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hidePivotFieldList="1"/>
  <mc:AlternateContent xmlns:mc="http://schemas.openxmlformats.org/markup-compatibility/2006">
    <mc:Choice Requires="x15">
      <x15ac:absPath xmlns:x15ac="http://schemas.microsoft.com/office/spreadsheetml/2010/11/ac" url="C:\Users\INFORMATICA\Desktop\"/>
    </mc:Choice>
  </mc:AlternateContent>
  <xr:revisionPtr revIDLastSave="0" documentId="8_{069BD896-A2C9-4D66-9831-7A153979BB69}" xr6:coauthVersionLast="47" xr6:coauthVersionMax="47" xr10:uidLastSave="{00000000-0000-0000-0000-000000000000}"/>
  <bookViews>
    <workbookView xWindow="-120" yWindow="-120" windowWidth="20730" windowHeight="11160" firstSheet="1" activeTab="1" xr2:uid="{00000000-000D-0000-FFFF-FFFF00000000}"/>
  </bookViews>
  <sheets>
    <sheet name="Matriz Ingresos" sheetId="10" state="hidden" r:id="rId1"/>
    <sheet name="POA_GC_2025" sheetId="3" r:id="rId2"/>
    <sheet name="CATALOGO" sheetId="15" r:id="rId3"/>
    <sheet name="REPROGRAM" sheetId="34" r:id="rId4"/>
    <sheet name="CERT_ACT_POA" sheetId="36" r:id="rId5"/>
    <sheet name="CERT_PRES" sheetId="35" r:id="rId6"/>
    <sheet name="V_2025_REV" sheetId="37" r:id="rId7"/>
    <sheet name="CUADRE_POA" sheetId="33" state="hidden" r:id="rId8"/>
    <sheet name="INF REF" sheetId="32" state="hidden" r:id="rId9"/>
    <sheet name="LPOA" sheetId="31"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2" hidden="1">CATALOGO!$A$3:$AX$808</definedName>
    <definedName name="_xlnm._FilterDatabase" localSheetId="4" hidden="1">CERT_ACT_POA!$A$5:$AO$404</definedName>
    <definedName name="_xlnm._FilterDatabase" localSheetId="5" hidden="1">CERT_PRES!$A$5:$IQ$211</definedName>
    <definedName name="_xlnm._FilterDatabase" localSheetId="9" hidden="1">LPOA!$A$1:$D$1226</definedName>
    <definedName name="_xlnm._FilterDatabase" localSheetId="1" hidden="1">POA_GC_2025!$A$8:$DR$194</definedName>
    <definedName name="_xlnm._FilterDatabase" localSheetId="3" hidden="1">REPROGRAM!$A$5:$BB$554</definedName>
    <definedName name="AC" localSheetId="4">#REF!</definedName>
    <definedName name="AC" localSheetId="5">#REF!</definedName>
    <definedName name="AC" localSheetId="3">#REF!</definedName>
    <definedName name="AC" localSheetId="6">[1]CATALOGO!$N$4:$N$5</definedName>
    <definedName name="AC">CATALOGO!$N$4:$N$5</definedName>
    <definedName name="Actividad" localSheetId="6">CERT_ACT_POA!$B$6:$B$495</definedName>
    <definedName name="ADM_CENT" localSheetId="5">[2]CATALOGO!$T$4</definedName>
    <definedName name="APBID">[3]CATALOGO!$BA$4:$BA$6</definedName>
    <definedName name="_xlnm.Print_Area" localSheetId="6">V_2025_REV!$A$1:$O$44</definedName>
    <definedName name="ARRASTRE">[4]DATOS1!$F$34:$F$35</definedName>
    <definedName name="AUT_AVAL" localSheetId="4">#REF!</definedName>
    <definedName name="AUT_AVAL" localSheetId="5">[2]CATALOGO!$AK$4:$AK$6</definedName>
    <definedName name="AUT_AVAL" localSheetId="3">#REF!</definedName>
    <definedName name="AUT_AVAL" localSheetId="6">[1]CATALOGO!$AB$4:$AB$6</definedName>
    <definedName name="AUT_AVAL">CATALOGO!$AB$4:$AB$6</definedName>
    <definedName name="azu">[5]CATALOGO!$AM$4:$AM$12</definedName>
    <definedName name="BECAS_PROMETEO" localSheetId="6">#REF!</definedName>
    <definedName name="BECAS_PROMETEO">#REF!</definedName>
    <definedName name="CAL" localSheetId="4">#REF!</definedName>
    <definedName name="CAL" localSheetId="5">#REF!</definedName>
    <definedName name="CAL" localSheetId="3">#REF!</definedName>
    <definedName name="CAL" localSheetId="6">[1]CATALOGO!$N$19:$N$20</definedName>
    <definedName name="CAL">CATALOGO!$N$19:$N$20</definedName>
    <definedName name="CATALOGO_12">[3]CATALOGO!$AX$3:$BF$89</definedName>
    <definedName name="CATASTROF">[3]CATALOGO!$T$5</definedName>
    <definedName name="CERT_POA" localSheetId="4">#REF!</definedName>
    <definedName name="CERT_POA" localSheetId="5">[2]CATALOGO!$AL$4:$AL$6</definedName>
    <definedName name="CERT_POA" localSheetId="3">#REF!</definedName>
    <definedName name="CERT_POA" localSheetId="6">[1]CATALOGO!$Z$4:$Z$6</definedName>
    <definedName name="CERT_POA">CATALOGO!$Z$4:$Z$6</definedName>
    <definedName name="COMPONENTE_DOS_Administrar_y_fortalecer_los_programas_de_becas_entregados_por_la_SENESCYT" localSheetId="6">#REF!</definedName>
    <definedName name="COMPONENTE_DOS_Administrar_y_fortalecer_los_programas_de_becas_entregados_por_la_SENESCYT">#REF!</definedName>
    <definedName name="COMPONENTE_DOS_Dotar_de_equipamiento_para_talleres_y_laboratorios_que_tengan_correspondencia_con_la_oferta_académica_y_realizar_adecuaciones_para_la_instalación_de_los_equipos" localSheetId="6">#REF!</definedName>
    <definedName name="COMPONENTE_DOS_Dotar_de_equipamiento_para_talleres_y_laboratorios_que_tengan_correspondencia_con_la_oferta_académica_y_realizar_adecuaciones_para_la_instalación_de_los_equipos">#REF!</definedName>
    <definedName name="COMPONENTE_DOS_Fortalecer_las_capacidades_institucionales_en_investigación_científica_innovación_y_gestión_del_conocimiento__de_los_actores_del_Sistema_Nacional_de_Ciencia_Tecnología_e_Innovación" localSheetId="6">#REF!</definedName>
    <definedName name="COMPONENTE_DOS_Fortalecer_las_capacidades_institucionales_en_investigación_científica_innovación_y_gestión_del_conocimiento__de_los_actores_del_Sistema_Nacional_de_Ciencia_Tecnología_e_Innovación">#REF!</definedName>
    <definedName name="Componente_DOS_Garantizar_la_continuidad_de_estudios_en_una_institución_de_educación_superior_receptora." localSheetId="6">#REF!</definedName>
    <definedName name="Componente_DOS_Garantizar_la_continuidad_de_estudios_en_una_institución_de_educación_superior_receptora.">#REF!</definedName>
    <definedName name="COMPONENTE_DOS_Generar_mecanismos_que_contribuyan_a_la_implementación_del_modelo_de_gestión_y_mejoramiento_continuo_de_la_calidad_y_al_fortalecimiento_de_la_generación_de_conocimiento_oferta_académica_trabajo_en_red_y_vinculación_con_la_sociedad." localSheetId="6">#REF!</definedName>
    <definedName name="COMPONENTE_DOS_Generar_mecanismos_que_contribuyan_a_la_implementación_del_modelo_de_gestión_y_mejoramiento_continuo_de_la_calidad_y_al_fortalecimiento_de_la_generación_de_conocimiento_oferta_académica_trabajo_en_red_y_vinculación_con_la_sociedad.">#REF!</definedName>
    <definedName name="COMPONENTE_DOS_Implementación_del_sistema_nacional_de_nivelación_y_admisión" localSheetId="6">#REF!</definedName>
    <definedName name="COMPONENTE_DOS_Implementación_del_sistema_nacional_de_nivelación_y_admisión">#REF!</definedName>
    <definedName name="COMPONENTE_DOS_Otorgar_becas_a_expertos_de_alto_nivel_nacionales_y_extranjeros_residentes_en_el_exterior_universidades_y_escuelas_politécnicas_tanto_públicas_como_cofinanciadas_institutos_públicos_de_investigación_institutos_técnicos_y_tecnológicos" localSheetId="6">#REF!</definedName>
    <definedName name="COMPONENTE_DOS_Otorgar_becas_a_expertos_de_alto_nivel_nacionales_y_extranjeros_residentes_en_el_exterior_universidades_y_escuelas_politécnicas_tanto_públicas_como_cofinanciadas_institutos_públicos_de_investigación_institutos_técnicos_y_tecnológicos">#REF!</definedName>
    <definedName name="Componente_SEIS_Generar_un_sistema_de_seguimiento_de_la_implementación_de_las_directrices_planteadas." localSheetId="6">#REF!</definedName>
    <definedName name="Componente_SEIS_Generar_un_sistema_de_seguimiento_de_la_implementación_de_las_directrices_planteadas.">#REF!</definedName>
    <definedName name="COMPONENTE_TRES_Administración_y_supervisión_del_sistema_nacional_de_nivelación_y_admisión" localSheetId="6">#REF!</definedName>
    <definedName name="COMPONENTE_TRES_Administración_y_supervisión_del_sistema_nacional_de_nivelación_y_admisión">#REF!</definedName>
    <definedName name="COMPONENTE_TRES_Automatizar_la_evaluación_y_selección_de_los_postulantes_a_“Prometeos”_que_respondan_a_las_necesidades_de_las_instituciones_beneficiarias_del_Proyecto_que_se_conocerán_como_instituciones_de_acogida_y_seguimiento_a_las_actividades_realizada" localSheetId="6">#REF!</definedName>
    <definedName name="COMPONENTE_TRES_Automatizar_la_evaluación_y_selección_de_los_postulantes_a_“Prometeos”_que_respondan_a_las_necesidades_de_las_instituciones_beneficiarias_del_Proyecto_que_se_conocerán_como_instituciones_de_acogida_y_seguimiento_a_las_actividades_realizada">#REF!</definedName>
    <definedName name="COMPONENTE_TRES_Construir_edificaciones_modulares_para_el_funcionamiento_de_los_institutos_reconvertidos" localSheetId="6">#REF!</definedName>
    <definedName name="COMPONENTE_TRES_Construir_edificaciones_modulares_para_el_funcionamiento_de_los_institutos_reconvertidos">#REF!</definedName>
    <definedName name="Componente_TRES_Diseñar_e_implementar_un_programa_de_becas_y_ayudas_económicas." localSheetId="6">#REF!</definedName>
    <definedName name="Componente_TRES_Diseñar_e_implementar_un_programa_de_becas_y_ayudas_económicas.">#REF!</definedName>
    <definedName name="COMPONENTE_TRES_Garantizar_la_operatividad_e_implementación_del_proyecto_mediante_la_dotación_de_los_recursos_necesarios." localSheetId="6">#REF!</definedName>
    <definedName name="COMPONENTE_TRES_Garantizar_la_operatividad_e_implementación_del_proyecto_mediante_la_dotación_de_los_recursos_necesarios.">#REF!</definedName>
    <definedName name="COMPONENTE_TRES_Promover_el_acceso_a_información_actualizada_en_temas_científicos_y_de_gestión_del_conocimiento_para_orientar_e_impulsar_el_desarrollo_de_la_ciencia_tecnología_e_innovació" localSheetId="6">#REF!</definedName>
    <definedName name="COMPONENTE_TRES_Promover_el_acceso_a_información_actualizada_en_temas_científicos_y_de_gestión_del_conocimiento_para_orientar_e_impulsar_el_desarrollo_de_la_ciencia_tecnología_e_innovació">#REF!</definedName>
    <definedName name="COMPONENTE_UNO_Búsqueda_e_identificación_de_prometeos_de_acuerdo_al_levantamiento_de_necesidades_con_las_instituciones_beneficiarias." localSheetId="6">#REF!</definedName>
    <definedName name="COMPONENTE_UNO_Búsqueda_e_identificación_de_prometeos_de_acuerdo_al_levantamiento_de_necesidades_con_las_instituciones_beneficiarias.">#REF!</definedName>
    <definedName name="COMPONENTE_UNO_Desarrollar_e_implementar_programa_de_becas_para_el_fortalecimiento_del_conocimiento_y_talento_humano" localSheetId="6">#REF!</definedName>
    <definedName name="COMPONENTE_UNO_Desarrollar_e_implementar_programa_de_becas_para_el_fortalecimiento_del_conocimiento_y_talento_humano">#REF!</definedName>
    <definedName name="COMPONENTE_UNO_Diseño_de_instrumentos_de_evaluación_validación_y_administración_del_sistema_nacional_de_nivelación_y_admisión" localSheetId="6">#REF!</definedName>
    <definedName name="COMPONENTE_UNO_Diseño_de_instrumentos_de_evaluación_validación_y_administración_del_sistema_nacional_de_nivelación_y_admisión">#REF!</definedName>
    <definedName name="COMPONENTE_UNO_Financiar_programas_y_proyectos_para_el_desarrollo_de_la_Investigación_Científica_tecnológica_e_innovación_en_áreas_prioritarias_del_país" localSheetId="6">#REF!</definedName>
    <definedName name="COMPONENTE_UNO_Financiar_programas_y_proyectos_para_el_desarrollo_de_la_Investigación_Científica_tecnológica_e_innovación_en_áreas_prioritarias_del_país">#REF!</definedName>
    <definedName name="COMPONENTE_UNO_Garantizar_la_culminación_de_estudios_en_las_instituciones_de_educación_superior_suspendidas." localSheetId="6">#REF!</definedName>
    <definedName name="COMPONENTE_UNO_Garantizar_la_culminación_de_estudios_en_las_instituciones_de_educación_superior_suspendidas.">#REF!</definedName>
    <definedName name="COMPONENTE_UNO_Mejorar_el_desempeño_de_las_UEP_en_los_ámbitos_de_formación_académica_investigación_y_vinculación_con_la_sociedad_a_través_de_la_implementación_de_modelos_de_gestión_y_mejora_continua_de_la_calidad_con_fines_de_acreditación_internacional." localSheetId="6">#REF!</definedName>
    <definedName name="COMPONENTE_UNO_Mejorar_el_desempeño_de_las_UEP_en_los_ámbitos_de_formación_académica_investigación_y_vinculación_con_la_sociedad_a_través_de_la_implementación_de_modelos_de_gestión_y_mejora_continua_de_la_calidad_con_fines_de_acreditación_internacional.">#REF!</definedName>
    <definedName name="COMPONENTE_UNO_Reconvertir_los_institutos_superiores_técnicos_y_tecnológicos_públicos_en_instituciones_que_respondan_académicamente_a_las_demandas_de_los_sectores_estratégicos_prioritarios_y_de_servicios_públicos_esenciales." localSheetId="6">#REF!</definedName>
    <definedName name="COMPONENTE_UNO_Reconvertir_los_institutos_superiores_técnicos_y_tecnológicos_públicos_en_instituciones_que_respondan_académicamente_a_las_demandas_de_los_sectores_estratégicos_prioritarios_y_de_servicios_públicos_esenciales.">#REF!</definedName>
    <definedName name="COMPRA" localSheetId="4">#REF!</definedName>
    <definedName name="COMPRA" localSheetId="5">[2]CATALOGO!$AO$4:$AO$7</definedName>
    <definedName name="COMPRA" localSheetId="3">#REF!</definedName>
    <definedName name="COMPRA" localSheetId="6">[1]CATALOGO!$AE$4:$AE$8</definedName>
    <definedName name="COMPRA">CATALOGO!$AE$4:$AE$8</definedName>
    <definedName name="CONTINGENCIA">[3]CATALOGO!$BA$63:$BA$65</definedName>
    <definedName name="CONVEN">[3]CATALOGO!$T$16</definedName>
    <definedName name="COORD_ZONAL_1" localSheetId="4">#REF!</definedName>
    <definedName name="COORD_ZONAL_1" localSheetId="5">[2]CATALOGO!$E$5:$E$22</definedName>
    <definedName name="COORD_ZONAL_1" localSheetId="3">#REF!</definedName>
    <definedName name="COORD_ZONAL_1" localSheetId="6">[1]CATALOGO!$F$5:$F$22</definedName>
    <definedName name="COORD_ZONAL_1">CATALOGO!$F$5:$F$22</definedName>
    <definedName name="COORD_ZONAL_2" localSheetId="4">#REF!</definedName>
    <definedName name="COORD_ZONAL_2" localSheetId="5">[2]CATALOGO!$E$23:$E$31</definedName>
    <definedName name="COORD_ZONAL_2" localSheetId="3">#REF!</definedName>
    <definedName name="COORD_ZONAL_2" localSheetId="6">[1]CATALOGO!$F$23:$F$31</definedName>
    <definedName name="COORD_ZONAL_2">CATALOGO!$F$23:$F$31</definedName>
    <definedName name="COORD_ZONAL_3" localSheetId="4">#REF!</definedName>
    <definedName name="COORD_ZONAL_3" localSheetId="5">[2]CATALOGO!$E$32:$E$49</definedName>
    <definedName name="COORD_ZONAL_3" localSheetId="3">#REF!</definedName>
    <definedName name="COORD_ZONAL_3" localSheetId="6">[1]CATALOGO!$F$32:$F$49</definedName>
    <definedName name="COORD_ZONAL_3">CATALOGO!$F$32:$F$49</definedName>
    <definedName name="COORD_ZONAL_4" localSheetId="4">#REF!</definedName>
    <definedName name="COORD_ZONAL_4" localSheetId="5">[2]CATALOGO!$E$50:$E$70</definedName>
    <definedName name="COORD_ZONAL_4" localSheetId="3">#REF!</definedName>
    <definedName name="COORD_ZONAL_4" localSheetId="6">[1]CATALOGO!$F$50:$F$70</definedName>
    <definedName name="COORD_ZONAL_4">CATALOGO!$F$50:$F$70</definedName>
    <definedName name="COORD_ZONAL_5" localSheetId="4">#REF!</definedName>
    <definedName name="COORD_ZONAL_5" localSheetId="5">[2]CATALOGO!$E$71:$E$98</definedName>
    <definedName name="COORD_ZONAL_5" localSheetId="3">#REF!</definedName>
    <definedName name="COORD_ZONAL_5" localSheetId="6">[1]CATALOGO!$F$71:$F$98</definedName>
    <definedName name="COORD_ZONAL_5">CATALOGO!$F$71:$F$98</definedName>
    <definedName name="COORD_ZONAL_6" localSheetId="4">#REF!</definedName>
    <definedName name="COORD_ZONAL_6" localSheetId="5">[2]CATALOGO!$E$99:$E$116</definedName>
    <definedName name="COORD_ZONAL_6" localSheetId="3">#REF!</definedName>
    <definedName name="COORD_ZONAL_6" localSheetId="6">[1]CATALOGO!$F$99:$F$116</definedName>
    <definedName name="COORD_ZONAL_6">CATALOGO!$F$99:$F$116</definedName>
    <definedName name="COORD_ZONAL_7" localSheetId="4">#REF!</definedName>
    <definedName name="COORD_ZONAL_7" localSheetId="5">[2]CATALOGO!$E$117:$E$140</definedName>
    <definedName name="COORD_ZONAL_7" localSheetId="3">#REF!</definedName>
    <definedName name="COORD_ZONAL_7" localSheetId="6">[1]CATALOGO!$F$117:$F$140</definedName>
    <definedName name="COORD_ZONAL_7">CATALOGO!$F$117:$F$140</definedName>
    <definedName name="COORD_ZONAL_8" localSheetId="4">#REF!</definedName>
    <definedName name="COORD_ZONAL_8" localSheetId="5">[2]CATALOGO!$E$141:$E$155</definedName>
    <definedName name="COORD_ZONAL_8" localSheetId="3">#REF!</definedName>
    <definedName name="COORD_ZONAL_8" localSheetId="6">[1]CATALOGO!$F$141:$F$155</definedName>
    <definedName name="COORD_ZONAL_8">CATALOGO!$F$141:$F$155</definedName>
    <definedName name="COORD_ZONAL_9" localSheetId="4">#REF!</definedName>
    <definedName name="COORD_ZONAL_9" localSheetId="5">[2]CATALOGO!$E$156:$E$170</definedName>
    <definedName name="COORD_ZONAL_9" localSheetId="3">#REF!</definedName>
    <definedName name="COORD_ZONAL_9" localSheetId="6">[1]CATALOGO!$F$156:$F$170</definedName>
    <definedName name="COORD_ZONAL_9">CATALOGO!$F$156:$F$170</definedName>
    <definedName name="CORRIENTE" localSheetId="4">#REF!</definedName>
    <definedName name="CORRIENTE" localSheetId="5">[2]CATALOGO!$AP$4:$AP$211</definedName>
    <definedName name="CORRIENTE" localSheetId="3">#REF!</definedName>
    <definedName name="CORRIENTE" localSheetId="6">[1]CATALOGO!$AC$4:$AC$218</definedName>
    <definedName name="CORRIENTE">CATALOGO!$AC$4:$AC$218</definedName>
    <definedName name="CRITERIO">[6]Hoja1!$C$2:$C$3</definedName>
    <definedName name="DEHMES">[3]CATALOGO!$BA$17</definedName>
    <definedName name="DIRECCIONES">[4]DATOS1!$B$4:$B$66</definedName>
    <definedName name="DISCAP">[3]CATALOGO!$BA$11:$BA$12</definedName>
    <definedName name="DISCAP1">[3]CATALOGO!$BA$9</definedName>
    <definedName name="E_AC" localSheetId="5">[2]CATALOGO!$BB$4</definedName>
    <definedName name="E_GOB" localSheetId="5">[2]CATALOGO!$BB$5:$BB$6</definedName>
    <definedName name="E_PROM" localSheetId="5">[2]CATALOGO!$BB$11:$BB$15</definedName>
    <definedName name="E_PROV" localSheetId="5">[2]CATALOGO!$BB$16:$BB$21</definedName>
    <definedName name="E_VIG" localSheetId="5">[2]CATALOGO!$BB$7:$BB$10</definedName>
    <definedName name="EDUCOM">[3]CATALOGO!$T$10</definedName>
    <definedName name="Ejecutor" localSheetId="4">#REF!</definedName>
    <definedName name="Ejecutor" localSheetId="5">[2]CATALOGO!$AH$4:$AH$9</definedName>
    <definedName name="Ejecutor" localSheetId="3">#REF!</definedName>
    <definedName name="Ejecutor" localSheetId="6">[1]CATALOGO!$Y$4:$Y$9</definedName>
    <definedName name="Ejecutor">CATALOGO!$Y$4:$Y$9</definedName>
    <definedName name="ENF_VIG">[3]CATALOGO!$T$7</definedName>
    <definedName name="EOD" localSheetId="4">#REF!</definedName>
    <definedName name="EOD" localSheetId="5">#REF!</definedName>
    <definedName name="EOD" localSheetId="3">#REF!</definedName>
    <definedName name="EOD" localSheetId="6">[1]CATALOGO!$D$4:$D$179</definedName>
    <definedName name="EOD">CATALOGO!$D$4:$D$179</definedName>
    <definedName name="ESTADO_eSIGEF">[4]DATOS2!$A$91:$A$96</definedName>
    <definedName name="FORT">[3]CATALOGO!$Q$19</definedName>
    <definedName name="FORT_RED">[3]CATALOGO!$BA$27</definedName>
    <definedName name="FORTALECIMIENTO_DEL_CONOCIMIENTO_Y_TALENTO_HUMANO" localSheetId="6">#REF!</definedName>
    <definedName name="FORTALECIMIENTO_DEL_CONOCIMIENTO_Y_TALENTO_HUMANO">#REF!</definedName>
    <definedName name="FUENTE" localSheetId="4">#REF!</definedName>
    <definedName name="FUENTE" localSheetId="5">[2]CATALOGO!$AV$4:$AV$6</definedName>
    <definedName name="FUENTE" localSheetId="3">#REF!</definedName>
    <definedName name="FUENTE" localSheetId="6">[1]CATALOGO!$AS$4:$AS$9</definedName>
    <definedName name="FUENTE">CATALOGO!$AS$4:$AS$9</definedName>
    <definedName name="FUNCION" localSheetId="4">#REF!</definedName>
    <definedName name="FUNCION" localSheetId="5">#REF!</definedName>
    <definedName name="FUNCION" localSheetId="3">#REF!</definedName>
    <definedName name="FUNCION" localSheetId="6">[1]CATALOGO!$AY$4:$AY$23</definedName>
    <definedName name="FUNCION">CATALOGO!#REF!</definedName>
    <definedName name="GASTO">[4]DATOS1!$F$24:$F$25</definedName>
    <definedName name="GOB" localSheetId="4">#REF!</definedName>
    <definedName name="GOB" localSheetId="5">[2]CATALOGO!$T$5:$T$6</definedName>
    <definedName name="GOB" localSheetId="3">#REF!</definedName>
    <definedName name="GOB" localSheetId="6">[1]CATALOGO!$N$21:$N$25</definedName>
    <definedName name="GOB">CATALOGO!$N$21:$N$25</definedName>
    <definedName name="HOJA" localSheetId="6">#REF!</definedName>
    <definedName name="HOJA">#REF!</definedName>
    <definedName name="INF" localSheetId="4">[7]CATALOGO!$N$33:$N$34</definedName>
    <definedName name="INF" localSheetId="5">[7]CATALOGO!$N$33:$N$34</definedName>
    <definedName name="INF" localSheetId="3">[7]CATALOGO!$N$33:$N$34</definedName>
    <definedName name="INF" localSheetId="6">[1]CATALOGO!$N$33:$N$34</definedName>
    <definedName name="INF">CATALOGO!$N$33:$N$34</definedName>
    <definedName name="INFR">[3]CATALOGO!$Q$12:$Q$14</definedName>
    <definedName name="INSTANCIA">[4]DATOS2!$A$86:$A$88</definedName>
    <definedName name="INVERSION" localSheetId="4">#REF!</definedName>
    <definedName name="INVERSION" localSheetId="5">[2]CATALOGO!$AP$212:$AP$427</definedName>
    <definedName name="INVERSION" localSheetId="3">#REF!</definedName>
    <definedName name="INVERSION" localSheetId="6">[1]CATALOGO!$AG$215:$AG$239</definedName>
    <definedName name="INVERSION">CATALOGO!$AG$215:$AG$239</definedName>
    <definedName name="ITEM" localSheetId="5">[4]DATOS1!$G$465:$G$1234</definedName>
    <definedName name="ITEM">[8]DATOS!$F$15:$F$508</definedName>
    <definedName name="ITEM_GASTO" localSheetId="5">[9]CATALOGO!$D$4:$D$649</definedName>
    <definedName name="ITEM_GASTO">[10]CATALOGO!$D$4:$D$649</definedName>
    <definedName name="Item_Ingreso" localSheetId="4">#REF!</definedName>
    <definedName name="Item_Ingreso" localSheetId="5">#REF!</definedName>
    <definedName name="Item_Ingreso" localSheetId="3">#REF!</definedName>
    <definedName name="Item_Ingreso" localSheetId="6">[1]CATALOGO!$AJ$4:$AJ$808</definedName>
    <definedName name="Item_Ingreso">CATALOGO!$AJ$4:$AJ$808</definedName>
    <definedName name="jdskjk">[11]CATALOGO!$A$57:$A$65</definedName>
    <definedName name="karina">[12]CATALOGO!$AS$12:$AS$13</definedName>
    <definedName name="MANT_SAN">[3]CATALOGO!$T$12</definedName>
    <definedName name="MANT_TERR">[3]CATALOGO!$T$20</definedName>
    <definedName name="MATRIZ" localSheetId="4">#REF!</definedName>
    <definedName name="MATRIZ" localSheetId="5">#REF!</definedName>
    <definedName name="MATRIZ" localSheetId="3">#REF!</definedName>
    <definedName name="MATRIZ" localSheetId="6">[1]CATALOGO!$F$4</definedName>
    <definedName name="MATRIZ">CATALOGO!$F$4</definedName>
    <definedName name="MED">[3]CATALOGO!$Q$4</definedName>
    <definedName name="MESES">[13]MODIFICACIONES!$BE$2:$BP$2</definedName>
    <definedName name="MI_HOSPITAL_F">[3]CATALOGO!$BA$44</definedName>
    <definedName name="NUTRI">[3]CATALOGO!$T$9</definedName>
    <definedName name="NUTRIC">[3]CATALOGO!$BA$46:$BA$47</definedName>
    <definedName name="o">[11]CATALOGO!$L$4:$L$8</definedName>
    <definedName name="OE_1" localSheetId="4">[7]CATALOGO!$AQ$4</definedName>
    <definedName name="OE_1" localSheetId="5">[7]CATALOGO!$AQ$4</definedName>
    <definedName name="OE_1" localSheetId="3">[7]CATALOGO!$AQ$4</definedName>
    <definedName name="OE_1" localSheetId="6">[1]CATALOGO!$AQ$4</definedName>
    <definedName name="OE_1">CATALOGO!$AQ$4</definedName>
    <definedName name="OE_2" localSheetId="4">[7]CATALOGO!$AQ$5:$AQ$7</definedName>
    <definedName name="OE_2" localSheetId="5">[7]CATALOGO!$AQ$5:$AQ$7</definedName>
    <definedName name="OE_2" localSheetId="3">[7]CATALOGO!$AQ$5:$AQ$7</definedName>
    <definedName name="OE_2" localSheetId="6">[1]CATALOGO!$AQ$5:$AQ$7</definedName>
    <definedName name="OE_2">CATALOGO!$AQ$5:$AQ$7</definedName>
    <definedName name="OE_3" localSheetId="4">[7]CATALOGO!$AQ$8</definedName>
    <definedName name="OE_3" localSheetId="5">[7]CATALOGO!$AQ$8</definedName>
    <definedName name="OE_3" localSheetId="3">[7]CATALOGO!$AQ$8</definedName>
    <definedName name="OE_3" localSheetId="6">[1]CATALOGO!$AQ$8</definedName>
    <definedName name="OE_3">CATALOGO!$AQ$8</definedName>
    <definedName name="OE_4" localSheetId="4">[7]CATALOGO!$AQ$9</definedName>
    <definedName name="OE_4" localSheetId="5">[7]CATALOGO!$AQ$9</definedName>
    <definedName name="OE_4" localSheetId="3">[7]CATALOGO!$AQ$9</definedName>
    <definedName name="OE_4" localSheetId="6">[1]CATALOGO!$AQ$9</definedName>
    <definedName name="OE_4">CATALOGO!$AQ$9</definedName>
    <definedName name="OE_5" localSheetId="4">[7]CATALOGO!$AQ$10:$AQ$12</definedName>
    <definedName name="OE_5" localSheetId="5">[7]CATALOGO!$AQ$10:$AQ$12</definedName>
    <definedName name="OE_5" localSheetId="3">[7]CATALOGO!$AQ$10:$AQ$12</definedName>
    <definedName name="OE_5" localSheetId="6">[1]CATALOGO!$AQ$10:$AQ$12</definedName>
    <definedName name="OE_5">CATALOGO!$AQ$10:$AQ$12</definedName>
    <definedName name="OE_6" localSheetId="4">[7]CATALOGO!$AQ$14</definedName>
    <definedName name="OE_6" localSheetId="5">[7]CATALOGO!$AQ$14</definedName>
    <definedName name="OE_6" localSheetId="3">[7]CATALOGO!$AQ$14</definedName>
    <definedName name="OE_6" localSheetId="6">[1]CATALOGO!$AQ$14</definedName>
    <definedName name="OE_6">CATALOGO!$AQ$14</definedName>
    <definedName name="OE_7" localSheetId="4">[7]CATALOGO!$AQ$13</definedName>
    <definedName name="OE_7" localSheetId="5">[7]CATALOGO!$AQ$13</definedName>
    <definedName name="OE_7" localSheetId="3">[7]CATALOGO!$AQ$13</definedName>
    <definedName name="OE_7" localSheetId="6">[1]CATALOGO!$AQ$13</definedName>
    <definedName name="OE_7">CATALOGO!$AQ$13</definedName>
    <definedName name="OPER_ADJ_CG">[3]CATALOGO!$T$19</definedName>
    <definedName name="OPER_ADJ_PC">[3]CATALOGO!$T$18</definedName>
    <definedName name="OPER_GARANT">[3]CATALOGO!$T$14</definedName>
    <definedName name="OPER_GOB">[3]CATALOGO!$T$6</definedName>
    <definedName name="OPER_PROM">[3]CATALOGO!$T$11</definedName>
    <definedName name="OPER_PROV">[3]CATALOGO!$T$17</definedName>
    <definedName name="OPER_VIG">[3]CATALOGO!$T$8</definedName>
    <definedName name="Organico" localSheetId="4">[7]CATALOGO!$W$4:$W$66</definedName>
    <definedName name="Organico" localSheetId="5">[7]CATALOGO!$W$4:$W$66</definedName>
    <definedName name="Organico" localSheetId="3">[7]CATALOGO!$W$4:$W$66</definedName>
    <definedName name="Organico" localSheetId="6">[1]CATALOGO!$W$4:$W$66</definedName>
    <definedName name="Organico">CATALOGO!$W$4:$W$66</definedName>
    <definedName name="PAC">[4]DATOS1!$F$29:$F$30</definedName>
    <definedName name="PAI">[14]CATALOGO!$AT$12:$AT$46</definedName>
    <definedName name="PC" localSheetId="4">#REF!</definedName>
    <definedName name="PC" localSheetId="5">[2]CATALOGO!$E$4</definedName>
    <definedName name="PC" localSheetId="3">#REF!</definedName>
    <definedName name="PC" localSheetId="6">[1]CATALOGO!#REF!</definedName>
    <definedName name="PC">CATALOGO!#REF!</definedName>
    <definedName name="PEA">[3]CATALOGO!$BA$66:$BA$67</definedName>
    <definedName name="PIFEMEFS">[3]CATALOGO!$BA$28:$BA$37</definedName>
    <definedName name="PIFEMEFS27">[3]CATALOGO!$BA$41</definedName>
    <definedName name="PIRI">[3]CATALOGO!$BA$52:$BA$59</definedName>
    <definedName name="PL_PR_PRY">[3]CATALOGO!$AP$12:$AP$33</definedName>
    <definedName name="PLAN_DE_CONTINGENCIA" localSheetId="6">#REF!</definedName>
    <definedName name="PLAN_DE_CONTINGENCIA">#REF!</definedName>
    <definedName name="PRESTAC">[3]CATALOGO!$T$15</definedName>
    <definedName name="PRIORIDAD">[4]DATOS1!#REF!</definedName>
    <definedName name="PROCED" localSheetId="4">#REF!</definedName>
    <definedName name="PROCED" localSheetId="5">[2]CATALOGO!$AM$4:$AM$12</definedName>
    <definedName name="PROCED" localSheetId="3">#REF!</definedName>
    <definedName name="PROCED" localSheetId="6">[1]CATALOGO!$AA$4:$AA$12</definedName>
    <definedName name="PROCED">CATALOGO!$AA$4:$AA$12</definedName>
    <definedName name="PROCED1">[15]CATALOGO!$AM$4:$AM$12</definedName>
    <definedName name="PROG" localSheetId="4">#REF!</definedName>
    <definedName name="PROG" localSheetId="5">#REF!</definedName>
    <definedName name="PROG" localSheetId="3">#REF!</definedName>
    <definedName name="PROG" localSheetId="6">[1]CATALOGO!$J$4:$J$10</definedName>
    <definedName name="PROG">CATALOGO!$J$4:$J$12</definedName>
    <definedName name="Prog_Inst" localSheetId="4">[7]CATALOGO!$AV$4:$AV$11</definedName>
    <definedName name="Prog_Inst" localSheetId="5">[7]CATALOGO!$AV$4:$AV$11</definedName>
    <definedName name="Prog_Inst" localSheetId="3">[7]CATALOGO!$AV$4:$AV$11</definedName>
    <definedName name="Prog_Inst" localSheetId="6">[1]CATALOGO!$AV$4:$AV$11</definedName>
    <definedName name="Prog_Inst">CATALOGO!$AV$4:$AV$11</definedName>
    <definedName name="PROM" localSheetId="4">#REF!</definedName>
    <definedName name="PROM" localSheetId="5">[3]CATALOGO!$Q$9:$Q$11</definedName>
    <definedName name="PROM" localSheetId="3">#REF!</definedName>
    <definedName name="PROM" localSheetId="6">[1]CATALOGO!$N$6:$N$13</definedName>
    <definedName name="PROM">CATALOGO!$N$6:$N$13</definedName>
    <definedName name="PROV" localSheetId="4">#REF!</definedName>
    <definedName name="PROV" localSheetId="5">[3]CATALOGO!$Q$15:$Q$17</definedName>
    <definedName name="PROV" localSheetId="3">#REF!</definedName>
    <definedName name="PROV" localSheetId="6">[1]CATALOGO!$N$26:$N$32</definedName>
    <definedName name="PROV">CATALOGO!$N$26:$N$32</definedName>
    <definedName name="PROY" localSheetId="4">[7]CATALOGO!#REF!</definedName>
    <definedName name="PROY" localSheetId="5">[7]CATALOGO!#REF!</definedName>
    <definedName name="PROY" localSheetId="3">[7]CATALOGO!#REF!</definedName>
    <definedName name="PROY" localSheetId="6">[1]CATALOGO!#REF!</definedName>
    <definedName name="PROY">CATALOGO!#REF!</definedName>
    <definedName name="PROY_GC" localSheetId="4">#REF!</definedName>
    <definedName name="PROY_GC" localSheetId="5">[2]CATALOGO!$L$4:$L$8</definedName>
    <definedName name="PROY_GC" localSheetId="3">#REF!</definedName>
    <definedName name="PROY_GC" localSheetId="6">[1]CATALOGO!#REF!</definedName>
    <definedName name="PROY_GC">CATALOGO!#REF!</definedName>
    <definedName name="PROYECTO">[4]DATOS1!$F$170:$F$230</definedName>
    <definedName name="PROYECTO_DE_EXCELENCIA" localSheetId="6">#REF!</definedName>
    <definedName name="PROYECTO_DE_EXCELENCIA">#REF!</definedName>
    <definedName name="PROYECTOS_DE_IDI_GES_CONO" localSheetId="6">#REF!</definedName>
    <definedName name="PROYECTOS_DE_IDI_GES_CONO">#REF!</definedName>
    <definedName name="PROYECTOS_DE_IDI_INNVO_T_T" localSheetId="6">#REF!</definedName>
    <definedName name="PROYECTOS_DE_IDI_INNVO_T_T">#REF!</definedName>
    <definedName name="PROYECTOS_DE_IDI_INV_CIENT" localSheetId="6">#REF!</definedName>
    <definedName name="PROYECTOS_DE_IDI_INV_CIENT">#REF!</definedName>
    <definedName name="PROYECTOS_DE_IDI_SABE_ANCE" localSheetId="6">#REF!</definedName>
    <definedName name="PROYECTOS_DE_IDI_SABE_ANCE">#REF!</definedName>
    <definedName name="RECONSTRUCCION">[3]CATALOGO!$BA$68:$BA$71</definedName>
    <definedName name="RECONVERSION_DE_LA_EDUCACION_TECNICA_Y_TECNOLOGICA_SUPERIOR_PUBLICA_DEL_ECUADOR" localSheetId="6">#REF!</definedName>
    <definedName name="RECONVERSION_DE_LA_EDUCACION_TECNICA_Y_TECNOLOGICA_SUPERIOR_PUBLICA_DEL_ECUADOR">#REF!</definedName>
    <definedName name="RECONVERSION_DE_LA_EDUCACION_TECNICA_Y_TECNOLOGICA_SUPRERIOR_PUBLICA_DEL_ECUADOR" localSheetId="6">#REF!</definedName>
    <definedName name="RECONVERSION_DE_LA_EDUCACION_TECNICA_Y_TECNOLOGICA_SUPRERIOR_PUBLICA_DEL_ECUADOR">#REF!</definedName>
    <definedName name="RED">[3]CATALOGO!$Q$5:$Q$6</definedName>
    <definedName name="REGIMEN" localSheetId="4">#REF!</definedName>
    <definedName name="REGIMEN" localSheetId="5">[2]CATALOGO!$AO$12:$AO$13</definedName>
    <definedName name="REGIMEN" localSheetId="3">#REF!</definedName>
    <definedName name="REGIMEN" localSheetId="6">[1]CATALOGO!$AE$13:$AE$14</definedName>
    <definedName name="REGIMEN">CATALOGO!$AE$13:$AE$14</definedName>
    <definedName name="RUBROS">[16]DATOS!$E$2:$E$11</definedName>
    <definedName name="S_MENTAL">[3]CATALOGO!$BA$14:$BA$15</definedName>
    <definedName name="SANGRE">[3]CATALOGO!$T$4</definedName>
    <definedName name="SIN_PROY_ADM.CENTRAL">[3]CATALOGO!$BA$79</definedName>
    <definedName name="SIN_PROY_GARANT">[3]CATALOGO!$BA$84</definedName>
    <definedName name="SIN_PROY_GOBERN_M">[3]CATALOGO!$BA$80</definedName>
    <definedName name="SIN_PROY_GOBERN_R">[3]CATALOGO!$BA$81</definedName>
    <definedName name="SIN_PROY_PROMOC">[3]CATALOGO!$BA$82</definedName>
    <definedName name="SIN_PROY_PROVIS">[3]CATALOGO!$BA$85</definedName>
    <definedName name="SIN_PROY_RECONSTR">[3]CATALOGO!$BA$86</definedName>
    <definedName name="SIN_PROY_VIGILAN">[3]CATALOGO!$BA$83</definedName>
    <definedName name="SISALUD">[3]CATALOGO!$BA$76:$BA$78</definedName>
    <definedName name="SISTEMA_NACIONAL_DE_NIVELACIÓN_Y_ADMISIÓN" localSheetId="6">#REF!</definedName>
    <definedName name="SISTEMA_NACIONAL_DE_NIVELACIÓN_Y_ADMISIÓN">#REF!</definedName>
    <definedName name="SOCIO_S">[3]CATALOGO!$BA$50</definedName>
    <definedName name="SP_ADMINISTRACIÓN_CENTRAL" localSheetId="4">#REF!</definedName>
    <definedName name="SP_ADMINISTRACIÓN_CENTRAL" localSheetId="5">#REF!</definedName>
    <definedName name="SP_ADMINISTRACIÓN_CENTRAL" localSheetId="3">#REF!</definedName>
    <definedName name="SP_ADMINISTRACIÓN_CENTRAL" localSheetId="6">[1]CATALOGO!$Q$4</definedName>
    <definedName name="SP_ADMINISTRACIÓN_CENTRAL">CATALOGO!$Q$4</definedName>
    <definedName name="SP_GOBERNANZA" localSheetId="4">#REF!</definedName>
    <definedName name="SP_GOBERNANZA" localSheetId="5">#REF!</definedName>
    <definedName name="SP_GOBERNANZA" localSheetId="3">#REF!</definedName>
    <definedName name="SP_GOBERNANZA" localSheetId="6">[1]CATALOGO!$Q$31:$Q$32</definedName>
    <definedName name="SP_GOBERNANZA">CATALOGO!$Q$31:$Q$32</definedName>
    <definedName name="SP_PROMOCION" localSheetId="6">[17]CATALOGO!#REF!</definedName>
    <definedName name="SP_PROMOCION">#REF!</definedName>
    <definedName name="SP_PROVISION" localSheetId="4">#REF!</definedName>
    <definedName name="SP_PROVISION" localSheetId="5">#REF!</definedName>
    <definedName name="SP_PROVISION" localSheetId="3">#REF!</definedName>
    <definedName name="SP_PROVISION" localSheetId="6">[1]CATALOGO!$Q$35:$Q$40</definedName>
    <definedName name="SP_PROVISION">CATALOGO!$Q$35:$Q$40</definedName>
    <definedName name="SP_VIGILANCIA" localSheetId="4">#REF!</definedName>
    <definedName name="SP_VIGILANCIA" localSheetId="5">#REF!</definedName>
    <definedName name="SP_VIGILANCIA" localSheetId="3">#REF!</definedName>
    <definedName name="SP_VIGILANCIA" localSheetId="6">[1]CATALOGO!$Q$33:$Q$34</definedName>
    <definedName name="SP_VIGILANCIA">CATALOGO!$Q$33:$Q$34</definedName>
    <definedName name="SUSCRIP">[3]CATALOGO!$T$13</definedName>
    <definedName name="T_HUMANO">[3]CATALOGO!$BA$22:$BA$24</definedName>
    <definedName name="T_PRODUC" localSheetId="4">#REF!</definedName>
    <definedName name="T_PRODUC" localSheetId="5">[2]CATALOGO!$AO$9:$AO$10</definedName>
    <definedName name="T_PRODUC" localSheetId="3">#REF!</definedName>
    <definedName name="T_PRODUC" localSheetId="6">[1]CATALOGO!$AE$10:$AE$11</definedName>
    <definedName name="T_PRODUC">CATALOGO!$AE$10:$AE$11</definedName>
    <definedName name="TAMIZAJE">[3]CATALOGO!$BA$73</definedName>
    <definedName name="TERR">[3]CATALOGO!$Q$20</definedName>
    <definedName name="TIPO">[16]DATOS!$A$2:$A$3</definedName>
    <definedName name="TIPO_REF" localSheetId="4">#REF!</definedName>
    <definedName name="TIPO_REF" localSheetId="5">[3]CATALOGO!$BL$4:$BL$9</definedName>
    <definedName name="TIPO_REF" localSheetId="3">#REF!</definedName>
    <definedName name="TIPO_REF" localSheetId="6">[1]CATALOGO!$W$4:$W$9</definedName>
    <definedName name="TIPO_REF">CATALOGO!$W$4:$W$9</definedName>
    <definedName name="U_EJEC" localSheetId="4">[7]CATALOGO!$D$4:$D$175</definedName>
    <definedName name="U_EJEC" localSheetId="5">[7]CATALOGO!$D$4:$D$175</definedName>
    <definedName name="U_EJEC" localSheetId="3">[7]CATALOGO!$D$4:$D$175</definedName>
    <definedName name="U_EJEC" localSheetId="6">[1]CATALOGO!$D$4:$D$175</definedName>
    <definedName name="U_EJEC">CATALOGO!$D$4:$D$175</definedName>
    <definedName name="UNID_INTERV" localSheetId="5">[3]UNICODIGO!$B$2:$B$2840</definedName>
    <definedName name="UNID_INTERV" localSheetId="6">#REF!</definedName>
    <definedName name="UNID_INTERV">#REF!</definedName>
    <definedName name="UNIDAD">[6]Hoja1!$A$2:$A$11</definedName>
    <definedName name="UNIDAD_EJECUTORA">[4]DATOS1!$C$239:$C$460</definedName>
    <definedName name="UOCZ" localSheetId="4">#REF!</definedName>
    <definedName name="UOCZ" localSheetId="5">[2]CATALOGO!$A$57:$A$65</definedName>
    <definedName name="UOCZ" localSheetId="3">#REF!</definedName>
    <definedName name="UOCZ" localSheetId="6">[1]CATALOGO!$A$61:$A$69</definedName>
    <definedName name="UOCZ">CATALOGO!$A$61:$A$69</definedName>
    <definedName name="UOPC" localSheetId="4">#REF!</definedName>
    <definedName name="UOPC" localSheetId="5">[2]CATALOGO!$A$4:$A$56</definedName>
    <definedName name="UOPC" localSheetId="3">#REF!</definedName>
    <definedName name="UOPC" localSheetId="6">[1]CATALOGO!$A$4:$A$58</definedName>
    <definedName name="UOPC">CATALOGO!$A$4:$A$58</definedName>
    <definedName name="VIG" localSheetId="4">#REF!</definedName>
    <definedName name="VIG" localSheetId="5">[3]CATALOGO!$Q$7:$Q$8</definedName>
    <definedName name="VIG" localSheetId="3">#REF!</definedName>
    <definedName name="VIG" localSheetId="6">[1]CATALOGO!$N$14:$N$18</definedName>
    <definedName name="VIG">CATALOGO!$N$14:$N$18</definedName>
    <definedName name="VIH">[3]CATALOGO!$BA$48</definedName>
    <definedName name="ZONA_1" localSheetId="4">#REF!</definedName>
    <definedName name="ZONA_1" localSheetId="5">#REF!</definedName>
    <definedName name="ZONA_1" localSheetId="3">#REF!</definedName>
    <definedName name="ZONA_1" localSheetId="6">[1]CATALOGO!$F$5:$F$22</definedName>
    <definedName name="ZONA_1">CATALOGO!$F$5:$F$22</definedName>
    <definedName name="ZONA_2" localSheetId="4">#REF!</definedName>
    <definedName name="ZONA_2" localSheetId="5">#REF!</definedName>
    <definedName name="ZONA_2" localSheetId="3">#REF!</definedName>
    <definedName name="ZONA_2" localSheetId="6">[1]CATALOGO!$F$23:$F$31</definedName>
    <definedName name="ZONA_2">CATALOGO!$F$23:$F$31</definedName>
    <definedName name="ZONA_3" localSheetId="4">#REF!</definedName>
    <definedName name="ZONA_3" localSheetId="5">#REF!</definedName>
    <definedName name="ZONA_3" localSheetId="3">#REF!</definedName>
    <definedName name="ZONA_3" localSheetId="6">[1]CATALOGO!$F$32:$F$49</definedName>
    <definedName name="ZONA_3">CATALOGO!$F$32:$F$49</definedName>
    <definedName name="ZONA_4" localSheetId="4">#REF!</definedName>
    <definedName name="ZONA_4" localSheetId="5">#REF!</definedName>
    <definedName name="ZONA_4" localSheetId="3">#REF!</definedName>
    <definedName name="ZONA_4" localSheetId="6">[1]CATALOGO!$F$50:$F$70</definedName>
    <definedName name="ZONA_4">CATALOGO!$F$50:$F$70</definedName>
    <definedName name="ZONA_5" localSheetId="4">#REF!</definedName>
    <definedName name="ZONA_5" localSheetId="5">#REF!</definedName>
    <definedName name="ZONA_5" localSheetId="3">#REF!</definedName>
    <definedName name="ZONA_5" localSheetId="6">[1]CATALOGO!$F$71:$F$98</definedName>
    <definedName name="ZONA_5">CATALOGO!$F$71:$F$98</definedName>
    <definedName name="ZONA_6" localSheetId="4">#REF!</definedName>
    <definedName name="ZONA_6" localSheetId="5">#REF!</definedName>
    <definedName name="ZONA_6" localSheetId="3">#REF!</definedName>
    <definedName name="ZONA_6" localSheetId="6">[1]CATALOGO!$F$99:$F$116</definedName>
    <definedName name="ZONA_6">CATALOGO!$F$99:$F$116</definedName>
    <definedName name="ZONA_7" localSheetId="4">#REF!</definedName>
    <definedName name="ZONA_7" localSheetId="5">#REF!</definedName>
    <definedName name="ZONA_7" localSheetId="3">#REF!</definedName>
    <definedName name="ZONA_7" localSheetId="6">[1]CATALOGO!$F$117:$F$140</definedName>
    <definedName name="ZONA_7">CATALOGO!$F$117:$F$140</definedName>
    <definedName name="ZONA_8" localSheetId="4">#REF!</definedName>
    <definedName name="ZONA_8" localSheetId="5">#REF!</definedName>
    <definedName name="ZONA_8" localSheetId="3">#REF!</definedName>
    <definedName name="ZONA_8" localSheetId="6">[1]CATALOGO!$F$141:$F$155</definedName>
    <definedName name="ZONA_8">CATALOGO!$F$141:$F$155</definedName>
    <definedName name="ZONA_9" localSheetId="4">#REF!</definedName>
    <definedName name="ZONA_9" localSheetId="5">#REF!</definedName>
    <definedName name="ZONA_9" localSheetId="3">#REF!</definedName>
    <definedName name="ZONA_9" localSheetId="6">[1]CATALOGO!$F$156:$F$170</definedName>
    <definedName name="ZONA_9">CATALOGO!$F$156:$F$170</definedName>
    <definedName name="ZONAS" localSheetId="4">#REF!</definedName>
    <definedName name="ZONAS" localSheetId="5">#REF!</definedName>
    <definedName name="ZONAS" localSheetId="3">#REF!</definedName>
    <definedName name="ZONAS" localSheetId="6">[1]CATALOGO!$H$4:$H$170</definedName>
    <definedName name="ZONAS">CATALOGO!$H$4:$H$170</definedName>
  </definedNames>
  <calcPr calcId="191029"/>
  <pivotCaches>
    <pivotCache cacheId="0" r:id="rId29"/>
  </pivotCaches>
</workbook>
</file>

<file path=xl/calcChain.xml><?xml version="1.0" encoding="utf-8"?>
<calcChain xmlns="http://schemas.openxmlformats.org/spreadsheetml/2006/main">
  <c r="X81" i="36" l="1"/>
  <c r="U81" i="36"/>
  <c r="T81" i="36"/>
  <c r="S81" i="36"/>
  <c r="Q81" i="36"/>
  <c r="O81" i="36"/>
  <c r="N81" i="36"/>
  <c r="M81" i="36"/>
  <c r="L81" i="36"/>
  <c r="R81" i="36" s="1"/>
  <c r="K81" i="36"/>
  <c r="Z184" i="35" l="1"/>
  <c r="Y184" i="35"/>
  <c r="X184" i="35"/>
  <c r="T184" i="35"/>
  <c r="U184" i="35" s="1"/>
  <c r="G184" i="35"/>
  <c r="F184" i="35"/>
  <c r="E184" i="35"/>
  <c r="C184" i="35"/>
  <c r="W184" i="35" s="1"/>
  <c r="DO192" i="3" l="1"/>
  <c r="DL192" i="3"/>
  <c r="DK192" i="3"/>
  <c r="DJ192" i="3"/>
  <c r="DH192" i="3"/>
  <c r="DG192" i="3"/>
  <c r="DF192" i="3"/>
  <c r="DC192" i="3"/>
  <c r="DB192" i="3"/>
  <c r="DA192" i="3"/>
  <c r="CZ192" i="3"/>
  <c r="CY192" i="3"/>
  <c r="CX192" i="3"/>
  <c r="CU192" i="3"/>
  <c r="CV192" i="3" s="1"/>
  <c r="CT192" i="3"/>
  <c r="CS192" i="3"/>
  <c r="CP192" i="3"/>
  <c r="CN192" i="3" a="1"/>
  <c r="CN192" i="3" s="1"/>
  <c r="CM192" i="3"/>
  <c r="CL192" i="3"/>
  <c r="CK192" i="3"/>
  <c r="CF192" i="3"/>
  <c r="DI192" i="3" s="1"/>
  <c r="DO191" i="3"/>
  <c r="DL191" i="3"/>
  <c r="DK191" i="3"/>
  <c r="DJ191" i="3"/>
  <c r="DH191" i="3"/>
  <c r="DG191" i="3"/>
  <c r="DF191" i="3"/>
  <c r="DC191" i="3"/>
  <c r="DB191" i="3"/>
  <c r="DA191" i="3"/>
  <c r="CZ191" i="3"/>
  <c r="CY191" i="3"/>
  <c r="CX191" i="3"/>
  <c r="CU191" i="3"/>
  <c r="CV191" i="3" s="1"/>
  <c r="CT191" i="3"/>
  <c r="CS191" i="3"/>
  <c r="CP191" i="3"/>
  <c r="CN191" i="3" a="1"/>
  <c r="CN191" i="3" s="1"/>
  <c r="CM191" i="3"/>
  <c r="CL191" i="3"/>
  <c r="CK191" i="3"/>
  <c r="CF191" i="3"/>
  <c r="DI191" i="3" s="1"/>
  <c r="DO190" i="3"/>
  <c r="DL190" i="3"/>
  <c r="DK190" i="3"/>
  <c r="DJ190" i="3"/>
  <c r="DH190" i="3"/>
  <c r="DG190" i="3"/>
  <c r="DF190" i="3"/>
  <c r="DC190" i="3"/>
  <c r="DB190" i="3"/>
  <c r="DA190" i="3"/>
  <c r="CZ190" i="3"/>
  <c r="CY190" i="3"/>
  <c r="CX190" i="3"/>
  <c r="CU190" i="3"/>
  <c r="CV190" i="3" s="1"/>
  <c r="CT190" i="3"/>
  <c r="CS190" i="3"/>
  <c r="CP190" i="3"/>
  <c r="CN190" i="3" a="1"/>
  <c r="CN190" i="3" s="1"/>
  <c r="CM190" i="3"/>
  <c r="CL190" i="3"/>
  <c r="CK190" i="3"/>
  <c r="CF190" i="3"/>
  <c r="DI190" i="3" s="1"/>
  <c r="DO189" i="3"/>
  <c r="DL189" i="3"/>
  <c r="DK189" i="3"/>
  <c r="DJ189" i="3"/>
  <c r="DH189" i="3"/>
  <c r="DG189" i="3"/>
  <c r="DF189" i="3"/>
  <c r="DC189" i="3"/>
  <c r="DB189" i="3"/>
  <c r="DA189" i="3"/>
  <c r="CZ189" i="3"/>
  <c r="CY189" i="3"/>
  <c r="CX189" i="3"/>
  <c r="CU189" i="3"/>
  <c r="CV189" i="3" s="1"/>
  <c r="CT189" i="3"/>
  <c r="CS189" i="3"/>
  <c r="CP189" i="3"/>
  <c r="CN189" i="3" a="1"/>
  <c r="CN189" i="3" s="1"/>
  <c r="CM189" i="3"/>
  <c r="CL189" i="3"/>
  <c r="CK189" i="3"/>
  <c r="CF189" i="3"/>
  <c r="DI189" i="3" s="1"/>
  <c r="DO188" i="3"/>
  <c r="DL188" i="3"/>
  <c r="DK188" i="3"/>
  <c r="DJ188" i="3"/>
  <c r="DH188" i="3"/>
  <c r="DG188" i="3"/>
  <c r="DF188" i="3"/>
  <c r="DC188" i="3"/>
  <c r="DB188" i="3"/>
  <c r="DA188" i="3"/>
  <c r="CZ188" i="3"/>
  <c r="CY188" i="3"/>
  <c r="CX188" i="3"/>
  <c r="CU188" i="3"/>
  <c r="CV188" i="3" s="1"/>
  <c r="CT188" i="3"/>
  <c r="CS188" i="3"/>
  <c r="CP188" i="3"/>
  <c r="CN188" i="3" a="1"/>
  <c r="CN188" i="3" s="1"/>
  <c r="CM188" i="3"/>
  <c r="CL188" i="3"/>
  <c r="CK188" i="3"/>
  <c r="CF188" i="3"/>
  <c r="DI188" i="3" s="1"/>
  <c r="DO187" i="3"/>
  <c r="DL187" i="3"/>
  <c r="DK187" i="3"/>
  <c r="DJ187" i="3"/>
  <c r="DH187" i="3"/>
  <c r="DG187" i="3"/>
  <c r="DF187" i="3"/>
  <c r="DC187" i="3"/>
  <c r="DB187" i="3"/>
  <c r="DA187" i="3"/>
  <c r="CZ187" i="3"/>
  <c r="CY187" i="3"/>
  <c r="CX187" i="3"/>
  <c r="CU187" i="3"/>
  <c r="CV187" i="3" s="1"/>
  <c r="CT187" i="3"/>
  <c r="CS187" i="3"/>
  <c r="CP187" i="3"/>
  <c r="CN187" i="3" a="1"/>
  <c r="CN187" i="3" s="1"/>
  <c r="CM187" i="3"/>
  <c r="CL187" i="3"/>
  <c r="CK187" i="3"/>
  <c r="CF187" i="3"/>
  <c r="DI187" i="3" s="1"/>
  <c r="DO186" i="3"/>
  <c r="DL186" i="3"/>
  <c r="DK186" i="3"/>
  <c r="DJ186" i="3"/>
  <c r="DH186" i="3"/>
  <c r="DG186" i="3"/>
  <c r="DF186" i="3"/>
  <c r="DC186" i="3"/>
  <c r="DB186" i="3"/>
  <c r="DA186" i="3"/>
  <c r="CZ186" i="3"/>
  <c r="CY186" i="3"/>
  <c r="CX186" i="3"/>
  <c r="CU186" i="3"/>
  <c r="CV186" i="3" s="1"/>
  <c r="CT186" i="3"/>
  <c r="CS186" i="3"/>
  <c r="CR186" i="3"/>
  <c r="CQ186" i="3"/>
  <c r="CP186" i="3"/>
  <c r="CO186" i="3"/>
  <c r="CN186" i="3" a="1"/>
  <c r="CN186" i="3" s="1"/>
  <c r="CM186" i="3"/>
  <c r="CL186" i="3"/>
  <c r="CK186" i="3"/>
  <c r="CJ186" i="3" a="1"/>
  <c r="CJ186" i="3" s="1"/>
  <c r="CI186" i="3" a="1"/>
  <c r="CI186" i="3" s="1"/>
  <c r="CH186" i="3"/>
  <c r="CF186" i="3"/>
  <c r="DI186" i="3" s="1"/>
  <c r="CE186" i="3"/>
  <c r="DN186" i="3" s="1"/>
  <c r="DO185" i="3"/>
  <c r="DL185" i="3"/>
  <c r="DK185" i="3"/>
  <c r="DJ185" i="3"/>
  <c r="DH185" i="3"/>
  <c r="DG185" i="3"/>
  <c r="DF185" i="3"/>
  <c r="DC185" i="3"/>
  <c r="DB185" i="3"/>
  <c r="DA185" i="3"/>
  <c r="CZ185" i="3"/>
  <c r="CY185" i="3"/>
  <c r="CX185" i="3"/>
  <c r="CU185" i="3"/>
  <c r="CV185" i="3" s="1"/>
  <c r="CT185" i="3"/>
  <c r="CS185" i="3"/>
  <c r="CR185" i="3"/>
  <c r="CQ185" i="3"/>
  <c r="CP185" i="3"/>
  <c r="CO185" i="3"/>
  <c r="CN185" i="3" a="1"/>
  <c r="CN185" i="3" s="1"/>
  <c r="CM185" i="3"/>
  <c r="CL185" i="3"/>
  <c r="CK185" i="3"/>
  <c r="CJ185" i="3" a="1"/>
  <c r="CJ185" i="3" s="1"/>
  <c r="CI185" i="3" a="1"/>
  <c r="CI185" i="3" s="1"/>
  <c r="CH185" i="3"/>
  <c r="CF185" i="3"/>
  <c r="DI185" i="3" s="1"/>
  <c r="CE185" i="3"/>
  <c r="DN185" i="3" s="1"/>
  <c r="DO184" i="3"/>
  <c r="DL184" i="3"/>
  <c r="DK184" i="3"/>
  <c r="DJ184" i="3"/>
  <c r="DH184" i="3"/>
  <c r="DG184" i="3"/>
  <c r="DF184" i="3"/>
  <c r="DC184" i="3"/>
  <c r="DB184" i="3"/>
  <c r="DA184" i="3"/>
  <c r="CZ184" i="3"/>
  <c r="CY184" i="3"/>
  <c r="CX184" i="3"/>
  <c r="CU184" i="3"/>
  <c r="CV184" i="3" s="1"/>
  <c r="CT184" i="3"/>
  <c r="CS184" i="3"/>
  <c r="CR184" i="3"/>
  <c r="CQ184" i="3"/>
  <c r="CP184" i="3"/>
  <c r="CO184" i="3"/>
  <c r="CN184" i="3" a="1"/>
  <c r="CN184" i="3" s="1"/>
  <c r="CM184" i="3"/>
  <c r="CL184" i="3"/>
  <c r="CK184" i="3"/>
  <c r="CJ184" i="3" a="1"/>
  <c r="CJ184" i="3" s="1"/>
  <c r="CI184" i="3" a="1"/>
  <c r="CI184" i="3" s="1"/>
  <c r="CH184" i="3"/>
  <c r="CF184" i="3"/>
  <c r="DI184" i="3" s="1"/>
  <c r="CE184" i="3"/>
  <c r="DN184" i="3" s="1"/>
  <c r="DO183" i="3"/>
  <c r="DL183" i="3"/>
  <c r="DK183" i="3"/>
  <c r="DJ183" i="3"/>
  <c r="DH183" i="3"/>
  <c r="DG183" i="3"/>
  <c r="DF183" i="3"/>
  <c r="DC183" i="3"/>
  <c r="DB183" i="3"/>
  <c r="DA183" i="3"/>
  <c r="CZ183" i="3"/>
  <c r="CY183" i="3"/>
  <c r="CX183" i="3"/>
  <c r="CU183" i="3"/>
  <c r="CV183" i="3" s="1"/>
  <c r="CT183" i="3"/>
  <c r="CS183" i="3"/>
  <c r="CR183" i="3"/>
  <c r="CQ183" i="3"/>
  <c r="CP183" i="3"/>
  <c r="CO183" i="3"/>
  <c r="CN183" i="3" a="1"/>
  <c r="CN183" i="3" s="1"/>
  <c r="CM183" i="3"/>
  <c r="CL183" i="3"/>
  <c r="CK183" i="3"/>
  <c r="CJ183" i="3" a="1"/>
  <c r="CJ183" i="3" s="1"/>
  <c r="CI183" i="3" a="1"/>
  <c r="CI183" i="3" s="1"/>
  <c r="CH183" i="3"/>
  <c r="CF183" i="3"/>
  <c r="DI183" i="3" s="1"/>
  <c r="CE183" i="3"/>
  <c r="DN183" i="3" s="1"/>
  <c r="DO182" i="3"/>
  <c r="DL182" i="3"/>
  <c r="DK182" i="3"/>
  <c r="DJ182" i="3"/>
  <c r="DH182" i="3"/>
  <c r="DG182" i="3"/>
  <c r="DF182" i="3"/>
  <c r="DC182" i="3"/>
  <c r="DB182" i="3"/>
  <c r="DA182" i="3"/>
  <c r="CZ182" i="3"/>
  <c r="CY182" i="3"/>
  <c r="CX182" i="3"/>
  <c r="CU182" i="3"/>
  <c r="CV182" i="3" s="1"/>
  <c r="CT182" i="3"/>
  <c r="CS182" i="3"/>
  <c r="CR182" i="3"/>
  <c r="CQ182" i="3"/>
  <c r="CP182" i="3"/>
  <c r="CO182" i="3"/>
  <c r="CN182" i="3" a="1"/>
  <c r="CN182" i="3" s="1"/>
  <c r="CM182" i="3"/>
  <c r="CL182" i="3"/>
  <c r="CK182" i="3"/>
  <c r="CJ182" i="3" a="1"/>
  <c r="CJ182" i="3" s="1"/>
  <c r="CI182" i="3" a="1"/>
  <c r="CI182" i="3" s="1"/>
  <c r="CH182" i="3"/>
  <c r="CF182" i="3"/>
  <c r="DI182" i="3" s="1"/>
  <c r="CE182" i="3"/>
  <c r="DN182" i="3" s="1"/>
  <c r="DO181" i="3"/>
  <c r="DL181" i="3"/>
  <c r="DK181" i="3"/>
  <c r="DJ181" i="3"/>
  <c r="DH181" i="3"/>
  <c r="DG181" i="3"/>
  <c r="DF181" i="3"/>
  <c r="DC181" i="3"/>
  <c r="DB181" i="3"/>
  <c r="DA181" i="3"/>
  <c r="CZ181" i="3"/>
  <c r="CY181" i="3"/>
  <c r="CX181" i="3"/>
  <c r="CU181" i="3"/>
  <c r="CV181" i="3" s="1"/>
  <c r="CT181" i="3"/>
  <c r="CS181" i="3"/>
  <c r="CR181" i="3"/>
  <c r="CQ181" i="3"/>
  <c r="CP181" i="3"/>
  <c r="CO181" i="3"/>
  <c r="CN181" i="3" a="1"/>
  <c r="CN181" i="3" s="1"/>
  <c r="CM181" i="3"/>
  <c r="CL181" i="3"/>
  <c r="CK181" i="3"/>
  <c r="CJ181" i="3" a="1"/>
  <c r="CJ181" i="3" s="1"/>
  <c r="CI181" i="3" a="1"/>
  <c r="CI181" i="3" s="1"/>
  <c r="CH181" i="3"/>
  <c r="CF181" i="3"/>
  <c r="DI181" i="3" s="1"/>
  <c r="CE181" i="3"/>
  <c r="DN181" i="3" s="1"/>
  <c r="DO180" i="3"/>
  <c r="DL180" i="3"/>
  <c r="DK180" i="3"/>
  <c r="DJ180" i="3"/>
  <c r="DH180" i="3"/>
  <c r="DG180" i="3"/>
  <c r="DF180" i="3"/>
  <c r="DC180" i="3"/>
  <c r="DB180" i="3"/>
  <c r="DA180" i="3"/>
  <c r="CZ180" i="3"/>
  <c r="CY180" i="3"/>
  <c r="CX180" i="3"/>
  <c r="CU180" i="3"/>
  <c r="CV180" i="3" s="1"/>
  <c r="CT180" i="3"/>
  <c r="CS180" i="3"/>
  <c r="CR180" i="3"/>
  <c r="CQ180" i="3"/>
  <c r="CP180" i="3"/>
  <c r="CO180" i="3"/>
  <c r="CN180" i="3" a="1"/>
  <c r="CN180" i="3" s="1"/>
  <c r="CM180" i="3"/>
  <c r="CL180" i="3"/>
  <c r="CK180" i="3"/>
  <c r="CJ180" i="3" a="1"/>
  <c r="CJ180" i="3" s="1"/>
  <c r="CI180" i="3" a="1"/>
  <c r="CI180" i="3" s="1"/>
  <c r="CH180" i="3"/>
  <c r="CF180" i="3"/>
  <c r="DI180" i="3" s="1"/>
  <c r="CE180" i="3"/>
  <c r="DN180" i="3" s="1"/>
  <c r="DO179" i="3"/>
  <c r="DL179" i="3"/>
  <c r="DK179" i="3"/>
  <c r="DJ179" i="3"/>
  <c r="DH179" i="3"/>
  <c r="DG179" i="3"/>
  <c r="DF179" i="3"/>
  <c r="DC179" i="3"/>
  <c r="DB179" i="3"/>
  <c r="DA179" i="3"/>
  <c r="CZ179" i="3"/>
  <c r="CY179" i="3"/>
  <c r="CX179" i="3"/>
  <c r="CU179" i="3"/>
  <c r="CV179" i="3" s="1"/>
  <c r="CT179" i="3"/>
  <c r="CS179" i="3"/>
  <c r="CR179" i="3"/>
  <c r="CQ179" i="3"/>
  <c r="CP179" i="3"/>
  <c r="CO179" i="3"/>
  <c r="CN179" i="3" a="1"/>
  <c r="CN179" i="3" s="1"/>
  <c r="CM179" i="3"/>
  <c r="CL179" i="3"/>
  <c r="CK179" i="3"/>
  <c r="CJ179" i="3" a="1"/>
  <c r="CJ179" i="3" s="1"/>
  <c r="CI179" i="3" a="1"/>
  <c r="CI179" i="3" s="1"/>
  <c r="CH179" i="3"/>
  <c r="CF179" i="3"/>
  <c r="DI179" i="3" s="1"/>
  <c r="CE179" i="3"/>
  <c r="DN179" i="3" s="1"/>
  <c r="DO178" i="3"/>
  <c r="DL178" i="3"/>
  <c r="DK178" i="3"/>
  <c r="DJ178" i="3"/>
  <c r="DH178" i="3"/>
  <c r="DG178" i="3"/>
  <c r="DF178" i="3"/>
  <c r="DC178" i="3"/>
  <c r="DB178" i="3"/>
  <c r="DA178" i="3"/>
  <c r="CZ178" i="3"/>
  <c r="CY178" i="3"/>
  <c r="CX178" i="3"/>
  <c r="CU178" i="3"/>
  <c r="CV178" i="3" s="1"/>
  <c r="CT178" i="3"/>
  <c r="CS178" i="3"/>
  <c r="CR178" i="3"/>
  <c r="CQ178" i="3"/>
  <c r="CP178" i="3"/>
  <c r="CO178" i="3"/>
  <c r="CN178" i="3" a="1"/>
  <c r="CN178" i="3" s="1"/>
  <c r="CM178" i="3"/>
  <c r="CL178" i="3"/>
  <c r="CK178" i="3"/>
  <c r="CJ178" i="3" a="1"/>
  <c r="CJ178" i="3" s="1"/>
  <c r="CI178" i="3" a="1"/>
  <c r="CI178" i="3" s="1"/>
  <c r="CH178" i="3"/>
  <c r="CF178" i="3"/>
  <c r="DI178" i="3" s="1"/>
  <c r="CE178" i="3"/>
  <c r="DN178" i="3" s="1"/>
  <c r="DO177" i="3"/>
  <c r="DL177" i="3"/>
  <c r="DK177" i="3"/>
  <c r="DJ177" i="3"/>
  <c r="DH177" i="3"/>
  <c r="DG177" i="3"/>
  <c r="DF177" i="3"/>
  <c r="DC177" i="3"/>
  <c r="DB177" i="3"/>
  <c r="DA177" i="3"/>
  <c r="CZ177" i="3"/>
  <c r="CY177" i="3"/>
  <c r="CX177" i="3"/>
  <c r="CU177" i="3"/>
  <c r="CV177" i="3" s="1"/>
  <c r="CT177" i="3"/>
  <c r="CS177" i="3"/>
  <c r="CR177" i="3"/>
  <c r="CQ177" i="3"/>
  <c r="CP177" i="3"/>
  <c r="CO177" i="3"/>
  <c r="CN177" i="3" a="1"/>
  <c r="CN177" i="3" s="1"/>
  <c r="CM177" i="3"/>
  <c r="CL177" i="3"/>
  <c r="CK177" i="3"/>
  <c r="CJ177" i="3" a="1"/>
  <c r="CJ177" i="3" s="1"/>
  <c r="CI177" i="3" a="1"/>
  <c r="CI177" i="3" s="1"/>
  <c r="CH177" i="3"/>
  <c r="CF177" i="3"/>
  <c r="DI177" i="3" s="1"/>
  <c r="CE177" i="3"/>
  <c r="DN177" i="3" s="1"/>
  <c r="DO176" i="3"/>
  <c r="DL176" i="3"/>
  <c r="DK176" i="3"/>
  <c r="DJ176" i="3"/>
  <c r="DH176" i="3"/>
  <c r="DG176" i="3"/>
  <c r="DF176" i="3"/>
  <c r="DC176" i="3"/>
  <c r="DB176" i="3"/>
  <c r="DA176" i="3"/>
  <c r="CZ176" i="3"/>
  <c r="CY176" i="3"/>
  <c r="CX176" i="3"/>
  <c r="CU176" i="3"/>
  <c r="CV176" i="3" s="1"/>
  <c r="CT176" i="3"/>
  <c r="CS176" i="3"/>
  <c r="CR176" i="3"/>
  <c r="CQ176" i="3"/>
  <c r="CP176" i="3"/>
  <c r="CO176" i="3"/>
  <c r="CN176" i="3" a="1"/>
  <c r="CN176" i="3" s="1"/>
  <c r="CM176" i="3"/>
  <c r="CL176" i="3"/>
  <c r="CK176" i="3"/>
  <c r="CJ176" i="3" a="1"/>
  <c r="CJ176" i="3" s="1"/>
  <c r="CI176" i="3" a="1"/>
  <c r="CI176" i="3" s="1"/>
  <c r="CH176" i="3"/>
  <c r="CF176" i="3"/>
  <c r="DI176" i="3" s="1"/>
  <c r="CE176" i="3"/>
  <c r="DN176" i="3" s="1"/>
  <c r="DO175" i="3"/>
  <c r="DL175" i="3"/>
  <c r="DK175" i="3"/>
  <c r="DJ175" i="3"/>
  <c r="DH175" i="3"/>
  <c r="DG175" i="3"/>
  <c r="DF175" i="3"/>
  <c r="DC175" i="3"/>
  <c r="DB175" i="3"/>
  <c r="DA175" i="3"/>
  <c r="CZ175" i="3"/>
  <c r="CY175" i="3"/>
  <c r="CX175" i="3"/>
  <c r="CU175" i="3"/>
  <c r="CV175" i="3" s="1"/>
  <c r="CT175" i="3"/>
  <c r="CS175" i="3"/>
  <c r="CR175" i="3"/>
  <c r="CQ175" i="3"/>
  <c r="CP175" i="3"/>
  <c r="CO175" i="3"/>
  <c r="CN175" i="3" a="1"/>
  <c r="CN175" i="3" s="1"/>
  <c r="CM175" i="3"/>
  <c r="CL175" i="3"/>
  <c r="CK175" i="3"/>
  <c r="CJ175" i="3" a="1"/>
  <c r="CJ175" i="3" s="1"/>
  <c r="CI175" i="3" a="1"/>
  <c r="CI175" i="3" s="1"/>
  <c r="CH175" i="3"/>
  <c r="CF175" i="3"/>
  <c r="DI175" i="3" s="1"/>
  <c r="CE175" i="3"/>
  <c r="DN175" i="3" s="1"/>
  <c r="DO174" i="3"/>
  <c r="DL174" i="3"/>
  <c r="DK174" i="3"/>
  <c r="DJ174" i="3"/>
  <c r="DH174" i="3"/>
  <c r="DG174" i="3"/>
  <c r="DF174" i="3"/>
  <c r="DC174" i="3"/>
  <c r="DB174" i="3"/>
  <c r="DA174" i="3"/>
  <c r="CZ174" i="3"/>
  <c r="CY174" i="3"/>
  <c r="CX174" i="3"/>
  <c r="CU174" i="3"/>
  <c r="CV174" i="3" s="1"/>
  <c r="CT174" i="3"/>
  <c r="CS174" i="3"/>
  <c r="CR174" i="3"/>
  <c r="CQ174" i="3"/>
  <c r="CP174" i="3"/>
  <c r="CO174" i="3"/>
  <c r="CN174" i="3" a="1"/>
  <c r="CN174" i="3" s="1"/>
  <c r="CM174" i="3"/>
  <c r="CL174" i="3"/>
  <c r="CK174" i="3"/>
  <c r="CJ174" i="3" a="1"/>
  <c r="CJ174" i="3" s="1"/>
  <c r="CI174" i="3" a="1"/>
  <c r="CI174" i="3" s="1"/>
  <c r="CH174" i="3"/>
  <c r="CF174" i="3"/>
  <c r="DI174" i="3" s="1"/>
  <c r="CE174" i="3"/>
  <c r="DN174" i="3" s="1"/>
  <c r="DO173" i="3"/>
  <c r="DL173" i="3"/>
  <c r="DK173" i="3"/>
  <c r="DJ173" i="3"/>
  <c r="DH173" i="3"/>
  <c r="DG173" i="3"/>
  <c r="DF173" i="3"/>
  <c r="DC173" i="3"/>
  <c r="DB173" i="3"/>
  <c r="DA173" i="3"/>
  <c r="CZ173" i="3"/>
  <c r="CY173" i="3"/>
  <c r="CX173" i="3"/>
  <c r="CU173" i="3"/>
  <c r="CV173" i="3" s="1"/>
  <c r="CT173" i="3"/>
  <c r="CS173" i="3"/>
  <c r="CR173" i="3"/>
  <c r="CQ173" i="3"/>
  <c r="CP173" i="3"/>
  <c r="CO173" i="3"/>
  <c r="CN173" i="3" a="1"/>
  <c r="CN173" i="3" s="1"/>
  <c r="CM173" i="3"/>
  <c r="CL173" i="3"/>
  <c r="CK173" i="3"/>
  <c r="CJ173" i="3" a="1"/>
  <c r="CJ173" i="3" s="1"/>
  <c r="CI173" i="3" a="1"/>
  <c r="CI173" i="3" s="1"/>
  <c r="CH173" i="3"/>
  <c r="CF173" i="3"/>
  <c r="DI173" i="3" s="1"/>
  <c r="CE173" i="3"/>
  <c r="DN173" i="3" s="1"/>
  <c r="DO172" i="3"/>
  <c r="DL172" i="3"/>
  <c r="DK172" i="3"/>
  <c r="DJ172" i="3"/>
  <c r="DH172" i="3"/>
  <c r="DG172" i="3"/>
  <c r="DF172" i="3"/>
  <c r="DC172" i="3"/>
  <c r="DB172" i="3"/>
  <c r="DA172" i="3"/>
  <c r="CZ172" i="3"/>
  <c r="CY172" i="3"/>
  <c r="CX172" i="3"/>
  <c r="CU172" i="3"/>
  <c r="CV172" i="3" s="1"/>
  <c r="CT172" i="3"/>
  <c r="CS172" i="3"/>
  <c r="CR172" i="3"/>
  <c r="CQ172" i="3"/>
  <c r="CP172" i="3"/>
  <c r="CO172" i="3"/>
  <c r="CN172" i="3" a="1"/>
  <c r="CN172" i="3" s="1"/>
  <c r="CM172" i="3"/>
  <c r="CL172" i="3"/>
  <c r="CK172" i="3"/>
  <c r="CJ172" i="3" a="1"/>
  <c r="CJ172" i="3" s="1"/>
  <c r="CI172" i="3" a="1"/>
  <c r="CI172" i="3" s="1"/>
  <c r="CH172" i="3"/>
  <c r="CF172" i="3"/>
  <c r="DI172" i="3" s="1"/>
  <c r="CE172" i="3"/>
  <c r="DN172" i="3" s="1"/>
  <c r="DO171" i="3"/>
  <c r="DL171" i="3"/>
  <c r="DK171" i="3"/>
  <c r="DJ171" i="3"/>
  <c r="DH171" i="3"/>
  <c r="DG171" i="3"/>
  <c r="DF171" i="3"/>
  <c r="DC171" i="3"/>
  <c r="DB171" i="3"/>
  <c r="DA171" i="3"/>
  <c r="CZ171" i="3"/>
  <c r="CY171" i="3"/>
  <c r="CX171" i="3"/>
  <c r="CU171" i="3"/>
  <c r="CV171" i="3" s="1"/>
  <c r="CT171" i="3"/>
  <c r="CS171" i="3"/>
  <c r="CR171" i="3"/>
  <c r="CQ171" i="3"/>
  <c r="CP171" i="3"/>
  <c r="CO171" i="3"/>
  <c r="CN171" i="3" a="1"/>
  <c r="CN171" i="3" s="1"/>
  <c r="CM171" i="3"/>
  <c r="CL171" i="3"/>
  <c r="CK171" i="3"/>
  <c r="CJ171" i="3" a="1"/>
  <c r="CJ171" i="3" s="1"/>
  <c r="CI171" i="3" a="1"/>
  <c r="CI171" i="3" s="1"/>
  <c r="CH171" i="3"/>
  <c r="CF171" i="3"/>
  <c r="DI171" i="3" s="1"/>
  <c r="CE171" i="3"/>
  <c r="DN171" i="3" s="1"/>
  <c r="DO170" i="3"/>
  <c r="DL170" i="3"/>
  <c r="DK170" i="3"/>
  <c r="DJ170" i="3"/>
  <c r="DH170" i="3"/>
  <c r="DG170" i="3"/>
  <c r="DF170" i="3"/>
  <c r="DC170" i="3"/>
  <c r="DB170" i="3"/>
  <c r="DA170" i="3"/>
  <c r="CZ170" i="3"/>
  <c r="CY170" i="3"/>
  <c r="CX170" i="3"/>
  <c r="CU170" i="3"/>
  <c r="CV170" i="3" s="1"/>
  <c r="CT170" i="3"/>
  <c r="CS170" i="3"/>
  <c r="CR170" i="3"/>
  <c r="CQ170" i="3"/>
  <c r="CP170" i="3"/>
  <c r="CO170" i="3"/>
  <c r="CN170" i="3" a="1"/>
  <c r="CN170" i="3" s="1"/>
  <c r="CM170" i="3"/>
  <c r="CL170" i="3"/>
  <c r="CK170" i="3"/>
  <c r="CJ170" i="3" a="1"/>
  <c r="CJ170" i="3" s="1"/>
  <c r="CI170" i="3" a="1"/>
  <c r="CI170" i="3" s="1"/>
  <c r="CH170" i="3"/>
  <c r="CF170" i="3"/>
  <c r="DI170" i="3" s="1"/>
  <c r="CE170" i="3"/>
  <c r="DN170" i="3" s="1"/>
  <c r="DO169" i="3"/>
  <c r="DL169" i="3"/>
  <c r="DK169" i="3"/>
  <c r="DJ169" i="3"/>
  <c r="DH169" i="3"/>
  <c r="DG169" i="3"/>
  <c r="DF169" i="3"/>
  <c r="DC169" i="3"/>
  <c r="DB169" i="3"/>
  <c r="DA169" i="3"/>
  <c r="CZ169" i="3"/>
  <c r="CY169" i="3"/>
  <c r="CX169" i="3"/>
  <c r="CU169" i="3"/>
  <c r="CV169" i="3" s="1"/>
  <c r="CT169" i="3"/>
  <c r="CS169" i="3"/>
  <c r="CR169" i="3"/>
  <c r="CQ169" i="3"/>
  <c r="CP169" i="3"/>
  <c r="CO169" i="3"/>
  <c r="CN169" i="3" a="1"/>
  <c r="CN169" i="3" s="1"/>
  <c r="CM169" i="3"/>
  <c r="CL169" i="3"/>
  <c r="CK169" i="3"/>
  <c r="CJ169" i="3" a="1"/>
  <c r="CJ169" i="3" s="1"/>
  <c r="CI169" i="3" a="1"/>
  <c r="CI169" i="3" s="1"/>
  <c r="CH169" i="3"/>
  <c r="CF169" i="3"/>
  <c r="DI169" i="3" s="1"/>
  <c r="CE169" i="3"/>
  <c r="DN169" i="3" s="1"/>
  <c r="DO168" i="3"/>
  <c r="DL168" i="3"/>
  <c r="DK168" i="3"/>
  <c r="DJ168" i="3"/>
  <c r="DH168" i="3"/>
  <c r="DG168" i="3"/>
  <c r="DF168" i="3"/>
  <c r="DC168" i="3"/>
  <c r="DB168" i="3"/>
  <c r="DA168" i="3"/>
  <c r="CZ168" i="3"/>
  <c r="CY168" i="3"/>
  <c r="CX168" i="3"/>
  <c r="CU168" i="3"/>
  <c r="CV168" i="3" s="1"/>
  <c r="CT168" i="3"/>
  <c r="CS168" i="3"/>
  <c r="CR168" i="3"/>
  <c r="CQ168" i="3"/>
  <c r="CP168" i="3"/>
  <c r="CO168" i="3"/>
  <c r="CN168" i="3" a="1"/>
  <c r="CN168" i="3" s="1"/>
  <c r="CM168" i="3"/>
  <c r="CL168" i="3"/>
  <c r="CK168" i="3"/>
  <c r="CJ168" i="3" a="1"/>
  <c r="CJ168" i="3" s="1"/>
  <c r="CI168" i="3" a="1"/>
  <c r="CI168" i="3" s="1"/>
  <c r="CH168" i="3"/>
  <c r="CF168" i="3"/>
  <c r="DI168" i="3" s="1"/>
  <c r="CE168" i="3"/>
  <c r="DN168" i="3" s="1"/>
  <c r="DO167" i="3"/>
  <c r="DL167" i="3"/>
  <c r="DK167" i="3"/>
  <c r="DJ167" i="3"/>
  <c r="DH167" i="3"/>
  <c r="DG167" i="3"/>
  <c r="DF167" i="3"/>
  <c r="DC167" i="3"/>
  <c r="DB167" i="3"/>
  <c r="DA167" i="3"/>
  <c r="CZ167" i="3"/>
  <c r="CY167" i="3"/>
  <c r="CX167" i="3"/>
  <c r="CU167" i="3"/>
  <c r="CV167" i="3" s="1"/>
  <c r="CT167" i="3"/>
  <c r="CS167" i="3"/>
  <c r="CR167" i="3"/>
  <c r="CQ167" i="3"/>
  <c r="CP167" i="3"/>
  <c r="CO167" i="3"/>
  <c r="CN167" i="3" a="1"/>
  <c r="CN167" i="3" s="1"/>
  <c r="CM167" i="3"/>
  <c r="CL167" i="3"/>
  <c r="CK167" i="3"/>
  <c r="CJ167" i="3" a="1"/>
  <c r="CJ167" i="3" s="1"/>
  <c r="CI167" i="3" a="1"/>
  <c r="CI167" i="3" s="1"/>
  <c r="CH167" i="3"/>
  <c r="CF167" i="3"/>
  <c r="DI167" i="3" s="1"/>
  <c r="CE167" i="3"/>
  <c r="DN167" i="3" s="1"/>
  <c r="DO166" i="3"/>
  <c r="DL166" i="3"/>
  <c r="DK166" i="3"/>
  <c r="DJ166" i="3"/>
  <c r="DH166" i="3"/>
  <c r="DG166" i="3"/>
  <c r="DF166" i="3"/>
  <c r="DC166" i="3"/>
  <c r="DB166" i="3"/>
  <c r="DA166" i="3"/>
  <c r="CZ166" i="3"/>
  <c r="CY166" i="3"/>
  <c r="CX166" i="3"/>
  <c r="CU166" i="3"/>
  <c r="CV166" i="3" s="1"/>
  <c r="CT166" i="3"/>
  <c r="CS166" i="3"/>
  <c r="CR166" i="3"/>
  <c r="CQ166" i="3"/>
  <c r="CP166" i="3"/>
  <c r="CO166" i="3"/>
  <c r="CN166" i="3" a="1"/>
  <c r="CN166" i="3" s="1"/>
  <c r="CM166" i="3"/>
  <c r="CL166" i="3"/>
  <c r="CK166" i="3"/>
  <c r="CJ166" i="3" a="1"/>
  <c r="CJ166" i="3" s="1"/>
  <c r="CI166" i="3" a="1"/>
  <c r="CI166" i="3" s="1"/>
  <c r="CH166" i="3"/>
  <c r="CF166" i="3"/>
  <c r="DI166" i="3" s="1"/>
  <c r="CE166" i="3"/>
  <c r="DN166" i="3" s="1"/>
  <c r="DO165" i="3"/>
  <c r="DL165" i="3"/>
  <c r="DK165" i="3"/>
  <c r="DJ165" i="3"/>
  <c r="DH165" i="3"/>
  <c r="DG165" i="3"/>
  <c r="DF165" i="3"/>
  <c r="DC165" i="3"/>
  <c r="DB165" i="3"/>
  <c r="DA165" i="3"/>
  <c r="CZ165" i="3"/>
  <c r="CY165" i="3"/>
  <c r="CX165" i="3"/>
  <c r="CU165" i="3"/>
  <c r="CV165" i="3" s="1"/>
  <c r="CT165" i="3"/>
  <c r="CS165" i="3"/>
  <c r="CR165" i="3"/>
  <c r="CQ165" i="3"/>
  <c r="CP165" i="3"/>
  <c r="CO165" i="3"/>
  <c r="CN165" i="3" a="1"/>
  <c r="CN165" i="3" s="1"/>
  <c r="CM165" i="3"/>
  <c r="CL165" i="3"/>
  <c r="CK165" i="3"/>
  <c r="CJ165" i="3" a="1"/>
  <c r="CJ165" i="3" s="1"/>
  <c r="CI165" i="3" a="1"/>
  <c r="CI165" i="3" s="1"/>
  <c r="CH165" i="3"/>
  <c r="CF165" i="3"/>
  <c r="DI165" i="3" s="1"/>
  <c r="CE165" i="3"/>
  <c r="DN165" i="3" s="1"/>
  <c r="DO164" i="3"/>
  <c r="DL164" i="3"/>
  <c r="DK164" i="3"/>
  <c r="DJ164" i="3"/>
  <c r="DH164" i="3"/>
  <c r="DG164" i="3"/>
  <c r="DF164" i="3"/>
  <c r="DC164" i="3"/>
  <c r="DB164" i="3"/>
  <c r="DA164" i="3"/>
  <c r="CZ164" i="3"/>
  <c r="CY164" i="3"/>
  <c r="CX164" i="3"/>
  <c r="CU164" i="3"/>
  <c r="CV164" i="3" s="1"/>
  <c r="CT164" i="3"/>
  <c r="CS164" i="3"/>
  <c r="CR164" i="3"/>
  <c r="CQ164" i="3"/>
  <c r="CP164" i="3"/>
  <c r="CO164" i="3"/>
  <c r="CN164" i="3" a="1"/>
  <c r="CN164" i="3" s="1"/>
  <c r="CM164" i="3"/>
  <c r="CL164" i="3"/>
  <c r="CK164" i="3"/>
  <c r="CJ164" i="3" a="1"/>
  <c r="CJ164" i="3" s="1"/>
  <c r="CI164" i="3" a="1"/>
  <c r="CI164" i="3" s="1"/>
  <c r="CH164" i="3"/>
  <c r="CF164" i="3"/>
  <c r="DI164" i="3" s="1"/>
  <c r="CE164" i="3"/>
  <c r="DN164" i="3" s="1"/>
  <c r="DO163" i="3"/>
  <c r="DL163" i="3"/>
  <c r="DK163" i="3"/>
  <c r="DJ163" i="3"/>
  <c r="DH163" i="3"/>
  <c r="DG163" i="3"/>
  <c r="DF163" i="3"/>
  <c r="DC163" i="3"/>
  <c r="DB163" i="3"/>
  <c r="DA163" i="3"/>
  <c r="CZ163" i="3"/>
  <c r="CY163" i="3"/>
  <c r="CX163" i="3"/>
  <c r="CU163" i="3"/>
  <c r="CV163" i="3" s="1"/>
  <c r="CT163" i="3"/>
  <c r="CS163" i="3"/>
  <c r="CR163" i="3"/>
  <c r="CQ163" i="3"/>
  <c r="CP163" i="3"/>
  <c r="CO163" i="3"/>
  <c r="CN163" i="3" a="1"/>
  <c r="CN163" i="3" s="1"/>
  <c r="CM163" i="3"/>
  <c r="CL163" i="3"/>
  <c r="CK163" i="3"/>
  <c r="CJ163" i="3" a="1"/>
  <c r="CJ163" i="3" s="1"/>
  <c r="CI163" i="3" a="1"/>
  <c r="CI163" i="3" s="1"/>
  <c r="CH163" i="3"/>
  <c r="CF163" i="3"/>
  <c r="DI163" i="3" s="1"/>
  <c r="CE163" i="3"/>
  <c r="DN163" i="3" s="1"/>
  <c r="DO162" i="3"/>
  <c r="DJ162" i="3"/>
  <c r="DH162" i="3"/>
  <c r="DG162" i="3"/>
  <c r="DF162" i="3"/>
  <c r="DC162" i="3"/>
  <c r="DB162" i="3"/>
  <c r="DA162" i="3"/>
  <c r="CZ162" i="3"/>
  <c r="CX162" i="3"/>
  <c r="CU162" i="3"/>
  <c r="CV162" i="3" s="1"/>
  <c r="CT162" i="3"/>
  <c r="CS162" i="3"/>
  <c r="CP162" i="3"/>
  <c r="CN162" i="3" a="1"/>
  <c r="CN162" i="3" s="1"/>
  <c r="CM162" i="3"/>
  <c r="CL162" i="3"/>
  <c r="CK162" i="3"/>
  <c r="CF162" i="3"/>
  <c r="DI162" i="3" s="1"/>
  <c r="CC162" i="3"/>
  <c r="CB162" i="3"/>
  <c r="BZ162" i="3"/>
  <c r="BX162" i="3"/>
  <c r="BV162" i="3"/>
  <c r="BT162" i="3"/>
  <c r="BR162" i="3"/>
  <c r="BP162" i="3"/>
  <c r="BN162" i="3"/>
  <c r="BL162" i="3"/>
  <c r="BJ162" i="3"/>
  <c r="BH162" i="3"/>
  <c r="BF162" i="3"/>
  <c r="BC162" i="3"/>
  <c r="BB162" i="3"/>
  <c r="AZ162" i="3"/>
  <c r="Z162" i="3" a="1"/>
  <c r="Z162" i="3" s="1"/>
  <c r="Y162" i="3" a="1"/>
  <c r="Y162" i="3" s="1"/>
  <c r="X162" i="3" a="1"/>
  <c r="X162" i="3" s="1"/>
  <c r="R162" i="3" a="1"/>
  <c r="R162" i="3" s="1"/>
  <c r="Q162" i="3"/>
  <c r="N162" i="3"/>
  <c r="M162" i="3"/>
  <c r="L162" i="3"/>
  <c r="T162" i="3" s="1"/>
  <c r="K162" i="3"/>
  <c r="S162" i="3" s="1"/>
  <c r="F162" i="3"/>
  <c r="CR162" i="3" s="1"/>
  <c r="P162" i="3" s="1"/>
  <c r="B162" i="3"/>
  <c r="CJ162" i="3" s="1" a="1"/>
  <c r="CJ162" i="3" s="1"/>
  <c r="DO161" i="3"/>
  <c r="DJ161" i="3"/>
  <c r="DH161" i="3"/>
  <c r="DG161" i="3"/>
  <c r="DF161" i="3"/>
  <c r="DC161" i="3"/>
  <c r="DB161" i="3"/>
  <c r="DA161" i="3"/>
  <c r="CZ161" i="3"/>
  <c r="CX161" i="3"/>
  <c r="CU161" i="3"/>
  <c r="CV161" i="3" s="1"/>
  <c r="CT161" i="3"/>
  <c r="CS161" i="3"/>
  <c r="CP161" i="3"/>
  <c r="CN161" i="3" a="1"/>
  <c r="CN161" i="3" s="1"/>
  <c r="CM161" i="3"/>
  <c r="CL161" i="3"/>
  <c r="CK161" i="3"/>
  <c r="CF161" i="3"/>
  <c r="DI161" i="3" s="1"/>
  <c r="CC161" i="3"/>
  <c r="CB161" i="3"/>
  <c r="BZ161" i="3"/>
  <c r="BX161" i="3"/>
  <c r="BV161" i="3"/>
  <c r="BT161" i="3"/>
  <c r="BR161" i="3"/>
  <c r="BP161" i="3"/>
  <c r="BN161" i="3"/>
  <c r="BL161" i="3"/>
  <c r="BJ161" i="3"/>
  <c r="BH161" i="3"/>
  <c r="BF161" i="3"/>
  <c r="BC161" i="3"/>
  <c r="BB161" i="3"/>
  <c r="AZ161" i="3"/>
  <c r="Z161" i="3" a="1"/>
  <c r="Z161" i="3" s="1"/>
  <c r="Y161" i="3" a="1"/>
  <c r="Y161" i="3" s="1"/>
  <c r="X161" i="3" a="1"/>
  <c r="X161" i="3" s="1"/>
  <c r="R161" i="3" a="1"/>
  <c r="R161" i="3" s="1"/>
  <c r="Q161" i="3"/>
  <c r="N161" i="3"/>
  <c r="M161" i="3"/>
  <c r="L161" i="3"/>
  <c r="T161" i="3" s="1"/>
  <c r="K161" i="3"/>
  <c r="S161" i="3" s="1"/>
  <c r="F161" i="3"/>
  <c r="CR161" i="3" s="1"/>
  <c r="P161" i="3" s="1"/>
  <c r="B161" i="3"/>
  <c r="CJ161" i="3" s="1" a="1"/>
  <c r="CJ161" i="3" s="1"/>
  <c r="DO160" i="3"/>
  <c r="DJ160" i="3"/>
  <c r="DH160" i="3"/>
  <c r="DG160" i="3"/>
  <c r="DF160" i="3"/>
  <c r="DC160" i="3"/>
  <c r="DB160" i="3"/>
  <c r="DA160" i="3"/>
  <c r="CZ160" i="3"/>
  <c r="CX160" i="3"/>
  <c r="CU160" i="3"/>
  <c r="CV160" i="3" s="1"/>
  <c r="CT160" i="3"/>
  <c r="CS160" i="3"/>
  <c r="CP160" i="3"/>
  <c r="CN160" i="3" a="1"/>
  <c r="CN160" i="3" s="1"/>
  <c r="CM160" i="3"/>
  <c r="CL160" i="3"/>
  <c r="CK160" i="3"/>
  <c r="CF160" i="3"/>
  <c r="DI160" i="3" s="1"/>
  <c r="CC160" i="3"/>
  <c r="CB160" i="3"/>
  <c r="BZ160" i="3"/>
  <c r="BX160" i="3"/>
  <c r="BV160" i="3"/>
  <c r="BT160" i="3"/>
  <c r="BR160" i="3"/>
  <c r="BP160" i="3"/>
  <c r="BN160" i="3"/>
  <c r="BL160" i="3"/>
  <c r="BJ160" i="3"/>
  <c r="BH160" i="3"/>
  <c r="BF160" i="3"/>
  <c r="BC160" i="3"/>
  <c r="BB160" i="3"/>
  <c r="AZ160" i="3"/>
  <c r="Z160" i="3" a="1"/>
  <c r="Z160" i="3" s="1"/>
  <c r="Y160" i="3" a="1"/>
  <c r="Y160" i="3" s="1"/>
  <c r="X160" i="3" a="1"/>
  <c r="X160" i="3" s="1"/>
  <c r="R160" i="3" a="1"/>
  <c r="R160" i="3" s="1"/>
  <c r="Q160" i="3"/>
  <c r="N160" i="3"/>
  <c r="M160" i="3"/>
  <c r="L160" i="3"/>
  <c r="T160" i="3" s="1"/>
  <c r="K160" i="3"/>
  <c r="S160" i="3" s="1"/>
  <c r="F160" i="3"/>
  <c r="CR160" i="3" s="1"/>
  <c r="P160" i="3" s="1"/>
  <c r="B160" i="3"/>
  <c r="CJ160" i="3" s="1" a="1"/>
  <c r="CJ160" i="3" s="1"/>
  <c r="DO159" i="3"/>
  <c r="DJ159" i="3"/>
  <c r="DH159" i="3"/>
  <c r="DG159" i="3"/>
  <c r="DF159" i="3"/>
  <c r="DC159" i="3"/>
  <c r="DB159" i="3"/>
  <c r="DA159" i="3"/>
  <c r="CZ159" i="3"/>
  <c r="CX159" i="3"/>
  <c r="CU159" i="3"/>
  <c r="CV159" i="3" s="1"/>
  <c r="CT159" i="3"/>
  <c r="CS159" i="3"/>
  <c r="CP159" i="3"/>
  <c r="CN159" i="3" a="1"/>
  <c r="CN159" i="3" s="1"/>
  <c r="CM159" i="3"/>
  <c r="CL159" i="3"/>
  <c r="CK159" i="3"/>
  <c r="CF159" i="3"/>
  <c r="DI159" i="3" s="1"/>
  <c r="CC159" i="3"/>
  <c r="CB159" i="3"/>
  <c r="BZ159" i="3"/>
  <c r="BX159" i="3"/>
  <c r="BV159" i="3"/>
  <c r="BT159" i="3"/>
  <c r="BR159" i="3"/>
  <c r="BP159" i="3"/>
  <c r="BN159" i="3"/>
  <c r="BL159" i="3"/>
  <c r="BJ159" i="3"/>
  <c r="BH159" i="3"/>
  <c r="BF159" i="3"/>
  <c r="BC159" i="3"/>
  <c r="BB159" i="3"/>
  <c r="AZ159" i="3"/>
  <c r="Z159" i="3" a="1"/>
  <c r="Z159" i="3" s="1"/>
  <c r="Y159" i="3" a="1"/>
  <c r="Y159" i="3" s="1"/>
  <c r="X159" i="3" a="1"/>
  <c r="X159" i="3" s="1"/>
  <c r="R159" i="3" a="1"/>
  <c r="R159" i="3" s="1"/>
  <c r="Q159" i="3"/>
  <c r="N159" i="3"/>
  <c r="M159" i="3"/>
  <c r="L159" i="3"/>
  <c r="T159" i="3" s="1"/>
  <c r="K159" i="3"/>
  <c r="S159" i="3" s="1"/>
  <c r="F159" i="3"/>
  <c r="CR159" i="3" s="1"/>
  <c r="P159" i="3" s="1"/>
  <c r="B159" i="3"/>
  <c r="CJ159" i="3" s="1" a="1"/>
  <c r="CJ159" i="3" s="1"/>
  <c r="DO158" i="3"/>
  <c r="DJ158" i="3"/>
  <c r="DH158" i="3"/>
  <c r="DG158" i="3"/>
  <c r="DF158" i="3"/>
  <c r="DC158" i="3"/>
  <c r="DB158" i="3"/>
  <c r="DA158" i="3"/>
  <c r="CZ158" i="3"/>
  <c r="CX158" i="3"/>
  <c r="CU158" i="3"/>
  <c r="CV158" i="3" s="1"/>
  <c r="CT158" i="3"/>
  <c r="CS158" i="3"/>
  <c r="CP158" i="3"/>
  <c r="CN158" i="3" a="1"/>
  <c r="CN158" i="3" s="1"/>
  <c r="CM158" i="3"/>
  <c r="CL158" i="3"/>
  <c r="CK158" i="3"/>
  <c r="CF158" i="3"/>
  <c r="DI158" i="3" s="1"/>
  <c r="CC158" i="3"/>
  <c r="CB158" i="3"/>
  <c r="BZ158" i="3"/>
  <c r="BX158" i="3"/>
  <c r="BV158" i="3"/>
  <c r="BT158" i="3"/>
  <c r="BR158" i="3"/>
  <c r="BP158" i="3"/>
  <c r="BN158" i="3"/>
  <c r="BL158" i="3"/>
  <c r="BJ158" i="3"/>
  <c r="BH158" i="3"/>
  <c r="BF158" i="3"/>
  <c r="BC158" i="3"/>
  <c r="BB158" i="3"/>
  <c r="AZ158" i="3"/>
  <c r="Z158" i="3" a="1"/>
  <c r="Z158" i="3" s="1"/>
  <c r="Y158" i="3" a="1"/>
  <c r="Y158" i="3" s="1"/>
  <c r="X158" i="3" a="1"/>
  <c r="X158" i="3" s="1"/>
  <c r="R158" i="3" a="1"/>
  <c r="R158" i="3" s="1"/>
  <c r="Q158" i="3"/>
  <c r="N158" i="3"/>
  <c r="M158" i="3"/>
  <c r="L158" i="3"/>
  <c r="T158" i="3" s="1"/>
  <c r="K158" i="3"/>
  <c r="S158" i="3" s="1"/>
  <c r="F158" i="3"/>
  <c r="CR158" i="3" s="1"/>
  <c r="P158" i="3" s="1"/>
  <c r="B158" i="3"/>
  <c r="CJ158" i="3" s="1" a="1"/>
  <c r="CJ158" i="3" s="1"/>
  <c r="DO145" i="3"/>
  <c r="DJ145" i="3"/>
  <c r="DH145" i="3"/>
  <c r="DG145" i="3"/>
  <c r="DF145" i="3"/>
  <c r="DC145" i="3"/>
  <c r="DB145" i="3"/>
  <c r="DA145" i="3"/>
  <c r="CZ145" i="3"/>
  <c r="CX145" i="3"/>
  <c r="CU145" i="3"/>
  <c r="CV145" i="3" s="1"/>
  <c r="CT145" i="3"/>
  <c r="CS145" i="3"/>
  <c r="CP145" i="3"/>
  <c r="CN145" i="3" a="1"/>
  <c r="CN145" i="3" s="1"/>
  <c r="CM145" i="3"/>
  <c r="CL145" i="3"/>
  <c r="CK145" i="3"/>
  <c r="CF145" i="3"/>
  <c r="DI145" i="3" s="1"/>
  <c r="CC145" i="3"/>
  <c r="CB145" i="3"/>
  <c r="BZ145" i="3"/>
  <c r="BX145" i="3"/>
  <c r="BV145" i="3"/>
  <c r="BT145" i="3"/>
  <c r="BR145" i="3"/>
  <c r="BP145" i="3"/>
  <c r="BN145" i="3"/>
  <c r="BL145" i="3"/>
  <c r="BJ145" i="3"/>
  <c r="BH145" i="3"/>
  <c r="BF145" i="3"/>
  <c r="BC145" i="3"/>
  <c r="BB145" i="3"/>
  <c r="AZ145" i="3"/>
  <c r="Z145" i="3" a="1"/>
  <c r="Z145" i="3" s="1"/>
  <c r="Y145" i="3" a="1"/>
  <c r="Y145" i="3" s="1"/>
  <c r="X145" i="3" a="1"/>
  <c r="X145" i="3" s="1"/>
  <c r="R145" i="3" a="1"/>
  <c r="R145" i="3" s="1"/>
  <c r="Q145" i="3"/>
  <c r="N145" i="3"/>
  <c r="M145" i="3"/>
  <c r="L145" i="3"/>
  <c r="T145" i="3" s="1"/>
  <c r="K145" i="3"/>
  <c r="S145" i="3" s="1"/>
  <c r="F145" i="3"/>
  <c r="CR145" i="3" s="1"/>
  <c r="P145" i="3" s="1"/>
  <c r="B145" i="3"/>
  <c r="CJ145" i="3" s="1" a="1"/>
  <c r="CJ145" i="3" s="1"/>
  <c r="DO157" i="3"/>
  <c r="DJ157" i="3"/>
  <c r="DH157" i="3"/>
  <c r="DG157" i="3"/>
  <c r="DF157" i="3"/>
  <c r="DC157" i="3"/>
  <c r="DB157" i="3"/>
  <c r="DA157" i="3"/>
  <c r="CZ157" i="3"/>
  <c r="CX157" i="3"/>
  <c r="CU157" i="3"/>
  <c r="CV157" i="3" s="1"/>
  <c r="CT157" i="3"/>
  <c r="CS157" i="3"/>
  <c r="CP157" i="3"/>
  <c r="CN157" i="3" a="1"/>
  <c r="CN157" i="3" s="1"/>
  <c r="CM157" i="3"/>
  <c r="CL157" i="3"/>
  <c r="CK157" i="3"/>
  <c r="CF157" i="3"/>
  <c r="DI157" i="3" s="1"/>
  <c r="CC157" i="3"/>
  <c r="CB157" i="3"/>
  <c r="BZ157" i="3"/>
  <c r="BX157" i="3"/>
  <c r="BV157" i="3"/>
  <c r="BT157" i="3"/>
  <c r="BR157" i="3"/>
  <c r="BP157" i="3"/>
  <c r="BN157" i="3"/>
  <c r="BL157" i="3"/>
  <c r="BJ157" i="3"/>
  <c r="BH157" i="3"/>
  <c r="BF157" i="3"/>
  <c r="BC157" i="3"/>
  <c r="BB157" i="3"/>
  <c r="AZ157" i="3"/>
  <c r="Z157" i="3" a="1"/>
  <c r="Z157" i="3" s="1"/>
  <c r="Y157" i="3" a="1"/>
  <c r="Y157" i="3" s="1"/>
  <c r="X157" i="3" a="1"/>
  <c r="X157" i="3" s="1"/>
  <c r="R157" i="3" a="1"/>
  <c r="R157" i="3" s="1"/>
  <c r="Q157" i="3"/>
  <c r="N157" i="3"/>
  <c r="M157" i="3"/>
  <c r="L157" i="3"/>
  <c r="T157" i="3" s="1"/>
  <c r="K157" i="3"/>
  <c r="S157" i="3" s="1"/>
  <c r="F157" i="3"/>
  <c r="CR157" i="3" s="1"/>
  <c r="P157" i="3" s="1"/>
  <c r="B157" i="3"/>
  <c r="CJ157" i="3" s="1" a="1"/>
  <c r="CJ157" i="3" s="1"/>
  <c r="DO156" i="3"/>
  <c r="DJ156" i="3"/>
  <c r="DH156" i="3"/>
  <c r="DG156" i="3"/>
  <c r="DF156" i="3"/>
  <c r="DC156" i="3"/>
  <c r="DB156" i="3"/>
  <c r="DA156" i="3"/>
  <c r="CZ156" i="3"/>
  <c r="CX156" i="3"/>
  <c r="CU156" i="3"/>
  <c r="CV156" i="3" s="1"/>
  <c r="CT156" i="3"/>
  <c r="CS156" i="3"/>
  <c r="CP156" i="3"/>
  <c r="CN156" i="3" a="1"/>
  <c r="CN156" i="3" s="1"/>
  <c r="CM156" i="3"/>
  <c r="CL156" i="3"/>
  <c r="CK156" i="3"/>
  <c r="CF156" i="3"/>
  <c r="DI156" i="3" s="1"/>
  <c r="CC156" i="3"/>
  <c r="CB156" i="3"/>
  <c r="BZ156" i="3"/>
  <c r="BX156" i="3"/>
  <c r="BV156" i="3"/>
  <c r="BT156" i="3"/>
  <c r="BR156" i="3"/>
  <c r="BP156" i="3"/>
  <c r="BN156" i="3"/>
  <c r="BL156" i="3"/>
  <c r="BJ156" i="3"/>
  <c r="BH156" i="3"/>
  <c r="BF156" i="3"/>
  <c r="BC156" i="3"/>
  <c r="BB156" i="3"/>
  <c r="AZ156" i="3"/>
  <c r="Z156" i="3" a="1"/>
  <c r="Z156" i="3" s="1"/>
  <c r="Y156" i="3" a="1"/>
  <c r="Y156" i="3" s="1"/>
  <c r="X156" i="3" a="1"/>
  <c r="X156" i="3" s="1"/>
  <c r="R156" i="3" a="1"/>
  <c r="R156" i="3" s="1"/>
  <c r="Q156" i="3"/>
  <c r="N156" i="3"/>
  <c r="M156" i="3"/>
  <c r="L156" i="3"/>
  <c r="T156" i="3" s="1"/>
  <c r="K156" i="3"/>
  <c r="S156" i="3" s="1"/>
  <c r="F156" i="3"/>
  <c r="CR156" i="3" s="1"/>
  <c r="P156" i="3" s="1"/>
  <c r="B156" i="3"/>
  <c r="CJ156" i="3" s="1" a="1"/>
  <c r="CJ156" i="3" s="1"/>
  <c r="DO155" i="3"/>
  <c r="DJ155" i="3"/>
  <c r="DH155" i="3"/>
  <c r="DG155" i="3"/>
  <c r="DF155" i="3"/>
  <c r="DC155" i="3"/>
  <c r="DB155" i="3"/>
  <c r="DA155" i="3"/>
  <c r="CZ155" i="3"/>
  <c r="CX155" i="3"/>
  <c r="CU155" i="3"/>
  <c r="CV155" i="3" s="1"/>
  <c r="CT155" i="3"/>
  <c r="CS155" i="3"/>
  <c r="CP155" i="3"/>
  <c r="CN155" i="3" a="1"/>
  <c r="CN155" i="3" s="1"/>
  <c r="CM155" i="3"/>
  <c r="CL155" i="3"/>
  <c r="CK155" i="3"/>
  <c r="CF155" i="3"/>
  <c r="DI155" i="3" s="1"/>
  <c r="CC155" i="3"/>
  <c r="CB155" i="3"/>
  <c r="BZ155" i="3"/>
  <c r="BX155" i="3"/>
  <c r="BV155" i="3"/>
  <c r="BT155" i="3"/>
  <c r="BR155" i="3"/>
  <c r="BP155" i="3"/>
  <c r="BN155" i="3"/>
  <c r="BL155" i="3"/>
  <c r="BJ155" i="3"/>
  <c r="BH155" i="3"/>
  <c r="BF155" i="3"/>
  <c r="BC155" i="3"/>
  <c r="BB155" i="3"/>
  <c r="AZ155" i="3"/>
  <c r="Z155" i="3" a="1"/>
  <c r="Z155" i="3" s="1"/>
  <c r="Y155" i="3" a="1"/>
  <c r="Y155" i="3" s="1"/>
  <c r="X155" i="3" a="1"/>
  <c r="X155" i="3" s="1"/>
  <c r="R155" i="3" a="1"/>
  <c r="R155" i="3" s="1"/>
  <c r="Q155" i="3"/>
  <c r="N155" i="3"/>
  <c r="M155" i="3"/>
  <c r="L155" i="3"/>
  <c r="T155" i="3" s="1"/>
  <c r="K155" i="3"/>
  <c r="S155" i="3" s="1"/>
  <c r="F155" i="3"/>
  <c r="CR155" i="3" s="1"/>
  <c r="P155" i="3" s="1"/>
  <c r="B155" i="3"/>
  <c r="CJ155" i="3" s="1" a="1"/>
  <c r="CJ155" i="3" s="1"/>
  <c r="DO154" i="3"/>
  <c r="DJ154" i="3"/>
  <c r="DH154" i="3"/>
  <c r="DG154" i="3"/>
  <c r="DF154" i="3"/>
  <c r="DC154" i="3"/>
  <c r="DB154" i="3"/>
  <c r="DA154" i="3"/>
  <c r="CZ154" i="3"/>
  <c r="CX154" i="3"/>
  <c r="CU154" i="3"/>
  <c r="CV154" i="3" s="1"/>
  <c r="CT154" i="3"/>
  <c r="CS154" i="3"/>
  <c r="CP154" i="3"/>
  <c r="CN154" i="3" a="1"/>
  <c r="CN154" i="3" s="1"/>
  <c r="CM154" i="3"/>
  <c r="CL154" i="3"/>
  <c r="CK154" i="3"/>
  <c r="CF154" i="3"/>
  <c r="DI154" i="3" s="1"/>
  <c r="CC154" i="3"/>
  <c r="CB154" i="3"/>
  <c r="BZ154" i="3"/>
  <c r="BX154" i="3"/>
  <c r="BV154" i="3"/>
  <c r="BT154" i="3"/>
  <c r="BR154" i="3"/>
  <c r="BP154" i="3"/>
  <c r="BN154" i="3"/>
  <c r="BL154" i="3"/>
  <c r="BJ154" i="3"/>
  <c r="BH154" i="3"/>
  <c r="BF154" i="3"/>
  <c r="BC154" i="3"/>
  <c r="BB154" i="3"/>
  <c r="AZ154" i="3"/>
  <c r="Z154" i="3" a="1"/>
  <c r="Z154" i="3" s="1"/>
  <c r="Y154" i="3" a="1"/>
  <c r="Y154" i="3" s="1"/>
  <c r="X154" i="3" a="1"/>
  <c r="X154" i="3" s="1"/>
  <c r="R154" i="3" a="1"/>
  <c r="R154" i="3" s="1"/>
  <c r="Q154" i="3"/>
  <c r="N154" i="3"/>
  <c r="M154" i="3"/>
  <c r="L154" i="3"/>
  <c r="T154" i="3" s="1"/>
  <c r="K154" i="3"/>
  <c r="S154" i="3" s="1"/>
  <c r="F154" i="3"/>
  <c r="CR154" i="3" s="1"/>
  <c r="P154" i="3" s="1"/>
  <c r="B154" i="3"/>
  <c r="CJ154" i="3" s="1" a="1"/>
  <c r="CJ154" i="3" s="1"/>
  <c r="DO153" i="3"/>
  <c r="DJ153" i="3"/>
  <c r="DH153" i="3"/>
  <c r="DG153" i="3"/>
  <c r="DF153" i="3"/>
  <c r="DC153" i="3"/>
  <c r="DB153" i="3"/>
  <c r="DA153" i="3"/>
  <c r="CZ153" i="3"/>
  <c r="CX153" i="3"/>
  <c r="CU153" i="3"/>
  <c r="CV153" i="3" s="1"/>
  <c r="CT153" i="3"/>
  <c r="CS153" i="3"/>
  <c r="CP153" i="3"/>
  <c r="CN153" i="3" a="1"/>
  <c r="CN153" i="3" s="1"/>
  <c r="CM153" i="3"/>
  <c r="CL153" i="3"/>
  <c r="CK153" i="3"/>
  <c r="CF153" i="3"/>
  <c r="DI153" i="3" s="1"/>
  <c r="CC153" i="3"/>
  <c r="CB153" i="3"/>
  <c r="BZ153" i="3"/>
  <c r="BX153" i="3"/>
  <c r="BV153" i="3"/>
  <c r="BT153" i="3"/>
  <c r="BR153" i="3"/>
  <c r="BP153" i="3"/>
  <c r="BN153" i="3"/>
  <c r="BL153" i="3"/>
  <c r="BJ153" i="3"/>
  <c r="BH153" i="3"/>
  <c r="BF153" i="3"/>
  <c r="BC153" i="3"/>
  <c r="BB153" i="3"/>
  <c r="AZ153" i="3"/>
  <c r="Z153" i="3" a="1"/>
  <c r="Z153" i="3" s="1"/>
  <c r="Y153" i="3" a="1"/>
  <c r="Y153" i="3" s="1"/>
  <c r="X153" i="3" a="1"/>
  <c r="X153" i="3" s="1"/>
  <c r="R153" i="3" a="1"/>
  <c r="R153" i="3" s="1"/>
  <c r="Q153" i="3"/>
  <c r="N153" i="3"/>
  <c r="M153" i="3"/>
  <c r="L153" i="3"/>
  <c r="T153" i="3" s="1"/>
  <c r="K153" i="3"/>
  <c r="S153" i="3" s="1"/>
  <c r="F153" i="3"/>
  <c r="CR153" i="3" s="1"/>
  <c r="P153" i="3" s="1"/>
  <c r="B153" i="3"/>
  <c r="CJ153" i="3" s="1" a="1"/>
  <c r="CJ153" i="3" s="1"/>
  <c r="DO152" i="3"/>
  <c r="DJ152" i="3"/>
  <c r="DH152" i="3"/>
  <c r="DG152" i="3"/>
  <c r="DF152" i="3"/>
  <c r="DC152" i="3"/>
  <c r="DB152" i="3"/>
  <c r="DA152" i="3"/>
  <c r="CZ152" i="3"/>
  <c r="CX152" i="3"/>
  <c r="CU152" i="3"/>
  <c r="CV152" i="3" s="1"/>
  <c r="CT152" i="3"/>
  <c r="CS152" i="3"/>
  <c r="CP152" i="3"/>
  <c r="CN152" i="3" a="1"/>
  <c r="CN152" i="3" s="1"/>
  <c r="CM152" i="3"/>
  <c r="CL152" i="3"/>
  <c r="CK152" i="3"/>
  <c r="CF152" i="3"/>
  <c r="DI152" i="3" s="1"/>
  <c r="CC152" i="3"/>
  <c r="CB152" i="3"/>
  <c r="BZ152" i="3"/>
  <c r="BX152" i="3"/>
  <c r="BV152" i="3"/>
  <c r="BT152" i="3"/>
  <c r="BR152" i="3"/>
  <c r="BP152" i="3"/>
  <c r="BN152" i="3"/>
  <c r="BL152" i="3"/>
  <c r="BJ152" i="3"/>
  <c r="BH152" i="3"/>
  <c r="BF152" i="3"/>
  <c r="BC152" i="3"/>
  <c r="BB152" i="3"/>
  <c r="AZ152" i="3"/>
  <c r="Z152" i="3" a="1"/>
  <c r="Z152" i="3" s="1"/>
  <c r="Y152" i="3" a="1"/>
  <c r="Y152" i="3" s="1"/>
  <c r="X152" i="3" a="1"/>
  <c r="X152" i="3" s="1"/>
  <c r="R152" i="3" a="1"/>
  <c r="R152" i="3" s="1"/>
  <c r="Q152" i="3"/>
  <c r="N152" i="3"/>
  <c r="M152" i="3"/>
  <c r="L152" i="3"/>
  <c r="T152" i="3" s="1"/>
  <c r="K152" i="3"/>
  <c r="S152" i="3" s="1"/>
  <c r="F152" i="3"/>
  <c r="CR152" i="3" s="1"/>
  <c r="P152" i="3" s="1"/>
  <c r="B152" i="3"/>
  <c r="CJ152" i="3" s="1" a="1"/>
  <c r="CJ152" i="3" s="1"/>
  <c r="DO151" i="3"/>
  <c r="DJ151" i="3"/>
  <c r="DH151" i="3"/>
  <c r="DG151" i="3"/>
  <c r="DF151" i="3"/>
  <c r="DC151" i="3"/>
  <c r="DB151" i="3"/>
  <c r="DA151" i="3"/>
  <c r="CZ151" i="3"/>
  <c r="CX151" i="3"/>
  <c r="CU151" i="3"/>
  <c r="CV151" i="3" s="1"/>
  <c r="CT151" i="3"/>
  <c r="CS151" i="3"/>
  <c r="CP151" i="3"/>
  <c r="CN151" i="3" a="1"/>
  <c r="CN151" i="3" s="1"/>
  <c r="CM151" i="3"/>
  <c r="CL151" i="3"/>
  <c r="CK151" i="3"/>
  <c r="CF151" i="3"/>
  <c r="DI151" i="3" s="1"/>
  <c r="CC151" i="3"/>
  <c r="CB151" i="3"/>
  <c r="BZ151" i="3"/>
  <c r="BX151" i="3"/>
  <c r="BV151" i="3"/>
  <c r="BT151" i="3"/>
  <c r="BR151" i="3"/>
  <c r="BP151" i="3"/>
  <c r="BN151" i="3"/>
  <c r="BL151" i="3"/>
  <c r="BJ151" i="3"/>
  <c r="BH151" i="3"/>
  <c r="BF151" i="3"/>
  <c r="BC151" i="3"/>
  <c r="BB151" i="3"/>
  <c r="AZ151" i="3"/>
  <c r="Z151" i="3" a="1"/>
  <c r="Z151" i="3" s="1"/>
  <c r="Y151" i="3" a="1"/>
  <c r="Y151" i="3" s="1"/>
  <c r="X151" i="3" a="1"/>
  <c r="X151" i="3" s="1"/>
  <c r="R151" i="3" a="1"/>
  <c r="R151" i="3" s="1"/>
  <c r="Q151" i="3"/>
  <c r="N151" i="3"/>
  <c r="M151" i="3"/>
  <c r="L151" i="3"/>
  <c r="T151" i="3" s="1"/>
  <c r="K151" i="3"/>
  <c r="S151" i="3" s="1"/>
  <c r="F151" i="3"/>
  <c r="CR151" i="3" s="1"/>
  <c r="P151" i="3" s="1"/>
  <c r="B151" i="3"/>
  <c r="CJ151" i="3" s="1" a="1"/>
  <c r="CJ151" i="3" s="1"/>
  <c r="DO150" i="3"/>
  <c r="DJ150" i="3"/>
  <c r="DH150" i="3"/>
  <c r="DG150" i="3"/>
  <c r="DF150" i="3"/>
  <c r="DC150" i="3"/>
  <c r="DB150" i="3"/>
  <c r="DA150" i="3"/>
  <c r="CZ150" i="3"/>
  <c r="CX150" i="3"/>
  <c r="CU150" i="3"/>
  <c r="CV150" i="3" s="1"/>
  <c r="CT150" i="3"/>
  <c r="CS150" i="3"/>
  <c r="CP150" i="3"/>
  <c r="CN150" i="3" a="1"/>
  <c r="CN150" i="3" s="1"/>
  <c r="CM150" i="3"/>
  <c r="CL150" i="3"/>
  <c r="CK150" i="3"/>
  <c r="CF150" i="3"/>
  <c r="DI150" i="3" s="1"/>
  <c r="CC150" i="3"/>
  <c r="CB150" i="3"/>
  <c r="BZ150" i="3"/>
  <c r="BX150" i="3"/>
  <c r="BV150" i="3"/>
  <c r="BT150" i="3"/>
  <c r="BR150" i="3"/>
  <c r="BP150" i="3"/>
  <c r="BN150" i="3"/>
  <c r="BL150" i="3"/>
  <c r="BJ150" i="3"/>
  <c r="BH150" i="3"/>
  <c r="BF150" i="3"/>
  <c r="BC150" i="3"/>
  <c r="BB150" i="3"/>
  <c r="AZ150" i="3"/>
  <c r="Z150" i="3" a="1"/>
  <c r="Z150" i="3" s="1"/>
  <c r="Y150" i="3" a="1"/>
  <c r="Y150" i="3" s="1"/>
  <c r="X150" i="3" a="1"/>
  <c r="X150" i="3" s="1"/>
  <c r="R150" i="3" a="1"/>
  <c r="R150" i="3" s="1"/>
  <c r="Q150" i="3"/>
  <c r="N150" i="3"/>
  <c r="M150" i="3"/>
  <c r="L150" i="3"/>
  <c r="T150" i="3" s="1"/>
  <c r="K150" i="3"/>
  <c r="S150" i="3" s="1"/>
  <c r="F150" i="3"/>
  <c r="CR150" i="3" s="1"/>
  <c r="P150" i="3" s="1"/>
  <c r="B150" i="3"/>
  <c r="CJ150" i="3" s="1" a="1"/>
  <c r="CJ150" i="3" s="1"/>
  <c r="DO149" i="3"/>
  <c r="DJ149" i="3"/>
  <c r="DH149" i="3"/>
  <c r="DG149" i="3"/>
  <c r="DF149" i="3"/>
  <c r="DC149" i="3"/>
  <c r="DB149" i="3"/>
  <c r="DA149" i="3"/>
  <c r="CZ149" i="3"/>
  <c r="CX149" i="3"/>
  <c r="CU149" i="3"/>
  <c r="CV149" i="3" s="1"/>
  <c r="CT149" i="3"/>
  <c r="CS149" i="3"/>
  <c r="CP149" i="3"/>
  <c r="CN149" i="3" a="1"/>
  <c r="CN149" i="3" s="1"/>
  <c r="CM149" i="3"/>
  <c r="CL149" i="3"/>
  <c r="CK149" i="3"/>
  <c r="CF149" i="3"/>
  <c r="DI149" i="3" s="1"/>
  <c r="CC149" i="3"/>
  <c r="CB149" i="3"/>
  <c r="BZ149" i="3"/>
  <c r="BX149" i="3"/>
  <c r="BV149" i="3"/>
  <c r="BT149" i="3"/>
  <c r="BR149" i="3"/>
  <c r="BP149" i="3"/>
  <c r="BN149" i="3"/>
  <c r="BL149" i="3"/>
  <c r="BJ149" i="3"/>
  <c r="BH149" i="3"/>
  <c r="BF149" i="3"/>
  <c r="BC149" i="3"/>
  <c r="BB149" i="3"/>
  <c r="AZ149" i="3"/>
  <c r="Z149" i="3" a="1"/>
  <c r="Z149" i="3" s="1"/>
  <c r="Y149" i="3" a="1"/>
  <c r="Y149" i="3" s="1"/>
  <c r="X149" i="3" a="1"/>
  <c r="X149" i="3" s="1"/>
  <c r="R149" i="3" a="1"/>
  <c r="R149" i="3" s="1"/>
  <c r="Q149" i="3"/>
  <c r="N149" i="3"/>
  <c r="M149" i="3"/>
  <c r="L149" i="3"/>
  <c r="T149" i="3" s="1"/>
  <c r="K149" i="3"/>
  <c r="S149" i="3" s="1"/>
  <c r="F149" i="3"/>
  <c r="CR149" i="3" s="1"/>
  <c r="P149" i="3" s="1"/>
  <c r="B149" i="3"/>
  <c r="CJ149" i="3" s="1" a="1"/>
  <c r="CJ149" i="3" s="1"/>
  <c r="DO148" i="3"/>
  <c r="DJ148" i="3"/>
  <c r="DH148" i="3"/>
  <c r="DG148" i="3"/>
  <c r="DF148" i="3"/>
  <c r="DC148" i="3"/>
  <c r="DB148" i="3"/>
  <c r="DA148" i="3"/>
  <c r="CZ148" i="3"/>
  <c r="CX148" i="3"/>
  <c r="CU148" i="3"/>
  <c r="CV148" i="3" s="1"/>
  <c r="CT148" i="3"/>
  <c r="CS148" i="3"/>
  <c r="CP148" i="3"/>
  <c r="CN148" i="3" a="1"/>
  <c r="CN148" i="3" s="1"/>
  <c r="CM148" i="3"/>
  <c r="CL148" i="3"/>
  <c r="CK148" i="3"/>
  <c r="CF148" i="3"/>
  <c r="DI148" i="3" s="1"/>
  <c r="CC148" i="3"/>
  <c r="CB148" i="3"/>
  <c r="BZ148" i="3"/>
  <c r="BX148" i="3"/>
  <c r="BV148" i="3"/>
  <c r="BT148" i="3"/>
  <c r="BR148" i="3"/>
  <c r="BP148" i="3"/>
  <c r="BN148" i="3"/>
  <c r="BL148" i="3"/>
  <c r="BJ148" i="3"/>
  <c r="BH148" i="3"/>
  <c r="BF148" i="3"/>
  <c r="BC148" i="3"/>
  <c r="BB148" i="3"/>
  <c r="AZ148" i="3"/>
  <c r="Z148" i="3" a="1"/>
  <c r="Z148" i="3" s="1"/>
  <c r="Y148" i="3" a="1"/>
  <c r="Y148" i="3" s="1"/>
  <c r="X148" i="3" a="1"/>
  <c r="X148" i="3" s="1"/>
  <c r="R148" i="3" a="1"/>
  <c r="R148" i="3" s="1"/>
  <c r="Q148" i="3"/>
  <c r="N148" i="3"/>
  <c r="M148" i="3"/>
  <c r="L148" i="3"/>
  <c r="T148" i="3" s="1"/>
  <c r="K148" i="3"/>
  <c r="S148" i="3" s="1"/>
  <c r="F148" i="3"/>
  <c r="CR148" i="3" s="1"/>
  <c r="P148" i="3" s="1"/>
  <c r="B148" i="3"/>
  <c r="CJ148" i="3" s="1" a="1"/>
  <c r="CJ148" i="3" s="1"/>
  <c r="DO147" i="3"/>
  <c r="DJ147" i="3"/>
  <c r="DH147" i="3"/>
  <c r="DG147" i="3"/>
  <c r="DF147" i="3"/>
  <c r="DC147" i="3"/>
  <c r="DB147" i="3"/>
  <c r="DA147" i="3"/>
  <c r="CZ147" i="3"/>
  <c r="CX147" i="3"/>
  <c r="CU147" i="3"/>
  <c r="CV147" i="3" s="1"/>
  <c r="CT147" i="3"/>
  <c r="CS147" i="3"/>
  <c r="CP147" i="3"/>
  <c r="CN147" i="3" a="1"/>
  <c r="CN147" i="3" s="1"/>
  <c r="CM147" i="3"/>
  <c r="CL147" i="3"/>
  <c r="CK147" i="3"/>
  <c r="CF147" i="3"/>
  <c r="DI147" i="3" s="1"/>
  <c r="CC147" i="3"/>
  <c r="CB147" i="3"/>
  <c r="BZ147" i="3"/>
  <c r="BX147" i="3"/>
  <c r="BV147" i="3"/>
  <c r="BT147" i="3"/>
  <c r="BR147" i="3"/>
  <c r="BP147" i="3"/>
  <c r="BN147" i="3"/>
  <c r="BL147" i="3"/>
  <c r="BJ147" i="3"/>
  <c r="BH147" i="3"/>
  <c r="BF147" i="3"/>
  <c r="BC147" i="3"/>
  <c r="BB147" i="3"/>
  <c r="AZ147" i="3"/>
  <c r="Z147" i="3" a="1"/>
  <c r="Z147" i="3" s="1"/>
  <c r="Y147" i="3" a="1"/>
  <c r="Y147" i="3" s="1"/>
  <c r="X147" i="3" a="1"/>
  <c r="X147" i="3" s="1"/>
  <c r="R147" i="3" a="1"/>
  <c r="R147" i="3" s="1"/>
  <c r="Q147" i="3"/>
  <c r="N147" i="3"/>
  <c r="M147" i="3"/>
  <c r="L147" i="3"/>
  <c r="T147" i="3" s="1"/>
  <c r="K147" i="3"/>
  <c r="S147" i="3" s="1"/>
  <c r="F147" i="3"/>
  <c r="CR147" i="3" s="1"/>
  <c r="P147" i="3" s="1"/>
  <c r="B147" i="3"/>
  <c r="CJ147" i="3" s="1" a="1"/>
  <c r="CJ147" i="3" s="1"/>
  <c r="DO146" i="3"/>
  <c r="DJ146" i="3"/>
  <c r="DH146" i="3"/>
  <c r="DG146" i="3"/>
  <c r="DF146" i="3"/>
  <c r="DC146" i="3"/>
  <c r="DB146" i="3"/>
  <c r="DA146" i="3"/>
  <c r="CZ146" i="3"/>
  <c r="CX146" i="3"/>
  <c r="CU146" i="3"/>
  <c r="CV146" i="3" s="1"/>
  <c r="CT146" i="3"/>
  <c r="CS146" i="3"/>
  <c r="CP146" i="3"/>
  <c r="CN146" i="3" a="1"/>
  <c r="CN146" i="3" s="1"/>
  <c r="CM146" i="3"/>
  <c r="CL146" i="3"/>
  <c r="CK146" i="3"/>
  <c r="CF146" i="3"/>
  <c r="DI146" i="3" s="1"/>
  <c r="CC146" i="3"/>
  <c r="CB146" i="3"/>
  <c r="BZ146" i="3"/>
  <c r="BX146" i="3"/>
  <c r="BV146" i="3"/>
  <c r="BT146" i="3"/>
  <c r="BR146" i="3"/>
  <c r="BP146" i="3"/>
  <c r="BN146" i="3"/>
  <c r="BL146" i="3"/>
  <c r="BJ146" i="3"/>
  <c r="BH146" i="3"/>
  <c r="BF146" i="3"/>
  <c r="BC146" i="3"/>
  <c r="BB146" i="3"/>
  <c r="AZ146" i="3"/>
  <c r="Z146" i="3" a="1"/>
  <c r="Z146" i="3" s="1"/>
  <c r="Y146" i="3" a="1"/>
  <c r="Y146" i="3" s="1"/>
  <c r="X146" i="3" a="1"/>
  <c r="X146" i="3" s="1"/>
  <c r="R146" i="3" a="1"/>
  <c r="R146" i="3" s="1"/>
  <c r="Q146" i="3"/>
  <c r="N146" i="3"/>
  <c r="M146" i="3"/>
  <c r="L146" i="3"/>
  <c r="T146" i="3" s="1"/>
  <c r="K146" i="3"/>
  <c r="S146" i="3" s="1"/>
  <c r="F146" i="3"/>
  <c r="CR146" i="3" s="1"/>
  <c r="P146" i="3" s="1"/>
  <c r="B146" i="3"/>
  <c r="CJ146" i="3" s="1" a="1"/>
  <c r="CJ146" i="3" s="1"/>
  <c r="DO144" i="3"/>
  <c r="DJ144" i="3"/>
  <c r="DH144" i="3"/>
  <c r="DG144" i="3"/>
  <c r="DF144" i="3"/>
  <c r="DC144" i="3"/>
  <c r="DB144" i="3"/>
  <c r="DA144" i="3"/>
  <c r="CZ144" i="3"/>
  <c r="CX144" i="3"/>
  <c r="CU144" i="3"/>
  <c r="CV144" i="3" s="1"/>
  <c r="CT144" i="3"/>
  <c r="CS144" i="3"/>
  <c r="CP144" i="3"/>
  <c r="CN144" i="3" a="1"/>
  <c r="CN144" i="3" s="1"/>
  <c r="CM144" i="3"/>
  <c r="CL144" i="3"/>
  <c r="CK144" i="3"/>
  <c r="CF144" i="3"/>
  <c r="DI144" i="3" s="1"/>
  <c r="CC144" i="3"/>
  <c r="CB144" i="3"/>
  <c r="BZ144" i="3"/>
  <c r="BX144" i="3"/>
  <c r="BV144" i="3"/>
  <c r="BT144" i="3"/>
  <c r="BR144" i="3"/>
  <c r="BP144" i="3"/>
  <c r="BN144" i="3"/>
  <c r="BL144" i="3"/>
  <c r="BJ144" i="3"/>
  <c r="BH144" i="3"/>
  <c r="BF144" i="3"/>
  <c r="BC144" i="3"/>
  <c r="BB144" i="3"/>
  <c r="AZ144" i="3"/>
  <c r="Z144" i="3" a="1"/>
  <c r="Z144" i="3" s="1"/>
  <c r="Y144" i="3" a="1"/>
  <c r="Y144" i="3" s="1"/>
  <c r="X144" i="3" a="1"/>
  <c r="X144" i="3" s="1"/>
  <c r="R144" i="3" a="1"/>
  <c r="R144" i="3" s="1"/>
  <c r="Q144" i="3"/>
  <c r="N144" i="3"/>
  <c r="M144" i="3"/>
  <c r="L144" i="3"/>
  <c r="T144" i="3" s="1"/>
  <c r="K144" i="3"/>
  <c r="S144" i="3" s="1"/>
  <c r="F144" i="3"/>
  <c r="CR144" i="3" s="1"/>
  <c r="P144" i="3" s="1"/>
  <c r="B144" i="3"/>
  <c r="CJ144" i="3" s="1" a="1"/>
  <c r="CJ144" i="3" s="1"/>
  <c r="DO143" i="3"/>
  <c r="DJ143" i="3"/>
  <c r="DH143" i="3"/>
  <c r="DG143" i="3"/>
  <c r="DF143" i="3"/>
  <c r="DC143" i="3"/>
  <c r="DB143" i="3"/>
  <c r="DA143" i="3"/>
  <c r="CZ143" i="3"/>
  <c r="CX143" i="3"/>
  <c r="CU143" i="3"/>
  <c r="CV143" i="3" s="1"/>
  <c r="CT143" i="3"/>
  <c r="CS143" i="3"/>
  <c r="CP143" i="3"/>
  <c r="CN143" i="3" a="1"/>
  <c r="CN143" i="3" s="1"/>
  <c r="CM143" i="3"/>
  <c r="CL143" i="3"/>
  <c r="CK143" i="3"/>
  <c r="CF143" i="3"/>
  <c r="DI143" i="3" s="1"/>
  <c r="CC143" i="3"/>
  <c r="CB143" i="3"/>
  <c r="BZ143" i="3"/>
  <c r="BX143" i="3"/>
  <c r="BV143" i="3"/>
  <c r="BT143" i="3"/>
  <c r="BR143" i="3"/>
  <c r="BP143" i="3"/>
  <c r="BN143" i="3"/>
  <c r="BL143" i="3"/>
  <c r="BJ143" i="3"/>
  <c r="BH143" i="3"/>
  <c r="BF143" i="3"/>
  <c r="BC143" i="3"/>
  <c r="BB143" i="3"/>
  <c r="AZ143" i="3"/>
  <c r="Z143" i="3" a="1"/>
  <c r="Z143" i="3" s="1"/>
  <c r="Y143" i="3" a="1"/>
  <c r="Y143" i="3" s="1"/>
  <c r="X143" i="3" a="1"/>
  <c r="X143" i="3" s="1"/>
  <c r="R143" i="3" a="1"/>
  <c r="R143" i="3" s="1"/>
  <c r="Q143" i="3"/>
  <c r="N143" i="3"/>
  <c r="M143" i="3"/>
  <c r="L143" i="3"/>
  <c r="T143" i="3" s="1"/>
  <c r="K143" i="3"/>
  <c r="S143" i="3" s="1"/>
  <c r="F143" i="3"/>
  <c r="CR143" i="3" s="1"/>
  <c r="P143" i="3" s="1"/>
  <c r="B143" i="3"/>
  <c r="CJ143" i="3" s="1" a="1"/>
  <c r="CJ143" i="3" s="1"/>
  <c r="DO142" i="3"/>
  <c r="DJ142" i="3"/>
  <c r="DH142" i="3"/>
  <c r="DG142" i="3"/>
  <c r="DF142" i="3"/>
  <c r="DC142" i="3"/>
  <c r="DB142" i="3"/>
  <c r="DA142" i="3"/>
  <c r="CZ142" i="3"/>
  <c r="CX142" i="3"/>
  <c r="CU142" i="3"/>
  <c r="CV142" i="3" s="1"/>
  <c r="CT142" i="3"/>
  <c r="CS142" i="3"/>
  <c r="CP142" i="3"/>
  <c r="CN142" i="3" a="1"/>
  <c r="CN142" i="3" s="1"/>
  <c r="CM142" i="3"/>
  <c r="CL142" i="3"/>
  <c r="CK142" i="3"/>
  <c r="CF142" i="3"/>
  <c r="DI142" i="3" s="1"/>
  <c r="CC142" i="3"/>
  <c r="CB142" i="3"/>
  <c r="BZ142" i="3"/>
  <c r="BX142" i="3"/>
  <c r="BV142" i="3"/>
  <c r="BT142" i="3"/>
  <c r="BR142" i="3"/>
  <c r="BP142" i="3"/>
  <c r="BN142" i="3"/>
  <c r="BL142" i="3"/>
  <c r="BJ142" i="3"/>
  <c r="BH142" i="3"/>
  <c r="BF142" i="3"/>
  <c r="BC142" i="3"/>
  <c r="BB142" i="3"/>
  <c r="AZ142" i="3"/>
  <c r="Z142" i="3" a="1"/>
  <c r="Z142" i="3" s="1"/>
  <c r="Y142" i="3" a="1"/>
  <c r="Y142" i="3" s="1"/>
  <c r="X142" i="3" a="1"/>
  <c r="X142" i="3" s="1"/>
  <c r="R142" i="3" a="1"/>
  <c r="R142" i="3" s="1"/>
  <c r="Q142" i="3"/>
  <c r="N142" i="3"/>
  <c r="M142" i="3"/>
  <c r="L142" i="3"/>
  <c r="T142" i="3" s="1"/>
  <c r="K142" i="3"/>
  <c r="S142" i="3" s="1"/>
  <c r="F142" i="3"/>
  <c r="CR142" i="3" s="1"/>
  <c r="P142" i="3" s="1"/>
  <c r="B142" i="3"/>
  <c r="CJ142" i="3" s="1" a="1"/>
  <c r="CJ142" i="3" s="1"/>
  <c r="DO141" i="3"/>
  <c r="DJ141" i="3"/>
  <c r="DH141" i="3"/>
  <c r="DG141" i="3"/>
  <c r="DF141" i="3"/>
  <c r="DC141" i="3"/>
  <c r="DB141" i="3"/>
  <c r="DA141" i="3"/>
  <c r="CZ141" i="3"/>
  <c r="CX141" i="3"/>
  <c r="CU141" i="3"/>
  <c r="CV141" i="3" s="1"/>
  <c r="CT141" i="3"/>
  <c r="CS141" i="3"/>
  <c r="CP141" i="3"/>
  <c r="CN141" i="3" a="1"/>
  <c r="CN141" i="3" s="1"/>
  <c r="CM141" i="3"/>
  <c r="CL141" i="3"/>
  <c r="CK141" i="3"/>
  <c r="CF141" i="3"/>
  <c r="DI141" i="3" s="1"/>
  <c r="CC141" i="3"/>
  <c r="CB141" i="3"/>
  <c r="BZ141" i="3"/>
  <c r="BX141" i="3"/>
  <c r="BV141" i="3"/>
  <c r="BT141" i="3"/>
  <c r="BR141" i="3"/>
  <c r="BP141" i="3"/>
  <c r="BN141" i="3"/>
  <c r="BL141" i="3"/>
  <c r="BJ141" i="3"/>
  <c r="BH141" i="3"/>
  <c r="BF141" i="3"/>
  <c r="BC141" i="3"/>
  <c r="BB141" i="3"/>
  <c r="AZ141" i="3"/>
  <c r="Z141" i="3" a="1"/>
  <c r="Z141" i="3" s="1"/>
  <c r="Y141" i="3" a="1"/>
  <c r="Y141" i="3" s="1"/>
  <c r="X141" i="3" a="1"/>
  <c r="X141" i="3" s="1"/>
  <c r="R141" i="3" a="1"/>
  <c r="R141" i="3" s="1"/>
  <c r="Q141" i="3"/>
  <c r="N141" i="3"/>
  <c r="M141" i="3"/>
  <c r="L141" i="3"/>
  <c r="T141" i="3" s="1"/>
  <c r="K141" i="3"/>
  <c r="S141" i="3" s="1"/>
  <c r="F141" i="3"/>
  <c r="CR141" i="3" s="1"/>
  <c r="P141" i="3" s="1"/>
  <c r="B141" i="3"/>
  <c r="CJ141" i="3" s="1" a="1"/>
  <c r="CJ141" i="3" s="1"/>
  <c r="DO140" i="3"/>
  <c r="DJ140" i="3"/>
  <c r="DH140" i="3"/>
  <c r="DG140" i="3"/>
  <c r="DF140" i="3"/>
  <c r="DC140" i="3"/>
  <c r="DB140" i="3"/>
  <c r="DA140" i="3"/>
  <c r="CZ140" i="3"/>
  <c r="CX140" i="3"/>
  <c r="CU140" i="3"/>
  <c r="CV140" i="3" s="1"/>
  <c r="CT140" i="3"/>
  <c r="CS140" i="3"/>
  <c r="CP140" i="3"/>
  <c r="CN140" i="3" a="1"/>
  <c r="CN140" i="3" s="1"/>
  <c r="CM140" i="3"/>
  <c r="CL140" i="3"/>
  <c r="CK140" i="3"/>
  <c r="CF140" i="3"/>
  <c r="DI140" i="3" s="1"/>
  <c r="CC140" i="3"/>
  <c r="CB140" i="3"/>
  <c r="BZ140" i="3"/>
  <c r="BX140" i="3"/>
  <c r="BV140" i="3"/>
  <c r="BT140" i="3"/>
  <c r="BR140" i="3"/>
  <c r="BP140" i="3"/>
  <c r="BN140" i="3"/>
  <c r="BL140" i="3"/>
  <c r="BJ140" i="3"/>
  <c r="BH140" i="3"/>
  <c r="BF140" i="3"/>
  <c r="BC140" i="3"/>
  <c r="BB140" i="3"/>
  <c r="AZ140" i="3"/>
  <c r="Z140" i="3" a="1"/>
  <c r="Z140" i="3" s="1"/>
  <c r="Y140" i="3" a="1"/>
  <c r="Y140" i="3" s="1"/>
  <c r="X140" i="3" a="1"/>
  <c r="X140" i="3" s="1"/>
  <c r="R140" i="3" a="1"/>
  <c r="R140" i="3" s="1"/>
  <c r="Q140" i="3"/>
  <c r="N140" i="3"/>
  <c r="M140" i="3"/>
  <c r="L140" i="3"/>
  <c r="T140" i="3" s="1"/>
  <c r="K140" i="3"/>
  <c r="S140" i="3" s="1"/>
  <c r="F140" i="3"/>
  <c r="CR140" i="3" s="1"/>
  <c r="P140" i="3" s="1"/>
  <c r="B140" i="3"/>
  <c r="CJ140" i="3" s="1" a="1"/>
  <c r="CJ140" i="3" s="1"/>
  <c r="DO139" i="3"/>
  <c r="DJ139" i="3"/>
  <c r="DH139" i="3"/>
  <c r="DG139" i="3"/>
  <c r="DF139" i="3"/>
  <c r="DC139" i="3"/>
  <c r="DB139" i="3"/>
  <c r="DA139" i="3"/>
  <c r="CZ139" i="3"/>
  <c r="CX139" i="3"/>
  <c r="CU139" i="3"/>
  <c r="CV139" i="3" s="1"/>
  <c r="CT139" i="3"/>
  <c r="CS139" i="3"/>
  <c r="CP139" i="3"/>
  <c r="CN139" i="3" a="1"/>
  <c r="CN139" i="3" s="1"/>
  <c r="CM139" i="3"/>
  <c r="CL139" i="3"/>
  <c r="CK139" i="3"/>
  <c r="CF139" i="3"/>
  <c r="DI139" i="3" s="1"/>
  <c r="CC139" i="3"/>
  <c r="CB139" i="3"/>
  <c r="BZ139" i="3"/>
  <c r="BX139" i="3"/>
  <c r="BV139" i="3"/>
  <c r="BT139" i="3"/>
  <c r="BR139" i="3"/>
  <c r="BP139" i="3"/>
  <c r="BN139" i="3"/>
  <c r="BL139" i="3"/>
  <c r="BJ139" i="3"/>
  <c r="BH139" i="3"/>
  <c r="BF139" i="3"/>
  <c r="BC139" i="3"/>
  <c r="BB139" i="3"/>
  <c r="AZ139" i="3"/>
  <c r="Z139" i="3" a="1"/>
  <c r="Z139" i="3" s="1"/>
  <c r="Y139" i="3" a="1"/>
  <c r="Y139" i="3" s="1"/>
  <c r="X139" i="3" a="1"/>
  <c r="X139" i="3" s="1"/>
  <c r="R139" i="3" a="1"/>
  <c r="R139" i="3" s="1"/>
  <c r="Q139" i="3"/>
  <c r="N139" i="3"/>
  <c r="M139" i="3"/>
  <c r="L139" i="3"/>
  <c r="T139" i="3" s="1"/>
  <c r="K139" i="3"/>
  <c r="S139" i="3" s="1"/>
  <c r="F139" i="3"/>
  <c r="CR139" i="3" s="1"/>
  <c r="P139" i="3" s="1"/>
  <c r="B139" i="3"/>
  <c r="CJ139" i="3" s="1" a="1"/>
  <c r="CJ139" i="3" s="1"/>
  <c r="DO137" i="3"/>
  <c r="DJ137" i="3"/>
  <c r="DH137" i="3"/>
  <c r="DG137" i="3"/>
  <c r="DF137" i="3"/>
  <c r="DC137" i="3"/>
  <c r="DB137" i="3"/>
  <c r="DA137" i="3"/>
  <c r="CZ137" i="3"/>
  <c r="CX137" i="3"/>
  <c r="CU137" i="3"/>
  <c r="CV137" i="3" s="1"/>
  <c r="CT137" i="3"/>
  <c r="CS137" i="3"/>
  <c r="CP137" i="3"/>
  <c r="CN137" i="3" a="1"/>
  <c r="CN137" i="3" s="1"/>
  <c r="CM137" i="3"/>
  <c r="CL137" i="3"/>
  <c r="CK137" i="3"/>
  <c r="CF137" i="3"/>
  <c r="DI137" i="3" s="1"/>
  <c r="CC137" i="3"/>
  <c r="CB137" i="3"/>
  <c r="BZ137" i="3"/>
  <c r="BX137" i="3"/>
  <c r="BV137" i="3"/>
  <c r="BT137" i="3"/>
  <c r="BR137" i="3"/>
  <c r="BP137" i="3"/>
  <c r="BN137" i="3"/>
  <c r="BL137" i="3"/>
  <c r="BJ137" i="3"/>
  <c r="BH137" i="3"/>
  <c r="BF137" i="3"/>
  <c r="BC137" i="3"/>
  <c r="BB137" i="3"/>
  <c r="AZ137" i="3"/>
  <c r="Z137" i="3" a="1"/>
  <c r="Z137" i="3" s="1"/>
  <c r="Y137" i="3" a="1"/>
  <c r="Y137" i="3" s="1"/>
  <c r="X137" i="3" a="1"/>
  <c r="X137" i="3" s="1"/>
  <c r="R137" i="3" a="1"/>
  <c r="R137" i="3" s="1"/>
  <c r="Q137" i="3"/>
  <c r="N137" i="3"/>
  <c r="M137" i="3"/>
  <c r="L137" i="3"/>
  <c r="T137" i="3" s="1"/>
  <c r="K137" i="3"/>
  <c r="S137" i="3" s="1"/>
  <c r="F137" i="3"/>
  <c r="CR137" i="3" s="1"/>
  <c r="P137" i="3" s="1"/>
  <c r="B137" i="3"/>
  <c r="CJ137" i="3" s="1" a="1"/>
  <c r="CJ137" i="3" s="1"/>
  <c r="DO135" i="3"/>
  <c r="DJ135" i="3"/>
  <c r="DH135" i="3"/>
  <c r="DG135" i="3"/>
  <c r="DF135" i="3"/>
  <c r="DC135" i="3"/>
  <c r="DB135" i="3"/>
  <c r="DA135" i="3"/>
  <c r="CZ135" i="3"/>
  <c r="CX135" i="3"/>
  <c r="CU135" i="3"/>
  <c r="CV135" i="3" s="1"/>
  <c r="CT135" i="3"/>
  <c r="CS135" i="3"/>
  <c r="CP135" i="3"/>
  <c r="CN135" i="3" a="1"/>
  <c r="CN135" i="3" s="1"/>
  <c r="CM135" i="3"/>
  <c r="CL135" i="3"/>
  <c r="CK135" i="3"/>
  <c r="CF135" i="3"/>
  <c r="DI135" i="3" s="1"/>
  <c r="CC135" i="3"/>
  <c r="CB135" i="3"/>
  <c r="BZ135" i="3"/>
  <c r="BX135" i="3"/>
  <c r="BV135" i="3"/>
  <c r="BT135" i="3"/>
  <c r="BR135" i="3"/>
  <c r="BP135" i="3"/>
  <c r="BN135" i="3"/>
  <c r="BL135" i="3"/>
  <c r="BJ135" i="3"/>
  <c r="BH135" i="3"/>
  <c r="BF135" i="3"/>
  <c r="BC135" i="3"/>
  <c r="BB135" i="3"/>
  <c r="AZ135" i="3"/>
  <c r="Z135" i="3" a="1"/>
  <c r="Z135" i="3" s="1"/>
  <c r="Y135" i="3" a="1"/>
  <c r="Y135" i="3" s="1"/>
  <c r="X135" i="3" a="1"/>
  <c r="X135" i="3" s="1"/>
  <c r="R135" i="3" a="1"/>
  <c r="R135" i="3" s="1"/>
  <c r="Q135" i="3"/>
  <c r="N135" i="3"/>
  <c r="M135" i="3"/>
  <c r="L135" i="3"/>
  <c r="T135" i="3" s="1"/>
  <c r="K135" i="3"/>
  <c r="S135" i="3" s="1"/>
  <c r="F135" i="3"/>
  <c r="CR135" i="3" s="1"/>
  <c r="P135" i="3" s="1"/>
  <c r="B135" i="3"/>
  <c r="CJ135" i="3" s="1" a="1"/>
  <c r="CJ135" i="3" s="1"/>
  <c r="DO133" i="3"/>
  <c r="DJ133" i="3"/>
  <c r="DH133" i="3"/>
  <c r="DG133" i="3"/>
  <c r="DF133" i="3"/>
  <c r="DC133" i="3"/>
  <c r="DB133" i="3"/>
  <c r="DA133" i="3"/>
  <c r="CZ133" i="3"/>
  <c r="CX133" i="3"/>
  <c r="CU133" i="3"/>
  <c r="CV133" i="3" s="1"/>
  <c r="CT133" i="3"/>
  <c r="CS133" i="3"/>
  <c r="CP133" i="3"/>
  <c r="CN133" i="3" a="1"/>
  <c r="CN133" i="3" s="1"/>
  <c r="CM133" i="3"/>
  <c r="CL133" i="3"/>
  <c r="CK133" i="3"/>
  <c r="CF133" i="3"/>
  <c r="DI133" i="3" s="1"/>
  <c r="CC133" i="3"/>
  <c r="CB133" i="3"/>
  <c r="BZ133" i="3"/>
  <c r="BX133" i="3"/>
  <c r="BV133" i="3"/>
  <c r="BT133" i="3"/>
  <c r="BR133" i="3"/>
  <c r="BP133" i="3"/>
  <c r="BN133" i="3"/>
  <c r="BL133" i="3"/>
  <c r="BJ133" i="3"/>
  <c r="BH133" i="3"/>
  <c r="BF133" i="3"/>
  <c r="BC133" i="3"/>
  <c r="BB133" i="3"/>
  <c r="AZ133" i="3"/>
  <c r="Z133" i="3" a="1"/>
  <c r="Z133" i="3" s="1"/>
  <c r="Y133" i="3" a="1"/>
  <c r="Y133" i="3" s="1"/>
  <c r="X133" i="3" a="1"/>
  <c r="X133" i="3" s="1"/>
  <c r="R133" i="3" a="1"/>
  <c r="R133" i="3" s="1"/>
  <c r="Q133" i="3"/>
  <c r="N133" i="3"/>
  <c r="M133" i="3"/>
  <c r="L133" i="3"/>
  <c r="T133" i="3" s="1"/>
  <c r="K133" i="3"/>
  <c r="S133" i="3" s="1"/>
  <c r="F133" i="3"/>
  <c r="CR133" i="3" s="1"/>
  <c r="P133" i="3" s="1"/>
  <c r="B133" i="3"/>
  <c r="CJ133" i="3" s="1" a="1"/>
  <c r="CJ133" i="3" s="1"/>
  <c r="DO132" i="3"/>
  <c r="DJ132" i="3"/>
  <c r="DH132" i="3"/>
  <c r="DG132" i="3"/>
  <c r="DF132" i="3"/>
  <c r="DC132" i="3"/>
  <c r="DB132" i="3"/>
  <c r="DA132" i="3"/>
  <c r="CZ132" i="3"/>
  <c r="CX132" i="3"/>
  <c r="CU132" i="3"/>
  <c r="CV132" i="3" s="1"/>
  <c r="CT132" i="3"/>
  <c r="CS132" i="3"/>
  <c r="CP132" i="3"/>
  <c r="CN132" i="3" a="1"/>
  <c r="CN132" i="3" s="1"/>
  <c r="CM132" i="3"/>
  <c r="CL132" i="3"/>
  <c r="CK132" i="3"/>
  <c r="CF132" i="3"/>
  <c r="DI132" i="3" s="1"/>
  <c r="CC132" i="3"/>
  <c r="CB132" i="3"/>
  <c r="BZ132" i="3"/>
  <c r="BX132" i="3"/>
  <c r="BV132" i="3"/>
  <c r="BT132" i="3"/>
  <c r="BR132" i="3"/>
  <c r="BP132" i="3"/>
  <c r="BN132" i="3"/>
  <c r="BL132" i="3"/>
  <c r="BJ132" i="3"/>
  <c r="BH132" i="3"/>
  <c r="BF132" i="3"/>
  <c r="BC132" i="3"/>
  <c r="BB132" i="3"/>
  <c r="AZ132" i="3"/>
  <c r="Z132" i="3" a="1"/>
  <c r="Z132" i="3" s="1"/>
  <c r="Y132" i="3" a="1"/>
  <c r="Y132" i="3" s="1"/>
  <c r="X132" i="3" a="1"/>
  <c r="X132" i="3" s="1"/>
  <c r="R132" i="3" a="1"/>
  <c r="R132" i="3" s="1"/>
  <c r="Q132" i="3"/>
  <c r="N132" i="3"/>
  <c r="M132" i="3"/>
  <c r="L132" i="3"/>
  <c r="T132" i="3" s="1"/>
  <c r="K132" i="3"/>
  <c r="S132" i="3" s="1"/>
  <c r="F132" i="3"/>
  <c r="CR132" i="3" s="1"/>
  <c r="P132" i="3" s="1"/>
  <c r="B132" i="3"/>
  <c r="CJ132" i="3" s="1" a="1"/>
  <c r="CJ132" i="3" s="1"/>
  <c r="DO130" i="3"/>
  <c r="DJ130" i="3"/>
  <c r="DH130" i="3"/>
  <c r="DG130" i="3"/>
  <c r="DF130" i="3"/>
  <c r="DC130" i="3"/>
  <c r="DB130" i="3"/>
  <c r="DA130" i="3"/>
  <c r="CZ130" i="3"/>
  <c r="CX130" i="3"/>
  <c r="CU130" i="3"/>
  <c r="CV130" i="3" s="1"/>
  <c r="CT130" i="3"/>
  <c r="CS130" i="3"/>
  <c r="CP130" i="3"/>
  <c r="CN130" i="3" a="1"/>
  <c r="CN130" i="3" s="1"/>
  <c r="CM130" i="3"/>
  <c r="CL130" i="3"/>
  <c r="CK130" i="3"/>
  <c r="CF130" i="3"/>
  <c r="DI130" i="3" s="1"/>
  <c r="CC130" i="3"/>
  <c r="CB130" i="3"/>
  <c r="BZ130" i="3"/>
  <c r="BX130" i="3"/>
  <c r="BV130" i="3"/>
  <c r="BT130" i="3"/>
  <c r="BR130" i="3"/>
  <c r="BP130" i="3"/>
  <c r="BN130" i="3"/>
  <c r="BL130" i="3"/>
  <c r="BJ130" i="3"/>
  <c r="BH130" i="3"/>
  <c r="BF130" i="3"/>
  <c r="BC130" i="3"/>
  <c r="BB130" i="3"/>
  <c r="AZ130" i="3"/>
  <c r="Z130" i="3" a="1"/>
  <c r="Z130" i="3" s="1"/>
  <c r="Y130" i="3" a="1"/>
  <c r="Y130" i="3" s="1"/>
  <c r="X130" i="3" a="1"/>
  <c r="X130" i="3" s="1"/>
  <c r="R130" i="3" a="1"/>
  <c r="R130" i="3" s="1"/>
  <c r="Q130" i="3"/>
  <c r="N130" i="3"/>
  <c r="M130" i="3"/>
  <c r="L130" i="3"/>
  <c r="T130" i="3" s="1"/>
  <c r="K130" i="3"/>
  <c r="S130" i="3" s="1"/>
  <c r="F130" i="3"/>
  <c r="CR130" i="3" s="1"/>
  <c r="P130" i="3" s="1"/>
  <c r="B130" i="3"/>
  <c r="CJ130" i="3" s="1" a="1"/>
  <c r="CJ130" i="3" s="1"/>
  <c r="DO128" i="3"/>
  <c r="DJ128" i="3"/>
  <c r="DH128" i="3"/>
  <c r="DG128" i="3"/>
  <c r="DF128" i="3"/>
  <c r="DC128" i="3"/>
  <c r="DB128" i="3"/>
  <c r="DA128" i="3"/>
  <c r="CZ128" i="3"/>
  <c r="CX128" i="3"/>
  <c r="CU128" i="3"/>
  <c r="CV128" i="3" s="1"/>
  <c r="CT128" i="3"/>
  <c r="CS128" i="3"/>
  <c r="CP128" i="3"/>
  <c r="CN128" i="3" a="1"/>
  <c r="CN128" i="3" s="1"/>
  <c r="CM128" i="3"/>
  <c r="CL128" i="3"/>
  <c r="CK128" i="3"/>
  <c r="CF128" i="3"/>
  <c r="DI128" i="3" s="1"/>
  <c r="CC128" i="3"/>
  <c r="CB128" i="3"/>
  <c r="BZ128" i="3"/>
  <c r="BX128" i="3"/>
  <c r="BV128" i="3"/>
  <c r="BT128" i="3"/>
  <c r="BR128" i="3"/>
  <c r="BP128" i="3"/>
  <c r="BN128" i="3"/>
  <c r="BL128" i="3"/>
  <c r="BJ128" i="3"/>
  <c r="BH128" i="3"/>
  <c r="BF128" i="3"/>
  <c r="BC128" i="3"/>
  <c r="BB128" i="3"/>
  <c r="AZ128" i="3"/>
  <c r="Z128" i="3" a="1"/>
  <c r="Z128" i="3" s="1"/>
  <c r="Y128" i="3" a="1"/>
  <c r="Y128" i="3" s="1"/>
  <c r="X128" i="3" a="1"/>
  <c r="X128" i="3" s="1"/>
  <c r="R128" i="3" a="1"/>
  <c r="R128" i="3" s="1"/>
  <c r="Q128" i="3"/>
  <c r="N128" i="3"/>
  <c r="M128" i="3"/>
  <c r="L128" i="3"/>
  <c r="T128" i="3" s="1"/>
  <c r="K128" i="3"/>
  <c r="S128" i="3" s="1"/>
  <c r="F128" i="3"/>
  <c r="CR128" i="3" s="1"/>
  <c r="P128" i="3" s="1"/>
  <c r="B128" i="3"/>
  <c r="CJ128" i="3" s="1" a="1"/>
  <c r="CJ128" i="3" s="1"/>
  <c r="DO126" i="3"/>
  <c r="DJ126" i="3"/>
  <c r="DH126" i="3"/>
  <c r="DG126" i="3"/>
  <c r="DF126" i="3"/>
  <c r="DC126" i="3"/>
  <c r="DB126" i="3"/>
  <c r="DA126" i="3"/>
  <c r="CZ126" i="3"/>
  <c r="CX126" i="3"/>
  <c r="CU126" i="3"/>
  <c r="CV126" i="3" s="1"/>
  <c r="CT126" i="3"/>
  <c r="CS126" i="3"/>
  <c r="CP126" i="3"/>
  <c r="CN126" i="3" a="1"/>
  <c r="CN126" i="3" s="1"/>
  <c r="CM126" i="3"/>
  <c r="CL126" i="3"/>
  <c r="CK126" i="3"/>
  <c r="CF126" i="3"/>
  <c r="DI126" i="3" s="1"/>
  <c r="CC126" i="3"/>
  <c r="CB126" i="3"/>
  <c r="BZ126" i="3"/>
  <c r="BX126" i="3"/>
  <c r="BV126" i="3"/>
  <c r="BT126" i="3"/>
  <c r="BR126" i="3"/>
  <c r="BP126" i="3"/>
  <c r="BN126" i="3"/>
  <c r="BL126" i="3"/>
  <c r="BJ126" i="3"/>
  <c r="BH126" i="3"/>
  <c r="BF126" i="3"/>
  <c r="BC126" i="3"/>
  <c r="BB126" i="3"/>
  <c r="AZ126" i="3"/>
  <c r="Z126" i="3" a="1"/>
  <c r="Z126" i="3" s="1"/>
  <c r="Y126" i="3" a="1"/>
  <c r="Y126" i="3" s="1"/>
  <c r="X126" i="3" a="1"/>
  <c r="X126" i="3" s="1"/>
  <c r="R126" i="3" a="1"/>
  <c r="R126" i="3" s="1"/>
  <c r="Q126" i="3"/>
  <c r="N126" i="3"/>
  <c r="M126" i="3"/>
  <c r="L126" i="3"/>
  <c r="T126" i="3" s="1"/>
  <c r="K126" i="3"/>
  <c r="S126" i="3" s="1"/>
  <c r="F126" i="3"/>
  <c r="CR126" i="3" s="1"/>
  <c r="P126" i="3" s="1"/>
  <c r="B126" i="3"/>
  <c r="CI126" i="3" s="1" a="1"/>
  <c r="CI126" i="3" s="1"/>
  <c r="DO138" i="3"/>
  <c r="DJ138" i="3"/>
  <c r="DH138" i="3"/>
  <c r="DG138" i="3"/>
  <c r="DF138" i="3"/>
  <c r="DC138" i="3"/>
  <c r="DB138" i="3"/>
  <c r="DA138" i="3"/>
  <c r="CZ138" i="3"/>
  <c r="CX138" i="3"/>
  <c r="CU138" i="3"/>
  <c r="CV138" i="3" s="1"/>
  <c r="CT138" i="3"/>
  <c r="CS138" i="3"/>
  <c r="CP138" i="3"/>
  <c r="CN138" i="3" a="1"/>
  <c r="CN138" i="3" s="1"/>
  <c r="CM138" i="3"/>
  <c r="CL138" i="3"/>
  <c r="CK138" i="3"/>
  <c r="CF138" i="3"/>
  <c r="DI138" i="3" s="1"/>
  <c r="CC138" i="3"/>
  <c r="CB138" i="3"/>
  <c r="BZ138" i="3"/>
  <c r="BX138" i="3"/>
  <c r="BV138" i="3"/>
  <c r="BT138" i="3"/>
  <c r="BR138" i="3"/>
  <c r="BP138" i="3"/>
  <c r="BN138" i="3"/>
  <c r="BL138" i="3"/>
  <c r="BJ138" i="3"/>
  <c r="BH138" i="3"/>
  <c r="BF138" i="3"/>
  <c r="BC138" i="3"/>
  <c r="BB138" i="3"/>
  <c r="AZ138" i="3"/>
  <c r="Z138" i="3" a="1"/>
  <c r="Z138" i="3" s="1"/>
  <c r="Y138" i="3" a="1"/>
  <c r="Y138" i="3" s="1"/>
  <c r="X138" i="3" a="1"/>
  <c r="X138" i="3" s="1"/>
  <c r="R138" i="3" a="1"/>
  <c r="R138" i="3" s="1"/>
  <c r="Q138" i="3"/>
  <c r="N138" i="3"/>
  <c r="M138" i="3"/>
  <c r="L138" i="3"/>
  <c r="T138" i="3" s="1"/>
  <c r="K138" i="3"/>
  <c r="S138" i="3" s="1"/>
  <c r="F138" i="3"/>
  <c r="CR138" i="3" s="1"/>
  <c r="P138" i="3" s="1"/>
  <c r="B138" i="3"/>
  <c r="CJ138" i="3" s="1" a="1"/>
  <c r="CJ138" i="3" s="1"/>
  <c r="DO136" i="3"/>
  <c r="DJ136" i="3"/>
  <c r="DH136" i="3"/>
  <c r="DG136" i="3"/>
  <c r="DF136" i="3"/>
  <c r="DC136" i="3"/>
  <c r="DB136" i="3"/>
  <c r="DA136" i="3"/>
  <c r="CZ136" i="3"/>
  <c r="CX136" i="3"/>
  <c r="CU136" i="3"/>
  <c r="CV136" i="3" s="1"/>
  <c r="CT136" i="3"/>
  <c r="CS136" i="3"/>
  <c r="CP136" i="3"/>
  <c r="CN136" i="3" a="1"/>
  <c r="CN136" i="3" s="1"/>
  <c r="CM136" i="3"/>
  <c r="CL136" i="3"/>
  <c r="CK136" i="3"/>
  <c r="CF136" i="3"/>
  <c r="DI136" i="3" s="1"/>
  <c r="CC136" i="3"/>
  <c r="CB136" i="3"/>
  <c r="BZ136" i="3"/>
  <c r="BX136" i="3"/>
  <c r="BV136" i="3"/>
  <c r="BT136" i="3"/>
  <c r="BR136" i="3"/>
  <c r="BP136" i="3"/>
  <c r="BN136" i="3"/>
  <c r="BL136" i="3"/>
  <c r="BJ136" i="3"/>
  <c r="BH136" i="3"/>
  <c r="BF136" i="3"/>
  <c r="BC136" i="3"/>
  <c r="BB136" i="3"/>
  <c r="AZ136" i="3"/>
  <c r="Z136" i="3" a="1"/>
  <c r="Z136" i="3" s="1"/>
  <c r="Y136" i="3" a="1"/>
  <c r="Y136" i="3" s="1"/>
  <c r="X136" i="3" a="1"/>
  <c r="X136" i="3" s="1"/>
  <c r="R136" i="3" a="1"/>
  <c r="R136" i="3" s="1"/>
  <c r="Q136" i="3"/>
  <c r="N136" i="3"/>
  <c r="M136" i="3"/>
  <c r="L136" i="3"/>
  <c r="T136" i="3" s="1"/>
  <c r="K136" i="3"/>
  <c r="S136" i="3" s="1"/>
  <c r="F136" i="3"/>
  <c r="CR136" i="3" s="1"/>
  <c r="P136" i="3" s="1"/>
  <c r="B136" i="3"/>
  <c r="CI136" i="3" s="1" a="1"/>
  <c r="CI136" i="3" s="1"/>
  <c r="DO134" i="3"/>
  <c r="DJ134" i="3"/>
  <c r="DH134" i="3"/>
  <c r="DG134" i="3"/>
  <c r="DF134" i="3"/>
  <c r="DC134" i="3"/>
  <c r="DB134" i="3"/>
  <c r="DA134" i="3"/>
  <c r="CZ134" i="3"/>
  <c r="CX134" i="3"/>
  <c r="CU134" i="3"/>
  <c r="CV134" i="3" s="1"/>
  <c r="CT134" i="3"/>
  <c r="CS134" i="3"/>
  <c r="CP134" i="3"/>
  <c r="CN134" i="3" a="1"/>
  <c r="CN134" i="3" s="1"/>
  <c r="CM134" i="3"/>
  <c r="CL134" i="3"/>
  <c r="CK134" i="3"/>
  <c r="CF134" i="3"/>
  <c r="DI134" i="3" s="1"/>
  <c r="CC134" i="3"/>
  <c r="CB134" i="3"/>
  <c r="BZ134" i="3"/>
  <c r="BX134" i="3"/>
  <c r="BV134" i="3"/>
  <c r="BT134" i="3"/>
  <c r="BR134" i="3"/>
  <c r="BP134" i="3"/>
  <c r="BN134" i="3"/>
  <c r="BL134" i="3"/>
  <c r="BJ134" i="3"/>
  <c r="BH134" i="3"/>
  <c r="BF134" i="3"/>
  <c r="BC134" i="3"/>
  <c r="BB134" i="3"/>
  <c r="AZ134" i="3"/>
  <c r="Z134" i="3" a="1"/>
  <c r="Z134" i="3" s="1"/>
  <c r="Y134" i="3" a="1"/>
  <c r="Y134" i="3" s="1"/>
  <c r="X134" i="3" a="1"/>
  <c r="X134" i="3" s="1"/>
  <c r="R134" i="3" a="1"/>
  <c r="R134" i="3" s="1"/>
  <c r="Q134" i="3"/>
  <c r="N134" i="3"/>
  <c r="M134" i="3"/>
  <c r="L134" i="3"/>
  <c r="T134" i="3" s="1"/>
  <c r="K134" i="3"/>
  <c r="S134" i="3" s="1"/>
  <c r="F134" i="3"/>
  <c r="CQ134" i="3" s="1"/>
  <c r="O134" i="3" s="1"/>
  <c r="CO134" i="3" s="1"/>
  <c r="B134" i="3"/>
  <c r="CJ134" i="3" s="1" a="1"/>
  <c r="CJ134" i="3" s="1"/>
  <c r="DO193" i="3"/>
  <c r="DL193" i="3"/>
  <c r="DK193" i="3"/>
  <c r="DJ193" i="3"/>
  <c r="DH193" i="3"/>
  <c r="DG193" i="3"/>
  <c r="DF193" i="3"/>
  <c r="DC193" i="3"/>
  <c r="DB193" i="3"/>
  <c r="DA193" i="3"/>
  <c r="CZ193" i="3"/>
  <c r="CY193" i="3"/>
  <c r="CX193" i="3"/>
  <c r="CU193" i="3"/>
  <c r="CV193" i="3" s="1"/>
  <c r="CT193" i="3"/>
  <c r="CS193" i="3"/>
  <c r="CP193" i="3"/>
  <c r="CN193" i="3" a="1"/>
  <c r="CN193" i="3" s="1"/>
  <c r="CM193" i="3"/>
  <c r="CL193" i="3"/>
  <c r="CK193" i="3"/>
  <c r="AG22" i="36"/>
  <c r="AB22" i="36"/>
  <c r="AM22" i="36" s="1"/>
  <c r="X22" i="36"/>
  <c r="U22" i="36"/>
  <c r="T22" i="36"/>
  <c r="S22" i="36"/>
  <c r="Q22" i="36"/>
  <c r="O22" i="36"/>
  <c r="N22" i="36"/>
  <c r="M22" i="36"/>
  <c r="L22" i="36"/>
  <c r="R22" i="36" s="1"/>
  <c r="K22" i="36"/>
  <c r="DP177" i="3" l="1"/>
  <c r="DP179" i="3"/>
  <c r="DP166" i="3"/>
  <c r="DP174" i="3"/>
  <c r="DP167" i="3"/>
  <c r="DP183" i="3"/>
  <c r="DP169" i="3"/>
  <c r="DP171" i="3"/>
  <c r="DP181" i="3"/>
  <c r="DP165" i="3"/>
  <c r="DP182" i="3"/>
  <c r="DP175" i="3"/>
  <c r="DP185" i="3"/>
  <c r="DP188" i="3"/>
  <c r="DP164" i="3"/>
  <c r="DP173" i="3"/>
  <c r="DP192" i="3"/>
  <c r="DP163" i="3"/>
  <c r="DP172" i="3"/>
  <c r="DP180" i="3"/>
  <c r="DP187" i="3"/>
  <c r="DP191" i="3"/>
  <c r="DP170" i="3"/>
  <c r="DP178" i="3"/>
  <c r="DP186" i="3"/>
  <c r="DP190" i="3"/>
  <c r="DP168" i="3"/>
  <c r="DP176" i="3"/>
  <c r="DP184" i="3"/>
  <c r="DP189" i="3"/>
  <c r="CG163" i="3"/>
  <c r="CG165" i="3"/>
  <c r="CG166" i="3"/>
  <c r="CG167" i="3"/>
  <c r="CG168" i="3"/>
  <c r="CG169" i="3"/>
  <c r="CG170" i="3"/>
  <c r="CG171" i="3"/>
  <c r="CG172" i="3"/>
  <c r="CG173" i="3"/>
  <c r="CG174" i="3"/>
  <c r="CG175" i="3"/>
  <c r="CG176" i="3"/>
  <c r="CG177" i="3"/>
  <c r="CG178" i="3"/>
  <c r="CG179" i="3"/>
  <c r="CG180" i="3"/>
  <c r="CG181" i="3"/>
  <c r="CG182" i="3"/>
  <c r="CG183" i="3"/>
  <c r="CG184" i="3"/>
  <c r="CG185" i="3"/>
  <c r="CG186" i="3"/>
  <c r="CG164" i="3"/>
  <c r="CQ161" i="3"/>
  <c r="O161" i="3" s="1"/>
  <c r="CO161" i="3" s="1"/>
  <c r="DP161" i="3"/>
  <c r="DP162" i="3"/>
  <c r="DP159" i="3"/>
  <c r="DP160" i="3"/>
  <c r="BD162" i="3"/>
  <c r="CY162" i="3" s="1"/>
  <c r="CQ162" i="3"/>
  <c r="O162" i="3" s="1"/>
  <c r="CO162" i="3" s="1"/>
  <c r="CI162" i="3" a="1"/>
  <c r="CI162" i="3" s="1"/>
  <c r="BD161" i="3"/>
  <c r="CY161" i="3" s="1"/>
  <c r="BD160" i="3"/>
  <c r="CG160" i="3" s="1"/>
  <c r="DL160" i="3" s="1"/>
  <c r="CI160" i="3" a="1"/>
  <c r="CI160" i="3" s="1"/>
  <c r="CQ160" i="3"/>
  <c r="O160" i="3" s="1"/>
  <c r="CO160" i="3" s="1"/>
  <c r="CI161" i="3" a="1"/>
  <c r="CI161" i="3" s="1"/>
  <c r="CI159" i="3" a="1"/>
  <c r="CI159" i="3" s="1"/>
  <c r="BD159" i="3"/>
  <c r="CQ159" i="3"/>
  <c r="O159" i="3" s="1"/>
  <c r="CO159" i="3" s="1"/>
  <c r="DP158" i="3"/>
  <c r="CQ158" i="3"/>
  <c r="O158" i="3" s="1"/>
  <c r="CO158" i="3" s="1"/>
  <c r="BD158" i="3"/>
  <c r="CE158" i="3" s="1"/>
  <c r="DN158" i="3" s="1"/>
  <c r="CI158" i="3" a="1"/>
  <c r="CI158" i="3" s="1"/>
  <c r="BD145" i="3"/>
  <c r="CY145" i="3" s="1"/>
  <c r="DP152" i="3"/>
  <c r="DP145" i="3"/>
  <c r="CQ145" i="3"/>
  <c r="O145" i="3" s="1"/>
  <c r="CO145" i="3" s="1"/>
  <c r="CI145" i="3" a="1"/>
  <c r="CI145" i="3" s="1"/>
  <c r="DP148" i="3"/>
  <c r="DP146" i="3"/>
  <c r="DP147" i="3"/>
  <c r="CQ151" i="3"/>
  <c r="O151" i="3" s="1"/>
  <c r="CO151" i="3" s="1"/>
  <c r="BD148" i="3"/>
  <c r="CG148" i="3" s="1"/>
  <c r="CQ152" i="3"/>
  <c r="O152" i="3" s="1"/>
  <c r="CO152" i="3" s="1"/>
  <c r="DP154" i="3"/>
  <c r="DP155" i="3"/>
  <c r="DP157" i="3"/>
  <c r="BD147" i="3"/>
  <c r="CY147" i="3" s="1"/>
  <c r="BD154" i="3"/>
  <c r="CY154" i="3" s="1"/>
  <c r="BD146" i="3"/>
  <c r="CY146" i="3" s="1"/>
  <c r="CQ150" i="3"/>
  <c r="O150" i="3" s="1"/>
  <c r="CO150" i="3" s="1"/>
  <c r="CQ148" i="3"/>
  <c r="O148" i="3" s="1"/>
  <c r="CO148" i="3" s="1"/>
  <c r="BD151" i="3"/>
  <c r="CY151" i="3" s="1"/>
  <c r="BD156" i="3"/>
  <c r="CH156" i="3" s="1"/>
  <c r="CQ149" i="3"/>
  <c r="O149" i="3" s="1"/>
  <c r="CO149" i="3" s="1"/>
  <c r="CQ153" i="3"/>
  <c r="O153" i="3" s="1"/>
  <c r="CO153" i="3" s="1"/>
  <c r="DP149" i="3"/>
  <c r="BD152" i="3"/>
  <c r="CH152" i="3" s="1"/>
  <c r="DP153" i="3"/>
  <c r="CQ154" i="3"/>
  <c r="O154" i="3" s="1"/>
  <c r="CO154" i="3" s="1"/>
  <c r="BD157" i="3"/>
  <c r="CG157" i="3" s="1"/>
  <c r="DK157" i="3" s="1"/>
  <c r="CI157" i="3" a="1"/>
  <c r="CI157" i="3" s="1"/>
  <c r="CQ155" i="3"/>
  <c r="O155" i="3" s="1"/>
  <c r="CO155" i="3" s="1"/>
  <c r="CQ146" i="3"/>
  <c r="O146" i="3" s="1"/>
  <c r="CO146" i="3" s="1"/>
  <c r="BD149" i="3"/>
  <c r="CH149" i="3" s="1"/>
  <c r="DP150" i="3"/>
  <c r="BD153" i="3"/>
  <c r="CY153" i="3" s="1"/>
  <c r="CQ156" i="3"/>
  <c r="O156" i="3" s="1"/>
  <c r="CO156" i="3" s="1"/>
  <c r="CQ147" i="3"/>
  <c r="O147" i="3" s="1"/>
  <c r="CO147" i="3" s="1"/>
  <c r="BD150" i="3"/>
  <c r="CY150" i="3" s="1"/>
  <c r="DP151" i="3"/>
  <c r="BD155" i="3"/>
  <c r="CG155" i="3" s="1"/>
  <c r="DL155" i="3" s="1"/>
  <c r="DP156" i="3"/>
  <c r="CQ157" i="3"/>
  <c r="O157" i="3" s="1"/>
  <c r="CO157" i="3" s="1"/>
  <c r="CI156" i="3" a="1"/>
  <c r="CI156" i="3" s="1"/>
  <c r="CI155" i="3" a="1"/>
  <c r="CI155" i="3" s="1"/>
  <c r="CI154" i="3" a="1"/>
  <c r="CI154" i="3" s="1"/>
  <c r="CI153" i="3" a="1"/>
  <c r="CI153" i="3" s="1"/>
  <c r="CI152" i="3" a="1"/>
  <c r="CI152" i="3" s="1"/>
  <c r="CI151" i="3" a="1"/>
  <c r="CI151" i="3" s="1"/>
  <c r="CI150" i="3" a="1"/>
  <c r="CI150" i="3" s="1"/>
  <c r="CI149" i="3" a="1"/>
  <c r="CI149" i="3" s="1"/>
  <c r="CI148" i="3" a="1"/>
  <c r="CI148" i="3" s="1"/>
  <c r="CI147" i="3" a="1"/>
  <c r="CI147" i="3" s="1"/>
  <c r="CI146" i="3" a="1"/>
  <c r="CI146" i="3" s="1"/>
  <c r="CQ140" i="3"/>
  <c r="O140" i="3" s="1"/>
  <c r="CO140" i="3" s="1"/>
  <c r="CQ141" i="3"/>
  <c r="O141" i="3" s="1"/>
  <c r="CO141" i="3" s="1"/>
  <c r="DP141" i="3"/>
  <c r="CQ142" i="3"/>
  <c r="O142" i="3" s="1"/>
  <c r="CO142" i="3" s="1"/>
  <c r="CQ144" i="3"/>
  <c r="O144" i="3" s="1"/>
  <c r="CO144" i="3" s="1"/>
  <c r="BD142" i="3"/>
  <c r="CY142" i="3" s="1"/>
  <c r="CQ143" i="3"/>
  <c r="O143" i="3" s="1"/>
  <c r="CO143" i="3" s="1"/>
  <c r="DP140" i="3"/>
  <c r="BD143" i="3"/>
  <c r="CY143" i="3" s="1"/>
  <c r="DP144" i="3"/>
  <c r="BD140" i="3"/>
  <c r="CY140" i="3" s="1"/>
  <c r="DP143" i="3"/>
  <c r="BD144" i="3"/>
  <c r="CY144" i="3" s="1"/>
  <c r="DP142" i="3"/>
  <c r="BD141" i="3"/>
  <c r="CY141" i="3" s="1"/>
  <c r="CI144" i="3" a="1"/>
  <c r="CI144" i="3" s="1"/>
  <c r="CI143" i="3" a="1"/>
  <c r="CI143" i="3" s="1"/>
  <c r="CI142" i="3" a="1"/>
  <c r="CI142" i="3" s="1"/>
  <c r="CI141" i="3" a="1"/>
  <c r="CI141" i="3" s="1"/>
  <c r="CI140" i="3" a="1"/>
  <c r="CI140" i="3" s="1"/>
  <c r="CQ137" i="3"/>
  <c r="O137" i="3" s="1"/>
  <c r="CO137" i="3" s="1"/>
  <c r="DP137" i="3"/>
  <c r="CQ139" i="3"/>
  <c r="O139" i="3" s="1"/>
  <c r="CO139" i="3" s="1"/>
  <c r="DP135" i="3"/>
  <c r="DP139" i="3"/>
  <c r="BD139" i="3"/>
  <c r="CY139" i="3" s="1"/>
  <c r="CI139" i="3" a="1"/>
  <c r="CI139" i="3" s="1"/>
  <c r="BD137" i="3"/>
  <c r="CY137" i="3" s="1"/>
  <c r="CI137" i="3" a="1"/>
  <c r="CI137" i="3" s="1"/>
  <c r="CQ135" i="3"/>
  <c r="O135" i="3" s="1"/>
  <c r="CO135" i="3" s="1"/>
  <c r="BD135" i="3"/>
  <c r="CY135" i="3" s="1"/>
  <c r="CI135" i="3" a="1"/>
  <c r="CI135" i="3" s="1"/>
  <c r="DP130" i="3"/>
  <c r="CQ133" i="3"/>
  <c r="O133" i="3" s="1"/>
  <c r="CO133" i="3" s="1"/>
  <c r="DP133" i="3"/>
  <c r="BD133" i="3"/>
  <c r="CY133" i="3" s="1"/>
  <c r="CI133" i="3" a="1"/>
  <c r="CI133" i="3" s="1"/>
  <c r="CQ132" i="3"/>
  <c r="O132" i="3" s="1"/>
  <c r="CO132" i="3" s="1"/>
  <c r="DP132" i="3"/>
  <c r="BD132" i="3"/>
  <c r="CY132" i="3" s="1"/>
  <c r="CI132" i="3" a="1"/>
  <c r="CI132" i="3" s="1"/>
  <c r="DP128" i="3"/>
  <c r="CQ130" i="3"/>
  <c r="O130" i="3" s="1"/>
  <c r="CO130" i="3" s="1"/>
  <c r="BD126" i="3"/>
  <c r="CY126" i="3" s="1"/>
  <c r="BD130" i="3"/>
  <c r="CY130" i="3" s="1"/>
  <c r="CI130" i="3" a="1"/>
  <c r="CI130" i="3" s="1"/>
  <c r="DP126" i="3"/>
  <c r="DP138" i="3"/>
  <c r="BD128" i="3"/>
  <c r="CE128" i="3" s="1"/>
  <c r="DN128" i="3" s="1"/>
  <c r="CQ128" i="3"/>
  <c r="O128" i="3" s="1"/>
  <c r="CO128" i="3" s="1"/>
  <c r="CI128" i="3" a="1"/>
  <c r="CI128" i="3" s="1"/>
  <c r="CJ126" i="3" a="1"/>
  <c r="CJ126" i="3" s="1"/>
  <c r="CQ126" i="3"/>
  <c r="O126" i="3" s="1"/>
  <c r="CO126" i="3" s="1"/>
  <c r="CR134" i="3"/>
  <c r="P134" i="3" s="1"/>
  <c r="DP134" i="3"/>
  <c r="BD136" i="3"/>
  <c r="CG136" i="3" s="1"/>
  <c r="DP136" i="3"/>
  <c r="BD134" i="3"/>
  <c r="CG134" i="3" s="1"/>
  <c r="DK134" i="3" s="1"/>
  <c r="CQ138" i="3"/>
  <c r="O138" i="3" s="1"/>
  <c r="CO138" i="3" s="1"/>
  <c r="BD138" i="3"/>
  <c r="CJ136" i="3" a="1"/>
  <c r="CJ136" i="3" s="1"/>
  <c r="CQ136" i="3"/>
  <c r="O136" i="3" s="1"/>
  <c r="CO136" i="3" s="1"/>
  <c r="CI134" i="3" a="1"/>
  <c r="CI134" i="3" s="1"/>
  <c r="CI138" i="3" a="1"/>
  <c r="CI138" i="3" s="1"/>
  <c r="DP193" i="3"/>
  <c r="DO124" i="3"/>
  <c r="DJ124" i="3"/>
  <c r="DH124" i="3"/>
  <c r="DG124" i="3"/>
  <c r="DF124" i="3"/>
  <c r="DC124" i="3"/>
  <c r="DB124" i="3"/>
  <c r="DA124" i="3"/>
  <c r="CZ124" i="3"/>
  <c r="CX124" i="3"/>
  <c r="CU124" i="3"/>
  <c r="CV124" i="3" s="1"/>
  <c r="CT124" i="3"/>
  <c r="CS124" i="3"/>
  <c r="CP124" i="3"/>
  <c r="CN124" i="3" a="1"/>
  <c r="CN124" i="3" s="1"/>
  <c r="CM124" i="3"/>
  <c r="CL124" i="3"/>
  <c r="CK124" i="3"/>
  <c r="CF124" i="3"/>
  <c r="DI124" i="3" s="1"/>
  <c r="CC124" i="3"/>
  <c r="CB124" i="3"/>
  <c r="BZ124" i="3"/>
  <c r="BX124" i="3"/>
  <c r="BV124" i="3"/>
  <c r="BT124" i="3"/>
  <c r="BR124" i="3"/>
  <c r="BP124" i="3"/>
  <c r="BN124" i="3"/>
  <c r="BL124" i="3"/>
  <c r="BJ124" i="3"/>
  <c r="BH124" i="3"/>
  <c r="BF124" i="3"/>
  <c r="BC124" i="3"/>
  <c r="BB124" i="3"/>
  <c r="AZ124" i="3"/>
  <c r="Z124" i="3" a="1"/>
  <c r="Z124" i="3" s="1"/>
  <c r="Y124" i="3" a="1"/>
  <c r="Y124" i="3" s="1"/>
  <c r="X124" i="3" a="1"/>
  <c r="X124" i="3" s="1"/>
  <c r="R124" i="3" a="1"/>
  <c r="R124" i="3" s="1"/>
  <c r="Q124" i="3"/>
  <c r="N124" i="3"/>
  <c r="M124" i="3"/>
  <c r="L124" i="3"/>
  <c r="T124" i="3" s="1"/>
  <c r="K124" i="3"/>
  <c r="S124" i="3" s="1"/>
  <c r="F124" i="3"/>
  <c r="CR124" i="3" s="1"/>
  <c r="P124" i="3" s="1"/>
  <c r="B124" i="3"/>
  <c r="CJ124" i="3" s="1" a="1"/>
  <c r="CJ124" i="3" s="1"/>
  <c r="CH143" i="3" l="1"/>
  <c r="DQ186" i="3"/>
  <c r="CD186" i="3"/>
  <c r="DM186" i="3" s="1"/>
  <c r="DQ178" i="3"/>
  <c r="CD178" i="3"/>
  <c r="DM178" i="3" s="1"/>
  <c r="DQ170" i="3"/>
  <c r="CD170" i="3"/>
  <c r="DM170" i="3" s="1"/>
  <c r="DQ164" i="3"/>
  <c r="CD164" i="3"/>
  <c r="DM164" i="3" s="1"/>
  <c r="DQ185" i="3"/>
  <c r="CD185" i="3"/>
  <c r="DM185" i="3" s="1"/>
  <c r="DQ177" i="3"/>
  <c r="CD177" i="3"/>
  <c r="DM177" i="3" s="1"/>
  <c r="DQ169" i="3"/>
  <c r="CD169" i="3"/>
  <c r="DM169" i="3" s="1"/>
  <c r="DQ184" i="3"/>
  <c r="CD184" i="3"/>
  <c r="DM184" i="3" s="1"/>
  <c r="DQ176" i="3"/>
  <c r="CD176" i="3"/>
  <c r="DM176" i="3" s="1"/>
  <c r="DQ168" i="3"/>
  <c r="CD168" i="3"/>
  <c r="DM168" i="3" s="1"/>
  <c r="DQ183" i="3"/>
  <c r="CD183" i="3"/>
  <c r="DM183" i="3" s="1"/>
  <c r="DQ175" i="3"/>
  <c r="CD175" i="3"/>
  <c r="DM175" i="3" s="1"/>
  <c r="DQ167" i="3"/>
  <c r="CD167" i="3"/>
  <c r="DM167" i="3" s="1"/>
  <c r="DQ182" i="3"/>
  <c r="CD182" i="3"/>
  <c r="DM182" i="3" s="1"/>
  <c r="DQ174" i="3"/>
  <c r="CD174" i="3"/>
  <c r="DM174" i="3" s="1"/>
  <c r="DQ166" i="3"/>
  <c r="CD166" i="3"/>
  <c r="DM166" i="3" s="1"/>
  <c r="DQ181" i="3"/>
  <c r="CD181" i="3"/>
  <c r="DM181" i="3" s="1"/>
  <c r="DQ173" i="3"/>
  <c r="CD173" i="3"/>
  <c r="DM173" i="3" s="1"/>
  <c r="DQ165" i="3"/>
  <c r="CD165" i="3"/>
  <c r="DM165" i="3" s="1"/>
  <c r="DQ180" i="3"/>
  <c r="CD180" i="3"/>
  <c r="DM180" i="3" s="1"/>
  <c r="DQ172" i="3"/>
  <c r="CD172" i="3"/>
  <c r="DM172" i="3" s="1"/>
  <c r="DQ163" i="3"/>
  <c r="CD163" i="3"/>
  <c r="DM163" i="3" s="1"/>
  <c r="DQ179" i="3"/>
  <c r="CD179" i="3"/>
  <c r="DM179" i="3" s="1"/>
  <c r="DQ171" i="3"/>
  <c r="CD171" i="3"/>
  <c r="DM171" i="3" s="1"/>
  <c r="CG161" i="3"/>
  <c r="DK161" i="3" s="1"/>
  <c r="CH161" i="3"/>
  <c r="CE162" i="3"/>
  <c r="DN162" i="3" s="1"/>
  <c r="CE161" i="3"/>
  <c r="DN161" i="3" s="1"/>
  <c r="CG162" i="3"/>
  <c r="DK162" i="3" s="1"/>
  <c r="CH162" i="3"/>
  <c r="CE160" i="3"/>
  <c r="DN160" i="3" s="1"/>
  <c r="CY160" i="3"/>
  <c r="DK160" i="3"/>
  <c r="CH159" i="3"/>
  <c r="CY159" i="3"/>
  <c r="CH160" i="3"/>
  <c r="CD160" i="3"/>
  <c r="DM160" i="3" s="1"/>
  <c r="DQ160" i="3"/>
  <c r="CG159" i="3"/>
  <c r="CD159" i="3" s="1"/>
  <c r="DM159" i="3" s="1"/>
  <c r="CE159" i="3"/>
  <c r="DN159" i="3" s="1"/>
  <c r="CG158" i="3"/>
  <c r="DK158" i="3" s="1"/>
  <c r="CH158" i="3"/>
  <c r="CY158" i="3"/>
  <c r="CH145" i="3"/>
  <c r="CY149" i="3"/>
  <c r="CH146" i="3"/>
  <c r="CH148" i="3"/>
  <c r="CE145" i="3"/>
  <c r="DN145" i="3" s="1"/>
  <c r="CG145" i="3"/>
  <c r="DQ145" i="3" s="1"/>
  <c r="CE146" i="3"/>
  <c r="DN146" i="3" s="1"/>
  <c r="CE157" i="3"/>
  <c r="DN157" i="3" s="1"/>
  <c r="CG151" i="3"/>
  <c r="DK151" i="3" s="1"/>
  <c r="CG146" i="3"/>
  <c r="DK146" i="3" s="1"/>
  <c r="CG150" i="3"/>
  <c r="DK150" i="3" s="1"/>
  <c r="CE148" i="3"/>
  <c r="DN148" i="3" s="1"/>
  <c r="CG152" i="3"/>
  <c r="DK152" i="3" s="1"/>
  <c r="CY156" i="3"/>
  <c r="CY152" i="3"/>
  <c r="CH155" i="3"/>
  <c r="CE152" i="3"/>
  <c r="DN152" i="3" s="1"/>
  <c r="CG147" i="3"/>
  <c r="DL147" i="3" s="1"/>
  <c r="CE147" i="3"/>
  <c r="DN147" i="3" s="1"/>
  <c r="CY155" i="3"/>
  <c r="CH147" i="3"/>
  <c r="CE150" i="3"/>
  <c r="DN150" i="3" s="1"/>
  <c r="CE156" i="3"/>
  <c r="DN156" i="3" s="1"/>
  <c r="DK148" i="3"/>
  <c r="DL148" i="3"/>
  <c r="CY148" i="3"/>
  <c r="CH151" i="3"/>
  <c r="CE154" i="3"/>
  <c r="DN154" i="3" s="1"/>
  <c r="CG154" i="3"/>
  <c r="DK154" i="3" s="1"/>
  <c r="CE149" i="3"/>
  <c r="DN149" i="3" s="1"/>
  <c r="CH154" i="3"/>
  <c r="CG149" i="3"/>
  <c r="DQ149" i="3" s="1"/>
  <c r="CE151" i="3"/>
  <c r="DN151" i="3" s="1"/>
  <c r="CH157" i="3"/>
  <c r="CH150" i="3"/>
  <c r="CE155" i="3"/>
  <c r="DN155" i="3" s="1"/>
  <c r="CG156" i="3"/>
  <c r="CD156" i="3" s="1"/>
  <c r="DM156" i="3" s="1"/>
  <c r="CY157" i="3"/>
  <c r="CE153" i="3"/>
  <c r="DN153" i="3" s="1"/>
  <c r="CG153" i="3"/>
  <c r="CH153" i="3"/>
  <c r="DQ157" i="3"/>
  <c r="CD157" i="3"/>
  <c r="DM157" i="3" s="1"/>
  <c r="DL157" i="3"/>
  <c r="DQ155" i="3"/>
  <c r="CD155" i="3"/>
  <c r="DM155" i="3" s="1"/>
  <c r="DK155" i="3"/>
  <c r="DQ148" i="3"/>
  <c r="CD148" i="3"/>
  <c r="DM148" i="3" s="1"/>
  <c r="CG142" i="3"/>
  <c r="DL142" i="3" s="1"/>
  <c r="CH142" i="3"/>
  <c r="CE143" i="3"/>
  <c r="DN143" i="3" s="1"/>
  <c r="CG143" i="3"/>
  <c r="DK143" i="3" s="1"/>
  <c r="CE142" i="3"/>
  <c r="DN142" i="3" s="1"/>
  <c r="CE141" i="3"/>
  <c r="DN141" i="3" s="1"/>
  <c r="CG141" i="3"/>
  <c r="DL141" i="3" s="1"/>
  <c r="CH141" i="3"/>
  <c r="CE140" i="3"/>
  <c r="DN140" i="3" s="1"/>
  <c r="CE144" i="3"/>
  <c r="DN144" i="3" s="1"/>
  <c r="CG140" i="3"/>
  <c r="DQ140" i="3" s="1"/>
  <c r="CG144" i="3"/>
  <c r="DQ144" i="3" s="1"/>
  <c r="CH140" i="3"/>
  <c r="CH144" i="3"/>
  <c r="CG135" i="3"/>
  <c r="DK135" i="3" s="1"/>
  <c r="CE137" i="3"/>
  <c r="DN137" i="3" s="1"/>
  <c r="CG137" i="3"/>
  <c r="DK137" i="3" s="1"/>
  <c r="CH137" i="3"/>
  <c r="CE126" i="3"/>
  <c r="DN126" i="3" s="1"/>
  <c r="CE135" i="3"/>
  <c r="DN135" i="3" s="1"/>
  <c r="CH139" i="3"/>
  <c r="CE132" i="3"/>
  <c r="DN132" i="3" s="1"/>
  <c r="CE139" i="3"/>
  <c r="DN139" i="3" s="1"/>
  <c r="CG139" i="3"/>
  <c r="DQ139" i="3" s="1"/>
  <c r="DL137" i="3"/>
  <c r="CH135" i="3"/>
  <c r="CG126" i="3"/>
  <c r="DK126" i="3" s="1"/>
  <c r="CH134" i="3"/>
  <c r="CD136" i="3"/>
  <c r="DM136" i="3" s="1"/>
  <c r="DK136" i="3"/>
  <c r="DL136" i="3"/>
  <c r="CE136" i="3"/>
  <c r="DN136" i="3" s="1"/>
  <c r="CY136" i="3"/>
  <c r="CG138" i="3"/>
  <c r="DQ138" i="3" s="1"/>
  <c r="CY138" i="3"/>
  <c r="CH133" i="3"/>
  <c r="CE133" i="3"/>
  <c r="DN133" i="3" s="1"/>
  <c r="CG133" i="3"/>
  <c r="DQ133" i="3" s="1"/>
  <c r="CG132" i="3"/>
  <c r="DK132" i="3" s="1"/>
  <c r="CH132" i="3"/>
  <c r="CH126" i="3"/>
  <c r="CE130" i="3"/>
  <c r="DN130" i="3" s="1"/>
  <c r="CG130" i="3"/>
  <c r="DK130" i="3" s="1"/>
  <c r="CH130" i="3"/>
  <c r="CY128" i="3"/>
  <c r="DL134" i="3"/>
  <c r="DQ136" i="3"/>
  <c r="CE134" i="3"/>
  <c r="DN134" i="3" s="1"/>
  <c r="CY134" i="3"/>
  <c r="CH136" i="3"/>
  <c r="CH128" i="3"/>
  <c r="CG128" i="3"/>
  <c r="DQ128" i="3" s="1"/>
  <c r="CE138" i="3"/>
  <c r="DN138" i="3" s="1"/>
  <c r="CH138" i="3"/>
  <c r="DQ134" i="3"/>
  <c r="CD134" i="3"/>
  <c r="DM134" i="3" s="1"/>
  <c r="DP124" i="3"/>
  <c r="BD124" i="3"/>
  <c r="CY124" i="3" s="1"/>
  <c r="CQ124" i="3"/>
  <c r="O124" i="3" s="1"/>
  <c r="CO124" i="3" s="1"/>
  <c r="CI124" i="3" a="1"/>
  <c r="CI124" i="3" s="1"/>
  <c r="B131" i="3"/>
  <c r="CJ131" i="3" s="1" a="1"/>
  <c r="CJ131" i="3" s="1"/>
  <c r="B129" i="3"/>
  <c r="CJ129" i="3" s="1" a="1"/>
  <c r="CJ129" i="3" s="1"/>
  <c r="B127" i="3"/>
  <c r="CJ127" i="3" s="1" a="1"/>
  <c r="CJ127" i="3" s="1"/>
  <c r="B125" i="3"/>
  <c r="CJ125" i="3" s="1" a="1"/>
  <c r="CJ125" i="3" s="1"/>
  <c r="B123" i="3"/>
  <c r="CJ123" i="3" s="1" a="1"/>
  <c r="CJ123" i="3" s="1"/>
  <c r="B122" i="3"/>
  <c r="CI122" i="3" s="1" a="1"/>
  <c r="CI122" i="3" s="1"/>
  <c r="B121" i="3"/>
  <c r="CI121" i="3" s="1" a="1"/>
  <c r="CI121" i="3" s="1"/>
  <c r="B120" i="3"/>
  <c r="CI120" i="3" s="1" a="1"/>
  <c r="CI120" i="3" s="1"/>
  <c r="DO131" i="3"/>
  <c r="DJ131" i="3"/>
  <c r="DH131" i="3"/>
  <c r="DG131" i="3"/>
  <c r="DF131" i="3"/>
  <c r="DC131" i="3"/>
  <c r="DB131" i="3"/>
  <c r="DA131" i="3"/>
  <c r="CZ131" i="3"/>
  <c r="CX131" i="3"/>
  <c r="CU131" i="3"/>
  <c r="CV131" i="3" s="1"/>
  <c r="CT131" i="3"/>
  <c r="CS131" i="3"/>
  <c r="CP131" i="3"/>
  <c r="CN131" i="3" a="1"/>
  <c r="CN131" i="3" s="1"/>
  <c r="CM131" i="3"/>
  <c r="CL131" i="3"/>
  <c r="CK131" i="3"/>
  <c r="CF131" i="3"/>
  <c r="DI131" i="3" s="1"/>
  <c r="CC131" i="3"/>
  <c r="CB131" i="3"/>
  <c r="BZ131" i="3"/>
  <c r="BX131" i="3"/>
  <c r="BV131" i="3"/>
  <c r="BT131" i="3"/>
  <c r="BR131" i="3"/>
  <c r="BP131" i="3"/>
  <c r="BN131" i="3"/>
  <c r="BL131" i="3"/>
  <c r="BJ131" i="3"/>
  <c r="BH131" i="3"/>
  <c r="BF131" i="3"/>
  <c r="BC131" i="3"/>
  <c r="BB131" i="3"/>
  <c r="AZ131" i="3"/>
  <c r="Z131" i="3" a="1"/>
  <c r="Z131" i="3" s="1"/>
  <c r="Y131" i="3" a="1"/>
  <c r="Y131" i="3" s="1"/>
  <c r="X131" i="3" a="1"/>
  <c r="X131" i="3" s="1"/>
  <c r="R131" i="3" a="1"/>
  <c r="R131" i="3" s="1"/>
  <c r="Q131" i="3"/>
  <c r="N131" i="3"/>
  <c r="M131" i="3"/>
  <c r="L131" i="3"/>
  <c r="T131" i="3" s="1"/>
  <c r="K131" i="3"/>
  <c r="S131" i="3" s="1"/>
  <c r="F131" i="3"/>
  <c r="CQ131" i="3" s="1"/>
  <c r="O131" i="3" s="1"/>
  <c r="CO131" i="3" s="1"/>
  <c r="DO129" i="3"/>
  <c r="DJ129" i="3"/>
  <c r="DH129" i="3"/>
  <c r="DG129" i="3"/>
  <c r="DF129" i="3"/>
  <c r="DC129" i="3"/>
  <c r="DB129" i="3"/>
  <c r="DA129" i="3"/>
  <c r="CZ129" i="3"/>
  <c r="CX129" i="3"/>
  <c r="CU129" i="3"/>
  <c r="CV129" i="3" s="1"/>
  <c r="CT129" i="3"/>
  <c r="CS129" i="3"/>
  <c r="CP129" i="3"/>
  <c r="CN129" i="3" a="1"/>
  <c r="CN129" i="3" s="1"/>
  <c r="CM129" i="3"/>
  <c r="CL129" i="3"/>
  <c r="CK129" i="3"/>
  <c r="CF129" i="3"/>
  <c r="DI129" i="3" s="1"/>
  <c r="CC129" i="3"/>
  <c r="CB129" i="3"/>
  <c r="BZ129" i="3"/>
  <c r="BX129" i="3"/>
  <c r="BV129" i="3"/>
  <c r="BT129" i="3"/>
  <c r="BR129" i="3"/>
  <c r="BP129" i="3"/>
  <c r="BN129" i="3"/>
  <c r="BL129" i="3"/>
  <c r="BJ129" i="3"/>
  <c r="BH129" i="3"/>
  <c r="BF129" i="3"/>
  <c r="BC129" i="3"/>
  <c r="BB129" i="3"/>
  <c r="AZ129" i="3"/>
  <c r="Z129" i="3" a="1"/>
  <c r="Z129" i="3" s="1"/>
  <c r="Y129" i="3" a="1"/>
  <c r="Y129" i="3" s="1"/>
  <c r="X129" i="3" a="1"/>
  <c r="X129" i="3" s="1"/>
  <c r="R129" i="3" a="1"/>
  <c r="R129" i="3" s="1"/>
  <c r="Q129" i="3"/>
  <c r="N129" i="3"/>
  <c r="M129" i="3"/>
  <c r="L129" i="3"/>
  <c r="T129" i="3" s="1"/>
  <c r="K129" i="3"/>
  <c r="S129" i="3" s="1"/>
  <c r="F129" i="3"/>
  <c r="CR129" i="3" s="1"/>
  <c r="P129" i="3" s="1"/>
  <c r="DO127" i="3"/>
  <c r="DJ127" i="3"/>
  <c r="DH127" i="3"/>
  <c r="DG127" i="3"/>
  <c r="DF127" i="3"/>
  <c r="DC127" i="3"/>
  <c r="DB127" i="3"/>
  <c r="DA127" i="3"/>
  <c r="CZ127" i="3"/>
  <c r="CX127" i="3"/>
  <c r="CU127" i="3"/>
  <c r="CV127" i="3" s="1"/>
  <c r="CT127" i="3"/>
  <c r="CS127" i="3"/>
  <c r="CP127" i="3"/>
  <c r="CN127" i="3" a="1"/>
  <c r="CN127" i="3" s="1"/>
  <c r="CM127" i="3"/>
  <c r="CL127" i="3"/>
  <c r="CK127" i="3"/>
  <c r="CF127" i="3"/>
  <c r="DI127" i="3" s="1"/>
  <c r="CC127" i="3"/>
  <c r="CB127" i="3"/>
  <c r="BZ127" i="3"/>
  <c r="BX127" i="3"/>
  <c r="BV127" i="3"/>
  <c r="BT127" i="3"/>
  <c r="BR127" i="3"/>
  <c r="BP127" i="3"/>
  <c r="BN127" i="3"/>
  <c r="BL127" i="3"/>
  <c r="BJ127" i="3"/>
  <c r="BH127" i="3"/>
  <c r="BF127" i="3"/>
  <c r="BC127" i="3"/>
  <c r="BB127" i="3"/>
  <c r="AZ127" i="3"/>
  <c r="Z127" i="3" a="1"/>
  <c r="Z127" i="3" s="1"/>
  <c r="Y127" i="3" a="1"/>
  <c r="Y127" i="3" s="1"/>
  <c r="X127" i="3" a="1"/>
  <c r="X127" i="3" s="1"/>
  <c r="R127" i="3" a="1"/>
  <c r="R127" i="3" s="1"/>
  <c r="Q127" i="3"/>
  <c r="N127" i="3"/>
  <c r="M127" i="3"/>
  <c r="L127" i="3"/>
  <c r="T127" i="3" s="1"/>
  <c r="K127" i="3"/>
  <c r="S127" i="3" s="1"/>
  <c r="F127" i="3"/>
  <c r="CR127" i="3" s="1"/>
  <c r="P127" i="3" s="1"/>
  <c r="DO125" i="3"/>
  <c r="DJ125" i="3"/>
  <c r="DH125" i="3"/>
  <c r="DG125" i="3"/>
  <c r="DF125" i="3"/>
  <c r="DC125" i="3"/>
  <c r="DB125" i="3"/>
  <c r="DA125" i="3"/>
  <c r="CZ125" i="3"/>
  <c r="CX125" i="3"/>
  <c r="CU125" i="3"/>
  <c r="CV125" i="3" s="1"/>
  <c r="CT125" i="3"/>
  <c r="CS125" i="3"/>
  <c r="CP125" i="3"/>
  <c r="CN125" i="3" a="1"/>
  <c r="CN125" i="3" s="1"/>
  <c r="CM125" i="3"/>
  <c r="CL125" i="3"/>
  <c r="CK125" i="3"/>
  <c r="CF125" i="3"/>
  <c r="DI125" i="3" s="1"/>
  <c r="CC125" i="3"/>
  <c r="CB125" i="3"/>
  <c r="BZ125" i="3"/>
  <c r="BX125" i="3"/>
  <c r="BV125" i="3"/>
  <c r="BT125" i="3"/>
  <c r="BR125" i="3"/>
  <c r="BP125" i="3"/>
  <c r="BN125" i="3"/>
  <c r="BL125" i="3"/>
  <c r="BJ125" i="3"/>
  <c r="BH125" i="3"/>
  <c r="BF125" i="3"/>
  <c r="BC125" i="3"/>
  <c r="BB125" i="3"/>
  <c r="AZ125" i="3"/>
  <c r="Z125" i="3" a="1"/>
  <c r="Z125" i="3" s="1"/>
  <c r="Y125" i="3" a="1"/>
  <c r="Y125" i="3" s="1"/>
  <c r="X125" i="3" a="1"/>
  <c r="X125" i="3" s="1"/>
  <c r="R125" i="3" a="1"/>
  <c r="R125" i="3" s="1"/>
  <c r="Q125" i="3"/>
  <c r="N125" i="3"/>
  <c r="M125" i="3"/>
  <c r="L125" i="3"/>
  <c r="T125" i="3" s="1"/>
  <c r="K125" i="3"/>
  <c r="S125" i="3" s="1"/>
  <c r="F125" i="3"/>
  <c r="CQ125" i="3" s="1"/>
  <c r="O125" i="3" s="1"/>
  <c r="CO125" i="3" s="1"/>
  <c r="DO123" i="3"/>
  <c r="DJ123" i="3"/>
  <c r="DH123" i="3"/>
  <c r="DG123" i="3"/>
  <c r="DF123" i="3"/>
  <c r="DC123" i="3"/>
  <c r="DB123" i="3"/>
  <c r="DA123" i="3"/>
  <c r="CZ123" i="3"/>
  <c r="CX123" i="3"/>
  <c r="CU123" i="3"/>
  <c r="CV123" i="3" s="1"/>
  <c r="CT123" i="3"/>
  <c r="CS123" i="3"/>
  <c r="CP123" i="3"/>
  <c r="CN123" i="3" a="1"/>
  <c r="CN123" i="3" s="1"/>
  <c r="CM123" i="3"/>
  <c r="CL123" i="3"/>
  <c r="CK123" i="3"/>
  <c r="CF123" i="3"/>
  <c r="DI123" i="3" s="1"/>
  <c r="CC123" i="3"/>
  <c r="CB123" i="3"/>
  <c r="BZ123" i="3"/>
  <c r="BX123" i="3"/>
  <c r="BV123" i="3"/>
  <c r="BT123" i="3"/>
  <c r="BR123" i="3"/>
  <c r="BP123" i="3"/>
  <c r="BN123" i="3"/>
  <c r="BL123" i="3"/>
  <c r="BJ123" i="3"/>
  <c r="BH123" i="3"/>
  <c r="BF123" i="3"/>
  <c r="BC123" i="3"/>
  <c r="BB123" i="3"/>
  <c r="AZ123" i="3"/>
  <c r="Z123" i="3" a="1"/>
  <c r="Z123" i="3" s="1"/>
  <c r="Y123" i="3" a="1"/>
  <c r="Y123" i="3" s="1"/>
  <c r="X123" i="3" a="1"/>
  <c r="X123" i="3" s="1"/>
  <c r="R123" i="3" a="1"/>
  <c r="R123" i="3" s="1"/>
  <c r="Q123" i="3"/>
  <c r="N123" i="3"/>
  <c r="M123" i="3"/>
  <c r="L123" i="3"/>
  <c r="T123" i="3" s="1"/>
  <c r="K123" i="3"/>
  <c r="S123" i="3" s="1"/>
  <c r="F123" i="3"/>
  <c r="CR123" i="3" s="1"/>
  <c r="P123" i="3" s="1"/>
  <c r="DO122" i="3"/>
  <c r="DJ122" i="3"/>
  <c r="DH122" i="3"/>
  <c r="DG122" i="3"/>
  <c r="DF122" i="3"/>
  <c r="DC122" i="3"/>
  <c r="DB122" i="3"/>
  <c r="DA122" i="3"/>
  <c r="CZ122" i="3"/>
  <c r="CX122" i="3"/>
  <c r="CU122" i="3"/>
  <c r="CV122" i="3" s="1"/>
  <c r="CT122" i="3"/>
  <c r="CS122" i="3"/>
  <c r="CP122" i="3"/>
  <c r="CN122" i="3" a="1"/>
  <c r="CN122" i="3" s="1"/>
  <c r="CM122" i="3"/>
  <c r="CL122" i="3"/>
  <c r="CK122" i="3"/>
  <c r="CF122" i="3"/>
  <c r="DI122" i="3" s="1"/>
  <c r="CC122" i="3"/>
  <c r="CB122" i="3"/>
  <c r="BZ122" i="3"/>
  <c r="BX122" i="3"/>
  <c r="BV122" i="3"/>
  <c r="BT122" i="3"/>
  <c r="BR122" i="3"/>
  <c r="BP122" i="3"/>
  <c r="BN122" i="3"/>
  <c r="BL122" i="3"/>
  <c r="BJ122" i="3"/>
  <c r="BH122" i="3"/>
  <c r="BF122" i="3"/>
  <c r="BC122" i="3"/>
  <c r="BB122" i="3"/>
  <c r="AZ122" i="3"/>
  <c r="Z122" i="3" a="1"/>
  <c r="Z122" i="3" s="1"/>
  <c r="Y122" i="3" a="1"/>
  <c r="Y122" i="3" s="1"/>
  <c r="X122" i="3" a="1"/>
  <c r="X122" i="3" s="1"/>
  <c r="R122" i="3" a="1"/>
  <c r="R122" i="3" s="1"/>
  <c r="Q122" i="3"/>
  <c r="N122" i="3"/>
  <c r="M122" i="3"/>
  <c r="L122" i="3"/>
  <c r="T122" i="3" s="1"/>
  <c r="K122" i="3"/>
  <c r="S122" i="3" s="1"/>
  <c r="F122" i="3"/>
  <c r="CQ122" i="3" s="1"/>
  <c r="O122" i="3" s="1"/>
  <c r="CO122" i="3" s="1"/>
  <c r="DO121" i="3"/>
  <c r="DJ121" i="3"/>
  <c r="DH121" i="3"/>
  <c r="DG121" i="3"/>
  <c r="DF121" i="3"/>
  <c r="DC121" i="3"/>
  <c r="DB121" i="3"/>
  <c r="DA121" i="3"/>
  <c r="CZ121" i="3"/>
  <c r="CX121" i="3"/>
  <c r="CU121" i="3"/>
  <c r="CV121" i="3" s="1"/>
  <c r="CT121" i="3"/>
  <c r="CS121" i="3"/>
  <c r="CP121" i="3"/>
  <c r="CN121" i="3" a="1"/>
  <c r="CN121" i="3" s="1"/>
  <c r="CM121" i="3"/>
  <c r="CL121" i="3"/>
  <c r="CK121" i="3"/>
  <c r="CF121" i="3"/>
  <c r="DI121" i="3" s="1"/>
  <c r="CC121" i="3"/>
  <c r="CB121" i="3"/>
  <c r="BZ121" i="3"/>
  <c r="BX121" i="3"/>
  <c r="BV121" i="3"/>
  <c r="BT121" i="3"/>
  <c r="BR121" i="3"/>
  <c r="BP121" i="3"/>
  <c r="BN121" i="3"/>
  <c r="BL121" i="3"/>
  <c r="BJ121" i="3"/>
  <c r="BH121" i="3"/>
  <c r="BF121" i="3"/>
  <c r="BC121" i="3"/>
  <c r="BB121" i="3"/>
  <c r="AZ121" i="3"/>
  <c r="Z121" i="3" a="1"/>
  <c r="Z121" i="3" s="1"/>
  <c r="Y121" i="3" a="1"/>
  <c r="Y121" i="3" s="1"/>
  <c r="X121" i="3" a="1"/>
  <c r="X121" i="3" s="1"/>
  <c r="R121" i="3" a="1"/>
  <c r="R121" i="3" s="1"/>
  <c r="Q121" i="3"/>
  <c r="N121" i="3"/>
  <c r="M121" i="3"/>
  <c r="L121" i="3"/>
  <c r="T121" i="3" s="1"/>
  <c r="K121" i="3"/>
  <c r="S121" i="3" s="1"/>
  <c r="F121" i="3"/>
  <c r="CR121" i="3" s="1"/>
  <c r="P121" i="3" s="1"/>
  <c r="DO120" i="3"/>
  <c r="DJ120" i="3"/>
  <c r="DH120" i="3"/>
  <c r="DG120" i="3"/>
  <c r="DF120" i="3"/>
  <c r="DC120" i="3"/>
  <c r="DB120" i="3"/>
  <c r="DA120" i="3"/>
  <c r="CZ120" i="3"/>
  <c r="CX120" i="3"/>
  <c r="CU120" i="3"/>
  <c r="CV120" i="3" s="1"/>
  <c r="CT120" i="3"/>
  <c r="CS120" i="3"/>
  <c r="CP120" i="3"/>
  <c r="CN120" i="3" a="1"/>
  <c r="CN120" i="3" s="1"/>
  <c r="CM120" i="3"/>
  <c r="CL120" i="3"/>
  <c r="CK120" i="3"/>
  <c r="CF120" i="3"/>
  <c r="DI120" i="3" s="1"/>
  <c r="CC120" i="3"/>
  <c r="CB120" i="3"/>
  <c r="BZ120" i="3"/>
  <c r="BX120" i="3"/>
  <c r="BV120" i="3"/>
  <c r="BT120" i="3"/>
  <c r="BR120" i="3"/>
  <c r="BP120" i="3"/>
  <c r="BN120" i="3"/>
  <c r="BL120" i="3"/>
  <c r="BJ120" i="3"/>
  <c r="BH120" i="3"/>
  <c r="BF120" i="3"/>
  <c r="BC120" i="3"/>
  <c r="BB120" i="3"/>
  <c r="AZ120" i="3"/>
  <c r="Z120" i="3" a="1"/>
  <c r="Z120" i="3" s="1"/>
  <c r="Y120" i="3" a="1"/>
  <c r="Y120" i="3" s="1"/>
  <c r="X120" i="3" a="1"/>
  <c r="X120" i="3" s="1"/>
  <c r="R120" i="3" a="1"/>
  <c r="R120" i="3" s="1"/>
  <c r="Q120" i="3"/>
  <c r="N120" i="3"/>
  <c r="M120" i="3"/>
  <c r="L120" i="3"/>
  <c r="T120" i="3" s="1"/>
  <c r="K120" i="3"/>
  <c r="S120" i="3" s="1"/>
  <c r="F120" i="3"/>
  <c r="CR120" i="3" s="1"/>
  <c r="P120" i="3" s="1"/>
  <c r="DO119" i="3"/>
  <c r="DJ119" i="3"/>
  <c r="DH119" i="3"/>
  <c r="DG119" i="3"/>
  <c r="DF119" i="3"/>
  <c r="DC119" i="3"/>
  <c r="DB119" i="3"/>
  <c r="DA119" i="3"/>
  <c r="CZ119" i="3"/>
  <c r="CX119" i="3"/>
  <c r="CU119" i="3"/>
  <c r="CV119" i="3" s="1"/>
  <c r="CT119" i="3"/>
  <c r="CS119" i="3"/>
  <c r="CP119" i="3"/>
  <c r="CN119" i="3" a="1"/>
  <c r="CN119" i="3" s="1"/>
  <c r="CM119" i="3"/>
  <c r="CL119" i="3"/>
  <c r="CK119" i="3"/>
  <c r="CF119" i="3"/>
  <c r="DI119" i="3" s="1"/>
  <c r="CC119" i="3"/>
  <c r="CB119" i="3"/>
  <c r="BZ119" i="3"/>
  <c r="BX119" i="3"/>
  <c r="BV119" i="3"/>
  <c r="BT119" i="3"/>
  <c r="BR119" i="3"/>
  <c r="BP119" i="3"/>
  <c r="BN119" i="3"/>
  <c r="BL119" i="3"/>
  <c r="BJ119" i="3"/>
  <c r="BH119" i="3"/>
  <c r="BF119" i="3"/>
  <c r="BC119" i="3"/>
  <c r="BB119" i="3"/>
  <c r="AZ119" i="3"/>
  <c r="Z119" i="3" a="1"/>
  <c r="Z119" i="3" s="1"/>
  <c r="Y119" i="3" a="1"/>
  <c r="Y119" i="3" s="1"/>
  <c r="X119" i="3" a="1"/>
  <c r="X119" i="3" s="1"/>
  <c r="R119" i="3" a="1"/>
  <c r="R119" i="3" s="1"/>
  <c r="Q119" i="3"/>
  <c r="N119" i="3"/>
  <c r="M119" i="3"/>
  <c r="L119" i="3"/>
  <c r="T119" i="3" s="1"/>
  <c r="K119" i="3"/>
  <c r="S119" i="3" s="1"/>
  <c r="F119" i="3"/>
  <c r="CQ119" i="3" s="1"/>
  <c r="O119" i="3" s="1"/>
  <c r="CO119" i="3" s="1"/>
  <c r="M211" i="35"/>
  <c r="AC211" i="35"/>
  <c r="AD211" i="35"/>
  <c r="CD161" i="3" l="1"/>
  <c r="DM161" i="3" s="1"/>
  <c r="CD162" i="3"/>
  <c r="DM162" i="3" s="1"/>
  <c r="DQ161" i="3"/>
  <c r="DL161" i="3"/>
  <c r="DQ159" i="3"/>
  <c r="DQ162" i="3"/>
  <c r="DL162" i="3"/>
  <c r="DL159" i="3"/>
  <c r="DK159" i="3"/>
  <c r="CI123" i="3" a="1"/>
  <c r="CI123" i="3" s="1"/>
  <c r="CJ122" i="3" a="1"/>
  <c r="CJ122" i="3" s="1"/>
  <c r="CD158" i="3"/>
  <c r="DM158" i="3" s="1"/>
  <c r="DL158" i="3"/>
  <c r="DQ158" i="3"/>
  <c r="CD145" i="3"/>
  <c r="DM145" i="3" s="1"/>
  <c r="DL150" i="3"/>
  <c r="CD152" i="3"/>
  <c r="DM152" i="3" s="1"/>
  <c r="DL152" i="3"/>
  <c r="DL145" i="3"/>
  <c r="DK145" i="3"/>
  <c r="DK147" i="3"/>
  <c r="DQ152" i="3"/>
  <c r="DQ150" i="3"/>
  <c r="DQ151" i="3"/>
  <c r="DL154" i="3"/>
  <c r="CD150" i="3"/>
  <c r="DM150" i="3" s="1"/>
  <c r="DL146" i="3"/>
  <c r="DQ146" i="3"/>
  <c r="DQ147" i="3"/>
  <c r="CD154" i="3"/>
  <c r="DM154" i="3" s="1"/>
  <c r="CD146" i="3"/>
  <c r="DM146" i="3" s="1"/>
  <c r="CD151" i="3"/>
  <c r="DM151" i="3" s="1"/>
  <c r="DL151" i="3"/>
  <c r="CD142" i="3"/>
  <c r="DM142" i="3" s="1"/>
  <c r="DQ156" i="3"/>
  <c r="DQ154" i="3"/>
  <c r="CD147" i="3"/>
  <c r="DM147" i="3" s="1"/>
  <c r="DQ142" i="3"/>
  <c r="CD149" i="3"/>
  <c r="DM149" i="3" s="1"/>
  <c r="DK142" i="3"/>
  <c r="DK149" i="3"/>
  <c r="DL149" i="3"/>
  <c r="DK153" i="3"/>
  <c r="DL153" i="3"/>
  <c r="CD153" i="3"/>
  <c r="DM153" i="3" s="1"/>
  <c r="DQ153" i="3"/>
  <c r="DK156" i="3"/>
  <c r="DL156" i="3"/>
  <c r="DQ141" i="3"/>
  <c r="DL143" i="3"/>
  <c r="DL135" i="3"/>
  <c r="CD143" i="3"/>
  <c r="DM143" i="3" s="1"/>
  <c r="DQ143" i="3"/>
  <c r="CD144" i="3"/>
  <c r="DM144" i="3" s="1"/>
  <c r="CD140" i="3"/>
  <c r="DM140" i="3" s="1"/>
  <c r="CD141" i="3"/>
  <c r="DM141" i="3" s="1"/>
  <c r="DK141" i="3"/>
  <c r="DK144" i="3"/>
  <c r="DL144" i="3"/>
  <c r="DK140" i="3"/>
  <c r="DL140" i="3"/>
  <c r="CD139" i="3"/>
  <c r="DM139" i="3" s="1"/>
  <c r="CD135" i="3"/>
  <c r="DM135" i="3" s="1"/>
  <c r="DQ135" i="3"/>
  <c r="CD137" i="3"/>
  <c r="DM137" i="3" s="1"/>
  <c r="CJ120" i="3" a="1"/>
  <c r="CJ120" i="3" s="1"/>
  <c r="DQ137" i="3"/>
  <c r="CD132" i="3"/>
  <c r="DM132" i="3" s="1"/>
  <c r="CD126" i="3"/>
  <c r="DM126" i="3" s="1"/>
  <c r="DQ126" i="3"/>
  <c r="CD128" i="3"/>
  <c r="DM128" i="3" s="1"/>
  <c r="DK139" i="3"/>
  <c r="DL139" i="3"/>
  <c r="CD130" i="3"/>
  <c r="DM130" i="3" s="1"/>
  <c r="CD133" i="3"/>
  <c r="DM133" i="3" s="1"/>
  <c r="DL126" i="3"/>
  <c r="DQ130" i="3"/>
  <c r="DQ132" i="3"/>
  <c r="DL132" i="3"/>
  <c r="DK138" i="3"/>
  <c r="DL138" i="3"/>
  <c r="CD138" i="3"/>
  <c r="DM138" i="3" s="1"/>
  <c r="DK133" i="3"/>
  <c r="DL133" i="3"/>
  <c r="DL130" i="3"/>
  <c r="DK128" i="3"/>
  <c r="DL128" i="3"/>
  <c r="CI125" i="3" a="1"/>
  <c r="CI125" i="3" s="1"/>
  <c r="CG124" i="3"/>
  <c r="DK124" i="3" s="1"/>
  <c r="CI127" i="3" a="1"/>
  <c r="CI127" i="3" s="1"/>
  <c r="CI129" i="3" a="1"/>
  <c r="CI129" i="3" s="1"/>
  <c r="CH124" i="3"/>
  <c r="DP120" i="3"/>
  <c r="CE124" i="3"/>
  <c r="DN124" i="3" s="1"/>
  <c r="CI131" i="3" a="1"/>
  <c r="CI131" i="3" s="1"/>
  <c r="DP122" i="3"/>
  <c r="DP119" i="3"/>
  <c r="CR122" i="3"/>
  <c r="P122" i="3" s="1"/>
  <c r="DP125" i="3"/>
  <c r="BD119" i="3"/>
  <c r="CY119" i="3" s="1"/>
  <c r="DP131" i="3"/>
  <c r="CJ121" i="3" a="1"/>
  <c r="CJ121" i="3" s="1"/>
  <c r="BD125" i="3"/>
  <c r="CY125" i="3" s="1"/>
  <c r="CR131" i="3"/>
  <c r="P131" i="3" s="1"/>
  <c r="BD123" i="3"/>
  <c r="CE123" i="3" s="1"/>
  <c r="DN123" i="3" s="1"/>
  <c r="BD131" i="3"/>
  <c r="CY131" i="3" s="1"/>
  <c r="BD127" i="3"/>
  <c r="CE127" i="3" s="1"/>
  <c r="DN127" i="3" s="1"/>
  <c r="CQ127" i="3"/>
  <c r="O127" i="3" s="1"/>
  <c r="CO127" i="3" s="1"/>
  <c r="CR119" i="3"/>
  <c r="P119" i="3" s="1"/>
  <c r="BD121" i="3"/>
  <c r="CH121" i="3" s="1"/>
  <c r="BD120" i="3"/>
  <c r="CE120" i="3" s="1"/>
  <c r="DN120" i="3" s="1"/>
  <c r="BD122" i="3"/>
  <c r="CH122" i="3" s="1"/>
  <c r="BD129" i="3"/>
  <c r="CH129" i="3" s="1"/>
  <c r="CR125" i="3"/>
  <c r="P125" i="3" s="1"/>
  <c r="DP127" i="3"/>
  <c r="DP123" i="3"/>
  <c r="CQ120" i="3"/>
  <c r="O120" i="3" s="1"/>
  <c r="CO120" i="3" s="1"/>
  <c r="DP129" i="3"/>
  <c r="DP121" i="3"/>
  <c r="CQ123" i="3"/>
  <c r="O123" i="3" s="1"/>
  <c r="CO123" i="3" s="1"/>
  <c r="CQ129" i="3"/>
  <c r="O129" i="3" s="1"/>
  <c r="CO129" i="3" s="1"/>
  <c r="CQ121" i="3"/>
  <c r="O121" i="3" s="1"/>
  <c r="CO121" i="3" s="1"/>
  <c r="B119" i="3"/>
  <c r="CD124" i="3" l="1"/>
  <c r="DM124" i="3" s="1"/>
  <c r="DQ124" i="3"/>
  <c r="DL124" i="3"/>
  <c r="CY121" i="3"/>
  <c r="CE121" i="3"/>
  <c r="DN121" i="3" s="1"/>
  <c r="CH127" i="3"/>
  <c r="CG119" i="3"/>
  <c r="DQ119" i="3" s="1"/>
  <c r="CH119" i="3"/>
  <c r="CE119" i="3"/>
  <c r="DN119" i="3" s="1"/>
  <c r="CG127" i="3"/>
  <c r="DK127" i="3" s="1"/>
  <c r="CH125" i="3"/>
  <c r="CG125" i="3"/>
  <c r="DQ125" i="3" s="1"/>
  <c r="CY127" i="3"/>
  <c r="CE131" i="3"/>
  <c r="DN131" i="3" s="1"/>
  <c r="CG131" i="3"/>
  <c r="CD131" i="3" s="1"/>
  <c r="DM131" i="3" s="1"/>
  <c r="CY129" i="3"/>
  <c r="CH123" i="3"/>
  <c r="CH131" i="3"/>
  <c r="CY123" i="3"/>
  <c r="CJ119" i="3" a="1"/>
  <c r="CJ119" i="3" s="1"/>
  <c r="CI119" i="3" a="1"/>
  <c r="CI119" i="3" s="1"/>
  <c r="CE125" i="3"/>
  <c r="DN125" i="3" s="1"/>
  <c r="CE122" i="3"/>
  <c r="DN122" i="3" s="1"/>
  <c r="CG123" i="3"/>
  <c r="DQ123" i="3" s="1"/>
  <c r="CH120" i="3"/>
  <c r="CE129" i="3"/>
  <c r="DN129" i="3" s="1"/>
  <c r="CY122" i="3"/>
  <c r="CG120" i="3"/>
  <c r="CD120" i="3" s="1"/>
  <c r="DM120" i="3" s="1"/>
  <c r="CG122" i="3"/>
  <c r="DL122" i="3" s="1"/>
  <c r="CG129" i="3"/>
  <c r="DK129" i="3" s="1"/>
  <c r="CG121" i="3"/>
  <c r="DL121" i="3" s="1"/>
  <c r="CY120" i="3"/>
  <c r="V131" i="34"/>
  <c r="U131" i="34"/>
  <c r="AB85" i="36"/>
  <c r="AB84" i="36"/>
  <c r="AB83" i="36"/>
  <c r="AB82" i="36"/>
  <c r="AB81" i="36"/>
  <c r="AB80" i="36"/>
  <c r="AB79" i="36"/>
  <c r="AB78" i="36"/>
  <c r="AB77" i="36"/>
  <c r="AB76" i="36"/>
  <c r="AB75" i="36"/>
  <c r="AB74" i="36"/>
  <c r="AB73" i="36"/>
  <c r="AB72" i="36"/>
  <c r="AB71" i="36"/>
  <c r="AB70" i="36"/>
  <c r="AB69" i="36"/>
  <c r="CD121" i="3" l="1"/>
  <c r="DM121" i="3" s="1"/>
  <c r="CD119" i="3"/>
  <c r="DM119" i="3" s="1"/>
  <c r="DQ131" i="3"/>
  <c r="DL119" i="3"/>
  <c r="DK119" i="3"/>
  <c r="DQ127" i="3"/>
  <c r="CD127" i="3"/>
  <c r="DM127" i="3" s="1"/>
  <c r="DK122" i="3"/>
  <c r="CD122" i="3"/>
  <c r="DM122" i="3" s="1"/>
  <c r="CD125" i="3"/>
  <c r="DM125" i="3" s="1"/>
  <c r="DK131" i="3"/>
  <c r="DL127" i="3"/>
  <c r="DK123" i="3"/>
  <c r="DL123" i="3"/>
  <c r="DQ121" i="3"/>
  <c r="DL131" i="3"/>
  <c r="DK125" i="3"/>
  <c r="DQ129" i="3"/>
  <c r="CD129" i="3"/>
  <c r="DM129" i="3" s="1"/>
  <c r="DL129" i="3"/>
  <c r="DL125" i="3"/>
  <c r="DQ122" i="3"/>
  <c r="DQ120" i="3"/>
  <c r="DK120" i="3"/>
  <c r="CD123" i="3"/>
  <c r="DM123" i="3" s="1"/>
  <c r="DL120" i="3"/>
  <c r="DK121" i="3"/>
  <c r="DO118" i="3"/>
  <c r="DJ118" i="3"/>
  <c r="DH118" i="3"/>
  <c r="DG118" i="3"/>
  <c r="DF118" i="3"/>
  <c r="DC118" i="3"/>
  <c r="DB118" i="3"/>
  <c r="DA118" i="3"/>
  <c r="CZ118" i="3"/>
  <c r="CX118" i="3"/>
  <c r="CU118" i="3"/>
  <c r="CV118" i="3" s="1"/>
  <c r="CT118" i="3"/>
  <c r="CS118" i="3"/>
  <c r="CP118" i="3"/>
  <c r="CN118" i="3" a="1"/>
  <c r="CN118" i="3" s="1"/>
  <c r="CM118" i="3"/>
  <c r="CL118" i="3"/>
  <c r="CK118" i="3"/>
  <c r="CF118" i="3"/>
  <c r="DI118" i="3" s="1"/>
  <c r="CC118" i="3"/>
  <c r="CB118" i="3"/>
  <c r="BZ118" i="3"/>
  <c r="BX118" i="3"/>
  <c r="BV118" i="3"/>
  <c r="BT118" i="3"/>
  <c r="BR118" i="3"/>
  <c r="BP118" i="3"/>
  <c r="BN118" i="3"/>
  <c r="BL118" i="3"/>
  <c r="BJ118" i="3"/>
  <c r="BH118" i="3"/>
  <c r="BF118" i="3"/>
  <c r="BC118" i="3"/>
  <c r="BB118" i="3"/>
  <c r="AZ118" i="3"/>
  <c r="Z118" i="3" a="1"/>
  <c r="Z118" i="3" s="1"/>
  <c r="Y118" i="3" a="1"/>
  <c r="Y118" i="3" s="1"/>
  <c r="X118" i="3" a="1"/>
  <c r="X118" i="3" s="1"/>
  <c r="R118" i="3" a="1"/>
  <c r="R118" i="3" s="1"/>
  <c r="Q118" i="3"/>
  <c r="N118" i="3"/>
  <c r="M118" i="3"/>
  <c r="L118" i="3"/>
  <c r="T118" i="3" s="1"/>
  <c r="K118" i="3"/>
  <c r="S118" i="3" s="1"/>
  <c r="F118" i="3"/>
  <c r="CR118" i="3" s="1"/>
  <c r="P118" i="3" s="1"/>
  <c r="B118" i="3"/>
  <c r="CJ118" i="3" s="1" a="1"/>
  <c r="CJ118" i="3" s="1"/>
  <c r="DO117" i="3"/>
  <c r="DJ117" i="3"/>
  <c r="DH117" i="3"/>
  <c r="DG117" i="3"/>
  <c r="DF117" i="3"/>
  <c r="DC117" i="3"/>
  <c r="DB117" i="3"/>
  <c r="DA117" i="3"/>
  <c r="CZ117" i="3"/>
  <c r="CX117" i="3"/>
  <c r="CU117" i="3"/>
  <c r="CV117" i="3" s="1"/>
  <c r="CT117" i="3"/>
  <c r="CS117" i="3"/>
  <c r="CP117" i="3"/>
  <c r="CN117" i="3" a="1"/>
  <c r="CN117" i="3" s="1"/>
  <c r="CM117" i="3"/>
  <c r="CL117" i="3"/>
  <c r="CK117" i="3"/>
  <c r="CF117" i="3"/>
  <c r="DI117" i="3" s="1"/>
  <c r="CC117" i="3"/>
  <c r="CB117" i="3"/>
  <c r="BZ117" i="3"/>
  <c r="BX117" i="3"/>
  <c r="BV117" i="3"/>
  <c r="BT117" i="3"/>
  <c r="BR117" i="3"/>
  <c r="BP117" i="3"/>
  <c r="BN117" i="3"/>
  <c r="BL117" i="3"/>
  <c r="BJ117" i="3"/>
  <c r="BH117" i="3"/>
  <c r="BF117" i="3"/>
  <c r="BC117" i="3"/>
  <c r="BB117" i="3"/>
  <c r="AZ117" i="3"/>
  <c r="Z117" i="3" a="1"/>
  <c r="Z117" i="3" s="1"/>
  <c r="Y117" i="3" a="1"/>
  <c r="Y117" i="3" s="1"/>
  <c r="X117" i="3" a="1"/>
  <c r="X117" i="3" s="1"/>
  <c r="R117" i="3" a="1"/>
  <c r="R117" i="3" s="1"/>
  <c r="Q117" i="3"/>
  <c r="N117" i="3"/>
  <c r="M117" i="3"/>
  <c r="L117" i="3"/>
  <c r="T117" i="3" s="1"/>
  <c r="K117" i="3"/>
  <c r="S117" i="3" s="1"/>
  <c r="F117" i="3"/>
  <c r="CR117" i="3" s="1"/>
  <c r="P117" i="3" s="1"/>
  <c r="B117" i="3"/>
  <c r="CJ117" i="3" s="1" a="1"/>
  <c r="CJ117" i="3" s="1"/>
  <c r="DO116" i="3"/>
  <c r="DJ116" i="3"/>
  <c r="DH116" i="3"/>
  <c r="DG116" i="3"/>
  <c r="DF116" i="3"/>
  <c r="DC116" i="3"/>
  <c r="DB116" i="3"/>
  <c r="DA116" i="3"/>
  <c r="CZ116" i="3"/>
  <c r="CX116" i="3"/>
  <c r="CU116" i="3"/>
  <c r="CV116" i="3" s="1"/>
  <c r="CT116" i="3"/>
  <c r="CS116" i="3"/>
  <c r="CP116" i="3"/>
  <c r="CN116" i="3" a="1"/>
  <c r="CN116" i="3" s="1"/>
  <c r="CM116" i="3"/>
  <c r="CL116" i="3"/>
  <c r="CK116" i="3"/>
  <c r="CF116" i="3"/>
  <c r="DI116" i="3" s="1"/>
  <c r="CC116" i="3"/>
  <c r="CB116" i="3"/>
  <c r="BZ116" i="3"/>
  <c r="BX116" i="3"/>
  <c r="BV116" i="3"/>
  <c r="BT116" i="3"/>
  <c r="BR116" i="3"/>
  <c r="BP116" i="3"/>
  <c r="BN116" i="3"/>
  <c r="BL116" i="3"/>
  <c r="BJ116" i="3"/>
  <c r="BH116" i="3"/>
  <c r="BF116" i="3"/>
  <c r="BC116" i="3"/>
  <c r="BB116" i="3"/>
  <c r="AZ116" i="3"/>
  <c r="Z116" i="3" a="1"/>
  <c r="Z116" i="3" s="1"/>
  <c r="Y116" i="3" a="1"/>
  <c r="Y116" i="3" s="1"/>
  <c r="X116" i="3" a="1"/>
  <c r="X116" i="3" s="1"/>
  <c r="R116" i="3" a="1"/>
  <c r="R116" i="3" s="1"/>
  <c r="Q116" i="3"/>
  <c r="N116" i="3"/>
  <c r="M116" i="3"/>
  <c r="L116" i="3"/>
  <c r="T116" i="3" s="1"/>
  <c r="K116" i="3"/>
  <c r="S116" i="3" s="1"/>
  <c r="F116" i="3"/>
  <c r="CR116" i="3" s="1"/>
  <c r="P116" i="3" s="1"/>
  <c r="B116" i="3"/>
  <c r="CJ116" i="3" s="1" a="1"/>
  <c r="CJ116" i="3" s="1"/>
  <c r="CQ116" i="3" l="1"/>
  <c r="O116" i="3" s="1"/>
  <c r="CO116" i="3" s="1"/>
  <c r="BD117" i="3"/>
  <c r="CE117" i="3" s="1"/>
  <c r="DN117" i="3" s="1"/>
  <c r="BD118" i="3"/>
  <c r="CH118" i="3" s="1"/>
  <c r="CQ117" i="3"/>
  <c r="O117" i="3" s="1"/>
  <c r="CO117" i="3" s="1"/>
  <c r="CQ118" i="3"/>
  <c r="O118" i="3" s="1"/>
  <c r="CO118" i="3" s="1"/>
  <c r="DP117" i="3"/>
  <c r="DP118" i="3"/>
  <c r="CI117" i="3" a="1"/>
  <c r="CI117" i="3" s="1"/>
  <c r="CI118" i="3" a="1"/>
  <c r="CI118" i="3" s="1"/>
  <c r="BD116" i="3"/>
  <c r="CH116" i="3" s="1"/>
  <c r="CI116" i="3" a="1"/>
  <c r="CI116" i="3" s="1"/>
  <c r="DP116" i="3"/>
  <c r="Z210" i="35"/>
  <c r="Y210" i="35"/>
  <c r="X210" i="35"/>
  <c r="T210" i="35"/>
  <c r="U210" i="35" s="1"/>
  <c r="N210" i="35"/>
  <c r="I210" i="35"/>
  <c r="H210" i="35"/>
  <c r="G210" i="35"/>
  <c r="F210" i="35"/>
  <c r="E210" i="35"/>
  <c r="D210" i="35"/>
  <c r="C210" i="35"/>
  <c r="W210" i="35" s="1"/>
  <c r="B210" i="35"/>
  <c r="Z209" i="35"/>
  <c r="Y209" i="35"/>
  <c r="X209" i="35"/>
  <c r="T209" i="35"/>
  <c r="U209" i="35" s="1"/>
  <c r="N209" i="35"/>
  <c r="I209" i="35"/>
  <c r="H209" i="35"/>
  <c r="G209" i="35"/>
  <c r="F209" i="35"/>
  <c r="E209" i="35"/>
  <c r="D209" i="35"/>
  <c r="C209" i="35"/>
  <c r="W209" i="35" s="1"/>
  <c r="B209" i="35"/>
  <c r="Z208" i="35"/>
  <c r="Y208" i="35"/>
  <c r="X208" i="35"/>
  <c r="T208" i="35"/>
  <c r="U208" i="35" s="1"/>
  <c r="N208" i="35"/>
  <c r="I208" i="35"/>
  <c r="H208" i="35"/>
  <c r="G208" i="35"/>
  <c r="F208" i="35"/>
  <c r="E208" i="35"/>
  <c r="D208" i="35"/>
  <c r="C208" i="35"/>
  <c r="W208" i="35" s="1"/>
  <c r="B208" i="35"/>
  <c r="Z207" i="35"/>
  <c r="Y207" i="35"/>
  <c r="X207" i="35"/>
  <c r="T207" i="35"/>
  <c r="U207" i="35" s="1"/>
  <c r="N207" i="35"/>
  <c r="I207" i="35"/>
  <c r="H207" i="35"/>
  <c r="G207" i="35"/>
  <c r="F207" i="35"/>
  <c r="E207" i="35"/>
  <c r="D207" i="35"/>
  <c r="C207" i="35"/>
  <c r="W207" i="35" s="1"/>
  <c r="B207" i="35"/>
  <c r="Z206" i="35"/>
  <c r="Y206" i="35"/>
  <c r="X206" i="35"/>
  <c r="T206" i="35"/>
  <c r="U206" i="35" s="1"/>
  <c r="N206" i="35"/>
  <c r="I206" i="35"/>
  <c r="H206" i="35"/>
  <c r="G206" i="35"/>
  <c r="F206" i="35"/>
  <c r="E206" i="35"/>
  <c r="D206" i="35"/>
  <c r="C206" i="35"/>
  <c r="W206" i="35" s="1"/>
  <c r="B206" i="35"/>
  <c r="Z205" i="35"/>
  <c r="Y205" i="35"/>
  <c r="X205" i="35"/>
  <c r="T205" i="35"/>
  <c r="U205" i="35" s="1"/>
  <c r="N205" i="35"/>
  <c r="I205" i="35"/>
  <c r="H205" i="35"/>
  <c r="G205" i="35"/>
  <c r="F205" i="35"/>
  <c r="E205" i="35"/>
  <c r="D205" i="35"/>
  <c r="C205" i="35"/>
  <c r="W205" i="35" s="1"/>
  <c r="B205" i="35"/>
  <c r="Z204" i="35"/>
  <c r="Y204" i="35"/>
  <c r="X204" i="35"/>
  <c r="T204" i="35"/>
  <c r="U204" i="35" s="1"/>
  <c r="N204" i="35"/>
  <c r="I204" i="35"/>
  <c r="H204" i="35"/>
  <c r="G204" i="35"/>
  <c r="F204" i="35"/>
  <c r="E204" i="35"/>
  <c r="D204" i="35"/>
  <c r="C204" i="35"/>
  <c r="W204" i="35" s="1"/>
  <c r="B204" i="35"/>
  <c r="Z203" i="35"/>
  <c r="Y203" i="35"/>
  <c r="X203" i="35"/>
  <c r="T203" i="35"/>
  <c r="U203" i="35" s="1"/>
  <c r="N203" i="35"/>
  <c r="I203" i="35"/>
  <c r="H203" i="35"/>
  <c r="G203" i="35"/>
  <c r="F203" i="35"/>
  <c r="E203" i="35"/>
  <c r="D203" i="35"/>
  <c r="C203" i="35"/>
  <c r="W203" i="35" s="1"/>
  <c r="B203" i="35"/>
  <c r="Z202" i="35"/>
  <c r="Y202" i="35"/>
  <c r="X202" i="35"/>
  <c r="T202" i="35"/>
  <c r="U202" i="35" s="1"/>
  <c r="N202" i="35"/>
  <c r="I202" i="35"/>
  <c r="H202" i="35"/>
  <c r="G202" i="35"/>
  <c r="F202" i="35"/>
  <c r="E202" i="35"/>
  <c r="D202" i="35"/>
  <c r="C202" i="35"/>
  <c r="W202" i="35" s="1"/>
  <c r="B202" i="35"/>
  <c r="Z201" i="35"/>
  <c r="Y201" i="35"/>
  <c r="X201" i="35"/>
  <c r="T201" i="35"/>
  <c r="U201" i="35" s="1"/>
  <c r="N201" i="35"/>
  <c r="I201" i="35"/>
  <c r="H201" i="35"/>
  <c r="G201" i="35"/>
  <c r="F201" i="35"/>
  <c r="E201" i="35"/>
  <c r="D201" i="35"/>
  <c r="C201" i="35"/>
  <c r="W201" i="35" s="1"/>
  <c r="B201" i="35"/>
  <c r="Z200" i="35"/>
  <c r="Y200" i="35"/>
  <c r="X200" i="35"/>
  <c r="T200" i="35"/>
  <c r="U200" i="35" s="1"/>
  <c r="N200" i="35"/>
  <c r="I200" i="35"/>
  <c r="H200" i="35"/>
  <c r="G200" i="35"/>
  <c r="F200" i="35"/>
  <c r="E200" i="35"/>
  <c r="D200" i="35"/>
  <c r="C200" i="35"/>
  <c r="W200" i="35" s="1"/>
  <c r="B200" i="35"/>
  <c r="Z199" i="35"/>
  <c r="Y199" i="35"/>
  <c r="X199" i="35"/>
  <c r="T199" i="35"/>
  <c r="U199" i="35" s="1"/>
  <c r="N199" i="35"/>
  <c r="I199" i="35"/>
  <c r="H199" i="35"/>
  <c r="G199" i="35"/>
  <c r="F199" i="35"/>
  <c r="E199" i="35"/>
  <c r="D199" i="35"/>
  <c r="C199" i="35"/>
  <c r="W199" i="35" s="1"/>
  <c r="B199" i="35"/>
  <c r="Z198" i="35"/>
  <c r="Y198" i="35"/>
  <c r="X198" i="35"/>
  <c r="T198" i="35"/>
  <c r="U198" i="35" s="1"/>
  <c r="N198" i="35"/>
  <c r="I198" i="35"/>
  <c r="H198" i="35"/>
  <c r="G198" i="35"/>
  <c r="F198" i="35"/>
  <c r="E198" i="35"/>
  <c r="D198" i="35"/>
  <c r="C198" i="35"/>
  <c r="W198" i="35" s="1"/>
  <c r="B198" i="35"/>
  <c r="Z197" i="35"/>
  <c r="Y197" i="35"/>
  <c r="X197" i="35"/>
  <c r="T197" i="35"/>
  <c r="U197" i="35" s="1"/>
  <c r="N197" i="35"/>
  <c r="I197" i="35"/>
  <c r="H197" i="35"/>
  <c r="G197" i="35"/>
  <c r="F197" i="35"/>
  <c r="E197" i="35"/>
  <c r="D197" i="35"/>
  <c r="C197" i="35"/>
  <c r="W197" i="35" s="1"/>
  <c r="B197" i="35"/>
  <c r="Z196" i="35"/>
  <c r="Y196" i="35"/>
  <c r="X196" i="35"/>
  <c r="T196" i="35"/>
  <c r="U196" i="35" s="1"/>
  <c r="N196" i="35"/>
  <c r="I196" i="35"/>
  <c r="H196" i="35"/>
  <c r="G196" i="35"/>
  <c r="F196" i="35"/>
  <c r="E196" i="35"/>
  <c r="D196" i="35"/>
  <c r="C196" i="35"/>
  <c r="W196" i="35" s="1"/>
  <c r="B196" i="35"/>
  <c r="Z195" i="35"/>
  <c r="Y195" i="35"/>
  <c r="X195" i="35"/>
  <c r="T195" i="35"/>
  <c r="U195" i="35" s="1"/>
  <c r="N195" i="35"/>
  <c r="I195" i="35"/>
  <c r="H195" i="35"/>
  <c r="G195" i="35"/>
  <c r="F195" i="35"/>
  <c r="E195" i="35"/>
  <c r="D195" i="35"/>
  <c r="C195" i="35"/>
  <c r="W195" i="35" s="1"/>
  <c r="B195" i="35"/>
  <c r="Z194" i="35"/>
  <c r="Y194" i="35"/>
  <c r="X194" i="35"/>
  <c r="T194" i="35"/>
  <c r="U194" i="35" s="1"/>
  <c r="N194" i="35"/>
  <c r="I194" i="35"/>
  <c r="H194" i="35"/>
  <c r="G194" i="35"/>
  <c r="F194" i="35"/>
  <c r="E194" i="35"/>
  <c r="D194" i="35"/>
  <c r="C194" i="35"/>
  <c r="W194" i="35" s="1"/>
  <c r="B194" i="35"/>
  <c r="Z193" i="35"/>
  <c r="Y193" i="35"/>
  <c r="X193" i="35"/>
  <c r="T193" i="35"/>
  <c r="U193" i="35" s="1"/>
  <c r="G193" i="35"/>
  <c r="F193" i="35"/>
  <c r="E193" i="35"/>
  <c r="C193" i="35"/>
  <c r="W193" i="35" s="1"/>
  <c r="Z192" i="35"/>
  <c r="Y192" i="35"/>
  <c r="X192" i="35"/>
  <c r="T192" i="35"/>
  <c r="U192" i="35" s="1"/>
  <c r="G192" i="35"/>
  <c r="F192" i="35"/>
  <c r="E192" i="35"/>
  <c r="C192" i="35"/>
  <c r="W192" i="35" s="1"/>
  <c r="DO115" i="3"/>
  <c r="DJ115" i="3"/>
  <c r="DH115" i="3"/>
  <c r="DG115" i="3"/>
  <c r="DF115" i="3"/>
  <c r="DC115" i="3"/>
  <c r="DB115" i="3"/>
  <c r="DA115" i="3"/>
  <c r="CZ115" i="3"/>
  <c r="CU115" i="3"/>
  <c r="CV115" i="3" s="1"/>
  <c r="CT115" i="3"/>
  <c r="CS115" i="3"/>
  <c r="CP115" i="3"/>
  <c r="CN115" i="3" a="1"/>
  <c r="CN115" i="3" s="1"/>
  <c r="CM115" i="3"/>
  <c r="CL115" i="3"/>
  <c r="CK115" i="3"/>
  <c r="CF115" i="3"/>
  <c r="DI115" i="3" s="1"/>
  <c r="CC115" i="3"/>
  <c r="CB115" i="3"/>
  <c r="BZ115" i="3"/>
  <c r="BX115" i="3"/>
  <c r="BV115" i="3"/>
  <c r="BT115" i="3"/>
  <c r="BR115" i="3"/>
  <c r="BP115" i="3"/>
  <c r="BN115" i="3"/>
  <c r="BL115" i="3"/>
  <c r="BJ115" i="3"/>
  <c r="BH115" i="3"/>
  <c r="BF115" i="3"/>
  <c r="BC115" i="3"/>
  <c r="BB115" i="3"/>
  <c r="AZ115" i="3"/>
  <c r="Z115" i="3" a="1"/>
  <c r="Z115" i="3" s="1"/>
  <c r="Y115" i="3" a="1"/>
  <c r="Y115" i="3" s="1"/>
  <c r="X115" i="3" a="1"/>
  <c r="X115" i="3" s="1"/>
  <c r="R115" i="3" a="1"/>
  <c r="R115" i="3" s="1"/>
  <c r="Q115" i="3"/>
  <c r="N115" i="3"/>
  <c r="B169" i="35" s="1"/>
  <c r="M115" i="3"/>
  <c r="L115" i="3"/>
  <c r="T115" i="3" s="1"/>
  <c r="K115" i="3"/>
  <c r="S115" i="3" s="1"/>
  <c r="F115" i="3"/>
  <c r="CR115" i="3" s="1"/>
  <c r="P115" i="3" s="1"/>
  <c r="B115" i="3"/>
  <c r="CJ115" i="3" s="1" a="1"/>
  <c r="CJ115" i="3" s="1"/>
  <c r="Z124" i="35"/>
  <c r="Y124" i="35"/>
  <c r="X124" i="35"/>
  <c r="T124" i="35"/>
  <c r="U124" i="35" s="1"/>
  <c r="G124" i="35"/>
  <c r="F124" i="35"/>
  <c r="E124" i="35"/>
  <c r="C124" i="35"/>
  <c r="W124" i="35" s="1"/>
  <c r="Z191" i="35"/>
  <c r="Y191" i="35"/>
  <c r="X191" i="35"/>
  <c r="T191" i="35"/>
  <c r="U191" i="35" s="1"/>
  <c r="G191" i="35"/>
  <c r="F191" i="35"/>
  <c r="E191" i="35"/>
  <c r="C191" i="35"/>
  <c r="W191" i="35" s="1"/>
  <c r="Z190" i="35"/>
  <c r="Y190" i="35"/>
  <c r="X190" i="35"/>
  <c r="T190" i="35"/>
  <c r="U190" i="35" s="1"/>
  <c r="G190" i="35"/>
  <c r="F190" i="35"/>
  <c r="E190" i="35"/>
  <c r="C190" i="35"/>
  <c r="W190" i="35" s="1"/>
  <c r="Z189" i="35"/>
  <c r="Y189" i="35"/>
  <c r="X189" i="35"/>
  <c r="T189" i="35"/>
  <c r="U189" i="35" s="1"/>
  <c r="G189" i="35"/>
  <c r="F189" i="35"/>
  <c r="E189" i="35"/>
  <c r="C189" i="35"/>
  <c r="W189" i="35" s="1"/>
  <c r="Z188" i="35"/>
  <c r="Y188" i="35"/>
  <c r="X188" i="35"/>
  <c r="T188" i="35"/>
  <c r="U188" i="35" s="1"/>
  <c r="G188" i="35"/>
  <c r="F188" i="35"/>
  <c r="E188" i="35"/>
  <c r="C188" i="35"/>
  <c r="W188" i="35" s="1"/>
  <c r="Z187" i="35"/>
  <c r="Y187" i="35"/>
  <c r="X187" i="35"/>
  <c r="T187" i="35"/>
  <c r="U187" i="35" s="1"/>
  <c r="G187" i="35"/>
  <c r="F187" i="35"/>
  <c r="E187" i="35"/>
  <c r="C187" i="35"/>
  <c r="W187" i="35" s="1"/>
  <c r="Z186" i="35"/>
  <c r="Y186" i="35"/>
  <c r="X186" i="35"/>
  <c r="T186" i="35"/>
  <c r="U186" i="35" s="1"/>
  <c r="G186" i="35"/>
  <c r="F186" i="35"/>
  <c r="E186" i="35"/>
  <c r="C186" i="35"/>
  <c r="W186" i="35" s="1"/>
  <c r="Z185" i="35"/>
  <c r="Y185" i="35"/>
  <c r="X185" i="35"/>
  <c r="T185" i="35"/>
  <c r="U185" i="35" s="1"/>
  <c r="G185" i="35"/>
  <c r="F185" i="35"/>
  <c r="E185" i="35"/>
  <c r="C185" i="35"/>
  <c r="W185" i="35" s="1"/>
  <c r="Z183" i="35"/>
  <c r="Y183" i="35"/>
  <c r="X183" i="35"/>
  <c r="T183" i="35"/>
  <c r="U183" i="35" s="1"/>
  <c r="G183" i="35"/>
  <c r="F183" i="35"/>
  <c r="E183" i="35"/>
  <c r="C183" i="35"/>
  <c r="W183" i="35" s="1"/>
  <c r="Z182" i="35"/>
  <c r="Y182" i="35"/>
  <c r="X182" i="35"/>
  <c r="T182" i="35"/>
  <c r="U182" i="35" s="1"/>
  <c r="G182" i="35"/>
  <c r="F182" i="35"/>
  <c r="E182" i="35"/>
  <c r="C182" i="35"/>
  <c r="W182" i="35" s="1"/>
  <c r="Z181" i="35"/>
  <c r="Y181" i="35"/>
  <c r="X181" i="35"/>
  <c r="T181" i="35"/>
  <c r="U181" i="35" s="1"/>
  <c r="G181" i="35"/>
  <c r="F181" i="35"/>
  <c r="E181" i="35"/>
  <c r="C181" i="35"/>
  <c r="W181" i="35" s="1"/>
  <c r="Z180" i="35"/>
  <c r="Y180" i="35"/>
  <c r="X180" i="35"/>
  <c r="T180" i="35"/>
  <c r="U180" i="35" s="1"/>
  <c r="G180" i="35"/>
  <c r="F180" i="35"/>
  <c r="E180" i="35"/>
  <c r="C180" i="35"/>
  <c r="W180" i="35" s="1"/>
  <c r="Z179" i="35"/>
  <c r="Y179" i="35"/>
  <c r="X179" i="35"/>
  <c r="T179" i="35"/>
  <c r="U179" i="35" s="1"/>
  <c r="G179" i="35"/>
  <c r="F179" i="35"/>
  <c r="E179" i="35"/>
  <c r="C179" i="35"/>
  <c r="W179" i="35" s="1"/>
  <c r="Z178" i="35"/>
  <c r="Y178" i="35"/>
  <c r="X178" i="35"/>
  <c r="T178" i="35"/>
  <c r="U178" i="35" s="1"/>
  <c r="G178" i="35"/>
  <c r="F178" i="35"/>
  <c r="E178" i="35"/>
  <c r="C178" i="35"/>
  <c r="W178" i="35" s="1"/>
  <c r="Z177" i="35"/>
  <c r="Y177" i="35"/>
  <c r="X177" i="35"/>
  <c r="T177" i="35"/>
  <c r="U177" i="35" s="1"/>
  <c r="G177" i="35"/>
  <c r="F177" i="35"/>
  <c r="E177" i="35"/>
  <c r="C177" i="35"/>
  <c r="W177" i="35" s="1"/>
  <c r="Z176" i="35"/>
  <c r="Y176" i="35"/>
  <c r="X176" i="35"/>
  <c r="T176" i="35"/>
  <c r="U176" i="35" s="1"/>
  <c r="G176" i="35"/>
  <c r="F176" i="35"/>
  <c r="E176" i="35"/>
  <c r="C176" i="35"/>
  <c r="W176" i="35" s="1"/>
  <c r="Z175" i="35"/>
  <c r="Y175" i="35"/>
  <c r="X175" i="35"/>
  <c r="T175" i="35"/>
  <c r="U175" i="35" s="1"/>
  <c r="G175" i="35"/>
  <c r="F175" i="35"/>
  <c r="E175" i="35"/>
  <c r="C175" i="35"/>
  <c r="W175" i="35" s="1"/>
  <c r="Z174" i="35"/>
  <c r="Y174" i="35"/>
  <c r="X174" i="35"/>
  <c r="T174" i="35"/>
  <c r="U174" i="35" s="1"/>
  <c r="G174" i="35"/>
  <c r="F174" i="35"/>
  <c r="E174" i="35"/>
  <c r="C174" i="35"/>
  <c r="W174" i="35" s="1"/>
  <c r="Z173" i="35"/>
  <c r="Y173" i="35"/>
  <c r="X173" i="35"/>
  <c r="T173" i="35"/>
  <c r="U173" i="35" s="1"/>
  <c r="G173" i="35"/>
  <c r="F173" i="35"/>
  <c r="E173" i="35"/>
  <c r="C173" i="35"/>
  <c r="W173" i="35" s="1"/>
  <c r="Z172" i="35"/>
  <c r="Y172" i="35"/>
  <c r="X172" i="35"/>
  <c r="T172" i="35"/>
  <c r="U172" i="35" s="1"/>
  <c r="G172" i="35"/>
  <c r="F172" i="35"/>
  <c r="E172" i="35"/>
  <c r="C172" i="35"/>
  <c r="W172" i="35" s="1"/>
  <c r="Z171" i="35"/>
  <c r="Y171" i="35"/>
  <c r="X171" i="35"/>
  <c r="T171" i="35"/>
  <c r="U171" i="35" s="1"/>
  <c r="G171" i="35"/>
  <c r="F171" i="35"/>
  <c r="E171" i="35"/>
  <c r="C171" i="35"/>
  <c r="W171" i="35" s="1"/>
  <c r="Z170" i="35"/>
  <c r="Y170" i="35"/>
  <c r="X170" i="35"/>
  <c r="T170" i="35"/>
  <c r="U170" i="35" s="1"/>
  <c r="G170" i="35"/>
  <c r="F170" i="35"/>
  <c r="E170" i="35"/>
  <c r="C170" i="35"/>
  <c r="W170" i="35" s="1"/>
  <c r="Z169" i="35"/>
  <c r="Y169" i="35"/>
  <c r="X169" i="35"/>
  <c r="T169" i="35"/>
  <c r="U169" i="35" s="1"/>
  <c r="G169" i="35"/>
  <c r="F169" i="35"/>
  <c r="E169" i="35"/>
  <c r="C169" i="35"/>
  <c r="W169" i="35" s="1"/>
  <c r="Z168" i="35"/>
  <c r="Y168" i="35"/>
  <c r="X168" i="35"/>
  <c r="T168" i="35"/>
  <c r="U168" i="35" s="1"/>
  <c r="G168" i="35"/>
  <c r="F168" i="35"/>
  <c r="E168" i="35"/>
  <c r="C168" i="35"/>
  <c r="W168" i="35" s="1"/>
  <c r="Z167" i="35"/>
  <c r="Y167" i="35"/>
  <c r="X167" i="35"/>
  <c r="T167" i="35"/>
  <c r="U167" i="35" s="1"/>
  <c r="G167" i="35"/>
  <c r="F167" i="35"/>
  <c r="E167" i="35"/>
  <c r="C167" i="35"/>
  <c r="W167" i="35" s="1"/>
  <c r="Z166" i="35"/>
  <c r="Y166" i="35"/>
  <c r="X166" i="35"/>
  <c r="T166" i="35"/>
  <c r="U166" i="35" s="1"/>
  <c r="G166" i="35"/>
  <c r="F166" i="35"/>
  <c r="E166" i="35"/>
  <c r="C166" i="35"/>
  <c r="W166" i="35" s="1"/>
  <c r="Z165" i="35"/>
  <c r="Y165" i="35"/>
  <c r="X165" i="35"/>
  <c r="T165" i="35"/>
  <c r="U165" i="35" s="1"/>
  <c r="G165" i="35"/>
  <c r="F165" i="35"/>
  <c r="E165" i="35"/>
  <c r="C165" i="35"/>
  <c r="W165" i="35" s="1"/>
  <c r="Z164" i="35"/>
  <c r="Y164" i="35"/>
  <c r="X164" i="35"/>
  <c r="T164" i="35"/>
  <c r="U164" i="35" s="1"/>
  <c r="G164" i="35"/>
  <c r="F164" i="35"/>
  <c r="E164" i="35"/>
  <c r="C164" i="35"/>
  <c r="W164" i="35" s="1"/>
  <c r="Z163" i="35"/>
  <c r="Y163" i="35"/>
  <c r="X163" i="35"/>
  <c r="T163" i="35"/>
  <c r="U163" i="35" s="1"/>
  <c r="G163" i="35"/>
  <c r="F163" i="35"/>
  <c r="E163" i="35"/>
  <c r="C163" i="35"/>
  <c r="W163" i="35" s="1"/>
  <c r="Z162" i="35"/>
  <c r="Y162" i="35"/>
  <c r="X162" i="35"/>
  <c r="T162" i="35"/>
  <c r="U162" i="35" s="1"/>
  <c r="G162" i="35"/>
  <c r="F162" i="35"/>
  <c r="E162" i="35"/>
  <c r="C162" i="35"/>
  <c r="W162" i="35" s="1"/>
  <c r="Z161" i="35"/>
  <c r="Y161" i="35"/>
  <c r="X161" i="35"/>
  <c r="T161" i="35"/>
  <c r="U161" i="35" s="1"/>
  <c r="G161" i="35"/>
  <c r="F161" i="35"/>
  <c r="E161" i="35"/>
  <c r="C161" i="35"/>
  <c r="W161" i="35" s="1"/>
  <c r="Z160" i="35"/>
  <c r="Y160" i="35"/>
  <c r="X160" i="35"/>
  <c r="T160" i="35"/>
  <c r="U160" i="35" s="1"/>
  <c r="G160" i="35"/>
  <c r="F160" i="35"/>
  <c r="E160" i="35"/>
  <c r="C160" i="35"/>
  <c r="W160" i="35" s="1"/>
  <c r="Z159" i="35"/>
  <c r="Y159" i="35"/>
  <c r="X159" i="35"/>
  <c r="T159" i="35"/>
  <c r="U159" i="35" s="1"/>
  <c r="G159" i="35"/>
  <c r="F159" i="35"/>
  <c r="E159" i="35"/>
  <c r="C159" i="35"/>
  <c r="W159" i="35" s="1"/>
  <c r="Z158" i="35"/>
  <c r="Y158" i="35"/>
  <c r="X158" i="35"/>
  <c r="T158" i="35"/>
  <c r="U158" i="35" s="1"/>
  <c r="G158" i="35"/>
  <c r="F158" i="35"/>
  <c r="E158" i="35"/>
  <c r="C158" i="35"/>
  <c r="W158" i="35" s="1"/>
  <c r="Z157" i="35"/>
  <c r="Y157" i="35"/>
  <c r="X157" i="35"/>
  <c r="T157" i="35"/>
  <c r="U157" i="35" s="1"/>
  <c r="G157" i="35"/>
  <c r="F157" i="35"/>
  <c r="E157" i="35"/>
  <c r="C157" i="35"/>
  <c r="W157" i="35" s="1"/>
  <c r="Z156" i="35"/>
  <c r="Y156" i="35"/>
  <c r="X156" i="35"/>
  <c r="T156" i="35"/>
  <c r="U156" i="35" s="1"/>
  <c r="G156" i="35"/>
  <c r="F156" i="35"/>
  <c r="E156" i="35"/>
  <c r="C156" i="35"/>
  <c r="W156" i="35" s="1"/>
  <c r="Z155" i="35"/>
  <c r="Y155" i="35"/>
  <c r="X155" i="35"/>
  <c r="T155" i="35"/>
  <c r="U155" i="35" s="1"/>
  <c r="G155" i="35"/>
  <c r="F155" i="35"/>
  <c r="E155" i="35"/>
  <c r="C155" i="35"/>
  <c r="W155" i="35" s="1"/>
  <c r="Z154" i="35"/>
  <c r="Y154" i="35"/>
  <c r="X154" i="35"/>
  <c r="T154" i="35"/>
  <c r="U154" i="35" s="1"/>
  <c r="G154" i="35"/>
  <c r="F154" i="35"/>
  <c r="E154" i="35"/>
  <c r="C154" i="35"/>
  <c r="W154" i="35" s="1"/>
  <c r="Z153" i="35"/>
  <c r="Y153" i="35"/>
  <c r="X153" i="35"/>
  <c r="T153" i="35"/>
  <c r="U153" i="35" s="1"/>
  <c r="G153" i="35"/>
  <c r="F153" i="35"/>
  <c r="E153" i="35"/>
  <c r="C153" i="35"/>
  <c r="W153" i="35" s="1"/>
  <c r="Z152" i="35"/>
  <c r="Y152" i="35"/>
  <c r="X152" i="35"/>
  <c r="T152" i="35"/>
  <c r="U152" i="35" s="1"/>
  <c r="G152" i="35"/>
  <c r="F152" i="35"/>
  <c r="E152" i="35"/>
  <c r="C152" i="35"/>
  <c r="W152" i="35" s="1"/>
  <c r="Z151" i="35"/>
  <c r="Y151" i="35"/>
  <c r="X151" i="35"/>
  <c r="T151" i="35"/>
  <c r="U151" i="35" s="1"/>
  <c r="G151" i="35"/>
  <c r="F151" i="35"/>
  <c r="E151" i="35"/>
  <c r="C151" i="35"/>
  <c r="W151" i="35" s="1"/>
  <c r="Z150" i="35"/>
  <c r="Y150" i="35"/>
  <c r="X150" i="35"/>
  <c r="T150" i="35"/>
  <c r="U150" i="35" s="1"/>
  <c r="G150" i="35"/>
  <c r="F150" i="35"/>
  <c r="E150" i="35"/>
  <c r="C150" i="35"/>
  <c r="W150" i="35" s="1"/>
  <c r="Z149" i="35"/>
  <c r="Y149" i="35"/>
  <c r="X149" i="35"/>
  <c r="T149" i="35"/>
  <c r="U149" i="35" s="1"/>
  <c r="G149" i="35"/>
  <c r="F149" i="35"/>
  <c r="E149" i="35"/>
  <c r="C149" i="35"/>
  <c r="W149" i="35" s="1"/>
  <c r="Z148" i="35"/>
  <c r="Y148" i="35"/>
  <c r="X148" i="35"/>
  <c r="T148" i="35"/>
  <c r="U148" i="35" s="1"/>
  <c r="G148" i="35"/>
  <c r="F148" i="35"/>
  <c r="E148" i="35"/>
  <c r="C148" i="35"/>
  <c r="W148" i="35" s="1"/>
  <c r="Z147" i="35"/>
  <c r="Y147" i="35"/>
  <c r="X147" i="35"/>
  <c r="T147" i="35"/>
  <c r="U147" i="35" s="1"/>
  <c r="G147" i="35"/>
  <c r="F147" i="35"/>
  <c r="E147" i="35"/>
  <c r="C147" i="35"/>
  <c r="W147" i="35" s="1"/>
  <c r="Z146" i="35"/>
  <c r="Y146" i="35"/>
  <c r="X146" i="35"/>
  <c r="T146" i="35"/>
  <c r="U146" i="35" s="1"/>
  <c r="G146" i="35"/>
  <c r="F146" i="35"/>
  <c r="E146" i="35"/>
  <c r="C146" i="35"/>
  <c r="W146" i="35" s="1"/>
  <c r="Z145" i="35"/>
  <c r="Y145" i="35"/>
  <c r="X145" i="35"/>
  <c r="T145" i="35"/>
  <c r="U145" i="35" s="1"/>
  <c r="G145" i="35"/>
  <c r="F145" i="35"/>
  <c r="E145" i="35"/>
  <c r="C145" i="35"/>
  <c r="W145" i="35" s="1"/>
  <c r="Z144" i="35"/>
  <c r="Y144" i="35"/>
  <c r="X144" i="35"/>
  <c r="T144" i="35"/>
  <c r="U144" i="35" s="1"/>
  <c r="G144" i="35"/>
  <c r="F144" i="35"/>
  <c r="E144" i="35"/>
  <c r="C144" i="35"/>
  <c r="W144" i="35" s="1"/>
  <c r="Z143" i="35"/>
  <c r="Y143" i="35"/>
  <c r="X143" i="35"/>
  <c r="T143" i="35"/>
  <c r="U143" i="35" s="1"/>
  <c r="G143" i="35"/>
  <c r="F143" i="35"/>
  <c r="E143" i="35"/>
  <c r="C143" i="35"/>
  <c r="W143" i="35" s="1"/>
  <c r="Z142" i="35"/>
  <c r="Y142" i="35"/>
  <c r="X142" i="35"/>
  <c r="T142" i="35"/>
  <c r="U142" i="35" s="1"/>
  <c r="G142" i="35"/>
  <c r="F142" i="35"/>
  <c r="E142" i="35"/>
  <c r="C142" i="35"/>
  <c r="W142" i="35" s="1"/>
  <c r="Z141" i="35"/>
  <c r="Y141" i="35"/>
  <c r="X141" i="35"/>
  <c r="T141" i="35"/>
  <c r="U141" i="35" s="1"/>
  <c r="G141" i="35"/>
  <c r="F141" i="35"/>
  <c r="E141" i="35"/>
  <c r="C141" i="35"/>
  <c r="W141" i="35" s="1"/>
  <c r="Z140" i="35"/>
  <c r="Y140" i="35"/>
  <c r="X140" i="35"/>
  <c r="T140" i="35"/>
  <c r="U140" i="35" s="1"/>
  <c r="G140" i="35"/>
  <c r="F140" i="35"/>
  <c r="E140" i="35"/>
  <c r="C140" i="35"/>
  <c r="W140" i="35" s="1"/>
  <c r="Z139" i="35"/>
  <c r="Y139" i="35"/>
  <c r="X139" i="35"/>
  <c r="T139" i="35"/>
  <c r="U139" i="35" s="1"/>
  <c r="G139" i="35"/>
  <c r="F139" i="35"/>
  <c r="E139" i="35"/>
  <c r="C139" i="35"/>
  <c r="W139" i="35" s="1"/>
  <c r="Z138" i="35"/>
  <c r="Y138" i="35"/>
  <c r="X138" i="35"/>
  <c r="T138" i="35"/>
  <c r="U138" i="35" s="1"/>
  <c r="G138" i="35"/>
  <c r="F138" i="35"/>
  <c r="E138" i="35"/>
  <c r="C138" i="35"/>
  <c r="W138" i="35" s="1"/>
  <c r="Z137" i="35"/>
  <c r="Y137" i="35"/>
  <c r="X137" i="35"/>
  <c r="T137" i="35"/>
  <c r="U137" i="35" s="1"/>
  <c r="G137" i="35"/>
  <c r="F137" i="35"/>
  <c r="E137" i="35"/>
  <c r="C137" i="35"/>
  <c r="W137" i="35" s="1"/>
  <c r="Z136" i="35"/>
  <c r="Y136" i="35"/>
  <c r="X136" i="35"/>
  <c r="T136" i="35"/>
  <c r="U136" i="35" s="1"/>
  <c r="G136" i="35"/>
  <c r="F136" i="35"/>
  <c r="E136" i="35"/>
  <c r="C136" i="35"/>
  <c r="W136" i="35" s="1"/>
  <c r="Z135" i="35"/>
  <c r="Y135" i="35"/>
  <c r="X135" i="35"/>
  <c r="T135" i="35"/>
  <c r="U135" i="35" s="1"/>
  <c r="G135" i="35"/>
  <c r="F135" i="35"/>
  <c r="E135" i="35"/>
  <c r="C135" i="35"/>
  <c r="W135" i="35" s="1"/>
  <c r="Z134" i="35"/>
  <c r="Y134" i="35"/>
  <c r="X134" i="35"/>
  <c r="T134" i="35"/>
  <c r="U134" i="35" s="1"/>
  <c r="G134" i="35"/>
  <c r="F134" i="35"/>
  <c r="E134" i="35"/>
  <c r="C134" i="35"/>
  <c r="W134" i="35" s="1"/>
  <c r="Z133" i="35"/>
  <c r="Y133" i="35"/>
  <c r="X133" i="35"/>
  <c r="T133" i="35"/>
  <c r="U133" i="35" s="1"/>
  <c r="G133" i="35"/>
  <c r="F133" i="35"/>
  <c r="E133" i="35"/>
  <c r="C133" i="35"/>
  <c r="W133" i="35" s="1"/>
  <c r="Z132" i="35"/>
  <c r="Y132" i="35"/>
  <c r="X132" i="35"/>
  <c r="T132" i="35"/>
  <c r="U132" i="35" s="1"/>
  <c r="G132" i="35"/>
  <c r="F132" i="35"/>
  <c r="E132" i="35"/>
  <c r="C132" i="35"/>
  <c r="W132" i="35" s="1"/>
  <c r="Z131" i="35"/>
  <c r="Y131" i="35"/>
  <c r="X131" i="35"/>
  <c r="T131" i="35"/>
  <c r="U131" i="35" s="1"/>
  <c r="G131" i="35"/>
  <c r="F131" i="35"/>
  <c r="E131" i="35"/>
  <c r="C131" i="35"/>
  <c r="W131" i="35" s="1"/>
  <c r="Z130" i="35"/>
  <c r="Y130" i="35"/>
  <c r="X130" i="35"/>
  <c r="T130" i="35"/>
  <c r="U130" i="35" s="1"/>
  <c r="G130" i="35"/>
  <c r="F130" i="35"/>
  <c r="E130" i="35"/>
  <c r="C130" i="35"/>
  <c r="W130" i="35" s="1"/>
  <c r="Z129" i="35"/>
  <c r="Y129" i="35"/>
  <c r="X129" i="35"/>
  <c r="T129" i="35"/>
  <c r="U129" i="35" s="1"/>
  <c r="G129" i="35"/>
  <c r="F129" i="35"/>
  <c r="E129" i="35"/>
  <c r="C129" i="35"/>
  <c r="W129" i="35" s="1"/>
  <c r="Z128" i="35"/>
  <c r="Y128" i="35"/>
  <c r="X128" i="35"/>
  <c r="T128" i="35"/>
  <c r="U128" i="35" s="1"/>
  <c r="G128" i="35"/>
  <c r="F128" i="35"/>
  <c r="E128" i="35"/>
  <c r="C128" i="35"/>
  <c r="W128" i="35" s="1"/>
  <c r="Z127" i="35"/>
  <c r="Y127" i="35"/>
  <c r="X127" i="35"/>
  <c r="T127" i="35"/>
  <c r="U127" i="35" s="1"/>
  <c r="G127" i="35"/>
  <c r="F127" i="35"/>
  <c r="E127" i="35"/>
  <c r="C127" i="35"/>
  <c r="W127" i="35" s="1"/>
  <c r="Z126" i="35"/>
  <c r="Y126" i="35"/>
  <c r="X126" i="35"/>
  <c r="T126" i="35"/>
  <c r="U126" i="35" s="1"/>
  <c r="G126" i="35"/>
  <c r="F126" i="35"/>
  <c r="E126" i="35"/>
  <c r="C126" i="35"/>
  <c r="W126" i="35" s="1"/>
  <c r="Z125" i="35"/>
  <c r="Y125" i="35"/>
  <c r="X125" i="35"/>
  <c r="T125" i="35"/>
  <c r="U125" i="35" s="1"/>
  <c r="G125" i="35"/>
  <c r="F125" i="35"/>
  <c r="E125" i="35"/>
  <c r="C125" i="35"/>
  <c r="W125" i="35" s="1"/>
  <c r="Z123" i="35"/>
  <c r="Y123" i="35"/>
  <c r="X123" i="35"/>
  <c r="T123" i="35"/>
  <c r="U123" i="35" s="1"/>
  <c r="G123" i="35"/>
  <c r="F123" i="35"/>
  <c r="E123" i="35"/>
  <c r="C123" i="35"/>
  <c r="W123" i="35" s="1"/>
  <c r="Z122" i="35"/>
  <c r="Y122" i="35"/>
  <c r="X122" i="35"/>
  <c r="T122" i="35"/>
  <c r="U122" i="35" s="1"/>
  <c r="G122" i="35"/>
  <c r="F122" i="35"/>
  <c r="E122" i="35"/>
  <c r="C122" i="35"/>
  <c r="W122" i="35" s="1"/>
  <c r="DO114" i="3"/>
  <c r="DJ114" i="3"/>
  <c r="DH114" i="3"/>
  <c r="DG114" i="3"/>
  <c r="DF114" i="3"/>
  <c r="DC114" i="3"/>
  <c r="DB114" i="3"/>
  <c r="DA114" i="3"/>
  <c r="CZ114" i="3"/>
  <c r="CX114" i="3"/>
  <c r="CU114" i="3"/>
  <c r="CV114" i="3" s="1"/>
  <c r="CT114" i="3"/>
  <c r="CS114" i="3"/>
  <c r="CP114" i="3"/>
  <c r="CN114" i="3" a="1"/>
  <c r="CN114" i="3" s="1"/>
  <c r="CM114" i="3"/>
  <c r="CL114" i="3"/>
  <c r="CK114" i="3"/>
  <c r="CF114" i="3"/>
  <c r="DI114" i="3" s="1"/>
  <c r="CC114" i="3"/>
  <c r="CB114" i="3"/>
  <c r="BZ114" i="3"/>
  <c r="BX114" i="3"/>
  <c r="BV114" i="3"/>
  <c r="BT114" i="3"/>
  <c r="BR114" i="3"/>
  <c r="BP114" i="3"/>
  <c r="BN114" i="3"/>
  <c r="BL114" i="3"/>
  <c r="BJ114" i="3"/>
  <c r="BH114" i="3"/>
  <c r="BF114" i="3"/>
  <c r="BC114" i="3"/>
  <c r="BB114" i="3"/>
  <c r="AZ114" i="3"/>
  <c r="Z114" i="3" a="1"/>
  <c r="Z114" i="3" s="1"/>
  <c r="Y114" i="3" a="1"/>
  <c r="Y114" i="3" s="1"/>
  <c r="X114" i="3" a="1"/>
  <c r="X114" i="3" s="1"/>
  <c r="R114" i="3" a="1"/>
  <c r="R114" i="3" s="1"/>
  <c r="Q114" i="3"/>
  <c r="N114" i="3"/>
  <c r="B168" i="35" s="1"/>
  <c r="M114" i="3"/>
  <c r="L114" i="3"/>
  <c r="T114" i="3" s="1"/>
  <c r="K114" i="3"/>
  <c r="S114" i="3" s="1"/>
  <c r="F114" i="3"/>
  <c r="CR114" i="3" s="1"/>
  <c r="P114" i="3" s="1"/>
  <c r="B114" i="3"/>
  <c r="CJ114" i="3" s="1" a="1"/>
  <c r="CJ114" i="3" s="1"/>
  <c r="CY118" i="3" l="1"/>
  <c r="CH117" i="3"/>
  <c r="CG118" i="3"/>
  <c r="DK118" i="3" s="1"/>
  <c r="CY117" i="3"/>
  <c r="CG117" i="3"/>
  <c r="DQ117" i="3" s="1"/>
  <c r="CE116" i="3"/>
  <c r="DN116" i="3" s="1"/>
  <c r="CE118" i="3"/>
  <c r="DN118" i="3" s="1"/>
  <c r="CG116" i="3"/>
  <c r="DL116" i="3" s="1"/>
  <c r="CY116" i="3"/>
  <c r="D169" i="35"/>
  <c r="I169" i="35"/>
  <c r="D168" i="35"/>
  <c r="J210" i="35"/>
  <c r="J198" i="35"/>
  <c r="J194" i="35"/>
  <c r="J206" i="35"/>
  <c r="J202" i="35"/>
  <c r="J197" i="35"/>
  <c r="J201" i="35"/>
  <c r="J205" i="35"/>
  <c r="J209" i="35"/>
  <c r="J196" i="35"/>
  <c r="J200" i="35"/>
  <c r="J204" i="35"/>
  <c r="J208" i="35"/>
  <c r="J195" i="35"/>
  <c r="J199" i="35"/>
  <c r="J203" i="35"/>
  <c r="J207" i="35"/>
  <c r="CQ115" i="3"/>
  <c r="O115" i="3" s="1"/>
  <c r="CO115" i="3" s="1"/>
  <c r="DP115" i="3"/>
  <c r="BD115" i="3"/>
  <c r="CI115" i="3" a="1"/>
  <c r="CI115" i="3" s="1"/>
  <c r="BD114" i="3"/>
  <c r="DP114" i="3"/>
  <c r="CQ114" i="3"/>
  <c r="O114" i="3" s="1"/>
  <c r="CO114" i="3" s="1"/>
  <c r="CI114" i="3" a="1"/>
  <c r="CI114" i="3" s="1"/>
  <c r="DQ118" i="3" l="1"/>
  <c r="CD117" i="3"/>
  <c r="DM117" i="3" s="1"/>
  <c r="DL118" i="3"/>
  <c r="CD118" i="3"/>
  <c r="DM118" i="3" s="1"/>
  <c r="DK117" i="3"/>
  <c r="DL117" i="3"/>
  <c r="DK116" i="3"/>
  <c r="CD116" i="3"/>
  <c r="DM116" i="3" s="1"/>
  <c r="DQ116" i="3"/>
  <c r="CY114" i="3"/>
  <c r="H168" i="35"/>
  <c r="CH115" i="3"/>
  <c r="H169" i="35"/>
  <c r="J169" i="35" s="1"/>
  <c r="CE115" i="3"/>
  <c r="DN115" i="3" s="1"/>
  <c r="CG115" i="3"/>
  <c r="DQ115" i="3" s="1"/>
  <c r="CE114" i="3"/>
  <c r="DN114" i="3" s="1"/>
  <c r="CG114" i="3"/>
  <c r="DK114" i="3" s="1"/>
  <c r="CH114" i="3"/>
  <c r="CD115" i="3" l="1"/>
  <c r="DM115" i="3" s="1"/>
  <c r="DL115" i="3"/>
  <c r="DK115" i="3"/>
  <c r="DL114" i="3"/>
  <c r="DQ114" i="3"/>
  <c r="CD114" i="3"/>
  <c r="DM114" i="3" s="1"/>
  <c r="DO113" i="3"/>
  <c r="DJ113" i="3"/>
  <c r="DH113" i="3"/>
  <c r="DG113" i="3"/>
  <c r="DF113" i="3"/>
  <c r="DC113" i="3"/>
  <c r="DB113" i="3"/>
  <c r="DA113" i="3"/>
  <c r="CZ113" i="3"/>
  <c r="CU113" i="3"/>
  <c r="CV113" i="3" s="1"/>
  <c r="CT113" i="3"/>
  <c r="CS113" i="3"/>
  <c r="CP113" i="3"/>
  <c r="CN113" i="3" a="1"/>
  <c r="CN113" i="3" s="1"/>
  <c r="CM113" i="3"/>
  <c r="CL113" i="3"/>
  <c r="CK113" i="3"/>
  <c r="CF113" i="3"/>
  <c r="DI113" i="3" s="1"/>
  <c r="CC113" i="3"/>
  <c r="CB113" i="3"/>
  <c r="BZ113" i="3"/>
  <c r="BX113" i="3"/>
  <c r="BV113" i="3"/>
  <c r="BT113" i="3"/>
  <c r="BR113" i="3"/>
  <c r="BP113" i="3"/>
  <c r="BN113" i="3"/>
  <c r="BL113" i="3"/>
  <c r="BJ113" i="3"/>
  <c r="BH113" i="3"/>
  <c r="BF113" i="3"/>
  <c r="BC113" i="3"/>
  <c r="BB113" i="3"/>
  <c r="AZ113" i="3"/>
  <c r="Z113" i="3" a="1"/>
  <c r="Z113" i="3" s="1"/>
  <c r="Y113" i="3" a="1"/>
  <c r="Y113" i="3" s="1"/>
  <c r="X113" i="3" a="1"/>
  <c r="X113" i="3" s="1"/>
  <c r="R113" i="3" a="1"/>
  <c r="R113" i="3" s="1"/>
  <c r="Q113" i="3"/>
  <c r="N113" i="3"/>
  <c r="M113" i="3"/>
  <c r="L113" i="3"/>
  <c r="T113" i="3" s="1"/>
  <c r="K113" i="3"/>
  <c r="S113" i="3" s="1"/>
  <c r="F113" i="3"/>
  <c r="CR113" i="3" s="1"/>
  <c r="P113" i="3" s="1"/>
  <c r="B113" i="3"/>
  <c r="CJ113" i="3" s="1" a="1"/>
  <c r="CJ113" i="3" s="1"/>
  <c r="DO112" i="3"/>
  <c r="DO111" i="3"/>
  <c r="DO110" i="3"/>
  <c r="DO109" i="3"/>
  <c r="DO108" i="3"/>
  <c r="DO107" i="3"/>
  <c r="DO106" i="3"/>
  <c r="DO105" i="3"/>
  <c r="DO104" i="3"/>
  <c r="DO103" i="3"/>
  <c r="DO102" i="3"/>
  <c r="DO101" i="3"/>
  <c r="DO100" i="3"/>
  <c r="DO99" i="3"/>
  <c r="DO98" i="3"/>
  <c r="DO97" i="3"/>
  <c r="DO96" i="3"/>
  <c r="DO95" i="3"/>
  <c r="DO94" i="3"/>
  <c r="DO93" i="3"/>
  <c r="DO92" i="3"/>
  <c r="DO91" i="3"/>
  <c r="DO90" i="3"/>
  <c r="DO89" i="3"/>
  <c r="DO88" i="3"/>
  <c r="DO87" i="3"/>
  <c r="DO86" i="3"/>
  <c r="DO85" i="3"/>
  <c r="DO84" i="3"/>
  <c r="DO83" i="3"/>
  <c r="DO82" i="3"/>
  <c r="DO81" i="3"/>
  <c r="DO80" i="3"/>
  <c r="DO79" i="3"/>
  <c r="DO78" i="3"/>
  <c r="DO77" i="3"/>
  <c r="DO76" i="3"/>
  <c r="DO75" i="3"/>
  <c r="DO74" i="3"/>
  <c r="DO73" i="3"/>
  <c r="DO72" i="3"/>
  <c r="DO71" i="3"/>
  <c r="DO70" i="3"/>
  <c r="DO69" i="3"/>
  <c r="DO68" i="3"/>
  <c r="DO67" i="3"/>
  <c r="DO66" i="3"/>
  <c r="DO65" i="3"/>
  <c r="DO64" i="3"/>
  <c r="DO63" i="3"/>
  <c r="DO62" i="3"/>
  <c r="DO61" i="3"/>
  <c r="DO60" i="3"/>
  <c r="DO59" i="3"/>
  <c r="DO58" i="3"/>
  <c r="DO57" i="3"/>
  <c r="DO56" i="3"/>
  <c r="DO55" i="3"/>
  <c r="DO54" i="3"/>
  <c r="DO53" i="3"/>
  <c r="DO52" i="3"/>
  <c r="DO51" i="3"/>
  <c r="DO50" i="3"/>
  <c r="DO49" i="3"/>
  <c r="DO48" i="3"/>
  <c r="DO47" i="3"/>
  <c r="DO46" i="3"/>
  <c r="DO45" i="3"/>
  <c r="DO44" i="3"/>
  <c r="DO43" i="3"/>
  <c r="DO42" i="3"/>
  <c r="DO41" i="3"/>
  <c r="DO40" i="3"/>
  <c r="DO39" i="3"/>
  <c r="DO38" i="3"/>
  <c r="DO37" i="3"/>
  <c r="DO36" i="3"/>
  <c r="DO35" i="3"/>
  <c r="DO34" i="3"/>
  <c r="DO33" i="3"/>
  <c r="DO32" i="3"/>
  <c r="DO31" i="3"/>
  <c r="DO30" i="3"/>
  <c r="DO29" i="3"/>
  <c r="DO28" i="3"/>
  <c r="DO27" i="3"/>
  <c r="DO26" i="3"/>
  <c r="DO25" i="3"/>
  <c r="DO24" i="3"/>
  <c r="DO23" i="3"/>
  <c r="DO22" i="3"/>
  <c r="DO21" i="3"/>
  <c r="DO20" i="3"/>
  <c r="DO19" i="3"/>
  <c r="DO18" i="3"/>
  <c r="DO17" i="3"/>
  <c r="DO16" i="3"/>
  <c r="DO15" i="3"/>
  <c r="DO14" i="3"/>
  <c r="DO13" i="3"/>
  <c r="DO12" i="3"/>
  <c r="DO11" i="3"/>
  <c r="DO10" i="3"/>
  <c r="Z110" i="35"/>
  <c r="Y110" i="35"/>
  <c r="X110" i="35"/>
  <c r="T110" i="35"/>
  <c r="U110" i="35" s="1"/>
  <c r="G110" i="35"/>
  <c r="F110" i="35"/>
  <c r="E110" i="35"/>
  <c r="C110" i="35"/>
  <c r="W110" i="35" s="1"/>
  <c r="Z106" i="35"/>
  <c r="Y106" i="35"/>
  <c r="X106" i="35"/>
  <c r="T106" i="35"/>
  <c r="U106" i="35" s="1"/>
  <c r="Z121" i="35"/>
  <c r="Z120" i="35"/>
  <c r="Z119" i="35"/>
  <c r="Z118" i="35"/>
  <c r="Z117" i="35"/>
  <c r="Z116" i="35"/>
  <c r="Z115" i="35"/>
  <c r="Z114" i="35"/>
  <c r="Z113" i="35"/>
  <c r="Z112" i="35"/>
  <c r="Z111" i="35"/>
  <c r="Z109" i="35"/>
  <c r="Z108" i="35"/>
  <c r="Z107" i="35"/>
  <c r="Z105" i="35"/>
  <c r="Z104" i="35"/>
  <c r="Z103" i="35"/>
  <c r="Z102" i="35"/>
  <c r="Z101" i="35"/>
  <c r="Z100" i="35"/>
  <c r="Z99" i="35"/>
  <c r="Z98" i="35"/>
  <c r="Z97" i="35"/>
  <c r="Z96" i="35"/>
  <c r="Z95" i="35"/>
  <c r="Z94" i="35"/>
  <c r="Z93" i="35"/>
  <c r="Z92" i="35"/>
  <c r="Z91" i="35"/>
  <c r="Z90" i="35"/>
  <c r="Z89" i="35"/>
  <c r="Z88" i="35"/>
  <c r="Z87" i="35"/>
  <c r="Z86" i="35"/>
  <c r="Z85" i="35"/>
  <c r="Z84" i="35"/>
  <c r="Z83" i="35"/>
  <c r="Z82" i="35"/>
  <c r="Z81" i="35"/>
  <c r="Z80" i="35"/>
  <c r="Z79" i="35"/>
  <c r="Z78" i="35"/>
  <c r="Z77" i="35"/>
  <c r="Z76" i="35"/>
  <c r="Z75" i="35"/>
  <c r="Z74" i="35"/>
  <c r="Z73" i="35"/>
  <c r="Z72" i="35"/>
  <c r="Z71" i="35"/>
  <c r="Z70" i="35"/>
  <c r="Z69" i="35"/>
  <c r="Z68" i="35"/>
  <c r="Z67" i="35"/>
  <c r="Z66" i="35"/>
  <c r="Z65" i="35"/>
  <c r="Z64" i="35"/>
  <c r="Z63" i="35"/>
  <c r="Z62" i="35"/>
  <c r="Z61" i="35"/>
  <c r="Z60" i="35"/>
  <c r="Z59" i="35"/>
  <c r="Z58" i="35"/>
  <c r="Z57" i="35"/>
  <c r="Z56" i="35"/>
  <c r="Z55" i="35"/>
  <c r="Z54" i="35"/>
  <c r="Z53" i="35"/>
  <c r="Z52" i="35"/>
  <c r="Z51" i="35"/>
  <c r="Z50" i="35"/>
  <c r="Z49" i="35"/>
  <c r="Z48" i="35"/>
  <c r="Z47" i="35"/>
  <c r="Z46" i="35"/>
  <c r="Z45" i="35"/>
  <c r="Z44" i="35"/>
  <c r="Z43" i="35"/>
  <c r="Z42" i="35"/>
  <c r="Z41" i="35"/>
  <c r="Z40" i="35"/>
  <c r="Z39" i="35"/>
  <c r="Z38" i="35"/>
  <c r="Z37" i="35"/>
  <c r="Z36" i="35"/>
  <c r="Z35" i="35"/>
  <c r="Z34" i="35"/>
  <c r="Z33" i="35"/>
  <c r="Z32" i="35"/>
  <c r="Z31" i="35"/>
  <c r="Z30" i="35"/>
  <c r="Z29" i="35"/>
  <c r="Z28" i="35"/>
  <c r="Z27" i="35"/>
  <c r="Z26" i="35"/>
  <c r="Z25" i="35"/>
  <c r="Z24" i="35"/>
  <c r="Z23" i="35"/>
  <c r="Z22" i="35"/>
  <c r="Z21" i="35"/>
  <c r="Z20" i="35"/>
  <c r="Z19" i="35"/>
  <c r="Z18" i="35"/>
  <c r="Z17" i="35"/>
  <c r="Z16" i="35"/>
  <c r="Z15" i="35"/>
  <c r="Z14" i="35"/>
  <c r="Z13" i="35"/>
  <c r="Z12" i="35"/>
  <c r="Z11" i="35"/>
  <c r="Z10" i="35"/>
  <c r="Z9" i="35"/>
  <c r="Z8" i="35"/>
  <c r="BH193" i="3"/>
  <c r="BH192" i="3"/>
  <c r="BH191" i="3"/>
  <c r="BH190" i="3"/>
  <c r="BH189" i="3"/>
  <c r="BH188" i="3"/>
  <c r="BH187" i="3"/>
  <c r="BH112" i="3"/>
  <c r="BH111" i="3"/>
  <c r="BH110" i="3"/>
  <c r="BH109" i="3"/>
  <c r="BH108" i="3"/>
  <c r="BH107" i="3"/>
  <c r="BH106" i="3"/>
  <c r="BH105" i="3"/>
  <c r="BH104" i="3"/>
  <c r="BH103" i="3"/>
  <c r="BH102" i="3"/>
  <c r="BH101" i="3"/>
  <c r="BH100" i="3"/>
  <c r="BH99" i="3"/>
  <c r="BH98" i="3"/>
  <c r="BH97" i="3"/>
  <c r="BH96" i="3"/>
  <c r="BH95" i="3"/>
  <c r="BH94" i="3"/>
  <c r="BH93" i="3"/>
  <c r="BH92" i="3"/>
  <c r="BH91" i="3"/>
  <c r="BH90" i="3"/>
  <c r="BH89" i="3"/>
  <c r="BH88" i="3"/>
  <c r="BH87" i="3"/>
  <c r="BH86" i="3"/>
  <c r="BH85" i="3"/>
  <c r="BH84" i="3"/>
  <c r="BH83" i="3"/>
  <c r="BH82" i="3"/>
  <c r="BH81" i="3"/>
  <c r="BH80" i="3"/>
  <c r="BH79" i="3"/>
  <c r="BH78" i="3"/>
  <c r="BH77" i="3"/>
  <c r="BH76" i="3"/>
  <c r="BH75" i="3"/>
  <c r="BH74" i="3"/>
  <c r="BH73" i="3"/>
  <c r="BH72" i="3"/>
  <c r="BH71" i="3"/>
  <c r="BH70" i="3"/>
  <c r="BH69" i="3"/>
  <c r="BH68" i="3"/>
  <c r="BH67" i="3"/>
  <c r="BH66" i="3"/>
  <c r="BH65" i="3"/>
  <c r="BH64" i="3"/>
  <c r="BH63" i="3"/>
  <c r="BH62" i="3"/>
  <c r="BH61" i="3"/>
  <c r="BH60" i="3"/>
  <c r="BH59" i="3"/>
  <c r="BH58" i="3"/>
  <c r="BH57" i="3"/>
  <c r="BH56" i="3"/>
  <c r="BH55" i="3"/>
  <c r="BH54" i="3"/>
  <c r="BH53" i="3"/>
  <c r="BH52" i="3"/>
  <c r="BH51" i="3"/>
  <c r="BH50" i="3"/>
  <c r="BH49" i="3"/>
  <c r="BH48" i="3"/>
  <c r="BH47" i="3"/>
  <c r="BH46" i="3"/>
  <c r="BH45" i="3"/>
  <c r="BH44" i="3"/>
  <c r="BH43" i="3"/>
  <c r="BH42" i="3"/>
  <c r="BH41" i="3"/>
  <c r="BH40" i="3"/>
  <c r="BH39" i="3"/>
  <c r="BH38" i="3"/>
  <c r="BH37" i="3"/>
  <c r="BH36" i="3"/>
  <c r="BH35" i="3"/>
  <c r="BH34" i="3"/>
  <c r="BH33" i="3"/>
  <c r="BH32" i="3"/>
  <c r="BH31" i="3"/>
  <c r="BH30" i="3"/>
  <c r="BH29" i="3"/>
  <c r="BH28" i="3"/>
  <c r="BH27" i="3"/>
  <c r="BH26" i="3"/>
  <c r="BH25" i="3"/>
  <c r="BH24" i="3"/>
  <c r="BH23" i="3"/>
  <c r="BH22" i="3"/>
  <c r="BH21" i="3"/>
  <c r="BH20" i="3"/>
  <c r="BH19" i="3"/>
  <c r="BH18" i="3"/>
  <c r="BH17" i="3"/>
  <c r="BH16" i="3"/>
  <c r="BH15" i="3"/>
  <c r="BH14" i="3"/>
  <c r="BH13" i="3"/>
  <c r="BH12" i="3"/>
  <c r="BH11" i="3"/>
  <c r="BH10" i="3"/>
  <c r="G114" i="35"/>
  <c r="F114" i="35"/>
  <c r="E114" i="35"/>
  <c r="C114" i="35"/>
  <c r="G113" i="35"/>
  <c r="F113" i="35"/>
  <c r="E113" i="35"/>
  <c r="C113" i="35"/>
  <c r="G112" i="35"/>
  <c r="F112" i="35"/>
  <c r="E112" i="35"/>
  <c r="C112" i="35"/>
  <c r="G111" i="35"/>
  <c r="F111" i="35"/>
  <c r="E111" i="35"/>
  <c r="C111" i="35"/>
  <c r="G109" i="35"/>
  <c r="F109" i="35"/>
  <c r="E109" i="35"/>
  <c r="C109" i="35"/>
  <c r="G108" i="35"/>
  <c r="F108" i="35"/>
  <c r="E108" i="35"/>
  <c r="C108" i="35"/>
  <c r="G107" i="35"/>
  <c r="F107" i="35"/>
  <c r="E107" i="35"/>
  <c r="C107" i="35"/>
  <c r="G106" i="35"/>
  <c r="F106" i="35"/>
  <c r="E106" i="35"/>
  <c r="C106" i="35"/>
  <c r="W106" i="35" s="1"/>
  <c r="G105" i="35"/>
  <c r="F105" i="35"/>
  <c r="E105" i="35"/>
  <c r="C105" i="35"/>
  <c r="G104" i="35"/>
  <c r="F104" i="35"/>
  <c r="E104" i="35"/>
  <c r="C104" i="35"/>
  <c r="G103" i="35"/>
  <c r="F103" i="35"/>
  <c r="E103" i="35"/>
  <c r="C103" i="35"/>
  <c r="G102" i="35"/>
  <c r="F102" i="35"/>
  <c r="E102" i="35"/>
  <c r="C102" i="35"/>
  <c r="G101" i="35"/>
  <c r="F101" i="35"/>
  <c r="E101" i="35"/>
  <c r="C101" i="35"/>
  <c r="G100" i="35"/>
  <c r="F100" i="35"/>
  <c r="E100" i="35"/>
  <c r="C100" i="35"/>
  <c r="G99" i="35"/>
  <c r="F99" i="35"/>
  <c r="E99" i="35"/>
  <c r="C99" i="35"/>
  <c r="G98" i="35"/>
  <c r="F98" i="35"/>
  <c r="E98" i="35"/>
  <c r="C98" i="35"/>
  <c r="G97" i="35"/>
  <c r="F97" i="35"/>
  <c r="E97" i="35"/>
  <c r="C97" i="35"/>
  <c r="G96" i="35"/>
  <c r="F96" i="35"/>
  <c r="E96" i="35"/>
  <c r="C96" i="35"/>
  <c r="G95" i="35"/>
  <c r="F95" i="35"/>
  <c r="E95" i="35"/>
  <c r="C95" i="35"/>
  <c r="G94" i="35"/>
  <c r="F94" i="35"/>
  <c r="E94" i="35"/>
  <c r="C94" i="35"/>
  <c r="G93" i="35"/>
  <c r="F93" i="35"/>
  <c r="E93" i="35"/>
  <c r="C93" i="35"/>
  <c r="G92" i="35"/>
  <c r="F92" i="35"/>
  <c r="E92" i="35"/>
  <c r="C92" i="35"/>
  <c r="G91" i="35"/>
  <c r="F91" i="35"/>
  <c r="E91" i="35"/>
  <c r="C91" i="35"/>
  <c r="G90" i="35"/>
  <c r="F90" i="35"/>
  <c r="E90" i="35"/>
  <c r="C90" i="35"/>
  <c r="G89" i="35"/>
  <c r="F89" i="35"/>
  <c r="E89" i="35"/>
  <c r="C89" i="35"/>
  <c r="G88" i="35"/>
  <c r="F88" i="35"/>
  <c r="E88" i="35"/>
  <c r="C88" i="35"/>
  <c r="G87" i="35"/>
  <c r="F87" i="35"/>
  <c r="E87" i="35"/>
  <c r="C87" i="35"/>
  <c r="G86" i="35"/>
  <c r="F86" i="35"/>
  <c r="E86" i="35"/>
  <c r="C86" i="35"/>
  <c r="G85" i="35"/>
  <c r="F85" i="35"/>
  <c r="E85" i="35"/>
  <c r="C85" i="35"/>
  <c r="G84" i="35"/>
  <c r="F84" i="35"/>
  <c r="E84" i="35"/>
  <c r="C84" i="35"/>
  <c r="G83" i="35"/>
  <c r="F83" i="35"/>
  <c r="E83" i="35"/>
  <c r="C83" i="35"/>
  <c r="G82" i="35"/>
  <c r="F82" i="35"/>
  <c r="E82" i="35"/>
  <c r="C82" i="35"/>
  <c r="G81" i="35"/>
  <c r="F81" i="35"/>
  <c r="E81" i="35"/>
  <c r="C81" i="35"/>
  <c r="G80" i="35"/>
  <c r="F80" i="35"/>
  <c r="E80" i="35"/>
  <c r="C80" i="35"/>
  <c r="G79" i="35"/>
  <c r="F79" i="35"/>
  <c r="E79" i="35"/>
  <c r="C79" i="35"/>
  <c r="G78" i="35"/>
  <c r="F78" i="35"/>
  <c r="E78" i="35"/>
  <c r="C78" i="35"/>
  <c r="G77" i="35"/>
  <c r="F77" i="35"/>
  <c r="E77" i="35"/>
  <c r="C77" i="35"/>
  <c r="G76" i="35"/>
  <c r="F76" i="35"/>
  <c r="E76" i="35"/>
  <c r="C76" i="35"/>
  <c r="G75" i="35"/>
  <c r="F75" i="35"/>
  <c r="E75" i="35"/>
  <c r="C75" i="35"/>
  <c r="G74" i="35"/>
  <c r="F74" i="35"/>
  <c r="E74" i="35"/>
  <c r="C74" i="35"/>
  <c r="G73" i="35"/>
  <c r="F73" i="35"/>
  <c r="E73" i="35"/>
  <c r="C73" i="35"/>
  <c r="G72" i="35"/>
  <c r="F72" i="35"/>
  <c r="E72" i="35"/>
  <c r="C72" i="35"/>
  <c r="G71" i="35"/>
  <c r="F71" i="35"/>
  <c r="E71" i="35"/>
  <c r="C71" i="35"/>
  <c r="G70" i="35"/>
  <c r="F70" i="35"/>
  <c r="E70" i="35"/>
  <c r="C70" i="35"/>
  <c r="G69" i="35"/>
  <c r="F69" i="35"/>
  <c r="E69" i="35"/>
  <c r="C69" i="35"/>
  <c r="G68" i="35"/>
  <c r="F68" i="35"/>
  <c r="E68" i="35"/>
  <c r="C68" i="35"/>
  <c r="G67" i="35"/>
  <c r="F67" i="35"/>
  <c r="E67" i="35"/>
  <c r="C67" i="35"/>
  <c r="G66" i="35"/>
  <c r="F66" i="35"/>
  <c r="E66" i="35"/>
  <c r="C66" i="35"/>
  <c r="G65" i="35"/>
  <c r="F65" i="35"/>
  <c r="E65" i="35"/>
  <c r="C65" i="35"/>
  <c r="G64" i="35"/>
  <c r="F64" i="35"/>
  <c r="E64" i="35"/>
  <c r="C64" i="35"/>
  <c r="G63" i="35"/>
  <c r="F63" i="35"/>
  <c r="E63" i="35"/>
  <c r="C63" i="35"/>
  <c r="G62" i="35"/>
  <c r="F62" i="35"/>
  <c r="E62" i="35"/>
  <c r="C62" i="35"/>
  <c r="G61" i="35"/>
  <c r="F61" i="35"/>
  <c r="E61" i="35"/>
  <c r="C61" i="35"/>
  <c r="G60" i="35"/>
  <c r="F60" i="35"/>
  <c r="E60" i="35"/>
  <c r="C60" i="35"/>
  <c r="G59" i="35"/>
  <c r="F59" i="35"/>
  <c r="E59" i="35"/>
  <c r="C59" i="35"/>
  <c r="G58" i="35"/>
  <c r="F58" i="35"/>
  <c r="E58" i="35"/>
  <c r="C58" i="35"/>
  <c r="G57" i="35"/>
  <c r="F57" i="35"/>
  <c r="E57" i="35"/>
  <c r="C57" i="35"/>
  <c r="G56" i="35"/>
  <c r="F56" i="35"/>
  <c r="E56" i="35"/>
  <c r="C56" i="35"/>
  <c r="G55" i="35"/>
  <c r="F55" i="35"/>
  <c r="E55" i="35"/>
  <c r="C55" i="35"/>
  <c r="G54" i="35"/>
  <c r="F54" i="35"/>
  <c r="E54" i="35"/>
  <c r="C54" i="35"/>
  <c r="G53" i="35"/>
  <c r="F53" i="35"/>
  <c r="E53" i="35"/>
  <c r="C53" i="35"/>
  <c r="G52" i="35"/>
  <c r="F52" i="35"/>
  <c r="E52" i="35"/>
  <c r="C52" i="35"/>
  <c r="G51" i="35"/>
  <c r="F51" i="35"/>
  <c r="E51" i="35"/>
  <c r="C51" i="35"/>
  <c r="G50" i="35"/>
  <c r="F50" i="35"/>
  <c r="E50" i="35"/>
  <c r="C50" i="35"/>
  <c r="G49" i="35"/>
  <c r="F49" i="35"/>
  <c r="E49" i="35"/>
  <c r="C49" i="35"/>
  <c r="G48" i="35"/>
  <c r="F48" i="35"/>
  <c r="E48" i="35"/>
  <c r="C48" i="35"/>
  <c r="G47" i="35"/>
  <c r="F47" i="35"/>
  <c r="E47" i="35"/>
  <c r="C47" i="35"/>
  <c r="G46" i="35"/>
  <c r="F46" i="35"/>
  <c r="E46" i="35"/>
  <c r="C46" i="35"/>
  <c r="G45" i="35"/>
  <c r="F45" i="35"/>
  <c r="E45" i="35"/>
  <c r="C45" i="35"/>
  <c r="G44" i="35"/>
  <c r="F44" i="35"/>
  <c r="E44" i="35"/>
  <c r="C44" i="35"/>
  <c r="G43" i="35"/>
  <c r="F43" i="35"/>
  <c r="E43" i="35"/>
  <c r="C43" i="35"/>
  <c r="G42" i="35"/>
  <c r="F42" i="35"/>
  <c r="E42" i="35"/>
  <c r="C42" i="35"/>
  <c r="G41" i="35"/>
  <c r="F41" i="35"/>
  <c r="E41" i="35"/>
  <c r="C41" i="35"/>
  <c r="G40" i="35"/>
  <c r="F40" i="35"/>
  <c r="E40" i="35"/>
  <c r="C40" i="35"/>
  <c r="G39" i="35"/>
  <c r="F39" i="35"/>
  <c r="E39" i="35"/>
  <c r="C39" i="35"/>
  <c r="G38" i="35"/>
  <c r="F38" i="35"/>
  <c r="E38" i="35"/>
  <c r="C38" i="35"/>
  <c r="G37" i="35"/>
  <c r="F37" i="35"/>
  <c r="E37" i="35"/>
  <c r="C37" i="35"/>
  <c r="G36" i="35"/>
  <c r="F36" i="35"/>
  <c r="E36" i="35"/>
  <c r="C36" i="35"/>
  <c r="G35" i="35"/>
  <c r="F35" i="35"/>
  <c r="E35" i="35"/>
  <c r="C35" i="35"/>
  <c r="G34" i="35"/>
  <c r="F34" i="35"/>
  <c r="E34" i="35"/>
  <c r="C34" i="35"/>
  <c r="G33" i="35"/>
  <c r="F33" i="35"/>
  <c r="E33" i="35"/>
  <c r="C33" i="35"/>
  <c r="G32" i="35"/>
  <c r="F32" i="35"/>
  <c r="E32" i="35"/>
  <c r="C32" i="35"/>
  <c r="G31" i="35"/>
  <c r="F31" i="35"/>
  <c r="E31" i="35"/>
  <c r="C31" i="35"/>
  <c r="G30" i="35"/>
  <c r="F30" i="35"/>
  <c r="E30" i="35"/>
  <c r="C30" i="35"/>
  <c r="G29" i="35"/>
  <c r="F29" i="35"/>
  <c r="E29" i="35"/>
  <c r="C29" i="35"/>
  <c r="G28" i="35"/>
  <c r="F28" i="35"/>
  <c r="E28" i="35"/>
  <c r="C28" i="35"/>
  <c r="G27" i="35"/>
  <c r="F27" i="35"/>
  <c r="E27" i="35"/>
  <c r="C27" i="35"/>
  <c r="G26" i="35"/>
  <c r="F26" i="35"/>
  <c r="E26" i="35"/>
  <c r="C26" i="35"/>
  <c r="G25" i="35"/>
  <c r="F25" i="35"/>
  <c r="E25" i="35"/>
  <c r="C25" i="35"/>
  <c r="G24" i="35"/>
  <c r="F24" i="35"/>
  <c r="E24" i="35"/>
  <c r="C24" i="35"/>
  <c r="G23" i="35"/>
  <c r="F23" i="35"/>
  <c r="E23" i="35"/>
  <c r="C23" i="35"/>
  <c r="G22" i="35"/>
  <c r="F22" i="35"/>
  <c r="E22" i="35"/>
  <c r="C22" i="35"/>
  <c r="V41" i="34"/>
  <c r="U41" i="34"/>
  <c r="R41" i="34"/>
  <c r="Q41" i="34"/>
  <c r="P41" i="34"/>
  <c r="O41" i="34"/>
  <c r="N41" i="34"/>
  <c r="L41" i="34"/>
  <c r="K41" i="34"/>
  <c r="I41" i="34"/>
  <c r="V40" i="34"/>
  <c r="U40" i="34"/>
  <c r="R40" i="34"/>
  <c r="Q40" i="34"/>
  <c r="P40" i="34"/>
  <c r="O40" i="34"/>
  <c r="N40" i="34"/>
  <c r="L40" i="34"/>
  <c r="K40" i="34"/>
  <c r="I40" i="34"/>
  <c r="V39" i="34"/>
  <c r="U39" i="34"/>
  <c r="R39" i="34"/>
  <c r="Q39" i="34"/>
  <c r="P39" i="34"/>
  <c r="O39" i="34"/>
  <c r="N39" i="34"/>
  <c r="L39" i="34"/>
  <c r="K39" i="34"/>
  <c r="I39" i="34"/>
  <c r="V38" i="34"/>
  <c r="U38" i="34"/>
  <c r="R38" i="34"/>
  <c r="Q38" i="34"/>
  <c r="P38" i="34"/>
  <c r="O38" i="34"/>
  <c r="N38" i="34"/>
  <c r="L38" i="34"/>
  <c r="K38" i="34"/>
  <c r="I38" i="34"/>
  <c r="V37" i="34"/>
  <c r="U37" i="34"/>
  <c r="R37" i="34"/>
  <c r="Q37" i="34"/>
  <c r="P37" i="34"/>
  <c r="O37" i="34"/>
  <c r="N37" i="34"/>
  <c r="L37" i="34"/>
  <c r="K37" i="34"/>
  <c r="I37" i="34"/>
  <c r="V36" i="34"/>
  <c r="U36" i="34"/>
  <c r="R36" i="34"/>
  <c r="Q36" i="34"/>
  <c r="P36" i="34"/>
  <c r="O36" i="34"/>
  <c r="N36" i="34"/>
  <c r="L36" i="34"/>
  <c r="K36" i="34"/>
  <c r="I36" i="34"/>
  <c r="V35" i="34"/>
  <c r="U35" i="34"/>
  <c r="R35" i="34"/>
  <c r="Q35" i="34"/>
  <c r="P35" i="34"/>
  <c r="O35" i="34"/>
  <c r="N35" i="34"/>
  <c r="L35" i="34"/>
  <c r="K35" i="34"/>
  <c r="I35" i="34"/>
  <c r="V34" i="34"/>
  <c r="U34" i="34"/>
  <c r="R34" i="34"/>
  <c r="Q34" i="34"/>
  <c r="P34" i="34"/>
  <c r="O34" i="34"/>
  <c r="N34" i="34"/>
  <c r="L34" i="34"/>
  <c r="K34" i="34"/>
  <c r="I34" i="34"/>
  <c r="V33" i="34"/>
  <c r="U33" i="34"/>
  <c r="R33" i="34"/>
  <c r="Q33" i="34"/>
  <c r="P33" i="34"/>
  <c r="O33" i="34"/>
  <c r="N33" i="34"/>
  <c r="L33" i="34"/>
  <c r="K33" i="34"/>
  <c r="I33" i="34"/>
  <c r="V32" i="34"/>
  <c r="U32" i="34"/>
  <c r="R32" i="34"/>
  <c r="Q32" i="34"/>
  <c r="P32" i="34"/>
  <c r="O32" i="34"/>
  <c r="N32" i="34"/>
  <c r="L32" i="34"/>
  <c r="K32" i="34"/>
  <c r="I32" i="34"/>
  <c r="V31" i="34"/>
  <c r="U31" i="34"/>
  <c r="R31" i="34"/>
  <c r="Q31" i="34"/>
  <c r="P31" i="34"/>
  <c r="O31" i="34"/>
  <c r="N31" i="34"/>
  <c r="L31" i="34"/>
  <c r="K31" i="34"/>
  <c r="I31" i="34"/>
  <c r="V30" i="34"/>
  <c r="U30" i="34"/>
  <c r="R30" i="34"/>
  <c r="Q30" i="34"/>
  <c r="P30" i="34"/>
  <c r="O30" i="34"/>
  <c r="N30" i="34"/>
  <c r="L30" i="34"/>
  <c r="K30" i="34"/>
  <c r="I30" i="34"/>
  <c r="V29" i="34"/>
  <c r="U29" i="34"/>
  <c r="R29" i="34"/>
  <c r="Q29" i="34"/>
  <c r="P29" i="34"/>
  <c r="O29" i="34"/>
  <c r="N29" i="34"/>
  <c r="L29" i="34"/>
  <c r="K29" i="34"/>
  <c r="I29" i="34"/>
  <c r="V28" i="34"/>
  <c r="U28" i="34"/>
  <c r="R28" i="34"/>
  <c r="Q28" i="34"/>
  <c r="P28" i="34"/>
  <c r="O28" i="34"/>
  <c r="N28" i="34"/>
  <c r="L28" i="34"/>
  <c r="K28" i="34"/>
  <c r="I28" i="34"/>
  <c r="V27" i="34"/>
  <c r="U27" i="34"/>
  <c r="R27" i="34"/>
  <c r="Q27" i="34"/>
  <c r="P27" i="34"/>
  <c r="O27" i="34"/>
  <c r="N27" i="34"/>
  <c r="L27" i="34"/>
  <c r="K27" i="34"/>
  <c r="I27" i="34"/>
  <c r="V26" i="34"/>
  <c r="U26" i="34"/>
  <c r="R26" i="34"/>
  <c r="Q26" i="34"/>
  <c r="P26" i="34"/>
  <c r="O26" i="34"/>
  <c r="N26" i="34"/>
  <c r="L26" i="34"/>
  <c r="K26" i="34"/>
  <c r="I26" i="34"/>
  <c r="V25" i="34"/>
  <c r="U25" i="34"/>
  <c r="R25" i="34"/>
  <c r="Q25" i="34"/>
  <c r="P25" i="34"/>
  <c r="O25" i="34"/>
  <c r="N25" i="34"/>
  <c r="L25" i="34"/>
  <c r="K25" i="34"/>
  <c r="I25" i="34"/>
  <c r="V24" i="34"/>
  <c r="U24" i="34"/>
  <c r="R24" i="34"/>
  <c r="Q24" i="34"/>
  <c r="P24" i="34"/>
  <c r="O24" i="34"/>
  <c r="N24" i="34"/>
  <c r="L24" i="34"/>
  <c r="K24" i="34"/>
  <c r="I24" i="34"/>
  <c r="V23" i="34"/>
  <c r="U23" i="34"/>
  <c r="R23" i="34"/>
  <c r="Q23" i="34"/>
  <c r="P23" i="34"/>
  <c r="O23" i="34"/>
  <c r="N23" i="34"/>
  <c r="L23" i="34"/>
  <c r="K23" i="34"/>
  <c r="I23" i="34"/>
  <c r="V22" i="34"/>
  <c r="U22" i="34"/>
  <c r="R22" i="34"/>
  <c r="Q22" i="34"/>
  <c r="P22" i="34"/>
  <c r="O22" i="34"/>
  <c r="N22" i="34"/>
  <c r="L22" i="34"/>
  <c r="K22" i="34"/>
  <c r="I22" i="34"/>
  <c r="V21" i="34"/>
  <c r="U21" i="34"/>
  <c r="R21" i="34"/>
  <c r="Q21" i="34"/>
  <c r="P21" i="34"/>
  <c r="O21" i="34"/>
  <c r="N21" i="34"/>
  <c r="L21" i="34"/>
  <c r="K21" i="34"/>
  <c r="I21" i="34"/>
  <c r="V20" i="34"/>
  <c r="U20" i="34"/>
  <c r="R20" i="34"/>
  <c r="Q20" i="34"/>
  <c r="P20" i="34"/>
  <c r="O20" i="34"/>
  <c r="N20" i="34"/>
  <c r="L20" i="34"/>
  <c r="K20" i="34"/>
  <c r="I20" i="34"/>
  <c r="V19" i="34"/>
  <c r="U19" i="34"/>
  <c r="R19" i="34"/>
  <c r="Q19" i="34"/>
  <c r="P19" i="34"/>
  <c r="O19" i="34"/>
  <c r="N19" i="34"/>
  <c r="L19" i="34"/>
  <c r="K19" i="34"/>
  <c r="I19" i="34"/>
  <c r="V18" i="34"/>
  <c r="U18" i="34"/>
  <c r="R18" i="34"/>
  <c r="Q18" i="34"/>
  <c r="P18" i="34"/>
  <c r="O18" i="34"/>
  <c r="N18" i="34"/>
  <c r="L18" i="34"/>
  <c r="K18" i="34"/>
  <c r="I18" i="34"/>
  <c r="V17" i="34"/>
  <c r="U17" i="34"/>
  <c r="R17" i="34"/>
  <c r="Q17" i="34"/>
  <c r="P17" i="34"/>
  <c r="O17" i="34"/>
  <c r="N17" i="34"/>
  <c r="L17" i="34"/>
  <c r="K17" i="34"/>
  <c r="I17" i="34"/>
  <c r="V16" i="34"/>
  <c r="U16" i="34"/>
  <c r="R16" i="34"/>
  <c r="Q16" i="34"/>
  <c r="P16" i="34"/>
  <c r="O16" i="34"/>
  <c r="N16" i="34"/>
  <c r="L16" i="34"/>
  <c r="K16" i="34"/>
  <c r="I16" i="34"/>
  <c r="V15" i="34"/>
  <c r="U15" i="34"/>
  <c r="R15" i="34"/>
  <c r="Q15" i="34"/>
  <c r="P15" i="34"/>
  <c r="O15" i="34"/>
  <c r="N15" i="34"/>
  <c r="L15" i="34"/>
  <c r="K15" i="34"/>
  <c r="I15" i="34"/>
  <c r="V14" i="34"/>
  <c r="U14" i="34"/>
  <c r="R14" i="34"/>
  <c r="Q14" i="34"/>
  <c r="P14" i="34"/>
  <c r="O14" i="34"/>
  <c r="N14" i="34"/>
  <c r="L14" i="34"/>
  <c r="K14" i="34"/>
  <c r="I14" i="34"/>
  <c r="V13" i="34"/>
  <c r="U13" i="34"/>
  <c r="R13" i="34"/>
  <c r="Q13" i="34"/>
  <c r="P13" i="34"/>
  <c r="O13" i="34"/>
  <c r="N13" i="34"/>
  <c r="L13" i="34"/>
  <c r="K13" i="34"/>
  <c r="I13" i="34"/>
  <c r="V12" i="34"/>
  <c r="U12" i="34"/>
  <c r="R12" i="34"/>
  <c r="Q12" i="34"/>
  <c r="P12" i="34"/>
  <c r="O12" i="34"/>
  <c r="N12" i="34"/>
  <c r="L12" i="34"/>
  <c r="K12" i="34"/>
  <c r="I12" i="34"/>
  <c r="V11" i="34"/>
  <c r="U11" i="34"/>
  <c r="R11" i="34"/>
  <c r="Q11" i="34"/>
  <c r="P11" i="34"/>
  <c r="O11" i="34"/>
  <c r="N11" i="34"/>
  <c r="L11" i="34"/>
  <c r="K11" i="34"/>
  <c r="I11" i="34"/>
  <c r="V42" i="34"/>
  <c r="U42" i="34"/>
  <c r="R42" i="34"/>
  <c r="Q42" i="34"/>
  <c r="P42" i="34"/>
  <c r="O42" i="34"/>
  <c r="N42" i="34"/>
  <c r="L42" i="34"/>
  <c r="K42" i="34"/>
  <c r="I42" i="34"/>
  <c r="V10" i="34"/>
  <c r="U10" i="34"/>
  <c r="R10" i="34"/>
  <c r="Q10" i="34"/>
  <c r="P10" i="34"/>
  <c r="O10" i="34"/>
  <c r="N10" i="34"/>
  <c r="L10" i="34"/>
  <c r="K10" i="34"/>
  <c r="I10" i="34"/>
  <c r="V9" i="34"/>
  <c r="U9" i="34"/>
  <c r="R9" i="34"/>
  <c r="Q9" i="34"/>
  <c r="P9" i="34"/>
  <c r="O9" i="34"/>
  <c r="N9" i="34"/>
  <c r="L9" i="34"/>
  <c r="K9" i="34"/>
  <c r="I9" i="34"/>
  <c r="V8" i="34"/>
  <c r="U8" i="34"/>
  <c r="R8" i="34"/>
  <c r="Q8" i="34"/>
  <c r="P8" i="34"/>
  <c r="O8" i="34"/>
  <c r="N8" i="34"/>
  <c r="L8" i="34"/>
  <c r="K8" i="34"/>
  <c r="I8" i="34"/>
  <c r="V7" i="34"/>
  <c r="U7" i="34"/>
  <c r="R7" i="34"/>
  <c r="Q7" i="34"/>
  <c r="P7" i="34"/>
  <c r="O7" i="34"/>
  <c r="N7" i="34"/>
  <c r="L7" i="34"/>
  <c r="K7" i="34"/>
  <c r="I7" i="34"/>
  <c r="N168" i="35" l="1"/>
  <c r="N169" i="35"/>
  <c r="DP113" i="3"/>
  <c r="BD113" i="3"/>
  <c r="CG113" i="3" s="1"/>
  <c r="DK113" i="3" s="1"/>
  <c r="CQ113" i="3"/>
  <c r="O113" i="3" s="1"/>
  <c r="CO113" i="3" s="1"/>
  <c r="CI113" i="3" a="1"/>
  <c r="CI113" i="3" s="1"/>
  <c r="AJ68" i="36"/>
  <c r="AH68" i="36"/>
  <c r="AG68" i="36"/>
  <c r="AB68" i="36"/>
  <c r="AM68" i="36" s="1"/>
  <c r="AG67" i="36"/>
  <c r="AB67" i="36"/>
  <c r="AM67" i="36" s="1"/>
  <c r="AG66" i="36"/>
  <c r="AB66" i="36"/>
  <c r="AM66" i="36" s="1"/>
  <c r="AG65" i="36"/>
  <c r="AB65" i="36"/>
  <c r="AM65" i="36" s="1"/>
  <c r="AG64" i="36"/>
  <c r="AB64" i="36"/>
  <c r="AM64" i="36" s="1"/>
  <c r="AG63" i="36"/>
  <c r="AB63" i="36"/>
  <c r="AM63" i="36" s="1"/>
  <c r="AG62" i="36"/>
  <c r="AB62" i="36"/>
  <c r="AM62" i="36" s="1"/>
  <c r="AG61" i="36"/>
  <c r="AB61" i="36"/>
  <c r="AM61" i="36" s="1"/>
  <c r="AG60" i="36"/>
  <c r="AB60" i="36"/>
  <c r="AM60" i="36" s="1"/>
  <c r="AG59" i="36"/>
  <c r="AB59" i="36"/>
  <c r="AM59" i="36" s="1"/>
  <c r="AG58" i="36"/>
  <c r="AB58" i="36"/>
  <c r="AM58" i="36" s="1"/>
  <c r="AG57" i="36"/>
  <c r="AB57" i="36"/>
  <c r="AM57" i="36" s="1"/>
  <c r="AG56" i="36"/>
  <c r="AB56" i="36"/>
  <c r="AM56" i="36" s="1"/>
  <c r="AG55" i="36"/>
  <c r="AB55" i="36"/>
  <c r="AM55" i="36" s="1"/>
  <c r="AG54" i="36"/>
  <c r="AB54" i="36"/>
  <c r="AM54" i="36" s="1"/>
  <c r="AG53" i="36"/>
  <c r="AB53" i="36"/>
  <c r="AM53" i="36" s="1"/>
  <c r="AG52" i="36"/>
  <c r="AB52" i="36"/>
  <c r="AM52" i="36" s="1"/>
  <c r="AG51" i="36"/>
  <c r="AB51" i="36"/>
  <c r="AM51" i="36" s="1"/>
  <c r="AG50" i="36"/>
  <c r="AB50" i="36"/>
  <c r="AM50" i="36" s="1"/>
  <c r="AG49" i="36"/>
  <c r="AB49" i="36"/>
  <c r="AM49" i="36" s="1"/>
  <c r="AG48" i="36"/>
  <c r="AB48" i="36"/>
  <c r="AM48" i="36" s="1"/>
  <c r="AG47" i="36"/>
  <c r="AB47" i="36"/>
  <c r="AM47" i="36" s="1"/>
  <c r="AJ46" i="36"/>
  <c r="AH46" i="36"/>
  <c r="AG46" i="36"/>
  <c r="AB46" i="36"/>
  <c r="AM46" i="36" s="1"/>
  <c r="AG45" i="36"/>
  <c r="AB45" i="36"/>
  <c r="AM45" i="36" s="1"/>
  <c r="AG44" i="36"/>
  <c r="AB44" i="36"/>
  <c r="AM44" i="36" s="1"/>
  <c r="AG43" i="36"/>
  <c r="AB43" i="36"/>
  <c r="AM43" i="36" s="1"/>
  <c r="AG42" i="36"/>
  <c r="AB42" i="36"/>
  <c r="AM42" i="36" s="1"/>
  <c r="AG41" i="36"/>
  <c r="AB41" i="36"/>
  <c r="AM41" i="36" s="1"/>
  <c r="AG40" i="36"/>
  <c r="AB40" i="36"/>
  <c r="AM40" i="36" s="1"/>
  <c r="AG32" i="36"/>
  <c r="AB32" i="36"/>
  <c r="AM32" i="36" s="1"/>
  <c r="X32" i="36"/>
  <c r="U32" i="36"/>
  <c r="T32" i="36"/>
  <c r="S32" i="36"/>
  <c r="Q32" i="36"/>
  <c r="O32" i="36"/>
  <c r="N32" i="36"/>
  <c r="M32" i="36"/>
  <c r="L32" i="36"/>
  <c r="R32" i="36" s="1"/>
  <c r="K32" i="36"/>
  <c r="AG39" i="36"/>
  <c r="AB39" i="36"/>
  <c r="AM39" i="36" s="1"/>
  <c r="X39" i="36"/>
  <c r="U39" i="36"/>
  <c r="T39" i="36"/>
  <c r="S39" i="36"/>
  <c r="Q39" i="36"/>
  <c r="O39" i="36"/>
  <c r="N39" i="36"/>
  <c r="M39" i="36"/>
  <c r="L39" i="36"/>
  <c r="R39" i="36" s="1"/>
  <c r="K39" i="36"/>
  <c r="AG38" i="36"/>
  <c r="AB38" i="36"/>
  <c r="AM38" i="36" s="1"/>
  <c r="X38" i="36"/>
  <c r="U38" i="36"/>
  <c r="T38" i="36"/>
  <c r="S38" i="36"/>
  <c r="Q38" i="36"/>
  <c r="O38" i="36"/>
  <c r="N38" i="36"/>
  <c r="M38" i="36"/>
  <c r="L38" i="36"/>
  <c r="R38" i="36" s="1"/>
  <c r="K38" i="36"/>
  <c r="AG37" i="36"/>
  <c r="AB37" i="36"/>
  <c r="AM37" i="36" s="1"/>
  <c r="X37" i="36"/>
  <c r="U37" i="36"/>
  <c r="T37" i="36"/>
  <c r="S37" i="36"/>
  <c r="Q37" i="36"/>
  <c r="O37" i="36"/>
  <c r="N37" i="36"/>
  <c r="M37" i="36"/>
  <c r="L37" i="36"/>
  <c r="R37" i="36" s="1"/>
  <c r="K37" i="36"/>
  <c r="AG36" i="36"/>
  <c r="AB36" i="36"/>
  <c r="AM36" i="36" s="1"/>
  <c r="X36" i="36"/>
  <c r="U36" i="36"/>
  <c r="T36" i="36"/>
  <c r="S36" i="36"/>
  <c r="Q36" i="36"/>
  <c r="O36" i="36"/>
  <c r="N36" i="36"/>
  <c r="M36" i="36"/>
  <c r="L36" i="36"/>
  <c r="R36" i="36" s="1"/>
  <c r="K36" i="36"/>
  <c r="AG35" i="36"/>
  <c r="AB35" i="36"/>
  <c r="AM35" i="36" s="1"/>
  <c r="X35" i="36"/>
  <c r="U35" i="36"/>
  <c r="T35" i="36"/>
  <c r="S35" i="36"/>
  <c r="Q35" i="36"/>
  <c r="O35" i="36"/>
  <c r="N35" i="36"/>
  <c r="M35" i="36"/>
  <c r="L35" i="36"/>
  <c r="R35" i="36" s="1"/>
  <c r="K35" i="36"/>
  <c r="AG34" i="36"/>
  <c r="AB34" i="36"/>
  <c r="AM34" i="36" s="1"/>
  <c r="X34" i="36"/>
  <c r="U34" i="36"/>
  <c r="T34" i="36"/>
  <c r="S34" i="36"/>
  <c r="Q34" i="36"/>
  <c r="O34" i="36"/>
  <c r="N34" i="36"/>
  <c r="M34" i="36"/>
  <c r="L34" i="36"/>
  <c r="R34" i="36" s="1"/>
  <c r="K34" i="36"/>
  <c r="AG33" i="36"/>
  <c r="AB33" i="36"/>
  <c r="AM33" i="36" s="1"/>
  <c r="X33" i="36"/>
  <c r="U33" i="36"/>
  <c r="T33" i="36"/>
  <c r="S33" i="36"/>
  <c r="Q33" i="36"/>
  <c r="O33" i="36"/>
  <c r="N33" i="36"/>
  <c r="M33" i="36"/>
  <c r="L33" i="36"/>
  <c r="R33" i="36" s="1"/>
  <c r="K33" i="36"/>
  <c r="V77" i="34"/>
  <c r="U77" i="34"/>
  <c r="R77" i="34"/>
  <c r="Q77" i="34"/>
  <c r="P77" i="34"/>
  <c r="O77" i="34"/>
  <c r="N77" i="34"/>
  <c r="L77" i="34"/>
  <c r="K77" i="34"/>
  <c r="I77" i="34"/>
  <c r="AB31" i="36"/>
  <c r="AB30" i="36"/>
  <c r="AM30" i="36" s="1"/>
  <c r="AB29" i="36"/>
  <c r="AM29" i="36" s="1"/>
  <c r="AB28" i="36"/>
  <c r="AB27" i="36"/>
  <c r="AB26" i="36"/>
  <c r="AB25" i="36"/>
  <c r="AB24" i="36"/>
  <c r="AB23" i="36"/>
  <c r="AB21" i="36"/>
  <c r="AB20" i="36"/>
  <c r="AB19" i="36"/>
  <c r="AB18" i="36"/>
  <c r="AB17" i="36"/>
  <c r="AB16" i="36"/>
  <c r="AB15" i="36"/>
  <c r="AB14" i="36"/>
  <c r="AB13" i="36"/>
  <c r="AB12" i="36"/>
  <c r="AB11" i="36"/>
  <c r="AB10" i="36"/>
  <c r="AB9" i="36"/>
  <c r="AB8" i="36"/>
  <c r="AB7" i="36"/>
  <c r="AB6" i="36"/>
  <c r="AG30" i="36"/>
  <c r="X30" i="36"/>
  <c r="U30" i="36"/>
  <c r="T30" i="36"/>
  <c r="S30" i="36"/>
  <c r="Q30" i="36"/>
  <c r="O30" i="36"/>
  <c r="N30" i="36"/>
  <c r="M30" i="36"/>
  <c r="L30" i="36"/>
  <c r="R30" i="36" s="1"/>
  <c r="K30" i="36"/>
  <c r="AG29" i="36"/>
  <c r="X29" i="36"/>
  <c r="U29" i="36"/>
  <c r="T29" i="36"/>
  <c r="S29" i="36"/>
  <c r="Q29" i="36"/>
  <c r="O29" i="36"/>
  <c r="N29" i="36"/>
  <c r="M29" i="36"/>
  <c r="L29" i="36"/>
  <c r="R29" i="36" s="1"/>
  <c r="K29" i="36"/>
  <c r="CX115" i="3" l="1"/>
  <c r="CY115" i="3" s="1"/>
  <c r="CH113" i="3"/>
  <c r="CE113" i="3"/>
  <c r="DN113" i="3" s="1"/>
  <c r="DL113" i="3"/>
  <c r="DQ113" i="3"/>
  <c r="CD113" i="3"/>
  <c r="DM113" i="3" s="1"/>
  <c r="AH165" i="34"/>
  <c r="AG165" i="34"/>
  <c r="AE165" i="34"/>
  <c r="AH164" i="34"/>
  <c r="AG164" i="34"/>
  <c r="AE164" i="34"/>
  <c r="AH163" i="34"/>
  <c r="AG163" i="34"/>
  <c r="AE163" i="34"/>
  <c r="AH162" i="34"/>
  <c r="AG162" i="34"/>
  <c r="AE162" i="34"/>
  <c r="AH161" i="34"/>
  <c r="AG161" i="34"/>
  <c r="AE161" i="34"/>
  <c r="AH160" i="34"/>
  <c r="AG160" i="34"/>
  <c r="AE160" i="34"/>
  <c r="AH159" i="34"/>
  <c r="AG159" i="34"/>
  <c r="AE159" i="34"/>
  <c r="AH158" i="34"/>
  <c r="AG158" i="34"/>
  <c r="AE158" i="34"/>
  <c r="AH157" i="34"/>
  <c r="AG157" i="34"/>
  <c r="AE157" i="34"/>
  <c r="AH156" i="34"/>
  <c r="AG156" i="34"/>
  <c r="AE156" i="34"/>
  <c r="AH143" i="34"/>
  <c r="AH130" i="34"/>
  <c r="AH124" i="34"/>
  <c r="AG124" i="34"/>
  <c r="AE124" i="34"/>
  <c r="AH83" i="34"/>
  <c r="Y121" i="35"/>
  <c r="X121" i="35"/>
  <c r="T121" i="35"/>
  <c r="U121" i="35" s="1"/>
  <c r="Y120" i="35"/>
  <c r="X120" i="35"/>
  <c r="T120" i="35"/>
  <c r="U120" i="35" s="1"/>
  <c r="Y119" i="35"/>
  <c r="X119" i="35"/>
  <c r="T119" i="35"/>
  <c r="U119" i="35" s="1"/>
  <c r="Y118" i="35"/>
  <c r="X118" i="35"/>
  <c r="T118" i="35"/>
  <c r="U118" i="35" s="1"/>
  <c r="Y117" i="35"/>
  <c r="X117" i="35"/>
  <c r="T117" i="35"/>
  <c r="U117" i="35" s="1"/>
  <c r="Y116" i="35"/>
  <c r="X116" i="35"/>
  <c r="T116" i="35"/>
  <c r="U116" i="35" s="1"/>
  <c r="Y115" i="35"/>
  <c r="X115" i="35"/>
  <c r="T115" i="35"/>
  <c r="U115" i="35" s="1"/>
  <c r="Y114" i="35"/>
  <c r="X114" i="35"/>
  <c r="T114" i="35"/>
  <c r="U114" i="35" s="1"/>
  <c r="Y113" i="35"/>
  <c r="X113" i="35"/>
  <c r="T113" i="35"/>
  <c r="U113" i="35" s="1"/>
  <c r="Y112" i="35"/>
  <c r="X112" i="35"/>
  <c r="T112" i="35"/>
  <c r="U112" i="35" s="1"/>
  <c r="Y111" i="35"/>
  <c r="X111" i="35"/>
  <c r="T111" i="35"/>
  <c r="U111" i="35" s="1"/>
  <c r="Y109" i="35"/>
  <c r="X109" i="35"/>
  <c r="T109" i="35"/>
  <c r="U109" i="35" s="1"/>
  <c r="Y108" i="35"/>
  <c r="X108" i="35"/>
  <c r="T108" i="35"/>
  <c r="U108" i="35" s="1"/>
  <c r="Y107" i="35"/>
  <c r="X107" i="35"/>
  <c r="T107" i="35"/>
  <c r="U107" i="35" s="1"/>
  <c r="Y105" i="35"/>
  <c r="X105" i="35"/>
  <c r="T105" i="35"/>
  <c r="U105" i="35" s="1"/>
  <c r="Y104" i="35"/>
  <c r="X104" i="35"/>
  <c r="T104" i="35"/>
  <c r="U104" i="35" s="1"/>
  <c r="Y103" i="35"/>
  <c r="X103" i="35"/>
  <c r="T103" i="35"/>
  <c r="U103" i="35" s="1"/>
  <c r="Y102" i="35"/>
  <c r="X102" i="35"/>
  <c r="T102" i="35"/>
  <c r="U102" i="35" s="1"/>
  <c r="Y101" i="35"/>
  <c r="X101" i="35"/>
  <c r="T101" i="35"/>
  <c r="U101" i="35" s="1"/>
  <c r="Y100" i="35"/>
  <c r="X100" i="35"/>
  <c r="T100" i="35"/>
  <c r="U100" i="35" s="1"/>
  <c r="Y99" i="35"/>
  <c r="X99" i="35"/>
  <c r="T99" i="35"/>
  <c r="U99" i="35" s="1"/>
  <c r="Y98" i="35"/>
  <c r="X98" i="35"/>
  <c r="T98" i="35"/>
  <c r="U98" i="35" s="1"/>
  <c r="Y97" i="35"/>
  <c r="X97" i="35"/>
  <c r="T97" i="35"/>
  <c r="U97" i="35" s="1"/>
  <c r="Y96" i="35"/>
  <c r="X96" i="35"/>
  <c r="T96" i="35"/>
  <c r="U96" i="35" s="1"/>
  <c r="Y95" i="35"/>
  <c r="X95" i="35"/>
  <c r="T95" i="35"/>
  <c r="U95" i="35" s="1"/>
  <c r="Y94" i="35"/>
  <c r="X94" i="35"/>
  <c r="T94" i="35"/>
  <c r="U94" i="35" s="1"/>
  <c r="Y93" i="35"/>
  <c r="X93" i="35"/>
  <c r="T93" i="35"/>
  <c r="U93" i="35" s="1"/>
  <c r="Y92" i="35"/>
  <c r="X92" i="35"/>
  <c r="T92" i="35"/>
  <c r="U92" i="35" s="1"/>
  <c r="Y91" i="35"/>
  <c r="X91" i="35"/>
  <c r="T91" i="35"/>
  <c r="U91" i="35" s="1"/>
  <c r="Y90" i="35"/>
  <c r="X90" i="35"/>
  <c r="T90" i="35"/>
  <c r="U90" i="35" s="1"/>
  <c r="Y89" i="35"/>
  <c r="X89" i="35"/>
  <c r="T89" i="35"/>
  <c r="U89" i="35" s="1"/>
  <c r="Y88" i="35"/>
  <c r="X88" i="35"/>
  <c r="T88" i="35"/>
  <c r="U88" i="35" s="1"/>
  <c r="Y87" i="35"/>
  <c r="X87" i="35"/>
  <c r="T87" i="35"/>
  <c r="U87" i="35" s="1"/>
  <c r="Y86" i="35"/>
  <c r="X86" i="35"/>
  <c r="T86" i="35"/>
  <c r="U86" i="35" s="1"/>
  <c r="Y85" i="35"/>
  <c r="X85" i="35"/>
  <c r="T85" i="35"/>
  <c r="U85" i="35" s="1"/>
  <c r="Y84" i="35"/>
  <c r="X84" i="35"/>
  <c r="T84" i="35"/>
  <c r="U84" i="35" s="1"/>
  <c r="Y83" i="35"/>
  <c r="X83" i="35"/>
  <c r="T83" i="35"/>
  <c r="U83" i="35" s="1"/>
  <c r="Y82" i="35"/>
  <c r="X82" i="35"/>
  <c r="T82" i="35"/>
  <c r="U82" i="35" s="1"/>
  <c r="Y81" i="35"/>
  <c r="X81" i="35"/>
  <c r="T81" i="35"/>
  <c r="U81" i="35" s="1"/>
  <c r="Y80" i="35"/>
  <c r="X80" i="35"/>
  <c r="T80" i="35"/>
  <c r="U80" i="35" s="1"/>
  <c r="Y79" i="35"/>
  <c r="X79" i="35"/>
  <c r="T79" i="35"/>
  <c r="U79" i="35" s="1"/>
  <c r="Y78" i="35"/>
  <c r="X78" i="35"/>
  <c r="T78" i="35"/>
  <c r="U78" i="35" s="1"/>
  <c r="Y77" i="35"/>
  <c r="X77" i="35"/>
  <c r="T77" i="35"/>
  <c r="U77" i="35" s="1"/>
  <c r="Y76" i="35"/>
  <c r="X76" i="35"/>
  <c r="T76" i="35"/>
  <c r="U76" i="35" s="1"/>
  <c r="Y75" i="35"/>
  <c r="X75" i="35"/>
  <c r="T75" i="35"/>
  <c r="U75" i="35" s="1"/>
  <c r="Y74" i="35"/>
  <c r="X74" i="35"/>
  <c r="T74" i="35"/>
  <c r="U74" i="35" s="1"/>
  <c r="Y73" i="35"/>
  <c r="X73" i="35"/>
  <c r="T73" i="35"/>
  <c r="U73" i="35" s="1"/>
  <c r="Y72" i="35"/>
  <c r="X72" i="35"/>
  <c r="T72" i="35"/>
  <c r="U72" i="35" s="1"/>
  <c r="Y71" i="35"/>
  <c r="X71" i="35"/>
  <c r="T71" i="35"/>
  <c r="U71" i="35" s="1"/>
  <c r="Y70" i="35"/>
  <c r="X70" i="35"/>
  <c r="T70" i="35"/>
  <c r="U70" i="35" s="1"/>
  <c r="Y69" i="35"/>
  <c r="X69" i="35"/>
  <c r="T69" i="35"/>
  <c r="U69" i="35" s="1"/>
  <c r="Y68" i="35"/>
  <c r="X68" i="35"/>
  <c r="T68" i="35"/>
  <c r="U68" i="35" s="1"/>
  <c r="Y67" i="35"/>
  <c r="X67" i="35"/>
  <c r="T67" i="35"/>
  <c r="U67" i="35" s="1"/>
  <c r="Y66" i="35"/>
  <c r="X66" i="35"/>
  <c r="T66" i="35"/>
  <c r="U66" i="35" s="1"/>
  <c r="Y65" i="35"/>
  <c r="X65" i="35"/>
  <c r="T65" i="35"/>
  <c r="U65" i="35" s="1"/>
  <c r="Y64" i="35"/>
  <c r="X64" i="35"/>
  <c r="T64" i="35"/>
  <c r="U64" i="35" s="1"/>
  <c r="Y63" i="35"/>
  <c r="X63" i="35"/>
  <c r="T63" i="35"/>
  <c r="U63" i="35" s="1"/>
  <c r="Y62" i="35"/>
  <c r="X62" i="35"/>
  <c r="T62" i="35"/>
  <c r="U62" i="35" s="1"/>
  <c r="Y61" i="35"/>
  <c r="X61" i="35"/>
  <c r="T61" i="35"/>
  <c r="U61" i="35" s="1"/>
  <c r="Y60" i="35"/>
  <c r="X60" i="35"/>
  <c r="T60" i="35"/>
  <c r="U60" i="35" s="1"/>
  <c r="Y59" i="35"/>
  <c r="X59" i="35"/>
  <c r="T59" i="35"/>
  <c r="U59" i="35" s="1"/>
  <c r="Y58" i="35"/>
  <c r="X58" i="35"/>
  <c r="T58" i="35"/>
  <c r="U58" i="35" s="1"/>
  <c r="Y57" i="35"/>
  <c r="X57" i="35"/>
  <c r="T57" i="35"/>
  <c r="U57" i="35" s="1"/>
  <c r="Y56" i="35"/>
  <c r="X56" i="35"/>
  <c r="T56" i="35"/>
  <c r="U56" i="35" s="1"/>
  <c r="Y55" i="35"/>
  <c r="X55" i="35"/>
  <c r="T55" i="35"/>
  <c r="U55" i="35" s="1"/>
  <c r="Y54" i="35"/>
  <c r="X54" i="35"/>
  <c r="T54" i="35"/>
  <c r="U54" i="35" s="1"/>
  <c r="Y53" i="35"/>
  <c r="X53" i="35"/>
  <c r="T53" i="35"/>
  <c r="U53" i="35" s="1"/>
  <c r="Y52" i="35"/>
  <c r="X52" i="35"/>
  <c r="T52" i="35"/>
  <c r="U52" i="35" s="1"/>
  <c r="Y51" i="35"/>
  <c r="X51" i="35"/>
  <c r="T51" i="35"/>
  <c r="U51" i="35" s="1"/>
  <c r="Y50" i="35"/>
  <c r="X50" i="35"/>
  <c r="T50" i="35"/>
  <c r="U50" i="35" s="1"/>
  <c r="Y49" i="35"/>
  <c r="X49" i="35"/>
  <c r="T49" i="35"/>
  <c r="U49" i="35" s="1"/>
  <c r="Y48" i="35"/>
  <c r="X48" i="35"/>
  <c r="T48" i="35"/>
  <c r="U48" i="35" s="1"/>
  <c r="Y47" i="35"/>
  <c r="X47" i="35"/>
  <c r="T47" i="35"/>
  <c r="U47" i="35" s="1"/>
  <c r="Y46" i="35"/>
  <c r="X46" i="35"/>
  <c r="T46" i="35"/>
  <c r="U46" i="35" s="1"/>
  <c r="Y45" i="35"/>
  <c r="X45" i="35"/>
  <c r="T45" i="35"/>
  <c r="U45" i="35" s="1"/>
  <c r="Y44" i="35"/>
  <c r="X44" i="35"/>
  <c r="T44" i="35"/>
  <c r="U44" i="35" s="1"/>
  <c r="Y43" i="35"/>
  <c r="X43" i="35"/>
  <c r="T43" i="35"/>
  <c r="U43" i="35" s="1"/>
  <c r="Y42" i="35"/>
  <c r="X42" i="35"/>
  <c r="T42" i="35"/>
  <c r="U42" i="35" s="1"/>
  <c r="Y41" i="35"/>
  <c r="X41" i="35"/>
  <c r="T41" i="35"/>
  <c r="U41" i="35" s="1"/>
  <c r="Y40" i="35"/>
  <c r="X40" i="35"/>
  <c r="T40" i="35"/>
  <c r="U40" i="35" s="1"/>
  <c r="Y39" i="35"/>
  <c r="X39" i="35"/>
  <c r="T39" i="35"/>
  <c r="U39" i="35" s="1"/>
  <c r="Y38" i="35"/>
  <c r="X38" i="35"/>
  <c r="T38" i="35"/>
  <c r="U38" i="35" s="1"/>
  <c r="Y37" i="35"/>
  <c r="X37" i="35"/>
  <c r="T37" i="35"/>
  <c r="U37" i="35" s="1"/>
  <c r="Y36" i="35"/>
  <c r="X36" i="35"/>
  <c r="T36" i="35"/>
  <c r="U36" i="35" s="1"/>
  <c r="Y35" i="35"/>
  <c r="X35" i="35"/>
  <c r="T35" i="35"/>
  <c r="U35" i="35" s="1"/>
  <c r="Y34" i="35"/>
  <c r="X34" i="35"/>
  <c r="T34" i="35"/>
  <c r="U34" i="35" s="1"/>
  <c r="Y33" i="35"/>
  <c r="X33" i="35"/>
  <c r="T33" i="35"/>
  <c r="U33" i="35" s="1"/>
  <c r="Y32" i="35"/>
  <c r="X32" i="35"/>
  <c r="T32" i="35"/>
  <c r="U32" i="35" s="1"/>
  <c r="Y31" i="35"/>
  <c r="X31" i="35"/>
  <c r="T31" i="35"/>
  <c r="U31" i="35" s="1"/>
  <c r="Y30" i="35"/>
  <c r="X30" i="35"/>
  <c r="T30" i="35"/>
  <c r="U30" i="35" s="1"/>
  <c r="Y29" i="35"/>
  <c r="X29" i="35"/>
  <c r="T29" i="35"/>
  <c r="U29" i="35" s="1"/>
  <c r="Y28" i="35"/>
  <c r="X28" i="35"/>
  <c r="T28" i="35"/>
  <c r="U28" i="35" s="1"/>
  <c r="Y27" i="35"/>
  <c r="X27" i="35"/>
  <c r="T27" i="35"/>
  <c r="U27" i="35" s="1"/>
  <c r="Y26" i="35"/>
  <c r="X26" i="35"/>
  <c r="T26" i="35"/>
  <c r="U26" i="35" s="1"/>
  <c r="Y25" i="35"/>
  <c r="X25" i="35"/>
  <c r="T25" i="35"/>
  <c r="U25" i="35" s="1"/>
  <c r="Y24" i="35"/>
  <c r="X24" i="35"/>
  <c r="T24" i="35"/>
  <c r="U24" i="35" s="1"/>
  <c r="Y23" i="35"/>
  <c r="X23" i="35"/>
  <c r="T23" i="35"/>
  <c r="U23" i="35" s="1"/>
  <c r="Y22" i="35"/>
  <c r="X22" i="35"/>
  <c r="T22" i="35"/>
  <c r="U22" i="35" s="1"/>
  <c r="Y21" i="35"/>
  <c r="X21" i="35"/>
  <c r="T21" i="35"/>
  <c r="U21" i="35" s="1"/>
  <c r="Y20" i="35"/>
  <c r="X20" i="35"/>
  <c r="T20" i="35"/>
  <c r="U20" i="35" s="1"/>
  <c r="Y19" i="35"/>
  <c r="X19" i="35"/>
  <c r="T19" i="35"/>
  <c r="U19" i="35" s="1"/>
  <c r="Y18" i="35"/>
  <c r="X18" i="35"/>
  <c r="T18" i="35"/>
  <c r="U18" i="35" s="1"/>
  <c r="Y17" i="35"/>
  <c r="X17" i="35"/>
  <c r="T17" i="35"/>
  <c r="U17" i="35" s="1"/>
  <c r="Y16" i="35"/>
  <c r="X16" i="35"/>
  <c r="T16" i="35"/>
  <c r="U16" i="35" s="1"/>
  <c r="Y15" i="35"/>
  <c r="X15" i="35"/>
  <c r="T15" i="35"/>
  <c r="U15" i="35" s="1"/>
  <c r="Y14" i="35"/>
  <c r="X14" i="35"/>
  <c r="T14" i="35"/>
  <c r="U14" i="35" s="1"/>
  <c r="Y13" i="35"/>
  <c r="X13" i="35"/>
  <c r="T13" i="35"/>
  <c r="U13" i="35" s="1"/>
  <c r="Y12" i="35"/>
  <c r="X12" i="35"/>
  <c r="T12" i="35"/>
  <c r="U12" i="35" s="1"/>
  <c r="Y11" i="35"/>
  <c r="X11" i="35"/>
  <c r="T11" i="35"/>
  <c r="U11" i="35" s="1"/>
  <c r="Y10" i="35"/>
  <c r="X10" i="35"/>
  <c r="T10" i="35"/>
  <c r="U10" i="35" s="1"/>
  <c r="Y9" i="35"/>
  <c r="X9" i="35"/>
  <c r="T9" i="35"/>
  <c r="U9" i="35" s="1"/>
  <c r="Y8" i="35"/>
  <c r="X8" i="35"/>
  <c r="T8" i="35"/>
  <c r="U8" i="35" s="1"/>
  <c r="Z7" i="35"/>
  <c r="Y7" i="35"/>
  <c r="X7" i="35"/>
  <c r="T7" i="35"/>
  <c r="U7" i="35" s="1"/>
  <c r="P211" i="35"/>
  <c r="O211" i="35"/>
  <c r="G121" i="35"/>
  <c r="F121" i="35"/>
  <c r="E121" i="35"/>
  <c r="C121" i="35"/>
  <c r="W121" i="35" s="1"/>
  <c r="G120" i="35"/>
  <c r="F120" i="35"/>
  <c r="E120" i="35"/>
  <c r="C120" i="35"/>
  <c r="W120" i="35" s="1"/>
  <c r="G119" i="35"/>
  <c r="F119" i="35"/>
  <c r="E119" i="35"/>
  <c r="C119" i="35"/>
  <c r="W119" i="35" s="1"/>
  <c r="G118" i="35"/>
  <c r="F118" i="35"/>
  <c r="E118" i="35"/>
  <c r="C118" i="35"/>
  <c r="W118" i="35" s="1"/>
  <c r="G117" i="35"/>
  <c r="F117" i="35"/>
  <c r="E117" i="35"/>
  <c r="C117" i="35"/>
  <c r="W117" i="35" s="1"/>
  <c r="H116" i="35"/>
  <c r="G116" i="35"/>
  <c r="F116" i="35"/>
  <c r="E116" i="35"/>
  <c r="D116" i="35"/>
  <c r="C116" i="35"/>
  <c r="W116" i="35" s="1"/>
  <c r="B116" i="35"/>
  <c r="G115" i="35"/>
  <c r="F115" i="35"/>
  <c r="E115" i="35"/>
  <c r="C115" i="35"/>
  <c r="W115" i="35" s="1"/>
  <c r="W114" i="35"/>
  <c r="W113" i="35"/>
  <c r="W112" i="35"/>
  <c r="W111" i="35"/>
  <c r="W109" i="35"/>
  <c r="W108" i="35"/>
  <c r="W107" i="35"/>
  <c r="W105" i="35"/>
  <c r="W104" i="35"/>
  <c r="W103" i="35"/>
  <c r="W102" i="35"/>
  <c r="W101" i="35"/>
  <c r="W100" i="35"/>
  <c r="W99" i="35"/>
  <c r="W98" i="35"/>
  <c r="W97" i="35"/>
  <c r="W96" i="35"/>
  <c r="W95" i="35"/>
  <c r="W94" i="35"/>
  <c r="W93" i="35"/>
  <c r="W92" i="35"/>
  <c r="W91" i="35"/>
  <c r="W90" i="35"/>
  <c r="W89" i="35"/>
  <c r="W88" i="35"/>
  <c r="W87" i="35"/>
  <c r="W86" i="35"/>
  <c r="W85" i="35"/>
  <c r="W84" i="35"/>
  <c r="W83" i="35"/>
  <c r="W82" i="35"/>
  <c r="W81" i="35"/>
  <c r="W80" i="35"/>
  <c r="W79" i="35"/>
  <c r="W78" i="35"/>
  <c r="W77" i="35"/>
  <c r="W76" i="35"/>
  <c r="W75" i="35"/>
  <c r="W74" i="35"/>
  <c r="W73" i="35"/>
  <c r="W72" i="35"/>
  <c r="W71" i="35"/>
  <c r="W70" i="35"/>
  <c r="W69" i="35"/>
  <c r="W68" i="35"/>
  <c r="W67" i="35"/>
  <c r="W66" i="35"/>
  <c r="W65" i="35"/>
  <c r="W64" i="35"/>
  <c r="W63" i="35"/>
  <c r="W62" i="35"/>
  <c r="W61" i="35"/>
  <c r="W60" i="35"/>
  <c r="W59" i="35"/>
  <c r="W58" i="35"/>
  <c r="W57" i="35"/>
  <c r="W56" i="35"/>
  <c r="W55" i="35"/>
  <c r="W54" i="35"/>
  <c r="W53" i="35"/>
  <c r="W52" i="35"/>
  <c r="W51" i="35"/>
  <c r="W50" i="35"/>
  <c r="W49" i="35"/>
  <c r="W48" i="35"/>
  <c r="W47" i="35"/>
  <c r="W46" i="35"/>
  <c r="W45" i="35"/>
  <c r="W44" i="35"/>
  <c r="W43" i="35"/>
  <c r="W42" i="35"/>
  <c r="W41" i="35"/>
  <c r="W40" i="35"/>
  <c r="W39" i="35"/>
  <c r="W38" i="35"/>
  <c r="W37" i="35"/>
  <c r="W36" i="35"/>
  <c r="W35" i="35"/>
  <c r="W34" i="35"/>
  <c r="W33" i="35"/>
  <c r="W32" i="35"/>
  <c r="W31" i="35"/>
  <c r="W30" i="35"/>
  <c r="W29" i="35"/>
  <c r="W28" i="35"/>
  <c r="W27" i="35"/>
  <c r="W26" i="35"/>
  <c r="W25" i="35"/>
  <c r="W24" i="35"/>
  <c r="W23" i="35"/>
  <c r="W22" i="35"/>
  <c r="G21" i="35"/>
  <c r="F21" i="35"/>
  <c r="E21" i="35"/>
  <c r="C21" i="35"/>
  <c r="W21" i="35" s="1"/>
  <c r="G20" i="35"/>
  <c r="F20" i="35"/>
  <c r="E20" i="35"/>
  <c r="C20" i="35"/>
  <c r="W20" i="35" s="1"/>
  <c r="G19" i="35"/>
  <c r="F19" i="35"/>
  <c r="E19" i="35"/>
  <c r="C19" i="35"/>
  <c r="W19" i="35" s="1"/>
  <c r="G18" i="35"/>
  <c r="F18" i="35"/>
  <c r="E18" i="35"/>
  <c r="C18" i="35"/>
  <c r="W18" i="35" s="1"/>
  <c r="G17" i="35"/>
  <c r="F17" i="35"/>
  <c r="E17" i="35"/>
  <c r="C17" i="35"/>
  <c r="W17" i="35" s="1"/>
  <c r="G16" i="35"/>
  <c r="F16" i="35"/>
  <c r="E16" i="35"/>
  <c r="C16" i="35"/>
  <c r="W16" i="35" s="1"/>
  <c r="G15" i="35"/>
  <c r="F15" i="35"/>
  <c r="E15" i="35"/>
  <c r="C15" i="35"/>
  <c r="W15" i="35" s="1"/>
  <c r="G14" i="35"/>
  <c r="F14" i="35"/>
  <c r="E14" i="35"/>
  <c r="C14" i="35"/>
  <c r="W14" i="35" s="1"/>
  <c r="G13" i="35"/>
  <c r="F13" i="35"/>
  <c r="E13" i="35"/>
  <c r="C13" i="35"/>
  <c r="W13" i="35" s="1"/>
  <c r="G12" i="35"/>
  <c r="F12" i="35"/>
  <c r="E12" i="35"/>
  <c r="C12" i="35"/>
  <c r="W12" i="35" s="1"/>
  <c r="G11" i="35"/>
  <c r="F11" i="35"/>
  <c r="E11" i="35"/>
  <c r="C11" i="35"/>
  <c r="W11" i="35" s="1"/>
  <c r="G10" i="35"/>
  <c r="F10" i="35"/>
  <c r="E10" i="35"/>
  <c r="C10" i="35"/>
  <c r="W10" i="35" s="1"/>
  <c r="G9" i="35"/>
  <c r="F9" i="35"/>
  <c r="E9" i="35"/>
  <c r="C9" i="35"/>
  <c r="W9" i="35" s="1"/>
  <c r="G8" i="35"/>
  <c r="F8" i="35"/>
  <c r="E8" i="35"/>
  <c r="C8" i="35"/>
  <c r="W8" i="35" s="1"/>
  <c r="G7" i="35"/>
  <c r="F7" i="35"/>
  <c r="E7" i="35"/>
  <c r="C7" i="35"/>
  <c r="W7" i="35" s="1"/>
  <c r="CF193" i="3"/>
  <c r="DI193" i="3" s="1"/>
  <c r="CB193" i="3"/>
  <c r="CA193" i="3"/>
  <c r="BZ193" i="3"/>
  <c r="BY193" i="3"/>
  <c r="BX193" i="3"/>
  <c r="BW193" i="3"/>
  <c r="BV193" i="3"/>
  <c r="BU193" i="3"/>
  <c r="BT193" i="3"/>
  <c r="BS193" i="3"/>
  <c r="BR193" i="3"/>
  <c r="BQ193" i="3"/>
  <c r="BP193" i="3"/>
  <c r="BO193" i="3"/>
  <c r="BN193" i="3"/>
  <c r="BM193" i="3"/>
  <c r="BL193" i="3"/>
  <c r="BK193" i="3"/>
  <c r="BJ193" i="3"/>
  <c r="BI193" i="3"/>
  <c r="BG193" i="3"/>
  <c r="BF193" i="3"/>
  <c r="BE193" i="3"/>
  <c r="BC193" i="3"/>
  <c r="BB193" i="3"/>
  <c r="AZ193" i="3"/>
  <c r="Z193" i="3" a="1"/>
  <c r="Z193" i="3" s="1"/>
  <c r="Y193" i="3" a="1"/>
  <c r="Y193" i="3" s="1"/>
  <c r="X193" i="3" a="1"/>
  <c r="X193" i="3" s="1"/>
  <c r="R193" i="3" a="1"/>
  <c r="R193" i="3" s="1"/>
  <c r="Q193" i="3"/>
  <c r="N193" i="3"/>
  <c r="M193" i="3"/>
  <c r="L193" i="3"/>
  <c r="T193" i="3" s="1"/>
  <c r="K193" i="3"/>
  <c r="S193" i="3" s="1"/>
  <c r="F193" i="3"/>
  <c r="B193" i="3"/>
  <c r="CB192" i="3"/>
  <c r="CA192" i="3"/>
  <c r="BZ192" i="3"/>
  <c r="BY192" i="3"/>
  <c r="BX192" i="3"/>
  <c r="BW192" i="3"/>
  <c r="BV192" i="3"/>
  <c r="BU192" i="3"/>
  <c r="BT192" i="3"/>
  <c r="BS192" i="3"/>
  <c r="BR192" i="3"/>
  <c r="BQ192" i="3"/>
  <c r="BP192" i="3"/>
  <c r="BO192" i="3"/>
  <c r="BN192" i="3"/>
  <c r="BM192" i="3"/>
  <c r="BL192" i="3"/>
  <c r="BK192" i="3"/>
  <c r="BJ192" i="3"/>
  <c r="BI192" i="3"/>
  <c r="BG192" i="3"/>
  <c r="BF192" i="3"/>
  <c r="BE192" i="3"/>
  <c r="BC192" i="3"/>
  <c r="BB192" i="3"/>
  <c r="AZ192" i="3"/>
  <c r="Z192" i="3" a="1"/>
  <c r="Z192" i="3" s="1"/>
  <c r="Y192" i="3" a="1"/>
  <c r="Y192" i="3" s="1"/>
  <c r="X192" i="3" a="1"/>
  <c r="X192" i="3" s="1"/>
  <c r="R192" i="3" a="1"/>
  <c r="R192" i="3" s="1"/>
  <c r="Q192" i="3"/>
  <c r="N192" i="3"/>
  <c r="M192" i="3"/>
  <c r="L192" i="3"/>
  <c r="T192" i="3" s="1"/>
  <c r="K192" i="3"/>
  <c r="S192" i="3" s="1"/>
  <c r="F192" i="3"/>
  <c r="B192" i="3"/>
  <c r="CB191" i="3"/>
  <c r="CA191" i="3"/>
  <c r="BZ191" i="3"/>
  <c r="BY191" i="3"/>
  <c r="BX191" i="3"/>
  <c r="BW191" i="3"/>
  <c r="BV191" i="3"/>
  <c r="BU191" i="3"/>
  <c r="BT191" i="3"/>
  <c r="BS191" i="3"/>
  <c r="BR191" i="3"/>
  <c r="BQ191" i="3"/>
  <c r="BP191" i="3"/>
  <c r="BO191" i="3"/>
  <c r="BN191" i="3"/>
  <c r="BM191" i="3"/>
  <c r="BL191" i="3"/>
  <c r="BK191" i="3"/>
  <c r="BJ191" i="3"/>
  <c r="BI191" i="3"/>
  <c r="BG191" i="3"/>
  <c r="BF191" i="3"/>
  <c r="BE191" i="3"/>
  <c r="BC191" i="3"/>
  <c r="BB191" i="3"/>
  <c r="AZ191" i="3"/>
  <c r="Z191" i="3" a="1"/>
  <c r="Z191" i="3" s="1"/>
  <c r="Y191" i="3" a="1"/>
  <c r="Y191" i="3" s="1"/>
  <c r="X191" i="3" a="1"/>
  <c r="X191" i="3" s="1"/>
  <c r="R191" i="3" a="1"/>
  <c r="R191" i="3" s="1"/>
  <c r="Q191" i="3"/>
  <c r="N191" i="3"/>
  <c r="M191" i="3"/>
  <c r="L191" i="3"/>
  <c r="T191" i="3" s="1"/>
  <c r="K191" i="3"/>
  <c r="S191" i="3" s="1"/>
  <c r="F191" i="3"/>
  <c r="B191" i="3"/>
  <c r="CB190" i="3"/>
  <c r="CA190" i="3"/>
  <c r="BZ190" i="3"/>
  <c r="BY190" i="3"/>
  <c r="BX190" i="3"/>
  <c r="BW190" i="3"/>
  <c r="BV190" i="3"/>
  <c r="BU190" i="3"/>
  <c r="BT190" i="3"/>
  <c r="BS190" i="3"/>
  <c r="BR190" i="3"/>
  <c r="BQ190" i="3"/>
  <c r="BP190" i="3"/>
  <c r="BO190" i="3"/>
  <c r="BN190" i="3"/>
  <c r="BM190" i="3"/>
  <c r="BL190" i="3"/>
  <c r="BK190" i="3"/>
  <c r="BJ190" i="3"/>
  <c r="BI190" i="3"/>
  <c r="BG190" i="3"/>
  <c r="BF190" i="3"/>
  <c r="BE190" i="3"/>
  <c r="BC190" i="3"/>
  <c r="BB190" i="3"/>
  <c r="AZ190" i="3"/>
  <c r="Z190" i="3" a="1"/>
  <c r="Z190" i="3" s="1"/>
  <c r="Y190" i="3" a="1"/>
  <c r="Y190" i="3" s="1"/>
  <c r="X190" i="3" a="1"/>
  <c r="X190" i="3" s="1"/>
  <c r="R190" i="3" a="1"/>
  <c r="R190" i="3" s="1"/>
  <c r="Q190" i="3"/>
  <c r="N190" i="3"/>
  <c r="M190" i="3"/>
  <c r="L190" i="3"/>
  <c r="T190" i="3" s="1"/>
  <c r="K190" i="3"/>
  <c r="S190" i="3" s="1"/>
  <c r="F190" i="3"/>
  <c r="B190" i="3"/>
  <c r="CB189" i="3"/>
  <c r="CA189" i="3"/>
  <c r="BZ189" i="3"/>
  <c r="BY189" i="3"/>
  <c r="BX189" i="3"/>
  <c r="BW189" i="3"/>
  <c r="BV189" i="3"/>
  <c r="BU189" i="3"/>
  <c r="BT189" i="3"/>
  <c r="BS189" i="3"/>
  <c r="BR189" i="3"/>
  <c r="BQ189" i="3"/>
  <c r="BP189" i="3"/>
  <c r="BO189" i="3"/>
  <c r="BN189" i="3"/>
  <c r="BM189" i="3"/>
  <c r="BL189" i="3"/>
  <c r="BK189" i="3"/>
  <c r="BJ189" i="3"/>
  <c r="BI189" i="3"/>
  <c r="BG189" i="3"/>
  <c r="BF189" i="3"/>
  <c r="BE189" i="3"/>
  <c r="BC189" i="3"/>
  <c r="BB189" i="3"/>
  <c r="AZ189" i="3"/>
  <c r="Z189" i="3" a="1"/>
  <c r="Z189" i="3" s="1"/>
  <c r="Y189" i="3" a="1"/>
  <c r="Y189" i="3" s="1"/>
  <c r="X189" i="3" a="1"/>
  <c r="X189" i="3" s="1"/>
  <c r="R189" i="3" a="1"/>
  <c r="R189" i="3" s="1"/>
  <c r="Q189" i="3"/>
  <c r="N189" i="3"/>
  <c r="M189" i="3"/>
  <c r="L189" i="3"/>
  <c r="T189" i="3" s="1"/>
  <c r="K189" i="3"/>
  <c r="S189" i="3" s="1"/>
  <c r="F189" i="3"/>
  <c r="B189" i="3"/>
  <c r="CB188" i="3"/>
  <c r="CA188" i="3"/>
  <c r="BZ188" i="3"/>
  <c r="BY188" i="3"/>
  <c r="BX188" i="3"/>
  <c r="BW188" i="3"/>
  <c r="BV188" i="3"/>
  <c r="BU188" i="3"/>
  <c r="BT188" i="3"/>
  <c r="BS188" i="3"/>
  <c r="BR188" i="3"/>
  <c r="BQ188" i="3"/>
  <c r="BP188" i="3"/>
  <c r="BO188" i="3"/>
  <c r="BN188" i="3"/>
  <c r="BM188" i="3"/>
  <c r="BL188" i="3"/>
  <c r="BK188" i="3"/>
  <c r="BJ188" i="3"/>
  <c r="BI188" i="3"/>
  <c r="BG188" i="3"/>
  <c r="BF188" i="3"/>
  <c r="BE188" i="3"/>
  <c r="BC188" i="3"/>
  <c r="BB188" i="3"/>
  <c r="AZ188" i="3"/>
  <c r="Z188" i="3" a="1"/>
  <c r="Z188" i="3" s="1"/>
  <c r="Y188" i="3" a="1"/>
  <c r="Y188" i="3" s="1"/>
  <c r="X188" i="3" a="1"/>
  <c r="X188" i="3" s="1"/>
  <c r="R188" i="3" a="1"/>
  <c r="R188" i="3" s="1"/>
  <c r="Q188" i="3"/>
  <c r="N188" i="3"/>
  <c r="M188" i="3"/>
  <c r="L188" i="3"/>
  <c r="T188" i="3" s="1"/>
  <c r="K188" i="3"/>
  <c r="S188" i="3" s="1"/>
  <c r="F188" i="3"/>
  <c r="B188" i="3"/>
  <c r="CB187" i="3"/>
  <c r="CA187" i="3"/>
  <c r="BZ187" i="3"/>
  <c r="BY187" i="3"/>
  <c r="BX187" i="3"/>
  <c r="BW187" i="3"/>
  <c r="BV187" i="3"/>
  <c r="BU187" i="3"/>
  <c r="BT187" i="3"/>
  <c r="BS187" i="3"/>
  <c r="BR187" i="3"/>
  <c r="BQ187" i="3"/>
  <c r="BP187" i="3"/>
  <c r="BO187" i="3"/>
  <c r="BN187" i="3"/>
  <c r="BM187" i="3"/>
  <c r="BL187" i="3"/>
  <c r="BK187" i="3"/>
  <c r="BJ187" i="3"/>
  <c r="BI187" i="3"/>
  <c r="BG187" i="3"/>
  <c r="BF187" i="3"/>
  <c r="BE187" i="3"/>
  <c r="BC187" i="3"/>
  <c r="BB187" i="3"/>
  <c r="AZ187" i="3"/>
  <c r="Z187" i="3" a="1"/>
  <c r="Z187" i="3" s="1"/>
  <c r="Y187" i="3" a="1"/>
  <c r="Y187" i="3" s="1"/>
  <c r="X187" i="3" a="1"/>
  <c r="X187" i="3" s="1"/>
  <c r="R187" i="3" a="1"/>
  <c r="R187" i="3" s="1"/>
  <c r="Q187" i="3"/>
  <c r="N187" i="3"/>
  <c r="M187" i="3"/>
  <c r="L187" i="3"/>
  <c r="T187" i="3" s="1"/>
  <c r="K187" i="3"/>
  <c r="S187" i="3" s="1"/>
  <c r="F187" i="3"/>
  <c r="B187" i="3"/>
  <c r="DJ112" i="3"/>
  <c r="DH112" i="3"/>
  <c r="DG112" i="3"/>
  <c r="DF112" i="3"/>
  <c r="I168" i="35" s="1"/>
  <c r="J168" i="35" s="1"/>
  <c r="DC112" i="3"/>
  <c r="DB112" i="3"/>
  <c r="DA112" i="3"/>
  <c r="CZ112" i="3"/>
  <c r="CU112" i="3"/>
  <c r="CV112" i="3" s="1"/>
  <c r="CT112" i="3"/>
  <c r="CS112" i="3"/>
  <c r="CP112" i="3"/>
  <c r="CN112" i="3" a="1"/>
  <c r="CN112" i="3" s="1"/>
  <c r="CM112" i="3"/>
  <c r="CL112" i="3"/>
  <c r="CK112" i="3"/>
  <c r="CC112" i="3"/>
  <c r="CB112" i="3"/>
  <c r="BZ112" i="3"/>
  <c r="BX112" i="3"/>
  <c r="BV112" i="3"/>
  <c r="BT112" i="3"/>
  <c r="BR112" i="3"/>
  <c r="BP112" i="3"/>
  <c r="BN112" i="3"/>
  <c r="BL112" i="3"/>
  <c r="BJ112" i="3"/>
  <c r="BF112" i="3"/>
  <c r="BC112" i="3"/>
  <c r="BB112" i="3"/>
  <c r="AZ112" i="3"/>
  <c r="Z112" i="3" a="1"/>
  <c r="Z112" i="3" s="1"/>
  <c r="Y112" i="3" a="1"/>
  <c r="Y112" i="3" s="1"/>
  <c r="X112" i="3" a="1"/>
  <c r="X112" i="3" s="1"/>
  <c r="R112" i="3" a="1"/>
  <c r="R112" i="3" s="1"/>
  <c r="Q112" i="3"/>
  <c r="AH30" i="36" s="1"/>
  <c r="N112" i="3"/>
  <c r="B193" i="35" s="1"/>
  <c r="M112" i="3"/>
  <c r="L112" i="3"/>
  <c r="K112" i="3"/>
  <c r="F112" i="3"/>
  <c r="B112" i="3"/>
  <c r="D193" i="35" s="1"/>
  <c r="DJ111" i="3"/>
  <c r="DH111" i="3"/>
  <c r="DG111" i="3"/>
  <c r="DF111" i="3"/>
  <c r="DC111" i="3"/>
  <c r="DB111" i="3"/>
  <c r="DA111" i="3"/>
  <c r="CZ111" i="3"/>
  <c r="CU111" i="3"/>
  <c r="CV111" i="3" s="1"/>
  <c r="CT111" i="3"/>
  <c r="CS111" i="3"/>
  <c r="CP111" i="3"/>
  <c r="CN111" i="3" a="1"/>
  <c r="CN111" i="3" s="1"/>
  <c r="CM111" i="3"/>
  <c r="CL111" i="3"/>
  <c r="CK111" i="3"/>
  <c r="CC111" i="3"/>
  <c r="CB111" i="3"/>
  <c r="BZ111" i="3"/>
  <c r="BX111" i="3"/>
  <c r="BV111" i="3"/>
  <c r="BT111" i="3"/>
  <c r="BR111" i="3"/>
  <c r="BP111" i="3"/>
  <c r="BN111" i="3"/>
  <c r="BL111" i="3"/>
  <c r="BJ111" i="3"/>
  <c r="BF111" i="3"/>
  <c r="BC111" i="3"/>
  <c r="BB111" i="3"/>
  <c r="AZ111" i="3"/>
  <c r="Z111" i="3" a="1"/>
  <c r="Z111" i="3" s="1"/>
  <c r="Y111" i="3" a="1"/>
  <c r="Y111" i="3" s="1"/>
  <c r="X111" i="3" a="1"/>
  <c r="X111" i="3" s="1"/>
  <c r="R111" i="3" a="1"/>
  <c r="R111" i="3" s="1"/>
  <c r="Q111" i="3"/>
  <c r="AH29" i="36" s="1"/>
  <c r="N111" i="3"/>
  <c r="M111" i="3"/>
  <c r="L111" i="3"/>
  <c r="K111" i="3"/>
  <c r="F111" i="3"/>
  <c r="B111" i="3"/>
  <c r="B180" i="35" l="1"/>
  <c r="I193" i="35"/>
  <c r="CQ187" i="3"/>
  <c r="CR187" i="3"/>
  <c r="P187" i="3" s="1"/>
  <c r="CJ192" i="3" a="1"/>
  <c r="CJ192" i="3" s="1"/>
  <c r="CI192" i="3" a="1"/>
  <c r="CI192" i="3" s="1"/>
  <c r="CJ189" i="3" a="1"/>
  <c r="CJ189" i="3" s="1"/>
  <c r="CI189" i="3" a="1"/>
  <c r="CI189" i="3" s="1"/>
  <c r="CR192" i="3"/>
  <c r="P192" i="3" s="1"/>
  <c r="CQ192" i="3"/>
  <c r="O192" i="3" s="1"/>
  <c r="CO192" i="3" s="1"/>
  <c r="CR189" i="3"/>
  <c r="P189" i="3" s="1"/>
  <c r="CQ189" i="3"/>
  <c r="O189" i="3" s="1"/>
  <c r="CO189" i="3" s="1"/>
  <c r="CR188" i="3"/>
  <c r="P188" i="3" s="1"/>
  <c r="CQ188" i="3"/>
  <c r="O188" i="3" s="1"/>
  <c r="CO188" i="3" s="1"/>
  <c r="CI191" i="3" a="1"/>
  <c r="CI191" i="3" s="1"/>
  <c r="CJ191" i="3" a="1"/>
  <c r="CJ191" i="3" s="1"/>
  <c r="CJ188" i="3" a="1"/>
  <c r="CJ188" i="3" s="1"/>
  <c r="CI188" i="3" a="1"/>
  <c r="CI188" i="3" s="1"/>
  <c r="CQ191" i="3"/>
  <c r="O191" i="3" s="1"/>
  <c r="CO191" i="3" s="1"/>
  <c r="CR191" i="3"/>
  <c r="CJ190" i="3" a="1"/>
  <c r="CJ190" i="3" s="1"/>
  <c r="CI190" i="3" a="1"/>
  <c r="CI190" i="3" s="1"/>
  <c r="CI187" i="3" a="1"/>
  <c r="CI187" i="3" s="1"/>
  <c r="CJ187" i="3" a="1"/>
  <c r="CJ187" i="3" s="1"/>
  <c r="CR190" i="3"/>
  <c r="P190" i="3" s="1"/>
  <c r="CQ190" i="3"/>
  <c r="O190" i="3" s="1"/>
  <c r="CO190" i="3" s="1"/>
  <c r="O187" i="3"/>
  <c r="CO187" i="3" s="1"/>
  <c r="P191" i="3"/>
  <c r="CJ193" i="3" a="1"/>
  <c r="CJ193" i="3" s="1"/>
  <c r="CI193" i="3" a="1"/>
  <c r="CI193" i="3" s="1"/>
  <c r="CR193" i="3"/>
  <c r="P193" i="3" s="1"/>
  <c r="CQ193" i="3"/>
  <c r="O193" i="3" s="1"/>
  <c r="CO193" i="3" s="1"/>
  <c r="D161" i="35"/>
  <c r="D180" i="35"/>
  <c r="D143" i="35"/>
  <c r="D162" i="35"/>
  <c r="B142" i="35"/>
  <c r="B161" i="35"/>
  <c r="B143" i="35"/>
  <c r="B162" i="35"/>
  <c r="I162" i="35"/>
  <c r="AH94" i="34"/>
  <c r="D142" i="35"/>
  <c r="I143" i="35"/>
  <c r="D109" i="35"/>
  <c r="D125" i="35"/>
  <c r="B109" i="35"/>
  <c r="B125" i="35"/>
  <c r="D108" i="35"/>
  <c r="D124" i="35"/>
  <c r="B108" i="35"/>
  <c r="B124" i="35"/>
  <c r="I109" i="35"/>
  <c r="I124" i="35"/>
  <c r="N116" i="35"/>
  <c r="I116" i="35"/>
  <c r="J116" i="35" s="1"/>
  <c r="T111" i="3"/>
  <c r="W29" i="36"/>
  <c r="CR112" i="3"/>
  <c r="P112" i="3" s="1"/>
  <c r="P30" i="36"/>
  <c r="CJ112" i="3" a="1"/>
  <c r="CJ112" i="3" s="1"/>
  <c r="AJ30" i="36"/>
  <c r="S112" i="3"/>
  <c r="V30" i="36"/>
  <c r="T112" i="3"/>
  <c r="W30" i="36"/>
  <c r="S111" i="3"/>
  <c r="V29" i="36"/>
  <c r="CJ111" i="3" a="1"/>
  <c r="CJ111" i="3" s="1"/>
  <c r="AJ29" i="36"/>
  <c r="CR111" i="3"/>
  <c r="P111" i="3" s="1"/>
  <c r="P29" i="36"/>
  <c r="AH65" i="34"/>
  <c r="AH66" i="34"/>
  <c r="BD191" i="3"/>
  <c r="BD187" i="3"/>
  <c r="BD193" i="3"/>
  <c r="DP112" i="3"/>
  <c r="CC187" i="3"/>
  <c r="BD189" i="3"/>
  <c r="BD190" i="3"/>
  <c r="BD192" i="3"/>
  <c r="BD111" i="3"/>
  <c r="BD188" i="3"/>
  <c r="CC193" i="3"/>
  <c r="CC188" i="3"/>
  <c r="CC190" i="3"/>
  <c r="CC189" i="3"/>
  <c r="CC191" i="3"/>
  <c r="CC192" i="3"/>
  <c r="CQ112" i="3"/>
  <c r="O112" i="3" s="1"/>
  <c r="BD112" i="3"/>
  <c r="CI111" i="3" a="1"/>
  <c r="CI111" i="3" s="1"/>
  <c r="DP111" i="3"/>
  <c r="CQ111" i="3"/>
  <c r="O111" i="3" s="1"/>
  <c r="CI112" i="3" a="1"/>
  <c r="CI112" i="3" s="1"/>
  <c r="H162" i="35" l="1"/>
  <c r="J162" i="35" s="1"/>
  <c r="H193" i="35"/>
  <c r="J193" i="35" s="1"/>
  <c r="CH187" i="3"/>
  <c r="CE187" i="3"/>
  <c r="DN187" i="3" s="1"/>
  <c r="CG187" i="3"/>
  <c r="CH192" i="3"/>
  <c r="CE192" i="3"/>
  <c r="DN192" i="3" s="1"/>
  <c r="CG192" i="3"/>
  <c r="CE190" i="3"/>
  <c r="DN190" i="3" s="1"/>
  <c r="CH190" i="3"/>
  <c r="CG190" i="3"/>
  <c r="CH188" i="3"/>
  <c r="CE188" i="3"/>
  <c r="DN188" i="3" s="1"/>
  <c r="CG188" i="3"/>
  <c r="CH189" i="3"/>
  <c r="CE189" i="3"/>
  <c r="DN189" i="3" s="1"/>
  <c r="CG189" i="3"/>
  <c r="CH191" i="3"/>
  <c r="CE191" i="3"/>
  <c r="DN191" i="3" s="1"/>
  <c r="CG191" i="3"/>
  <c r="CH193" i="3"/>
  <c r="CG193" i="3"/>
  <c r="DQ193" i="3" s="1"/>
  <c r="H161" i="35"/>
  <c r="H180" i="35"/>
  <c r="H124" i="35"/>
  <c r="J124" i="35" s="1"/>
  <c r="H142" i="35"/>
  <c r="H125" i="35"/>
  <c r="H143" i="35"/>
  <c r="J143" i="35" s="1"/>
  <c r="Y29" i="36"/>
  <c r="H108" i="35"/>
  <c r="Y30" i="36"/>
  <c r="H109" i="35"/>
  <c r="J109" i="35" s="1"/>
  <c r="CO112" i="3"/>
  <c r="J30" i="36"/>
  <c r="CO111" i="3"/>
  <c r="J29" i="36"/>
  <c r="CE111" i="3"/>
  <c r="DN111" i="3" s="1"/>
  <c r="AG66" i="34"/>
  <c r="AE66" i="34"/>
  <c r="CH112" i="3"/>
  <c r="CH111" i="3"/>
  <c r="CE193" i="3"/>
  <c r="DN193" i="3" s="1"/>
  <c r="CE112" i="3"/>
  <c r="DN112" i="3" s="1"/>
  <c r="DQ190" i="3" l="1"/>
  <c r="CD190" i="3"/>
  <c r="DM190" i="3" s="1"/>
  <c r="DQ189" i="3"/>
  <c r="CD189" i="3"/>
  <c r="DM189" i="3" s="1"/>
  <c r="DQ192" i="3"/>
  <c r="CD192" i="3"/>
  <c r="DM192" i="3" s="1"/>
  <c r="DQ188" i="3"/>
  <c r="CD188" i="3"/>
  <c r="DM188" i="3" s="1"/>
  <c r="DQ187" i="3"/>
  <c r="CD187" i="3"/>
  <c r="DM187" i="3" s="1"/>
  <c r="DQ191" i="3"/>
  <c r="CD191" i="3"/>
  <c r="DM191" i="3" s="1"/>
  <c r="CD193" i="3"/>
  <c r="DM193" i="3" s="1"/>
  <c r="DJ110" i="3" l="1"/>
  <c r="DH110" i="3"/>
  <c r="DG110" i="3"/>
  <c r="DF110" i="3"/>
  <c r="I108" i="35" s="1"/>
  <c r="J108" i="35" s="1"/>
  <c r="DC110" i="3"/>
  <c r="DB110" i="3"/>
  <c r="DA110" i="3"/>
  <c r="CZ110" i="3"/>
  <c r="CX110" i="3"/>
  <c r="CU110" i="3"/>
  <c r="CV110" i="3" s="1"/>
  <c r="CT110" i="3"/>
  <c r="CS110" i="3"/>
  <c r="CP110" i="3"/>
  <c r="CN110" i="3" a="1"/>
  <c r="CN110" i="3" s="1"/>
  <c r="CM110" i="3"/>
  <c r="CL110" i="3"/>
  <c r="CK110" i="3"/>
  <c r="CF110" i="3"/>
  <c r="DI110" i="3" s="1"/>
  <c r="CC110" i="3"/>
  <c r="CB110" i="3"/>
  <c r="BZ110" i="3"/>
  <c r="BX110" i="3"/>
  <c r="BV110" i="3"/>
  <c r="BT110" i="3"/>
  <c r="BR110" i="3"/>
  <c r="BP110" i="3"/>
  <c r="BN110" i="3"/>
  <c r="BL110" i="3"/>
  <c r="BJ110" i="3"/>
  <c r="BF110" i="3"/>
  <c r="BC110" i="3"/>
  <c r="BB110" i="3"/>
  <c r="AZ110" i="3"/>
  <c r="Z110" i="3" a="1"/>
  <c r="Z110" i="3" s="1"/>
  <c r="Y110" i="3" a="1"/>
  <c r="Y110" i="3" s="1"/>
  <c r="X110" i="3" a="1"/>
  <c r="X110" i="3" s="1"/>
  <c r="R110" i="3" a="1"/>
  <c r="R110" i="3" s="1"/>
  <c r="Q110" i="3"/>
  <c r="N110" i="3"/>
  <c r="B107" i="35" s="1"/>
  <c r="M110" i="3"/>
  <c r="L110" i="3"/>
  <c r="K110" i="3"/>
  <c r="F110" i="3"/>
  <c r="B110" i="3"/>
  <c r="D107" i="35" s="1"/>
  <c r="DJ105" i="3"/>
  <c r="DH105" i="3"/>
  <c r="DG105" i="3"/>
  <c r="DF105" i="3"/>
  <c r="I102" i="35" s="1"/>
  <c r="DC105" i="3"/>
  <c r="DB105" i="3"/>
  <c r="DA105" i="3"/>
  <c r="CZ105" i="3"/>
  <c r="CX105" i="3"/>
  <c r="CU105" i="3"/>
  <c r="CV105" i="3" s="1"/>
  <c r="CT105" i="3"/>
  <c r="CS105" i="3"/>
  <c r="CP105" i="3"/>
  <c r="CN105" i="3" a="1"/>
  <c r="CN105" i="3" s="1"/>
  <c r="CM105" i="3"/>
  <c r="CL105" i="3"/>
  <c r="CK105" i="3"/>
  <c r="CF105" i="3"/>
  <c r="DI105" i="3" s="1"/>
  <c r="CB105" i="3"/>
  <c r="BZ105" i="3"/>
  <c r="BX105" i="3"/>
  <c r="BV105" i="3"/>
  <c r="BT105" i="3"/>
  <c r="BR105" i="3"/>
  <c r="BP105" i="3"/>
  <c r="BN105" i="3"/>
  <c r="BL105" i="3"/>
  <c r="BJ105" i="3"/>
  <c r="BF105" i="3"/>
  <c r="BC105" i="3"/>
  <c r="BB105" i="3"/>
  <c r="AZ105" i="3"/>
  <c r="Z105" i="3" a="1"/>
  <c r="Z105" i="3" s="1"/>
  <c r="Y105" i="3" a="1"/>
  <c r="Y105" i="3" s="1"/>
  <c r="X105" i="3" a="1"/>
  <c r="X105" i="3" s="1"/>
  <c r="R105" i="3" a="1"/>
  <c r="R105" i="3" s="1"/>
  <c r="Q105" i="3"/>
  <c r="N105" i="3"/>
  <c r="B102" i="35" s="1"/>
  <c r="M105" i="3"/>
  <c r="L105" i="3"/>
  <c r="K105" i="3"/>
  <c r="F105" i="3"/>
  <c r="B105" i="3"/>
  <c r="D102" i="35" s="1"/>
  <c r="DJ75" i="3"/>
  <c r="DH75" i="3"/>
  <c r="DG75" i="3"/>
  <c r="DF75" i="3"/>
  <c r="I72" i="35" s="1"/>
  <c r="DC75" i="3"/>
  <c r="DB75" i="3"/>
  <c r="DA75" i="3"/>
  <c r="CZ75" i="3"/>
  <c r="CU75" i="3"/>
  <c r="CV75" i="3" s="1"/>
  <c r="CT75" i="3"/>
  <c r="CS75" i="3"/>
  <c r="CP75" i="3"/>
  <c r="CN75" i="3" a="1"/>
  <c r="CN75" i="3" s="1"/>
  <c r="CM75" i="3"/>
  <c r="CL75" i="3"/>
  <c r="CK75" i="3"/>
  <c r="CF75" i="3"/>
  <c r="DI75" i="3" s="1"/>
  <c r="CC75" i="3"/>
  <c r="CB75" i="3"/>
  <c r="BZ75" i="3"/>
  <c r="BX75" i="3"/>
  <c r="BV75" i="3"/>
  <c r="BT75" i="3"/>
  <c r="BR75" i="3"/>
  <c r="BP75" i="3"/>
  <c r="BN75" i="3"/>
  <c r="BL75" i="3"/>
  <c r="BJ75" i="3"/>
  <c r="BF75" i="3"/>
  <c r="BC75" i="3"/>
  <c r="BB75" i="3"/>
  <c r="AZ75" i="3"/>
  <c r="Z75" i="3" a="1"/>
  <c r="Z75" i="3" s="1"/>
  <c r="Y75" i="3" a="1"/>
  <c r="Y75" i="3" s="1"/>
  <c r="X75" i="3" a="1"/>
  <c r="X75" i="3" s="1"/>
  <c r="R75" i="3" a="1"/>
  <c r="R75" i="3" s="1"/>
  <c r="Q75" i="3"/>
  <c r="N75" i="3"/>
  <c r="B72" i="35" s="1"/>
  <c r="M75" i="3"/>
  <c r="L75" i="3"/>
  <c r="T75" i="3" s="1"/>
  <c r="K75" i="3"/>
  <c r="S75" i="3" s="1"/>
  <c r="F75" i="3"/>
  <c r="CR75" i="3" s="1"/>
  <c r="P75" i="3" s="1"/>
  <c r="B75" i="3"/>
  <c r="AH133" i="34" s="1"/>
  <c r="DJ23" i="3"/>
  <c r="DH23" i="3"/>
  <c r="DG23" i="3"/>
  <c r="DF23" i="3"/>
  <c r="I20" i="35" s="1"/>
  <c r="DC23" i="3"/>
  <c r="DB23" i="3"/>
  <c r="DA23" i="3"/>
  <c r="CZ23" i="3"/>
  <c r="CX23" i="3"/>
  <c r="CU23" i="3"/>
  <c r="CV23" i="3" s="1"/>
  <c r="CT23" i="3"/>
  <c r="CS23" i="3"/>
  <c r="CP23" i="3"/>
  <c r="CN23" i="3" a="1"/>
  <c r="CN23" i="3" s="1"/>
  <c r="CM23" i="3"/>
  <c r="CL23" i="3"/>
  <c r="CK23" i="3"/>
  <c r="CF23" i="3"/>
  <c r="DI23" i="3" s="1"/>
  <c r="CB23" i="3"/>
  <c r="BZ23" i="3"/>
  <c r="BX23" i="3"/>
  <c r="BV23" i="3"/>
  <c r="BT23" i="3"/>
  <c r="BR23" i="3"/>
  <c r="BP23" i="3"/>
  <c r="BN23" i="3"/>
  <c r="BL23" i="3"/>
  <c r="BJ23" i="3"/>
  <c r="BF23" i="3"/>
  <c r="BC23" i="3"/>
  <c r="BB23" i="3"/>
  <c r="AZ23" i="3"/>
  <c r="Z23" i="3" a="1"/>
  <c r="Z23" i="3" s="1"/>
  <c r="Y23" i="3" a="1"/>
  <c r="Y23" i="3" s="1"/>
  <c r="X23" i="3" a="1"/>
  <c r="X23" i="3" s="1"/>
  <c r="R23" i="3" a="1"/>
  <c r="R23" i="3" s="1"/>
  <c r="Q23" i="3"/>
  <c r="N23" i="3"/>
  <c r="B20" i="35" s="1"/>
  <c r="M23" i="3"/>
  <c r="L23" i="3"/>
  <c r="T23" i="3" s="1"/>
  <c r="K23" i="3"/>
  <c r="S23" i="3" s="1"/>
  <c r="F23" i="3"/>
  <c r="CR23" i="3" s="1"/>
  <c r="P23" i="3" s="1"/>
  <c r="B23" i="3"/>
  <c r="AH49" i="34" s="1"/>
  <c r="DJ21" i="3"/>
  <c r="DH21" i="3"/>
  <c r="DG21" i="3"/>
  <c r="DF21" i="3"/>
  <c r="I18" i="35" s="1"/>
  <c r="DC21" i="3"/>
  <c r="DB21" i="3"/>
  <c r="DA21" i="3"/>
  <c r="CZ21" i="3"/>
  <c r="CX21" i="3"/>
  <c r="CU21" i="3"/>
  <c r="CV21" i="3" s="1"/>
  <c r="CT21" i="3"/>
  <c r="CS21" i="3"/>
  <c r="CP21" i="3"/>
  <c r="CN21" i="3" a="1"/>
  <c r="CN21" i="3" s="1"/>
  <c r="CM21" i="3"/>
  <c r="CL21" i="3"/>
  <c r="CK21" i="3"/>
  <c r="CF21" i="3"/>
  <c r="DI21" i="3" s="1"/>
  <c r="CC21" i="3"/>
  <c r="CB21" i="3"/>
  <c r="BZ21" i="3"/>
  <c r="BX21" i="3"/>
  <c r="BV21" i="3"/>
  <c r="BT21" i="3"/>
  <c r="BR21" i="3"/>
  <c r="BP21" i="3"/>
  <c r="BN21" i="3"/>
  <c r="BL21" i="3"/>
  <c r="BJ21" i="3"/>
  <c r="BF21" i="3"/>
  <c r="BC21" i="3"/>
  <c r="BB21" i="3"/>
  <c r="AZ21" i="3"/>
  <c r="Z21" i="3" a="1"/>
  <c r="Z21" i="3" s="1"/>
  <c r="Y21" i="3" a="1"/>
  <c r="Y21" i="3" s="1"/>
  <c r="X21" i="3" a="1"/>
  <c r="X21" i="3" s="1"/>
  <c r="R21" i="3" a="1"/>
  <c r="R21" i="3" s="1"/>
  <c r="Q21" i="3"/>
  <c r="N21" i="3"/>
  <c r="B18" i="35" s="1"/>
  <c r="M21" i="3"/>
  <c r="L21" i="3"/>
  <c r="T21" i="3" s="1"/>
  <c r="K21" i="3"/>
  <c r="S21" i="3" s="1"/>
  <c r="F21" i="3"/>
  <c r="CR21" i="3" s="1"/>
  <c r="P21" i="3" s="1"/>
  <c r="B21" i="3"/>
  <c r="AH48" i="34" s="1"/>
  <c r="DJ20" i="3"/>
  <c r="DH20" i="3"/>
  <c r="DG20" i="3"/>
  <c r="DF20" i="3"/>
  <c r="I17" i="35" s="1"/>
  <c r="DC20" i="3"/>
  <c r="DB20" i="3"/>
  <c r="DA20" i="3"/>
  <c r="CZ20" i="3"/>
  <c r="CX20" i="3"/>
  <c r="CU20" i="3"/>
  <c r="CV20" i="3" s="1"/>
  <c r="CT20" i="3"/>
  <c r="CS20" i="3"/>
  <c r="CP20" i="3"/>
  <c r="CN20" i="3" a="1"/>
  <c r="CN20" i="3" s="1"/>
  <c r="CM20" i="3"/>
  <c r="CL20" i="3"/>
  <c r="CK20" i="3"/>
  <c r="CF20" i="3"/>
  <c r="DI20" i="3" s="1"/>
  <c r="CC20" i="3"/>
  <c r="CB20" i="3"/>
  <c r="BZ20" i="3"/>
  <c r="BX20" i="3"/>
  <c r="BV20" i="3"/>
  <c r="BT20" i="3"/>
  <c r="BR20" i="3"/>
  <c r="BP20" i="3"/>
  <c r="BN20" i="3"/>
  <c r="BL20" i="3"/>
  <c r="BJ20" i="3"/>
  <c r="BF20" i="3"/>
  <c r="BC20" i="3"/>
  <c r="BB20" i="3"/>
  <c r="AZ20" i="3"/>
  <c r="Z20" i="3" a="1"/>
  <c r="Z20" i="3" s="1"/>
  <c r="Y20" i="3" a="1"/>
  <c r="Y20" i="3" s="1"/>
  <c r="X20" i="3" a="1"/>
  <c r="X20" i="3" s="1"/>
  <c r="R20" i="3" a="1"/>
  <c r="R20" i="3" s="1"/>
  <c r="Q20" i="3"/>
  <c r="N20" i="3"/>
  <c r="B17" i="35" s="1"/>
  <c r="M20" i="3"/>
  <c r="L20" i="3"/>
  <c r="T20" i="3" s="1"/>
  <c r="K20" i="3"/>
  <c r="S20" i="3" s="1"/>
  <c r="F20" i="3"/>
  <c r="CR20" i="3" s="1"/>
  <c r="P20" i="3" s="1"/>
  <c r="B20" i="3"/>
  <c r="AH47" i="34" s="1"/>
  <c r="AH55" i="34" l="1"/>
  <c r="D72" i="35"/>
  <c r="T105" i="3"/>
  <c r="T39" i="34"/>
  <c r="AH39" i="34"/>
  <c r="J39" i="34"/>
  <c r="CR105" i="3"/>
  <c r="P105" i="3" s="1"/>
  <c r="M39" i="34"/>
  <c r="S105" i="3"/>
  <c r="S39" i="34"/>
  <c r="S110" i="3"/>
  <c r="S42" i="34"/>
  <c r="T110" i="3"/>
  <c r="T42" i="34"/>
  <c r="AH42" i="34"/>
  <c r="J42" i="34"/>
  <c r="CQ110" i="3"/>
  <c r="O110" i="3" s="1"/>
  <c r="M42" i="34"/>
  <c r="CJ110" i="3" a="1"/>
  <c r="CJ110" i="3" s="1"/>
  <c r="CJ20" i="3" a="1"/>
  <c r="CJ20" i="3" s="1"/>
  <c r="D17" i="35"/>
  <c r="CJ21" i="3" a="1"/>
  <c r="CJ21" i="3" s="1"/>
  <c r="D18" i="35"/>
  <c r="CJ105" i="3" a="1"/>
  <c r="CJ105" i="3" s="1"/>
  <c r="CJ23" i="3" a="1"/>
  <c r="CJ23" i="3" s="1"/>
  <c r="D20" i="35"/>
  <c r="CJ75" i="3" a="1"/>
  <c r="CJ75" i="3" s="1"/>
  <c r="DP110" i="3"/>
  <c r="BK194" i="3"/>
  <c r="BS194" i="3"/>
  <c r="CA194" i="3"/>
  <c r="BE194" i="3"/>
  <c r="BM194" i="3"/>
  <c r="BU194" i="3"/>
  <c r="BQ194" i="3"/>
  <c r="BI194" i="3"/>
  <c r="BY194" i="3"/>
  <c r="BG194" i="3"/>
  <c r="BO194" i="3"/>
  <c r="BW194" i="3"/>
  <c r="DP75" i="3"/>
  <c r="CQ105" i="3"/>
  <c r="O105" i="3" s="1"/>
  <c r="CR110" i="3"/>
  <c r="P110" i="3" s="1"/>
  <c r="CC105" i="3"/>
  <c r="BD110" i="3"/>
  <c r="CI110" i="3" a="1"/>
  <c r="CI110" i="3" s="1"/>
  <c r="DP105" i="3"/>
  <c r="BD105" i="3"/>
  <c r="H102" i="35" s="1"/>
  <c r="J102" i="35" s="1"/>
  <c r="CI105" i="3" a="1"/>
  <c r="CI105" i="3" s="1"/>
  <c r="CQ75" i="3"/>
  <c r="O75" i="3" s="1"/>
  <c r="CO75" i="3" s="1"/>
  <c r="BD75" i="3"/>
  <c r="CI75" i="3" a="1"/>
  <c r="CI75" i="3" s="1"/>
  <c r="DP23" i="3"/>
  <c r="CQ23" i="3"/>
  <c r="O23" i="3" s="1"/>
  <c r="CO23" i="3" s="1"/>
  <c r="DP21" i="3"/>
  <c r="CC23" i="3"/>
  <c r="BD23" i="3"/>
  <c r="CI23" i="3" a="1"/>
  <c r="CI23" i="3" s="1"/>
  <c r="DP20" i="3"/>
  <c r="CQ21" i="3"/>
  <c r="O21" i="3" s="1"/>
  <c r="CO21" i="3" s="1"/>
  <c r="BD21" i="3"/>
  <c r="CI21" i="3" a="1"/>
  <c r="CI21" i="3" s="1"/>
  <c r="BD20" i="3"/>
  <c r="CQ20" i="3"/>
  <c r="O20" i="3" s="1"/>
  <c r="CO20" i="3" s="1"/>
  <c r="CI20" i="3" a="1"/>
  <c r="CI20" i="3" s="1"/>
  <c r="H72" i="35" l="1"/>
  <c r="J72" i="35" s="1"/>
  <c r="H107" i="35"/>
  <c r="AE65" i="34"/>
  <c r="AG65" i="34"/>
  <c r="CO105" i="3"/>
  <c r="H39" i="34"/>
  <c r="CO110" i="3"/>
  <c r="H42" i="34"/>
  <c r="AG49" i="34"/>
  <c r="AE49" i="34"/>
  <c r="AG48" i="34"/>
  <c r="AE48" i="34"/>
  <c r="H17" i="35"/>
  <c r="J17" i="35" s="1"/>
  <c r="CY23" i="3"/>
  <c r="H20" i="35"/>
  <c r="J20" i="35" s="1"/>
  <c r="CY21" i="3"/>
  <c r="H18" i="35"/>
  <c r="J18" i="35" s="1"/>
  <c r="CY105" i="3"/>
  <c r="CE110" i="3"/>
  <c r="DN110" i="3" s="1"/>
  <c r="CG105" i="3"/>
  <c r="DL105" i="3" s="1"/>
  <c r="CH110" i="3"/>
  <c r="CG110" i="3"/>
  <c r="DL110" i="3" s="1"/>
  <c r="CY110" i="3"/>
  <c r="CH105" i="3"/>
  <c r="CE105" i="3"/>
  <c r="DN105" i="3" s="1"/>
  <c r="CG75" i="3"/>
  <c r="DK75" i="3" s="1"/>
  <c r="CH75" i="3"/>
  <c r="CE75" i="3"/>
  <c r="DN75" i="3" s="1"/>
  <c r="CG23" i="3"/>
  <c r="DK23" i="3" s="1"/>
  <c r="CH23" i="3"/>
  <c r="CE23" i="3"/>
  <c r="DN23" i="3" s="1"/>
  <c r="CE21" i="3"/>
  <c r="DN21" i="3" s="1"/>
  <c r="CG21" i="3"/>
  <c r="DK21" i="3" s="1"/>
  <c r="CH21" i="3"/>
  <c r="CH20" i="3"/>
  <c r="CY20" i="3"/>
  <c r="CG20" i="3"/>
  <c r="CE20" i="3"/>
  <c r="DN20" i="3" s="1"/>
  <c r="CD105" i="3" l="1"/>
  <c r="DM105" i="3" s="1"/>
  <c r="DQ105" i="3"/>
  <c r="DK105" i="3"/>
  <c r="CD110" i="3"/>
  <c r="DM110" i="3" s="1"/>
  <c r="DK110" i="3"/>
  <c r="DQ110" i="3"/>
  <c r="CD75" i="3"/>
  <c r="DM75" i="3" s="1"/>
  <c r="DQ75" i="3"/>
  <c r="DL75" i="3"/>
  <c r="CD23" i="3"/>
  <c r="DM23" i="3" s="1"/>
  <c r="DQ23" i="3"/>
  <c r="DL23" i="3"/>
  <c r="DQ21" i="3"/>
  <c r="DL21" i="3"/>
  <c r="CD21" i="3"/>
  <c r="DM21" i="3" s="1"/>
  <c r="DK20" i="3"/>
  <c r="DL20" i="3"/>
  <c r="CD20" i="3"/>
  <c r="DM20" i="3" s="1"/>
  <c r="DQ20" i="3"/>
  <c r="N18" i="35" l="1"/>
  <c r="N107" i="35"/>
  <c r="N17" i="35"/>
  <c r="N20" i="35"/>
  <c r="N102" i="35"/>
  <c r="N72" i="35"/>
  <c r="CS9" i="3"/>
  <c r="CS10" i="3"/>
  <c r="CS11" i="3"/>
  <c r="CS12" i="3"/>
  <c r="CS13" i="3"/>
  <c r="CS14" i="3"/>
  <c r="CS15" i="3"/>
  <c r="CS16" i="3"/>
  <c r="CS17" i="3"/>
  <c r="CS18" i="3"/>
  <c r="CS19" i="3"/>
  <c r="CS22" i="3"/>
  <c r="CS24" i="3"/>
  <c r="CS25" i="3"/>
  <c r="CS26" i="3"/>
  <c r="CS27" i="3"/>
  <c r="CS28" i="3"/>
  <c r="CS29" i="3"/>
  <c r="CS30" i="3"/>
  <c r="CS31" i="3"/>
  <c r="CS32" i="3"/>
  <c r="CS33" i="3"/>
  <c r="CS34" i="3"/>
  <c r="CS35" i="3"/>
  <c r="CS36" i="3"/>
  <c r="CS37" i="3"/>
  <c r="CS38" i="3"/>
  <c r="CS39" i="3"/>
  <c r="CS40" i="3"/>
  <c r="CS41" i="3"/>
  <c r="CS42" i="3"/>
  <c r="CS43" i="3"/>
  <c r="CS44" i="3"/>
  <c r="CS45" i="3"/>
  <c r="CS46" i="3"/>
  <c r="CS47" i="3"/>
  <c r="CS48" i="3"/>
  <c r="CS49" i="3"/>
  <c r="CS50" i="3"/>
  <c r="CS51" i="3"/>
  <c r="CS52" i="3"/>
  <c r="CS53" i="3"/>
  <c r="CS54" i="3"/>
  <c r="CS55" i="3"/>
  <c r="CS56" i="3"/>
  <c r="CS57" i="3"/>
  <c r="CS58" i="3"/>
  <c r="CS59" i="3"/>
  <c r="CS60" i="3"/>
  <c r="CS61" i="3"/>
  <c r="CS62" i="3"/>
  <c r="CS63" i="3"/>
  <c r="CS64" i="3"/>
  <c r="CS65" i="3"/>
  <c r="CS66" i="3"/>
  <c r="CS67" i="3"/>
  <c r="CS68" i="3"/>
  <c r="CS69" i="3"/>
  <c r="CS70" i="3"/>
  <c r="CS71" i="3"/>
  <c r="CS72" i="3"/>
  <c r="CS73" i="3"/>
  <c r="CS74" i="3"/>
  <c r="CS76" i="3"/>
  <c r="CS77" i="3"/>
  <c r="CS78" i="3"/>
  <c r="CS79" i="3"/>
  <c r="CS80" i="3"/>
  <c r="CS81" i="3"/>
  <c r="CS82" i="3"/>
  <c r="CS83" i="3"/>
  <c r="CS84" i="3"/>
  <c r="CS85" i="3"/>
  <c r="CS86" i="3"/>
  <c r="CS87" i="3"/>
  <c r="CS88" i="3"/>
  <c r="CS89" i="3"/>
  <c r="CS90" i="3"/>
  <c r="CS91" i="3"/>
  <c r="CS92" i="3"/>
  <c r="CS93" i="3"/>
  <c r="CS94" i="3"/>
  <c r="CS95" i="3"/>
  <c r="CS96" i="3"/>
  <c r="CS97" i="3"/>
  <c r="CS98" i="3"/>
  <c r="CS99" i="3"/>
  <c r="CS100" i="3"/>
  <c r="CS101" i="3"/>
  <c r="CS102" i="3"/>
  <c r="CS103" i="3"/>
  <c r="CS104" i="3"/>
  <c r="CS106" i="3"/>
  <c r="CS107" i="3"/>
  <c r="CS108" i="3"/>
  <c r="CS109" i="3"/>
  <c r="C1091" i="31" l="1"/>
  <c r="C1090" i="31"/>
  <c r="C1089" i="31"/>
  <c r="C1088" i="31"/>
  <c r="C1087" i="31"/>
  <c r="C1086" i="31"/>
  <c r="C1085" i="31"/>
  <c r="C1084" i="31"/>
  <c r="C1083" i="31"/>
  <c r="C1082" i="31"/>
  <c r="C1081" i="31"/>
  <c r="C1080" i="31"/>
  <c r="C1079" i="31"/>
  <c r="C1078" i="31"/>
  <c r="C1077" i="31"/>
  <c r="C1076" i="31"/>
  <c r="C1075" i="31"/>
  <c r="C1074" i="31"/>
  <c r="C1073" i="31"/>
  <c r="C1072" i="31"/>
  <c r="C1071" i="31"/>
  <c r="C1070" i="31"/>
  <c r="C1069" i="31"/>
  <c r="C1068" i="31"/>
  <c r="C1067" i="31"/>
  <c r="C1066" i="31"/>
  <c r="C1065" i="31"/>
  <c r="C1064" i="31"/>
  <c r="C1063" i="31"/>
  <c r="C1062" i="31"/>
  <c r="C1061" i="31"/>
  <c r="C1060" i="31"/>
  <c r="C1059" i="31"/>
  <c r="C1058" i="31"/>
  <c r="C1057" i="31"/>
  <c r="C1056" i="31"/>
  <c r="C1055" i="31"/>
  <c r="C1054" i="31"/>
  <c r="C1053" i="31"/>
  <c r="C1052" i="31"/>
  <c r="C1051" i="31"/>
  <c r="C1050" i="31"/>
  <c r="C1049" i="31"/>
  <c r="C1048" i="31"/>
  <c r="C1047" i="31"/>
  <c r="C1046" i="31"/>
  <c r="C1045" i="31"/>
  <c r="C1044" i="31"/>
  <c r="C1043" i="31"/>
  <c r="C1042" i="31"/>
  <c r="C1041" i="31"/>
  <c r="C1040" i="31"/>
  <c r="C1039" i="31"/>
  <c r="C1038" i="31"/>
  <c r="C1037" i="31"/>
  <c r="C1036" i="31"/>
  <c r="C1035" i="31"/>
  <c r="C1034" i="31"/>
  <c r="C1033" i="31"/>
  <c r="C1032" i="31"/>
  <c r="C1031" i="31"/>
  <c r="C1030" i="31"/>
  <c r="C1029" i="31"/>
  <c r="C1028" i="31"/>
  <c r="C1027" i="31"/>
  <c r="C1026" i="31"/>
  <c r="C1025" i="31"/>
  <c r="C1024" i="31"/>
  <c r="C1023" i="31"/>
  <c r="C1022" i="31"/>
  <c r="C1021" i="31"/>
  <c r="C1020" i="31"/>
  <c r="C1019" i="31"/>
  <c r="C1018" i="31"/>
  <c r="C1017" i="31"/>
  <c r="C1016" i="31"/>
  <c r="C1015" i="31"/>
  <c r="C1014" i="31"/>
  <c r="C1013" i="31"/>
  <c r="C1012" i="31"/>
  <c r="C1011" i="31"/>
  <c r="C1010" i="31"/>
  <c r="C1009" i="31"/>
  <c r="C1008" i="31"/>
  <c r="C1007" i="31"/>
  <c r="C1006" i="31"/>
  <c r="C1005" i="31"/>
  <c r="C1004" i="31"/>
  <c r="C1003" i="31"/>
  <c r="C1002" i="31"/>
  <c r="C1001" i="31"/>
  <c r="C1000" i="31"/>
  <c r="C999" i="31"/>
  <c r="C998" i="31"/>
  <c r="C997" i="31"/>
  <c r="C996" i="31"/>
  <c r="C995" i="31"/>
  <c r="C994" i="31"/>
  <c r="C993" i="31"/>
  <c r="C992" i="31"/>
  <c r="C991" i="31"/>
  <c r="C990" i="31"/>
  <c r="C989" i="31"/>
  <c r="C988" i="31"/>
  <c r="C987" i="31"/>
  <c r="C986" i="31"/>
  <c r="C985" i="31"/>
  <c r="C984" i="31"/>
  <c r="C983" i="31"/>
  <c r="C982" i="31"/>
  <c r="C981" i="31"/>
  <c r="C980" i="31"/>
  <c r="C979" i="31"/>
  <c r="C978" i="31"/>
  <c r="C977" i="31"/>
  <c r="C976" i="31"/>
  <c r="C975" i="31"/>
  <c r="C974" i="31"/>
  <c r="C973" i="31"/>
  <c r="C972" i="31"/>
  <c r="C971" i="31"/>
  <c r="C970" i="31"/>
  <c r="C969" i="31"/>
  <c r="C968" i="31"/>
  <c r="C967" i="31"/>
  <c r="C966" i="31"/>
  <c r="C965" i="31"/>
  <c r="C964" i="31"/>
  <c r="C963" i="31"/>
  <c r="C962" i="31"/>
  <c r="C961" i="31"/>
  <c r="C960" i="31"/>
  <c r="C959" i="31"/>
  <c r="C958" i="31"/>
  <c r="C957" i="31"/>
  <c r="C956" i="31"/>
  <c r="C955" i="31"/>
  <c r="C954" i="31"/>
  <c r="C953" i="31"/>
  <c r="C952" i="31"/>
  <c r="C951" i="31"/>
  <c r="C950" i="31"/>
  <c r="C949" i="31"/>
  <c r="C948" i="31"/>
  <c r="C947" i="31"/>
  <c r="C946" i="31"/>
  <c r="C945" i="31"/>
  <c r="C944" i="31"/>
  <c r="C943" i="31"/>
  <c r="C942" i="31"/>
  <c r="C941" i="31"/>
  <c r="C940" i="31"/>
  <c r="C939" i="31"/>
  <c r="C938" i="31"/>
  <c r="C937" i="31"/>
  <c r="C936" i="31"/>
  <c r="C935" i="31"/>
  <c r="C934" i="31"/>
  <c r="C933" i="31"/>
  <c r="C932" i="31"/>
  <c r="C931" i="31"/>
  <c r="C930" i="31"/>
  <c r="C929" i="31"/>
  <c r="C928" i="31"/>
  <c r="C927" i="31"/>
  <c r="C926" i="31"/>
  <c r="C925" i="31"/>
  <c r="C924" i="31"/>
  <c r="C923" i="31"/>
  <c r="C922" i="31"/>
  <c r="C921" i="31"/>
  <c r="C920" i="31"/>
  <c r="C919" i="31"/>
  <c r="C918" i="31"/>
  <c r="C917" i="31"/>
  <c r="C916" i="31"/>
  <c r="C915" i="31"/>
  <c r="C914" i="31"/>
  <c r="C913" i="31"/>
  <c r="C912" i="31"/>
  <c r="C911" i="31"/>
  <c r="C910" i="31"/>
  <c r="C909" i="31"/>
  <c r="C908" i="31"/>
  <c r="C907" i="31"/>
  <c r="C906" i="31"/>
  <c r="C905" i="31"/>
  <c r="C904" i="31"/>
  <c r="C903" i="31"/>
  <c r="C902" i="31"/>
  <c r="C901" i="31"/>
  <c r="C900" i="31"/>
  <c r="C899" i="31"/>
  <c r="C898" i="31"/>
  <c r="C897" i="31"/>
  <c r="C896" i="31"/>
  <c r="C895" i="31"/>
  <c r="C894" i="31"/>
  <c r="C893" i="31"/>
  <c r="C892" i="31"/>
  <c r="C891" i="31"/>
  <c r="C890" i="31"/>
  <c r="C889" i="31"/>
  <c r="C888" i="31"/>
  <c r="C887" i="31"/>
  <c r="C886" i="31"/>
  <c r="C885" i="31"/>
  <c r="C884" i="31"/>
  <c r="C883" i="31"/>
  <c r="C882" i="31"/>
  <c r="C881" i="31"/>
  <c r="C880" i="31"/>
  <c r="C879" i="31"/>
  <c r="C878" i="31"/>
  <c r="C877" i="31"/>
  <c r="C876" i="31"/>
  <c r="C875" i="31"/>
  <c r="C874" i="31"/>
  <c r="C873" i="31"/>
  <c r="C872" i="31"/>
  <c r="C871" i="31"/>
  <c r="C870" i="31"/>
  <c r="C869" i="31"/>
  <c r="C868" i="31"/>
  <c r="C867" i="31"/>
  <c r="C866" i="31"/>
  <c r="C865" i="31"/>
  <c r="C864" i="31"/>
  <c r="C863" i="31"/>
  <c r="C862" i="31"/>
  <c r="C861" i="31"/>
  <c r="C860" i="31"/>
  <c r="C859" i="31"/>
  <c r="C858" i="31"/>
  <c r="C857" i="31"/>
  <c r="C856" i="31"/>
  <c r="C855" i="31"/>
  <c r="C854" i="31"/>
  <c r="C853" i="31"/>
  <c r="C852" i="31"/>
  <c r="C851" i="31"/>
  <c r="C850" i="31"/>
  <c r="C849" i="31"/>
  <c r="C848" i="31"/>
  <c r="C847" i="31"/>
  <c r="C846" i="31"/>
  <c r="C845" i="31"/>
  <c r="C844" i="31"/>
  <c r="C843" i="31"/>
  <c r="C842" i="31"/>
  <c r="C841" i="31"/>
  <c r="C840" i="31"/>
  <c r="C839" i="31"/>
  <c r="C838" i="31"/>
  <c r="C837" i="31"/>
  <c r="C836" i="31"/>
  <c r="C835" i="31"/>
  <c r="C834" i="31"/>
  <c r="C833" i="31"/>
  <c r="C832" i="31"/>
  <c r="C831" i="31"/>
  <c r="C830" i="31"/>
  <c r="C829" i="31"/>
  <c r="C828" i="31"/>
  <c r="C827" i="31"/>
  <c r="C826" i="31"/>
  <c r="C825" i="31"/>
  <c r="C824" i="31"/>
  <c r="C823" i="31"/>
  <c r="C822" i="31"/>
  <c r="C821" i="31"/>
  <c r="C820" i="31"/>
  <c r="C819" i="31"/>
  <c r="C818" i="31"/>
  <c r="C817" i="31"/>
  <c r="C816" i="31"/>
  <c r="C815" i="31"/>
  <c r="C814" i="31"/>
  <c r="C813" i="31"/>
  <c r="C812" i="31"/>
  <c r="C811" i="31"/>
  <c r="C810" i="31"/>
  <c r="C809" i="31"/>
  <c r="C808" i="31"/>
  <c r="C807" i="31"/>
  <c r="C806" i="31"/>
  <c r="C805" i="31"/>
  <c r="C804" i="31"/>
  <c r="C803" i="31"/>
  <c r="C802" i="31"/>
  <c r="C801" i="31"/>
  <c r="C800" i="31"/>
  <c r="C799" i="31"/>
  <c r="C798" i="31"/>
  <c r="C797" i="31"/>
  <c r="C796" i="31"/>
  <c r="C795" i="31"/>
  <c r="C794" i="31"/>
  <c r="C793" i="31"/>
  <c r="C792" i="31"/>
  <c r="C791" i="31"/>
  <c r="C790" i="31"/>
  <c r="C789" i="31"/>
  <c r="C788" i="31"/>
  <c r="C787" i="31"/>
  <c r="C786" i="31"/>
  <c r="C785" i="31"/>
  <c r="C784" i="31"/>
  <c r="C783" i="31"/>
  <c r="C782" i="31"/>
  <c r="C781" i="31"/>
  <c r="C780" i="31"/>
  <c r="C779" i="31"/>
  <c r="C778" i="31"/>
  <c r="C777" i="31"/>
  <c r="C776" i="31"/>
  <c r="C775" i="31"/>
  <c r="C774" i="31"/>
  <c r="C773" i="31"/>
  <c r="C772" i="31"/>
  <c r="C771" i="31"/>
  <c r="C770" i="31"/>
  <c r="C769" i="31"/>
  <c r="C768" i="31"/>
  <c r="C767" i="31"/>
  <c r="C766" i="31"/>
  <c r="C765" i="31"/>
  <c r="C764" i="31"/>
  <c r="C763" i="31"/>
  <c r="C762" i="31"/>
  <c r="C761" i="31"/>
  <c r="C760" i="31"/>
  <c r="C759" i="31"/>
  <c r="C758" i="31"/>
  <c r="C757" i="31"/>
  <c r="C756" i="31"/>
  <c r="C755" i="31"/>
  <c r="C754" i="31"/>
  <c r="C753" i="31"/>
  <c r="C752" i="31"/>
  <c r="C751" i="31"/>
  <c r="C750" i="31"/>
  <c r="C749" i="31"/>
  <c r="C748" i="31"/>
  <c r="C747" i="31"/>
  <c r="C746" i="31"/>
  <c r="C745" i="31"/>
  <c r="C744" i="31"/>
  <c r="C743" i="31"/>
  <c r="C742" i="31"/>
  <c r="C741" i="31"/>
  <c r="C740" i="31"/>
  <c r="C739" i="31"/>
  <c r="C738" i="31"/>
  <c r="C737" i="31"/>
  <c r="C736" i="31"/>
  <c r="C735" i="31"/>
  <c r="C734" i="31"/>
  <c r="C733" i="31"/>
  <c r="C732" i="31"/>
  <c r="C731" i="31"/>
  <c r="C730" i="31"/>
  <c r="C729" i="31"/>
  <c r="C728" i="31"/>
  <c r="C727" i="31"/>
  <c r="C726" i="31"/>
  <c r="C725" i="31"/>
  <c r="C724" i="31"/>
  <c r="C723" i="31"/>
  <c r="C722" i="31"/>
  <c r="C721" i="31"/>
  <c r="C720" i="31"/>
  <c r="C719" i="31"/>
  <c r="C718" i="31"/>
  <c r="C717" i="31"/>
  <c r="C716" i="31"/>
  <c r="C715" i="31"/>
  <c r="C714" i="31"/>
  <c r="C713" i="31"/>
  <c r="C712" i="31"/>
  <c r="C711" i="31"/>
  <c r="C710" i="31"/>
  <c r="C709" i="31"/>
  <c r="C708" i="31"/>
  <c r="C707" i="31"/>
  <c r="C706" i="31"/>
  <c r="C705" i="31"/>
  <c r="C704" i="31"/>
  <c r="C703" i="31"/>
  <c r="C702" i="31"/>
  <c r="C701" i="31"/>
  <c r="C700" i="31"/>
  <c r="C699" i="31"/>
  <c r="C698" i="31"/>
  <c r="C697" i="31"/>
  <c r="C696" i="31"/>
  <c r="C695" i="31"/>
  <c r="C694" i="31"/>
  <c r="C693" i="31"/>
  <c r="C692" i="31"/>
  <c r="C691" i="31"/>
  <c r="C690" i="31"/>
  <c r="C689" i="31"/>
  <c r="C688" i="31"/>
  <c r="C687" i="31"/>
  <c r="C686" i="31"/>
  <c r="C685" i="31"/>
  <c r="C684" i="31"/>
  <c r="C683" i="31"/>
  <c r="C682" i="31"/>
  <c r="C681" i="31"/>
  <c r="C680" i="31"/>
  <c r="C679" i="31"/>
  <c r="C678" i="31"/>
  <c r="C677" i="31"/>
  <c r="C676" i="31"/>
  <c r="C675" i="31"/>
  <c r="C674" i="31"/>
  <c r="C673" i="31"/>
  <c r="C672" i="31"/>
  <c r="C671" i="31"/>
  <c r="C670" i="31"/>
  <c r="C669" i="31"/>
  <c r="C668" i="31"/>
  <c r="C667" i="31"/>
  <c r="C666" i="31"/>
  <c r="C665" i="31"/>
  <c r="C664" i="31"/>
  <c r="C663" i="31"/>
  <c r="C662" i="31"/>
  <c r="C661" i="31"/>
  <c r="C660" i="31"/>
  <c r="C659" i="31"/>
  <c r="C658" i="31"/>
  <c r="C657" i="31"/>
  <c r="C656" i="31"/>
  <c r="C655" i="31"/>
  <c r="C654" i="31"/>
  <c r="C653" i="31"/>
  <c r="C652" i="31"/>
  <c r="C651" i="31"/>
  <c r="C650" i="31"/>
  <c r="C649" i="31"/>
  <c r="C648" i="31"/>
  <c r="C647" i="31"/>
  <c r="C646" i="31"/>
  <c r="C645" i="31"/>
  <c r="C644" i="31"/>
  <c r="C643" i="31"/>
  <c r="C642" i="31"/>
  <c r="C641" i="31"/>
  <c r="C640" i="31"/>
  <c r="C639" i="31"/>
  <c r="C638" i="31"/>
  <c r="C637" i="31"/>
  <c r="C636" i="31"/>
  <c r="C635" i="31"/>
  <c r="C634" i="31"/>
  <c r="C633" i="31"/>
  <c r="C632" i="31"/>
  <c r="C631" i="31"/>
  <c r="C630" i="31"/>
  <c r="C629" i="31"/>
  <c r="C628" i="31"/>
  <c r="C627" i="31"/>
  <c r="C626" i="31"/>
  <c r="C625" i="31"/>
  <c r="C624" i="31"/>
  <c r="C623" i="31"/>
  <c r="C622" i="31"/>
  <c r="C621" i="31"/>
  <c r="C620" i="31"/>
  <c r="C619" i="31"/>
  <c r="C618" i="31"/>
  <c r="C617" i="31"/>
  <c r="C616" i="31"/>
  <c r="C615" i="31"/>
  <c r="C614" i="31"/>
  <c r="C613" i="31"/>
  <c r="C612" i="31"/>
  <c r="C611" i="31"/>
  <c r="C610" i="31"/>
  <c r="C609" i="31"/>
  <c r="C608" i="31"/>
  <c r="C607" i="31"/>
  <c r="C606" i="31"/>
  <c r="C605" i="31"/>
  <c r="C604" i="31"/>
  <c r="C603" i="31"/>
  <c r="C602" i="31"/>
  <c r="C601" i="31"/>
  <c r="C600" i="31"/>
  <c r="C599" i="31"/>
  <c r="C598" i="31"/>
  <c r="C597" i="31"/>
  <c r="C596" i="31"/>
  <c r="C595" i="31"/>
  <c r="C594" i="31"/>
  <c r="C593" i="31"/>
  <c r="C592" i="31"/>
  <c r="C591" i="31"/>
  <c r="C590" i="31"/>
  <c r="C589" i="31"/>
  <c r="C588" i="31"/>
  <c r="C587" i="31"/>
  <c r="C586" i="31"/>
  <c r="C585" i="31"/>
  <c r="C584" i="31"/>
  <c r="C583" i="31"/>
  <c r="C582" i="31"/>
  <c r="C581" i="31"/>
  <c r="C580" i="31"/>
  <c r="C579" i="31"/>
  <c r="C578" i="31"/>
  <c r="C577" i="31"/>
  <c r="C576" i="31"/>
  <c r="C575" i="31"/>
  <c r="C574" i="31"/>
  <c r="C573" i="31"/>
  <c r="C572" i="31"/>
  <c r="C571" i="31"/>
  <c r="C570" i="31"/>
  <c r="C569" i="31"/>
  <c r="C568" i="31"/>
  <c r="C567" i="31"/>
  <c r="C566" i="31"/>
  <c r="C565" i="31"/>
  <c r="C564" i="31"/>
  <c r="C563" i="31"/>
  <c r="C562" i="31"/>
  <c r="C561" i="31"/>
  <c r="C560" i="31"/>
  <c r="C559" i="31"/>
  <c r="C558" i="31"/>
  <c r="C557" i="31"/>
  <c r="C556" i="31"/>
  <c r="C555" i="31"/>
  <c r="C554" i="31"/>
  <c r="C553" i="31"/>
  <c r="C552" i="31"/>
  <c r="C551" i="31"/>
  <c r="C550" i="31"/>
  <c r="C549" i="31"/>
  <c r="C548" i="31"/>
  <c r="C547" i="31"/>
  <c r="C546" i="31"/>
  <c r="C545" i="31"/>
  <c r="C544" i="31"/>
  <c r="C543" i="31"/>
  <c r="C542" i="31"/>
  <c r="C541" i="31"/>
  <c r="C540" i="31"/>
  <c r="C539" i="31"/>
  <c r="C538" i="31"/>
  <c r="C537" i="31"/>
  <c r="C536" i="31"/>
  <c r="C535" i="31"/>
  <c r="C534" i="31"/>
  <c r="C533" i="31"/>
  <c r="C532" i="31"/>
  <c r="C531" i="31"/>
  <c r="C530" i="31"/>
  <c r="C529" i="31"/>
  <c r="C528" i="31"/>
  <c r="C527" i="31"/>
  <c r="C526" i="31"/>
  <c r="C525" i="31"/>
  <c r="C524" i="31"/>
  <c r="C523" i="31"/>
  <c r="C522" i="31"/>
  <c r="C521" i="31"/>
  <c r="C520" i="31"/>
  <c r="C519" i="31"/>
  <c r="C518" i="31"/>
  <c r="C517" i="31"/>
  <c r="C516" i="31"/>
  <c r="C515" i="31"/>
  <c r="C514" i="31"/>
  <c r="C513" i="31"/>
  <c r="C512" i="31"/>
  <c r="C511" i="31"/>
  <c r="C510" i="31"/>
  <c r="C509" i="31"/>
  <c r="C508" i="31"/>
  <c r="C507" i="31"/>
  <c r="C506" i="31"/>
  <c r="C505" i="31"/>
  <c r="C504" i="31"/>
  <c r="C503" i="31"/>
  <c r="C502" i="31"/>
  <c r="C501" i="31"/>
  <c r="C500" i="31"/>
  <c r="C499" i="31"/>
  <c r="C498" i="31"/>
  <c r="C497" i="31"/>
  <c r="C496" i="31"/>
  <c r="C495" i="31"/>
  <c r="C494" i="31"/>
  <c r="C493" i="31"/>
  <c r="C492" i="31"/>
  <c r="C491" i="31"/>
  <c r="C490" i="31"/>
  <c r="C489" i="31"/>
  <c r="C488" i="31"/>
  <c r="C487" i="31"/>
  <c r="C486" i="31"/>
  <c r="C485" i="31"/>
  <c r="C484" i="31"/>
  <c r="C483" i="31"/>
  <c r="C482" i="31"/>
  <c r="C481" i="31"/>
  <c r="C480" i="31"/>
  <c r="C479" i="31"/>
  <c r="C478" i="31"/>
  <c r="C477" i="31"/>
  <c r="C476" i="31"/>
  <c r="C475" i="31"/>
  <c r="C474" i="31"/>
  <c r="C473" i="31"/>
  <c r="C472" i="31"/>
  <c r="C471" i="31"/>
  <c r="C470" i="31"/>
  <c r="C469" i="31"/>
  <c r="C468" i="31"/>
  <c r="C467" i="31"/>
  <c r="C466" i="31"/>
  <c r="C465" i="31"/>
  <c r="C464" i="31"/>
  <c r="C463" i="31"/>
  <c r="C462" i="31"/>
  <c r="C461" i="31"/>
  <c r="C460" i="31"/>
  <c r="C459" i="31"/>
  <c r="C458" i="31"/>
  <c r="C457" i="31"/>
  <c r="C456" i="31"/>
  <c r="C455" i="31"/>
  <c r="C454" i="31"/>
  <c r="C453" i="31"/>
  <c r="C452" i="31"/>
  <c r="C451" i="31"/>
  <c r="C450" i="31"/>
  <c r="C449" i="31"/>
  <c r="C448" i="31"/>
  <c r="C447" i="31"/>
  <c r="C446" i="31"/>
  <c r="C445" i="31"/>
  <c r="C444" i="31"/>
  <c r="C443" i="31"/>
  <c r="C442" i="31"/>
  <c r="C441" i="31"/>
  <c r="C440" i="31"/>
  <c r="C439" i="31"/>
  <c r="C438" i="31"/>
  <c r="C437" i="31"/>
  <c r="C436" i="31"/>
  <c r="C435" i="31"/>
  <c r="C434" i="31"/>
  <c r="C433" i="31"/>
  <c r="C432" i="31"/>
  <c r="C431" i="31"/>
  <c r="C430" i="31"/>
  <c r="C429" i="31"/>
  <c r="C428" i="31"/>
  <c r="C427" i="31"/>
  <c r="C426" i="31"/>
  <c r="C425" i="31"/>
  <c r="C424" i="31"/>
  <c r="C423" i="31"/>
  <c r="C422" i="31"/>
  <c r="C421" i="31"/>
  <c r="C420" i="31"/>
  <c r="C419" i="31"/>
  <c r="C418" i="31"/>
  <c r="C417" i="31"/>
  <c r="C416" i="31"/>
  <c r="C415" i="31"/>
  <c r="C414" i="31"/>
  <c r="C413" i="31"/>
  <c r="C412" i="31"/>
  <c r="C411" i="31"/>
  <c r="C410" i="31"/>
  <c r="C409" i="31"/>
  <c r="C408" i="31"/>
  <c r="C407" i="31"/>
  <c r="C406" i="31"/>
  <c r="C405" i="31"/>
  <c r="C404" i="31"/>
  <c r="C403" i="31"/>
  <c r="C402" i="31"/>
  <c r="C401" i="31"/>
  <c r="C400" i="31"/>
  <c r="C399" i="31"/>
  <c r="C398" i="31"/>
  <c r="C397" i="31"/>
  <c r="C396" i="31"/>
  <c r="C395" i="31"/>
  <c r="C394" i="31"/>
  <c r="C393" i="31"/>
  <c r="C392" i="31"/>
  <c r="C391" i="31"/>
  <c r="C390" i="31"/>
  <c r="C389" i="31"/>
  <c r="C388" i="31"/>
  <c r="C387" i="31"/>
  <c r="C386" i="31"/>
  <c r="C385" i="31"/>
  <c r="C384" i="31"/>
  <c r="C383" i="31"/>
  <c r="C382" i="31"/>
  <c r="C381" i="31"/>
  <c r="C380" i="31"/>
  <c r="C379" i="31"/>
  <c r="C378" i="31"/>
  <c r="C377" i="31"/>
  <c r="C376" i="31"/>
  <c r="C375" i="31"/>
  <c r="C374" i="31"/>
  <c r="C373" i="31"/>
  <c r="C372" i="31"/>
  <c r="C371" i="31"/>
  <c r="C370" i="31"/>
  <c r="C369" i="31"/>
  <c r="C368" i="31"/>
  <c r="C367" i="31"/>
  <c r="C366" i="31"/>
  <c r="C365" i="31"/>
  <c r="C364" i="31"/>
  <c r="C363" i="31"/>
  <c r="C362" i="31"/>
  <c r="C361" i="31"/>
  <c r="C360" i="31"/>
  <c r="C359" i="31"/>
  <c r="C358" i="31"/>
  <c r="C357" i="31"/>
  <c r="C356" i="31"/>
  <c r="C355" i="31"/>
  <c r="C354" i="31"/>
  <c r="C353" i="31"/>
  <c r="C352" i="31"/>
  <c r="C351" i="31"/>
  <c r="C350" i="31"/>
  <c r="C349" i="31"/>
  <c r="C348" i="31"/>
  <c r="C347" i="31"/>
  <c r="C346" i="31"/>
  <c r="C345" i="31"/>
  <c r="C344" i="31"/>
  <c r="C343" i="31"/>
  <c r="C342" i="31"/>
  <c r="C341" i="31"/>
  <c r="C340" i="31"/>
  <c r="C339" i="31"/>
  <c r="C338" i="31"/>
  <c r="C337" i="31"/>
  <c r="C336" i="31"/>
  <c r="C335" i="31"/>
  <c r="C334" i="31"/>
  <c r="C333" i="31"/>
  <c r="C332" i="31"/>
  <c r="C331" i="31"/>
  <c r="C330" i="31"/>
  <c r="C329" i="31"/>
  <c r="C328" i="31"/>
  <c r="C327" i="31"/>
  <c r="C326" i="31"/>
  <c r="C325" i="31"/>
  <c r="C324" i="31"/>
  <c r="C323" i="31"/>
  <c r="C322" i="31"/>
  <c r="C321" i="31"/>
  <c r="C320" i="31"/>
  <c r="C319" i="31"/>
  <c r="C318" i="31"/>
  <c r="C317" i="31"/>
  <c r="C316" i="31"/>
  <c r="C315" i="31"/>
  <c r="C314" i="31"/>
  <c r="C313" i="31"/>
  <c r="C312" i="31"/>
  <c r="C311" i="31"/>
  <c r="C310" i="31"/>
  <c r="C309" i="31"/>
  <c r="C308" i="31"/>
  <c r="C307" i="31"/>
  <c r="C306" i="31"/>
  <c r="C305" i="31"/>
  <c r="C304" i="31"/>
  <c r="C303" i="31"/>
  <c r="C302" i="31"/>
  <c r="C301" i="31"/>
  <c r="C300" i="31"/>
  <c r="C299" i="31"/>
  <c r="C298" i="31"/>
  <c r="C297" i="31"/>
  <c r="C296" i="31"/>
  <c r="C295" i="31"/>
  <c r="C294" i="31"/>
  <c r="C293" i="31"/>
  <c r="C292" i="31"/>
  <c r="C291" i="31"/>
  <c r="C290" i="31"/>
  <c r="C289" i="31"/>
  <c r="C288" i="31"/>
  <c r="C287" i="31"/>
  <c r="C286" i="31"/>
  <c r="C285" i="31"/>
  <c r="C284" i="31"/>
  <c r="C283" i="31"/>
  <c r="C282" i="31"/>
  <c r="C281" i="31"/>
  <c r="C280" i="31"/>
  <c r="C279" i="31"/>
  <c r="C278" i="31"/>
  <c r="C277" i="31"/>
  <c r="C276" i="31"/>
  <c r="C275" i="31"/>
  <c r="C274" i="31"/>
  <c r="C273" i="31"/>
  <c r="C272" i="31"/>
  <c r="C271" i="31"/>
  <c r="C270" i="31"/>
  <c r="C269" i="31"/>
  <c r="C268" i="31"/>
  <c r="C267" i="31"/>
  <c r="C266" i="31"/>
  <c r="C265" i="31"/>
  <c r="C264" i="31"/>
  <c r="C263" i="31"/>
  <c r="C262" i="31"/>
  <c r="C261" i="31"/>
  <c r="C260" i="31"/>
  <c r="C259" i="31"/>
  <c r="C258" i="31"/>
  <c r="C257" i="31"/>
  <c r="C256" i="31"/>
  <c r="C255" i="31"/>
  <c r="C254" i="31"/>
  <c r="C253" i="31"/>
  <c r="C252" i="31"/>
  <c r="C251" i="31"/>
  <c r="C250" i="31"/>
  <c r="C249" i="31"/>
  <c r="C248" i="31"/>
  <c r="C247" i="31"/>
  <c r="C246" i="31"/>
  <c r="C245" i="31"/>
  <c r="C244" i="31"/>
  <c r="C243" i="31"/>
  <c r="C242" i="31"/>
  <c r="C241" i="31"/>
  <c r="C240" i="31"/>
  <c r="C239" i="31"/>
  <c r="C238" i="31"/>
  <c r="C237" i="31"/>
  <c r="C236" i="31"/>
  <c r="C235" i="31"/>
  <c r="C234" i="31"/>
  <c r="C233" i="31"/>
  <c r="C232" i="31"/>
  <c r="C231" i="31"/>
  <c r="C230" i="31"/>
  <c r="C229" i="31"/>
  <c r="C228" i="31"/>
  <c r="C227" i="31"/>
  <c r="C226" i="31"/>
  <c r="C225" i="31"/>
  <c r="C224" i="31"/>
  <c r="C223" i="31"/>
  <c r="C222" i="31"/>
  <c r="C221" i="31"/>
  <c r="C220" i="31"/>
  <c r="C219" i="31"/>
  <c r="C218" i="31"/>
  <c r="C217" i="31"/>
  <c r="C216" i="31"/>
  <c r="C215" i="31"/>
  <c r="C214" i="31"/>
  <c r="C213" i="31"/>
  <c r="C212" i="31"/>
  <c r="C211" i="31"/>
  <c r="C210" i="31"/>
  <c r="C209" i="31"/>
  <c r="C208" i="31"/>
  <c r="C207" i="31"/>
  <c r="C206" i="31"/>
  <c r="C205" i="31"/>
  <c r="C204" i="31"/>
  <c r="C203" i="31"/>
  <c r="C202" i="31"/>
  <c r="C201" i="31"/>
  <c r="C200" i="31"/>
  <c r="C199" i="31"/>
  <c r="C198" i="31"/>
  <c r="C197" i="31"/>
  <c r="C196" i="31"/>
  <c r="C195" i="31"/>
  <c r="C194" i="31"/>
  <c r="C193" i="31"/>
  <c r="C192" i="31"/>
  <c r="C191" i="31"/>
  <c r="C190" i="31"/>
  <c r="C189" i="31"/>
  <c r="C188" i="31"/>
  <c r="C187" i="31"/>
  <c r="C186" i="31"/>
  <c r="C185" i="31"/>
  <c r="C184" i="31"/>
  <c r="C183" i="31"/>
  <c r="C182" i="31"/>
  <c r="C181" i="31"/>
  <c r="C180" i="31"/>
  <c r="C179" i="31"/>
  <c r="C178" i="31"/>
  <c r="C177" i="31"/>
  <c r="C176" i="31"/>
  <c r="C175" i="31"/>
  <c r="C174" i="31"/>
  <c r="C173" i="31"/>
  <c r="C172" i="31"/>
  <c r="C171" i="31"/>
  <c r="C170" i="31"/>
  <c r="C169" i="31"/>
  <c r="C168" i="31"/>
  <c r="C167" i="31"/>
  <c r="C166" i="31"/>
  <c r="C165" i="31"/>
  <c r="C164" i="31"/>
  <c r="C163" i="31"/>
  <c r="C162" i="31"/>
  <c r="C161" i="31"/>
  <c r="C160" i="31"/>
  <c r="C159" i="31"/>
  <c r="C158" i="31"/>
  <c r="C157" i="31"/>
  <c r="C156" i="31"/>
  <c r="C155" i="31"/>
  <c r="C154" i="31"/>
  <c r="C153" i="31"/>
  <c r="C152" i="31"/>
  <c r="C151" i="31"/>
  <c r="C150" i="31"/>
  <c r="C149" i="31"/>
  <c r="C148" i="31"/>
  <c r="C147" i="31"/>
  <c r="C146" i="31"/>
  <c r="C145" i="31"/>
  <c r="C144" i="31"/>
  <c r="C143" i="31"/>
  <c r="C142" i="31"/>
  <c r="C141" i="31"/>
  <c r="C140" i="31"/>
  <c r="C139" i="31"/>
  <c r="C138" i="31"/>
  <c r="C137" i="31"/>
  <c r="C136" i="31"/>
  <c r="C135" i="31"/>
  <c r="C134" i="31"/>
  <c r="C133" i="31"/>
  <c r="C132" i="31"/>
  <c r="C131" i="31"/>
  <c r="C130" i="31"/>
  <c r="C129" i="31"/>
  <c r="C128" i="31"/>
  <c r="C127" i="31"/>
  <c r="C126" i="31"/>
  <c r="C125" i="31"/>
  <c r="C124" i="31"/>
  <c r="C123" i="31"/>
  <c r="C122" i="31"/>
  <c r="C121" i="31"/>
  <c r="C120" i="31"/>
  <c r="C119" i="31"/>
  <c r="C118" i="31"/>
  <c r="C117" i="31"/>
  <c r="C116" i="31"/>
  <c r="C115" i="31"/>
  <c r="C114" i="31"/>
  <c r="C113" i="31"/>
  <c r="C112" i="31"/>
  <c r="C111" i="31"/>
  <c r="C110" i="31"/>
  <c r="C109" i="31"/>
  <c r="C108" i="31"/>
  <c r="C107" i="31"/>
  <c r="C106" i="31"/>
  <c r="C105" i="31"/>
  <c r="C104" i="31"/>
  <c r="C103" i="31"/>
  <c r="C102" i="31"/>
  <c r="C101" i="31"/>
  <c r="C100" i="31"/>
  <c r="C99" i="31"/>
  <c r="C98" i="31"/>
  <c r="C97" i="31"/>
  <c r="C96" i="31"/>
  <c r="C95" i="31"/>
  <c r="C94" i="31"/>
  <c r="C93" i="31"/>
  <c r="C92" i="31"/>
  <c r="C91" i="31"/>
  <c r="C90" i="31"/>
  <c r="C89" i="31"/>
  <c r="C88" i="31"/>
  <c r="C87" i="31"/>
  <c r="C86" i="31"/>
  <c r="C85" i="31"/>
  <c r="C84" i="31"/>
  <c r="C83" i="31"/>
  <c r="C82" i="31"/>
  <c r="C81" i="31"/>
  <c r="C80" i="31"/>
  <c r="C79" i="31"/>
  <c r="C78" i="31"/>
  <c r="C77" i="31"/>
  <c r="C76" i="31"/>
  <c r="C75" i="31"/>
  <c r="C74" i="31"/>
  <c r="C73" i="31"/>
  <c r="C72" i="31"/>
  <c r="C71" i="31"/>
  <c r="C70" i="31"/>
  <c r="C69" i="31"/>
  <c r="C68" i="31"/>
  <c r="C67" i="31"/>
  <c r="C66" i="31"/>
  <c r="C65" i="31"/>
  <c r="C64" i="31"/>
  <c r="C63" i="31"/>
  <c r="C62" i="31"/>
  <c r="C61" i="31"/>
  <c r="C60" i="31"/>
  <c r="C59" i="31"/>
  <c r="C58" i="31"/>
  <c r="C57" i="31"/>
  <c r="C56" i="31"/>
  <c r="C55" i="31"/>
  <c r="C54" i="31"/>
  <c r="C53" i="31"/>
  <c r="C52" i="31"/>
  <c r="C51" i="31"/>
  <c r="C50" i="31"/>
  <c r="C49" i="31"/>
  <c r="C48" i="31"/>
  <c r="C47" i="31"/>
  <c r="C46" i="31"/>
  <c r="C45" i="31"/>
  <c r="C44" i="31"/>
  <c r="C43" i="31"/>
  <c r="C42" i="31"/>
  <c r="C41" i="31"/>
  <c r="C40" i="31"/>
  <c r="C39" i="31"/>
  <c r="C38" i="31"/>
  <c r="C37" i="31"/>
  <c r="C36" i="31"/>
  <c r="C35" i="31"/>
  <c r="C34"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C8" i="31"/>
  <c r="C7" i="31"/>
  <c r="C6" i="31"/>
  <c r="C5" i="31"/>
  <c r="C4" i="31"/>
  <c r="C3" i="31"/>
  <c r="C2" i="31"/>
  <c r="O22" i="32"/>
  <c r="N22" i="32"/>
  <c r="L22" i="32"/>
  <c r="K22" i="32"/>
  <c r="P21" i="32"/>
  <c r="M21" i="32"/>
  <c r="J21" i="32"/>
  <c r="I21" i="32"/>
  <c r="H21" i="32"/>
  <c r="G21" i="32"/>
  <c r="F21" i="32"/>
  <c r="E21" i="32"/>
  <c r="D21" i="32"/>
  <c r="C21" i="32"/>
  <c r="B21" i="32"/>
  <c r="A21" i="32"/>
  <c r="P20" i="32"/>
  <c r="M20" i="32"/>
  <c r="J20" i="32"/>
  <c r="I20" i="32"/>
  <c r="H20" i="32"/>
  <c r="G20" i="32"/>
  <c r="F20" i="32"/>
  <c r="E20" i="32"/>
  <c r="D20" i="32"/>
  <c r="C20" i="32"/>
  <c r="B20" i="32"/>
  <c r="A20" i="32"/>
  <c r="P19" i="32"/>
  <c r="M19" i="32"/>
  <c r="J19" i="32"/>
  <c r="I19" i="32"/>
  <c r="H19" i="32"/>
  <c r="G19" i="32"/>
  <c r="F19" i="32"/>
  <c r="E19" i="32"/>
  <c r="D19" i="32"/>
  <c r="C19" i="32"/>
  <c r="B19" i="32"/>
  <c r="A19" i="32"/>
  <c r="Q18" i="32"/>
  <c r="H18" i="32" s="1"/>
  <c r="P18" i="32"/>
  <c r="M18" i="32"/>
  <c r="M22" i="32" s="1"/>
  <c r="L12" i="32"/>
  <c r="C11" i="32"/>
  <c r="O30" i="32" s="1"/>
  <c r="O31" i="32" s="1"/>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A7" i="33"/>
  <c r="A6" i="33"/>
  <c r="A5" i="33"/>
  <c r="A4" i="33"/>
  <c r="B38" i="37"/>
  <c r="B37" i="37"/>
  <c r="A23" i="37"/>
  <c r="I22" i="37"/>
  <c r="I21" i="37"/>
  <c r="I20" i="37"/>
  <c r="I19" i="37"/>
  <c r="I18" i="37"/>
  <c r="Z6" i="35"/>
  <c r="Y6" i="35"/>
  <c r="X6" i="35"/>
  <c r="T6" i="35"/>
  <c r="U6" i="35" s="1"/>
  <c r="G6" i="35"/>
  <c r="F6" i="35"/>
  <c r="E6" i="35"/>
  <c r="C6" i="35"/>
  <c r="W6" i="35" s="1"/>
  <c r="AJ404" i="36"/>
  <c r="AH404" i="36"/>
  <c r="AG404" i="36"/>
  <c r="AB404" i="36"/>
  <c r="AM404" i="36" s="1"/>
  <c r="Y404" i="36"/>
  <c r="X404" i="36"/>
  <c r="W404" i="36"/>
  <c r="V404" i="36"/>
  <c r="U404" i="36"/>
  <c r="T404" i="36"/>
  <c r="S404" i="36"/>
  <c r="Q404" i="36"/>
  <c r="P404" i="36"/>
  <c r="O404" i="36"/>
  <c r="N404" i="36"/>
  <c r="M404" i="36"/>
  <c r="L404" i="36"/>
  <c r="R404" i="36" s="1"/>
  <c r="K404" i="36"/>
  <c r="J404" i="36"/>
  <c r="AJ403" i="36"/>
  <c r="AH403" i="36"/>
  <c r="AG403" i="36"/>
  <c r="AB403" i="36"/>
  <c r="AM403" i="36" s="1"/>
  <c r="Y403" i="36"/>
  <c r="X403" i="36"/>
  <c r="W403" i="36"/>
  <c r="V403" i="36"/>
  <c r="U403" i="36"/>
  <c r="T403" i="36"/>
  <c r="S403" i="36"/>
  <c r="Q403" i="36"/>
  <c r="P403" i="36"/>
  <c r="O403" i="36"/>
  <c r="N403" i="36"/>
  <c r="M403" i="36"/>
  <c r="L403" i="36"/>
  <c r="R403" i="36" s="1"/>
  <c r="K403" i="36"/>
  <c r="J403" i="36"/>
  <c r="AJ402" i="36"/>
  <c r="AH402" i="36"/>
  <c r="AG402" i="36"/>
  <c r="AB402" i="36"/>
  <c r="AM402" i="36" s="1"/>
  <c r="Y402" i="36"/>
  <c r="X402" i="36"/>
  <c r="W402" i="36"/>
  <c r="V402" i="36"/>
  <c r="U402" i="36"/>
  <c r="T402" i="36"/>
  <c r="S402" i="36"/>
  <c r="Q402" i="36"/>
  <c r="P402" i="36"/>
  <c r="O402" i="36"/>
  <c r="N402" i="36"/>
  <c r="M402" i="36"/>
  <c r="L402" i="36"/>
  <c r="R402" i="36" s="1"/>
  <c r="K402" i="36"/>
  <c r="J402" i="36"/>
  <c r="AJ401" i="36"/>
  <c r="AH401" i="36"/>
  <c r="AG401" i="36"/>
  <c r="AB401" i="36"/>
  <c r="AM401" i="36" s="1"/>
  <c r="Y401" i="36"/>
  <c r="X401" i="36"/>
  <c r="W401" i="36"/>
  <c r="V401" i="36"/>
  <c r="U401" i="36"/>
  <c r="T401" i="36"/>
  <c r="S401" i="36"/>
  <c r="Q401" i="36"/>
  <c r="P401" i="36"/>
  <c r="O401" i="36"/>
  <c r="N401" i="36"/>
  <c r="M401" i="36"/>
  <c r="L401" i="36"/>
  <c r="R401" i="36" s="1"/>
  <c r="K401" i="36"/>
  <c r="J401" i="36"/>
  <c r="AJ400" i="36"/>
  <c r="AH400" i="36"/>
  <c r="AG400" i="36"/>
  <c r="AB400" i="36"/>
  <c r="AM400" i="36" s="1"/>
  <c r="Y400" i="36"/>
  <c r="X400" i="36"/>
  <c r="W400" i="36"/>
  <c r="V400" i="36"/>
  <c r="U400" i="36"/>
  <c r="T400" i="36"/>
  <c r="S400" i="36"/>
  <c r="Q400" i="36"/>
  <c r="P400" i="36"/>
  <c r="O400" i="36"/>
  <c r="N400" i="36"/>
  <c r="M400" i="36"/>
  <c r="L400" i="36"/>
  <c r="R400" i="36" s="1"/>
  <c r="K400" i="36"/>
  <c r="J400" i="36"/>
  <c r="AJ399" i="36"/>
  <c r="AH399" i="36"/>
  <c r="AG399" i="36"/>
  <c r="AB399" i="36"/>
  <c r="AM399" i="36" s="1"/>
  <c r="Y399" i="36"/>
  <c r="X399" i="36"/>
  <c r="W399" i="36"/>
  <c r="V399" i="36"/>
  <c r="U399" i="36"/>
  <c r="T399" i="36"/>
  <c r="S399" i="36"/>
  <c r="Q399" i="36"/>
  <c r="P399" i="36"/>
  <c r="O399" i="36"/>
  <c r="N399" i="36"/>
  <c r="M399" i="36"/>
  <c r="L399" i="36"/>
  <c r="R399" i="36" s="1"/>
  <c r="K399" i="36"/>
  <c r="J399" i="36"/>
  <c r="AJ398" i="36"/>
  <c r="AH398" i="36"/>
  <c r="AG398" i="36"/>
  <c r="AB398" i="36"/>
  <c r="AM398" i="36" s="1"/>
  <c r="Y398" i="36"/>
  <c r="X398" i="36"/>
  <c r="W398" i="36"/>
  <c r="V398" i="36"/>
  <c r="U398" i="36"/>
  <c r="T398" i="36"/>
  <c r="S398" i="36"/>
  <c r="Q398" i="36"/>
  <c r="P398" i="36"/>
  <c r="O398" i="36"/>
  <c r="N398" i="36"/>
  <c r="M398" i="36"/>
  <c r="L398" i="36"/>
  <c r="R398" i="36" s="1"/>
  <c r="K398" i="36"/>
  <c r="J398" i="36"/>
  <c r="AJ397" i="36"/>
  <c r="AH397" i="36"/>
  <c r="AG397" i="36"/>
  <c r="AB397" i="36"/>
  <c r="AM397" i="36" s="1"/>
  <c r="Y397" i="36"/>
  <c r="X397" i="36"/>
  <c r="W397" i="36"/>
  <c r="V397" i="36"/>
  <c r="U397" i="36"/>
  <c r="T397" i="36"/>
  <c r="S397" i="36"/>
  <c r="Q397" i="36"/>
  <c r="P397" i="36"/>
  <c r="O397" i="36"/>
  <c r="N397" i="36"/>
  <c r="M397" i="36"/>
  <c r="L397" i="36"/>
  <c r="R397" i="36" s="1"/>
  <c r="K397" i="36"/>
  <c r="J397" i="36"/>
  <c r="AJ396" i="36"/>
  <c r="AH396" i="36"/>
  <c r="AG396" i="36"/>
  <c r="AB396" i="36"/>
  <c r="AM396" i="36" s="1"/>
  <c r="Y396" i="36"/>
  <c r="X396" i="36"/>
  <c r="W396" i="36"/>
  <c r="V396" i="36"/>
  <c r="U396" i="36"/>
  <c r="T396" i="36"/>
  <c r="S396" i="36"/>
  <c r="Q396" i="36"/>
  <c r="P396" i="36"/>
  <c r="O396" i="36"/>
  <c r="N396" i="36"/>
  <c r="M396" i="36"/>
  <c r="L396" i="36"/>
  <c r="R396" i="36" s="1"/>
  <c r="K396" i="36"/>
  <c r="J396" i="36"/>
  <c r="AJ395" i="36"/>
  <c r="AH395" i="36"/>
  <c r="AG395" i="36"/>
  <c r="AB395" i="36"/>
  <c r="AM395" i="36" s="1"/>
  <c r="Y395" i="36"/>
  <c r="X395" i="36"/>
  <c r="W395" i="36"/>
  <c r="V395" i="36"/>
  <c r="U395" i="36"/>
  <c r="T395" i="36"/>
  <c r="S395" i="36"/>
  <c r="Q395" i="36"/>
  <c r="P395" i="36"/>
  <c r="O395" i="36"/>
  <c r="N395" i="36"/>
  <c r="M395" i="36"/>
  <c r="L395" i="36"/>
  <c r="R395" i="36" s="1"/>
  <c r="K395" i="36"/>
  <c r="J395" i="36"/>
  <c r="AJ394" i="36"/>
  <c r="AH394" i="36"/>
  <c r="AG394" i="36"/>
  <c r="AB394" i="36"/>
  <c r="AM394" i="36" s="1"/>
  <c r="Y394" i="36"/>
  <c r="X394" i="36"/>
  <c r="W394" i="36"/>
  <c r="V394" i="36"/>
  <c r="U394" i="36"/>
  <c r="T394" i="36"/>
  <c r="S394" i="36"/>
  <c r="Q394" i="36"/>
  <c r="P394" i="36"/>
  <c r="O394" i="36"/>
  <c r="N394" i="36"/>
  <c r="M394" i="36"/>
  <c r="L394" i="36"/>
  <c r="R394" i="36" s="1"/>
  <c r="K394" i="36"/>
  <c r="J394" i="36"/>
  <c r="AJ393" i="36"/>
  <c r="AH393" i="36"/>
  <c r="AG393" i="36"/>
  <c r="AB393" i="36"/>
  <c r="AM393" i="36" s="1"/>
  <c r="Y393" i="36"/>
  <c r="X393" i="36"/>
  <c r="W393" i="36"/>
  <c r="V393" i="36"/>
  <c r="U393" i="36"/>
  <c r="T393" i="36"/>
  <c r="S393" i="36"/>
  <c r="Q393" i="36"/>
  <c r="P393" i="36"/>
  <c r="O393" i="36"/>
  <c r="N393" i="36"/>
  <c r="M393" i="36"/>
  <c r="L393" i="36"/>
  <c r="R393" i="36" s="1"/>
  <c r="K393" i="36"/>
  <c r="J393" i="36"/>
  <c r="AJ392" i="36"/>
  <c r="AH392" i="36"/>
  <c r="AG392" i="36"/>
  <c r="AB392" i="36"/>
  <c r="AM392" i="36" s="1"/>
  <c r="Y392" i="36"/>
  <c r="X392" i="36"/>
  <c r="W392" i="36"/>
  <c r="V392" i="36"/>
  <c r="U392" i="36"/>
  <c r="T392" i="36"/>
  <c r="S392" i="36"/>
  <c r="Q392" i="36"/>
  <c r="P392" i="36"/>
  <c r="O392" i="36"/>
  <c r="N392" i="36"/>
  <c r="M392" i="36"/>
  <c r="L392" i="36"/>
  <c r="R392" i="36" s="1"/>
  <c r="K392" i="36"/>
  <c r="J392" i="36"/>
  <c r="AJ391" i="36"/>
  <c r="AH391" i="36"/>
  <c r="AG391" i="36"/>
  <c r="AB391" i="36"/>
  <c r="AM391" i="36" s="1"/>
  <c r="Y391" i="36"/>
  <c r="X391" i="36"/>
  <c r="W391" i="36"/>
  <c r="V391" i="36"/>
  <c r="U391" i="36"/>
  <c r="T391" i="36"/>
  <c r="S391" i="36"/>
  <c r="Q391" i="36"/>
  <c r="P391" i="36"/>
  <c r="O391" i="36"/>
  <c r="N391" i="36"/>
  <c r="M391" i="36"/>
  <c r="L391" i="36"/>
  <c r="R391" i="36" s="1"/>
  <c r="K391" i="36"/>
  <c r="J391" i="36"/>
  <c r="AJ390" i="36"/>
  <c r="AH390" i="36"/>
  <c r="AG390" i="36"/>
  <c r="AB390" i="36"/>
  <c r="AM390" i="36" s="1"/>
  <c r="Y390" i="36"/>
  <c r="X390" i="36"/>
  <c r="W390" i="36"/>
  <c r="V390" i="36"/>
  <c r="U390" i="36"/>
  <c r="T390" i="36"/>
  <c r="S390" i="36"/>
  <c r="Q390" i="36"/>
  <c r="P390" i="36"/>
  <c r="O390" i="36"/>
  <c r="N390" i="36"/>
  <c r="M390" i="36"/>
  <c r="L390" i="36"/>
  <c r="R390" i="36" s="1"/>
  <c r="K390" i="36"/>
  <c r="J390" i="36"/>
  <c r="AJ389" i="36"/>
  <c r="AH389" i="36"/>
  <c r="AG389" i="36"/>
  <c r="AB389" i="36"/>
  <c r="AM389" i="36" s="1"/>
  <c r="Y389" i="36"/>
  <c r="X389" i="36"/>
  <c r="W389" i="36"/>
  <c r="V389" i="36"/>
  <c r="U389" i="36"/>
  <c r="T389" i="36"/>
  <c r="S389" i="36"/>
  <c r="Q389" i="36"/>
  <c r="P389" i="36"/>
  <c r="O389" i="36"/>
  <c r="N389" i="36"/>
  <c r="M389" i="36"/>
  <c r="L389" i="36"/>
  <c r="R389" i="36" s="1"/>
  <c r="K389" i="36"/>
  <c r="J389" i="36"/>
  <c r="AJ388" i="36"/>
  <c r="AH388" i="36"/>
  <c r="AG388" i="36"/>
  <c r="AB388" i="36"/>
  <c r="AM388" i="36" s="1"/>
  <c r="Y388" i="36"/>
  <c r="X388" i="36"/>
  <c r="W388" i="36"/>
  <c r="V388" i="36"/>
  <c r="U388" i="36"/>
  <c r="T388" i="36"/>
  <c r="S388" i="36"/>
  <c r="Q388" i="36"/>
  <c r="P388" i="36"/>
  <c r="O388" i="36"/>
  <c r="N388" i="36"/>
  <c r="M388" i="36"/>
  <c r="L388" i="36"/>
  <c r="R388" i="36" s="1"/>
  <c r="K388" i="36"/>
  <c r="J388" i="36"/>
  <c r="AJ387" i="36"/>
  <c r="AH387" i="36"/>
  <c r="AG387" i="36"/>
  <c r="AB387" i="36"/>
  <c r="AM387" i="36" s="1"/>
  <c r="Y387" i="36"/>
  <c r="X387" i="36"/>
  <c r="W387" i="36"/>
  <c r="V387" i="36"/>
  <c r="U387" i="36"/>
  <c r="T387" i="36"/>
  <c r="S387" i="36"/>
  <c r="Q387" i="36"/>
  <c r="P387" i="36"/>
  <c r="O387" i="36"/>
  <c r="N387" i="36"/>
  <c r="M387" i="36"/>
  <c r="L387" i="36"/>
  <c r="R387" i="36" s="1"/>
  <c r="K387" i="36"/>
  <c r="J387" i="36"/>
  <c r="AJ386" i="36"/>
  <c r="AH386" i="36"/>
  <c r="AG386" i="36"/>
  <c r="AB386" i="36"/>
  <c r="AM386" i="36" s="1"/>
  <c r="Y386" i="36"/>
  <c r="X386" i="36"/>
  <c r="W386" i="36"/>
  <c r="V386" i="36"/>
  <c r="U386" i="36"/>
  <c r="T386" i="36"/>
  <c r="S386" i="36"/>
  <c r="Q386" i="36"/>
  <c r="P386" i="36"/>
  <c r="O386" i="36"/>
  <c r="N386" i="36"/>
  <c r="M386" i="36"/>
  <c r="L386" i="36"/>
  <c r="R386" i="36" s="1"/>
  <c r="K386" i="36"/>
  <c r="J386" i="36"/>
  <c r="AJ385" i="36"/>
  <c r="AH385" i="36"/>
  <c r="AG385" i="36"/>
  <c r="AB385" i="36"/>
  <c r="AM385" i="36" s="1"/>
  <c r="Y385" i="36"/>
  <c r="X385" i="36"/>
  <c r="W385" i="36"/>
  <c r="V385" i="36"/>
  <c r="U385" i="36"/>
  <c r="T385" i="36"/>
  <c r="S385" i="36"/>
  <c r="Q385" i="36"/>
  <c r="P385" i="36"/>
  <c r="O385" i="36"/>
  <c r="N385" i="36"/>
  <c r="M385" i="36"/>
  <c r="L385" i="36"/>
  <c r="R385" i="36" s="1"/>
  <c r="K385" i="36"/>
  <c r="J385" i="36"/>
  <c r="AJ384" i="36"/>
  <c r="AH384" i="36"/>
  <c r="AG384" i="36"/>
  <c r="AB384" i="36"/>
  <c r="AM384" i="36" s="1"/>
  <c r="Y384" i="36"/>
  <c r="X384" i="36"/>
  <c r="W384" i="36"/>
  <c r="V384" i="36"/>
  <c r="U384" i="36"/>
  <c r="T384" i="36"/>
  <c r="S384" i="36"/>
  <c r="Q384" i="36"/>
  <c r="P384" i="36"/>
  <c r="O384" i="36"/>
  <c r="N384" i="36"/>
  <c r="M384" i="36"/>
  <c r="L384" i="36"/>
  <c r="R384" i="36" s="1"/>
  <c r="K384" i="36"/>
  <c r="J384" i="36"/>
  <c r="AJ383" i="36"/>
  <c r="AH383" i="36"/>
  <c r="AG383" i="36"/>
  <c r="AB383" i="36"/>
  <c r="AM383" i="36" s="1"/>
  <c r="Y383" i="36"/>
  <c r="X383" i="36"/>
  <c r="W383" i="36"/>
  <c r="V383" i="36"/>
  <c r="U383" i="36"/>
  <c r="T383" i="36"/>
  <c r="S383" i="36"/>
  <c r="Q383" i="36"/>
  <c r="P383" i="36"/>
  <c r="O383" i="36"/>
  <c r="N383" i="36"/>
  <c r="M383" i="36"/>
  <c r="L383" i="36"/>
  <c r="R383" i="36" s="1"/>
  <c r="K383" i="36"/>
  <c r="J383" i="36"/>
  <c r="AJ382" i="36"/>
  <c r="AH382" i="36"/>
  <c r="AG382" i="36"/>
  <c r="AB382" i="36"/>
  <c r="AM382" i="36" s="1"/>
  <c r="Y382" i="36"/>
  <c r="X382" i="36"/>
  <c r="W382" i="36"/>
  <c r="V382" i="36"/>
  <c r="U382" i="36"/>
  <c r="T382" i="36"/>
  <c r="S382" i="36"/>
  <c r="Q382" i="36"/>
  <c r="P382" i="36"/>
  <c r="O382" i="36"/>
  <c r="N382" i="36"/>
  <c r="M382" i="36"/>
  <c r="L382" i="36"/>
  <c r="R382" i="36" s="1"/>
  <c r="K382" i="36"/>
  <c r="J382" i="36"/>
  <c r="AJ381" i="36"/>
  <c r="AH381" i="36"/>
  <c r="AG381" i="36"/>
  <c r="AB381" i="36"/>
  <c r="AM381" i="36" s="1"/>
  <c r="Y381" i="36"/>
  <c r="X381" i="36"/>
  <c r="W381" i="36"/>
  <c r="V381" i="36"/>
  <c r="U381" i="36"/>
  <c r="T381" i="36"/>
  <c r="S381" i="36"/>
  <c r="Q381" i="36"/>
  <c r="P381" i="36"/>
  <c r="O381" i="36"/>
  <c r="N381" i="36"/>
  <c r="M381" i="36"/>
  <c r="L381" i="36"/>
  <c r="R381" i="36" s="1"/>
  <c r="K381" i="36"/>
  <c r="J381" i="36"/>
  <c r="AJ380" i="36"/>
  <c r="AH380" i="36"/>
  <c r="AG380" i="36"/>
  <c r="AB380" i="36"/>
  <c r="AM380" i="36" s="1"/>
  <c r="Y380" i="36"/>
  <c r="X380" i="36"/>
  <c r="W380" i="36"/>
  <c r="V380" i="36"/>
  <c r="U380" i="36"/>
  <c r="T380" i="36"/>
  <c r="S380" i="36"/>
  <c r="Q380" i="36"/>
  <c r="P380" i="36"/>
  <c r="O380" i="36"/>
  <c r="N380" i="36"/>
  <c r="M380" i="36"/>
  <c r="L380" i="36"/>
  <c r="R380" i="36" s="1"/>
  <c r="K380" i="36"/>
  <c r="J380" i="36"/>
  <c r="AJ379" i="36"/>
  <c r="AH379" i="36"/>
  <c r="AG379" i="36"/>
  <c r="AB379" i="36"/>
  <c r="AM379" i="36" s="1"/>
  <c r="Y379" i="36"/>
  <c r="X379" i="36"/>
  <c r="W379" i="36"/>
  <c r="V379" i="36"/>
  <c r="U379" i="36"/>
  <c r="T379" i="36"/>
  <c r="S379" i="36"/>
  <c r="Q379" i="36"/>
  <c r="P379" i="36"/>
  <c r="O379" i="36"/>
  <c r="N379" i="36"/>
  <c r="M379" i="36"/>
  <c r="L379" i="36"/>
  <c r="R379" i="36" s="1"/>
  <c r="K379" i="36"/>
  <c r="J379" i="36"/>
  <c r="AJ378" i="36"/>
  <c r="AH378" i="36"/>
  <c r="AG378" i="36"/>
  <c r="AB378" i="36"/>
  <c r="AM378" i="36" s="1"/>
  <c r="Y378" i="36"/>
  <c r="X378" i="36"/>
  <c r="W378" i="36"/>
  <c r="V378" i="36"/>
  <c r="U378" i="36"/>
  <c r="T378" i="36"/>
  <c r="S378" i="36"/>
  <c r="Q378" i="36"/>
  <c r="P378" i="36"/>
  <c r="O378" i="36"/>
  <c r="N378" i="36"/>
  <c r="M378" i="36"/>
  <c r="L378" i="36"/>
  <c r="R378" i="36" s="1"/>
  <c r="K378" i="36"/>
  <c r="J378" i="36"/>
  <c r="AJ377" i="36"/>
  <c r="AH377" i="36"/>
  <c r="AG377" i="36"/>
  <c r="AB377" i="36"/>
  <c r="AM377" i="36" s="1"/>
  <c r="Y377" i="36"/>
  <c r="X377" i="36"/>
  <c r="W377" i="36"/>
  <c r="V377" i="36"/>
  <c r="U377" i="36"/>
  <c r="T377" i="36"/>
  <c r="S377" i="36"/>
  <c r="Q377" i="36"/>
  <c r="P377" i="36"/>
  <c r="O377" i="36"/>
  <c r="N377" i="36"/>
  <c r="M377" i="36"/>
  <c r="L377" i="36"/>
  <c r="R377" i="36" s="1"/>
  <c r="K377" i="36"/>
  <c r="J377" i="36"/>
  <c r="AJ376" i="36"/>
  <c r="AH376" i="36"/>
  <c r="AG376" i="36"/>
  <c r="AB376" i="36"/>
  <c r="AM376" i="36" s="1"/>
  <c r="Y376" i="36"/>
  <c r="X376" i="36"/>
  <c r="W376" i="36"/>
  <c r="V376" i="36"/>
  <c r="U376" i="36"/>
  <c r="T376" i="36"/>
  <c r="S376" i="36"/>
  <c r="Q376" i="36"/>
  <c r="P376" i="36"/>
  <c r="O376" i="36"/>
  <c r="N376" i="36"/>
  <c r="M376" i="36"/>
  <c r="L376" i="36"/>
  <c r="R376" i="36" s="1"/>
  <c r="K376" i="36"/>
  <c r="J376" i="36"/>
  <c r="AJ375" i="36"/>
  <c r="AH375" i="36"/>
  <c r="AG375" i="36"/>
  <c r="AB375" i="36"/>
  <c r="AM375" i="36" s="1"/>
  <c r="Y375" i="36"/>
  <c r="X375" i="36"/>
  <c r="W375" i="36"/>
  <c r="V375" i="36"/>
  <c r="U375" i="36"/>
  <c r="T375" i="36"/>
  <c r="S375" i="36"/>
  <c r="Q375" i="36"/>
  <c r="P375" i="36"/>
  <c r="O375" i="36"/>
  <c r="N375" i="36"/>
  <c r="M375" i="36"/>
  <c r="L375" i="36"/>
  <c r="R375" i="36" s="1"/>
  <c r="K375" i="36"/>
  <c r="J375" i="36"/>
  <c r="AJ374" i="36"/>
  <c r="AH374" i="36"/>
  <c r="AG374" i="36"/>
  <c r="AB374" i="36"/>
  <c r="AM374" i="36" s="1"/>
  <c r="Y374" i="36"/>
  <c r="X374" i="36"/>
  <c r="W374" i="36"/>
  <c r="V374" i="36"/>
  <c r="U374" i="36"/>
  <c r="T374" i="36"/>
  <c r="S374" i="36"/>
  <c r="Q374" i="36"/>
  <c r="P374" i="36"/>
  <c r="O374" i="36"/>
  <c r="N374" i="36"/>
  <c r="M374" i="36"/>
  <c r="L374" i="36"/>
  <c r="R374" i="36" s="1"/>
  <c r="K374" i="36"/>
  <c r="J374" i="36"/>
  <c r="AJ373" i="36"/>
  <c r="AH373" i="36"/>
  <c r="AG373" i="36"/>
  <c r="AB373" i="36"/>
  <c r="AM373" i="36" s="1"/>
  <c r="Y373" i="36"/>
  <c r="X373" i="36"/>
  <c r="W373" i="36"/>
  <c r="V373" i="36"/>
  <c r="U373" i="36"/>
  <c r="T373" i="36"/>
  <c r="S373" i="36"/>
  <c r="Q373" i="36"/>
  <c r="P373" i="36"/>
  <c r="O373" i="36"/>
  <c r="N373" i="36"/>
  <c r="M373" i="36"/>
  <c r="L373" i="36"/>
  <c r="R373" i="36" s="1"/>
  <c r="K373" i="36"/>
  <c r="J373" i="36"/>
  <c r="AJ372" i="36"/>
  <c r="AH372" i="36"/>
  <c r="AG372" i="36"/>
  <c r="AB372" i="36"/>
  <c r="AM372" i="36" s="1"/>
  <c r="Y372" i="36"/>
  <c r="X372" i="36"/>
  <c r="W372" i="36"/>
  <c r="V372" i="36"/>
  <c r="U372" i="36"/>
  <c r="T372" i="36"/>
  <c r="S372" i="36"/>
  <c r="Q372" i="36"/>
  <c r="P372" i="36"/>
  <c r="O372" i="36"/>
  <c r="N372" i="36"/>
  <c r="M372" i="36"/>
  <c r="L372" i="36"/>
  <c r="R372" i="36" s="1"/>
  <c r="K372" i="36"/>
  <c r="J372" i="36"/>
  <c r="AJ371" i="36"/>
  <c r="AH371" i="36"/>
  <c r="AG371" i="36"/>
  <c r="AB371" i="36"/>
  <c r="AM371" i="36" s="1"/>
  <c r="Y371" i="36"/>
  <c r="X371" i="36"/>
  <c r="W371" i="36"/>
  <c r="V371" i="36"/>
  <c r="U371" i="36"/>
  <c r="T371" i="36"/>
  <c r="S371" i="36"/>
  <c r="Q371" i="36"/>
  <c r="P371" i="36"/>
  <c r="O371" i="36"/>
  <c r="N371" i="36"/>
  <c r="M371" i="36"/>
  <c r="L371" i="36"/>
  <c r="R371" i="36" s="1"/>
  <c r="K371" i="36"/>
  <c r="J371" i="36"/>
  <c r="AJ370" i="36"/>
  <c r="AH370" i="36"/>
  <c r="AG370" i="36"/>
  <c r="AB370" i="36"/>
  <c r="AM370" i="36" s="1"/>
  <c r="Y370" i="36"/>
  <c r="X370" i="36"/>
  <c r="W370" i="36"/>
  <c r="V370" i="36"/>
  <c r="U370" i="36"/>
  <c r="T370" i="36"/>
  <c r="S370" i="36"/>
  <c r="Q370" i="36"/>
  <c r="P370" i="36"/>
  <c r="O370" i="36"/>
  <c r="N370" i="36"/>
  <c r="M370" i="36"/>
  <c r="L370" i="36"/>
  <c r="R370" i="36" s="1"/>
  <c r="K370" i="36"/>
  <c r="J370" i="36"/>
  <c r="AJ369" i="36"/>
  <c r="AH369" i="36"/>
  <c r="AG369" i="36"/>
  <c r="AB369" i="36"/>
  <c r="AM369" i="36" s="1"/>
  <c r="Y369" i="36"/>
  <c r="X369" i="36"/>
  <c r="W369" i="36"/>
  <c r="V369" i="36"/>
  <c r="U369" i="36"/>
  <c r="T369" i="36"/>
  <c r="S369" i="36"/>
  <c r="Q369" i="36"/>
  <c r="P369" i="36"/>
  <c r="O369" i="36"/>
  <c r="N369" i="36"/>
  <c r="M369" i="36"/>
  <c r="L369" i="36"/>
  <c r="R369" i="36" s="1"/>
  <c r="K369" i="36"/>
  <c r="J369" i="36"/>
  <c r="AJ368" i="36"/>
  <c r="AH368" i="36"/>
  <c r="AG368" i="36"/>
  <c r="AB368" i="36"/>
  <c r="AM368" i="36" s="1"/>
  <c r="Y368" i="36"/>
  <c r="X368" i="36"/>
  <c r="W368" i="36"/>
  <c r="V368" i="36"/>
  <c r="U368" i="36"/>
  <c r="T368" i="36"/>
  <c r="S368" i="36"/>
  <c r="Q368" i="36"/>
  <c r="P368" i="36"/>
  <c r="O368" i="36"/>
  <c r="N368" i="36"/>
  <c r="M368" i="36"/>
  <c r="L368" i="36"/>
  <c r="R368" i="36" s="1"/>
  <c r="K368" i="36"/>
  <c r="J368" i="36"/>
  <c r="AJ367" i="36"/>
  <c r="AH367" i="36"/>
  <c r="AG367" i="36"/>
  <c r="AB367" i="36"/>
  <c r="AM367" i="36" s="1"/>
  <c r="Y367" i="36"/>
  <c r="X367" i="36"/>
  <c r="W367" i="36"/>
  <c r="V367" i="36"/>
  <c r="U367" i="36"/>
  <c r="T367" i="36"/>
  <c r="S367" i="36"/>
  <c r="Q367" i="36"/>
  <c r="P367" i="36"/>
  <c r="O367" i="36"/>
  <c r="N367" i="36"/>
  <c r="M367" i="36"/>
  <c r="L367" i="36"/>
  <c r="R367" i="36" s="1"/>
  <c r="K367" i="36"/>
  <c r="J367" i="36"/>
  <c r="AJ366" i="36"/>
  <c r="AH366" i="36"/>
  <c r="AG366" i="36"/>
  <c r="AB366" i="36"/>
  <c r="AM366" i="36" s="1"/>
  <c r="Y366" i="36"/>
  <c r="X366" i="36"/>
  <c r="W366" i="36"/>
  <c r="V366" i="36"/>
  <c r="U366" i="36"/>
  <c r="T366" i="36"/>
  <c r="S366" i="36"/>
  <c r="Q366" i="36"/>
  <c r="P366" i="36"/>
  <c r="O366" i="36"/>
  <c r="N366" i="36"/>
  <c r="M366" i="36"/>
  <c r="L366" i="36"/>
  <c r="R366" i="36" s="1"/>
  <c r="K366" i="36"/>
  <c r="J366" i="36"/>
  <c r="AJ365" i="36"/>
  <c r="AH365" i="36"/>
  <c r="AG365" i="36"/>
  <c r="AB365" i="36"/>
  <c r="AM365" i="36" s="1"/>
  <c r="Y365" i="36"/>
  <c r="X365" i="36"/>
  <c r="W365" i="36"/>
  <c r="V365" i="36"/>
  <c r="U365" i="36"/>
  <c r="T365" i="36"/>
  <c r="S365" i="36"/>
  <c r="Q365" i="36"/>
  <c r="P365" i="36"/>
  <c r="O365" i="36"/>
  <c r="N365" i="36"/>
  <c r="M365" i="36"/>
  <c r="L365" i="36"/>
  <c r="R365" i="36" s="1"/>
  <c r="K365" i="36"/>
  <c r="J365" i="36"/>
  <c r="AJ364" i="36"/>
  <c r="AH364" i="36"/>
  <c r="AG364" i="36"/>
  <c r="AB364" i="36"/>
  <c r="AM364" i="36" s="1"/>
  <c r="Y364" i="36"/>
  <c r="X364" i="36"/>
  <c r="W364" i="36"/>
  <c r="V364" i="36"/>
  <c r="U364" i="36"/>
  <c r="T364" i="36"/>
  <c r="S364" i="36"/>
  <c r="Q364" i="36"/>
  <c r="P364" i="36"/>
  <c r="O364" i="36"/>
  <c r="N364" i="36"/>
  <c r="M364" i="36"/>
  <c r="L364" i="36"/>
  <c r="R364" i="36" s="1"/>
  <c r="K364" i="36"/>
  <c r="J364" i="36"/>
  <c r="AJ363" i="36"/>
  <c r="AH363" i="36"/>
  <c r="AG363" i="36"/>
  <c r="AB363" i="36"/>
  <c r="AM363" i="36" s="1"/>
  <c r="Y363" i="36"/>
  <c r="X363" i="36"/>
  <c r="W363" i="36"/>
  <c r="V363" i="36"/>
  <c r="U363" i="36"/>
  <c r="T363" i="36"/>
  <c r="S363" i="36"/>
  <c r="Q363" i="36"/>
  <c r="P363" i="36"/>
  <c r="O363" i="36"/>
  <c r="N363" i="36"/>
  <c r="M363" i="36"/>
  <c r="L363" i="36"/>
  <c r="R363" i="36" s="1"/>
  <c r="K363" i="36"/>
  <c r="J363" i="36"/>
  <c r="AJ362" i="36"/>
  <c r="AH362" i="36"/>
  <c r="AG362" i="36"/>
  <c r="AB362" i="36"/>
  <c r="AM362" i="36" s="1"/>
  <c r="Y362" i="36"/>
  <c r="X362" i="36"/>
  <c r="W362" i="36"/>
  <c r="V362" i="36"/>
  <c r="U362" i="36"/>
  <c r="T362" i="36"/>
  <c r="S362" i="36"/>
  <c r="Q362" i="36"/>
  <c r="P362" i="36"/>
  <c r="O362" i="36"/>
  <c r="N362" i="36"/>
  <c r="M362" i="36"/>
  <c r="L362" i="36"/>
  <c r="R362" i="36" s="1"/>
  <c r="K362" i="36"/>
  <c r="J362" i="36"/>
  <c r="AJ361" i="36"/>
  <c r="AH361" i="36"/>
  <c r="AG361" i="36"/>
  <c r="AB361" i="36"/>
  <c r="AM361" i="36" s="1"/>
  <c r="Y361" i="36"/>
  <c r="X361" i="36"/>
  <c r="W361" i="36"/>
  <c r="V361" i="36"/>
  <c r="U361" i="36"/>
  <c r="T361" i="36"/>
  <c r="S361" i="36"/>
  <c r="Q361" i="36"/>
  <c r="P361" i="36"/>
  <c r="O361" i="36"/>
  <c r="N361" i="36"/>
  <c r="M361" i="36"/>
  <c r="L361" i="36"/>
  <c r="R361" i="36" s="1"/>
  <c r="K361" i="36"/>
  <c r="J361" i="36"/>
  <c r="AJ360" i="36"/>
  <c r="AH360" i="36"/>
  <c r="AG360" i="36"/>
  <c r="AB360" i="36"/>
  <c r="AM360" i="36" s="1"/>
  <c r="Y360" i="36"/>
  <c r="X360" i="36"/>
  <c r="W360" i="36"/>
  <c r="V360" i="36"/>
  <c r="U360" i="36"/>
  <c r="T360" i="36"/>
  <c r="S360" i="36"/>
  <c r="Q360" i="36"/>
  <c r="P360" i="36"/>
  <c r="O360" i="36"/>
  <c r="N360" i="36"/>
  <c r="M360" i="36"/>
  <c r="L360" i="36"/>
  <c r="R360" i="36" s="1"/>
  <c r="K360" i="36"/>
  <c r="J360" i="36"/>
  <c r="AJ359" i="36"/>
  <c r="AH359" i="36"/>
  <c r="AG359" i="36"/>
  <c r="AB359" i="36"/>
  <c r="AM359" i="36" s="1"/>
  <c r="Y359" i="36"/>
  <c r="X359" i="36"/>
  <c r="W359" i="36"/>
  <c r="V359" i="36"/>
  <c r="U359" i="36"/>
  <c r="T359" i="36"/>
  <c r="S359" i="36"/>
  <c r="Q359" i="36"/>
  <c r="P359" i="36"/>
  <c r="O359" i="36"/>
  <c r="N359" i="36"/>
  <c r="M359" i="36"/>
  <c r="L359" i="36"/>
  <c r="R359" i="36" s="1"/>
  <c r="K359" i="36"/>
  <c r="J359" i="36"/>
  <c r="AJ358" i="36"/>
  <c r="AH358" i="36"/>
  <c r="AG358" i="36"/>
  <c r="AB358" i="36"/>
  <c r="AM358" i="36" s="1"/>
  <c r="Y358" i="36"/>
  <c r="X358" i="36"/>
  <c r="W358" i="36"/>
  <c r="V358" i="36"/>
  <c r="U358" i="36"/>
  <c r="T358" i="36"/>
  <c r="S358" i="36"/>
  <c r="Q358" i="36"/>
  <c r="P358" i="36"/>
  <c r="O358" i="36"/>
  <c r="N358" i="36"/>
  <c r="M358" i="36"/>
  <c r="L358" i="36"/>
  <c r="R358" i="36" s="1"/>
  <c r="K358" i="36"/>
  <c r="J358" i="36"/>
  <c r="AJ357" i="36"/>
  <c r="AH357" i="36"/>
  <c r="AG357" i="36"/>
  <c r="AB357" i="36"/>
  <c r="AM357" i="36" s="1"/>
  <c r="Y357" i="36"/>
  <c r="X357" i="36"/>
  <c r="W357" i="36"/>
  <c r="V357" i="36"/>
  <c r="U357" i="36"/>
  <c r="T357" i="36"/>
  <c r="S357" i="36"/>
  <c r="Q357" i="36"/>
  <c r="P357" i="36"/>
  <c r="O357" i="36"/>
  <c r="N357" i="36"/>
  <c r="M357" i="36"/>
  <c r="L357" i="36"/>
  <c r="R357" i="36" s="1"/>
  <c r="K357" i="36"/>
  <c r="J357" i="36"/>
  <c r="AJ356" i="36"/>
  <c r="AH356" i="36"/>
  <c r="AG356" i="36"/>
  <c r="AB356" i="36"/>
  <c r="AM356" i="36" s="1"/>
  <c r="Y356" i="36"/>
  <c r="X356" i="36"/>
  <c r="W356" i="36"/>
  <c r="V356" i="36"/>
  <c r="U356" i="36"/>
  <c r="T356" i="36"/>
  <c r="S356" i="36"/>
  <c r="Q356" i="36"/>
  <c r="P356" i="36"/>
  <c r="O356" i="36"/>
  <c r="N356" i="36"/>
  <c r="M356" i="36"/>
  <c r="L356" i="36"/>
  <c r="R356" i="36" s="1"/>
  <c r="K356" i="36"/>
  <c r="J356" i="36"/>
  <c r="AJ355" i="36"/>
  <c r="AH355" i="36"/>
  <c r="AG355" i="36"/>
  <c r="AB355" i="36"/>
  <c r="AM355" i="36" s="1"/>
  <c r="Y355" i="36"/>
  <c r="X355" i="36"/>
  <c r="W355" i="36"/>
  <c r="V355" i="36"/>
  <c r="U355" i="36"/>
  <c r="T355" i="36"/>
  <c r="S355" i="36"/>
  <c r="Q355" i="36"/>
  <c r="P355" i="36"/>
  <c r="O355" i="36"/>
  <c r="N355" i="36"/>
  <c r="M355" i="36"/>
  <c r="L355" i="36"/>
  <c r="R355" i="36" s="1"/>
  <c r="K355" i="36"/>
  <c r="J355" i="36"/>
  <c r="AJ354" i="36"/>
  <c r="AH354" i="36"/>
  <c r="AG354" i="36"/>
  <c r="AB354" i="36"/>
  <c r="AM354" i="36" s="1"/>
  <c r="Y354" i="36"/>
  <c r="X354" i="36"/>
  <c r="W354" i="36"/>
  <c r="V354" i="36"/>
  <c r="U354" i="36"/>
  <c r="T354" i="36"/>
  <c r="S354" i="36"/>
  <c r="Q354" i="36"/>
  <c r="P354" i="36"/>
  <c r="O354" i="36"/>
  <c r="N354" i="36"/>
  <c r="M354" i="36"/>
  <c r="L354" i="36"/>
  <c r="R354" i="36" s="1"/>
  <c r="K354" i="36"/>
  <c r="J354" i="36"/>
  <c r="AJ353" i="36"/>
  <c r="AH353" i="36"/>
  <c r="AG353" i="36"/>
  <c r="AB353" i="36"/>
  <c r="AM353" i="36" s="1"/>
  <c r="Y353" i="36"/>
  <c r="X353" i="36"/>
  <c r="W353" i="36"/>
  <c r="V353" i="36"/>
  <c r="U353" i="36"/>
  <c r="T353" i="36"/>
  <c r="S353" i="36"/>
  <c r="Q353" i="36"/>
  <c r="P353" i="36"/>
  <c r="O353" i="36"/>
  <c r="N353" i="36"/>
  <c r="M353" i="36"/>
  <c r="L353" i="36"/>
  <c r="R353" i="36" s="1"/>
  <c r="K353" i="36"/>
  <c r="J353" i="36"/>
  <c r="AJ352" i="36"/>
  <c r="AH352" i="36"/>
  <c r="AG352" i="36"/>
  <c r="AB352" i="36"/>
  <c r="AM352" i="36" s="1"/>
  <c r="Y352" i="36"/>
  <c r="X352" i="36"/>
  <c r="W352" i="36"/>
  <c r="V352" i="36"/>
  <c r="U352" i="36"/>
  <c r="T352" i="36"/>
  <c r="S352" i="36"/>
  <c r="Q352" i="36"/>
  <c r="P352" i="36"/>
  <c r="O352" i="36"/>
  <c r="N352" i="36"/>
  <c r="M352" i="36"/>
  <c r="L352" i="36"/>
  <c r="R352" i="36" s="1"/>
  <c r="K352" i="36"/>
  <c r="J352" i="36"/>
  <c r="AJ351" i="36"/>
  <c r="AH351" i="36"/>
  <c r="AG351" i="36"/>
  <c r="AB351" i="36"/>
  <c r="AM351" i="36" s="1"/>
  <c r="Y351" i="36"/>
  <c r="X351" i="36"/>
  <c r="W351" i="36"/>
  <c r="V351" i="36"/>
  <c r="U351" i="36"/>
  <c r="T351" i="36"/>
  <c r="S351" i="36"/>
  <c r="Q351" i="36"/>
  <c r="P351" i="36"/>
  <c r="O351" i="36"/>
  <c r="N351" i="36"/>
  <c r="M351" i="36"/>
  <c r="L351" i="36"/>
  <c r="R351" i="36" s="1"/>
  <c r="K351" i="36"/>
  <c r="J351" i="36"/>
  <c r="AJ350" i="36"/>
  <c r="AH350" i="36"/>
  <c r="AG350" i="36"/>
  <c r="AB350" i="36"/>
  <c r="AM350" i="36" s="1"/>
  <c r="Y350" i="36"/>
  <c r="X350" i="36"/>
  <c r="W350" i="36"/>
  <c r="V350" i="36"/>
  <c r="U350" i="36"/>
  <c r="T350" i="36"/>
  <c r="S350" i="36"/>
  <c r="Q350" i="36"/>
  <c r="P350" i="36"/>
  <c r="O350" i="36"/>
  <c r="N350" i="36"/>
  <c r="M350" i="36"/>
  <c r="L350" i="36"/>
  <c r="R350" i="36" s="1"/>
  <c r="K350" i="36"/>
  <c r="J350" i="36"/>
  <c r="AJ349" i="36"/>
  <c r="AH349" i="36"/>
  <c r="AG349" i="36"/>
  <c r="AB349" i="36"/>
  <c r="AM349" i="36" s="1"/>
  <c r="Y349" i="36"/>
  <c r="X349" i="36"/>
  <c r="W349" i="36"/>
  <c r="V349" i="36"/>
  <c r="U349" i="36"/>
  <c r="T349" i="36"/>
  <c r="S349" i="36"/>
  <c r="Q349" i="36"/>
  <c r="P349" i="36"/>
  <c r="O349" i="36"/>
  <c r="N349" i="36"/>
  <c r="M349" i="36"/>
  <c r="L349" i="36"/>
  <c r="R349" i="36" s="1"/>
  <c r="K349" i="36"/>
  <c r="J349" i="36"/>
  <c r="AJ348" i="36"/>
  <c r="AH348" i="36"/>
  <c r="AG348" i="36"/>
  <c r="AB348" i="36"/>
  <c r="AM348" i="36" s="1"/>
  <c r="Y348" i="36"/>
  <c r="X348" i="36"/>
  <c r="W348" i="36"/>
  <c r="V348" i="36"/>
  <c r="U348" i="36"/>
  <c r="T348" i="36"/>
  <c r="S348" i="36"/>
  <c r="Q348" i="36"/>
  <c r="P348" i="36"/>
  <c r="O348" i="36"/>
  <c r="N348" i="36"/>
  <c r="M348" i="36"/>
  <c r="L348" i="36"/>
  <c r="R348" i="36" s="1"/>
  <c r="K348" i="36"/>
  <c r="J348" i="36"/>
  <c r="AJ347" i="36"/>
  <c r="AH347" i="36"/>
  <c r="AG347" i="36"/>
  <c r="AB347" i="36"/>
  <c r="AM347" i="36" s="1"/>
  <c r="Y347" i="36"/>
  <c r="X347" i="36"/>
  <c r="W347" i="36"/>
  <c r="V347" i="36"/>
  <c r="U347" i="36"/>
  <c r="T347" i="36"/>
  <c r="S347" i="36"/>
  <c r="Q347" i="36"/>
  <c r="P347" i="36"/>
  <c r="O347" i="36"/>
  <c r="N347" i="36"/>
  <c r="M347" i="36"/>
  <c r="L347" i="36"/>
  <c r="R347" i="36" s="1"/>
  <c r="K347" i="36"/>
  <c r="J347" i="36"/>
  <c r="AJ346" i="36"/>
  <c r="AH346" i="36"/>
  <c r="AG346" i="36"/>
  <c r="AB346" i="36"/>
  <c r="AM346" i="36" s="1"/>
  <c r="Y346" i="36"/>
  <c r="X346" i="36"/>
  <c r="W346" i="36"/>
  <c r="V346" i="36"/>
  <c r="U346" i="36"/>
  <c r="T346" i="36"/>
  <c r="S346" i="36"/>
  <c r="Q346" i="36"/>
  <c r="P346" i="36"/>
  <c r="O346" i="36"/>
  <c r="N346" i="36"/>
  <c r="M346" i="36"/>
  <c r="L346" i="36"/>
  <c r="R346" i="36" s="1"/>
  <c r="K346" i="36"/>
  <c r="J346" i="36"/>
  <c r="AJ345" i="36"/>
  <c r="AH345" i="36"/>
  <c r="AG345" i="36"/>
  <c r="AB345" i="36"/>
  <c r="AM345" i="36" s="1"/>
  <c r="Y345" i="36"/>
  <c r="X345" i="36"/>
  <c r="W345" i="36"/>
  <c r="V345" i="36"/>
  <c r="U345" i="36"/>
  <c r="T345" i="36"/>
  <c r="S345" i="36"/>
  <c r="Q345" i="36"/>
  <c r="P345" i="36"/>
  <c r="O345" i="36"/>
  <c r="N345" i="36"/>
  <c r="M345" i="36"/>
  <c r="L345" i="36"/>
  <c r="R345" i="36" s="1"/>
  <c r="K345" i="36"/>
  <c r="J345" i="36"/>
  <c r="AJ344" i="36"/>
  <c r="AH344" i="36"/>
  <c r="AG344" i="36"/>
  <c r="AB344" i="36"/>
  <c r="AM344" i="36" s="1"/>
  <c r="Y344" i="36"/>
  <c r="X344" i="36"/>
  <c r="W344" i="36"/>
  <c r="V344" i="36"/>
  <c r="U344" i="36"/>
  <c r="T344" i="36"/>
  <c r="S344" i="36"/>
  <c r="Q344" i="36"/>
  <c r="P344" i="36"/>
  <c r="O344" i="36"/>
  <c r="N344" i="36"/>
  <c r="M344" i="36"/>
  <c r="L344" i="36"/>
  <c r="R344" i="36" s="1"/>
  <c r="K344" i="36"/>
  <c r="J344" i="36"/>
  <c r="AJ343" i="36"/>
  <c r="AH343" i="36"/>
  <c r="AG343" i="36"/>
  <c r="AB343" i="36"/>
  <c r="AM343" i="36" s="1"/>
  <c r="Y343" i="36"/>
  <c r="X343" i="36"/>
  <c r="W343" i="36"/>
  <c r="V343" i="36"/>
  <c r="U343" i="36"/>
  <c r="T343" i="36"/>
  <c r="S343" i="36"/>
  <c r="Q343" i="36"/>
  <c r="P343" i="36"/>
  <c r="O343" i="36"/>
  <c r="N343" i="36"/>
  <c r="M343" i="36"/>
  <c r="L343" i="36"/>
  <c r="R343" i="36" s="1"/>
  <c r="K343" i="36"/>
  <c r="J343" i="36"/>
  <c r="AJ342" i="36"/>
  <c r="AH342" i="36"/>
  <c r="AG342" i="36"/>
  <c r="AB342" i="36"/>
  <c r="AM342" i="36" s="1"/>
  <c r="Y342" i="36"/>
  <c r="X342" i="36"/>
  <c r="W342" i="36"/>
  <c r="V342" i="36"/>
  <c r="U342" i="36"/>
  <c r="T342" i="36"/>
  <c r="S342" i="36"/>
  <c r="Q342" i="36"/>
  <c r="P342" i="36"/>
  <c r="O342" i="36"/>
  <c r="N342" i="36"/>
  <c r="M342" i="36"/>
  <c r="L342" i="36"/>
  <c r="R342" i="36" s="1"/>
  <c r="K342" i="36"/>
  <c r="J342" i="36"/>
  <c r="AJ341" i="36"/>
  <c r="AH341" i="36"/>
  <c r="AG341" i="36"/>
  <c r="AB341" i="36"/>
  <c r="AM341" i="36" s="1"/>
  <c r="Y341" i="36"/>
  <c r="X341" i="36"/>
  <c r="W341" i="36"/>
  <c r="V341" i="36"/>
  <c r="U341" i="36"/>
  <c r="T341" i="36"/>
  <c r="S341" i="36"/>
  <c r="Q341" i="36"/>
  <c r="P341" i="36"/>
  <c r="O341" i="36"/>
  <c r="N341" i="36"/>
  <c r="M341" i="36"/>
  <c r="L341" i="36"/>
  <c r="R341" i="36" s="1"/>
  <c r="K341" i="36"/>
  <c r="J341" i="36"/>
  <c r="AJ340" i="36"/>
  <c r="AH340" i="36"/>
  <c r="AG340" i="36"/>
  <c r="AB340" i="36"/>
  <c r="AM340" i="36" s="1"/>
  <c r="Y340" i="36"/>
  <c r="X340" i="36"/>
  <c r="W340" i="36"/>
  <c r="V340" i="36"/>
  <c r="U340" i="36"/>
  <c r="T340" i="36"/>
  <c r="S340" i="36"/>
  <c r="Q340" i="36"/>
  <c r="P340" i="36"/>
  <c r="O340" i="36"/>
  <c r="N340" i="36"/>
  <c r="M340" i="36"/>
  <c r="L340" i="36"/>
  <c r="R340" i="36" s="1"/>
  <c r="K340" i="36"/>
  <c r="J340" i="36"/>
  <c r="AJ339" i="36"/>
  <c r="AH339" i="36"/>
  <c r="AG339" i="36"/>
  <c r="AB339" i="36"/>
  <c r="AM339" i="36" s="1"/>
  <c r="Y339" i="36"/>
  <c r="X339" i="36"/>
  <c r="W339" i="36"/>
  <c r="V339" i="36"/>
  <c r="U339" i="36"/>
  <c r="T339" i="36"/>
  <c r="S339" i="36"/>
  <c r="Q339" i="36"/>
  <c r="P339" i="36"/>
  <c r="O339" i="36"/>
  <c r="N339" i="36"/>
  <c r="M339" i="36"/>
  <c r="L339" i="36"/>
  <c r="R339" i="36" s="1"/>
  <c r="K339" i="36"/>
  <c r="J339" i="36"/>
  <c r="AJ338" i="36"/>
  <c r="AH338" i="36"/>
  <c r="AG338" i="36"/>
  <c r="AB338" i="36"/>
  <c r="AM338" i="36" s="1"/>
  <c r="Y338" i="36"/>
  <c r="X338" i="36"/>
  <c r="W338" i="36"/>
  <c r="V338" i="36"/>
  <c r="U338" i="36"/>
  <c r="T338" i="36"/>
  <c r="S338" i="36"/>
  <c r="Q338" i="36"/>
  <c r="P338" i="36"/>
  <c r="O338" i="36"/>
  <c r="N338" i="36"/>
  <c r="M338" i="36"/>
  <c r="L338" i="36"/>
  <c r="R338" i="36" s="1"/>
  <c r="K338" i="36"/>
  <c r="J338" i="36"/>
  <c r="AJ337" i="36"/>
  <c r="AH337" i="36"/>
  <c r="AG337" i="36"/>
  <c r="AB337" i="36"/>
  <c r="AM337" i="36" s="1"/>
  <c r="Y337" i="36"/>
  <c r="X337" i="36"/>
  <c r="W337" i="36"/>
  <c r="V337" i="36"/>
  <c r="U337" i="36"/>
  <c r="T337" i="36"/>
  <c r="S337" i="36"/>
  <c r="Q337" i="36"/>
  <c r="P337" i="36"/>
  <c r="O337" i="36"/>
  <c r="N337" i="36"/>
  <c r="M337" i="36"/>
  <c r="L337" i="36"/>
  <c r="R337" i="36" s="1"/>
  <c r="K337" i="36"/>
  <c r="J337" i="36"/>
  <c r="AJ336" i="36"/>
  <c r="AH336" i="36"/>
  <c r="AG336" i="36"/>
  <c r="AB336" i="36"/>
  <c r="AM336" i="36" s="1"/>
  <c r="Y336" i="36"/>
  <c r="X336" i="36"/>
  <c r="W336" i="36"/>
  <c r="V336" i="36"/>
  <c r="U336" i="36"/>
  <c r="T336" i="36"/>
  <c r="S336" i="36"/>
  <c r="Q336" i="36"/>
  <c r="P336" i="36"/>
  <c r="O336" i="36"/>
  <c r="N336" i="36"/>
  <c r="M336" i="36"/>
  <c r="L336" i="36"/>
  <c r="R336" i="36" s="1"/>
  <c r="K336" i="36"/>
  <c r="J336" i="36"/>
  <c r="AJ335" i="36"/>
  <c r="AH335" i="36"/>
  <c r="AG335" i="36"/>
  <c r="AB335" i="36"/>
  <c r="AM335" i="36" s="1"/>
  <c r="Y335" i="36"/>
  <c r="X335" i="36"/>
  <c r="W335" i="36"/>
  <c r="V335" i="36"/>
  <c r="U335" i="36"/>
  <c r="T335" i="36"/>
  <c r="S335" i="36"/>
  <c r="Q335" i="36"/>
  <c r="P335" i="36"/>
  <c r="O335" i="36"/>
  <c r="N335" i="36"/>
  <c r="M335" i="36"/>
  <c r="L335" i="36"/>
  <c r="R335" i="36" s="1"/>
  <c r="K335" i="36"/>
  <c r="J335" i="36"/>
  <c r="AJ334" i="36"/>
  <c r="AH334" i="36"/>
  <c r="AG334" i="36"/>
  <c r="AB334" i="36"/>
  <c r="AM334" i="36" s="1"/>
  <c r="Y334" i="36"/>
  <c r="X334" i="36"/>
  <c r="W334" i="36"/>
  <c r="V334" i="36"/>
  <c r="U334" i="36"/>
  <c r="T334" i="36"/>
  <c r="S334" i="36"/>
  <c r="Q334" i="36"/>
  <c r="P334" i="36"/>
  <c r="O334" i="36"/>
  <c r="N334" i="36"/>
  <c r="M334" i="36"/>
  <c r="L334" i="36"/>
  <c r="R334" i="36" s="1"/>
  <c r="K334" i="36"/>
  <c r="J334" i="36"/>
  <c r="AJ333" i="36"/>
  <c r="AH333" i="36"/>
  <c r="AG333" i="36"/>
  <c r="AB333" i="36"/>
  <c r="AM333" i="36" s="1"/>
  <c r="Y333" i="36"/>
  <c r="X333" i="36"/>
  <c r="W333" i="36"/>
  <c r="V333" i="36"/>
  <c r="U333" i="36"/>
  <c r="T333" i="36"/>
  <c r="S333" i="36"/>
  <c r="Q333" i="36"/>
  <c r="P333" i="36"/>
  <c r="O333" i="36"/>
  <c r="N333" i="36"/>
  <c r="M333" i="36"/>
  <c r="L333" i="36"/>
  <c r="R333" i="36" s="1"/>
  <c r="K333" i="36"/>
  <c r="J333" i="36"/>
  <c r="AJ332" i="36"/>
  <c r="AH332" i="36"/>
  <c r="AG332" i="36"/>
  <c r="AB332" i="36"/>
  <c r="AM332" i="36" s="1"/>
  <c r="Y332" i="36"/>
  <c r="X332" i="36"/>
  <c r="W332" i="36"/>
  <c r="V332" i="36"/>
  <c r="U332" i="36"/>
  <c r="T332" i="36"/>
  <c r="S332" i="36"/>
  <c r="Q332" i="36"/>
  <c r="P332" i="36"/>
  <c r="O332" i="36"/>
  <c r="N332" i="36"/>
  <c r="M332" i="36"/>
  <c r="L332" i="36"/>
  <c r="R332" i="36" s="1"/>
  <c r="K332" i="36"/>
  <c r="J332" i="36"/>
  <c r="AJ331" i="36"/>
  <c r="AH331" i="36"/>
  <c r="AG331" i="36"/>
  <c r="AB331" i="36"/>
  <c r="AM331" i="36" s="1"/>
  <c r="Y331" i="36"/>
  <c r="X331" i="36"/>
  <c r="W331" i="36"/>
  <c r="V331" i="36"/>
  <c r="U331" i="36"/>
  <c r="T331" i="36"/>
  <c r="S331" i="36"/>
  <c r="Q331" i="36"/>
  <c r="P331" i="36"/>
  <c r="O331" i="36"/>
  <c r="N331" i="36"/>
  <c r="M331" i="36"/>
  <c r="L331" i="36"/>
  <c r="R331" i="36" s="1"/>
  <c r="K331" i="36"/>
  <c r="J331" i="36"/>
  <c r="AJ330" i="36"/>
  <c r="AH330" i="36"/>
  <c r="AG330" i="36"/>
  <c r="AB330" i="36"/>
  <c r="AM330" i="36" s="1"/>
  <c r="Y330" i="36"/>
  <c r="X330" i="36"/>
  <c r="W330" i="36"/>
  <c r="V330" i="36"/>
  <c r="U330" i="36"/>
  <c r="T330" i="36"/>
  <c r="S330" i="36"/>
  <c r="Q330" i="36"/>
  <c r="P330" i="36"/>
  <c r="O330" i="36"/>
  <c r="N330" i="36"/>
  <c r="M330" i="36"/>
  <c r="L330" i="36"/>
  <c r="R330" i="36" s="1"/>
  <c r="K330" i="36"/>
  <c r="J330" i="36"/>
  <c r="AJ329" i="36"/>
  <c r="AH329" i="36"/>
  <c r="AG329" i="36"/>
  <c r="AB329" i="36"/>
  <c r="AM329" i="36" s="1"/>
  <c r="Y329" i="36"/>
  <c r="X329" i="36"/>
  <c r="W329" i="36"/>
  <c r="V329" i="36"/>
  <c r="U329" i="36"/>
  <c r="T329" i="36"/>
  <c r="S329" i="36"/>
  <c r="Q329" i="36"/>
  <c r="P329" i="36"/>
  <c r="O329" i="36"/>
  <c r="N329" i="36"/>
  <c r="M329" i="36"/>
  <c r="L329" i="36"/>
  <c r="R329" i="36" s="1"/>
  <c r="K329" i="36"/>
  <c r="J329" i="36"/>
  <c r="AJ328" i="36"/>
  <c r="AH328" i="36"/>
  <c r="AG328" i="36"/>
  <c r="AB328" i="36"/>
  <c r="AM328" i="36" s="1"/>
  <c r="Y328" i="36"/>
  <c r="X328" i="36"/>
  <c r="W328" i="36"/>
  <c r="V328" i="36"/>
  <c r="U328" i="36"/>
  <c r="T328" i="36"/>
  <c r="S328" i="36"/>
  <c r="Q328" i="36"/>
  <c r="P328" i="36"/>
  <c r="O328" i="36"/>
  <c r="N328" i="36"/>
  <c r="M328" i="36"/>
  <c r="L328" i="36"/>
  <c r="R328" i="36" s="1"/>
  <c r="K328" i="36"/>
  <c r="J328" i="36"/>
  <c r="AJ327" i="36"/>
  <c r="AH327" i="36"/>
  <c r="AG327" i="36"/>
  <c r="AB327" i="36"/>
  <c r="AM327" i="36" s="1"/>
  <c r="Y327" i="36"/>
  <c r="X327" i="36"/>
  <c r="W327" i="36"/>
  <c r="V327" i="36"/>
  <c r="U327" i="36"/>
  <c r="T327" i="36"/>
  <c r="S327" i="36"/>
  <c r="Q327" i="36"/>
  <c r="P327" i="36"/>
  <c r="O327" i="36"/>
  <c r="N327" i="36"/>
  <c r="M327" i="36"/>
  <c r="L327" i="36"/>
  <c r="R327" i="36" s="1"/>
  <c r="K327" i="36"/>
  <c r="J327" i="36"/>
  <c r="AJ326" i="36"/>
  <c r="AH326" i="36"/>
  <c r="AG326" i="36"/>
  <c r="AB326" i="36"/>
  <c r="AM326" i="36" s="1"/>
  <c r="Y326" i="36"/>
  <c r="X326" i="36"/>
  <c r="W326" i="36"/>
  <c r="V326" i="36"/>
  <c r="U326" i="36"/>
  <c r="T326" i="36"/>
  <c r="S326" i="36"/>
  <c r="Q326" i="36"/>
  <c r="P326" i="36"/>
  <c r="O326" i="36"/>
  <c r="N326" i="36"/>
  <c r="M326" i="36"/>
  <c r="L326" i="36"/>
  <c r="R326" i="36" s="1"/>
  <c r="K326" i="36"/>
  <c r="J326" i="36"/>
  <c r="AJ325" i="36"/>
  <c r="AH325" i="36"/>
  <c r="AG325" i="36"/>
  <c r="AB325" i="36"/>
  <c r="AM325" i="36" s="1"/>
  <c r="Y325" i="36"/>
  <c r="X325" i="36"/>
  <c r="W325" i="36"/>
  <c r="V325" i="36"/>
  <c r="U325" i="36"/>
  <c r="T325" i="36"/>
  <c r="S325" i="36"/>
  <c r="Q325" i="36"/>
  <c r="P325" i="36"/>
  <c r="O325" i="36"/>
  <c r="N325" i="36"/>
  <c r="M325" i="36"/>
  <c r="L325" i="36"/>
  <c r="R325" i="36" s="1"/>
  <c r="K325" i="36"/>
  <c r="J325" i="36"/>
  <c r="AJ324" i="36"/>
  <c r="AH324" i="36"/>
  <c r="AG324" i="36"/>
  <c r="AB324" i="36"/>
  <c r="AM324" i="36" s="1"/>
  <c r="Y324" i="36"/>
  <c r="X324" i="36"/>
  <c r="W324" i="36"/>
  <c r="V324" i="36"/>
  <c r="U324" i="36"/>
  <c r="T324" i="36"/>
  <c r="S324" i="36"/>
  <c r="Q324" i="36"/>
  <c r="P324" i="36"/>
  <c r="O324" i="36"/>
  <c r="N324" i="36"/>
  <c r="M324" i="36"/>
  <c r="L324" i="36"/>
  <c r="R324" i="36" s="1"/>
  <c r="K324" i="36"/>
  <c r="J324" i="36"/>
  <c r="AJ323" i="36"/>
  <c r="AH323" i="36"/>
  <c r="AG323" i="36"/>
  <c r="AB323" i="36"/>
  <c r="AM323" i="36" s="1"/>
  <c r="Y323" i="36"/>
  <c r="X323" i="36"/>
  <c r="W323" i="36"/>
  <c r="V323" i="36"/>
  <c r="U323" i="36"/>
  <c r="T323" i="36"/>
  <c r="S323" i="36"/>
  <c r="Q323" i="36"/>
  <c r="P323" i="36"/>
  <c r="O323" i="36"/>
  <c r="N323" i="36"/>
  <c r="M323" i="36"/>
  <c r="L323" i="36"/>
  <c r="R323" i="36" s="1"/>
  <c r="K323" i="36"/>
  <c r="J323" i="36"/>
  <c r="AJ322" i="36"/>
  <c r="AH322" i="36"/>
  <c r="AG322" i="36"/>
  <c r="AB322" i="36"/>
  <c r="AM322" i="36" s="1"/>
  <c r="Y322" i="36"/>
  <c r="X322" i="36"/>
  <c r="W322" i="36"/>
  <c r="V322" i="36"/>
  <c r="U322" i="36"/>
  <c r="T322" i="36"/>
  <c r="S322" i="36"/>
  <c r="Q322" i="36"/>
  <c r="P322" i="36"/>
  <c r="O322" i="36"/>
  <c r="N322" i="36"/>
  <c r="M322" i="36"/>
  <c r="L322" i="36"/>
  <c r="R322" i="36" s="1"/>
  <c r="K322" i="36"/>
  <c r="J322" i="36"/>
  <c r="AJ321" i="36"/>
  <c r="AH321" i="36"/>
  <c r="AG321" i="36"/>
  <c r="AB321" i="36"/>
  <c r="AM321" i="36" s="1"/>
  <c r="Y321" i="36"/>
  <c r="X321" i="36"/>
  <c r="W321" i="36"/>
  <c r="V321" i="36"/>
  <c r="U321" i="36"/>
  <c r="T321" i="36"/>
  <c r="S321" i="36"/>
  <c r="Q321" i="36"/>
  <c r="P321" i="36"/>
  <c r="O321" i="36"/>
  <c r="N321" i="36"/>
  <c r="M321" i="36"/>
  <c r="L321" i="36"/>
  <c r="R321" i="36" s="1"/>
  <c r="K321" i="36"/>
  <c r="J321" i="36"/>
  <c r="AJ320" i="36"/>
  <c r="AH320" i="36"/>
  <c r="AG320" i="36"/>
  <c r="AB320" i="36"/>
  <c r="AM320" i="36" s="1"/>
  <c r="Y320" i="36"/>
  <c r="X320" i="36"/>
  <c r="W320" i="36"/>
  <c r="V320" i="36"/>
  <c r="U320" i="36"/>
  <c r="T320" i="36"/>
  <c r="S320" i="36"/>
  <c r="Q320" i="36"/>
  <c r="P320" i="36"/>
  <c r="O320" i="36"/>
  <c r="N320" i="36"/>
  <c r="M320" i="36"/>
  <c r="L320" i="36"/>
  <c r="R320" i="36" s="1"/>
  <c r="K320" i="36"/>
  <c r="J320" i="36"/>
  <c r="AJ319" i="36"/>
  <c r="AH319" i="36"/>
  <c r="AG319" i="36"/>
  <c r="AB319" i="36"/>
  <c r="AM319" i="36" s="1"/>
  <c r="Y319" i="36"/>
  <c r="X319" i="36"/>
  <c r="W319" i="36"/>
  <c r="V319" i="36"/>
  <c r="U319" i="36"/>
  <c r="T319" i="36"/>
  <c r="S319" i="36"/>
  <c r="Q319" i="36"/>
  <c r="P319" i="36"/>
  <c r="O319" i="36"/>
  <c r="N319" i="36"/>
  <c r="M319" i="36"/>
  <c r="L319" i="36"/>
  <c r="R319" i="36" s="1"/>
  <c r="K319" i="36"/>
  <c r="J319" i="36"/>
  <c r="AJ318" i="36"/>
  <c r="AH318" i="36"/>
  <c r="AG318" i="36"/>
  <c r="AB318" i="36"/>
  <c r="AM318" i="36" s="1"/>
  <c r="Y318" i="36"/>
  <c r="X318" i="36"/>
  <c r="W318" i="36"/>
  <c r="V318" i="36"/>
  <c r="U318" i="36"/>
  <c r="T318" i="36"/>
  <c r="S318" i="36"/>
  <c r="Q318" i="36"/>
  <c r="P318" i="36"/>
  <c r="O318" i="36"/>
  <c r="N318" i="36"/>
  <c r="M318" i="36"/>
  <c r="L318" i="36"/>
  <c r="R318" i="36" s="1"/>
  <c r="K318" i="36"/>
  <c r="J318" i="36"/>
  <c r="AJ317" i="36"/>
  <c r="AH317" i="36"/>
  <c r="AG317" i="36"/>
  <c r="AB317" i="36"/>
  <c r="AM317" i="36" s="1"/>
  <c r="Y317" i="36"/>
  <c r="X317" i="36"/>
  <c r="W317" i="36"/>
  <c r="V317" i="36"/>
  <c r="U317" i="36"/>
  <c r="T317" i="36"/>
  <c r="S317" i="36"/>
  <c r="Q317" i="36"/>
  <c r="P317" i="36"/>
  <c r="O317" i="36"/>
  <c r="N317" i="36"/>
  <c r="M317" i="36"/>
  <c r="L317" i="36"/>
  <c r="R317" i="36" s="1"/>
  <c r="K317" i="36"/>
  <c r="J317" i="36"/>
  <c r="AJ316" i="36"/>
  <c r="AH316" i="36"/>
  <c r="AG316" i="36"/>
  <c r="AB316" i="36"/>
  <c r="AM316" i="36" s="1"/>
  <c r="Y316" i="36"/>
  <c r="X316" i="36"/>
  <c r="W316" i="36"/>
  <c r="V316" i="36"/>
  <c r="U316" i="36"/>
  <c r="T316" i="36"/>
  <c r="S316" i="36"/>
  <c r="Q316" i="36"/>
  <c r="P316" i="36"/>
  <c r="O316" i="36"/>
  <c r="N316" i="36"/>
  <c r="M316" i="36"/>
  <c r="L316" i="36"/>
  <c r="R316" i="36" s="1"/>
  <c r="K316" i="36"/>
  <c r="J316" i="36"/>
  <c r="AJ315" i="36"/>
  <c r="AH315" i="36"/>
  <c r="AG315" i="36"/>
  <c r="AB315" i="36"/>
  <c r="AM315" i="36" s="1"/>
  <c r="Y315" i="36"/>
  <c r="X315" i="36"/>
  <c r="W315" i="36"/>
  <c r="V315" i="36"/>
  <c r="U315" i="36"/>
  <c r="T315" i="36"/>
  <c r="S315" i="36"/>
  <c r="Q315" i="36"/>
  <c r="P315" i="36"/>
  <c r="O315" i="36"/>
  <c r="N315" i="36"/>
  <c r="M315" i="36"/>
  <c r="L315" i="36"/>
  <c r="R315" i="36" s="1"/>
  <c r="K315" i="36"/>
  <c r="J315" i="36"/>
  <c r="AJ314" i="36"/>
  <c r="AH314" i="36"/>
  <c r="AG314" i="36"/>
  <c r="AB314" i="36"/>
  <c r="AM314" i="36" s="1"/>
  <c r="Y314" i="36"/>
  <c r="X314" i="36"/>
  <c r="W314" i="36"/>
  <c r="V314" i="36"/>
  <c r="U314" i="36"/>
  <c r="T314" i="36"/>
  <c r="S314" i="36"/>
  <c r="Q314" i="36"/>
  <c r="P314" i="36"/>
  <c r="O314" i="36"/>
  <c r="N314" i="36"/>
  <c r="M314" i="36"/>
  <c r="L314" i="36"/>
  <c r="R314" i="36" s="1"/>
  <c r="K314" i="36"/>
  <c r="J314" i="36"/>
  <c r="AJ313" i="36"/>
  <c r="AH313" i="36"/>
  <c r="AG313" i="36"/>
  <c r="AB313" i="36"/>
  <c r="AM313" i="36" s="1"/>
  <c r="Y313" i="36"/>
  <c r="X313" i="36"/>
  <c r="W313" i="36"/>
  <c r="V313" i="36"/>
  <c r="U313" i="36"/>
  <c r="T313" i="36"/>
  <c r="S313" i="36"/>
  <c r="Q313" i="36"/>
  <c r="P313" i="36"/>
  <c r="O313" i="36"/>
  <c r="N313" i="36"/>
  <c r="M313" i="36"/>
  <c r="L313" i="36"/>
  <c r="R313" i="36" s="1"/>
  <c r="K313" i="36"/>
  <c r="J313" i="36"/>
  <c r="AJ312" i="36"/>
  <c r="AH312" i="36"/>
  <c r="AG312" i="36"/>
  <c r="AB312" i="36"/>
  <c r="AM312" i="36" s="1"/>
  <c r="Y312" i="36"/>
  <c r="X312" i="36"/>
  <c r="W312" i="36"/>
  <c r="V312" i="36"/>
  <c r="U312" i="36"/>
  <c r="T312" i="36"/>
  <c r="S312" i="36"/>
  <c r="Q312" i="36"/>
  <c r="P312" i="36"/>
  <c r="O312" i="36"/>
  <c r="N312" i="36"/>
  <c r="M312" i="36"/>
  <c r="L312" i="36"/>
  <c r="R312" i="36" s="1"/>
  <c r="K312" i="36"/>
  <c r="J312" i="36"/>
  <c r="AJ311" i="36"/>
  <c r="AH311" i="36"/>
  <c r="AG311" i="36"/>
  <c r="AB311" i="36"/>
  <c r="AM311" i="36" s="1"/>
  <c r="Y311" i="36"/>
  <c r="X311" i="36"/>
  <c r="W311" i="36"/>
  <c r="V311" i="36"/>
  <c r="U311" i="36"/>
  <c r="T311" i="36"/>
  <c r="S311" i="36"/>
  <c r="Q311" i="36"/>
  <c r="P311" i="36"/>
  <c r="O311" i="36"/>
  <c r="N311" i="36"/>
  <c r="M311" i="36"/>
  <c r="L311" i="36"/>
  <c r="R311" i="36" s="1"/>
  <c r="K311" i="36"/>
  <c r="J311" i="36"/>
  <c r="AJ310" i="36"/>
  <c r="AH310" i="36"/>
  <c r="AG310" i="36"/>
  <c r="AB310" i="36"/>
  <c r="AM310" i="36" s="1"/>
  <c r="Y310" i="36"/>
  <c r="X310" i="36"/>
  <c r="W310" i="36"/>
  <c r="V310" i="36"/>
  <c r="U310" i="36"/>
  <c r="T310" i="36"/>
  <c r="S310" i="36"/>
  <c r="Q310" i="36"/>
  <c r="P310" i="36"/>
  <c r="O310" i="36"/>
  <c r="N310" i="36"/>
  <c r="M310" i="36"/>
  <c r="L310" i="36"/>
  <c r="R310" i="36" s="1"/>
  <c r="K310" i="36"/>
  <c r="J310" i="36"/>
  <c r="AJ309" i="36"/>
  <c r="AH309" i="36"/>
  <c r="AG309" i="36"/>
  <c r="AB309" i="36"/>
  <c r="AM309" i="36" s="1"/>
  <c r="Y309" i="36"/>
  <c r="X309" i="36"/>
  <c r="W309" i="36"/>
  <c r="V309" i="36"/>
  <c r="U309" i="36"/>
  <c r="T309" i="36"/>
  <c r="S309" i="36"/>
  <c r="Q309" i="36"/>
  <c r="P309" i="36"/>
  <c r="O309" i="36"/>
  <c r="N309" i="36"/>
  <c r="M309" i="36"/>
  <c r="L309" i="36"/>
  <c r="R309" i="36" s="1"/>
  <c r="K309" i="36"/>
  <c r="J309" i="36"/>
  <c r="AJ308" i="36"/>
  <c r="AH308" i="36"/>
  <c r="AG308" i="36"/>
  <c r="AB308" i="36"/>
  <c r="AM308" i="36" s="1"/>
  <c r="Y308" i="36"/>
  <c r="X308" i="36"/>
  <c r="W308" i="36"/>
  <c r="V308" i="36"/>
  <c r="U308" i="36"/>
  <c r="T308" i="36"/>
  <c r="S308" i="36"/>
  <c r="Q308" i="36"/>
  <c r="P308" i="36"/>
  <c r="O308" i="36"/>
  <c r="N308" i="36"/>
  <c r="M308" i="36"/>
  <c r="L308" i="36"/>
  <c r="R308" i="36" s="1"/>
  <c r="K308" i="36"/>
  <c r="J308" i="36"/>
  <c r="AJ307" i="36"/>
  <c r="AH307" i="36"/>
  <c r="AG307" i="36"/>
  <c r="AB307" i="36"/>
  <c r="AM307" i="36" s="1"/>
  <c r="Y307" i="36"/>
  <c r="X307" i="36"/>
  <c r="W307" i="36"/>
  <c r="V307" i="36"/>
  <c r="U307" i="36"/>
  <c r="T307" i="36"/>
  <c r="S307" i="36"/>
  <c r="Q307" i="36"/>
  <c r="P307" i="36"/>
  <c r="O307" i="36"/>
  <c r="N307" i="36"/>
  <c r="M307" i="36"/>
  <c r="L307" i="36"/>
  <c r="R307" i="36" s="1"/>
  <c r="K307" i="36"/>
  <c r="J307" i="36"/>
  <c r="AJ306" i="36"/>
  <c r="AH306" i="36"/>
  <c r="AG306" i="36"/>
  <c r="AB306" i="36"/>
  <c r="AM306" i="36" s="1"/>
  <c r="Y306" i="36"/>
  <c r="X306" i="36"/>
  <c r="W306" i="36"/>
  <c r="V306" i="36"/>
  <c r="U306" i="36"/>
  <c r="T306" i="36"/>
  <c r="S306" i="36"/>
  <c r="Q306" i="36"/>
  <c r="P306" i="36"/>
  <c r="O306" i="36"/>
  <c r="N306" i="36"/>
  <c r="M306" i="36"/>
  <c r="L306" i="36"/>
  <c r="R306" i="36" s="1"/>
  <c r="K306" i="36"/>
  <c r="J306" i="36"/>
  <c r="AJ305" i="36"/>
  <c r="AH305" i="36"/>
  <c r="AG305" i="36"/>
  <c r="AB305" i="36"/>
  <c r="AM305" i="36" s="1"/>
  <c r="Y305" i="36"/>
  <c r="X305" i="36"/>
  <c r="W305" i="36"/>
  <c r="V305" i="36"/>
  <c r="U305" i="36"/>
  <c r="T305" i="36"/>
  <c r="S305" i="36"/>
  <c r="Q305" i="36"/>
  <c r="P305" i="36"/>
  <c r="O305" i="36"/>
  <c r="N305" i="36"/>
  <c r="M305" i="36"/>
  <c r="L305" i="36"/>
  <c r="R305" i="36" s="1"/>
  <c r="K305" i="36"/>
  <c r="J305" i="36"/>
  <c r="AJ304" i="36"/>
  <c r="AH304" i="36"/>
  <c r="AG304" i="36"/>
  <c r="AB304" i="36"/>
  <c r="AM304" i="36" s="1"/>
  <c r="Y304" i="36"/>
  <c r="X304" i="36"/>
  <c r="W304" i="36"/>
  <c r="V304" i="36"/>
  <c r="U304" i="36"/>
  <c r="T304" i="36"/>
  <c r="S304" i="36"/>
  <c r="Q304" i="36"/>
  <c r="P304" i="36"/>
  <c r="O304" i="36"/>
  <c r="N304" i="36"/>
  <c r="M304" i="36"/>
  <c r="L304" i="36"/>
  <c r="R304" i="36" s="1"/>
  <c r="K304" i="36"/>
  <c r="J304" i="36"/>
  <c r="AJ303" i="36"/>
  <c r="AH303" i="36"/>
  <c r="AG303" i="36"/>
  <c r="AB303" i="36"/>
  <c r="AM303" i="36" s="1"/>
  <c r="Y303" i="36"/>
  <c r="X303" i="36"/>
  <c r="W303" i="36"/>
  <c r="V303" i="36"/>
  <c r="U303" i="36"/>
  <c r="T303" i="36"/>
  <c r="S303" i="36"/>
  <c r="Q303" i="36"/>
  <c r="P303" i="36"/>
  <c r="O303" i="36"/>
  <c r="N303" i="36"/>
  <c r="M303" i="36"/>
  <c r="L303" i="36"/>
  <c r="R303" i="36" s="1"/>
  <c r="K303" i="36"/>
  <c r="J303" i="36"/>
  <c r="AJ302" i="36"/>
  <c r="AH302" i="36"/>
  <c r="AG302" i="36"/>
  <c r="AB302" i="36"/>
  <c r="AM302" i="36" s="1"/>
  <c r="Y302" i="36"/>
  <c r="X302" i="36"/>
  <c r="W302" i="36"/>
  <c r="V302" i="36"/>
  <c r="U302" i="36"/>
  <c r="T302" i="36"/>
  <c r="S302" i="36"/>
  <c r="Q302" i="36"/>
  <c r="P302" i="36"/>
  <c r="O302" i="36"/>
  <c r="N302" i="36"/>
  <c r="M302" i="36"/>
  <c r="L302" i="36"/>
  <c r="R302" i="36" s="1"/>
  <c r="K302" i="36"/>
  <c r="J302" i="36"/>
  <c r="AJ301" i="36"/>
  <c r="AH301" i="36"/>
  <c r="AG301" i="36"/>
  <c r="AB301" i="36"/>
  <c r="AM301" i="36" s="1"/>
  <c r="Y301" i="36"/>
  <c r="X301" i="36"/>
  <c r="W301" i="36"/>
  <c r="V301" i="36"/>
  <c r="U301" i="36"/>
  <c r="T301" i="36"/>
  <c r="S301" i="36"/>
  <c r="Q301" i="36"/>
  <c r="P301" i="36"/>
  <c r="O301" i="36"/>
  <c r="N301" i="36"/>
  <c r="M301" i="36"/>
  <c r="L301" i="36"/>
  <c r="R301" i="36" s="1"/>
  <c r="K301" i="36"/>
  <c r="J301" i="36"/>
  <c r="AJ300" i="36"/>
  <c r="AH300" i="36"/>
  <c r="AG300" i="36"/>
  <c r="AB300" i="36"/>
  <c r="AM300" i="36" s="1"/>
  <c r="Y300" i="36"/>
  <c r="X300" i="36"/>
  <c r="W300" i="36"/>
  <c r="V300" i="36"/>
  <c r="U300" i="36"/>
  <c r="T300" i="36"/>
  <c r="S300" i="36"/>
  <c r="Q300" i="36"/>
  <c r="P300" i="36"/>
  <c r="O300" i="36"/>
  <c r="N300" i="36"/>
  <c r="M300" i="36"/>
  <c r="L300" i="36"/>
  <c r="R300" i="36" s="1"/>
  <c r="K300" i="36"/>
  <c r="J300" i="36"/>
  <c r="AJ299" i="36"/>
  <c r="AH299" i="36"/>
  <c r="AG299" i="36"/>
  <c r="AB299" i="36"/>
  <c r="AM299" i="36" s="1"/>
  <c r="Y299" i="36"/>
  <c r="X299" i="36"/>
  <c r="W299" i="36"/>
  <c r="V299" i="36"/>
  <c r="U299" i="36"/>
  <c r="T299" i="36"/>
  <c r="S299" i="36"/>
  <c r="Q299" i="36"/>
  <c r="P299" i="36"/>
  <c r="O299" i="36"/>
  <c r="N299" i="36"/>
  <c r="M299" i="36"/>
  <c r="L299" i="36"/>
  <c r="R299" i="36" s="1"/>
  <c r="K299" i="36"/>
  <c r="J299" i="36"/>
  <c r="AJ298" i="36"/>
  <c r="AH298" i="36"/>
  <c r="AG298" i="36"/>
  <c r="AB298" i="36"/>
  <c r="AM298" i="36" s="1"/>
  <c r="Y298" i="36"/>
  <c r="X298" i="36"/>
  <c r="W298" i="36"/>
  <c r="V298" i="36"/>
  <c r="U298" i="36"/>
  <c r="T298" i="36"/>
  <c r="S298" i="36"/>
  <c r="Q298" i="36"/>
  <c r="P298" i="36"/>
  <c r="O298" i="36"/>
  <c r="N298" i="36"/>
  <c r="M298" i="36"/>
  <c r="L298" i="36"/>
  <c r="R298" i="36" s="1"/>
  <c r="K298" i="36"/>
  <c r="J298" i="36"/>
  <c r="AJ297" i="36"/>
  <c r="AH297" i="36"/>
  <c r="AG297" i="36"/>
  <c r="AB297" i="36"/>
  <c r="AM297" i="36" s="1"/>
  <c r="Y297" i="36"/>
  <c r="X297" i="36"/>
  <c r="W297" i="36"/>
  <c r="V297" i="36"/>
  <c r="U297" i="36"/>
  <c r="T297" i="36"/>
  <c r="S297" i="36"/>
  <c r="Q297" i="36"/>
  <c r="P297" i="36"/>
  <c r="O297" i="36"/>
  <c r="N297" i="36"/>
  <c r="M297" i="36"/>
  <c r="L297" i="36"/>
  <c r="R297" i="36" s="1"/>
  <c r="K297" i="36"/>
  <c r="J297" i="36"/>
  <c r="AJ296" i="36"/>
  <c r="AH296" i="36"/>
  <c r="AG296" i="36"/>
  <c r="AB296" i="36"/>
  <c r="AM296" i="36" s="1"/>
  <c r="Y296" i="36"/>
  <c r="X296" i="36"/>
  <c r="W296" i="36"/>
  <c r="V296" i="36"/>
  <c r="U296" i="36"/>
  <c r="T296" i="36"/>
  <c r="S296" i="36"/>
  <c r="Q296" i="36"/>
  <c r="P296" i="36"/>
  <c r="O296" i="36"/>
  <c r="N296" i="36"/>
  <c r="M296" i="36"/>
  <c r="L296" i="36"/>
  <c r="R296" i="36" s="1"/>
  <c r="K296" i="36"/>
  <c r="J296" i="36"/>
  <c r="AJ295" i="36"/>
  <c r="AH295" i="36"/>
  <c r="AG295" i="36"/>
  <c r="AB295" i="36"/>
  <c r="AM295" i="36" s="1"/>
  <c r="Y295" i="36"/>
  <c r="X295" i="36"/>
  <c r="W295" i="36"/>
  <c r="V295" i="36"/>
  <c r="U295" i="36"/>
  <c r="T295" i="36"/>
  <c r="S295" i="36"/>
  <c r="Q295" i="36"/>
  <c r="P295" i="36"/>
  <c r="O295" i="36"/>
  <c r="N295" i="36"/>
  <c r="M295" i="36"/>
  <c r="L295" i="36"/>
  <c r="R295" i="36" s="1"/>
  <c r="K295" i="36"/>
  <c r="J295" i="36"/>
  <c r="AJ294" i="36"/>
  <c r="AH294" i="36"/>
  <c r="AG294" i="36"/>
  <c r="AB294" i="36"/>
  <c r="AM294" i="36" s="1"/>
  <c r="Y294" i="36"/>
  <c r="X294" i="36"/>
  <c r="W294" i="36"/>
  <c r="V294" i="36"/>
  <c r="U294" i="36"/>
  <c r="T294" i="36"/>
  <c r="S294" i="36"/>
  <c r="Q294" i="36"/>
  <c r="P294" i="36"/>
  <c r="O294" i="36"/>
  <c r="N294" i="36"/>
  <c r="M294" i="36"/>
  <c r="L294" i="36"/>
  <c r="R294" i="36" s="1"/>
  <c r="K294" i="36"/>
  <c r="J294" i="36"/>
  <c r="AJ293" i="36"/>
  <c r="AH293" i="36"/>
  <c r="AG293" i="36"/>
  <c r="AB293" i="36"/>
  <c r="AM293" i="36" s="1"/>
  <c r="Y293" i="36"/>
  <c r="X293" i="36"/>
  <c r="W293" i="36"/>
  <c r="V293" i="36"/>
  <c r="U293" i="36"/>
  <c r="T293" i="36"/>
  <c r="S293" i="36"/>
  <c r="Q293" i="36"/>
  <c r="P293" i="36"/>
  <c r="O293" i="36"/>
  <c r="N293" i="36"/>
  <c r="M293" i="36"/>
  <c r="L293" i="36"/>
  <c r="R293" i="36" s="1"/>
  <c r="K293" i="36"/>
  <c r="J293" i="36"/>
  <c r="AJ292" i="36"/>
  <c r="AH292" i="36"/>
  <c r="AG292" i="36"/>
  <c r="AB292" i="36"/>
  <c r="AM292" i="36" s="1"/>
  <c r="Y292" i="36"/>
  <c r="X292" i="36"/>
  <c r="W292" i="36"/>
  <c r="V292" i="36"/>
  <c r="U292" i="36"/>
  <c r="T292" i="36"/>
  <c r="S292" i="36"/>
  <c r="Q292" i="36"/>
  <c r="P292" i="36"/>
  <c r="O292" i="36"/>
  <c r="N292" i="36"/>
  <c r="M292" i="36"/>
  <c r="L292" i="36"/>
  <c r="R292" i="36" s="1"/>
  <c r="K292" i="36"/>
  <c r="J292" i="36"/>
  <c r="AJ291" i="36"/>
  <c r="AH291" i="36"/>
  <c r="AG291" i="36"/>
  <c r="AB291" i="36"/>
  <c r="AM291" i="36" s="1"/>
  <c r="Y291" i="36"/>
  <c r="X291" i="36"/>
  <c r="W291" i="36"/>
  <c r="V291" i="36"/>
  <c r="U291" i="36"/>
  <c r="T291" i="36"/>
  <c r="S291" i="36"/>
  <c r="Q291" i="36"/>
  <c r="P291" i="36"/>
  <c r="O291" i="36"/>
  <c r="N291" i="36"/>
  <c r="M291" i="36"/>
  <c r="L291" i="36"/>
  <c r="R291" i="36" s="1"/>
  <c r="K291" i="36"/>
  <c r="J291" i="36"/>
  <c r="AJ290" i="36"/>
  <c r="AH290" i="36"/>
  <c r="AG290" i="36"/>
  <c r="AB290" i="36"/>
  <c r="AM290" i="36" s="1"/>
  <c r="Y290" i="36"/>
  <c r="X290" i="36"/>
  <c r="W290" i="36"/>
  <c r="V290" i="36"/>
  <c r="U290" i="36"/>
  <c r="T290" i="36"/>
  <c r="S290" i="36"/>
  <c r="Q290" i="36"/>
  <c r="P290" i="36"/>
  <c r="O290" i="36"/>
  <c r="N290" i="36"/>
  <c r="M290" i="36"/>
  <c r="L290" i="36"/>
  <c r="R290" i="36" s="1"/>
  <c r="K290" i="36"/>
  <c r="J290" i="36"/>
  <c r="AJ289" i="36"/>
  <c r="AH289" i="36"/>
  <c r="AG289" i="36"/>
  <c r="AB289" i="36"/>
  <c r="AM289" i="36" s="1"/>
  <c r="Y289" i="36"/>
  <c r="X289" i="36"/>
  <c r="W289" i="36"/>
  <c r="V289" i="36"/>
  <c r="U289" i="36"/>
  <c r="T289" i="36"/>
  <c r="S289" i="36"/>
  <c r="Q289" i="36"/>
  <c r="P289" i="36"/>
  <c r="O289" i="36"/>
  <c r="N289" i="36"/>
  <c r="M289" i="36"/>
  <c r="L289" i="36"/>
  <c r="R289" i="36" s="1"/>
  <c r="K289" i="36"/>
  <c r="J289" i="36"/>
  <c r="AJ288" i="36"/>
  <c r="AH288" i="36"/>
  <c r="AG288" i="36"/>
  <c r="AB288" i="36"/>
  <c r="AM288" i="36" s="1"/>
  <c r="Y288" i="36"/>
  <c r="X288" i="36"/>
  <c r="W288" i="36"/>
  <c r="V288" i="36"/>
  <c r="U288" i="36"/>
  <c r="T288" i="36"/>
  <c r="S288" i="36"/>
  <c r="Q288" i="36"/>
  <c r="P288" i="36"/>
  <c r="O288" i="36"/>
  <c r="N288" i="36"/>
  <c r="M288" i="36"/>
  <c r="L288" i="36"/>
  <c r="R288" i="36" s="1"/>
  <c r="K288" i="36"/>
  <c r="J288" i="36"/>
  <c r="AJ287" i="36"/>
  <c r="AH287" i="36"/>
  <c r="AG287" i="36"/>
  <c r="AB287" i="36"/>
  <c r="AM287" i="36" s="1"/>
  <c r="Y287" i="36"/>
  <c r="X287" i="36"/>
  <c r="W287" i="36"/>
  <c r="V287" i="36"/>
  <c r="U287" i="36"/>
  <c r="T287" i="36"/>
  <c r="S287" i="36"/>
  <c r="Q287" i="36"/>
  <c r="P287" i="36"/>
  <c r="O287" i="36"/>
  <c r="N287" i="36"/>
  <c r="M287" i="36"/>
  <c r="L287" i="36"/>
  <c r="R287" i="36" s="1"/>
  <c r="K287" i="36"/>
  <c r="J287" i="36"/>
  <c r="AJ286" i="36"/>
  <c r="AH286" i="36"/>
  <c r="AG286" i="36"/>
  <c r="AB286" i="36"/>
  <c r="AM286" i="36" s="1"/>
  <c r="Y286" i="36"/>
  <c r="X286" i="36"/>
  <c r="W286" i="36"/>
  <c r="V286" i="36"/>
  <c r="U286" i="36"/>
  <c r="T286" i="36"/>
  <c r="S286" i="36"/>
  <c r="Q286" i="36"/>
  <c r="P286" i="36"/>
  <c r="O286" i="36"/>
  <c r="N286" i="36"/>
  <c r="M286" i="36"/>
  <c r="L286" i="36"/>
  <c r="R286" i="36" s="1"/>
  <c r="K286" i="36"/>
  <c r="J286" i="36"/>
  <c r="AJ285" i="36"/>
  <c r="AH285" i="36"/>
  <c r="AG285" i="36"/>
  <c r="AB285" i="36"/>
  <c r="AM285" i="36" s="1"/>
  <c r="Y285" i="36"/>
  <c r="X285" i="36"/>
  <c r="W285" i="36"/>
  <c r="V285" i="36"/>
  <c r="U285" i="36"/>
  <c r="T285" i="36"/>
  <c r="S285" i="36"/>
  <c r="Q285" i="36"/>
  <c r="P285" i="36"/>
  <c r="O285" i="36"/>
  <c r="N285" i="36"/>
  <c r="M285" i="36"/>
  <c r="L285" i="36"/>
  <c r="R285" i="36" s="1"/>
  <c r="K285" i="36"/>
  <c r="J285" i="36"/>
  <c r="AJ284" i="36"/>
  <c r="AH284" i="36"/>
  <c r="AG284" i="36"/>
  <c r="AB284" i="36"/>
  <c r="AM284" i="36" s="1"/>
  <c r="Y284" i="36"/>
  <c r="X284" i="36"/>
  <c r="W284" i="36"/>
  <c r="V284" i="36"/>
  <c r="U284" i="36"/>
  <c r="T284" i="36"/>
  <c r="S284" i="36"/>
  <c r="Q284" i="36"/>
  <c r="P284" i="36"/>
  <c r="O284" i="36"/>
  <c r="N284" i="36"/>
  <c r="M284" i="36"/>
  <c r="L284" i="36"/>
  <c r="R284" i="36" s="1"/>
  <c r="K284" i="36"/>
  <c r="J284" i="36"/>
  <c r="AJ283" i="36"/>
  <c r="AH283" i="36"/>
  <c r="AG283" i="36"/>
  <c r="AB283" i="36"/>
  <c r="AM283" i="36" s="1"/>
  <c r="Y283" i="36"/>
  <c r="X283" i="36"/>
  <c r="W283" i="36"/>
  <c r="V283" i="36"/>
  <c r="U283" i="36"/>
  <c r="T283" i="36"/>
  <c r="S283" i="36"/>
  <c r="Q283" i="36"/>
  <c r="P283" i="36"/>
  <c r="O283" i="36"/>
  <c r="N283" i="36"/>
  <c r="M283" i="36"/>
  <c r="L283" i="36"/>
  <c r="R283" i="36" s="1"/>
  <c r="K283" i="36"/>
  <c r="J283" i="36"/>
  <c r="AJ282" i="36"/>
  <c r="AH282" i="36"/>
  <c r="AG282" i="36"/>
  <c r="AB282" i="36"/>
  <c r="AM282" i="36" s="1"/>
  <c r="Y282" i="36"/>
  <c r="X282" i="36"/>
  <c r="W282" i="36"/>
  <c r="V282" i="36"/>
  <c r="U282" i="36"/>
  <c r="T282" i="36"/>
  <c r="S282" i="36"/>
  <c r="Q282" i="36"/>
  <c r="P282" i="36"/>
  <c r="O282" i="36"/>
  <c r="N282" i="36"/>
  <c r="M282" i="36"/>
  <c r="L282" i="36"/>
  <c r="R282" i="36" s="1"/>
  <c r="K282" i="36"/>
  <c r="J282" i="36"/>
  <c r="AJ281" i="36"/>
  <c r="AH281" i="36"/>
  <c r="AG281" i="36"/>
  <c r="AB281" i="36"/>
  <c r="AM281" i="36" s="1"/>
  <c r="Y281" i="36"/>
  <c r="X281" i="36"/>
  <c r="W281" i="36"/>
  <c r="V281" i="36"/>
  <c r="U281" i="36"/>
  <c r="T281" i="36"/>
  <c r="S281" i="36"/>
  <c r="Q281" i="36"/>
  <c r="P281" i="36"/>
  <c r="O281" i="36"/>
  <c r="N281" i="36"/>
  <c r="M281" i="36"/>
  <c r="L281" i="36"/>
  <c r="R281" i="36" s="1"/>
  <c r="K281" i="36"/>
  <c r="J281" i="36"/>
  <c r="AJ280" i="36"/>
  <c r="AH280" i="36"/>
  <c r="AG280" i="36"/>
  <c r="AB280" i="36"/>
  <c r="AM280" i="36" s="1"/>
  <c r="Y280" i="36"/>
  <c r="X280" i="36"/>
  <c r="W280" i="36"/>
  <c r="V280" i="36"/>
  <c r="U280" i="36"/>
  <c r="T280" i="36"/>
  <c r="S280" i="36"/>
  <c r="Q280" i="36"/>
  <c r="P280" i="36"/>
  <c r="O280" i="36"/>
  <c r="N280" i="36"/>
  <c r="M280" i="36"/>
  <c r="L280" i="36"/>
  <c r="R280" i="36" s="1"/>
  <c r="K280" i="36"/>
  <c r="J280" i="36"/>
  <c r="AJ279" i="36"/>
  <c r="AH279" i="36"/>
  <c r="AG279" i="36"/>
  <c r="AB279" i="36"/>
  <c r="AM279" i="36" s="1"/>
  <c r="Y279" i="36"/>
  <c r="X279" i="36"/>
  <c r="W279" i="36"/>
  <c r="V279" i="36"/>
  <c r="U279" i="36"/>
  <c r="T279" i="36"/>
  <c r="S279" i="36"/>
  <c r="Q279" i="36"/>
  <c r="P279" i="36"/>
  <c r="O279" i="36"/>
  <c r="N279" i="36"/>
  <c r="M279" i="36"/>
  <c r="L279" i="36"/>
  <c r="R279" i="36" s="1"/>
  <c r="K279" i="36"/>
  <c r="J279" i="36"/>
  <c r="AJ278" i="36"/>
  <c r="AH278" i="36"/>
  <c r="AG278" i="36"/>
  <c r="AB278" i="36"/>
  <c r="AM278" i="36" s="1"/>
  <c r="Y278" i="36"/>
  <c r="X278" i="36"/>
  <c r="W278" i="36"/>
  <c r="V278" i="36"/>
  <c r="U278" i="36"/>
  <c r="T278" i="36"/>
  <c r="S278" i="36"/>
  <c r="Q278" i="36"/>
  <c r="P278" i="36"/>
  <c r="O278" i="36"/>
  <c r="N278" i="36"/>
  <c r="M278" i="36"/>
  <c r="L278" i="36"/>
  <c r="R278" i="36" s="1"/>
  <c r="K278" i="36"/>
  <c r="J278" i="36"/>
  <c r="AJ277" i="36"/>
  <c r="AH277" i="36"/>
  <c r="AG277" i="36"/>
  <c r="AB277" i="36"/>
  <c r="AM277" i="36" s="1"/>
  <c r="Y277" i="36"/>
  <c r="X277" i="36"/>
  <c r="W277" i="36"/>
  <c r="V277" i="36"/>
  <c r="U277" i="36"/>
  <c r="T277" i="36"/>
  <c r="S277" i="36"/>
  <c r="Q277" i="36"/>
  <c r="P277" i="36"/>
  <c r="O277" i="36"/>
  <c r="N277" i="36"/>
  <c r="M277" i="36"/>
  <c r="L277" i="36"/>
  <c r="R277" i="36" s="1"/>
  <c r="K277" i="36"/>
  <c r="J277" i="36"/>
  <c r="AJ276" i="36"/>
  <c r="AH276" i="36"/>
  <c r="AG276" i="36"/>
  <c r="AB276" i="36"/>
  <c r="AM276" i="36" s="1"/>
  <c r="Y276" i="36"/>
  <c r="X276" i="36"/>
  <c r="W276" i="36"/>
  <c r="V276" i="36"/>
  <c r="U276" i="36"/>
  <c r="T276" i="36"/>
  <c r="S276" i="36"/>
  <c r="Q276" i="36"/>
  <c r="P276" i="36"/>
  <c r="O276" i="36"/>
  <c r="N276" i="36"/>
  <c r="M276" i="36"/>
  <c r="L276" i="36"/>
  <c r="R276" i="36" s="1"/>
  <c r="K276" i="36"/>
  <c r="J276" i="36"/>
  <c r="AJ275" i="36"/>
  <c r="AH275" i="36"/>
  <c r="AG275" i="36"/>
  <c r="AB275" i="36"/>
  <c r="AM275" i="36" s="1"/>
  <c r="Y275" i="36"/>
  <c r="X275" i="36"/>
  <c r="W275" i="36"/>
  <c r="V275" i="36"/>
  <c r="U275" i="36"/>
  <c r="T275" i="36"/>
  <c r="S275" i="36"/>
  <c r="Q275" i="36"/>
  <c r="P275" i="36"/>
  <c r="O275" i="36"/>
  <c r="N275" i="36"/>
  <c r="M275" i="36"/>
  <c r="L275" i="36"/>
  <c r="R275" i="36" s="1"/>
  <c r="K275" i="36"/>
  <c r="J275" i="36"/>
  <c r="AJ274" i="36"/>
  <c r="AH274" i="36"/>
  <c r="AG274" i="36"/>
  <c r="AB274" i="36"/>
  <c r="AM274" i="36" s="1"/>
  <c r="Y274" i="36"/>
  <c r="X274" i="36"/>
  <c r="W274" i="36"/>
  <c r="V274" i="36"/>
  <c r="U274" i="36"/>
  <c r="T274" i="36"/>
  <c r="S274" i="36"/>
  <c r="Q274" i="36"/>
  <c r="P274" i="36"/>
  <c r="O274" i="36"/>
  <c r="N274" i="36"/>
  <c r="M274" i="36"/>
  <c r="L274" i="36"/>
  <c r="R274" i="36" s="1"/>
  <c r="K274" i="36"/>
  <c r="J274" i="36"/>
  <c r="AJ273" i="36"/>
  <c r="AH273" i="36"/>
  <c r="AG273" i="36"/>
  <c r="AB273" i="36"/>
  <c r="AM273" i="36" s="1"/>
  <c r="Y273" i="36"/>
  <c r="X273" i="36"/>
  <c r="W273" i="36"/>
  <c r="V273" i="36"/>
  <c r="U273" i="36"/>
  <c r="T273" i="36"/>
  <c r="S273" i="36"/>
  <c r="Q273" i="36"/>
  <c r="P273" i="36"/>
  <c r="O273" i="36"/>
  <c r="N273" i="36"/>
  <c r="M273" i="36"/>
  <c r="L273" i="36"/>
  <c r="R273" i="36" s="1"/>
  <c r="K273" i="36"/>
  <c r="J273" i="36"/>
  <c r="AJ272" i="36"/>
  <c r="AH272" i="36"/>
  <c r="AG272" i="36"/>
  <c r="AB272" i="36"/>
  <c r="AM272" i="36" s="1"/>
  <c r="Y272" i="36"/>
  <c r="X272" i="36"/>
  <c r="W272" i="36"/>
  <c r="V272" i="36"/>
  <c r="U272" i="36"/>
  <c r="T272" i="36"/>
  <c r="S272" i="36"/>
  <c r="Q272" i="36"/>
  <c r="P272" i="36"/>
  <c r="O272" i="36"/>
  <c r="N272" i="36"/>
  <c r="M272" i="36"/>
  <c r="L272" i="36"/>
  <c r="R272" i="36" s="1"/>
  <c r="K272" i="36"/>
  <c r="J272" i="36"/>
  <c r="AJ271" i="36"/>
  <c r="AH271" i="36"/>
  <c r="AG271" i="36"/>
  <c r="AB271" i="36"/>
  <c r="AM271" i="36" s="1"/>
  <c r="Y271" i="36"/>
  <c r="X271" i="36"/>
  <c r="W271" i="36"/>
  <c r="V271" i="36"/>
  <c r="U271" i="36"/>
  <c r="T271" i="36"/>
  <c r="S271" i="36"/>
  <c r="Q271" i="36"/>
  <c r="P271" i="36"/>
  <c r="O271" i="36"/>
  <c r="N271" i="36"/>
  <c r="M271" i="36"/>
  <c r="L271" i="36"/>
  <c r="R271" i="36" s="1"/>
  <c r="K271" i="36"/>
  <c r="J271" i="36"/>
  <c r="AJ270" i="36"/>
  <c r="AH270" i="36"/>
  <c r="AG270" i="36"/>
  <c r="AB270" i="36"/>
  <c r="AM270" i="36" s="1"/>
  <c r="Y270" i="36"/>
  <c r="X270" i="36"/>
  <c r="W270" i="36"/>
  <c r="V270" i="36"/>
  <c r="U270" i="36"/>
  <c r="T270" i="36"/>
  <c r="S270" i="36"/>
  <c r="Q270" i="36"/>
  <c r="P270" i="36"/>
  <c r="O270" i="36"/>
  <c r="N270" i="36"/>
  <c r="M270" i="36"/>
  <c r="L270" i="36"/>
  <c r="R270" i="36" s="1"/>
  <c r="K270" i="36"/>
  <c r="J270" i="36"/>
  <c r="AJ269" i="36"/>
  <c r="AH269" i="36"/>
  <c r="AG269" i="36"/>
  <c r="AB269" i="36"/>
  <c r="AM269" i="36" s="1"/>
  <c r="Y269" i="36"/>
  <c r="X269" i="36"/>
  <c r="W269" i="36"/>
  <c r="V269" i="36"/>
  <c r="U269" i="36"/>
  <c r="T269" i="36"/>
  <c r="S269" i="36"/>
  <c r="Q269" i="36"/>
  <c r="P269" i="36"/>
  <c r="O269" i="36"/>
  <c r="N269" i="36"/>
  <c r="M269" i="36"/>
  <c r="L269" i="36"/>
  <c r="R269" i="36" s="1"/>
  <c r="K269" i="36"/>
  <c r="J269" i="36"/>
  <c r="AJ268" i="36"/>
  <c r="AH268" i="36"/>
  <c r="AG268" i="36"/>
  <c r="AB268" i="36"/>
  <c r="AM268" i="36" s="1"/>
  <c r="Y268" i="36"/>
  <c r="X268" i="36"/>
  <c r="W268" i="36"/>
  <c r="V268" i="36"/>
  <c r="U268" i="36"/>
  <c r="T268" i="36"/>
  <c r="S268" i="36"/>
  <c r="Q268" i="36"/>
  <c r="P268" i="36"/>
  <c r="O268" i="36"/>
  <c r="N268" i="36"/>
  <c r="M268" i="36"/>
  <c r="L268" i="36"/>
  <c r="R268" i="36" s="1"/>
  <c r="K268" i="36"/>
  <c r="J268" i="36"/>
  <c r="AJ267" i="36"/>
  <c r="AH267" i="36"/>
  <c r="AG267" i="36"/>
  <c r="AB267" i="36"/>
  <c r="AM267" i="36" s="1"/>
  <c r="Y267" i="36"/>
  <c r="X267" i="36"/>
  <c r="W267" i="36"/>
  <c r="V267" i="36"/>
  <c r="U267" i="36"/>
  <c r="T267" i="36"/>
  <c r="S267" i="36"/>
  <c r="Q267" i="36"/>
  <c r="P267" i="36"/>
  <c r="O267" i="36"/>
  <c r="N267" i="36"/>
  <c r="M267" i="36"/>
  <c r="L267" i="36"/>
  <c r="R267" i="36" s="1"/>
  <c r="K267" i="36"/>
  <c r="J267" i="36"/>
  <c r="AJ266" i="36"/>
  <c r="AH266" i="36"/>
  <c r="AG266" i="36"/>
  <c r="AB266" i="36"/>
  <c r="AM266" i="36" s="1"/>
  <c r="Y266" i="36"/>
  <c r="X266" i="36"/>
  <c r="W266" i="36"/>
  <c r="V266" i="36"/>
  <c r="U266" i="36"/>
  <c r="T266" i="36"/>
  <c r="S266" i="36"/>
  <c r="Q266" i="36"/>
  <c r="P266" i="36"/>
  <c r="O266" i="36"/>
  <c r="N266" i="36"/>
  <c r="M266" i="36"/>
  <c r="L266" i="36"/>
  <c r="R266" i="36" s="1"/>
  <c r="K266" i="36"/>
  <c r="J266" i="36"/>
  <c r="AJ265" i="36"/>
  <c r="AH265" i="36"/>
  <c r="AG265" i="36"/>
  <c r="AB265" i="36"/>
  <c r="AM265" i="36" s="1"/>
  <c r="Y265" i="36"/>
  <c r="X265" i="36"/>
  <c r="W265" i="36"/>
  <c r="V265" i="36"/>
  <c r="U265" i="36"/>
  <c r="T265" i="36"/>
  <c r="S265" i="36"/>
  <c r="Q265" i="36"/>
  <c r="P265" i="36"/>
  <c r="O265" i="36"/>
  <c r="N265" i="36"/>
  <c r="M265" i="36"/>
  <c r="L265" i="36"/>
  <c r="R265" i="36" s="1"/>
  <c r="K265" i="36"/>
  <c r="J265" i="36"/>
  <c r="AJ264" i="36"/>
  <c r="AH264" i="36"/>
  <c r="AG264" i="36"/>
  <c r="AB264" i="36"/>
  <c r="AM264" i="36" s="1"/>
  <c r="Y264" i="36"/>
  <c r="X264" i="36"/>
  <c r="W264" i="36"/>
  <c r="V264" i="36"/>
  <c r="U264" i="36"/>
  <c r="T264" i="36"/>
  <c r="S264" i="36"/>
  <c r="Q264" i="36"/>
  <c r="P264" i="36"/>
  <c r="O264" i="36"/>
  <c r="N264" i="36"/>
  <c r="M264" i="36"/>
  <c r="L264" i="36"/>
  <c r="R264" i="36" s="1"/>
  <c r="K264" i="36"/>
  <c r="J264" i="36"/>
  <c r="AJ263" i="36"/>
  <c r="AH263" i="36"/>
  <c r="AG263" i="36"/>
  <c r="AB263" i="36"/>
  <c r="AM263" i="36" s="1"/>
  <c r="Y263" i="36"/>
  <c r="X263" i="36"/>
  <c r="W263" i="36"/>
  <c r="V263" i="36"/>
  <c r="U263" i="36"/>
  <c r="T263" i="36"/>
  <c r="S263" i="36"/>
  <c r="Q263" i="36"/>
  <c r="P263" i="36"/>
  <c r="O263" i="36"/>
  <c r="N263" i="36"/>
  <c r="M263" i="36"/>
  <c r="L263" i="36"/>
  <c r="R263" i="36" s="1"/>
  <c r="K263" i="36"/>
  <c r="J263" i="36"/>
  <c r="AJ262" i="36"/>
  <c r="AH262" i="36"/>
  <c r="AG262" i="36"/>
  <c r="AB262" i="36"/>
  <c r="AM262" i="36" s="1"/>
  <c r="Y262" i="36"/>
  <c r="X262" i="36"/>
  <c r="W262" i="36"/>
  <c r="V262" i="36"/>
  <c r="U262" i="36"/>
  <c r="T262" i="36"/>
  <c r="S262" i="36"/>
  <c r="Q262" i="36"/>
  <c r="P262" i="36"/>
  <c r="O262" i="36"/>
  <c r="N262" i="36"/>
  <c r="M262" i="36"/>
  <c r="L262" i="36"/>
  <c r="R262" i="36" s="1"/>
  <c r="K262" i="36"/>
  <c r="J262" i="36"/>
  <c r="AJ261" i="36"/>
  <c r="AH261" i="36"/>
  <c r="AG261" i="36"/>
  <c r="AB261" i="36"/>
  <c r="AM261" i="36" s="1"/>
  <c r="Y261" i="36"/>
  <c r="X261" i="36"/>
  <c r="W261" i="36"/>
  <c r="V261" i="36"/>
  <c r="U261" i="36"/>
  <c r="T261" i="36"/>
  <c r="S261" i="36"/>
  <c r="Q261" i="36"/>
  <c r="P261" i="36"/>
  <c r="O261" i="36"/>
  <c r="N261" i="36"/>
  <c r="M261" i="36"/>
  <c r="L261" i="36"/>
  <c r="R261" i="36" s="1"/>
  <c r="K261" i="36"/>
  <c r="J261" i="36"/>
  <c r="AJ260" i="36"/>
  <c r="AH260" i="36"/>
  <c r="AG260" i="36"/>
  <c r="AB260" i="36"/>
  <c r="AM260" i="36" s="1"/>
  <c r="Y260" i="36"/>
  <c r="X260" i="36"/>
  <c r="W260" i="36"/>
  <c r="V260" i="36"/>
  <c r="U260" i="36"/>
  <c r="T260" i="36"/>
  <c r="S260" i="36"/>
  <c r="Q260" i="36"/>
  <c r="P260" i="36"/>
  <c r="O260" i="36"/>
  <c r="N260" i="36"/>
  <c r="M260" i="36"/>
  <c r="L260" i="36"/>
  <c r="R260" i="36" s="1"/>
  <c r="K260" i="36"/>
  <c r="J260" i="36"/>
  <c r="AJ259" i="36"/>
  <c r="AH259" i="36"/>
  <c r="AG259" i="36"/>
  <c r="AB259" i="36"/>
  <c r="AM259" i="36" s="1"/>
  <c r="Y259" i="36"/>
  <c r="X259" i="36"/>
  <c r="W259" i="36"/>
  <c r="V259" i="36"/>
  <c r="U259" i="36"/>
  <c r="T259" i="36"/>
  <c r="S259" i="36"/>
  <c r="Q259" i="36"/>
  <c r="P259" i="36"/>
  <c r="O259" i="36"/>
  <c r="N259" i="36"/>
  <c r="M259" i="36"/>
  <c r="L259" i="36"/>
  <c r="R259" i="36" s="1"/>
  <c r="K259" i="36"/>
  <c r="J259" i="36"/>
  <c r="AJ258" i="36"/>
  <c r="AH258" i="36"/>
  <c r="AG258" i="36"/>
  <c r="AB258" i="36"/>
  <c r="AM258" i="36" s="1"/>
  <c r="Y258" i="36"/>
  <c r="X258" i="36"/>
  <c r="W258" i="36"/>
  <c r="V258" i="36"/>
  <c r="U258" i="36"/>
  <c r="T258" i="36"/>
  <c r="S258" i="36"/>
  <c r="Q258" i="36"/>
  <c r="P258" i="36"/>
  <c r="O258" i="36"/>
  <c r="N258" i="36"/>
  <c r="M258" i="36"/>
  <c r="L258" i="36"/>
  <c r="R258" i="36" s="1"/>
  <c r="K258" i="36"/>
  <c r="J258" i="36"/>
  <c r="AJ257" i="36"/>
  <c r="AH257" i="36"/>
  <c r="AG257" i="36"/>
  <c r="AB257" i="36"/>
  <c r="AM257" i="36" s="1"/>
  <c r="Y257" i="36"/>
  <c r="X257" i="36"/>
  <c r="W257" i="36"/>
  <c r="V257" i="36"/>
  <c r="U257" i="36"/>
  <c r="T257" i="36"/>
  <c r="S257" i="36"/>
  <c r="Q257" i="36"/>
  <c r="P257" i="36"/>
  <c r="O257" i="36"/>
  <c r="N257" i="36"/>
  <c r="M257" i="36"/>
  <c r="L257" i="36"/>
  <c r="R257" i="36" s="1"/>
  <c r="K257" i="36"/>
  <c r="J257" i="36"/>
  <c r="AJ256" i="36"/>
  <c r="AH256" i="36"/>
  <c r="AG256" i="36"/>
  <c r="AB256" i="36"/>
  <c r="AM256" i="36" s="1"/>
  <c r="Y256" i="36"/>
  <c r="X256" i="36"/>
  <c r="W256" i="36"/>
  <c r="V256" i="36"/>
  <c r="U256" i="36"/>
  <c r="T256" i="36"/>
  <c r="S256" i="36"/>
  <c r="Q256" i="36"/>
  <c r="P256" i="36"/>
  <c r="O256" i="36"/>
  <c r="N256" i="36"/>
  <c r="M256" i="36"/>
  <c r="L256" i="36"/>
  <c r="R256" i="36" s="1"/>
  <c r="K256" i="36"/>
  <c r="J256" i="36"/>
  <c r="AJ255" i="36"/>
  <c r="AH255" i="36"/>
  <c r="AG255" i="36"/>
  <c r="AB255" i="36"/>
  <c r="AM255" i="36" s="1"/>
  <c r="Y255" i="36"/>
  <c r="X255" i="36"/>
  <c r="W255" i="36"/>
  <c r="V255" i="36"/>
  <c r="U255" i="36"/>
  <c r="T255" i="36"/>
  <c r="S255" i="36"/>
  <c r="Q255" i="36"/>
  <c r="P255" i="36"/>
  <c r="O255" i="36"/>
  <c r="N255" i="36"/>
  <c r="M255" i="36"/>
  <c r="L255" i="36"/>
  <c r="R255" i="36" s="1"/>
  <c r="K255" i="36"/>
  <c r="J255" i="36"/>
  <c r="AJ254" i="36"/>
  <c r="AH254" i="36"/>
  <c r="AG254" i="36"/>
  <c r="AB254" i="36"/>
  <c r="AM254" i="36" s="1"/>
  <c r="Y254" i="36"/>
  <c r="X254" i="36"/>
  <c r="W254" i="36"/>
  <c r="V254" i="36"/>
  <c r="U254" i="36"/>
  <c r="T254" i="36"/>
  <c r="S254" i="36"/>
  <c r="Q254" i="36"/>
  <c r="P254" i="36"/>
  <c r="O254" i="36"/>
  <c r="N254" i="36"/>
  <c r="M254" i="36"/>
  <c r="L254" i="36"/>
  <c r="R254" i="36" s="1"/>
  <c r="K254" i="36"/>
  <c r="J254" i="36"/>
  <c r="AJ253" i="36"/>
  <c r="AH253" i="36"/>
  <c r="AG253" i="36"/>
  <c r="AB253" i="36"/>
  <c r="AM253" i="36" s="1"/>
  <c r="Y253" i="36"/>
  <c r="X253" i="36"/>
  <c r="W253" i="36"/>
  <c r="V253" i="36"/>
  <c r="U253" i="36"/>
  <c r="T253" i="36"/>
  <c r="S253" i="36"/>
  <c r="Q253" i="36"/>
  <c r="P253" i="36"/>
  <c r="O253" i="36"/>
  <c r="N253" i="36"/>
  <c r="M253" i="36"/>
  <c r="L253" i="36"/>
  <c r="R253" i="36" s="1"/>
  <c r="K253" i="36"/>
  <c r="J253" i="36"/>
  <c r="AJ252" i="36"/>
  <c r="AH252" i="36"/>
  <c r="AG252" i="36"/>
  <c r="AB252" i="36"/>
  <c r="AM252" i="36" s="1"/>
  <c r="Y252" i="36"/>
  <c r="X252" i="36"/>
  <c r="W252" i="36"/>
  <c r="V252" i="36"/>
  <c r="U252" i="36"/>
  <c r="T252" i="36"/>
  <c r="S252" i="36"/>
  <c r="Q252" i="36"/>
  <c r="P252" i="36"/>
  <c r="O252" i="36"/>
  <c r="N252" i="36"/>
  <c r="M252" i="36"/>
  <c r="L252" i="36"/>
  <c r="R252" i="36" s="1"/>
  <c r="K252" i="36"/>
  <c r="J252" i="36"/>
  <c r="AJ251" i="36"/>
  <c r="AH251" i="36"/>
  <c r="AG251" i="36"/>
  <c r="AB251" i="36"/>
  <c r="AM251" i="36" s="1"/>
  <c r="Y251" i="36"/>
  <c r="X251" i="36"/>
  <c r="W251" i="36"/>
  <c r="V251" i="36"/>
  <c r="U251" i="36"/>
  <c r="T251" i="36"/>
  <c r="S251" i="36"/>
  <c r="Q251" i="36"/>
  <c r="P251" i="36"/>
  <c r="O251" i="36"/>
  <c r="N251" i="36"/>
  <c r="M251" i="36"/>
  <c r="L251" i="36"/>
  <c r="R251" i="36" s="1"/>
  <c r="K251" i="36"/>
  <c r="J251" i="36"/>
  <c r="AJ250" i="36"/>
  <c r="AH250" i="36"/>
  <c r="AG250" i="36"/>
  <c r="AB250" i="36"/>
  <c r="AM250" i="36" s="1"/>
  <c r="Y250" i="36"/>
  <c r="X250" i="36"/>
  <c r="W250" i="36"/>
  <c r="V250" i="36"/>
  <c r="U250" i="36"/>
  <c r="T250" i="36"/>
  <c r="S250" i="36"/>
  <c r="Q250" i="36"/>
  <c r="P250" i="36"/>
  <c r="O250" i="36"/>
  <c r="N250" i="36"/>
  <c r="M250" i="36"/>
  <c r="L250" i="36"/>
  <c r="R250" i="36" s="1"/>
  <c r="K250" i="36"/>
  <c r="J250" i="36"/>
  <c r="AJ249" i="36"/>
  <c r="AH249" i="36"/>
  <c r="AG249" i="36"/>
  <c r="AB249" i="36"/>
  <c r="AM249" i="36" s="1"/>
  <c r="Y249" i="36"/>
  <c r="X249" i="36"/>
  <c r="W249" i="36"/>
  <c r="V249" i="36"/>
  <c r="U249" i="36"/>
  <c r="T249" i="36"/>
  <c r="S249" i="36"/>
  <c r="Q249" i="36"/>
  <c r="P249" i="36"/>
  <c r="O249" i="36"/>
  <c r="N249" i="36"/>
  <c r="M249" i="36"/>
  <c r="L249" i="36"/>
  <c r="R249" i="36" s="1"/>
  <c r="K249" i="36"/>
  <c r="J249" i="36"/>
  <c r="AJ248" i="36"/>
  <c r="AH248" i="36"/>
  <c r="AG248" i="36"/>
  <c r="AB248" i="36"/>
  <c r="AM248" i="36" s="1"/>
  <c r="Y248" i="36"/>
  <c r="X248" i="36"/>
  <c r="W248" i="36"/>
  <c r="V248" i="36"/>
  <c r="U248" i="36"/>
  <c r="T248" i="36"/>
  <c r="S248" i="36"/>
  <c r="Q248" i="36"/>
  <c r="P248" i="36"/>
  <c r="O248" i="36"/>
  <c r="N248" i="36"/>
  <c r="M248" i="36"/>
  <c r="L248" i="36"/>
  <c r="R248" i="36" s="1"/>
  <c r="K248" i="36"/>
  <c r="J248" i="36"/>
  <c r="AJ247" i="36"/>
  <c r="AH247" i="36"/>
  <c r="AG247" i="36"/>
  <c r="AB247" i="36"/>
  <c r="AM247" i="36" s="1"/>
  <c r="Y247" i="36"/>
  <c r="X247" i="36"/>
  <c r="W247" i="36"/>
  <c r="V247" i="36"/>
  <c r="U247" i="36"/>
  <c r="T247" i="36"/>
  <c r="S247" i="36"/>
  <c r="Q247" i="36"/>
  <c r="P247" i="36"/>
  <c r="O247" i="36"/>
  <c r="N247" i="36"/>
  <c r="M247" i="36"/>
  <c r="L247" i="36"/>
  <c r="R247" i="36" s="1"/>
  <c r="K247" i="36"/>
  <c r="J247" i="36"/>
  <c r="AJ246" i="36"/>
  <c r="AH246" i="36"/>
  <c r="AG246" i="36"/>
  <c r="AB246" i="36"/>
  <c r="AM246" i="36" s="1"/>
  <c r="Y246" i="36"/>
  <c r="X246" i="36"/>
  <c r="W246" i="36"/>
  <c r="V246" i="36"/>
  <c r="U246" i="36"/>
  <c r="T246" i="36"/>
  <c r="S246" i="36"/>
  <c r="Q246" i="36"/>
  <c r="P246" i="36"/>
  <c r="O246" i="36"/>
  <c r="N246" i="36"/>
  <c r="M246" i="36"/>
  <c r="L246" i="36"/>
  <c r="R246" i="36" s="1"/>
  <c r="K246" i="36"/>
  <c r="J246" i="36"/>
  <c r="AJ245" i="36"/>
  <c r="AH245" i="36"/>
  <c r="AG245" i="36"/>
  <c r="AB245" i="36"/>
  <c r="AM245" i="36" s="1"/>
  <c r="Y245" i="36"/>
  <c r="X245" i="36"/>
  <c r="W245" i="36"/>
  <c r="V245" i="36"/>
  <c r="U245" i="36"/>
  <c r="T245" i="36"/>
  <c r="S245" i="36"/>
  <c r="Q245" i="36"/>
  <c r="P245" i="36"/>
  <c r="O245" i="36"/>
  <c r="N245" i="36"/>
  <c r="M245" i="36"/>
  <c r="L245" i="36"/>
  <c r="R245" i="36" s="1"/>
  <c r="K245" i="36"/>
  <c r="J245" i="36"/>
  <c r="AJ244" i="36"/>
  <c r="AH244" i="36"/>
  <c r="AG244" i="36"/>
  <c r="AB244" i="36"/>
  <c r="AM244" i="36" s="1"/>
  <c r="Y244" i="36"/>
  <c r="X244" i="36"/>
  <c r="W244" i="36"/>
  <c r="V244" i="36"/>
  <c r="U244" i="36"/>
  <c r="T244" i="36"/>
  <c r="S244" i="36"/>
  <c r="Q244" i="36"/>
  <c r="P244" i="36"/>
  <c r="O244" i="36"/>
  <c r="N244" i="36"/>
  <c r="M244" i="36"/>
  <c r="L244" i="36"/>
  <c r="R244" i="36" s="1"/>
  <c r="K244" i="36"/>
  <c r="J244" i="36"/>
  <c r="AJ243" i="36"/>
  <c r="AH243" i="36"/>
  <c r="AG243" i="36"/>
  <c r="AB243" i="36"/>
  <c r="AM243" i="36" s="1"/>
  <c r="Y243" i="36"/>
  <c r="X243" i="36"/>
  <c r="W243" i="36"/>
  <c r="V243" i="36"/>
  <c r="U243" i="36"/>
  <c r="T243" i="36"/>
  <c r="S243" i="36"/>
  <c r="Q243" i="36"/>
  <c r="P243" i="36"/>
  <c r="O243" i="36"/>
  <c r="N243" i="36"/>
  <c r="M243" i="36"/>
  <c r="L243" i="36"/>
  <c r="R243" i="36" s="1"/>
  <c r="K243" i="36"/>
  <c r="J243" i="36"/>
  <c r="AJ242" i="36"/>
  <c r="AH242" i="36"/>
  <c r="AG242" i="36"/>
  <c r="AB242" i="36"/>
  <c r="AM242" i="36" s="1"/>
  <c r="Y242" i="36"/>
  <c r="X242" i="36"/>
  <c r="W242" i="36"/>
  <c r="V242" i="36"/>
  <c r="U242" i="36"/>
  <c r="T242" i="36"/>
  <c r="S242" i="36"/>
  <c r="Q242" i="36"/>
  <c r="P242" i="36"/>
  <c r="O242" i="36"/>
  <c r="N242" i="36"/>
  <c r="M242" i="36"/>
  <c r="L242" i="36"/>
  <c r="R242" i="36" s="1"/>
  <c r="K242" i="36"/>
  <c r="J242" i="36"/>
  <c r="AM241" i="36"/>
  <c r="AJ241" i="36"/>
  <c r="AH241" i="36"/>
  <c r="AG241" i="36"/>
  <c r="Y241" i="36"/>
  <c r="X241" i="36"/>
  <c r="W241" i="36"/>
  <c r="V241" i="36"/>
  <c r="U241" i="36"/>
  <c r="T241" i="36"/>
  <c r="S241" i="36"/>
  <c r="Q241" i="36"/>
  <c r="P241" i="36"/>
  <c r="O241" i="36"/>
  <c r="N241" i="36"/>
  <c r="M241" i="36"/>
  <c r="L241" i="36"/>
  <c r="R241" i="36" s="1"/>
  <c r="K241" i="36"/>
  <c r="J241" i="36"/>
  <c r="AM240" i="36"/>
  <c r="AJ240" i="36"/>
  <c r="AH240" i="36"/>
  <c r="AG240" i="36"/>
  <c r="Y240" i="36"/>
  <c r="X240" i="36"/>
  <c r="W240" i="36"/>
  <c r="V240" i="36"/>
  <c r="U240" i="36"/>
  <c r="T240" i="36"/>
  <c r="S240" i="36"/>
  <c r="Q240" i="36"/>
  <c r="P240" i="36"/>
  <c r="O240" i="36"/>
  <c r="N240" i="36"/>
  <c r="M240" i="36"/>
  <c r="L240" i="36"/>
  <c r="R240" i="36" s="1"/>
  <c r="K240" i="36"/>
  <c r="J240" i="36"/>
  <c r="AM239" i="36"/>
  <c r="AJ239" i="36"/>
  <c r="AH239" i="36"/>
  <c r="AG239" i="36"/>
  <c r="Y239" i="36"/>
  <c r="X239" i="36"/>
  <c r="W239" i="36"/>
  <c r="V239" i="36"/>
  <c r="U239" i="36"/>
  <c r="T239" i="36"/>
  <c r="S239" i="36"/>
  <c r="Q239" i="36"/>
  <c r="P239" i="36"/>
  <c r="O239" i="36"/>
  <c r="N239" i="36"/>
  <c r="M239" i="36"/>
  <c r="L239" i="36"/>
  <c r="R239" i="36" s="1"/>
  <c r="K239" i="36"/>
  <c r="J239" i="36"/>
  <c r="AM238" i="36"/>
  <c r="AJ238" i="36"/>
  <c r="AH238" i="36"/>
  <c r="AG238" i="36"/>
  <c r="Y238" i="36"/>
  <c r="X238" i="36"/>
  <c r="W238" i="36"/>
  <c r="V238" i="36"/>
  <c r="U238" i="36"/>
  <c r="T238" i="36"/>
  <c r="S238" i="36"/>
  <c r="Q238" i="36"/>
  <c r="P238" i="36"/>
  <c r="O238" i="36"/>
  <c r="N238" i="36"/>
  <c r="M238" i="36"/>
  <c r="L238" i="36"/>
  <c r="R238" i="36" s="1"/>
  <c r="K238" i="36"/>
  <c r="J238" i="36"/>
  <c r="AM237" i="36"/>
  <c r="AJ237" i="36"/>
  <c r="AH237" i="36"/>
  <c r="AG237" i="36"/>
  <c r="Y237" i="36"/>
  <c r="X237" i="36"/>
  <c r="W237" i="36"/>
  <c r="V237" i="36"/>
  <c r="U237" i="36"/>
  <c r="T237" i="36"/>
  <c r="S237" i="36"/>
  <c r="Q237" i="36"/>
  <c r="P237" i="36"/>
  <c r="O237" i="36"/>
  <c r="N237" i="36"/>
  <c r="M237" i="36"/>
  <c r="L237" i="36"/>
  <c r="R237" i="36" s="1"/>
  <c r="K237" i="36"/>
  <c r="J237" i="36"/>
  <c r="AM236" i="36"/>
  <c r="AJ236" i="36"/>
  <c r="AH236" i="36"/>
  <c r="AG236" i="36"/>
  <c r="Y236" i="36"/>
  <c r="X236" i="36"/>
  <c r="W236" i="36"/>
  <c r="V236" i="36"/>
  <c r="U236" i="36"/>
  <c r="T236" i="36"/>
  <c r="S236" i="36"/>
  <c r="Q236" i="36"/>
  <c r="P236" i="36"/>
  <c r="O236" i="36"/>
  <c r="N236" i="36"/>
  <c r="M236" i="36"/>
  <c r="L236" i="36"/>
  <c r="R236" i="36" s="1"/>
  <c r="K236" i="36"/>
  <c r="J236" i="36"/>
  <c r="AM235" i="36"/>
  <c r="AJ235" i="36"/>
  <c r="AH235" i="36"/>
  <c r="AG235" i="36"/>
  <c r="Y235" i="36"/>
  <c r="X235" i="36"/>
  <c r="W235" i="36"/>
  <c r="V235" i="36"/>
  <c r="U235" i="36"/>
  <c r="T235" i="36"/>
  <c r="S235" i="36"/>
  <c r="Q235" i="36"/>
  <c r="P235" i="36"/>
  <c r="O235" i="36"/>
  <c r="N235" i="36"/>
  <c r="M235" i="36"/>
  <c r="L235" i="36"/>
  <c r="R235" i="36" s="1"/>
  <c r="K235" i="36"/>
  <c r="J235" i="36"/>
  <c r="AM234" i="36"/>
  <c r="AJ234" i="36"/>
  <c r="AH234" i="36"/>
  <c r="AG234" i="36"/>
  <c r="Y234" i="36"/>
  <c r="X234" i="36"/>
  <c r="W234" i="36"/>
  <c r="V234" i="36"/>
  <c r="U234" i="36"/>
  <c r="T234" i="36"/>
  <c r="S234" i="36"/>
  <c r="Q234" i="36"/>
  <c r="P234" i="36"/>
  <c r="O234" i="36"/>
  <c r="N234" i="36"/>
  <c r="M234" i="36"/>
  <c r="L234" i="36"/>
  <c r="R234" i="36" s="1"/>
  <c r="K234" i="36"/>
  <c r="J234" i="36"/>
  <c r="AM233" i="36"/>
  <c r="AJ233" i="36"/>
  <c r="AH233" i="36"/>
  <c r="AG233" i="36"/>
  <c r="Y233" i="36"/>
  <c r="X233" i="36"/>
  <c r="W233" i="36"/>
  <c r="V233" i="36"/>
  <c r="U233" i="36"/>
  <c r="T233" i="36"/>
  <c r="S233" i="36"/>
  <c r="Q233" i="36"/>
  <c r="P233" i="36"/>
  <c r="O233" i="36"/>
  <c r="N233" i="36"/>
  <c r="M233" i="36"/>
  <c r="L233" i="36"/>
  <c r="R233" i="36" s="1"/>
  <c r="K233" i="36"/>
  <c r="J233" i="36"/>
  <c r="AM232" i="36"/>
  <c r="AJ232" i="36"/>
  <c r="AH232" i="36"/>
  <c r="AG232" i="36"/>
  <c r="Y232" i="36"/>
  <c r="X232" i="36"/>
  <c r="W232" i="36"/>
  <c r="V232" i="36"/>
  <c r="U232" i="36"/>
  <c r="T232" i="36"/>
  <c r="S232" i="36"/>
  <c r="Q232" i="36"/>
  <c r="P232" i="36"/>
  <c r="O232" i="36"/>
  <c r="N232" i="36"/>
  <c r="M232" i="36"/>
  <c r="L232" i="36"/>
  <c r="R232" i="36" s="1"/>
  <c r="K232" i="36"/>
  <c r="J232" i="36"/>
  <c r="AM231" i="36"/>
  <c r="AJ231" i="36"/>
  <c r="AH231" i="36"/>
  <c r="AG231" i="36"/>
  <c r="Y231" i="36"/>
  <c r="X231" i="36"/>
  <c r="W231" i="36"/>
  <c r="V231" i="36"/>
  <c r="U231" i="36"/>
  <c r="T231" i="36"/>
  <c r="S231" i="36"/>
  <c r="Q231" i="36"/>
  <c r="P231" i="36"/>
  <c r="O231" i="36"/>
  <c r="N231" i="36"/>
  <c r="M231" i="36"/>
  <c r="L231" i="36"/>
  <c r="R231" i="36" s="1"/>
  <c r="K231" i="36"/>
  <c r="J231" i="36"/>
  <c r="AM230" i="36"/>
  <c r="AJ230" i="36"/>
  <c r="AH230" i="36"/>
  <c r="AG230" i="36"/>
  <c r="Y230" i="36"/>
  <c r="X230" i="36"/>
  <c r="W230" i="36"/>
  <c r="V230" i="36"/>
  <c r="U230" i="36"/>
  <c r="T230" i="36"/>
  <c r="S230" i="36"/>
  <c r="Q230" i="36"/>
  <c r="P230" i="36"/>
  <c r="O230" i="36"/>
  <c r="N230" i="36"/>
  <c r="M230" i="36"/>
  <c r="L230" i="36"/>
  <c r="R230" i="36" s="1"/>
  <c r="K230" i="36"/>
  <c r="J230" i="36"/>
  <c r="AM229" i="36"/>
  <c r="AJ229" i="36"/>
  <c r="AH229" i="36"/>
  <c r="AG229" i="36"/>
  <c r="Y229" i="36"/>
  <c r="X229" i="36"/>
  <c r="W229" i="36"/>
  <c r="V229" i="36"/>
  <c r="U229" i="36"/>
  <c r="T229" i="36"/>
  <c r="S229" i="36"/>
  <c r="Q229" i="36"/>
  <c r="P229" i="36"/>
  <c r="O229" i="36"/>
  <c r="N229" i="36"/>
  <c r="M229" i="36"/>
  <c r="L229" i="36"/>
  <c r="R229" i="36" s="1"/>
  <c r="K229" i="36"/>
  <c r="J229" i="36"/>
  <c r="AM228" i="36"/>
  <c r="AJ228" i="36"/>
  <c r="AH228" i="36"/>
  <c r="AG228" i="36"/>
  <c r="Y228" i="36"/>
  <c r="X228" i="36"/>
  <c r="W228" i="36"/>
  <c r="V228" i="36"/>
  <c r="U228" i="36"/>
  <c r="T228" i="36"/>
  <c r="S228" i="36"/>
  <c r="Q228" i="36"/>
  <c r="P228" i="36"/>
  <c r="O228" i="36"/>
  <c r="N228" i="36"/>
  <c r="M228" i="36"/>
  <c r="L228" i="36"/>
  <c r="R228" i="36" s="1"/>
  <c r="K228" i="36"/>
  <c r="J228" i="36"/>
  <c r="AM227" i="36"/>
  <c r="AJ227" i="36"/>
  <c r="AH227" i="36"/>
  <c r="AG227" i="36"/>
  <c r="Y227" i="36"/>
  <c r="X227" i="36"/>
  <c r="W227" i="36"/>
  <c r="V227" i="36"/>
  <c r="U227" i="36"/>
  <c r="T227" i="36"/>
  <c r="S227" i="36"/>
  <c r="Q227" i="36"/>
  <c r="P227" i="36"/>
  <c r="O227" i="36"/>
  <c r="N227" i="36"/>
  <c r="M227" i="36"/>
  <c r="L227" i="36"/>
  <c r="R227" i="36" s="1"/>
  <c r="K227" i="36"/>
  <c r="J227" i="36"/>
  <c r="AM226" i="36"/>
  <c r="AJ226" i="36"/>
  <c r="AH226" i="36"/>
  <c r="AG226" i="36"/>
  <c r="Y226" i="36"/>
  <c r="X226" i="36"/>
  <c r="W226" i="36"/>
  <c r="V226" i="36"/>
  <c r="U226" i="36"/>
  <c r="T226" i="36"/>
  <c r="S226" i="36"/>
  <c r="Q226" i="36"/>
  <c r="P226" i="36"/>
  <c r="O226" i="36"/>
  <c r="N226" i="36"/>
  <c r="M226" i="36"/>
  <c r="L226" i="36"/>
  <c r="R226" i="36" s="1"/>
  <c r="K226" i="36"/>
  <c r="J226" i="36"/>
  <c r="AM225" i="36"/>
  <c r="AJ225" i="36"/>
  <c r="AH225" i="36"/>
  <c r="AG225" i="36"/>
  <c r="Y225" i="36"/>
  <c r="X225" i="36"/>
  <c r="W225" i="36"/>
  <c r="V225" i="36"/>
  <c r="U225" i="36"/>
  <c r="T225" i="36"/>
  <c r="S225" i="36"/>
  <c r="Q225" i="36"/>
  <c r="P225" i="36"/>
  <c r="O225" i="36"/>
  <c r="N225" i="36"/>
  <c r="M225" i="36"/>
  <c r="L225" i="36"/>
  <c r="R225" i="36" s="1"/>
  <c r="K225" i="36"/>
  <c r="J225" i="36"/>
  <c r="AM224" i="36"/>
  <c r="AJ224" i="36"/>
  <c r="AH224" i="36"/>
  <c r="AG224" i="36"/>
  <c r="Y224" i="36"/>
  <c r="X224" i="36"/>
  <c r="W224" i="36"/>
  <c r="V224" i="36"/>
  <c r="U224" i="36"/>
  <c r="T224" i="36"/>
  <c r="S224" i="36"/>
  <c r="Q224" i="36"/>
  <c r="P224" i="36"/>
  <c r="O224" i="36"/>
  <c r="N224" i="36"/>
  <c r="M224" i="36"/>
  <c r="L224" i="36"/>
  <c r="R224" i="36" s="1"/>
  <c r="K224" i="36"/>
  <c r="J224" i="36"/>
  <c r="AM223" i="36"/>
  <c r="AJ223" i="36"/>
  <c r="AH223" i="36"/>
  <c r="AG223" i="36"/>
  <c r="Y223" i="36"/>
  <c r="X223" i="36"/>
  <c r="W223" i="36"/>
  <c r="V223" i="36"/>
  <c r="U223" i="36"/>
  <c r="T223" i="36"/>
  <c r="S223" i="36"/>
  <c r="Q223" i="36"/>
  <c r="P223" i="36"/>
  <c r="O223" i="36"/>
  <c r="N223" i="36"/>
  <c r="M223" i="36"/>
  <c r="L223" i="36"/>
  <c r="R223" i="36" s="1"/>
  <c r="K223" i="36"/>
  <c r="J223" i="36"/>
  <c r="AM222" i="36"/>
  <c r="AJ222" i="36"/>
  <c r="AH222" i="36"/>
  <c r="AG222" i="36"/>
  <c r="Y222" i="36"/>
  <c r="X222" i="36"/>
  <c r="W222" i="36"/>
  <c r="V222" i="36"/>
  <c r="U222" i="36"/>
  <c r="T222" i="36"/>
  <c r="S222" i="36"/>
  <c r="Q222" i="36"/>
  <c r="P222" i="36"/>
  <c r="O222" i="36"/>
  <c r="N222" i="36"/>
  <c r="M222" i="36"/>
  <c r="L222" i="36"/>
  <c r="R222" i="36" s="1"/>
  <c r="K222" i="36"/>
  <c r="J222" i="36"/>
  <c r="AM221" i="36"/>
  <c r="AJ221" i="36"/>
  <c r="AH221" i="36"/>
  <c r="AG221" i="36"/>
  <c r="Y221" i="36"/>
  <c r="X221" i="36"/>
  <c r="W221" i="36"/>
  <c r="V221" i="36"/>
  <c r="U221" i="36"/>
  <c r="T221" i="36"/>
  <c r="S221" i="36"/>
  <c r="Q221" i="36"/>
  <c r="P221" i="36"/>
  <c r="O221" i="36"/>
  <c r="N221" i="36"/>
  <c r="M221" i="36"/>
  <c r="L221" i="36"/>
  <c r="R221" i="36" s="1"/>
  <c r="K221" i="36"/>
  <c r="J221" i="36"/>
  <c r="AM220" i="36"/>
  <c r="AJ220" i="36"/>
  <c r="AH220" i="36"/>
  <c r="AG220" i="36"/>
  <c r="Y220" i="36"/>
  <c r="X220" i="36"/>
  <c r="W220" i="36"/>
  <c r="V220" i="36"/>
  <c r="U220" i="36"/>
  <c r="T220" i="36"/>
  <c r="S220" i="36"/>
  <c r="Q220" i="36"/>
  <c r="P220" i="36"/>
  <c r="O220" i="36"/>
  <c r="N220" i="36"/>
  <c r="M220" i="36"/>
  <c r="L220" i="36"/>
  <c r="R220" i="36" s="1"/>
  <c r="K220" i="36"/>
  <c r="J220" i="36"/>
  <c r="AM219" i="36"/>
  <c r="AJ219" i="36"/>
  <c r="AH219" i="36"/>
  <c r="AG219" i="36"/>
  <c r="Y219" i="36"/>
  <c r="X219" i="36"/>
  <c r="W219" i="36"/>
  <c r="V219" i="36"/>
  <c r="U219" i="36"/>
  <c r="T219" i="36"/>
  <c r="S219" i="36"/>
  <c r="Q219" i="36"/>
  <c r="P219" i="36"/>
  <c r="O219" i="36"/>
  <c r="N219" i="36"/>
  <c r="M219" i="36"/>
  <c r="L219" i="36"/>
  <c r="R219" i="36" s="1"/>
  <c r="K219" i="36"/>
  <c r="J219" i="36"/>
  <c r="AM218" i="36"/>
  <c r="AJ218" i="36"/>
  <c r="AH218" i="36"/>
  <c r="AG218" i="36"/>
  <c r="Y218" i="36"/>
  <c r="X218" i="36"/>
  <c r="W218" i="36"/>
  <c r="V218" i="36"/>
  <c r="U218" i="36"/>
  <c r="T218" i="36"/>
  <c r="S218" i="36"/>
  <c r="Q218" i="36"/>
  <c r="P218" i="36"/>
  <c r="O218" i="36"/>
  <c r="N218" i="36"/>
  <c r="M218" i="36"/>
  <c r="L218" i="36"/>
  <c r="R218" i="36" s="1"/>
  <c r="K218" i="36"/>
  <c r="J218" i="36"/>
  <c r="AM217" i="36"/>
  <c r="AJ217" i="36"/>
  <c r="AH217" i="36"/>
  <c r="AG217" i="36"/>
  <c r="Y217" i="36"/>
  <c r="X217" i="36"/>
  <c r="W217" i="36"/>
  <c r="V217" i="36"/>
  <c r="U217" i="36"/>
  <c r="T217" i="36"/>
  <c r="S217" i="36"/>
  <c r="Q217" i="36"/>
  <c r="P217" i="36"/>
  <c r="O217" i="36"/>
  <c r="N217" i="36"/>
  <c r="M217" i="36"/>
  <c r="L217" i="36"/>
  <c r="R217" i="36" s="1"/>
  <c r="K217" i="36"/>
  <c r="J217" i="36"/>
  <c r="AM216" i="36"/>
  <c r="AJ216" i="36"/>
  <c r="AH216" i="36"/>
  <c r="AG216" i="36"/>
  <c r="Y216" i="36"/>
  <c r="X216" i="36"/>
  <c r="W216" i="36"/>
  <c r="V216" i="36"/>
  <c r="U216" i="36"/>
  <c r="T216" i="36"/>
  <c r="S216" i="36"/>
  <c r="Q216" i="36"/>
  <c r="P216" i="36"/>
  <c r="O216" i="36"/>
  <c r="N216" i="36"/>
  <c r="M216" i="36"/>
  <c r="L216" i="36"/>
  <c r="R216" i="36" s="1"/>
  <c r="K216" i="36"/>
  <c r="J216" i="36"/>
  <c r="AM215" i="36"/>
  <c r="AJ215" i="36"/>
  <c r="AH215" i="36"/>
  <c r="AG215" i="36"/>
  <c r="Y215" i="36"/>
  <c r="X215" i="36"/>
  <c r="W215" i="36"/>
  <c r="V215" i="36"/>
  <c r="U215" i="36"/>
  <c r="T215" i="36"/>
  <c r="S215" i="36"/>
  <c r="Q215" i="36"/>
  <c r="P215" i="36"/>
  <c r="O215" i="36"/>
  <c r="N215" i="36"/>
  <c r="M215" i="36"/>
  <c r="L215" i="36"/>
  <c r="R215" i="36" s="1"/>
  <c r="K215" i="36"/>
  <c r="J215" i="36"/>
  <c r="AM214" i="36"/>
  <c r="AJ214" i="36"/>
  <c r="AH214" i="36"/>
  <c r="AG214" i="36"/>
  <c r="Y214" i="36"/>
  <c r="X214" i="36"/>
  <c r="W214" i="36"/>
  <c r="V214" i="36"/>
  <c r="U214" i="36"/>
  <c r="T214" i="36"/>
  <c r="S214" i="36"/>
  <c r="Q214" i="36"/>
  <c r="P214" i="36"/>
  <c r="O214" i="36"/>
  <c r="N214" i="36"/>
  <c r="M214" i="36"/>
  <c r="L214" i="36"/>
  <c r="R214" i="36" s="1"/>
  <c r="K214" i="36"/>
  <c r="J214" i="36"/>
  <c r="AM213" i="36"/>
  <c r="AJ213" i="36"/>
  <c r="AH213" i="36"/>
  <c r="AG213" i="36"/>
  <c r="Y213" i="36"/>
  <c r="X213" i="36"/>
  <c r="W213" i="36"/>
  <c r="V213" i="36"/>
  <c r="U213" i="36"/>
  <c r="T213" i="36"/>
  <c r="S213" i="36"/>
  <c r="Q213" i="36"/>
  <c r="P213" i="36"/>
  <c r="O213" i="36"/>
  <c r="N213" i="36"/>
  <c r="M213" i="36"/>
  <c r="L213" i="36"/>
  <c r="R213" i="36" s="1"/>
  <c r="K213" i="36"/>
  <c r="J213" i="36"/>
  <c r="AM212" i="36"/>
  <c r="AJ212" i="36"/>
  <c r="AH212" i="36"/>
  <c r="AG212" i="36"/>
  <c r="Y212" i="36"/>
  <c r="X212" i="36"/>
  <c r="W212" i="36"/>
  <c r="V212" i="36"/>
  <c r="U212" i="36"/>
  <c r="T212" i="36"/>
  <c r="S212" i="36"/>
  <c r="Q212" i="36"/>
  <c r="P212" i="36"/>
  <c r="O212" i="36"/>
  <c r="N212" i="36"/>
  <c r="M212" i="36"/>
  <c r="L212" i="36"/>
  <c r="R212" i="36" s="1"/>
  <c r="K212" i="36"/>
  <c r="J212" i="36"/>
  <c r="AM211" i="36"/>
  <c r="AJ211" i="36"/>
  <c r="AH211" i="36"/>
  <c r="AG211" i="36"/>
  <c r="Y211" i="36"/>
  <c r="X211" i="36"/>
  <c r="W211" i="36"/>
  <c r="V211" i="36"/>
  <c r="U211" i="36"/>
  <c r="T211" i="36"/>
  <c r="S211" i="36"/>
  <c r="Q211" i="36"/>
  <c r="P211" i="36"/>
  <c r="O211" i="36"/>
  <c r="N211" i="36"/>
  <c r="M211" i="36"/>
  <c r="L211" i="36"/>
  <c r="R211" i="36" s="1"/>
  <c r="K211" i="36"/>
  <c r="J211" i="36"/>
  <c r="AM210" i="36"/>
  <c r="AJ210" i="36"/>
  <c r="AH210" i="36"/>
  <c r="AG210" i="36"/>
  <c r="Y210" i="36"/>
  <c r="X210" i="36"/>
  <c r="W210" i="36"/>
  <c r="V210" i="36"/>
  <c r="U210" i="36"/>
  <c r="T210" i="36"/>
  <c r="S210" i="36"/>
  <c r="Q210" i="36"/>
  <c r="P210" i="36"/>
  <c r="O210" i="36"/>
  <c r="N210" i="36"/>
  <c r="M210" i="36"/>
  <c r="L210" i="36"/>
  <c r="R210" i="36" s="1"/>
  <c r="K210" i="36"/>
  <c r="J210" i="36"/>
  <c r="AM209" i="36"/>
  <c r="AJ209" i="36"/>
  <c r="AH209" i="36"/>
  <c r="AG209" i="36"/>
  <c r="Y209" i="36"/>
  <c r="X209" i="36"/>
  <c r="W209" i="36"/>
  <c r="V209" i="36"/>
  <c r="U209" i="36"/>
  <c r="T209" i="36"/>
  <c r="S209" i="36"/>
  <c r="Q209" i="36"/>
  <c r="P209" i="36"/>
  <c r="O209" i="36"/>
  <c r="N209" i="36"/>
  <c r="M209" i="36"/>
  <c r="L209" i="36"/>
  <c r="R209" i="36" s="1"/>
  <c r="K209" i="36"/>
  <c r="J209" i="36"/>
  <c r="AM208" i="36"/>
  <c r="AJ208" i="36"/>
  <c r="AH208" i="36"/>
  <c r="AG208" i="36"/>
  <c r="Y208" i="36"/>
  <c r="X208" i="36"/>
  <c r="W208" i="36"/>
  <c r="V208" i="36"/>
  <c r="U208" i="36"/>
  <c r="T208" i="36"/>
  <c r="S208" i="36"/>
  <c r="Q208" i="36"/>
  <c r="P208" i="36"/>
  <c r="O208" i="36"/>
  <c r="N208" i="36"/>
  <c r="M208" i="36"/>
  <c r="L208" i="36"/>
  <c r="R208" i="36" s="1"/>
  <c r="K208" i="36"/>
  <c r="J208" i="36"/>
  <c r="AM207" i="36"/>
  <c r="AJ207" i="36"/>
  <c r="AH207" i="36"/>
  <c r="AG207" i="36"/>
  <c r="Y207" i="36"/>
  <c r="X207" i="36"/>
  <c r="W207" i="36"/>
  <c r="V207" i="36"/>
  <c r="U207" i="36"/>
  <c r="T207" i="36"/>
  <c r="S207" i="36"/>
  <c r="Q207" i="36"/>
  <c r="P207" i="36"/>
  <c r="O207" i="36"/>
  <c r="N207" i="36"/>
  <c r="M207" i="36"/>
  <c r="L207" i="36"/>
  <c r="R207" i="36" s="1"/>
  <c r="K207" i="36"/>
  <c r="J207" i="36"/>
  <c r="AM206" i="36"/>
  <c r="AJ206" i="36"/>
  <c r="AH206" i="36"/>
  <c r="AG206" i="36"/>
  <c r="Y206" i="36"/>
  <c r="X206" i="36"/>
  <c r="W206" i="36"/>
  <c r="V206" i="36"/>
  <c r="U206" i="36"/>
  <c r="T206" i="36"/>
  <c r="S206" i="36"/>
  <c r="Q206" i="36"/>
  <c r="P206" i="36"/>
  <c r="O206" i="36"/>
  <c r="N206" i="36"/>
  <c r="M206" i="36"/>
  <c r="L206" i="36"/>
  <c r="R206" i="36" s="1"/>
  <c r="K206" i="36"/>
  <c r="J206" i="36"/>
  <c r="AM205" i="36"/>
  <c r="AJ205" i="36"/>
  <c r="AH205" i="36"/>
  <c r="AG205" i="36"/>
  <c r="Y205" i="36"/>
  <c r="X205" i="36"/>
  <c r="W205" i="36"/>
  <c r="V205" i="36"/>
  <c r="U205" i="36"/>
  <c r="T205" i="36"/>
  <c r="S205" i="36"/>
  <c r="Q205" i="36"/>
  <c r="P205" i="36"/>
  <c r="O205" i="36"/>
  <c r="N205" i="36"/>
  <c r="M205" i="36"/>
  <c r="L205" i="36"/>
  <c r="R205" i="36" s="1"/>
  <c r="K205" i="36"/>
  <c r="J205" i="36"/>
  <c r="AM204" i="36"/>
  <c r="AJ204" i="36"/>
  <c r="AH204" i="36"/>
  <c r="AG204" i="36"/>
  <c r="Y204" i="36"/>
  <c r="X204" i="36"/>
  <c r="W204" i="36"/>
  <c r="V204" i="36"/>
  <c r="U204" i="36"/>
  <c r="T204" i="36"/>
  <c r="S204" i="36"/>
  <c r="Q204" i="36"/>
  <c r="P204" i="36"/>
  <c r="O204" i="36"/>
  <c r="N204" i="36"/>
  <c r="M204" i="36"/>
  <c r="L204" i="36"/>
  <c r="R204" i="36" s="1"/>
  <c r="K204" i="36"/>
  <c r="J204" i="36"/>
  <c r="AM203" i="36"/>
  <c r="AJ203" i="36"/>
  <c r="AH203" i="36"/>
  <c r="AG203" i="36"/>
  <c r="Y203" i="36"/>
  <c r="X203" i="36"/>
  <c r="W203" i="36"/>
  <c r="V203" i="36"/>
  <c r="U203" i="36"/>
  <c r="T203" i="36"/>
  <c r="S203" i="36"/>
  <c r="Q203" i="36"/>
  <c r="P203" i="36"/>
  <c r="O203" i="36"/>
  <c r="N203" i="36"/>
  <c r="M203" i="36"/>
  <c r="L203" i="36"/>
  <c r="R203" i="36" s="1"/>
  <c r="K203" i="36"/>
  <c r="J203" i="36"/>
  <c r="AM202" i="36"/>
  <c r="AJ202" i="36"/>
  <c r="AH202" i="36"/>
  <c r="AG202" i="36"/>
  <c r="Y202" i="36"/>
  <c r="X202" i="36"/>
  <c r="W202" i="36"/>
  <c r="V202" i="36"/>
  <c r="U202" i="36"/>
  <c r="T202" i="36"/>
  <c r="S202" i="36"/>
  <c r="Q202" i="36"/>
  <c r="P202" i="36"/>
  <c r="O202" i="36"/>
  <c r="N202" i="36"/>
  <c r="M202" i="36"/>
  <c r="L202" i="36"/>
  <c r="R202" i="36" s="1"/>
  <c r="K202" i="36"/>
  <c r="J202" i="36"/>
  <c r="AM201" i="36"/>
  <c r="AJ201" i="36"/>
  <c r="AH201" i="36"/>
  <c r="AG201" i="36"/>
  <c r="Y201" i="36"/>
  <c r="X201" i="36"/>
  <c r="W201" i="36"/>
  <c r="V201" i="36"/>
  <c r="U201" i="36"/>
  <c r="T201" i="36"/>
  <c r="S201" i="36"/>
  <c r="Q201" i="36"/>
  <c r="P201" i="36"/>
  <c r="O201" i="36"/>
  <c r="N201" i="36"/>
  <c r="M201" i="36"/>
  <c r="L201" i="36"/>
  <c r="R201" i="36" s="1"/>
  <c r="K201" i="36"/>
  <c r="J201" i="36"/>
  <c r="AM200" i="36"/>
  <c r="AJ200" i="36"/>
  <c r="AH200" i="36"/>
  <c r="AG200" i="36"/>
  <c r="Y200" i="36"/>
  <c r="X200" i="36"/>
  <c r="W200" i="36"/>
  <c r="V200" i="36"/>
  <c r="U200" i="36"/>
  <c r="T200" i="36"/>
  <c r="S200" i="36"/>
  <c r="Q200" i="36"/>
  <c r="P200" i="36"/>
  <c r="O200" i="36"/>
  <c r="N200" i="36"/>
  <c r="M200" i="36"/>
  <c r="L200" i="36"/>
  <c r="R200" i="36" s="1"/>
  <c r="K200" i="36"/>
  <c r="J200" i="36"/>
  <c r="AM199" i="36"/>
  <c r="AJ199" i="36"/>
  <c r="AH199" i="36"/>
  <c r="AG199" i="36"/>
  <c r="Y199" i="36"/>
  <c r="X199" i="36"/>
  <c r="W199" i="36"/>
  <c r="V199" i="36"/>
  <c r="U199" i="36"/>
  <c r="T199" i="36"/>
  <c r="S199" i="36"/>
  <c r="Q199" i="36"/>
  <c r="P199" i="36"/>
  <c r="O199" i="36"/>
  <c r="N199" i="36"/>
  <c r="M199" i="36"/>
  <c r="L199" i="36"/>
  <c r="R199" i="36" s="1"/>
  <c r="K199" i="36"/>
  <c r="J199" i="36"/>
  <c r="AM198" i="36"/>
  <c r="AJ198" i="36"/>
  <c r="AH198" i="36"/>
  <c r="AG198" i="36"/>
  <c r="Y198" i="36"/>
  <c r="X198" i="36"/>
  <c r="W198" i="36"/>
  <c r="V198" i="36"/>
  <c r="U198" i="36"/>
  <c r="T198" i="36"/>
  <c r="S198" i="36"/>
  <c r="Q198" i="36"/>
  <c r="P198" i="36"/>
  <c r="O198" i="36"/>
  <c r="N198" i="36"/>
  <c r="M198" i="36"/>
  <c r="L198" i="36"/>
  <c r="R198" i="36" s="1"/>
  <c r="K198" i="36"/>
  <c r="J198" i="36"/>
  <c r="AM197" i="36"/>
  <c r="AJ197" i="36"/>
  <c r="AH197" i="36"/>
  <c r="AG197" i="36"/>
  <c r="Y197" i="36"/>
  <c r="X197" i="36"/>
  <c r="W197" i="36"/>
  <c r="V197" i="36"/>
  <c r="U197" i="36"/>
  <c r="T197" i="36"/>
  <c r="S197" i="36"/>
  <c r="Q197" i="36"/>
  <c r="P197" i="36"/>
  <c r="O197" i="36"/>
  <c r="N197" i="36"/>
  <c r="M197" i="36"/>
  <c r="L197" i="36"/>
  <c r="R197" i="36" s="1"/>
  <c r="K197" i="36"/>
  <c r="J197" i="36"/>
  <c r="AM196" i="36"/>
  <c r="AJ196" i="36"/>
  <c r="AH196" i="36"/>
  <c r="AG196" i="36"/>
  <c r="Y196" i="36"/>
  <c r="X196" i="36"/>
  <c r="W196" i="36"/>
  <c r="V196" i="36"/>
  <c r="U196" i="36"/>
  <c r="T196" i="36"/>
  <c r="S196" i="36"/>
  <c r="Q196" i="36"/>
  <c r="P196" i="36"/>
  <c r="O196" i="36"/>
  <c r="N196" i="36"/>
  <c r="M196" i="36"/>
  <c r="L196" i="36"/>
  <c r="R196" i="36" s="1"/>
  <c r="K196" i="36"/>
  <c r="J196" i="36"/>
  <c r="AM195" i="36"/>
  <c r="AJ195" i="36"/>
  <c r="AH195" i="36"/>
  <c r="AG195" i="36"/>
  <c r="Y195" i="36"/>
  <c r="X195" i="36"/>
  <c r="W195" i="36"/>
  <c r="V195" i="36"/>
  <c r="U195" i="36"/>
  <c r="T195" i="36"/>
  <c r="S195" i="36"/>
  <c r="Q195" i="36"/>
  <c r="P195" i="36"/>
  <c r="O195" i="36"/>
  <c r="N195" i="36"/>
  <c r="M195" i="36"/>
  <c r="L195" i="36"/>
  <c r="R195" i="36" s="1"/>
  <c r="K195" i="36"/>
  <c r="J195" i="36"/>
  <c r="AM194" i="36"/>
  <c r="AJ194" i="36"/>
  <c r="AH194" i="36"/>
  <c r="AG194" i="36"/>
  <c r="Y194" i="36"/>
  <c r="X194" i="36"/>
  <c r="W194" i="36"/>
  <c r="V194" i="36"/>
  <c r="U194" i="36"/>
  <c r="T194" i="36"/>
  <c r="S194" i="36"/>
  <c r="Q194" i="36"/>
  <c r="P194" i="36"/>
  <c r="O194" i="36"/>
  <c r="N194" i="36"/>
  <c r="M194" i="36"/>
  <c r="L194" i="36"/>
  <c r="R194" i="36" s="1"/>
  <c r="K194" i="36"/>
  <c r="J194" i="36"/>
  <c r="AM193" i="36"/>
  <c r="AJ193" i="36"/>
  <c r="AH193" i="36"/>
  <c r="AG193" i="36"/>
  <c r="Y193" i="36"/>
  <c r="X193" i="36"/>
  <c r="W193" i="36"/>
  <c r="V193" i="36"/>
  <c r="U193" i="36"/>
  <c r="T193" i="36"/>
  <c r="S193" i="36"/>
  <c r="Q193" i="36"/>
  <c r="P193" i="36"/>
  <c r="O193" i="36"/>
  <c r="N193" i="36"/>
  <c r="M193" i="36"/>
  <c r="L193" i="36"/>
  <c r="R193" i="36" s="1"/>
  <c r="K193" i="36"/>
  <c r="J193" i="36"/>
  <c r="AM192" i="36"/>
  <c r="AJ192" i="36"/>
  <c r="AH192" i="36"/>
  <c r="AG192" i="36"/>
  <c r="Y192" i="36"/>
  <c r="X192" i="36"/>
  <c r="W192" i="36"/>
  <c r="V192" i="36"/>
  <c r="U192" i="36"/>
  <c r="T192" i="36"/>
  <c r="S192" i="36"/>
  <c r="Q192" i="36"/>
  <c r="P192" i="36"/>
  <c r="O192" i="36"/>
  <c r="N192" i="36"/>
  <c r="M192" i="36"/>
  <c r="L192" i="36"/>
  <c r="R192" i="36" s="1"/>
  <c r="K192" i="36"/>
  <c r="J192" i="36"/>
  <c r="AM191" i="36"/>
  <c r="AJ191" i="36"/>
  <c r="AH191" i="36"/>
  <c r="AG191" i="36"/>
  <c r="Y191" i="36"/>
  <c r="X191" i="36"/>
  <c r="W191" i="36"/>
  <c r="V191" i="36"/>
  <c r="U191" i="36"/>
  <c r="T191" i="36"/>
  <c r="S191" i="36"/>
  <c r="Q191" i="36"/>
  <c r="P191" i="36"/>
  <c r="O191" i="36"/>
  <c r="N191" i="36"/>
  <c r="M191" i="36"/>
  <c r="L191" i="36"/>
  <c r="R191" i="36" s="1"/>
  <c r="K191" i="36"/>
  <c r="J191" i="36"/>
  <c r="AM190" i="36"/>
  <c r="AJ190" i="36"/>
  <c r="AH190" i="36"/>
  <c r="AG190" i="36"/>
  <c r="Y190" i="36"/>
  <c r="X190" i="36"/>
  <c r="W190" i="36"/>
  <c r="V190" i="36"/>
  <c r="U190" i="36"/>
  <c r="T190" i="36"/>
  <c r="S190" i="36"/>
  <c r="Q190" i="36"/>
  <c r="P190" i="36"/>
  <c r="O190" i="36"/>
  <c r="N190" i="36"/>
  <c r="M190" i="36"/>
  <c r="L190" i="36"/>
  <c r="R190" i="36" s="1"/>
  <c r="K190" i="36"/>
  <c r="J190" i="36"/>
  <c r="AM189" i="36"/>
  <c r="AJ189" i="36"/>
  <c r="AH189" i="36"/>
  <c r="AG189" i="36"/>
  <c r="Y189" i="36"/>
  <c r="X189" i="36"/>
  <c r="W189" i="36"/>
  <c r="V189" i="36"/>
  <c r="U189" i="36"/>
  <c r="T189" i="36"/>
  <c r="S189" i="36"/>
  <c r="Q189" i="36"/>
  <c r="P189" i="36"/>
  <c r="O189" i="36"/>
  <c r="N189" i="36"/>
  <c r="M189" i="36"/>
  <c r="L189" i="36"/>
  <c r="R189" i="36" s="1"/>
  <c r="K189" i="36"/>
  <c r="J189" i="36"/>
  <c r="AM188" i="36"/>
  <c r="AJ188" i="36"/>
  <c r="AH188" i="36"/>
  <c r="AG188" i="36"/>
  <c r="Y188" i="36"/>
  <c r="X188" i="36"/>
  <c r="W188" i="36"/>
  <c r="V188" i="36"/>
  <c r="U188" i="36"/>
  <c r="T188" i="36"/>
  <c r="S188" i="36"/>
  <c r="Q188" i="36"/>
  <c r="P188" i="36"/>
  <c r="O188" i="36"/>
  <c r="N188" i="36"/>
  <c r="M188" i="36"/>
  <c r="L188" i="36"/>
  <c r="R188" i="36" s="1"/>
  <c r="K188" i="36"/>
  <c r="J188" i="36"/>
  <c r="AM187" i="36"/>
  <c r="AJ187" i="36"/>
  <c r="AH187" i="36"/>
  <c r="AG187" i="36"/>
  <c r="Y187" i="36"/>
  <c r="X187" i="36"/>
  <c r="W187" i="36"/>
  <c r="V187" i="36"/>
  <c r="U187" i="36"/>
  <c r="T187" i="36"/>
  <c r="S187" i="36"/>
  <c r="Q187" i="36"/>
  <c r="P187" i="36"/>
  <c r="O187" i="36"/>
  <c r="N187" i="36"/>
  <c r="M187" i="36"/>
  <c r="L187" i="36"/>
  <c r="R187" i="36" s="1"/>
  <c r="K187" i="36"/>
  <c r="J187" i="36"/>
  <c r="AM186" i="36"/>
  <c r="AJ186" i="36"/>
  <c r="AH186" i="36"/>
  <c r="AG186" i="36"/>
  <c r="Y186" i="36"/>
  <c r="X186" i="36"/>
  <c r="W186" i="36"/>
  <c r="V186" i="36"/>
  <c r="U186" i="36"/>
  <c r="T186" i="36"/>
  <c r="S186" i="36"/>
  <c r="Q186" i="36"/>
  <c r="P186" i="36"/>
  <c r="O186" i="36"/>
  <c r="N186" i="36"/>
  <c r="M186" i="36"/>
  <c r="L186" i="36"/>
  <c r="R186" i="36" s="1"/>
  <c r="K186" i="36"/>
  <c r="J186" i="36"/>
  <c r="AM185" i="36"/>
  <c r="AJ185" i="36"/>
  <c r="AH185" i="36"/>
  <c r="AG185" i="36"/>
  <c r="Y185" i="36"/>
  <c r="X185" i="36"/>
  <c r="W185" i="36"/>
  <c r="V185" i="36"/>
  <c r="U185" i="36"/>
  <c r="T185" i="36"/>
  <c r="S185" i="36"/>
  <c r="Q185" i="36"/>
  <c r="P185" i="36"/>
  <c r="O185" i="36"/>
  <c r="N185" i="36"/>
  <c r="M185" i="36"/>
  <c r="L185" i="36"/>
  <c r="R185" i="36" s="1"/>
  <c r="K185" i="36"/>
  <c r="J185" i="36"/>
  <c r="AM184" i="36"/>
  <c r="AJ184" i="36"/>
  <c r="AH184" i="36"/>
  <c r="AG184" i="36"/>
  <c r="Y184" i="36"/>
  <c r="X184" i="36"/>
  <c r="W184" i="36"/>
  <c r="V184" i="36"/>
  <c r="U184" i="36"/>
  <c r="T184" i="36"/>
  <c r="S184" i="36"/>
  <c r="Q184" i="36"/>
  <c r="P184" i="36"/>
  <c r="O184" i="36"/>
  <c r="N184" i="36"/>
  <c r="M184" i="36"/>
  <c r="L184" i="36"/>
  <c r="R184" i="36" s="1"/>
  <c r="K184" i="36"/>
  <c r="J184" i="36"/>
  <c r="AM183" i="36"/>
  <c r="AJ183" i="36"/>
  <c r="AH183" i="36"/>
  <c r="AG183" i="36"/>
  <c r="Y183" i="36"/>
  <c r="X183" i="36"/>
  <c r="W183" i="36"/>
  <c r="V183" i="36"/>
  <c r="U183" i="36"/>
  <c r="T183" i="36"/>
  <c r="S183" i="36"/>
  <c r="Q183" i="36"/>
  <c r="P183" i="36"/>
  <c r="O183" i="36"/>
  <c r="N183" i="36"/>
  <c r="M183" i="36"/>
  <c r="L183" i="36"/>
  <c r="R183" i="36" s="1"/>
  <c r="K183" i="36"/>
  <c r="J183" i="36"/>
  <c r="AM182" i="36"/>
  <c r="AJ182" i="36"/>
  <c r="AH182" i="36"/>
  <c r="AG182" i="36"/>
  <c r="Y182" i="36"/>
  <c r="X182" i="36"/>
  <c r="W182" i="36"/>
  <c r="V182" i="36"/>
  <c r="U182" i="36"/>
  <c r="T182" i="36"/>
  <c r="S182" i="36"/>
  <c r="Q182" i="36"/>
  <c r="P182" i="36"/>
  <c r="O182" i="36"/>
  <c r="N182" i="36"/>
  <c r="M182" i="36"/>
  <c r="L182" i="36"/>
  <c r="R182" i="36" s="1"/>
  <c r="K182" i="36"/>
  <c r="J182" i="36"/>
  <c r="AM181" i="36"/>
  <c r="AJ181" i="36"/>
  <c r="AH181" i="36"/>
  <c r="AG181" i="36"/>
  <c r="Y181" i="36"/>
  <c r="X181" i="36"/>
  <c r="W181" i="36"/>
  <c r="V181" i="36"/>
  <c r="U181" i="36"/>
  <c r="T181" i="36"/>
  <c r="S181" i="36"/>
  <c r="Q181" i="36"/>
  <c r="P181" i="36"/>
  <c r="O181" i="36"/>
  <c r="N181" i="36"/>
  <c r="M181" i="36"/>
  <c r="L181" i="36"/>
  <c r="R181" i="36" s="1"/>
  <c r="K181" i="36"/>
  <c r="J181" i="36"/>
  <c r="AM180" i="36"/>
  <c r="AJ180" i="36"/>
  <c r="AH180" i="36"/>
  <c r="AG180" i="36"/>
  <c r="Y180" i="36"/>
  <c r="X180" i="36"/>
  <c r="W180" i="36"/>
  <c r="V180" i="36"/>
  <c r="U180" i="36"/>
  <c r="T180" i="36"/>
  <c r="S180" i="36"/>
  <c r="Q180" i="36"/>
  <c r="P180" i="36"/>
  <c r="O180" i="36"/>
  <c r="N180" i="36"/>
  <c r="M180" i="36"/>
  <c r="L180" i="36"/>
  <c r="R180" i="36" s="1"/>
  <c r="K180" i="36"/>
  <c r="J180" i="36"/>
  <c r="AM179" i="36"/>
  <c r="AJ179" i="36"/>
  <c r="AH179" i="36"/>
  <c r="AG179" i="36"/>
  <c r="Y179" i="36"/>
  <c r="X179" i="36"/>
  <c r="W179" i="36"/>
  <c r="V179" i="36"/>
  <c r="U179" i="36"/>
  <c r="T179" i="36"/>
  <c r="S179" i="36"/>
  <c r="Q179" i="36"/>
  <c r="P179" i="36"/>
  <c r="O179" i="36"/>
  <c r="N179" i="36"/>
  <c r="M179" i="36"/>
  <c r="L179" i="36"/>
  <c r="R179" i="36" s="1"/>
  <c r="K179" i="36"/>
  <c r="J179" i="36"/>
  <c r="AM178" i="36"/>
  <c r="AJ178" i="36"/>
  <c r="AH178" i="36"/>
  <c r="AG178" i="36"/>
  <c r="Y178" i="36"/>
  <c r="X178" i="36"/>
  <c r="W178" i="36"/>
  <c r="V178" i="36"/>
  <c r="U178" i="36"/>
  <c r="T178" i="36"/>
  <c r="S178" i="36"/>
  <c r="Q178" i="36"/>
  <c r="P178" i="36"/>
  <c r="O178" i="36"/>
  <c r="N178" i="36"/>
  <c r="M178" i="36"/>
  <c r="L178" i="36"/>
  <c r="R178" i="36" s="1"/>
  <c r="K178" i="36"/>
  <c r="J178" i="36"/>
  <c r="AM177" i="36"/>
  <c r="AJ177" i="36"/>
  <c r="AH177" i="36"/>
  <c r="AG177" i="36"/>
  <c r="Y177" i="36"/>
  <c r="X177" i="36"/>
  <c r="W177" i="36"/>
  <c r="V177" i="36"/>
  <c r="U177" i="36"/>
  <c r="T177" i="36"/>
  <c r="S177" i="36"/>
  <c r="Q177" i="36"/>
  <c r="P177" i="36"/>
  <c r="O177" i="36"/>
  <c r="N177" i="36"/>
  <c r="M177" i="36"/>
  <c r="L177" i="36"/>
  <c r="R177" i="36" s="1"/>
  <c r="K177" i="36"/>
  <c r="J177" i="36"/>
  <c r="AM176" i="36"/>
  <c r="AJ176" i="36"/>
  <c r="AH176" i="36"/>
  <c r="AG176" i="36"/>
  <c r="Y176" i="36"/>
  <c r="X176" i="36"/>
  <c r="W176" i="36"/>
  <c r="V176" i="36"/>
  <c r="U176" i="36"/>
  <c r="T176" i="36"/>
  <c r="S176" i="36"/>
  <c r="Q176" i="36"/>
  <c r="P176" i="36"/>
  <c r="O176" i="36"/>
  <c r="N176" i="36"/>
  <c r="M176" i="36"/>
  <c r="L176" i="36"/>
  <c r="R176" i="36" s="1"/>
  <c r="K176" i="36"/>
  <c r="J176" i="36"/>
  <c r="AM175" i="36"/>
  <c r="AJ175" i="36"/>
  <c r="AH175" i="36"/>
  <c r="AG175" i="36"/>
  <c r="Y175" i="36"/>
  <c r="X175" i="36"/>
  <c r="W175" i="36"/>
  <c r="V175" i="36"/>
  <c r="U175" i="36"/>
  <c r="T175" i="36"/>
  <c r="S175" i="36"/>
  <c r="Q175" i="36"/>
  <c r="P175" i="36"/>
  <c r="O175" i="36"/>
  <c r="N175" i="36"/>
  <c r="M175" i="36"/>
  <c r="L175" i="36"/>
  <c r="R175" i="36" s="1"/>
  <c r="K175" i="36"/>
  <c r="J175" i="36"/>
  <c r="AM174" i="36"/>
  <c r="AJ174" i="36"/>
  <c r="AH174" i="36"/>
  <c r="AG174" i="36"/>
  <c r="Y174" i="36"/>
  <c r="X174" i="36"/>
  <c r="W174" i="36"/>
  <c r="V174" i="36"/>
  <c r="U174" i="36"/>
  <c r="T174" i="36"/>
  <c r="S174" i="36"/>
  <c r="Q174" i="36"/>
  <c r="P174" i="36"/>
  <c r="O174" i="36"/>
  <c r="N174" i="36"/>
  <c r="M174" i="36"/>
  <c r="L174" i="36"/>
  <c r="R174" i="36" s="1"/>
  <c r="K174" i="36"/>
  <c r="J174" i="36"/>
  <c r="AM173" i="36"/>
  <c r="AJ173" i="36"/>
  <c r="AH173" i="36"/>
  <c r="AG173" i="36"/>
  <c r="Y173" i="36"/>
  <c r="X173" i="36"/>
  <c r="W173" i="36"/>
  <c r="V173" i="36"/>
  <c r="U173" i="36"/>
  <c r="T173" i="36"/>
  <c r="S173" i="36"/>
  <c r="Q173" i="36"/>
  <c r="P173" i="36"/>
  <c r="O173" i="36"/>
  <c r="N173" i="36"/>
  <c r="M173" i="36"/>
  <c r="L173" i="36"/>
  <c r="R173" i="36" s="1"/>
  <c r="K173" i="36"/>
  <c r="J173" i="36"/>
  <c r="AM172" i="36"/>
  <c r="AJ172" i="36"/>
  <c r="AH172" i="36"/>
  <c r="AG172" i="36"/>
  <c r="Y172" i="36"/>
  <c r="X172" i="36"/>
  <c r="W172" i="36"/>
  <c r="V172" i="36"/>
  <c r="U172" i="36"/>
  <c r="T172" i="36"/>
  <c r="S172" i="36"/>
  <c r="Q172" i="36"/>
  <c r="P172" i="36"/>
  <c r="O172" i="36"/>
  <c r="N172" i="36"/>
  <c r="M172" i="36"/>
  <c r="L172" i="36"/>
  <c r="R172" i="36" s="1"/>
  <c r="K172" i="36"/>
  <c r="J172" i="36"/>
  <c r="AM171" i="36"/>
  <c r="AJ171" i="36"/>
  <c r="AH171" i="36"/>
  <c r="AG171" i="36"/>
  <c r="Y171" i="36"/>
  <c r="X171" i="36"/>
  <c r="W171" i="36"/>
  <c r="V171" i="36"/>
  <c r="U171" i="36"/>
  <c r="T171" i="36"/>
  <c r="S171" i="36"/>
  <c r="Q171" i="36"/>
  <c r="P171" i="36"/>
  <c r="O171" i="36"/>
  <c r="N171" i="36"/>
  <c r="M171" i="36"/>
  <c r="L171" i="36"/>
  <c r="R171" i="36" s="1"/>
  <c r="K171" i="36"/>
  <c r="J171" i="36"/>
  <c r="AM170" i="36"/>
  <c r="AJ170" i="36"/>
  <c r="AH170" i="36"/>
  <c r="AG170" i="36"/>
  <c r="Y170" i="36"/>
  <c r="X170" i="36"/>
  <c r="W170" i="36"/>
  <c r="V170" i="36"/>
  <c r="U170" i="36"/>
  <c r="T170" i="36"/>
  <c r="S170" i="36"/>
  <c r="Q170" i="36"/>
  <c r="P170" i="36"/>
  <c r="O170" i="36"/>
  <c r="N170" i="36"/>
  <c r="M170" i="36"/>
  <c r="L170" i="36"/>
  <c r="R170" i="36" s="1"/>
  <c r="K170" i="36"/>
  <c r="J170" i="36"/>
  <c r="AM169" i="36"/>
  <c r="AJ169" i="36"/>
  <c r="AH169" i="36"/>
  <c r="AG169" i="36"/>
  <c r="Y169" i="36"/>
  <c r="X169" i="36"/>
  <c r="W169" i="36"/>
  <c r="V169" i="36"/>
  <c r="U169" i="36"/>
  <c r="T169" i="36"/>
  <c r="S169" i="36"/>
  <c r="Q169" i="36"/>
  <c r="P169" i="36"/>
  <c r="O169" i="36"/>
  <c r="N169" i="36"/>
  <c r="M169" i="36"/>
  <c r="L169" i="36"/>
  <c r="R169" i="36" s="1"/>
  <c r="K169" i="36"/>
  <c r="J169" i="36"/>
  <c r="AM168" i="36"/>
  <c r="AJ168" i="36"/>
  <c r="AH168" i="36"/>
  <c r="AG168" i="36"/>
  <c r="Y168" i="36"/>
  <c r="X168" i="36"/>
  <c r="W168" i="36"/>
  <c r="V168" i="36"/>
  <c r="U168" i="36"/>
  <c r="T168" i="36"/>
  <c r="S168" i="36"/>
  <c r="Q168" i="36"/>
  <c r="P168" i="36"/>
  <c r="O168" i="36"/>
  <c r="N168" i="36"/>
  <c r="M168" i="36"/>
  <c r="L168" i="36"/>
  <c r="R168" i="36" s="1"/>
  <c r="K168" i="36"/>
  <c r="J168" i="36"/>
  <c r="AM167" i="36"/>
  <c r="AJ167" i="36"/>
  <c r="AH167" i="36"/>
  <c r="AG167" i="36"/>
  <c r="Y167" i="36"/>
  <c r="X167" i="36"/>
  <c r="W167" i="36"/>
  <c r="V167" i="36"/>
  <c r="U167" i="36"/>
  <c r="T167" i="36"/>
  <c r="S167" i="36"/>
  <c r="Q167" i="36"/>
  <c r="P167" i="36"/>
  <c r="O167" i="36"/>
  <c r="N167" i="36"/>
  <c r="M167" i="36"/>
  <c r="L167" i="36"/>
  <c r="R167" i="36" s="1"/>
  <c r="K167" i="36"/>
  <c r="J167" i="36"/>
  <c r="AM166" i="36"/>
  <c r="AJ166" i="36"/>
  <c r="AH166" i="36"/>
  <c r="AG166" i="36"/>
  <c r="Y166" i="36"/>
  <c r="X166" i="36"/>
  <c r="W166" i="36"/>
  <c r="V166" i="36"/>
  <c r="U166" i="36"/>
  <c r="T166" i="36"/>
  <c r="S166" i="36"/>
  <c r="Q166" i="36"/>
  <c r="P166" i="36"/>
  <c r="O166" i="36"/>
  <c r="N166" i="36"/>
  <c r="M166" i="36"/>
  <c r="L166" i="36"/>
  <c r="R166" i="36" s="1"/>
  <c r="K166" i="36"/>
  <c r="J166" i="36"/>
  <c r="AM165" i="36"/>
  <c r="AJ165" i="36"/>
  <c r="AH165" i="36"/>
  <c r="AG165" i="36"/>
  <c r="Y165" i="36"/>
  <c r="X165" i="36"/>
  <c r="W165" i="36"/>
  <c r="V165" i="36"/>
  <c r="U165" i="36"/>
  <c r="T165" i="36"/>
  <c r="S165" i="36"/>
  <c r="Q165" i="36"/>
  <c r="P165" i="36"/>
  <c r="O165" i="36"/>
  <c r="N165" i="36"/>
  <c r="M165" i="36"/>
  <c r="L165" i="36"/>
  <c r="R165" i="36" s="1"/>
  <c r="K165" i="36"/>
  <c r="J165" i="36"/>
  <c r="AM164" i="36"/>
  <c r="AJ164" i="36"/>
  <c r="AH164" i="36"/>
  <c r="AG164" i="36"/>
  <c r="Y164" i="36"/>
  <c r="X164" i="36"/>
  <c r="W164" i="36"/>
  <c r="V164" i="36"/>
  <c r="U164" i="36"/>
  <c r="T164" i="36"/>
  <c r="S164" i="36"/>
  <c r="Q164" i="36"/>
  <c r="P164" i="36"/>
  <c r="O164" i="36"/>
  <c r="N164" i="36"/>
  <c r="M164" i="36"/>
  <c r="L164" i="36"/>
  <c r="R164" i="36" s="1"/>
  <c r="K164" i="36"/>
  <c r="J164" i="36"/>
  <c r="AM163" i="36"/>
  <c r="AJ163" i="36"/>
  <c r="AH163" i="36"/>
  <c r="AG163" i="36"/>
  <c r="Y163" i="36"/>
  <c r="X163" i="36"/>
  <c r="W163" i="36"/>
  <c r="V163" i="36"/>
  <c r="U163" i="36"/>
  <c r="T163" i="36"/>
  <c r="S163" i="36"/>
  <c r="Q163" i="36"/>
  <c r="P163" i="36"/>
  <c r="O163" i="36"/>
  <c r="N163" i="36"/>
  <c r="M163" i="36"/>
  <c r="L163" i="36"/>
  <c r="R163" i="36" s="1"/>
  <c r="K163" i="36"/>
  <c r="J163" i="36"/>
  <c r="AM162" i="36"/>
  <c r="AJ162" i="36"/>
  <c r="AH162" i="36"/>
  <c r="AG162" i="36"/>
  <c r="Y162" i="36"/>
  <c r="X162" i="36"/>
  <c r="W162" i="36"/>
  <c r="V162" i="36"/>
  <c r="U162" i="36"/>
  <c r="T162" i="36"/>
  <c r="S162" i="36"/>
  <c r="Q162" i="36"/>
  <c r="P162" i="36"/>
  <c r="O162" i="36"/>
  <c r="N162" i="36"/>
  <c r="M162" i="36"/>
  <c r="L162" i="36"/>
  <c r="R162" i="36" s="1"/>
  <c r="K162" i="36"/>
  <c r="J162" i="36"/>
  <c r="AM161" i="36"/>
  <c r="AJ161" i="36"/>
  <c r="AH161" i="36"/>
  <c r="AG161" i="36"/>
  <c r="Y161" i="36"/>
  <c r="X161" i="36"/>
  <c r="W161" i="36"/>
  <c r="V161" i="36"/>
  <c r="U161" i="36"/>
  <c r="T161" i="36"/>
  <c r="S161" i="36"/>
  <c r="Q161" i="36"/>
  <c r="P161" i="36"/>
  <c r="O161" i="36"/>
  <c r="N161" i="36"/>
  <c r="M161" i="36"/>
  <c r="L161" i="36"/>
  <c r="R161" i="36" s="1"/>
  <c r="K161" i="36"/>
  <c r="J161" i="36"/>
  <c r="AM160" i="36"/>
  <c r="AJ160" i="36"/>
  <c r="AH160" i="36"/>
  <c r="AG160" i="36"/>
  <c r="Y160" i="36"/>
  <c r="X160" i="36"/>
  <c r="W160" i="36"/>
  <c r="V160" i="36"/>
  <c r="U160" i="36"/>
  <c r="T160" i="36"/>
  <c r="S160" i="36"/>
  <c r="Q160" i="36"/>
  <c r="P160" i="36"/>
  <c r="O160" i="36"/>
  <c r="N160" i="36"/>
  <c r="M160" i="36"/>
  <c r="L160" i="36"/>
  <c r="R160" i="36" s="1"/>
  <c r="K160" i="36"/>
  <c r="J160" i="36"/>
  <c r="AM159" i="36"/>
  <c r="AJ159" i="36"/>
  <c r="AH159" i="36"/>
  <c r="AG159" i="36"/>
  <c r="Y159" i="36"/>
  <c r="X159" i="36"/>
  <c r="W159" i="36"/>
  <c r="V159" i="36"/>
  <c r="U159" i="36"/>
  <c r="T159" i="36"/>
  <c r="S159" i="36"/>
  <c r="Q159" i="36"/>
  <c r="P159" i="36"/>
  <c r="O159" i="36"/>
  <c r="N159" i="36"/>
  <c r="M159" i="36"/>
  <c r="L159" i="36"/>
  <c r="R159" i="36" s="1"/>
  <c r="K159" i="36"/>
  <c r="J159" i="36"/>
  <c r="AM158" i="36"/>
  <c r="AJ158" i="36"/>
  <c r="AH158" i="36"/>
  <c r="AG158" i="36"/>
  <c r="Y158" i="36"/>
  <c r="X158" i="36"/>
  <c r="W158" i="36"/>
  <c r="V158" i="36"/>
  <c r="U158" i="36"/>
  <c r="T158" i="36"/>
  <c r="S158" i="36"/>
  <c r="Q158" i="36"/>
  <c r="P158" i="36"/>
  <c r="O158" i="36"/>
  <c r="N158" i="36"/>
  <c r="M158" i="36"/>
  <c r="L158" i="36"/>
  <c r="R158" i="36" s="1"/>
  <c r="K158" i="36"/>
  <c r="J158" i="36"/>
  <c r="AM157" i="36"/>
  <c r="AJ157" i="36"/>
  <c r="AH157" i="36"/>
  <c r="AG157" i="36"/>
  <c r="Y157" i="36"/>
  <c r="X157" i="36"/>
  <c r="W157" i="36"/>
  <c r="V157" i="36"/>
  <c r="U157" i="36"/>
  <c r="T157" i="36"/>
  <c r="S157" i="36"/>
  <c r="Q157" i="36"/>
  <c r="P157" i="36"/>
  <c r="O157" i="36"/>
  <c r="N157" i="36"/>
  <c r="M157" i="36"/>
  <c r="L157" i="36"/>
  <c r="R157" i="36" s="1"/>
  <c r="K157" i="36"/>
  <c r="J157" i="36"/>
  <c r="AM156" i="36"/>
  <c r="AJ156" i="36"/>
  <c r="AH156" i="36"/>
  <c r="AG156" i="36"/>
  <c r="Y156" i="36"/>
  <c r="X156" i="36"/>
  <c r="W156" i="36"/>
  <c r="V156" i="36"/>
  <c r="U156" i="36"/>
  <c r="T156" i="36"/>
  <c r="S156" i="36"/>
  <c r="Q156" i="36"/>
  <c r="P156" i="36"/>
  <c r="O156" i="36"/>
  <c r="N156" i="36"/>
  <c r="M156" i="36"/>
  <c r="L156" i="36"/>
  <c r="R156" i="36" s="1"/>
  <c r="K156" i="36"/>
  <c r="J156" i="36"/>
  <c r="AM155" i="36"/>
  <c r="AJ155" i="36"/>
  <c r="AH155" i="36"/>
  <c r="AG155" i="36"/>
  <c r="Y155" i="36"/>
  <c r="X155" i="36"/>
  <c r="W155" i="36"/>
  <c r="V155" i="36"/>
  <c r="U155" i="36"/>
  <c r="T155" i="36"/>
  <c r="S155" i="36"/>
  <c r="Q155" i="36"/>
  <c r="P155" i="36"/>
  <c r="O155" i="36"/>
  <c r="N155" i="36"/>
  <c r="M155" i="36"/>
  <c r="L155" i="36"/>
  <c r="R155" i="36" s="1"/>
  <c r="K155" i="36"/>
  <c r="J155" i="36"/>
  <c r="AM154" i="36"/>
  <c r="AJ154" i="36"/>
  <c r="AH154" i="36"/>
  <c r="AG154" i="36"/>
  <c r="Y154" i="36"/>
  <c r="X154" i="36"/>
  <c r="W154" i="36"/>
  <c r="V154" i="36"/>
  <c r="U154" i="36"/>
  <c r="T154" i="36"/>
  <c r="S154" i="36"/>
  <c r="Q154" i="36"/>
  <c r="P154" i="36"/>
  <c r="O154" i="36"/>
  <c r="N154" i="36"/>
  <c r="M154" i="36"/>
  <c r="L154" i="36"/>
  <c r="R154" i="36" s="1"/>
  <c r="K154" i="36"/>
  <c r="J154" i="36"/>
  <c r="AM153" i="36"/>
  <c r="AJ153" i="36"/>
  <c r="AH153" i="36"/>
  <c r="AG153" i="36"/>
  <c r="Y153" i="36"/>
  <c r="X153" i="36"/>
  <c r="W153" i="36"/>
  <c r="V153" i="36"/>
  <c r="U153" i="36"/>
  <c r="T153" i="36"/>
  <c r="S153" i="36"/>
  <c r="Q153" i="36"/>
  <c r="P153" i="36"/>
  <c r="O153" i="36"/>
  <c r="N153" i="36"/>
  <c r="M153" i="36"/>
  <c r="L153" i="36"/>
  <c r="R153" i="36" s="1"/>
  <c r="K153" i="36"/>
  <c r="J153" i="36"/>
  <c r="AM152" i="36"/>
  <c r="AJ152" i="36"/>
  <c r="AH152" i="36"/>
  <c r="AG152" i="36"/>
  <c r="Y152" i="36"/>
  <c r="X152" i="36"/>
  <c r="W152" i="36"/>
  <c r="V152" i="36"/>
  <c r="U152" i="36"/>
  <c r="T152" i="36"/>
  <c r="S152" i="36"/>
  <c r="Q152" i="36"/>
  <c r="P152" i="36"/>
  <c r="O152" i="36"/>
  <c r="N152" i="36"/>
  <c r="M152" i="36"/>
  <c r="L152" i="36"/>
  <c r="R152" i="36" s="1"/>
  <c r="K152" i="36"/>
  <c r="J152" i="36"/>
  <c r="AM151" i="36"/>
  <c r="AJ151" i="36"/>
  <c r="AH151" i="36"/>
  <c r="AG151" i="36"/>
  <c r="Y151" i="36"/>
  <c r="X151" i="36"/>
  <c r="W151" i="36"/>
  <c r="V151" i="36"/>
  <c r="U151" i="36"/>
  <c r="T151" i="36"/>
  <c r="S151" i="36"/>
  <c r="Q151" i="36"/>
  <c r="P151" i="36"/>
  <c r="O151" i="36"/>
  <c r="N151" i="36"/>
  <c r="M151" i="36"/>
  <c r="L151" i="36"/>
  <c r="R151" i="36" s="1"/>
  <c r="K151" i="36"/>
  <c r="J151" i="36"/>
  <c r="AM150" i="36"/>
  <c r="AJ150" i="36"/>
  <c r="AH150" i="36"/>
  <c r="AG150" i="36"/>
  <c r="Y150" i="36"/>
  <c r="X150" i="36"/>
  <c r="W150" i="36"/>
  <c r="V150" i="36"/>
  <c r="U150" i="36"/>
  <c r="T150" i="36"/>
  <c r="S150" i="36"/>
  <c r="Q150" i="36"/>
  <c r="P150" i="36"/>
  <c r="O150" i="36"/>
  <c r="N150" i="36"/>
  <c r="M150" i="36"/>
  <c r="L150" i="36"/>
  <c r="R150" i="36" s="1"/>
  <c r="K150" i="36"/>
  <c r="J150" i="36"/>
  <c r="AM149" i="36"/>
  <c r="AJ149" i="36"/>
  <c r="AH149" i="36"/>
  <c r="AG149" i="36"/>
  <c r="Y149" i="36"/>
  <c r="X149" i="36"/>
  <c r="W149" i="36"/>
  <c r="V149" i="36"/>
  <c r="U149" i="36"/>
  <c r="T149" i="36"/>
  <c r="S149" i="36"/>
  <c r="Q149" i="36"/>
  <c r="P149" i="36"/>
  <c r="O149" i="36"/>
  <c r="N149" i="36"/>
  <c r="M149" i="36"/>
  <c r="L149" i="36"/>
  <c r="R149" i="36" s="1"/>
  <c r="K149" i="36"/>
  <c r="J149" i="36"/>
  <c r="AM148" i="36"/>
  <c r="AJ148" i="36"/>
  <c r="AH148" i="36"/>
  <c r="AG148" i="36"/>
  <c r="Y148" i="36"/>
  <c r="X148" i="36"/>
  <c r="W148" i="36"/>
  <c r="V148" i="36"/>
  <c r="U148" i="36"/>
  <c r="T148" i="36"/>
  <c r="S148" i="36"/>
  <c r="Q148" i="36"/>
  <c r="P148" i="36"/>
  <c r="O148" i="36"/>
  <c r="N148" i="36"/>
  <c r="M148" i="36"/>
  <c r="L148" i="36"/>
  <c r="R148" i="36" s="1"/>
  <c r="K148" i="36"/>
  <c r="J148" i="36"/>
  <c r="AM147" i="36"/>
  <c r="AJ147" i="36"/>
  <c r="AH147" i="36"/>
  <c r="AG147" i="36"/>
  <c r="Y147" i="36"/>
  <c r="X147" i="36"/>
  <c r="W147" i="36"/>
  <c r="V147" i="36"/>
  <c r="U147" i="36"/>
  <c r="T147" i="36"/>
  <c r="S147" i="36"/>
  <c r="Q147" i="36"/>
  <c r="P147" i="36"/>
  <c r="O147" i="36"/>
  <c r="N147" i="36"/>
  <c r="M147" i="36"/>
  <c r="L147" i="36"/>
  <c r="R147" i="36" s="1"/>
  <c r="K147" i="36"/>
  <c r="J147" i="36"/>
  <c r="AM146" i="36"/>
  <c r="AJ146" i="36"/>
  <c r="AH146" i="36"/>
  <c r="AG146" i="36"/>
  <c r="Y146" i="36"/>
  <c r="X146" i="36"/>
  <c r="W146" i="36"/>
  <c r="V146" i="36"/>
  <c r="U146" i="36"/>
  <c r="T146" i="36"/>
  <c r="S146" i="36"/>
  <c r="Q146" i="36"/>
  <c r="P146" i="36"/>
  <c r="O146" i="36"/>
  <c r="N146" i="36"/>
  <c r="M146" i="36"/>
  <c r="L146" i="36"/>
  <c r="R146" i="36" s="1"/>
  <c r="K146" i="36"/>
  <c r="J146" i="36"/>
  <c r="AM145" i="36"/>
  <c r="AJ145" i="36"/>
  <c r="AH145" i="36"/>
  <c r="AG145" i="36"/>
  <c r="Y145" i="36"/>
  <c r="X145" i="36"/>
  <c r="W145" i="36"/>
  <c r="V145" i="36"/>
  <c r="U145" i="36"/>
  <c r="T145" i="36"/>
  <c r="S145" i="36"/>
  <c r="Q145" i="36"/>
  <c r="P145" i="36"/>
  <c r="O145" i="36"/>
  <c r="N145" i="36"/>
  <c r="M145" i="36"/>
  <c r="L145" i="36"/>
  <c r="R145" i="36" s="1"/>
  <c r="K145" i="36"/>
  <c r="J145" i="36"/>
  <c r="AM144" i="36"/>
  <c r="AJ144" i="36"/>
  <c r="AH144" i="36"/>
  <c r="AG144" i="36"/>
  <c r="Y144" i="36"/>
  <c r="X144" i="36"/>
  <c r="W144" i="36"/>
  <c r="V144" i="36"/>
  <c r="U144" i="36"/>
  <c r="T144" i="36"/>
  <c r="S144" i="36"/>
  <c r="Q144" i="36"/>
  <c r="P144" i="36"/>
  <c r="O144" i="36"/>
  <c r="N144" i="36"/>
  <c r="M144" i="36"/>
  <c r="L144" i="36"/>
  <c r="R144" i="36" s="1"/>
  <c r="K144" i="36"/>
  <c r="J144" i="36"/>
  <c r="AM143" i="36"/>
  <c r="AJ143" i="36"/>
  <c r="AH143" i="36"/>
  <c r="AG143" i="36"/>
  <c r="Y143" i="36"/>
  <c r="X143" i="36"/>
  <c r="W143" i="36"/>
  <c r="V143" i="36"/>
  <c r="U143" i="36"/>
  <c r="T143" i="36"/>
  <c r="S143" i="36"/>
  <c r="Q143" i="36"/>
  <c r="P143" i="36"/>
  <c r="O143" i="36"/>
  <c r="N143" i="36"/>
  <c r="M143" i="36"/>
  <c r="L143" i="36"/>
  <c r="R143" i="36" s="1"/>
  <c r="K143" i="36"/>
  <c r="J143" i="36"/>
  <c r="AM142" i="36"/>
  <c r="AJ142" i="36"/>
  <c r="AH142" i="36"/>
  <c r="AG142" i="36"/>
  <c r="Y142" i="36"/>
  <c r="X142" i="36"/>
  <c r="W142" i="36"/>
  <c r="V142" i="36"/>
  <c r="U142" i="36"/>
  <c r="T142" i="36"/>
  <c r="S142" i="36"/>
  <c r="Q142" i="36"/>
  <c r="P142" i="36"/>
  <c r="O142" i="36"/>
  <c r="N142" i="36"/>
  <c r="M142" i="36"/>
  <c r="L142" i="36"/>
  <c r="R142" i="36" s="1"/>
  <c r="K142" i="36"/>
  <c r="J142" i="36"/>
  <c r="AM141" i="36"/>
  <c r="AJ141" i="36"/>
  <c r="AH141" i="36"/>
  <c r="AG141" i="36"/>
  <c r="Y141" i="36"/>
  <c r="X141" i="36"/>
  <c r="W141" i="36"/>
  <c r="V141" i="36"/>
  <c r="U141" i="36"/>
  <c r="T141" i="36"/>
  <c r="S141" i="36"/>
  <c r="Q141" i="36"/>
  <c r="P141" i="36"/>
  <c r="O141" i="36"/>
  <c r="N141" i="36"/>
  <c r="M141" i="36"/>
  <c r="L141" i="36"/>
  <c r="R141" i="36" s="1"/>
  <c r="K141" i="36"/>
  <c r="J141" i="36"/>
  <c r="AM140" i="36"/>
  <c r="AJ140" i="36"/>
  <c r="AH140" i="36"/>
  <c r="AG140" i="36"/>
  <c r="Y140" i="36"/>
  <c r="X140" i="36"/>
  <c r="W140" i="36"/>
  <c r="V140" i="36"/>
  <c r="U140" i="36"/>
  <c r="T140" i="36"/>
  <c r="S140" i="36"/>
  <c r="Q140" i="36"/>
  <c r="P140" i="36"/>
  <c r="O140" i="36"/>
  <c r="N140" i="36"/>
  <c r="M140" i="36"/>
  <c r="L140" i="36"/>
  <c r="R140" i="36" s="1"/>
  <c r="K140" i="36"/>
  <c r="J140" i="36"/>
  <c r="AM139" i="36"/>
  <c r="AJ139" i="36"/>
  <c r="AH139" i="36"/>
  <c r="AG139" i="36"/>
  <c r="Y139" i="36"/>
  <c r="X139" i="36"/>
  <c r="W139" i="36"/>
  <c r="V139" i="36"/>
  <c r="U139" i="36"/>
  <c r="T139" i="36"/>
  <c r="S139" i="36"/>
  <c r="Q139" i="36"/>
  <c r="P139" i="36"/>
  <c r="O139" i="36"/>
  <c r="N139" i="36"/>
  <c r="M139" i="36"/>
  <c r="L139" i="36"/>
  <c r="R139" i="36" s="1"/>
  <c r="K139" i="36"/>
  <c r="J139" i="36"/>
  <c r="AM138" i="36"/>
  <c r="AJ138" i="36"/>
  <c r="AH138" i="36"/>
  <c r="AG138" i="36"/>
  <c r="Y138" i="36"/>
  <c r="X138" i="36"/>
  <c r="W138" i="36"/>
  <c r="V138" i="36"/>
  <c r="U138" i="36"/>
  <c r="T138" i="36"/>
  <c r="S138" i="36"/>
  <c r="Q138" i="36"/>
  <c r="P138" i="36"/>
  <c r="O138" i="36"/>
  <c r="N138" i="36"/>
  <c r="M138" i="36"/>
  <c r="L138" i="36"/>
  <c r="R138" i="36" s="1"/>
  <c r="K138" i="36"/>
  <c r="J138" i="36"/>
  <c r="AM137" i="36"/>
  <c r="AJ137" i="36"/>
  <c r="AH137" i="36"/>
  <c r="AG137" i="36"/>
  <c r="Y137" i="36"/>
  <c r="X137" i="36"/>
  <c r="W137" i="36"/>
  <c r="V137" i="36"/>
  <c r="U137" i="36"/>
  <c r="T137" i="36"/>
  <c r="S137" i="36"/>
  <c r="Q137" i="36"/>
  <c r="P137" i="36"/>
  <c r="O137" i="36"/>
  <c r="N137" i="36"/>
  <c r="M137" i="36"/>
  <c r="L137" i="36"/>
  <c r="R137" i="36" s="1"/>
  <c r="K137" i="36"/>
  <c r="J137" i="36"/>
  <c r="AM136" i="36"/>
  <c r="AJ136" i="36"/>
  <c r="AH136" i="36"/>
  <c r="AG136" i="36"/>
  <c r="Y136" i="36"/>
  <c r="X136" i="36"/>
  <c r="W136" i="36"/>
  <c r="V136" i="36"/>
  <c r="U136" i="36"/>
  <c r="T136" i="36"/>
  <c r="S136" i="36"/>
  <c r="Q136" i="36"/>
  <c r="P136" i="36"/>
  <c r="O136" i="36"/>
  <c r="N136" i="36"/>
  <c r="M136" i="36"/>
  <c r="L136" i="36"/>
  <c r="R136" i="36" s="1"/>
  <c r="K136" i="36"/>
  <c r="J136" i="36"/>
  <c r="AM135" i="36"/>
  <c r="AJ135" i="36"/>
  <c r="AH135" i="36"/>
  <c r="AG135" i="36"/>
  <c r="Y135" i="36"/>
  <c r="X135" i="36"/>
  <c r="W135" i="36"/>
  <c r="V135" i="36"/>
  <c r="U135" i="36"/>
  <c r="T135" i="36"/>
  <c r="S135" i="36"/>
  <c r="Q135" i="36"/>
  <c r="P135" i="36"/>
  <c r="O135" i="36"/>
  <c r="N135" i="36"/>
  <c r="M135" i="36"/>
  <c r="L135" i="36"/>
  <c r="R135" i="36" s="1"/>
  <c r="K135" i="36"/>
  <c r="J135" i="36"/>
  <c r="AM134" i="36"/>
  <c r="AJ134" i="36"/>
  <c r="AH134" i="36"/>
  <c r="AG134" i="36"/>
  <c r="Y134" i="36"/>
  <c r="X134" i="36"/>
  <c r="W134" i="36"/>
  <c r="V134" i="36"/>
  <c r="U134" i="36"/>
  <c r="T134" i="36"/>
  <c r="S134" i="36"/>
  <c r="Q134" i="36"/>
  <c r="P134" i="36"/>
  <c r="O134" i="36"/>
  <c r="N134" i="36"/>
  <c r="M134" i="36"/>
  <c r="L134" i="36"/>
  <c r="R134" i="36" s="1"/>
  <c r="K134" i="36"/>
  <c r="J134" i="36"/>
  <c r="AM133" i="36"/>
  <c r="AJ133" i="36"/>
  <c r="AH133" i="36"/>
  <c r="AG133" i="36"/>
  <c r="Y133" i="36"/>
  <c r="X133" i="36"/>
  <c r="W133" i="36"/>
  <c r="V133" i="36"/>
  <c r="U133" i="36"/>
  <c r="T133" i="36"/>
  <c r="S133" i="36"/>
  <c r="Q133" i="36"/>
  <c r="P133" i="36"/>
  <c r="O133" i="36"/>
  <c r="N133" i="36"/>
  <c r="M133" i="36"/>
  <c r="L133" i="36"/>
  <c r="R133" i="36" s="1"/>
  <c r="K133" i="36"/>
  <c r="J133" i="36"/>
  <c r="AM132" i="36"/>
  <c r="AJ132" i="36"/>
  <c r="AH132" i="36"/>
  <c r="AG132" i="36"/>
  <c r="Y132" i="36"/>
  <c r="X132" i="36"/>
  <c r="W132" i="36"/>
  <c r="V132" i="36"/>
  <c r="U132" i="36"/>
  <c r="T132" i="36"/>
  <c r="S132" i="36"/>
  <c r="Q132" i="36"/>
  <c r="P132" i="36"/>
  <c r="O132" i="36"/>
  <c r="N132" i="36"/>
  <c r="M132" i="36"/>
  <c r="L132" i="36"/>
  <c r="R132" i="36" s="1"/>
  <c r="K132" i="36"/>
  <c r="J132" i="36"/>
  <c r="AM131" i="36"/>
  <c r="AJ131" i="36"/>
  <c r="AH131" i="36"/>
  <c r="AG131" i="36"/>
  <c r="Y131" i="36"/>
  <c r="X131" i="36"/>
  <c r="W131" i="36"/>
  <c r="V131" i="36"/>
  <c r="U131" i="36"/>
  <c r="T131" i="36"/>
  <c r="S131" i="36"/>
  <c r="Q131" i="36"/>
  <c r="P131" i="36"/>
  <c r="O131" i="36"/>
  <c r="N131" i="36"/>
  <c r="M131" i="36"/>
  <c r="L131" i="36"/>
  <c r="R131" i="36" s="1"/>
  <c r="K131" i="36"/>
  <c r="J131" i="36"/>
  <c r="AM130" i="36"/>
  <c r="AJ130" i="36"/>
  <c r="AH130" i="36"/>
  <c r="AG130" i="36"/>
  <c r="Y130" i="36"/>
  <c r="X130" i="36"/>
  <c r="W130" i="36"/>
  <c r="V130" i="36"/>
  <c r="U130" i="36"/>
  <c r="T130" i="36"/>
  <c r="S130" i="36"/>
  <c r="Q130" i="36"/>
  <c r="P130" i="36"/>
  <c r="O130" i="36"/>
  <c r="N130" i="36"/>
  <c r="M130" i="36"/>
  <c r="L130" i="36"/>
  <c r="R130" i="36" s="1"/>
  <c r="K130" i="36"/>
  <c r="J130" i="36"/>
  <c r="AM129" i="36"/>
  <c r="AJ129" i="36"/>
  <c r="AH129" i="36"/>
  <c r="AG129" i="36"/>
  <c r="Y129" i="36"/>
  <c r="X129" i="36"/>
  <c r="W129" i="36"/>
  <c r="V129" i="36"/>
  <c r="U129" i="36"/>
  <c r="T129" i="36"/>
  <c r="S129" i="36"/>
  <c r="Q129" i="36"/>
  <c r="P129" i="36"/>
  <c r="O129" i="36"/>
  <c r="N129" i="36"/>
  <c r="M129" i="36"/>
  <c r="L129" i="36"/>
  <c r="R129" i="36" s="1"/>
  <c r="K129" i="36"/>
  <c r="J129" i="36"/>
  <c r="AM128" i="36"/>
  <c r="AJ128" i="36"/>
  <c r="AH128" i="36"/>
  <c r="AG128" i="36"/>
  <c r="Y128" i="36"/>
  <c r="X128" i="36"/>
  <c r="W128" i="36"/>
  <c r="V128" i="36"/>
  <c r="U128" i="36"/>
  <c r="T128" i="36"/>
  <c r="S128" i="36"/>
  <c r="Q128" i="36"/>
  <c r="P128" i="36"/>
  <c r="O128" i="36"/>
  <c r="N128" i="36"/>
  <c r="M128" i="36"/>
  <c r="L128" i="36"/>
  <c r="R128" i="36" s="1"/>
  <c r="K128" i="36"/>
  <c r="J128" i="36"/>
  <c r="AM127" i="36"/>
  <c r="AJ127" i="36"/>
  <c r="AH127" i="36"/>
  <c r="AG127" i="36"/>
  <c r="Y127" i="36"/>
  <c r="X127" i="36"/>
  <c r="W127" i="36"/>
  <c r="V127" i="36"/>
  <c r="U127" i="36"/>
  <c r="T127" i="36"/>
  <c r="S127" i="36"/>
  <c r="Q127" i="36"/>
  <c r="P127" i="36"/>
  <c r="O127" i="36"/>
  <c r="N127" i="36"/>
  <c r="M127" i="36"/>
  <c r="L127" i="36"/>
  <c r="R127" i="36" s="1"/>
  <c r="K127" i="36"/>
  <c r="J127" i="36"/>
  <c r="AM126" i="36"/>
  <c r="AJ126" i="36"/>
  <c r="AH126" i="36"/>
  <c r="AG126" i="36"/>
  <c r="Y126" i="36"/>
  <c r="X126" i="36"/>
  <c r="W126" i="36"/>
  <c r="V126" i="36"/>
  <c r="U126" i="36"/>
  <c r="T126" i="36"/>
  <c r="S126" i="36"/>
  <c r="Q126" i="36"/>
  <c r="P126" i="36"/>
  <c r="O126" i="36"/>
  <c r="N126" i="36"/>
  <c r="M126" i="36"/>
  <c r="L126" i="36"/>
  <c r="R126" i="36" s="1"/>
  <c r="K126" i="36"/>
  <c r="J126" i="36"/>
  <c r="AM125" i="36"/>
  <c r="AJ125" i="36"/>
  <c r="AH125" i="36"/>
  <c r="AG125" i="36"/>
  <c r="Y125" i="36"/>
  <c r="X125" i="36"/>
  <c r="W125" i="36"/>
  <c r="V125" i="36"/>
  <c r="U125" i="36"/>
  <c r="T125" i="36"/>
  <c r="S125" i="36"/>
  <c r="Q125" i="36"/>
  <c r="P125" i="36"/>
  <c r="O125" i="36"/>
  <c r="N125" i="36"/>
  <c r="M125" i="36"/>
  <c r="L125" i="36"/>
  <c r="R125" i="36" s="1"/>
  <c r="K125" i="36"/>
  <c r="J125" i="36"/>
  <c r="AM124" i="36"/>
  <c r="AJ124" i="36"/>
  <c r="AH124" i="36"/>
  <c r="AG124" i="36"/>
  <c r="Y124" i="36"/>
  <c r="X124" i="36"/>
  <c r="W124" i="36"/>
  <c r="V124" i="36"/>
  <c r="U124" i="36"/>
  <c r="T124" i="36"/>
  <c r="S124" i="36"/>
  <c r="Q124" i="36"/>
  <c r="P124" i="36"/>
  <c r="O124" i="36"/>
  <c r="N124" i="36"/>
  <c r="M124" i="36"/>
  <c r="L124" i="36"/>
  <c r="R124" i="36" s="1"/>
  <c r="K124" i="36"/>
  <c r="J124" i="36"/>
  <c r="AM123" i="36"/>
  <c r="AJ123" i="36"/>
  <c r="AH123" i="36"/>
  <c r="AG123" i="36"/>
  <c r="Y123" i="36"/>
  <c r="X123" i="36"/>
  <c r="W123" i="36"/>
  <c r="V123" i="36"/>
  <c r="U123" i="36"/>
  <c r="T123" i="36"/>
  <c r="S123" i="36"/>
  <c r="Q123" i="36"/>
  <c r="P123" i="36"/>
  <c r="O123" i="36"/>
  <c r="N123" i="36"/>
  <c r="M123" i="36"/>
  <c r="L123" i="36"/>
  <c r="R123" i="36" s="1"/>
  <c r="K123" i="36"/>
  <c r="J123" i="36"/>
  <c r="AM122" i="36"/>
  <c r="AJ122" i="36"/>
  <c r="AH122" i="36"/>
  <c r="AG122" i="36"/>
  <c r="Y122" i="36"/>
  <c r="X122" i="36"/>
  <c r="W122" i="36"/>
  <c r="V122" i="36"/>
  <c r="U122" i="36"/>
  <c r="T122" i="36"/>
  <c r="S122" i="36"/>
  <c r="Q122" i="36"/>
  <c r="P122" i="36"/>
  <c r="O122" i="36"/>
  <c r="N122" i="36"/>
  <c r="M122" i="36"/>
  <c r="L122" i="36"/>
  <c r="R122" i="36" s="1"/>
  <c r="K122" i="36"/>
  <c r="J122" i="36"/>
  <c r="AM121" i="36"/>
  <c r="AJ121" i="36"/>
  <c r="AH121" i="36"/>
  <c r="AG121" i="36"/>
  <c r="Y121" i="36"/>
  <c r="X121" i="36"/>
  <c r="W121" i="36"/>
  <c r="V121" i="36"/>
  <c r="U121" i="36"/>
  <c r="T121" i="36"/>
  <c r="S121" i="36"/>
  <c r="Q121" i="36"/>
  <c r="P121" i="36"/>
  <c r="O121" i="36"/>
  <c r="N121" i="36"/>
  <c r="M121" i="36"/>
  <c r="L121" i="36"/>
  <c r="R121" i="36" s="1"/>
  <c r="K121" i="36"/>
  <c r="J121" i="36"/>
  <c r="AM120" i="36"/>
  <c r="AJ120" i="36"/>
  <c r="AH120" i="36"/>
  <c r="AG120" i="36"/>
  <c r="Y120" i="36"/>
  <c r="X120" i="36"/>
  <c r="W120" i="36"/>
  <c r="V120" i="36"/>
  <c r="U120" i="36"/>
  <c r="T120" i="36"/>
  <c r="S120" i="36"/>
  <c r="Q120" i="36"/>
  <c r="P120" i="36"/>
  <c r="O120" i="36"/>
  <c r="N120" i="36"/>
  <c r="M120" i="36"/>
  <c r="L120" i="36"/>
  <c r="R120" i="36" s="1"/>
  <c r="K120" i="36"/>
  <c r="J120" i="36"/>
  <c r="AM119" i="36"/>
  <c r="AJ119" i="36"/>
  <c r="AH119" i="36"/>
  <c r="AG119" i="36"/>
  <c r="Y119" i="36"/>
  <c r="X119" i="36"/>
  <c r="W119" i="36"/>
  <c r="V119" i="36"/>
  <c r="U119" i="36"/>
  <c r="T119" i="36"/>
  <c r="S119" i="36"/>
  <c r="Q119" i="36"/>
  <c r="P119" i="36"/>
  <c r="O119" i="36"/>
  <c r="N119" i="36"/>
  <c r="M119" i="36"/>
  <c r="L119" i="36"/>
  <c r="R119" i="36" s="1"/>
  <c r="K119" i="36"/>
  <c r="J119" i="36"/>
  <c r="AM118" i="36"/>
  <c r="AJ118" i="36"/>
  <c r="AH118" i="36"/>
  <c r="AG118" i="36"/>
  <c r="Y118" i="36"/>
  <c r="X118" i="36"/>
  <c r="W118" i="36"/>
  <c r="V118" i="36"/>
  <c r="U118" i="36"/>
  <c r="T118" i="36"/>
  <c r="S118" i="36"/>
  <c r="Q118" i="36"/>
  <c r="P118" i="36"/>
  <c r="O118" i="36"/>
  <c r="N118" i="36"/>
  <c r="M118" i="36"/>
  <c r="L118" i="36"/>
  <c r="R118" i="36" s="1"/>
  <c r="K118" i="36"/>
  <c r="J118" i="36"/>
  <c r="AM117" i="36"/>
  <c r="AJ117" i="36"/>
  <c r="AH117" i="36"/>
  <c r="AG117" i="36"/>
  <c r="Y117" i="36"/>
  <c r="X117" i="36"/>
  <c r="W117" i="36"/>
  <c r="V117" i="36"/>
  <c r="U117" i="36"/>
  <c r="T117" i="36"/>
  <c r="S117" i="36"/>
  <c r="Q117" i="36"/>
  <c r="P117" i="36"/>
  <c r="O117" i="36"/>
  <c r="N117" i="36"/>
  <c r="M117" i="36"/>
  <c r="L117" i="36"/>
  <c r="R117" i="36" s="1"/>
  <c r="K117" i="36"/>
  <c r="J117" i="36"/>
  <c r="AM116" i="36"/>
  <c r="AJ116" i="36"/>
  <c r="AH116" i="36"/>
  <c r="AG116" i="36"/>
  <c r="Y116" i="36"/>
  <c r="X116" i="36"/>
  <c r="W116" i="36"/>
  <c r="V116" i="36"/>
  <c r="U116" i="36"/>
  <c r="T116" i="36"/>
  <c r="S116" i="36"/>
  <c r="Q116" i="36"/>
  <c r="P116" i="36"/>
  <c r="O116" i="36"/>
  <c r="N116" i="36"/>
  <c r="M116" i="36"/>
  <c r="L116" i="36"/>
  <c r="R116" i="36" s="1"/>
  <c r="K116" i="36"/>
  <c r="J116" i="36"/>
  <c r="AM115" i="36"/>
  <c r="AJ115" i="36"/>
  <c r="AH115" i="36"/>
  <c r="AG115" i="36"/>
  <c r="Y115" i="36"/>
  <c r="X115" i="36"/>
  <c r="W115" i="36"/>
  <c r="V115" i="36"/>
  <c r="U115" i="36"/>
  <c r="T115" i="36"/>
  <c r="S115" i="36"/>
  <c r="Q115" i="36"/>
  <c r="P115" i="36"/>
  <c r="O115" i="36"/>
  <c r="N115" i="36"/>
  <c r="M115" i="36"/>
  <c r="L115" i="36"/>
  <c r="R115" i="36" s="1"/>
  <c r="K115" i="36"/>
  <c r="J115" i="36"/>
  <c r="AM114" i="36"/>
  <c r="AJ114" i="36"/>
  <c r="AH114" i="36"/>
  <c r="AG114" i="36"/>
  <c r="Y114" i="36"/>
  <c r="X114" i="36"/>
  <c r="W114" i="36"/>
  <c r="V114" i="36"/>
  <c r="U114" i="36"/>
  <c r="T114" i="36"/>
  <c r="S114" i="36"/>
  <c r="Q114" i="36"/>
  <c r="P114" i="36"/>
  <c r="O114" i="36"/>
  <c r="N114" i="36"/>
  <c r="M114" i="36"/>
  <c r="L114" i="36"/>
  <c r="R114" i="36" s="1"/>
  <c r="K114" i="36"/>
  <c r="J114" i="36"/>
  <c r="AM113" i="36"/>
  <c r="AJ113" i="36"/>
  <c r="AH113" i="36"/>
  <c r="AG113" i="36"/>
  <c r="Y113" i="36"/>
  <c r="X113" i="36"/>
  <c r="W113" i="36"/>
  <c r="V113" i="36"/>
  <c r="U113" i="36"/>
  <c r="T113" i="36"/>
  <c r="S113" i="36"/>
  <c r="Q113" i="36"/>
  <c r="P113" i="36"/>
  <c r="O113" i="36"/>
  <c r="N113" i="36"/>
  <c r="M113" i="36"/>
  <c r="L113" i="36"/>
  <c r="R113" i="36" s="1"/>
  <c r="K113" i="36"/>
  <c r="J113" i="36"/>
  <c r="AM112" i="36"/>
  <c r="AJ112" i="36"/>
  <c r="AH112" i="36"/>
  <c r="AG112" i="36"/>
  <c r="Y112" i="36"/>
  <c r="X112" i="36"/>
  <c r="W112" i="36"/>
  <c r="V112" i="36"/>
  <c r="U112" i="36"/>
  <c r="T112" i="36"/>
  <c r="S112" i="36"/>
  <c r="Q112" i="36"/>
  <c r="P112" i="36"/>
  <c r="O112" i="36"/>
  <c r="N112" i="36"/>
  <c r="M112" i="36"/>
  <c r="L112" i="36"/>
  <c r="R112" i="36" s="1"/>
  <c r="K112" i="36"/>
  <c r="J112" i="36"/>
  <c r="AM111" i="36"/>
  <c r="AJ111" i="36"/>
  <c r="AH111" i="36"/>
  <c r="AG111" i="36"/>
  <c r="Y111" i="36"/>
  <c r="X111" i="36"/>
  <c r="W111" i="36"/>
  <c r="V111" i="36"/>
  <c r="U111" i="36"/>
  <c r="T111" i="36"/>
  <c r="S111" i="36"/>
  <c r="Q111" i="36"/>
  <c r="P111" i="36"/>
  <c r="O111" i="36"/>
  <c r="N111" i="36"/>
  <c r="M111" i="36"/>
  <c r="L111" i="36"/>
  <c r="R111" i="36" s="1"/>
  <c r="K111" i="36"/>
  <c r="J111" i="36"/>
  <c r="AM110" i="36"/>
  <c r="AJ110" i="36"/>
  <c r="AH110" i="36"/>
  <c r="AG110" i="36"/>
  <c r="Y110" i="36"/>
  <c r="X110" i="36"/>
  <c r="W110" i="36"/>
  <c r="V110" i="36"/>
  <c r="U110" i="36"/>
  <c r="T110" i="36"/>
  <c r="S110" i="36"/>
  <c r="Q110" i="36"/>
  <c r="P110" i="36"/>
  <c r="O110" i="36"/>
  <c r="N110" i="36"/>
  <c r="M110" i="36"/>
  <c r="L110" i="36"/>
  <c r="R110" i="36" s="1"/>
  <c r="K110" i="36"/>
  <c r="J110" i="36"/>
  <c r="AM109" i="36"/>
  <c r="AJ109" i="36"/>
  <c r="AH109" i="36"/>
  <c r="AG109" i="36"/>
  <c r="Y109" i="36"/>
  <c r="X109" i="36"/>
  <c r="W109" i="36"/>
  <c r="V109" i="36"/>
  <c r="U109" i="36"/>
  <c r="T109" i="36"/>
  <c r="S109" i="36"/>
  <c r="Q109" i="36"/>
  <c r="P109" i="36"/>
  <c r="O109" i="36"/>
  <c r="N109" i="36"/>
  <c r="M109" i="36"/>
  <c r="L109" i="36"/>
  <c r="R109" i="36" s="1"/>
  <c r="K109" i="36"/>
  <c r="J109" i="36"/>
  <c r="AM108" i="36"/>
  <c r="AJ108" i="36"/>
  <c r="AH108" i="36"/>
  <c r="AG108" i="36"/>
  <c r="Y108" i="36"/>
  <c r="X108" i="36"/>
  <c r="W108" i="36"/>
  <c r="V108" i="36"/>
  <c r="U108" i="36"/>
  <c r="T108" i="36"/>
  <c r="S108" i="36"/>
  <c r="Q108" i="36"/>
  <c r="P108" i="36"/>
  <c r="O108" i="36"/>
  <c r="N108" i="36"/>
  <c r="M108" i="36"/>
  <c r="L108" i="36"/>
  <c r="R108" i="36" s="1"/>
  <c r="K108" i="36"/>
  <c r="J108" i="36"/>
  <c r="AM107" i="36"/>
  <c r="AJ107" i="36"/>
  <c r="AH107" i="36"/>
  <c r="AG107" i="36"/>
  <c r="Y107" i="36"/>
  <c r="X107" i="36"/>
  <c r="W107" i="36"/>
  <c r="V107" i="36"/>
  <c r="U107" i="36"/>
  <c r="T107" i="36"/>
  <c r="S107" i="36"/>
  <c r="Q107" i="36"/>
  <c r="P107" i="36"/>
  <c r="O107" i="36"/>
  <c r="N107" i="36"/>
  <c r="M107" i="36"/>
  <c r="L107" i="36"/>
  <c r="R107" i="36" s="1"/>
  <c r="K107" i="36"/>
  <c r="J107" i="36"/>
  <c r="AM106" i="36"/>
  <c r="AJ106" i="36"/>
  <c r="AH106" i="36"/>
  <c r="AG106" i="36"/>
  <c r="Y106" i="36"/>
  <c r="X106" i="36"/>
  <c r="W106" i="36"/>
  <c r="V106" i="36"/>
  <c r="U106" i="36"/>
  <c r="T106" i="36"/>
  <c r="S106" i="36"/>
  <c r="Q106" i="36"/>
  <c r="P106" i="36"/>
  <c r="O106" i="36"/>
  <c r="N106" i="36"/>
  <c r="M106" i="36"/>
  <c r="L106" i="36"/>
  <c r="R106" i="36" s="1"/>
  <c r="K106" i="36"/>
  <c r="J106" i="36"/>
  <c r="AM105" i="36"/>
  <c r="AJ105" i="36"/>
  <c r="AH105" i="36"/>
  <c r="AG105" i="36"/>
  <c r="Y105" i="36"/>
  <c r="X105" i="36"/>
  <c r="W105" i="36"/>
  <c r="V105" i="36"/>
  <c r="U105" i="36"/>
  <c r="T105" i="36"/>
  <c r="S105" i="36"/>
  <c r="Q105" i="36"/>
  <c r="P105" i="36"/>
  <c r="O105" i="36"/>
  <c r="N105" i="36"/>
  <c r="M105" i="36"/>
  <c r="L105" i="36"/>
  <c r="R105" i="36" s="1"/>
  <c r="K105" i="36"/>
  <c r="J105" i="36"/>
  <c r="AM104" i="36"/>
  <c r="AJ104" i="36"/>
  <c r="AH104" i="36"/>
  <c r="AG104" i="36"/>
  <c r="Y104" i="36"/>
  <c r="X104" i="36"/>
  <c r="W104" i="36"/>
  <c r="V104" i="36"/>
  <c r="U104" i="36"/>
  <c r="T104" i="36"/>
  <c r="S104" i="36"/>
  <c r="Q104" i="36"/>
  <c r="P104" i="36"/>
  <c r="O104" i="36"/>
  <c r="N104" i="36"/>
  <c r="M104" i="36"/>
  <c r="L104" i="36"/>
  <c r="R104" i="36" s="1"/>
  <c r="K104" i="36"/>
  <c r="J104" i="36"/>
  <c r="AM103" i="36"/>
  <c r="AJ103" i="36"/>
  <c r="AH103" i="36"/>
  <c r="AG103" i="36"/>
  <c r="Y103" i="36"/>
  <c r="X103" i="36"/>
  <c r="W103" i="36"/>
  <c r="V103" i="36"/>
  <c r="U103" i="36"/>
  <c r="T103" i="36"/>
  <c r="S103" i="36"/>
  <c r="Q103" i="36"/>
  <c r="P103" i="36"/>
  <c r="O103" i="36"/>
  <c r="N103" i="36"/>
  <c r="M103" i="36"/>
  <c r="L103" i="36"/>
  <c r="R103" i="36" s="1"/>
  <c r="K103" i="36"/>
  <c r="J103" i="36"/>
  <c r="AM102" i="36"/>
  <c r="AJ102" i="36"/>
  <c r="AH102" i="36"/>
  <c r="AG102" i="36"/>
  <c r="Y102" i="36"/>
  <c r="X102" i="36"/>
  <c r="W102" i="36"/>
  <c r="V102" i="36"/>
  <c r="U102" i="36"/>
  <c r="T102" i="36"/>
  <c r="S102" i="36"/>
  <c r="Q102" i="36"/>
  <c r="P102" i="36"/>
  <c r="O102" i="36"/>
  <c r="N102" i="36"/>
  <c r="M102" i="36"/>
  <c r="L102" i="36"/>
  <c r="R102" i="36" s="1"/>
  <c r="K102" i="36"/>
  <c r="J102" i="36"/>
  <c r="AM101" i="36"/>
  <c r="AJ101" i="36"/>
  <c r="AH101" i="36"/>
  <c r="AG101" i="36"/>
  <c r="Y101" i="36"/>
  <c r="X101" i="36"/>
  <c r="W101" i="36"/>
  <c r="V101" i="36"/>
  <c r="U101" i="36"/>
  <c r="T101" i="36"/>
  <c r="S101" i="36"/>
  <c r="Q101" i="36"/>
  <c r="P101" i="36"/>
  <c r="O101" i="36"/>
  <c r="N101" i="36"/>
  <c r="M101" i="36"/>
  <c r="L101" i="36"/>
  <c r="R101" i="36" s="1"/>
  <c r="K101" i="36"/>
  <c r="J101" i="36"/>
  <c r="AM100" i="36"/>
  <c r="AJ100" i="36"/>
  <c r="AH100" i="36"/>
  <c r="AG100" i="36"/>
  <c r="Y100" i="36"/>
  <c r="X100" i="36"/>
  <c r="W100" i="36"/>
  <c r="V100" i="36"/>
  <c r="U100" i="36"/>
  <c r="T100" i="36"/>
  <c r="S100" i="36"/>
  <c r="Q100" i="36"/>
  <c r="P100" i="36"/>
  <c r="O100" i="36"/>
  <c r="N100" i="36"/>
  <c r="M100" i="36"/>
  <c r="L100" i="36"/>
  <c r="R100" i="36" s="1"/>
  <c r="K100" i="36"/>
  <c r="J100" i="36"/>
  <c r="AM99" i="36"/>
  <c r="AJ99" i="36"/>
  <c r="AH99" i="36"/>
  <c r="AG99" i="36"/>
  <c r="Y99" i="36"/>
  <c r="X99" i="36"/>
  <c r="W99" i="36"/>
  <c r="V99" i="36"/>
  <c r="U99" i="36"/>
  <c r="T99" i="36"/>
  <c r="S99" i="36"/>
  <c r="Q99" i="36"/>
  <c r="P99" i="36"/>
  <c r="O99" i="36"/>
  <c r="N99" i="36"/>
  <c r="M99" i="36"/>
  <c r="L99" i="36"/>
  <c r="R99" i="36" s="1"/>
  <c r="K99" i="36"/>
  <c r="J99" i="36"/>
  <c r="AM98" i="36"/>
  <c r="AJ98" i="36"/>
  <c r="AH98" i="36"/>
  <c r="AG98" i="36"/>
  <c r="Y98" i="36"/>
  <c r="X98" i="36"/>
  <c r="W98" i="36"/>
  <c r="V98" i="36"/>
  <c r="U98" i="36"/>
  <c r="T98" i="36"/>
  <c r="S98" i="36"/>
  <c r="Q98" i="36"/>
  <c r="P98" i="36"/>
  <c r="O98" i="36"/>
  <c r="N98" i="36"/>
  <c r="M98" i="36"/>
  <c r="L98" i="36"/>
  <c r="R98" i="36" s="1"/>
  <c r="K98" i="36"/>
  <c r="J98" i="36"/>
  <c r="AM97" i="36"/>
  <c r="AJ97" i="36"/>
  <c r="AH97" i="36"/>
  <c r="AG97" i="36"/>
  <c r="Y97" i="36"/>
  <c r="X97" i="36"/>
  <c r="W97" i="36"/>
  <c r="V97" i="36"/>
  <c r="U97" i="36"/>
  <c r="T97" i="36"/>
  <c r="S97" i="36"/>
  <c r="Q97" i="36"/>
  <c r="P97" i="36"/>
  <c r="O97" i="36"/>
  <c r="N97" i="36"/>
  <c r="M97" i="36"/>
  <c r="L97" i="36"/>
  <c r="R97" i="36" s="1"/>
  <c r="K97" i="36"/>
  <c r="J97" i="36"/>
  <c r="AM96" i="36"/>
  <c r="AJ96" i="36"/>
  <c r="AH96" i="36"/>
  <c r="AG96" i="36"/>
  <c r="Y96" i="36"/>
  <c r="X96" i="36"/>
  <c r="W96" i="36"/>
  <c r="V96" i="36"/>
  <c r="U96" i="36"/>
  <c r="T96" i="36"/>
  <c r="S96" i="36"/>
  <c r="Q96" i="36"/>
  <c r="P96" i="36"/>
  <c r="O96" i="36"/>
  <c r="N96" i="36"/>
  <c r="M96" i="36"/>
  <c r="L96" i="36"/>
  <c r="R96" i="36" s="1"/>
  <c r="K96" i="36"/>
  <c r="J96" i="36"/>
  <c r="AM95" i="36"/>
  <c r="AJ95" i="36"/>
  <c r="AH95" i="36"/>
  <c r="AG95" i="36"/>
  <c r="Y95" i="36"/>
  <c r="X95" i="36"/>
  <c r="W95" i="36"/>
  <c r="V95" i="36"/>
  <c r="U95" i="36"/>
  <c r="T95" i="36"/>
  <c r="S95" i="36"/>
  <c r="Q95" i="36"/>
  <c r="P95" i="36"/>
  <c r="O95" i="36"/>
  <c r="N95" i="36"/>
  <c r="M95" i="36"/>
  <c r="L95" i="36"/>
  <c r="R95" i="36" s="1"/>
  <c r="K95" i="36"/>
  <c r="J95" i="36"/>
  <c r="AM94" i="36"/>
  <c r="AJ94" i="36"/>
  <c r="AH94" i="36"/>
  <c r="AG94" i="36"/>
  <c r="Y94" i="36"/>
  <c r="X94" i="36"/>
  <c r="W94" i="36"/>
  <c r="V94" i="36"/>
  <c r="U94" i="36"/>
  <c r="T94" i="36"/>
  <c r="S94" i="36"/>
  <c r="Q94" i="36"/>
  <c r="P94" i="36"/>
  <c r="O94" i="36"/>
  <c r="N94" i="36"/>
  <c r="M94" i="36"/>
  <c r="L94" i="36"/>
  <c r="R94" i="36" s="1"/>
  <c r="K94" i="36"/>
  <c r="J94" i="36"/>
  <c r="AM93" i="36"/>
  <c r="AJ93" i="36"/>
  <c r="AH93" i="36"/>
  <c r="AG93" i="36"/>
  <c r="Y93" i="36"/>
  <c r="X93" i="36"/>
  <c r="W93" i="36"/>
  <c r="V93" i="36"/>
  <c r="U93" i="36"/>
  <c r="T93" i="36"/>
  <c r="S93" i="36"/>
  <c r="Q93" i="36"/>
  <c r="P93" i="36"/>
  <c r="O93" i="36"/>
  <c r="N93" i="36"/>
  <c r="M93" i="36"/>
  <c r="L93" i="36"/>
  <c r="R93" i="36" s="1"/>
  <c r="K93" i="36"/>
  <c r="J93" i="36"/>
  <c r="AM92" i="36"/>
  <c r="AJ92" i="36"/>
  <c r="AH92" i="36"/>
  <c r="AG92" i="36"/>
  <c r="Y92" i="36"/>
  <c r="X92" i="36"/>
  <c r="W92" i="36"/>
  <c r="V92" i="36"/>
  <c r="U92" i="36"/>
  <c r="T92" i="36"/>
  <c r="S92" i="36"/>
  <c r="Q92" i="36"/>
  <c r="P92" i="36"/>
  <c r="O92" i="36"/>
  <c r="N92" i="36"/>
  <c r="M92" i="36"/>
  <c r="L92" i="36"/>
  <c r="R92" i="36" s="1"/>
  <c r="K92" i="36"/>
  <c r="J92" i="36"/>
  <c r="AM91" i="36"/>
  <c r="AJ91" i="36"/>
  <c r="AH91" i="36"/>
  <c r="AG91" i="36"/>
  <c r="Y91" i="36"/>
  <c r="X91" i="36"/>
  <c r="W91" i="36"/>
  <c r="V91" i="36"/>
  <c r="U91" i="36"/>
  <c r="T91" i="36"/>
  <c r="S91" i="36"/>
  <c r="Q91" i="36"/>
  <c r="P91" i="36"/>
  <c r="O91" i="36"/>
  <c r="N91" i="36"/>
  <c r="M91" i="36"/>
  <c r="L91" i="36"/>
  <c r="R91" i="36" s="1"/>
  <c r="K91" i="36"/>
  <c r="J91" i="36"/>
  <c r="AM90" i="36"/>
  <c r="AJ90" i="36"/>
  <c r="AH90" i="36"/>
  <c r="AG90" i="36"/>
  <c r="Y90" i="36"/>
  <c r="X90" i="36"/>
  <c r="W90" i="36"/>
  <c r="V90" i="36"/>
  <c r="U90" i="36"/>
  <c r="T90" i="36"/>
  <c r="S90" i="36"/>
  <c r="Q90" i="36"/>
  <c r="P90" i="36"/>
  <c r="O90" i="36"/>
  <c r="N90" i="36"/>
  <c r="M90" i="36"/>
  <c r="L90" i="36"/>
  <c r="R90" i="36" s="1"/>
  <c r="K90" i="36"/>
  <c r="J90" i="36"/>
  <c r="AM89" i="36"/>
  <c r="AJ89" i="36"/>
  <c r="AH89" i="36"/>
  <c r="AG89" i="36"/>
  <c r="Y89" i="36"/>
  <c r="X89" i="36"/>
  <c r="W89" i="36"/>
  <c r="V89" i="36"/>
  <c r="U89" i="36"/>
  <c r="T89" i="36"/>
  <c r="S89" i="36"/>
  <c r="Q89" i="36"/>
  <c r="P89" i="36"/>
  <c r="O89" i="36"/>
  <c r="N89" i="36"/>
  <c r="M89" i="36"/>
  <c r="L89" i="36"/>
  <c r="R89" i="36" s="1"/>
  <c r="K89" i="36"/>
  <c r="J89" i="36"/>
  <c r="AM88" i="36"/>
  <c r="AJ88" i="36"/>
  <c r="AH88" i="36"/>
  <c r="AG88" i="36"/>
  <c r="Y88" i="36"/>
  <c r="X88" i="36"/>
  <c r="W88" i="36"/>
  <c r="V88" i="36"/>
  <c r="U88" i="36"/>
  <c r="T88" i="36"/>
  <c r="S88" i="36"/>
  <c r="Q88" i="36"/>
  <c r="P88" i="36"/>
  <c r="O88" i="36"/>
  <c r="N88" i="36"/>
  <c r="M88" i="36"/>
  <c r="L88" i="36"/>
  <c r="R88" i="36" s="1"/>
  <c r="K88" i="36"/>
  <c r="J88" i="36"/>
  <c r="AM87" i="36"/>
  <c r="AJ87" i="36"/>
  <c r="AH87" i="36"/>
  <c r="AG87" i="36"/>
  <c r="Y87" i="36"/>
  <c r="X87" i="36"/>
  <c r="W87" i="36"/>
  <c r="V87" i="36"/>
  <c r="U87" i="36"/>
  <c r="T87" i="36"/>
  <c r="S87" i="36"/>
  <c r="Q87" i="36"/>
  <c r="P87" i="36"/>
  <c r="O87" i="36"/>
  <c r="N87" i="36"/>
  <c r="M87" i="36"/>
  <c r="L87" i="36"/>
  <c r="R87" i="36" s="1"/>
  <c r="K87" i="36"/>
  <c r="J87" i="36"/>
  <c r="AM86" i="36"/>
  <c r="AJ86" i="36"/>
  <c r="AH86" i="36"/>
  <c r="AG86" i="36"/>
  <c r="Y86" i="36"/>
  <c r="X86" i="36"/>
  <c r="W86" i="36"/>
  <c r="V86" i="36"/>
  <c r="U86" i="36"/>
  <c r="T86" i="36"/>
  <c r="S86" i="36"/>
  <c r="Q86" i="36"/>
  <c r="P86" i="36"/>
  <c r="O86" i="36"/>
  <c r="N86" i="36"/>
  <c r="M86" i="36"/>
  <c r="L86" i="36"/>
  <c r="R86" i="36" s="1"/>
  <c r="K86" i="36"/>
  <c r="J86" i="36"/>
  <c r="AM85" i="36"/>
  <c r="AJ85" i="36"/>
  <c r="AH85" i="36"/>
  <c r="AG85" i="36"/>
  <c r="Y85" i="36"/>
  <c r="X85" i="36"/>
  <c r="W85" i="36"/>
  <c r="V85" i="36"/>
  <c r="U85" i="36"/>
  <c r="T85" i="36"/>
  <c r="S85" i="36"/>
  <c r="Q85" i="36"/>
  <c r="P85" i="36"/>
  <c r="O85" i="36"/>
  <c r="N85" i="36"/>
  <c r="M85" i="36"/>
  <c r="L85" i="36"/>
  <c r="R85" i="36" s="1"/>
  <c r="K85" i="36"/>
  <c r="J85" i="36"/>
  <c r="AM84" i="36"/>
  <c r="AG84" i="36"/>
  <c r="X84" i="36"/>
  <c r="U84" i="36"/>
  <c r="T84" i="36"/>
  <c r="S84" i="36"/>
  <c r="Q84" i="36"/>
  <c r="O84" i="36"/>
  <c r="N84" i="36"/>
  <c r="M84" i="36"/>
  <c r="L84" i="36"/>
  <c r="R84" i="36" s="1"/>
  <c r="K84" i="36"/>
  <c r="AM83" i="36"/>
  <c r="AG83" i="36"/>
  <c r="X83" i="36"/>
  <c r="U83" i="36"/>
  <c r="T83" i="36"/>
  <c r="S83" i="36"/>
  <c r="Q83" i="36"/>
  <c r="O83" i="36"/>
  <c r="N83" i="36"/>
  <c r="M83" i="36"/>
  <c r="L83" i="36"/>
  <c r="R83" i="36" s="1"/>
  <c r="K83" i="36"/>
  <c r="AM82" i="36"/>
  <c r="AG82" i="36"/>
  <c r="X82" i="36"/>
  <c r="U82" i="36"/>
  <c r="T82" i="36"/>
  <c r="S82" i="36"/>
  <c r="Q82" i="36"/>
  <c r="O82" i="36"/>
  <c r="N82" i="36"/>
  <c r="M82" i="36"/>
  <c r="L82" i="36"/>
  <c r="R82" i="36" s="1"/>
  <c r="K82" i="36"/>
  <c r="AM81" i="36"/>
  <c r="AG81" i="36"/>
  <c r="AM80" i="36"/>
  <c r="AG80" i="36"/>
  <c r="X80" i="36"/>
  <c r="U80" i="36"/>
  <c r="T80" i="36"/>
  <c r="S80" i="36"/>
  <c r="Q80" i="36"/>
  <c r="O80" i="36"/>
  <c r="N80" i="36"/>
  <c r="M80" i="36"/>
  <c r="L80" i="36"/>
  <c r="R80" i="36" s="1"/>
  <c r="K80" i="36"/>
  <c r="AM79" i="36"/>
  <c r="AG79" i="36"/>
  <c r="X79" i="36"/>
  <c r="U79" i="36"/>
  <c r="T79" i="36"/>
  <c r="S79" i="36"/>
  <c r="Q79" i="36"/>
  <c r="O79" i="36"/>
  <c r="N79" i="36"/>
  <c r="M79" i="36"/>
  <c r="L79" i="36"/>
  <c r="R79" i="36" s="1"/>
  <c r="K79" i="36"/>
  <c r="AM78" i="36"/>
  <c r="AG78" i="36"/>
  <c r="X78" i="36"/>
  <c r="U78" i="36"/>
  <c r="T78" i="36"/>
  <c r="S78" i="36"/>
  <c r="Q78" i="36"/>
  <c r="O78" i="36"/>
  <c r="N78" i="36"/>
  <c r="M78" i="36"/>
  <c r="L78" i="36"/>
  <c r="R78" i="36" s="1"/>
  <c r="K78" i="36"/>
  <c r="AM77" i="36"/>
  <c r="AG77" i="36"/>
  <c r="X77" i="36"/>
  <c r="U77" i="36"/>
  <c r="T77" i="36"/>
  <c r="S77" i="36"/>
  <c r="Q77" i="36"/>
  <c r="O77" i="36"/>
  <c r="N77" i="36"/>
  <c r="M77" i="36"/>
  <c r="L77" i="36"/>
  <c r="R77" i="36" s="1"/>
  <c r="K77" i="36"/>
  <c r="AM76" i="36"/>
  <c r="AG76" i="36"/>
  <c r="X76" i="36"/>
  <c r="U76" i="36"/>
  <c r="T76" i="36"/>
  <c r="S76" i="36"/>
  <c r="Q76" i="36"/>
  <c r="O76" i="36"/>
  <c r="N76" i="36"/>
  <c r="M76" i="36"/>
  <c r="L76" i="36"/>
  <c r="R76" i="36" s="1"/>
  <c r="K76" i="36"/>
  <c r="AM75" i="36"/>
  <c r="AG75" i="36"/>
  <c r="X75" i="36"/>
  <c r="U75" i="36"/>
  <c r="T75" i="36"/>
  <c r="S75" i="36"/>
  <c r="Q75" i="36"/>
  <c r="O75" i="36"/>
  <c r="N75" i="36"/>
  <c r="M75" i="36"/>
  <c r="L75" i="36"/>
  <c r="R75" i="36" s="1"/>
  <c r="K75" i="36"/>
  <c r="AM74" i="36"/>
  <c r="CX45" i="3" s="1"/>
  <c r="AG74" i="36"/>
  <c r="X74" i="36"/>
  <c r="U74" i="36"/>
  <c r="T74" i="36"/>
  <c r="S74" i="36"/>
  <c r="Q74" i="36"/>
  <c r="O74" i="36"/>
  <c r="N74" i="36"/>
  <c r="M74" i="36"/>
  <c r="L74" i="36"/>
  <c r="R74" i="36" s="1"/>
  <c r="K74" i="36"/>
  <c r="AM73" i="36"/>
  <c r="AG73" i="36"/>
  <c r="X73" i="36"/>
  <c r="U73" i="36"/>
  <c r="T73" i="36"/>
  <c r="S73" i="36"/>
  <c r="Q73" i="36"/>
  <c r="O73" i="36"/>
  <c r="N73" i="36"/>
  <c r="M73" i="36"/>
  <c r="L73" i="36"/>
  <c r="R73" i="36" s="1"/>
  <c r="K73" i="36"/>
  <c r="AM72" i="36"/>
  <c r="CX41" i="3" s="1"/>
  <c r="AG72" i="36"/>
  <c r="X72" i="36"/>
  <c r="U72" i="36"/>
  <c r="T72" i="36"/>
  <c r="S72" i="36"/>
  <c r="Q72" i="36"/>
  <c r="O72" i="36"/>
  <c r="N72" i="36"/>
  <c r="M72" i="36"/>
  <c r="L72" i="36"/>
  <c r="R72" i="36" s="1"/>
  <c r="K72" i="36"/>
  <c r="AM71" i="36"/>
  <c r="CX75" i="3" s="1"/>
  <c r="CY75" i="3" s="1"/>
  <c r="AJ71" i="36"/>
  <c r="AH71" i="36"/>
  <c r="AG71" i="36"/>
  <c r="Y71" i="36"/>
  <c r="X71" i="36"/>
  <c r="W71" i="36"/>
  <c r="V71" i="36"/>
  <c r="U71" i="36"/>
  <c r="T71" i="36"/>
  <c r="S71" i="36"/>
  <c r="Q71" i="36"/>
  <c r="P71" i="36"/>
  <c r="O71" i="36"/>
  <c r="N71" i="36"/>
  <c r="M71" i="36"/>
  <c r="L71" i="36"/>
  <c r="R71" i="36" s="1"/>
  <c r="K71" i="36"/>
  <c r="J71" i="36"/>
  <c r="AM70" i="36"/>
  <c r="CX71" i="3" s="1"/>
  <c r="AG70" i="36"/>
  <c r="X70" i="36"/>
  <c r="U70" i="36"/>
  <c r="T70" i="36"/>
  <c r="S70" i="36"/>
  <c r="Q70" i="36"/>
  <c r="O70" i="36"/>
  <c r="N70" i="36"/>
  <c r="M70" i="36"/>
  <c r="L70" i="36"/>
  <c r="R70" i="36" s="1"/>
  <c r="K70" i="36"/>
  <c r="AM69" i="36"/>
  <c r="CX113" i="3" s="1"/>
  <c r="CY113" i="3" s="1"/>
  <c r="AJ69" i="36"/>
  <c r="AH69" i="36"/>
  <c r="AG69" i="36"/>
  <c r="Y69" i="36"/>
  <c r="X69" i="36"/>
  <c r="W69" i="36"/>
  <c r="V69" i="36"/>
  <c r="U69" i="36"/>
  <c r="T69" i="36"/>
  <c r="S69" i="36"/>
  <c r="Q69" i="36"/>
  <c r="P69" i="36"/>
  <c r="O69" i="36"/>
  <c r="N69" i="36"/>
  <c r="M69" i="36"/>
  <c r="L69" i="36"/>
  <c r="R69" i="36" s="1"/>
  <c r="K69" i="36"/>
  <c r="J69" i="36"/>
  <c r="Y68" i="36"/>
  <c r="X68" i="36"/>
  <c r="W68" i="36"/>
  <c r="V68" i="36"/>
  <c r="U68" i="36"/>
  <c r="T68" i="36"/>
  <c r="S68" i="36"/>
  <c r="Q68" i="36"/>
  <c r="P68" i="36"/>
  <c r="O68" i="36"/>
  <c r="N68" i="36"/>
  <c r="M68" i="36"/>
  <c r="L68" i="36"/>
  <c r="R68" i="36" s="1"/>
  <c r="K68" i="36"/>
  <c r="J68" i="36"/>
  <c r="X67" i="36"/>
  <c r="U67" i="36"/>
  <c r="T67" i="36"/>
  <c r="S67" i="36"/>
  <c r="Q67" i="36"/>
  <c r="O67" i="36"/>
  <c r="N67" i="36"/>
  <c r="M67" i="36"/>
  <c r="L67" i="36"/>
  <c r="R67" i="36" s="1"/>
  <c r="K67" i="36"/>
  <c r="X66" i="36"/>
  <c r="U66" i="36"/>
  <c r="T66" i="36"/>
  <c r="S66" i="36"/>
  <c r="Q66" i="36"/>
  <c r="O66" i="36"/>
  <c r="N66" i="36"/>
  <c r="M66" i="36"/>
  <c r="L66" i="36"/>
  <c r="R66" i="36" s="1"/>
  <c r="K66" i="36"/>
  <c r="X65" i="36"/>
  <c r="U65" i="36"/>
  <c r="T65" i="36"/>
  <c r="S65" i="36"/>
  <c r="Q65" i="36"/>
  <c r="O65" i="36"/>
  <c r="N65" i="36"/>
  <c r="M65" i="36"/>
  <c r="L65" i="36"/>
  <c r="R65" i="36" s="1"/>
  <c r="K65" i="36"/>
  <c r="X64" i="36"/>
  <c r="U64" i="36"/>
  <c r="T64" i="36"/>
  <c r="S64" i="36"/>
  <c r="Q64" i="36"/>
  <c r="O64" i="36"/>
  <c r="N64" i="36"/>
  <c r="M64" i="36"/>
  <c r="L64" i="36"/>
  <c r="R64" i="36" s="1"/>
  <c r="K64" i="36"/>
  <c r="X63" i="36"/>
  <c r="U63" i="36"/>
  <c r="T63" i="36"/>
  <c r="S63" i="36"/>
  <c r="Q63" i="36"/>
  <c r="O63" i="36"/>
  <c r="N63" i="36"/>
  <c r="M63" i="36"/>
  <c r="L63" i="36"/>
  <c r="R63" i="36" s="1"/>
  <c r="K63" i="36"/>
  <c r="X62" i="36"/>
  <c r="U62" i="36"/>
  <c r="T62" i="36"/>
  <c r="S62" i="36"/>
  <c r="Q62" i="36"/>
  <c r="O62" i="36"/>
  <c r="N62" i="36"/>
  <c r="M62" i="36"/>
  <c r="L62" i="36"/>
  <c r="R62" i="36" s="1"/>
  <c r="K62" i="36"/>
  <c r="X61" i="36"/>
  <c r="U61" i="36"/>
  <c r="T61" i="36"/>
  <c r="S61" i="36"/>
  <c r="Q61" i="36"/>
  <c r="O61" i="36"/>
  <c r="N61" i="36"/>
  <c r="M61" i="36"/>
  <c r="L61" i="36"/>
  <c r="R61" i="36" s="1"/>
  <c r="K61" i="36"/>
  <c r="X60" i="36"/>
  <c r="U60" i="36"/>
  <c r="T60" i="36"/>
  <c r="S60" i="36"/>
  <c r="Q60" i="36"/>
  <c r="O60" i="36"/>
  <c r="N60" i="36"/>
  <c r="M60" i="36"/>
  <c r="L60" i="36"/>
  <c r="R60" i="36" s="1"/>
  <c r="K60" i="36"/>
  <c r="X59" i="36"/>
  <c r="U59" i="36"/>
  <c r="T59" i="36"/>
  <c r="S59" i="36"/>
  <c r="Q59" i="36"/>
  <c r="O59" i="36"/>
  <c r="N59" i="36"/>
  <c r="M59" i="36"/>
  <c r="L59" i="36"/>
  <c r="R59" i="36" s="1"/>
  <c r="K59" i="36"/>
  <c r="X58" i="36"/>
  <c r="U58" i="36"/>
  <c r="T58" i="36"/>
  <c r="S58" i="36"/>
  <c r="Q58" i="36"/>
  <c r="O58" i="36"/>
  <c r="N58" i="36"/>
  <c r="M58" i="36"/>
  <c r="L58" i="36"/>
  <c r="R58" i="36" s="1"/>
  <c r="K58" i="36"/>
  <c r="X57" i="36"/>
  <c r="U57" i="36"/>
  <c r="T57" i="36"/>
  <c r="S57" i="36"/>
  <c r="Q57" i="36"/>
  <c r="O57" i="36"/>
  <c r="N57" i="36"/>
  <c r="M57" i="36"/>
  <c r="L57" i="36"/>
  <c r="R57" i="36" s="1"/>
  <c r="K57" i="36"/>
  <c r="X56" i="36"/>
  <c r="U56" i="36"/>
  <c r="T56" i="36"/>
  <c r="S56" i="36"/>
  <c r="Q56" i="36"/>
  <c r="O56" i="36"/>
  <c r="N56" i="36"/>
  <c r="M56" i="36"/>
  <c r="L56" i="36"/>
  <c r="R56" i="36" s="1"/>
  <c r="K56" i="36"/>
  <c r="X55" i="36"/>
  <c r="U55" i="36"/>
  <c r="T55" i="36"/>
  <c r="S55" i="36"/>
  <c r="Q55" i="36"/>
  <c r="O55" i="36"/>
  <c r="N55" i="36"/>
  <c r="M55" i="36"/>
  <c r="L55" i="36"/>
  <c r="R55" i="36" s="1"/>
  <c r="K55" i="36"/>
  <c r="X54" i="36"/>
  <c r="U54" i="36"/>
  <c r="T54" i="36"/>
  <c r="S54" i="36"/>
  <c r="Q54" i="36"/>
  <c r="O54" i="36"/>
  <c r="N54" i="36"/>
  <c r="M54" i="36"/>
  <c r="L54" i="36"/>
  <c r="R54" i="36" s="1"/>
  <c r="K54" i="36"/>
  <c r="X53" i="36"/>
  <c r="U53" i="36"/>
  <c r="T53" i="36"/>
  <c r="S53" i="36"/>
  <c r="Q53" i="36"/>
  <c r="O53" i="36"/>
  <c r="N53" i="36"/>
  <c r="M53" i="36"/>
  <c r="L53" i="36"/>
  <c r="R53" i="36" s="1"/>
  <c r="K53" i="36"/>
  <c r="X52" i="36"/>
  <c r="U52" i="36"/>
  <c r="T52" i="36"/>
  <c r="S52" i="36"/>
  <c r="Q52" i="36"/>
  <c r="O52" i="36"/>
  <c r="N52" i="36"/>
  <c r="M52" i="36"/>
  <c r="L52" i="36"/>
  <c r="R52" i="36" s="1"/>
  <c r="K52" i="36"/>
  <c r="X51" i="36"/>
  <c r="U51" i="36"/>
  <c r="T51" i="36"/>
  <c r="S51" i="36"/>
  <c r="Q51" i="36"/>
  <c r="O51" i="36"/>
  <c r="N51" i="36"/>
  <c r="M51" i="36"/>
  <c r="L51" i="36"/>
  <c r="R51" i="36" s="1"/>
  <c r="K51" i="36"/>
  <c r="X50" i="36"/>
  <c r="U50" i="36"/>
  <c r="T50" i="36"/>
  <c r="S50" i="36"/>
  <c r="Q50" i="36"/>
  <c r="O50" i="36"/>
  <c r="N50" i="36"/>
  <c r="M50" i="36"/>
  <c r="L50" i="36"/>
  <c r="R50" i="36" s="1"/>
  <c r="K50" i="36"/>
  <c r="X49" i="36"/>
  <c r="U49" i="36"/>
  <c r="T49" i="36"/>
  <c r="S49" i="36"/>
  <c r="Q49" i="36"/>
  <c r="O49" i="36"/>
  <c r="N49" i="36"/>
  <c r="M49" i="36"/>
  <c r="L49" i="36"/>
  <c r="R49" i="36" s="1"/>
  <c r="K49" i="36"/>
  <c r="X48" i="36"/>
  <c r="U48" i="36"/>
  <c r="T48" i="36"/>
  <c r="S48" i="36"/>
  <c r="Q48" i="36"/>
  <c r="O48" i="36"/>
  <c r="N48" i="36"/>
  <c r="M48" i="36"/>
  <c r="L48" i="36"/>
  <c r="R48" i="36" s="1"/>
  <c r="K48" i="36"/>
  <c r="X47" i="36"/>
  <c r="U47" i="36"/>
  <c r="T47" i="36"/>
  <c r="S47" i="36"/>
  <c r="Q47" i="36"/>
  <c r="O47" i="36"/>
  <c r="N47" i="36"/>
  <c r="M47" i="36"/>
  <c r="L47" i="36"/>
  <c r="R47" i="36" s="1"/>
  <c r="K47" i="36"/>
  <c r="Y46" i="36"/>
  <c r="X46" i="36"/>
  <c r="W46" i="36"/>
  <c r="V46" i="36"/>
  <c r="U46" i="36"/>
  <c r="T46" i="36"/>
  <c r="S46" i="36"/>
  <c r="Q46" i="36"/>
  <c r="P46" i="36"/>
  <c r="O46" i="36"/>
  <c r="N46" i="36"/>
  <c r="M46" i="36"/>
  <c r="L46" i="36"/>
  <c r="R46" i="36" s="1"/>
  <c r="K46" i="36"/>
  <c r="J46" i="36"/>
  <c r="X45" i="36"/>
  <c r="U45" i="36"/>
  <c r="T45" i="36"/>
  <c r="S45" i="36"/>
  <c r="Q45" i="36"/>
  <c r="O45" i="36"/>
  <c r="N45" i="36"/>
  <c r="M45" i="36"/>
  <c r="L45" i="36"/>
  <c r="R45" i="36" s="1"/>
  <c r="K45" i="36"/>
  <c r="X44" i="36"/>
  <c r="U44" i="36"/>
  <c r="T44" i="36"/>
  <c r="S44" i="36"/>
  <c r="Q44" i="36"/>
  <c r="O44" i="36"/>
  <c r="N44" i="36"/>
  <c r="M44" i="36"/>
  <c r="L44" i="36"/>
  <c r="R44" i="36" s="1"/>
  <c r="K44" i="36"/>
  <c r="X43" i="36"/>
  <c r="U43" i="36"/>
  <c r="T43" i="36"/>
  <c r="S43" i="36"/>
  <c r="Q43" i="36"/>
  <c r="O43" i="36"/>
  <c r="N43" i="36"/>
  <c r="M43" i="36"/>
  <c r="L43" i="36"/>
  <c r="R43" i="36" s="1"/>
  <c r="K43" i="36"/>
  <c r="X42" i="36"/>
  <c r="U42" i="36"/>
  <c r="T42" i="36"/>
  <c r="S42" i="36"/>
  <c r="Q42" i="36"/>
  <c r="O42" i="36"/>
  <c r="N42" i="36"/>
  <c r="M42" i="36"/>
  <c r="L42" i="36"/>
  <c r="R42" i="36" s="1"/>
  <c r="K42" i="36"/>
  <c r="X41" i="36"/>
  <c r="U41" i="36"/>
  <c r="T41" i="36"/>
  <c r="S41" i="36"/>
  <c r="Q41" i="36"/>
  <c r="O41" i="36"/>
  <c r="N41" i="36"/>
  <c r="M41" i="36"/>
  <c r="L41" i="36"/>
  <c r="R41" i="36" s="1"/>
  <c r="K41" i="36"/>
  <c r="X40" i="36"/>
  <c r="U40" i="36"/>
  <c r="T40" i="36"/>
  <c r="S40" i="36"/>
  <c r="Q40" i="36"/>
  <c r="O40" i="36"/>
  <c r="N40" i="36"/>
  <c r="M40" i="36"/>
  <c r="L40" i="36"/>
  <c r="R40" i="36" s="1"/>
  <c r="K40" i="36"/>
  <c r="CX112" i="3"/>
  <c r="CY112" i="3" s="1"/>
  <c r="CX111" i="3"/>
  <c r="CY111" i="3" s="1"/>
  <c r="AM31" i="36"/>
  <c r="CX109" i="3" s="1"/>
  <c r="AG31" i="36"/>
  <c r="X31" i="36"/>
  <c r="U31" i="36"/>
  <c r="T31" i="36"/>
  <c r="S31" i="36"/>
  <c r="Q31" i="36"/>
  <c r="O31" i="36"/>
  <c r="N31" i="36"/>
  <c r="M31" i="36"/>
  <c r="L31" i="36"/>
  <c r="R31" i="36" s="1"/>
  <c r="K31" i="36"/>
  <c r="AM28" i="36"/>
  <c r="CX39" i="3" s="1"/>
  <c r="AG28" i="36"/>
  <c r="X28" i="36"/>
  <c r="U28" i="36"/>
  <c r="T28" i="36"/>
  <c r="S28" i="36"/>
  <c r="Q28" i="36"/>
  <c r="O28" i="36"/>
  <c r="N28" i="36"/>
  <c r="M28" i="36"/>
  <c r="L28" i="36"/>
  <c r="R28" i="36" s="1"/>
  <c r="K28" i="36"/>
  <c r="AM27" i="36"/>
  <c r="CX38" i="3" s="1"/>
  <c r="AG27" i="36"/>
  <c r="X27" i="36"/>
  <c r="U27" i="36"/>
  <c r="T27" i="36"/>
  <c r="S27" i="36"/>
  <c r="Q27" i="36"/>
  <c r="O27" i="36"/>
  <c r="N27" i="36"/>
  <c r="M27" i="36"/>
  <c r="L27" i="36"/>
  <c r="R27" i="36" s="1"/>
  <c r="K27" i="36"/>
  <c r="AM26" i="36"/>
  <c r="CX37" i="3" s="1"/>
  <c r="AG26" i="36"/>
  <c r="X26" i="36"/>
  <c r="U26" i="36"/>
  <c r="T26" i="36"/>
  <c r="S26" i="36"/>
  <c r="Q26" i="36"/>
  <c r="O26" i="36"/>
  <c r="N26" i="36"/>
  <c r="M26" i="36"/>
  <c r="L26" i="36"/>
  <c r="R26" i="36" s="1"/>
  <c r="K26" i="36"/>
  <c r="AM25" i="36"/>
  <c r="AG25" i="36"/>
  <c r="X25" i="36"/>
  <c r="U25" i="36"/>
  <c r="T25" i="36"/>
  <c r="S25" i="36"/>
  <c r="Q25" i="36"/>
  <c r="O25" i="36"/>
  <c r="N25" i="36"/>
  <c r="M25" i="36"/>
  <c r="L25" i="36"/>
  <c r="R25" i="36" s="1"/>
  <c r="K25" i="36"/>
  <c r="AM24" i="36"/>
  <c r="CX35" i="3" s="1"/>
  <c r="AG24" i="36"/>
  <c r="X24" i="36"/>
  <c r="U24" i="36"/>
  <c r="T24" i="36"/>
  <c r="S24" i="36"/>
  <c r="Q24" i="36"/>
  <c r="O24" i="36"/>
  <c r="N24" i="36"/>
  <c r="M24" i="36"/>
  <c r="L24" i="36"/>
  <c r="R24" i="36" s="1"/>
  <c r="K24" i="36"/>
  <c r="AM23" i="36"/>
  <c r="AG23" i="36"/>
  <c r="X23" i="36"/>
  <c r="U23" i="36"/>
  <c r="T23" i="36"/>
  <c r="S23" i="36"/>
  <c r="Q23" i="36"/>
  <c r="O23" i="36"/>
  <c r="N23" i="36"/>
  <c r="M23" i="36"/>
  <c r="L23" i="36"/>
  <c r="R23" i="36" s="1"/>
  <c r="K23" i="36"/>
  <c r="AM21" i="36"/>
  <c r="CX32" i="3" s="1"/>
  <c r="AG21" i="36"/>
  <c r="X21" i="36"/>
  <c r="U21" i="36"/>
  <c r="T21" i="36"/>
  <c r="S21" i="36"/>
  <c r="Q21" i="36"/>
  <c r="O21" i="36"/>
  <c r="N21" i="36"/>
  <c r="M21" i="36"/>
  <c r="L21" i="36"/>
  <c r="R21" i="36" s="1"/>
  <c r="K21" i="36"/>
  <c r="AM20" i="36"/>
  <c r="CX31" i="3" s="1"/>
  <c r="AG20" i="36"/>
  <c r="X20" i="36"/>
  <c r="U20" i="36"/>
  <c r="T20" i="36"/>
  <c r="S20" i="36"/>
  <c r="Q20" i="36"/>
  <c r="O20" i="36"/>
  <c r="N20" i="36"/>
  <c r="M20" i="36"/>
  <c r="L20" i="36"/>
  <c r="R20" i="36" s="1"/>
  <c r="K20" i="36"/>
  <c r="AM19" i="36"/>
  <c r="CX30" i="3" s="1"/>
  <c r="AG19" i="36"/>
  <c r="X19" i="36"/>
  <c r="U19" i="36"/>
  <c r="T19" i="36"/>
  <c r="S19" i="36"/>
  <c r="Q19" i="36"/>
  <c r="O19" i="36"/>
  <c r="N19" i="36"/>
  <c r="M19" i="36"/>
  <c r="L19" i="36"/>
  <c r="R19" i="36" s="1"/>
  <c r="K19" i="36"/>
  <c r="AM18" i="36"/>
  <c r="CX29" i="3" s="1"/>
  <c r="AG18" i="36"/>
  <c r="X18" i="36"/>
  <c r="U18" i="36"/>
  <c r="T18" i="36"/>
  <c r="S18" i="36"/>
  <c r="Q18" i="36"/>
  <c r="O18" i="36"/>
  <c r="N18" i="36"/>
  <c r="M18" i="36"/>
  <c r="L18" i="36"/>
  <c r="R18" i="36" s="1"/>
  <c r="K18" i="36"/>
  <c r="AM17" i="36"/>
  <c r="CX28" i="3" s="1"/>
  <c r="AG17" i="36"/>
  <c r="X17" i="36"/>
  <c r="U17" i="36"/>
  <c r="T17" i="36"/>
  <c r="S17" i="36"/>
  <c r="Q17" i="36"/>
  <c r="O17" i="36"/>
  <c r="N17" i="36"/>
  <c r="M17" i="36"/>
  <c r="L17" i="36"/>
  <c r="R17" i="36" s="1"/>
  <c r="K17" i="36"/>
  <c r="AM16" i="36"/>
  <c r="CX27" i="3" s="1"/>
  <c r="AG16" i="36"/>
  <c r="X16" i="36"/>
  <c r="U16" i="36"/>
  <c r="T16" i="36"/>
  <c r="S16" i="36"/>
  <c r="Q16" i="36"/>
  <c r="O16" i="36"/>
  <c r="N16" i="36"/>
  <c r="M16" i="36"/>
  <c r="L16" i="36"/>
  <c r="R16" i="36" s="1"/>
  <c r="K16" i="36"/>
  <c r="AM15" i="36"/>
  <c r="CX26" i="3" s="1"/>
  <c r="AG15" i="36"/>
  <c r="X15" i="36"/>
  <c r="U15" i="36"/>
  <c r="T15" i="36"/>
  <c r="S15" i="36"/>
  <c r="Q15" i="36"/>
  <c r="O15" i="36"/>
  <c r="N15" i="36"/>
  <c r="M15" i="36"/>
  <c r="L15" i="36"/>
  <c r="R15" i="36" s="1"/>
  <c r="K15" i="36"/>
  <c r="AM14" i="36"/>
  <c r="CX25" i="3" s="1"/>
  <c r="AG14" i="36"/>
  <c r="X14" i="36"/>
  <c r="U14" i="36"/>
  <c r="T14" i="36"/>
  <c r="S14" i="36"/>
  <c r="Q14" i="36"/>
  <c r="O14" i="36"/>
  <c r="N14" i="36"/>
  <c r="M14" i="36"/>
  <c r="L14" i="36"/>
  <c r="R14" i="36" s="1"/>
  <c r="K14" i="36"/>
  <c r="AM13" i="36"/>
  <c r="CX24" i="3" s="1"/>
  <c r="AG13" i="36"/>
  <c r="X13" i="36"/>
  <c r="U13" i="36"/>
  <c r="T13" i="36"/>
  <c r="S13" i="36"/>
  <c r="Q13" i="36"/>
  <c r="O13" i="36"/>
  <c r="N13" i="36"/>
  <c r="M13" i="36"/>
  <c r="L13" i="36"/>
  <c r="R13" i="36" s="1"/>
  <c r="K13" i="36"/>
  <c r="AM12" i="36"/>
  <c r="CX19" i="3" s="1"/>
  <c r="AG12" i="36"/>
  <c r="X12" i="36"/>
  <c r="U12" i="36"/>
  <c r="T12" i="36"/>
  <c r="S12" i="36"/>
  <c r="Q12" i="36"/>
  <c r="O12" i="36"/>
  <c r="N12" i="36"/>
  <c r="M12" i="36"/>
  <c r="L12" i="36"/>
  <c r="R12" i="36" s="1"/>
  <c r="K12" i="36"/>
  <c r="AM11" i="36"/>
  <c r="CX18" i="3" s="1"/>
  <c r="AG11" i="36"/>
  <c r="X11" i="36"/>
  <c r="U11" i="36"/>
  <c r="T11" i="36"/>
  <c r="S11" i="36"/>
  <c r="Q11" i="36"/>
  <c r="O11" i="36"/>
  <c r="N11" i="36"/>
  <c r="M11" i="36"/>
  <c r="L11" i="36"/>
  <c r="R11" i="36" s="1"/>
  <c r="K11" i="36"/>
  <c r="AM10" i="36"/>
  <c r="CX17" i="3" s="1"/>
  <c r="AG10" i="36"/>
  <c r="X10" i="36"/>
  <c r="U10" i="36"/>
  <c r="T10" i="36"/>
  <c r="S10" i="36"/>
  <c r="Q10" i="36"/>
  <c r="O10" i="36"/>
  <c r="N10" i="36"/>
  <c r="M10" i="36"/>
  <c r="L10" i="36"/>
  <c r="R10" i="36" s="1"/>
  <c r="K10" i="36"/>
  <c r="AM9" i="36"/>
  <c r="CX16" i="3" s="1"/>
  <c r="AG9" i="36"/>
  <c r="X9" i="36"/>
  <c r="U9" i="36"/>
  <c r="T9" i="36"/>
  <c r="S9" i="36"/>
  <c r="Q9" i="36"/>
  <c r="O9" i="36"/>
  <c r="N9" i="36"/>
  <c r="M9" i="36"/>
  <c r="L9" i="36"/>
  <c r="R9" i="36" s="1"/>
  <c r="K9" i="36"/>
  <c r="AM8" i="36"/>
  <c r="CX15" i="3" s="1"/>
  <c r="AG8" i="36"/>
  <c r="X8" i="36"/>
  <c r="U8" i="36"/>
  <c r="T8" i="36"/>
  <c r="S8" i="36"/>
  <c r="Q8" i="36"/>
  <c r="O8" i="36"/>
  <c r="N8" i="36"/>
  <c r="M8" i="36"/>
  <c r="L8" i="36"/>
  <c r="R8" i="36" s="1"/>
  <c r="K8" i="36"/>
  <c r="AM7" i="36"/>
  <c r="CX14" i="3" s="1"/>
  <c r="AG7" i="36"/>
  <c r="X7" i="36"/>
  <c r="U7" i="36"/>
  <c r="T7" i="36"/>
  <c r="S7" i="36"/>
  <c r="Q7" i="36"/>
  <c r="O7" i="36"/>
  <c r="N7" i="36"/>
  <c r="M7" i="36"/>
  <c r="L7" i="36"/>
  <c r="R7" i="36" s="1"/>
  <c r="K7" i="36"/>
  <c r="AM6" i="36"/>
  <c r="CX13" i="3" s="1"/>
  <c r="AG6" i="36"/>
  <c r="X6" i="36"/>
  <c r="U6" i="36"/>
  <c r="T6" i="36"/>
  <c r="S6" i="36"/>
  <c r="Q6" i="36"/>
  <c r="O6" i="36"/>
  <c r="N6" i="36"/>
  <c r="M6" i="36"/>
  <c r="L6" i="36"/>
  <c r="R6" i="36" s="1"/>
  <c r="K6" i="36"/>
  <c r="CX86" i="3"/>
  <c r="CX85" i="3"/>
  <c r="CX73" i="3"/>
  <c r="CX72" i="3"/>
  <c r="CX58" i="3"/>
  <c r="CX53" i="3"/>
  <c r="CX52" i="3"/>
  <c r="CX56" i="3"/>
  <c r="AH342" i="34"/>
  <c r="AG342" i="34"/>
  <c r="AF342" i="34"/>
  <c r="AE342" i="34"/>
  <c r="AH341" i="34"/>
  <c r="AG341" i="34"/>
  <c r="AF341" i="34"/>
  <c r="AE341" i="34"/>
  <c r="AH340" i="34"/>
  <c r="AG340" i="34"/>
  <c r="AF340" i="34"/>
  <c r="AE340" i="34"/>
  <c r="V340" i="34"/>
  <c r="U340" i="34"/>
  <c r="R340" i="34"/>
  <c r="Q340" i="34"/>
  <c r="P340" i="34"/>
  <c r="O340" i="34"/>
  <c r="N340" i="34"/>
  <c r="L340" i="34"/>
  <c r="K340" i="34"/>
  <c r="I340" i="34"/>
  <c r="AH339" i="34"/>
  <c r="AG339" i="34"/>
  <c r="AF339" i="34"/>
  <c r="AE339" i="34"/>
  <c r="V339" i="34"/>
  <c r="U339" i="34"/>
  <c r="R339" i="34"/>
  <c r="Q339" i="34"/>
  <c r="P339" i="34"/>
  <c r="O339" i="34"/>
  <c r="N339" i="34"/>
  <c r="L339" i="34"/>
  <c r="K339" i="34"/>
  <c r="I339" i="34"/>
  <c r="AH338" i="34"/>
  <c r="AG338" i="34"/>
  <c r="AF338" i="34"/>
  <c r="AE338" i="34"/>
  <c r="V338" i="34"/>
  <c r="U338" i="34"/>
  <c r="R338" i="34"/>
  <c r="Q338" i="34"/>
  <c r="P338" i="34"/>
  <c r="O338" i="34"/>
  <c r="N338" i="34"/>
  <c r="L338" i="34"/>
  <c r="K338" i="34"/>
  <c r="I338" i="34"/>
  <c r="AH337" i="34"/>
  <c r="AG337" i="34"/>
  <c r="AF337" i="34"/>
  <c r="AE337" i="34"/>
  <c r="V337" i="34"/>
  <c r="U337" i="34"/>
  <c r="R337" i="34"/>
  <c r="Q337" i="34"/>
  <c r="P337" i="34"/>
  <c r="O337" i="34"/>
  <c r="N337" i="34"/>
  <c r="L337" i="34"/>
  <c r="K337" i="34"/>
  <c r="I337" i="34"/>
  <c r="AH336" i="34"/>
  <c r="AG336" i="34"/>
  <c r="AF336" i="34"/>
  <c r="AE336" i="34"/>
  <c r="V336" i="34"/>
  <c r="U336" i="34"/>
  <c r="R336" i="34"/>
  <c r="Q336" i="34"/>
  <c r="P336" i="34"/>
  <c r="O336" i="34"/>
  <c r="N336" i="34"/>
  <c r="L336" i="34"/>
  <c r="K336" i="34"/>
  <c r="I336" i="34"/>
  <c r="AH335" i="34"/>
  <c r="AG335" i="34"/>
  <c r="AF335" i="34"/>
  <c r="AE335" i="34"/>
  <c r="V335" i="34"/>
  <c r="U335" i="34"/>
  <c r="R335" i="34"/>
  <c r="Q335" i="34"/>
  <c r="P335" i="34"/>
  <c r="O335" i="34"/>
  <c r="N335" i="34"/>
  <c r="L335" i="34"/>
  <c r="K335" i="34"/>
  <c r="I335" i="34"/>
  <c r="AH334" i="34"/>
  <c r="AG334" i="34"/>
  <c r="AF334" i="34"/>
  <c r="AE334" i="34"/>
  <c r="V334" i="34"/>
  <c r="U334" i="34"/>
  <c r="R334" i="34"/>
  <c r="Q334" i="34"/>
  <c r="P334" i="34"/>
  <c r="O334" i="34"/>
  <c r="N334" i="34"/>
  <c r="L334" i="34"/>
  <c r="K334" i="34"/>
  <c r="I334" i="34"/>
  <c r="AH333" i="34"/>
  <c r="AG333" i="34"/>
  <c r="AF333" i="34"/>
  <c r="AE333" i="34"/>
  <c r="V333" i="34"/>
  <c r="U333" i="34"/>
  <c r="R333" i="34"/>
  <c r="Q333" i="34"/>
  <c r="P333" i="34"/>
  <c r="O333" i="34"/>
  <c r="N333" i="34"/>
  <c r="L333" i="34"/>
  <c r="K333" i="34"/>
  <c r="I333" i="34"/>
  <c r="AH332" i="34"/>
  <c r="AG332" i="34"/>
  <c r="AF332" i="34"/>
  <c r="AE332" i="34"/>
  <c r="V332" i="34"/>
  <c r="U332" i="34"/>
  <c r="R332" i="34"/>
  <c r="Q332" i="34"/>
  <c r="P332" i="34"/>
  <c r="O332" i="34"/>
  <c r="N332" i="34"/>
  <c r="L332" i="34"/>
  <c r="K332" i="34"/>
  <c r="I332" i="34"/>
  <c r="AH331" i="34"/>
  <c r="AG331" i="34"/>
  <c r="AF331" i="34"/>
  <c r="AE331" i="34"/>
  <c r="V331" i="34"/>
  <c r="U331" i="34"/>
  <c r="R331" i="34"/>
  <c r="Q331" i="34"/>
  <c r="P331" i="34"/>
  <c r="O331" i="34"/>
  <c r="N331" i="34"/>
  <c r="L331" i="34"/>
  <c r="K331" i="34"/>
  <c r="I331" i="34"/>
  <c r="AH330" i="34"/>
  <c r="AG330" i="34"/>
  <c r="AF330" i="34"/>
  <c r="AE330" i="34"/>
  <c r="V330" i="34"/>
  <c r="U330" i="34"/>
  <c r="R330" i="34"/>
  <c r="Q330" i="34"/>
  <c r="P330" i="34"/>
  <c r="O330" i="34"/>
  <c r="N330" i="34"/>
  <c r="L330" i="34"/>
  <c r="K330" i="34"/>
  <c r="I330" i="34"/>
  <c r="AH329" i="34"/>
  <c r="AG329" i="34"/>
  <c r="AF329" i="34"/>
  <c r="AE329" i="34"/>
  <c r="V329" i="34"/>
  <c r="U329" i="34"/>
  <c r="R329" i="34"/>
  <c r="Q329" i="34"/>
  <c r="P329" i="34"/>
  <c r="O329" i="34"/>
  <c r="N329" i="34"/>
  <c r="L329" i="34"/>
  <c r="K329" i="34"/>
  <c r="I329" i="34"/>
  <c r="AH328" i="34"/>
  <c r="AG328" i="34"/>
  <c r="AF328" i="34"/>
  <c r="AE328" i="34"/>
  <c r="V328" i="34"/>
  <c r="U328" i="34"/>
  <c r="R328" i="34"/>
  <c r="Q328" i="34"/>
  <c r="P328" i="34"/>
  <c r="O328" i="34"/>
  <c r="N328" i="34"/>
  <c r="L328" i="34"/>
  <c r="K328" i="34"/>
  <c r="I328" i="34"/>
  <c r="AH327" i="34"/>
  <c r="AG327" i="34"/>
  <c r="AF327" i="34"/>
  <c r="AE327" i="34"/>
  <c r="V327" i="34"/>
  <c r="U327" i="34"/>
  <c r="R327" i="34"/>
  <c r="Q327" i="34"/>
  <c r="P327" i="34"/>
  <c r="O327" i="34"/>
  <c r="N327" i="34"/>
  <c r="L327" i="34"/>
  <c r="K327" i="34"/>
  <c r="I327" i="34"/>
  <c r="AH326" i="34"/>
  <c r="AG326" i="34"/>
  <c r="AF326" i="34"/>
  <c r="AE326" i="34"/>
  <c r="V326" i="34"/>
  <c r="U326" i="34"/>
  <c r="R326" i="34"/>
  <c r="Q326" i="34"/>
  <c r="P326" i="34"/>
  <c r="O326" i="34"/>
  <c r="N326" i="34"/>
  <c r="L326" i="34"/>
  <c r="K326" i="34"/>
  <c r="I326" i="34"/>
  <c r="AH325" i="34"/>
  <c r="AG325" i="34"/>
  <c r="AF325" i="34"/>
  <c r="AE325" i="34"/>
  <c r="V325" i="34"/>
  <c r="U325" i="34"/>
  <c r="R325" i="34"/>
  <c r="Q325" i="34"/>
  <c r="P325" i="34"/>
  <c r="O325" i="34"/>
  <c r="N325" i="34"/>
  <c r="L325" i="34"/>
  <c r="K325" i="34"/>
  <c r="I325" i="34"/>
  <c r="AH324" i="34"/>
  <c r="AG324" i="34"/>
  <c r="AF324" i="34"/>
  <c r="AE324" i="34"/>
  <c r="V324" i="34"/>
  <c r="U324" i="34"/>
  <c r="R324" i="34"/>
  <c r="Q324" i="34"/>
  <c r="P324" i="34"/>
  <c r="O324" i="34"/>
  <c r="N324" i="34"/>
  <c r="L324" i="34"/>
  <c r="K324" i="34"/>
  <c r="I324" i="34"/>
  <c r="AH323" i="34"/>
  <c r="AG323" i="34"/>
  <c r="AF323" i="34"/>
  <c r="AE323" i="34"/>
  <c r="V323" i="34"/>
  <c r="U323" i="34"/>
  <c r="R323" i="34"/>
  <c r="Q323" i="34"/>
  <c r="P323" i="34"/>
  <c r="O323" i="34"/>
  <c r="N323" i="34"/>
  <c r="L323" i="34"/>
  <c r="K323" i="34"/>
  <c r="I323" i="34"/>
  <c r="AH322" i="34"/>
  <c r="AG322" i="34"/>
  <c r="AF322" i="34"/>
  <c r="AE322" i="34"/>
  <c r="V322" i="34"/>
  <c r="U322" i="34"/>
  <c r="R322" i="34"/>
  <c r="Q322" i="34"/>
  <c r="P322" i="34"/>
  <c r="O322" i="34"/>
  <c r="N322" i="34"/>
  <c r="L322" i="34"/>
  <c r="K322" i="34"/>
  <c r="I322" i="34"/>
  <c r="AH321" i="34"/>
  <c r="AG321" i="34"/>
  <c r="AF321" i="34"/>
  <c r="AE321" i="34"/>
  <c r="V321" i="34"/>
  <c r="U321" i="34"/>
  <c r="R321" i="34"/>
  <c r="Q321" i="34"/>
  <c r="P321" i="34"/>
  <c r="O321" i="34"/>
  <c r="N321" i="34"/>
  <c r="L321" i="34"/>
  <c r="K321" i="34"/>
  <c r="I321" i="34"/>
  <c r="AH320" i="34"/>
  <c r="AG320" i="34"/>
  <c r="AF320" i="34"/>
  <c r="AE320" i="34"/>
  <c r="V320" i="34"/>
  <c r="U320" i="34"/>
  <c r="R320" i="34"/>
  <c r="Q320" i="34"/>
  <c r="P320" i="34"/>
  <c r="O320" i="34"/>
  <c r="N320" i="34"/>
  <c r="L320" i="34"/>
  <c r="K320" i="34"/>
  <c r="I320" i="34"/>
  <c r="AH319" i="34"/>
  <c r="AG319" i="34"/>
  <c r="AF319" i="34"/>
  <c r="AE319" i="34"/>
  <c r="V319" i="34"/>
  <c r="U319" i="34"/>
  <c r="R319" i="34"/>
  <c r="Q319" i="34"/>
  <c r="P319" i="34"/>
  <c r="O319" i="34"/>
  <c r="N319" i="34"/>
  <c r="L319" i="34"/>
  <c r="K319" i="34"/>
  <c r="I319" i="34"/>
  <c r="AH318" i="34"/>
  <c r="AG318" i="34"/>
  <c r="AF318" i="34"/>
  <c r="AE318" i="34"/>
  <c r="V318" i="34"/>
  <c r="U318" i="34"/>
  <c r="R318" i="34"/>
  <c r="Q318" i="34"/>
  <c r="P318" i="34"/>
  <c r="O318" i="34"/>
  <c r="N318" i="34"/>
  <c r="L318" i="34"/>
  <c r="K318" i="34"/>
  <c r="I318" i="34"/>
  <c r="AH317" i="34"/>
  <c r="AG317" i="34"/>
  <c r="AF317" i="34"/>
  <c r="AE317" i="34"/>
  <c r="V317" i="34"/>
  <c r="U317" i="34"/>
  <c r="R317" i="34"/>
  <c r="Q317" i="34"/>
  <c r="P317" i="34"/>
  <c r="O317" i="34"/>
  <c r="N317" i="34"/>
  <c r="L317" i="34"/>
  <c r="K317" i="34"/>
  <c r="I317" i="34"/>
  <c r="AH316" i="34"/>
  <c r="AG316" i="34"/>
  <c r="AF316" i="34"/>
  <c r="AE316" i="34"/>
  <c r="V316" i="34"/>
  <c r="U316" i="34"/>
  <c r="R316" i="34"/>
  <c r="Q316" i="34"/>
  <c r="P316" i="34"/>
  <c r="O316" i="34"/>
  <c r="N316" i="34"/>
  <c r="L316" i="34"/>
  <c r="K316" i="34"/>
  <c r="I316" i="34"/>
  <c r="AH315" i="34"/>
  <c r="AG315" i="34"/>
  <c r="AF315" i="34"/>
  <c r="AE315" i="34"/>
  <c r="V315" i="34"/>
  <c r="U315" i="34"/>
  <c r="R315" i="34"/>
  <c r="Q315" i="34"/>
  <c r="P315" i="34"/>
  <c r="O315" i="34"/>
  <c r="N315" i="34"/>
  <c r="L315" i="34"/>
  <c r="K315" i="34"/>
  <c r="I315" i="34"/>
  <c r="AH314" i="34"/>
  <c r="AG314" i="34"/>
  <c r="AF314" i="34"/>
  <c r="AE314" i="34"/>
  <c r="V314" i="34"/>
  <c r="U314" i="34"/>
  <c r="R314" i="34"/>
  <c r="Q314" i="34"/>
  <c r="P314" i="34"/>
  <c r="O314" i="34"/>
  <c r="N314" i="34"/>
  <c r="L314" i="34"/>
  <c r="K314" i="34"/>
  <c r="I314" i="34"/>
  <c r="AH313" i="34"/>
  <c r="AG313" i="34"/>
  <c r="AF313" i="34"/>
  <c r="AE313" i="34"/>
  <c r="V313" i="34"/>
  <c r="U313" i="34"/>
  <c r="R313" i="34"/>
  <c r="Q313" i="34"/>
  <c r="P313" i="34"/>
  <c r="O313" i="34"/>
  <c r="N313" i="34"/>
  <c r="L313" i="34"/>
  <c r="K313" i="34"/>
  <c r="I313" i="34"/>
  <c r="AH312" i="34"/>
  <c r="AG312" i="34"/>
  <c r="AF312" i="34"/>
  <c r="AE312" i="34"/>
  <c r="V312" i="34"/>
  <c r="U312" i="34"/>
  <c r="R312" i="34"/>
  <c r="Q312" i="34"/>
  <c r="P312" i="34"/>
  <c r="O312" i="34"/>
  <c r="N312" i="34"/>
  <c r="L312" i="34"/>
  <c r="K312" i="34"/>
  <c r="I312" i="34"/>
  <c r="AH311" i="34"/>
  <c r="AG311" i="34"/>
  <c r="AF311" i="34"/>
  <c r="AE311" i="34"/>
  <c r="V311" i="34"/>
  <c r="U311" i="34"/>
  <c r="R311" i="34"/>
  <c r="Q311" i="34"/>
  <c r="P311" i="34"/>
  <c r="O311" i="34"/>
  <c r="N311" i="34"/>
  <c r="L311" i="34"/>
  <c r="K311" i="34"/>
  <c r="I311" i="34"/>
  <c r="AH310" i="34"/>
  <c r="AG310" i="34"/>
  <c r="AF310" i="34"/>
  <c r="AE310" i="34"/>
  <c r="V310" i="34"/>
  <c r="U310" i="34"/>
  <c r="R310" i="34"/>
  <c r="Q310" i="34"/>
  <c r="P310" i="34"/>
  <c r="O310" i="34"/>
  <c r="N310" i="34"/>
  <c r="L310" i="34"/>
  <c r="K310" i="34"/>
  <c r="I310" i="34"/>
  <c r="AH309" i="34"/>
  <c r="AG309" i="34"/>
  <c r="AF309" i="34"/>
  <c r="AE309" i="34"/>
  <c r="V309" i="34"/>
  <c r="U309" i="34"/>
  <c r="R309" i="34"/>
  <c r="Q309" i="34"/>
  <c r="P309" i="34"/>
  <c r="O309" i="34"/>
  <c r="N309" i="34"/>
  <c r="L309" i="34"/>
  <c r="K309" i="34"/>
  <c r="I309" i="34"/>
  <c r="AH308" i="34"/>
  <c r="AG308" i="34"/>
  <c r="AF308" i="34"/>
  <c r="AE308" i="34"/>
  <c r="V308" i="34"/>
  <c r="U308" i="34"/>
  <c r="R308" i="34"/>
  <c r="Q308" i="34"/>
  <c r="P308" i="34"/>
  <c r="O308" i="34"/>
  <c r="N308" i="34"/>
  <c r="L308" i="34"/>
  <c r="K308" i="34"/>
  <c r="I308" i="34"/>
  <c r="AH307" i="34"/>
  <c r="AG307" i="34"/>
  <c r="AF307" i="34"/>
  <c r="AE307" i="34"/>
  <c r="V307" i="34"/>
  <c r="U307" i="34"/>
  <c r="R307" i="34"/>
  <c r="Q307" i="34"/>
  <c r="P307" i="34"/>
  <c r="O307" i="34"/>
  <c r="N307" i="34"/>
  <c r="L307" i="34"/>
  <c r="K307" i="34"/>
  <c r="I307" i="34"/>
  <c r="AH306" i="34"/>
  <c r="AG306" i="34"/>
  <c r="AF306" i="34"/>
  <c r="AE306" i="34"/>
  <c r="V306" i="34"/>
  <c r="U306" i="34"/>
  <c r="R306" i="34"/>
  <c r="Q306" i="34"/>
  <c r="P306" i="34"/>
  <c r="O306" i="34"/>
  <c r="N306" i="34"/>
  <c r="L306" i="34"/>
  <c r="K306" i="34"/>
  <c r="I306" i="34"/>
  <c r="AH305" i="34"/>
  <c r="AG305" i="34"/>
  <c r="AF305" i="34"/>
  <c r="AE305" i="34"/>
  <c r="V305" i="34"/>
  <c r="U305" i="34"/>
  <c r="R305" i="34"/>
  <c r="Q305" i="34"/>
  <c r="P305" i="34"/>
  <c r="O305" i="34"/>
  <c r="N305" i="34"/>
  <c r="L305" i="34"/>
  <c r="K305" i="34"/>
  <c r="I305" i="34"/>
  <c r="AH304" i="34"/>
  <c r="AG304" i="34"/>
  <c r="AF304" i="34"/>
  <c r="AE304" i="34"/>
  <c r="V304" i="34"/>
  <c r="U304" i="34"/>
  <c r="R304" i="34"/>
  <c r="Q304" i="34"/>
  <c r="P304" i="34"/>
  <c r="O304" i="34"/>
  <c r="N304" i="34"/>
  <c r="L304" i="34"/>
  <c r="K304" i="34"/>
  <c r="I304" i="34"/>
  <c r="AH303" i="34"/>
  <c r="AG303" i="34"/>
  <c r="AF303" i="34"/>
  <c r="AE303" i="34"/>
  <c r="V303" i="34"/>
  <c r="U303" i="34"/>
  <c r="R303" i="34"/>
  <c r="Q303" i="34"/>
  <c r="P303" i="34"/>
  <c r="O303" i="34"/>
  <c r="N303" i="34"/>
  <c r="L303" i="34"/>
  <c r="K303" i="34"/>
  <c r="I303" i="34"/>
  <c r="AH302" i="34"/>
  <c r="AG302" i="34"/>
  <c r="AF302" i="34"/>
  <c r="AE302" i="34"/>
  <c r="V302" i="34"/>
  <c r="U302" i="34"/>
  <c r="R302" i="34"/>
  <c r="Q302" i="34"/>
  <c r="P302" i="34"/>
  <c r="O302" i="34"/>
  <c r="N302" i="34"/>
  <c r="L302" i="34"/>
  <c r="K302" i="34"/>
  <c r="I302" i="34"/>
  <c r="AH301" i="34"/>
  <c r="AG301" i="34"/>
  <c r="AF301" i="34"/>
  <c r="AE301" i="34"/>
  <c r="V301" i="34"/>
  <c r="U301" i="34"/>
  <c r="R301" i="34"/>
  <c r="Q301" i="34"/>
  <c r="P301" i="34"/>
  <c r="O301" i="34"/>
  <c r="N301" i="34"/>
  <c r="L301" i="34"/>
  <c r="K301" i="34"/>
  <c r="I301" i="34"/>
  <c r="AH300" i="34"/>
  <c r="AG300" i="34"/>
  <c r="AF300" i="34"/>
  <c r="AE300" i="34"/>
  <c r="V300" i="34"/>
  <c r="U300" i="34"/>
  <c r="R300" i="34"/>
  <c r="Q300" i="34"/>
  <c r="P300" i="34"/>
  <c r="O300" i="34"/>
  <c r="N300" i="34"/>
  <c r="L300" i="34"/>
  <c r="K300" i="34"/>
  <c r="I300" i="34"/>
  <c r="AH299" i="34"/>
  <c r="AG299" i="34"/>
  <c r="AF299" i="34"/>
  <c r="AE299" i="34"/>
  <c r="V299" i="34"/>
  <c r="U299" i="34"/>
  <c r="R299" i="34"/>
  <c r="Q299" i="34"/>
  <c r="P299" i="34"/>
  <c r="O299" i="34"/>
  <c r="N299" i="34"/>
  <c r="L299" i="34"/>
  <c r="K299" i="34"/>
  <c r="I299" i="34"/>
  <c r="AH298" i="34"/>
  <c r="AG298" i="34"/>
  <c r="AF298" i="34"/>
  <c r="AE298" i="34"/>
  <c r="V298" i="34"/>
  <c r="U298" i="34"/>
  <c r="R298" i="34"/>
  <c r="Q298" i="34"/>
  <c r="P298" i="34"/>
  <c r="O298" i="34"/>
  <c r="N298" i="34"/>
  <c r="L298" i="34"/>
  <c r="K298" i="34"/>
  <c r="I298" i="34"/>
  <c r="AH297" i="34"/>
  <c r="AG297" i="34"/>
  <c r="AF297" i="34"/>
  <c r="AE297" i="34"/>
  <c r="V297" i="34"/>
  <c r="U297" i="34"/>
  <c r="R297" i="34"/>
  <c r="Q297" i="34"/>
  <c r="P297" i="34"/>
  <c r="O297" i="34"/>
  <c r="N297" i="34"/>
  <c r="L297" i="34"/>
  <c r="K297" i="34"/>
  <c r="I297" i="34"/>
  <c r="AH296" i="34"/>
  <c r="AG296" i="34"/>
  <c r="AF296" i="34"/>
  <c r="AE296" i="34"/>
  <c r="V296" i="34"/>
  <c r="U296" i="34"/>
  <c r="R296" i="34"/>
  <c r="Q296" i="34"/>
  <c r="P296" i="34"/>
  <c r="O296" i="34"/>
  <c r="N296" i="34"/>
  <c r="L296" i="34"/>
  <c r="K296" i="34"/>
  <c r="I296" i="34"/>
  <c r="AH295" i="34"/>
  <c r="AG295" i="34"/>
  <c r="AF295" i="34"/>
  <c r="AE295" i="34"/>
  <c r="V295" i="34"/>
  <c r="U295" i="34"/>
  <c r="R295" i="34"/>
  <c r="Q295" i="34"/>
  <c r="P295" i="34"/>
  <c r="O295" i="34"/>
  <c r="N295" i="34"/>
  <c r="L295" i="34"/>
  <c r="K295" i="34"/>
  <c r="I295" i="34"/>
  <c r="AH294" i="34"/>
  <c r="AG294" i="34"/>
  <c r="AF294" i="34"/>
  <c r="AE294" i="34"/>
  <c r="V294" i="34"/>
  <c r="U294" i="34"/>
  <c r="R294" i="34"/>
  <c r="Q294" i="34"/>
  <c r="P294" i="34"/>
  <c r="O294" i="34"/>
  <c r="N294" i="34"/>
  <c r="L294" i="34"/>
  <c r="K294" i="34"/>
  <c r="I294" i="34"/>
  <c r="AH293" i="34"/>
  <c r="AG293" i="34"/>
  <c r="AF293" i="34"/>
  <c r="AE293" i="34"/>
  <c r="V293" i="34"/>
  <c r="U293" i="34"/>
  <c r="R293" i="34"/>
  <c r="Q293" i="34"/>
  <c r="P293" i="34"/>
  <c r="O293" i="34"/>
  <c r="N293" i="34"/>
  <c r="L293" i="34"/>
  <c r="K293" i="34"/>
  <c r="I293" i="34"/>
  <c r="AH292" i="34"/>
  <c r="AG292" i="34"/>
  <c r="AF292" i="34"/>
  <c r="AE292" i="34"/>
  <c r="V292" i="34"/>
  <c r="U292" i="34"/>
  <c r="R292" i="34"/>
  <c r="Q292" i="34"/>
  <c r="P292" i="34"/>
  <c r="O292" i="34"/>
  <c r="N292" i="34"/>
  <c r="L292" i="34"/>
  <c r="K292" i="34"/>
  <c r="I292" i="34"/>
  <c r="AH291" i="34"/>
  <c r="AG291" i="34"/>
  <c r="AF291" i="34"/>
  <c r="AE291" i="34"/>
  <c r="V291" i="34"/>
  <c r="U291" i="34"/>
  <c r="R291" i="34"/>
  <c r="Q291" i="34"/>
  <c r="P291" i="34"/>
  <c r="O291" i="34"/>
  <c r="N291" i="34"/>
  <c r="L291" i="34"/>
  <c r="K291" i="34"/>
  <c r="I291" i="34"/>
  <c r="AH290" i="34"/>
  <c r="AG290" i="34"/>
  <c r="AF290" i="34"/>
  <c r="AE290" i="34"/>
  <c r="V290" i="34"/>
  <c r="U290" i="34"/>
  <c r="R290" i="34"/>
  <c r="Q290" i="34"/>
  <c r="P290" i="34"/>
  <c r="O290" i="34"/>
  <c r="N290" i="34"/>
  <c r="L290" i="34"/>
  <c r="K290" i="34"/>
  <c r="I290" i="34"/>
  <c r="AH289" i="34"/>
  <c r="AG289" i="34"/>
  <c r="AF289" i="34"/>
  <c r="AE289" i="34"/>
  <c r="V289" i="34"/>
  <c r="U289" i="34"/>
  <c r="R289" i="34"/>
  <c r="Q289" i="34"/>
  <c r="P289" i="34"/>
  <c r="O289" i="34"/>
  <c r="N289" i="34"/>
  <c r="L289" i="34"/>
  <c r="K289" i="34"/>
  <c r="I289" i="34"/>
  <c r="AH288" i="34"/>
  <c r="AG288" i="34"/>
  <c r="AF288" i="34"/>
  <c r="AE288" i="34"/>
  <c r="V288" i="34"/>
  <c r="U288" i="34"/>
  <c r="R288" i="34"/>
  <c r="Q288" i="34"/>
  <c r="P288" i="34"/>
  <c r="O288" i="34"/>
  <c r="N288" i="34"/>
  <c r="L288" i="34"/>
  <c r="K288" i="34"/>
  <c r="I288" i="34"/>
  <c r="AH287" i="34"/>
  <c r="AG287" i="34"/>
  <c r="AF287" i="34"/>
  <c r="AE287" i="34"/>
  <c r="V287" i="34"/>
  <c r="U287" i="34"/>
  <c r="R287" i="34"/>
  <c r="Q287" i="34"/>
  <c r="P287" i="34"/>
  <c r="O287" i="34"/>
  <c r="N287" i="34"/>
  <c r="L287" i="34"/>
  <c r="K287" i="34"/>
  <c r="I287" i="34"/>
  <c r="AH286" i="34"/>
  <c r="AG286" i="34"/>
  <c r="AF286" i="34"/>
  <c r="AE286" i="34"/>
  <c r="V286" i="34"/>
  <c r="U286" i="34"/>
  <c r="R286" i="34"/>
  <c r="Q286" i="34"/>
  <c r="P286" i="34"/>
  <c r="O286" i="34"/>
  <c r="N286" i="34"/>
  <c r="L286" i="34"/>
  <c r="K286" i="34"/>
  <c r="I286" i="34"/>
  <c r="AH285" i="34"/>
  <c r="AG285" i="34"/>
  <c r="AF285" i="34"/>
  <c r="AE285" i="34"/>
  <c r="V285" i="34"/>
  <c r="U285" i="34"/>
  <c r="R285" i="34"/>
  <c r="Q285" i="34"/>
  <c r="P285" i="34"/>
  <c r="O285" i="34"/>
  <c r="N285" i="34"/>
  <c r="L285" i="34"/>
  <c r="K285" i="34"/>
  <c r="I285" i="34"/>
  <c r="AH284" i="34"/>
  <c r="AG284" i="34"/>
  <c r="AF284" i="34"/>
  <c r="AE284" i="34"/>
  <c r="V284" i="34"/>
  <c r="U284" i="34"/>
  <c r="R284" i="34"/>
  <c r="Q284" i="34"/>
  <c r="P284" i="34"/>
  <c r="O284" i="34"/>
  <c r="N284" i="34"/>
  <c r="L284" i="34"/>
  <c r="K284" i="34"/>
  <c r="I284" i="34"/>
  <c r="AH283" i="34"/>
  <c r="AG283" i="34"/>
  <c r="AF283" i="34"/>
  <c r="AE283" i="34"/>
  <c r="V283" i="34"/>
  <c r="U283" i="34"/>
  <c r="R283" i="34"/>
  <c r="Q283" i="34"/>
  <c r="P283" i="34"/>
  <c r="O283" i="34"/>
  <c r="N283" i="34"/>
  <c r="L283" i="34"/>
  <c r="K283" i="34"/>
  <c r="I283" i="34"/>
  <c r="AH282" i="34"/>
  <c r="AG282" i="34"/>
  <c r="AF282" i="34"/>
  <c r="AE282" i="34"/>
  <c r="V282" i="34"/>
  <c r="U282" i="34"/>
  <c r="R282" i="34"/>
  <c r="Q282" i="34"/>
  <c r="P282" i="34"/>
  <c r="O282" i="34"/>
  <c r="N282" i="34"/>
  <c r="L282" i="34"/>
  <c r="K282" i="34"/>
  <c r="I282" i="34"/>
  <c r="AH281" i="34"/>
  <c r="AG281" i="34"/>
  <c r="AF281" i="34"/>
  <c r="AE281" i="34"/>
  <c r="V281" i="34"/>
  <c r="U281" i="34"/>
  <c r="R281" i="34"/>
  <c r="Q281" i="34"/>
  <c r="P281" i="34"/>
  <c r="O281" i="34"/>
  <c r="N281" i="34"/>
  <c r="L281" i="34"/>
  <c r="K281" i="34"/>
  <c r="I281" i="34"/>
  <c r="AH280" i="34"/>
  <c r="AG280" i="34"/>
  <c r="AF280" i="34"/>
  <c r="AE280" i="34"/>
  <c r="V280" i="34"/>
  <c r="U280" i="34"/>
  <c r="R280" i="34"/>
  <c r="Q280" i="34"/>
  <c r="P280" i="34"/>
  <c r="O280" i="34"/>
  <c r="N280" i="34"/>
  <c r="L280" i="34"/>
  <c r="K280" i="34"/>
  <c r="I280" i="34"/>
  <c r="AH279" i="34"/>
  <c r="AG279" i="34"/>
  <c r="AF279" i="34"/>
  <c r="AE279" i="34"/>
  <c r="V279" i="34"/>
  <c r="U279" i="34"/>
  <c r="R279" i="34"/>
  <c r="Q279" i="34"/>
  <c r="P279" i="34"/>
  <c r="O279" i="34"/>
  <c r="N279" i="34"/>
  <c r="L279" i="34"/>
  <c r="K279" i="34"/>
  <c r="I279" i="34"/>
  <c r="AH278" i="34"/>
  <c r="AG278" i="34"/>
  <c r="AF278" i="34"/>
  <c r="AE278" i="34"/>
  <c r="V278" i="34"/>
  <c r="U278" i="34"/>
  <c r="R278" i="34"/>
  <c r="Q278" i="34"/>
  <c r="P278" i="34"/>
  <c r="O278" i="34"/>
  <c r="N278" i="34"/>
  <c r="L278" i="34"/>
  <c r="K278" i="34"/>
  <c r="I278" i="34"/>
  <c r="AH277" i="34"/>
  <c r="AG277" i="34"/>
  <c r="AF277" i="34"/>
  <c r="AE277" i="34"/>
  <c r="V277" i="34"/>
  <c r="U277" i="34"/>
  <c r="R277" i="34"/>
  <c r="Q277" i="34"/>
  <c r="P277" i="34"/>
  <c r="O277" i="34"/>
  <c r="N277" i="34"/>
  <c r="L277" i="34"/>
  <c r="K277" i="34"/>
  <c r="I277" i="34"/>
  <c r="AH276" i="34"/>
  <c r="AG276" i="34"/>
  <c r="AF276" i="34"/>
  <c r="AE276" i="34"/>
  <c r="V276" i="34"/>
  <c r="U276" i="34"/>
  <c r="R276" i="34"/>
  <c r="Q276" i="34"/>
  <c r="P276" i="34"/>
  <c r="O276" i="34"/>
  <c r="N276" i="34"/>
  <c r="L276" i="34"/>
  <c r="K276" i="34"/>
  <c r="I276" i="34"/>
  <c r="AH275" i="34"/>
  <c r="AG275" i="34"/>
  <c r="AF275" i="34"/>
  <c r="AE275" i="34"/>
  <c r="V275" i="34"/>
  <c r="U275" i="34"/>
  <c r="R275" i="34"/>
  <c r="Q275" i="34"/>
  <c r="P275" i="34"/>
  <c r="O275" i="34"/>
  <c r="N275" i="34"/>
  <c r="L275" i="34"/>
  <c r="K275" i="34"/>
  <c r="I275" i="34"/>
  <c r="AH274" i="34"/>
  <c r="AG274" i="34"/>
  <c r="AF274" i="34"/>
  <c r="AE274" i="34"/>
  <c r="V274" i="34"/>
  <c r="U274" i="34"/>
  <c r="R274" i="34"/>
  <c r="Q274" i="34"/>
  <c r="P274" i="34"/>
  <c r="O274" i="34"/>
  <c r="N274" i="34"/>
  <c r="L274" i="34"/>
  <c r="K274" i="34"/>
  <c r="I274" i="34"/>
  <c r="AH273" i="34"/>
  <c r="AG273" i="34"/>
  <c r="AF273" i="34"/>
  <c r="AE273" i="34"/>
  <c r="V273" i="34"/>
  <c r="U273" i="34"/>
  <c r="R273" i="34"/>
  <c r="Q273" i="34"/>
  <c r="P273" i="34"/>
  <c r="O273" i="34"/>
  <c r="N273" i="34"/>
  <c r="L273" i="34"/>
  <c r="K273" i="34"/>
  <c r="I273" i="34"/>
  <c r="AH272" i="34"/>
  <c r="AG272" i="34"/>
  <c r="AF272" i="34"/>
  <c r="AE272" i="34"/>
  <c r="V272" i="34"/>
  <c r="U272" i="34"/>
  <c r="R272" i="34"/>
  <c r="Q272" i="34"/>
  <c r="P272" i="34"/>
  <c r="O272" i="34"/>
  <c r="N272" i="34"/>
  <c r="L272" i="34"/>
  <c r="K272" i="34"/>
  <c r="I272" i="34"/>
  <c r="AH271" i="34"/>
  <c r="AG271" i="34"/>
  <c r="AF271" i="34"/>
  <c r="AE271" i="34"/>
  <c r="V271" i="34"/>
  <c r="U271" i="34"/>
  <c r="R271" i="34"/>
  <c r="Q271" i="34"/>
  <c r="P271" i="34"/>
  <c r="O271" i="34"/>
  <c r="N271" i="34"/>
  <c r="L271" i="34"/>
  <c r="K271" i="34"/>
  <c r="I271" i="34"/>
  <c r="AH270" i="34"/>
  <c r="AG270" i="34"/>
  <c r="AF270" i="34"/>
  <c r="AE270" i="34"/>
  <c r="V270" i="34"/>
  <c r="U270" i="34"/>
  <c r="R270" i="34"/>
  <c r="Q270" i="34"/>
  <c r="P270" i="34"/>
  <c r="O270" i="34"/>
  <c r="N270" i="34"/>
  <c r="L270" i="34"/>
  <c r="K270" i="34"/>
  <c r="I270" i="34"/>
  <c r="AH269" i="34"/>
  <c r="AG269" i="34"/>
  <c r="AF269" i="34"/>
  <c r="AE269" i="34"/>
  <c r="V269" i="34"/>
  <c r="U269" i="34"/>
  <c r="R269" i="34"/>
  <c r="Q269" i="34"/>
  <c r="P269" i="34"/>
  <c r="O269" i="34"/>
  <c r="N269" i="34"/>
  <c r="L269" i="34"/>
  <c r="K269" i="34"/>
  <c r="I269" i="34"/>
  <c r="AH268" i="34"/>
  <c r="AG268" i="34"/>
  <c r="AF268" i="34"/>
  <c r="AE268" i="34"/>
  <c r="V268" i="34"/>
  <c r="U268" i="34"/>
  <c r="R268" i="34"/>
  <c r="Q268" i="34"/>
  <c r="P268" i="34"/>
  <c r="O268" i="34"/>
  <c r="N268" i="34"/>
  <c r="L268" i="34"/>
  <c r="K268" i="34"/>
  <c r="I268" i="34"/>
  <c r="AH267" i="34"/>
  <c r="AG267" i="34"/>
  <c r="AF267" i="34"/>
  <c r="AE267" i="34"/>
  <c r="V267" i="34"/>
  <c r="U267" i="34"/>
  <c r="R267" i="34"/>
  <c r="Q267" i="34"/>
  <c r="P267" i="34"/>
  <c r="O267" i="34"/>
  <c r="N267" i="34"/>
  <c r="L267" i="34"/>
  <c r="K267" i="34"/>
  <c r="I267" i="34"/>
  <c r="AH266" i="34"/>
  <c r="AG266" i="34"/>
  <c r="AF266" i="34"/>
  <c r="AE266" i="34"/>
  <c r="V266" i="34"/>
  <c r="U266" i="34"/>
  <c r="R266" i="34"/>
  <c r="Q266" i="34"/>
  <c r="P266" i="34"/>
  <c r="O266" i="34"/>
  <c r="N266" i="34"/>
  <c r="L266" i="34"/>
  <c r="K266" i="34"/>
  <c r="I266" i="34"/>
  <c r="AH265" i="34"/>
  <c r="AG265" i="34"/>
  <c r="AF265" i="34"/>
  <c r="AE265" i="34"/>
  <c r="V265" i="34"/>
  <c r="U265" i="34"/>
  <c r="R265" i="34"/>
  <c r="Q265" i="34"/>
  <c r="P265" i="34"/>
  <c r="O265" i="34"/>
  <c r="N265" i="34"/>
  <c r="L265" i="34"/>
  <c r="K265" i="34"/>
  <c r="I265" i="34"/>
  <c r="AH264" i="34"/>
  <c r="AG264" i="34"/>
  <c r="AF264" i="34"/>
  <c r="AE264" i="34"/>
  <c r="V264" i="34"/>
  <c r="U264" i="34"/>
  <c r="R264" i="34"/>
  <c r="Q264" i="34"/>
  <c r="P264" i="34"/>
  <c r="O264" i="34"/>
  <c r="N264" i="34"/>
  <c r="L264" i="34"/>
  <c r="K264" i="34"/>
  <c r="I264" i="34"/>
  <c r="AH263" i="34"/>
  <c r="AG263" i="34"/>
  <c r="AF263" i="34"/>
  <c r="AE263" i="34"/>
  <c r="V263" i="34"/>
  <c r="U263" i="34"/>
  <c r="R263" i="34"/>
  <c r="Q263" i="34"/>
  <c r="P263" i="34"/>
  <c r="O263" i="34"/>
  <c r="N263" i="34"/>
  <c r="L263" i="34"/>
  <c r="K263" i="34"/>
  <c r="I263" i="34"/>
  <c r="AH262" i="34"/>
  <c r="AG262" i="34"/>
  <c r="AF262" i="34"/>
  <c r="AE262" i="34"/>
  <c r="V262" i="34"/>
  <c r="U262" i="34"/>
  <c r="R262" i="34"/>
  <c r="Q262" i="34"/>
  <c r="P262" i="34"/>
  <c r="O262" i="34"/>
  <c r="N262" i="34"/>
  <c r="L262" i="34"/>
  <c r="K262" i="34"/>
  <c r="I262" i="34"/>
  <c r="AH261" i="34"/>
  <c r="AG261" i="34"/>
  <c r="AF261" i="34"/>
  <c r="AE261" i="34"/>
  <c r="V261" i="34"/>
  <c r="U261" i="34"/>
  <c r="R261" i="34"/>
  <c r="Q261" i="34"/>
  <c r="P261" i="34"/>
  <c r="O261" i="34"/>
  <c r="N261" i="34"/>
  <c r="L261" i="34"/>
  <c r="K261" i="34"/>
  <c r="I261" i="34"/>
  <c r="AH260" i="34"/>
  <c r="AG260" i="34"/>
  <c r="AF260" i="34"/>
  <c r="AE260" i="34"/>
  <c r="V260" i="34"/>
  <c r="U260" i="34"/>
  <c r="R260" i="34"/>
  <c r="Q260" i="34"/>
  <c r="P260" i="34"/>
  <c r="O260" i="34"/>
  <c r="N260" i="34"/>
  <c r="L260" i="34"/>
  <c r="K260" i="34"/>
  <c r="I260" i="34"/>
  <c r="AH259" i="34"/>
  <c r="AG259" i="34"/>
  <c r="AF259" i="34"/>
  <c r="AE259" i="34"/>
  <c r="V259" i="34"/>
  <c r="U259" i="34"/>
  <c r="R259" i="34"/>
  <c r="Q259" i="34"/>
  <c r="P259" i="34"/>
  <c r="O259" i="34"/>
  <c r="N259" i="34"/>
  <c r="L259" i="34"/>
  <c r="K259" i="34"/>
  <c r="I259" i="34"/>
  <c r="AH258" i="34"/>
  <c r="AG258" i="34"/>
  <c r="AF258" i="34"/>
  <c r="AE258" i="34"/>
  <c r="V258" i="34"/>
  <c r="U258" i="34"/>
  <c r="R258" i="34"/>
  <c r="Q258" i="34"/>
  <c r="P258" i="34"/>
  <c r="O258" i="34"/>
  <c r="N258" i="34"/>
  <c r="L258" i="34"/>
  <c r="K258" i="34"/>
  <c r="I258" i="34"/>
  <c r="AH257" i="34"/>
  <c r="AG257" i="34"/>
  <c r="AF257" i="34"/>
  <c r="AE257" i="34"/>
  <c r="V257" i="34"/>
  <c r="U257" i="34"/>
  <c r="R257" i="34"/>
  <c r="Q257" i="34"/>
  <c r="P257" i="34"/>
  <c r="O257" i="34"/>
  <c r="N257" i="34"/>
  <c r="L257" i="34"/>
  <c r="K257" i="34"/>
  <c r="I257" i="34"/>
  <c r="AH256" i="34"/>
  <c r="AG256" i="34"/>
  <c r="AF256" i="34"/>
  <c r="AE256" i="34"/>
  <c r="V256" i="34"/>
  <c r="U256" i="34"/>
  <c r="R256" i="34"/>
  <c r="Q256" i="34"/>
  <c r="P256" i="34"/>
  <c r="O256" i="34"/>
  <c r="N256" i="34"/>
  <c r="L256" i="34"/>
  <c r="K256" i="34"/>
  <c r="I256" i="34"/>
  <c r="AH255" i="34"/>
  <c r="AG255" i="34"/>
  <c r="AF255" i="34"/>
  <c r="AE255" i="34"/>
  <c r="V255" i="34"/>
  <c r="U255" i="34"/>
  <c r="R255" i="34"/>
  <c r="Q255" i="34"/>
  <c r="P255" i="34"/>
  <c r="O255" i="34"/>
  <c r="N255" i="34"/>
  <c r="L255" i="34"/>
  <c r="K255" i="34"/>
  <c r="I255" i="34"/>
  <c r="AH254" i="34"/>
  <c r="AG254" i="34"/>
  <c r="AF254" i="34"/>
  <c r="AE254" i="34"/>
  <c r="V254" i="34"/>
  <c r="U254" i="34"/>
  <c r="R254" i="34"/>
  <c r="Q254" i="34"/>
  <c r="P254" i="34"/>
  <c r="O254" i="34"/>
  <c r="N254" i="34"/>
  <c r="L254" i="34"/>
  <c r="K254" i="34"/>
  <c r="I254" i="34"/>
  <c r="AH253" i="34"/>
  <c r="AG253" i="34"/>
  <c r="AF253" i="34"/>
  <c r="AE253" i="34"/>
  <c r="V253" i="34"/>
  <c r="U253" i="34"/>
  <c r="R253" i="34"/>
  <c r="Q253" i="34"/>
  <c r="P253" i="34"/>
  <c r="O253" i="34"/>
  <c r="N253" i="34"/>
  <c r="L253" i="34"/>
  <c r="K253" i="34"/>
  <c r="I253" i="34"/>
  <c r="AH252" i="34"/>
  <c r="AG252" i="34"/>
  <c r="AF252" i="34"/>
  <c r="AE252" i="34"/>
  <c r="V252" i="34"/>
  <c r="U252" i="34"/>
  <c r="R252" i="34"/>
  <c r="Q252" i="34"/>
  <c r="P252" i="34"/>
  <c r="O252" i="34"/>
  <c r="N252" i="34"/>
  <c r="L252" i="34"/>
  <c r="K252" i="34"/>
  <c r="I252" i="34"/>
  <c r="AH251" i="34"/>
  <c r="AG251" i="34"/>
  <c r="AF251" i="34"/>
  <c r="AE251" i="34"/>
  <c r="V251" i="34"/>
  <c r="U251" i="34"/>
  <c r="R251" i="34"/>
  <c r="Q251" i="34"/>
  <c r="P251" i="34"/>
  <c r="O251" i="34"/>
  <c r="N251" i="34"/>
  <c r="L251" i="34"/>
  <c r="K251" i="34"/>
  <c r="I251" i="34"/>
  <c r="AH250" i="34"/>
  <c r="AG250" i="34"/>
  <c r="AF250" i="34"/>
  <c r="AE250" i="34"/>
  <c r="V250" i="34"/>
  <c r="U250" i="34"/>
  <c r="R250" i="34"/>
  <c r="Q250" i="34"/>
  <c r="P250" i="34"/>
  <c r="O250" i="34"/>
  <c r="N250" i="34"/>
  <c r="L250" i="34"/>
  <c r="K250" i="34"/>
  <c r="I250" i="34"/>
  <c r="AH249" i="34"/>
  <c r="AG249" i="34"/>
  <c r="AF249" i="34"/>
  <c r="AE249" i="34"/>
  <c r="V249" i="34"/>
  <c r="U249" i="34"/>
  <c r="R249" i="34"/>
  <c r="Q249" i="34"/>
  <c r="P249" i="34"/>
  <c r="O249" i="34"/>
  <c r="N249" i="34"/>
  <c r="L249" i="34"/>
  <c r="K249" i="34"/>
  <c r="I249" i="34"/>
  <c r="AH248" i="34"/>
  <c r="AG248" i="34"/>
  <c r="AF248" i="34"/>
  <c r="AE248" i="34"/>
  <c r="V248" i="34"/>
  <c r="U248" i="34"/>
  <c r="R248" i="34"/>
  <c r="Q248" i="34"/>
  <c r="P248" i="34"/>
  <c r="O248" i="34"/>
  <c r="N248" i="34"/>
  <c r="L248" i="34"/>
  <c r="K248" i="34"/>
  <c r="I248" i="34"/>
  <c r="AH247" i="34"/>
  <c r="AG247" i="34"/>
  <c r="AF247" i="34"/>
  <c r="AE247" i="34"/>
  <c r="V247" i="34"/>
  <c r="U247" i="34"/>
  <c r="R247" i="34"/>
  <c r="Q247" i="34"/>
  <c r="P247" i="34"/>
  <c r="O247" i="34"/>
  <c r="N247" i="34"/>
  <c r="L247" i="34"/>
  <c r="K247" i="34"/>
  <c r="I247" i="34"/>
  <c r="AH246" i="34"/>
  <c r="AG246" i="34"/>
  <c r="AF246" i="34"/>
  <c r="AE246" i="34"/>
  <c r="V246" i="34"/>
  <c r="U246" i="34"/>
  <c r="R246" i="34"/>
  <c r="Q246" i="34"/>
  <c r="P246" i="34"/>
  <c r="O246" i="34"/>
  <c r="N246" i="34"/>
  <c r="L246" i="34"/>
  <c r="K246" i="34"/>
  <c r="I246" i="34"/>
  <c r="AH245" i="34"/>
  <c r="AG245" i="34"/>
  <c r="AF245" i="34"/>
  <c r="AE245" i="34"/>
  <c r="V245" i="34"/>
  <c r="U245" i="34"/>
  <c r="R245" i="34"/>
  <c r="Q245" i="34"/>
  <c r="P245" i="34"/>
  <c r="O245" i="34"/>
  <c r="N245" i="34"/>
  <c r="L245" i="34"/>
  <c r="K245" i="34"/>
  <c r="I245" i="34"/>
  <c r="AH244" i="34"/>
  <c r="AG244" i="34"/>
  <c r="AF244" i="34"/>
  <c r="AE244" i="34"/>
  <c r="V244" i="34"/>
  <c r="U244" i="34"/>
  <c r="R244" i="34"/>
  <c r="Q244" i="34"/>
  <c r="P244" i="34"/>
  <c r="O244" i="34"/>
  <c r="N244" i="34"/>
  <c r="L244" i="34"/>
  <c r="K244" i="34"/>
  <c r="I244" i="34"/>
  <c r="AH243" i="34"/>
  <c r="AG243" i="34"/>
  <c r="AF243" i="34"/>
  <c r="AE243" i="34"/>
  <c r="V243" i="34"/>
  <c r="U243" i="34"/>
  <c r="R243" i="34"/>
  <c r="Q243" i="34"/>
  <c r="P243" i="34"/>
  <c r="O243" i="34"/>
  <c r="N243" i="34"/>
  <c r="L243" i="34"/>
  <c r="K243" i="34"/>
  <c r="I243" i="34"/>
  <c r="AH242" i="34"/>
  <c r="AG242" i="34"/>
  <c r="AF242" i="34"/>
  <c r="AE242" i="34"/>
  <c r="V242" i="34"/>
  <c r="U242" i="34"/>
  <c r="R242" i="34"/>
  <c r="Q242" i="34"/>
  <c r="P242" i="34"/>
  <c r="O242" i="34"/>
  <c r="N242" i="34"/>
  <c r="L242" i="34"/>
  <c r="K242" i="34"/>
  <c r="I242" i="34"/>
  <c r="AH241" i="34"/>
  <c r="AG241" i="34"/>
  <c r="AF241" i="34"/>
  <c r="AE241" i="34"/>
  <c r="V241" i="34"/>
  <c r="U241" i="34"/>
  <c r="R241" i="34"/>
  <c r="Q241" i="34"/>
  <c r="P241" i="34"/>
  <c r="O241" i="34"/>
  <c r="N241" i="34"/>
  <c r="L241" i="34"/>
  <c r="K241" i="34"/>
  <c r="I241" i="34"/>
  <c r="AH240" i="34"/>
  <c r="AG240" i="34"/>
  <c r="AF240" i="34"/>
  <c r="AE240" i="34"/>
  <c r="V240" i="34"/>
  <c r="U240" i="34"/>
  <c r="R240" i="34"/>
  <c r="Q240" i="34"/>
  <c r="P240" i="34"/>
  <c r="O240" i="34"/>
  <c r="N240" i="34"/>
  <c r="L240" i="34"/>
  <c r="K240" i="34"/>
  <c r="I240" i="34"/>
  <c r="AH239" i="34"/>
  <c r="AG239" i="34"/>
  <c r="AF239" i="34"/>
  <c r="AE239" i="34"/>
  <c r="V239" i="34"/>
  <c r="U239" i="34"/>
  <c r="R239" i="34"/>
  <c r="Q239" i="34"/>
  <c r="P239" i="34"/>
  <c r="O239" i="34"/>
  <c r="N239" i="34"/>
  <c r="L239" i="34"/>
  <c r="K239" i="34"/>
  <c r="I239" i="34"/>
  <c r="AH238" i="34"/>
  <c r="AG238" i="34"/>
  <c r="AF238" i="34"/>
  <c r="AE238" i="34"/>
  <c r="V238" i="34"/>
  <c r="U238" i="34"/>
  <c r="R238" i="34"/>
  <c r="Q238" i="34"/>
  <c r="P238" i="34"/>
  <c r="O238" i="34"/>
  <c r="N238" i="34"/>
  <c r="L238" i="34"/>
  <c r="K238" i="34"/>
  <c r="I238" i="34"/>
  <c r="AH237" i="34"/>
  <c r="AG237" i="34"/>
  <c r="AF237" i="34"/>
  <c r="AE237" i="34"/>
  <c r="V237" i="34"/>
  <c r="U237" i="34"/>
  <c r="R237" i="34"/>
  <c r="Q237" i="34"/>
  <c r="P237" i="34"/>
  <c r="O237" i="34"/>
  <c r="N237" i="34"/>
  <c r="L237" i="34"/>
  <c r="K237" i="34"/>
  <c r="I237" i="34"/>
  <c r="AH236" i="34"/>
  <c r="AG236" i="34"/>
  <c r="AF236" i="34"/>
  <c r="AE236" i="34"/>
  <c r="V236" i="34"/>
  <c r="U236" i="34"/>
  <c r="R236" i="34"/>
  <c r="Q236" i="34"/>
  <c r="P236" i="34"/>
  <c r="O236" i="34"/>
  <c r="N236" i="34"/>
  <c r="L236" i="34"/>
  <c r="K236" i="34"/>
  <c r="I236" i="34"/>
  <c r="AH235" i="34"/>
  <c r="AG235" i="34"/>
  <c r="AF235" i="34"/>
  <c r="AE235" i="34"/>
  <c r="V235" i="34"/>
  <c r="U235" i="34"/>
  <c r="R235" i="34"/>
  <c r="Q235" i="34"/>
  <c r="P235" i="34"/>
  <c r="O235" i="34"/>
  <c r="N235" i="34"/>
  <c r="L235" i="34"/>
  <c r="K235" i="34"/>
  <c r="I235" i="34"/>
  <c r="AH234" i="34"/>
  <c r="AG234" i="34"/>
  <c r="AF234" i="34"/>
  <c r="AE234" i="34"/>
  <c r="V234" i="34"/>
  <c r="U234" i="34"/>
  <c r="R234" i="34"/>
  <c r="Q234" i="34"/>
  <c r="P234" i="34"/>
  <c r="O234" i="34"/>
  <c r="N234" i="34"/>
  <c r="L234" i="34"/>
  <c r="K234" i="34"/>
  <c r="I234" i="34"/>
  <c r="AH233" i="34"/>
  <c r="AG233" i="34"/>
  <c r="AF233" i="34"/>
  <c r="AE233" i="34"/>
  <c r="V233" i="34"/>
  <c r="U233" i="34"/>
  <c r="R233" i="34"/>
  <c r="Q233" i="34"/>
  <c r="P233" i="34"/>
  <c r="O233" i="34"/>
  <c r="N233" i="34"/>
  <c r="L233" i="34"/>
  <c r="K233" i="34"/>
  <c r="I233" i="34"/>
  <c r="AH232" i="34"/>
  <c r="AG232" i="34"/>
  <c r="AF232" i="34"/>
  <c r="AE232" i="34"/>
  <c r="V232" i="34"/>
  <c r="U232" i="34"/>
  <c r="R232" i="34"/>
  <c r="Q232" i="34"/>
  <c r="P232" i="34"/>
  <c r="O232" i="34"/>
  <c r="N232" i="34"/>
  <c r="L232" i="34"/>
  <c r="K232" i="34"/>
  <c r="I232" i="34"/>
  <c r="AH231" i="34"/>
  <c r="AG231" i="34"/>
  <c r="AF231" i="34"/>
  <c r="AE231" i="34"/>
  <c r="V231" i="34"/>
  <c r="U231" i="34"/>
  <c r="R231" i="34"/>
  <c r="Q231" i="34"/>
  <c r="P231" i="34"/>
  <c r="O231" i="34"/>
  <c r="N231" i="34"/>
  <c r="L231" i="34"/>
  <c r="K231" i="34"/>
  <c r="I231" i="34"/>
  <c r="AH230" i="34"/>
  <c r="AG230" i="34"/>
  <c r="AF230" i="34"/>
  <c r="AE230" i="34"/>
  <c r="V230" i="34"/>
  <c r="U230" i="34"/>
  <c r="R230" i="34"/>
  <c r="Q230" i="34"/>
  <c r="P230" i="34"/>
  <c r="O230" i="34"/>
  <c r="N230" i="34"/>
  <c r="L230" i="34"/>
  <c r="K230" i="34"/>
  <c r="I230" i="34"/>
  <c r="AH229" i="34"/>
  <c r="AG229" i="34"/>
  <c r="AF229" i="34"/>
  <c r="AE229" i="34"/>
  <c r="V229" i="34"/>
  <c r="U229" i="34"/>
  <c r="R229" i="34"/>
  <c r="Q229" i="34"/>
  <c r="P229" i="34"/>
  <c r="O229" i="34"/>
  <c r="N229" i="34"/>
  <c r="L229" i="34"/>
  <c r="K229" i="34"/>
  <c r="I229" i="34"/>
  <c r="AH228" i="34"/>
  <c r="AG228" i="34"/>
  <c r="AF228" i="34"/>
  <c r="AE228" i="34"/>
  <c r="V228" i="34"/>
  <c r="U228" i="34"/>
  <c r="R228" i="34"/>
  <c r="Q228" i="34"/>
  <c r="P228" i="34"/>
  <c r="O228" i="34"/>
  <c r="N228" i="34"/>
  <c r="L228" i="34"/>
  <c r="K228" i="34"/>
  <c r="I228" i="34"/>
  <c r="AH227" i="34"/>
  <c r="AG227" i="34"/>
  <c r="AF227" i="34"/>
  <c r="AE227" i="34"/>
  <c r="V227" i="34"/>
  <c r="U227" i="34"/>
  <c r="R227" i="34"/>
  <c r="Q227" i="34"/>
  <c r="P227" i="34"/>
  <c r="O227" i="34"/>
  <c r="N227" i="34"/>
  <c r="L227" i="34"/>
  <c r="K227" i="34"/>
  <c r="I227" i="34"/>
  <c r="AH226" i="34"/>
  <c r="AG226" i="34"/>
  <c r="AF226" i="34"/>
  <c r="AE226" i="34"/>
  <c r="V226" i="34"/>
  <c r="U226" i="34"/>
  <c r="R226" i="34"/>
  <c r="Q226" i="34"/>
  <c r="P226" i="34"/>
  <c r="O226" i="34"/>
  <c r="N226" i="34"/>
  <c r="L226" i="34"/>
  <c r="K226" i="34"/>
  <c r="I226" i="34"/>
  <c r="AH225" i="34"/>
  <c r="AG225" i="34"/>
  <c r="AF225" i="34"/>
  <c r="AE225" i="34"/>
  <c r="V225" i="34"/>
  <c r="U225" i="34"/>
  <c r="R225" i="34"/>
  <c r="Q225" i="34"/>
  <c r="P225" i="34"/>
  <c r="O225" i="34"/>
  <c r="N225" i="34"/>
  <c r="L225" i="34"/>
  <c r="K225" i="34"/>
  <c r="I225" i="34"/>
  <c r="AH224" i="34"/>
  <c r="AG224" i="34"/>
  <c r="AF224" i="34"/>
  <c r="AE224" i="34"/>
  <c r="V224" i="34"/>
  <c r="U224" i="34"/>
  <c r="R224" i="34"/>
  <c r="Q224" i="34"/>
  <c r="P224" i="34"/>
  <c r="O224" i="34"/>
  <c r="N224" i="34"/>
  <c r="L224" i="34"/>
  <c r="K224" i="34"/>
  <c r="I224" i="34"/>
  <c r="AH223" i="34"/>
  <c r="AG223" i="34"/>
  <c r="AF223" i="34"/>
  <c r="AE223" i="34"/>
  <c r="V223" i="34"/>
  <c r="U223" i="34"/>
  <c r="R223" i="34"/>
  <c r="Q223" i="34"/>
  <c r="P223" i="34"/>
  <c r="O223" i="34"/>
  <c r="N223" i="34"/>
  <c r="L223" i="34"/>
  <c r="K223" i="34"/>
  <c r="I223" i="34"/>
  <c r="AH222" i="34"/>
  <c r="AG222" i="34"/>
  <c r="AF222" i="34"/>
  <c r="AE222" i="34"/>
  <c r="V222" i="34"/>
  <c r="U222" i="34"/>
  <c r="R222" i="34"/>
  <c r="Q222" i="34"/>
  <c r="P222" i="34"/>
  <c r="O222" i="34"/>
  <c r="N222" i="34"/>
  <c r="L222" i="34"/>
  <c r="K222" i="34"/>
  <c r="I222" i="34"/>
  <c r="AH221" i="34"/>
  <c r="AG221" i="34"/>
  <c r="AF221" i="34"/>
  <c r="AE221" i="34"/>
  <c r="V221" i="34"/>
  <c r="U221" i="34"/>
  <c r="R221" i="34"/>
  <c r="Q221" i="34"/>
  <c r="P221" i="34"/>
  <c r="O221" i="34"/>
  <c r="N221" i="34"/>
  <c r="L221" i="34"/>
  <c r="K221" i="34"/>
  <c r="I221" i="34"/>
  <c r="AH220" i="34"/>
  <c r="AG220" i="34"/>
  <c r="AF220" i="34"/>
  <c r="AE220" i="34"/>
  <c r="V220" i="34"/>
  <c r="U220" i="34"/>
  <c r="R220" i="34"/>
  <c r="Q220" i="34"/>
  <c r="P220" i="34"/>
  <c r="O220" i="34"/>
  <c r="N220" i="34"/>
  <c r="L220" i="34"/>
  <c r="K220" i="34"/>
  <c r="I220" i="34"/>
  <c r="AH219" i="34"/>
  <c r="AG219" i="34"/>
  <c r="AF219" i="34"/>
  <c r="AE219" i="34"/>
  <c r="V219" i="34"/>
  <c r="U219" i="34"/>
  <c r="R219" i="34"/>
  <c r="Q219" i="34"/>
  <c r="P219" i="34"/>
  <c r="O219" i="34"/>
  <c r="N219" i="34"/>
  <c r="L219" i="34"/>
  <c r="K219" i="34"/>
  <c r="I219" i="34"/>
  <c r="AH218" i="34"/>
  <c r="AG218" i="34"/>
  <c r="AF218" i="34"/>
  <c r="AE218" i="34"/>
  <c r="V218" i="34"/>
  <c r="U218" i="34"/>
  <c r="R218" i="34"/>
  <c r="Q218" i="34"/>
  <c r="P218" i="34"/>
  <c r="O218" i="34"/>
  <c r="N218" i="34"/>
  <c r="L218" i="34"/>
  <c r="K218" i="34"/>
  <c r="I218" i="34"/>
  <c r="AH217" i="34"/>
  <c r="AG217" i="34"/>
  <c r="AF217" i="34"/>
  <c r="AE217" i="34"/>
  <c r="V217" i="34"/>
  <c r="U217" i="34"/>
  <c r="R217" i="34"/>
  <c r="Q217" i="34"/>
  <c r="P217" i="34"/>
  <c r="O217" i="34"/>
  <c r="N217" i="34"/>
  <c r="L217" i="34"/>
  <c r="K217" i="34"/>
  <c r="I217" i="34"/>
  <c r="AH216" i="34"/>
  <c r="AG216" i="34"/>
  <c r="AF216" i="34"/>
  <c r="AE216" i="34"/>
  <c r="V216" i="34"/>
  <c r="U216" i="34"/>
  <c r="R216" i="34"/>
  <c r="Q216" i="34"/>
  <c r="P216" i="34"/>
  <c r="O216" i="34"/>
  <c r="N216" i="34"/>
  <c r="L216" i="34"/>
  <c r="K216" i="34"/>
  <c r="I216" i="34"/>
  <c r="AH215" i="34"/>
  <c r="AG215" i="34"/>
  <c r="AF215" i="34"/>
  <c r="AE215" i="34"/>
  <c r="V215" i="34"/>
  <c r="U215" i="34"/>
  <c r="R215" i="34"/>
  <c r="Q215" i="34"/>
  <c r="P215" i="34"/>
  <c r="O215" i="34"/>
  <c r="N215" i="34"/>
  <c r="L215" i="34"/>
  <c r="K215" i="34"/>
  <c r="I215" i="34"/>
  <c r="AH214" i="34"/>
  <c r="AG214" i="34"/>
  <c r="AF214" i="34"/>
  <c r="AE214" i="34"/>
  <c r="V214" i="34"/>
  <c r="U214" i="34"/>
  <c r="R214" i="34"/>
  <c r="Q214" i="34"/>
  <c r="P214" i="34"/>
  <c r="O214" i="34"/>
  <c r="N214" i="34"/>
  <c r="L214" i="34"/>
  <c r="K214" i="34"/>
  <c r="I214" i="34"/>
  <c r="AH213" i="34"/>
  <c r="AG213" i="34"/>
  <c r="AF213" i="34"/>
  <c r="AE213" i="34"/>
  <c r="V213" i="34"/>
  <c r="U213" i="34"/>
  <c r="R213" i="34"/>
  <c r="Q213" i="34"/>
  <c r="P213" i="34"/>
  <c r="O213" i="34"/>
  <c r="N213" i="34"/>
  <c r="L213" i="34"/>
  <c r="K213" i="34"/>
  <c r="I213" i="34"/>
  <c r="AH212" i="34"/>
  <c r="AG212" i="34"/>
  <c r="AF212" i="34"/>
  <c r="AE212" i="34"/>
  <c r="V212" i="34"/>
  <c r="U212" i="34"/>
  <c r="R212" i="34"/>
  <c r="Q212" i="34"/>
  <c r="P212" i="34"/>
  <c r="O212" i="34"/>
  <c r="N212" i="34"/>
  <c r="L212" i="34"/>
  <c r="K212" i="34"/>
  <c r="I212" i="34"/>
  <c r="AH211" i="34"/>
  <c r="AG211" i="34"/>
  <c r="AF211" i="34"/>
  <c r="AE211" i="34"/>
  <c r="V211" i="34"/>
  <c r="U211" i="34"/>
  <c r="R211" i="34"/>
  <c r="Q211" i="34"/>
  <c r="P211" i="34"/>
  <c r="O211" i="34"/>
  <c r="N211" i="34"/>
  <c r="L211" i="34"/>
  <c r="K211" i="34"/>
  <c r="I211" i="34"/>
  <c r="AH210" i="34"/>
  <c r="AG210" i="34"/>
  <c r="AF210" i="34"/>
  <c r="AE210" i="34"/>
  <c r="V210" i="34"/>
  <c r="U210" i="34"/>
  <c r="R210" i="34"/>
  <c r="Q210" i="34"/>
  <c r="P210" i="34"/>
  <c r="O210" i="34"/>
  <c r="N210" i="34"/>
  <c r="L210" i="34"/>
  <c r="K210" i="34"/>
  <c r="I210" i="34"/>
  <c r="AH209" i="34"/>
  <c r="AG209" i="34"/>
  <c r="AF209" i="34"/>
  <c r="AE209" i="34"/>
  <c r="V209" i="34"/>
  <c r="U209" i="34"/>
  <c r="R209" i="34"/>
  <c r="Q209" i="34"/>
  <c r="P209" i="34"/>
  <c r="O209" i="34"/>
  <c r="N209" i="34"/>
  <c r="L209" i="34"/>
  <c r="K209" i="34"/>
  <c r="I209" i="34"/>
  <c r="AH208" i="34"/>
  <c r="AG208" i="34"/>
  <c r="AF208" i="34"/>
  <c r="AE208" i="34"/>
  <c r="V208" i="34"/>
  <c r="U208" i="34"/>
  <c r="R208" i="34"/>
  <c r="Q208" i="34"/>
  <c r="P208" i="34"/>
  <c r="O208" i="34"/>
  <c r="N208" i="34"/>
  <c r="L208" i="34"/>
  <c r="K208" i="34"/>
  <c r="I208" i="34"/>
  <c r="AH207" i="34"/>
  <c r="AG207" i="34"/>
  <c r="AF207" i="34"/>
  <c r="AE207" i="34"/>
  <c r="V207" i="34"/>
  <c r="U207" i="34"/>
  <c r="R207" i="34"/>
  <c r="Q207" i="34"/>
  <c r="P207" i="34"/>
  <c r="O207" i="34"/>
  <c r="N207" i="34"/>
  <c r="L207" i="34"/>
  <c r="K207" i="34"/>
  <c r="I207" i="34"/>
  <c r="AH206" i="34"/>
  <c r="AG206" i="34"/>
  <c r="AF206" i="34"/>
  <c r="AE206" i="34"/>
  <c r="V206" i="34"/>
  <c r="U206" i="34"/>
  <c r="R206" i="34"/>
  <c r="Q206" i="34"/>
  <c r="P206" i="34"/>
  <c r="O206" i="34"/>
  <c r="N206" i="34"/>
  <c r="L206" i="34"/>
  <c r="K206" i="34"/>
  <c r="I206" i="34"/>
  <c r="AH205" i="34"/>
  <c r="AG205" i="34"/>
  <c r="AF205" i="34"/>
  <c r="AE205" i="34"/>
  <c r="V205" i="34"/>
  <c r="U205" i="34"/>
  <c r="R205" i="34"/>
  <c r="Q205" i="34"/>
  <c r="P205" i="34"/>
  <c r="O205" i="34"/>
  <c r="N205" i="34"/>
  <c r="L205" i="34"/>
  <c r="K205" i="34"/>
  <c r="I205" i="34"/>
  <c r="AH204" i="34"/>
  <c r="AG204" i="34"/>
  <c r="AF204" i="34"/>
  <c r="AE204" i="34"/>
  <c r="V204" i="34"/>
  <c r="U204" i="34"/>
  <c r="R204" i="34"/>
  <c r="Q204" i="34"/>
  <c r="P204" i="34"/>
  <c r="O204" i="34"/>
  <c r="N204" i="34"/>
  <c r="L204" i="34"/>
  <c r="K204" i="34"/>
  <c r="I204" i="34"/>
  <c r="AH203" i="34"/>
  <c r="AG203" i="34"/>
  <c r="AF203" i="34"/>
  <c r="AE203" i="34"/>
  <c r="V203" i="34"/>
  <c r="U203" i="34"/>
  <c r="R203" i="34"/>
  <c r="Q203" i="34"/>
  <c r="P203" i="34"/>
  <c r="O203" i="34"/>
  <c r="N203" i="34"/>
  <c r="L203" i="34"/>
  <c r="K203" i="34"/>
  <c r="I203" i="34"/>
  <c r="AH202" i="34"/>
  <c r="AG202" i="34"/>
  <c r="AF202" i="34"/>
  <c r="AE202" i="34"/>
  <c r="V202" i="34"/>
  <c r="U202" i="34"/>
  <c r="R202" i="34"/>
  <c r="Q202" i="34"/>
  <c r="P202" i="34"/>
  <c r="O202" i="34"/>
  <c r="N202" i="34"/>
  <c r="L202" i="34"/>
  <c r="K202" i="34"/>
  <c r="I202" i="34"/>
  <c r="AH201" i="34"/>
  <c r="AG201" i="34"/>
  <c r="AF201" i="34"/>
  <c r="AE201" i="34"/>
  <c r="V201" i="34"/>
  <c r="U201" i="34"/>
  <c r="R201" i="34"/>
  <c r="Q201" i="34"/>
  <c r="P201" i="34"/>
  <c r="O201" i="34"/>
  <c r="N201" i="34"/>
  <c r="L201" i="34"/>
  <c r="K201" i="34"/>
  <c r="I201" i="34"/>
  <c r="AH200" i="34"/>
  <c r="AG200" i="34"/>
  <c r="AF200" i="34"/>
  <c r="AE200" i="34"/>
  <c r="V200" i="34"/>
  <c r="U200" i="34"/>
  <c r="R200" i="34"/>
  <c r="Q200" i="34"/>
  <c r="P200" i="34"/>
  <c r="O200" i="34"/>
  <c r="N200" i="34"/>
  <c r="L200" i="34"/>
  <c r="K200" i="34"/>
  <c r="I200" i="34"/>
  <c r="AH199" i="34"/>
  <c r="AG199" i="34"/>
  <c r="AF199" i="34"/>
  <c r="AE199" i="34"/>
  <c r="V199" i="34"/>
  <c r="U199" i="34"/>
  <c r="R199" i="34"/>
  <c r="Q199" i="34"/>
  <c r="P199" i="34"/>
  <c r="O199" i="34"/>
  <c r="N199" i="34"/>
  <c r="L199" i="34"/>
  <c r="K199" i="34"/>
  <c r="I199" i="34"/>
  <c r="AH198" i="34"/>
  <c r="AG198" i="34"/>
  <c r="AF198" i="34"/>
  <c r="AE198" i="34"/>
  <c r="V198" i="34"/>
  <c r="U198" i="34"/>
  <c r="R198" i="34"/>
  <c r="Q198" i="34"/>
  <c r="P198" i="34"/>
  <c r="O198" i="34"/>
  <c r="N198" i="34"/>
  <c r="L198" i="34"/>
  <c r="K198" i="34"/>
  <c r="I198" i="34"/>
  <c r="AH197" i="34"/>
  <c r="AG197" i="34"/>
  <c r="AF197" i="34"/>
  <c r="AE197" i="34"/>
  <c r="V197" i="34"/>
  <c r="U197" i="34"/>
  <c r="R197" i="34"/>
  <c r="Q197" i="34"/>
  <c r="P197" i="34"/>
  <c r="O197" i="34"/>
  <c r="N197" i="34"/>
  <c r="L197" i="34"/>
  <c r="K197" i="34"/>
  <c r="I197" i="34"/>
  <c r="AH196" i="34"/>
  <c r="AG196" i="34"/>
  <c r="AF196" i="34"/>
  <c r="AE196" i="34"/>
  <c r="V196" i="34"/>
  <c r="U196" i="34"/>
  <c r="R196" i="34"/>
  <c r="Q196" i="34"/>
  <c r="P196" i="34"/>
  <c r="O196" i="34"/>
  <c r="N196" i="34"/>
  <c r="L196" i="34"/>
  <c r="K196" i="34"/>
  <c r="I196" i="34"/>
  <c r="AH195" i="34"/>
  <c r="AG195" i="34"/>
  <c r="AF195" i="34"/>
  <c r="AE195" i="34"/>
  <c r="V195" i="34"/>
  <c r="U195" i="34"/>
  <c r="R195" i="34"/>
  <c r="Q195" i="34"/>
  <c r="P195" i="34"/>
  <c r="O195" i="34"/>
  <c r="N195" i="34"/>
  <c r="L195" i="34"/>
  <c r="K195" i="34"/>
  <c r="I195" i="34"/>
  <c r="AH194" i="34"/>
  <c r="AG194" i="34"/>
  <c r="AF194" i="34"/>
  <c r="AE194" i="34"/>
  <c r="V194" i="34"/>
  <c r="U194" i="34"/>
  <c r="R194" i="34"/>
  <c r="Q194" i="34"/>
  <c r="P194" i="34"/>
  <c r="O194" i="34"/>
  <c r="N194" i="34"/>
  <c r="L194" i="34"/>
  <c r="K194" i="34"/>
  <c r="I194" i="34"/>
  <c r="AH193" i="34"/>
  <c r="AG193" i="34"/>
  <c r="AF193" i="34"/>
  <c r="AE193" i="34"/>
  <c r="V193" i="34"/>
  <c r="U193" i="34"/>
  <c r="R193" i="34"/>
  <c r="Q193" i="34"/>
  <c r="P193" i="34"/>
  <c r="O193" i="34"/>
  <c r="N193" i="34"/>
  <c r="L193" i="34"/>
  <c r="K193" i="34"/>
  <c r="I193" i="34"/>
  <c r="AH192" i="34"/>
  <c r="AG192" i="34"/>
  <c r="AF192" i="34"/>
  <c r="AE192" i="34"/>
  <c r="V192" i="34"/>
  <c r="U192" i="34"/>
  <c r="R192" i="34"/>
  <c r="Q192" i="34"/>
  <c r="P192" i="34"/>
  <c r="O192" i="34"/>
  <c r="N192" i="34"/>
  <c r="L192" i="34"/>
  <c r="K192" i="34"/>
  <c r="I192" i="34"/>
  <c r="AH191" i="34"/>
  <c r="AG191" i="34"/>
  <c r="AF191" i="34"/>
  <c r="AE191" i="34"/>
  <c r="V191" i="34"/>
  <c r="U191" i="34"/>
  <c r="R191" i="34"/>
  <c r="Q191" i="34"/>
  <c r="P191" i="34"/>
  <c r="O191" i="34"/>
  <c r="N191" i="34"/>
  <c r="L191" i="34"/>
  <c r="K191" i="34"/>
  <c r="I191" i="34"/>
  <c r="AH190" i="34"/>
  <c r="AG190" i="34"/>
  <c r="AF190" i="34"/>
  <c r="AE190" i="34"/>
  <c r="V190" i="34"/>
  <c r="U190" i="34"/>
  <c r="R190" i="34"/>
  <c r="Q190" i="34"/>
  <c r="P190" i="34"/>
  <c r="O190" i="34"/>
  <c r="N190" i="34"/>
  <c r="L190" i="34"/>
  <c r="K190" i="34"/>
  <c r="I190" i="34"/>
  <c r="AH189" i="34"/>
  <c r="AG189" i="34"/>
  <c r="AF189" i="34"/>
  <c r="AE189" i="34"/>
  <c r="V189" i="34"/>
  <c r="U189" i="34"/>
  <c r="R189" i="34"/>
  <c r="Q189" i="34"/>
  <c r="P189" i="34"/>
  <c r="O189" i="34"/>
  <c r="N189" i="34"/>
  <c r="L189" i="34"/>
  <c r="K189" i="34"/>
  <c r="I189" i="34"/>
  <c r="AH188" i="34"/>
  <c r="AG188" i="34"/>
  <c r="AF188" i="34"/>
  <c r="AE188" i="34"/>
  <c r="V188" i="34"/>
  <c r="U188" i="34"/>
  <c r="R188" i="34"/>
  <c r="Q188" i="34"/>
  <c r="P188" i="34"/>
  <c r="O188" i="34"/>
  <c r="N188" i="34"/>
  <c r="L188" i="34"/>
  <c r="K188" i="34"/>
  <c r="I188" i="34"/>
  <c r="AH187" i="34"/>
  <c r="AG187" i="34"/>
  <c r="AF187" i="34"/>
  <c r="AE187" i="34"/>
  <c r="V187" i="34"/>
  <c r="U187" i="34"/>
  <c r="R187" i="34"/>
  <c r="Q187" i="34"/>
  <c r="P187" i="34"/>
  <c r="O187" i="34"/>
  <c r="N187" i="34"/>
  <c r="L187" i="34"/>
  <c r="K187" i="34"/>
  <c r="I187" i="34"/>
  <c r="AH186" i="34"/>
  <c r="AG186" i="34"/>
  <c r="AF186" i="34"/>
  <c r="AE186" i="34"/>
  <c r="V186" i="34"/>
  <c r="U186" i="34"/>
  <c r="R186" i="34"/>
  <c r="Q186" i="34"/>
  <c r="P186" i="34"/>
  <c r="O186" i="34"/>
  <c r="N186" i="34"/>
  <c r="L186" i="34"/>
  <c r="K186" i="34"/>
  <c r="I186" i="34"/>
  <c r="AH185" i="34"/>
  <c r="AG185" i="34"/>
  <c r="AF185" i="34"/>
  <c r="AE185" i="34"/>
  <c r="V185" i="34"/>
  <c r="U185" i="34"/>
  <c r="R185" i="34"/>
  <c r="Q185" i="34"/>
  <c r="P185" i="34"/>
  <c r="O185" i="34"/>
  <c r="N185" i="34"/>
  <c r="L185" i="34"/>
  <c r="K185" i="34"/>
  <c r="I185" i="34"/>
  <c r="AH184" i="34"/>
  <c r="AG184" i="34"/>
  <c r="AF184" i="34"/>
  <c r="AE184" i="34"/>
  <c r="V184" i="34"/>
  <c r="U184" i="34"/>
  <c r="R184" i="34"/>
  <c r="Q184" i="34"/>
  <c r="P184" i="34"/>
  <c r="O184" i="34"/>
  <c r="N184" i="34"/>
  <c r="L184" i="34"/>
  <c r="K184" i="34"/>
  <c r="I184" i="34"/>
  <c r="AH183" i="34"/>
  <c r="AG183" i="34"/>
  <c r="AF183" i="34"/>
  <c r="AE183" i="34"/>
  <c r="V183" i="34"/>
  <c r="U183" i="34"/>
  <c r="R183" i="34"/>
  <c r="Q183" i="34"/>
  <c r="P183" i="34"/>
  <c r="O183" i="34"/>
  <c r="N183" i="34"/>
  <c r="L183" i="34"/>
  <c r="K183" i="34"/>
  <c r="I183" i="34"/>
  <c r="AH182" i="34"/>
  <c r="AG182" i="34"/>
  <c r="AF182" i="34"/>
  <c r="AE182" i="34"/>
  <c r="V182" i="34"/>
  <c r="U182" i="34"/>
  <c r="R182" i="34"/>
  <c r="Q182" i="34"/>
  <c r="P182" i="34"/>
  <c r="O182" i="34"/>
  <c r="N182" i="34"/>
  <c r="L182" i="34"/>
  <c r="K182" i="34"/>
  <c r="I182" i="34"/>
  <c r="AH181" i="34"/>
  <c r="AG181" i="34"/>
  <c r="AF181" i="34"/>
  <c r="AE181" i="34"/>
  <c r="V181" i="34"/>
  <c r="U181" i="34"/>
  <c r="R181" i="34"/>
  <c r="Q181" i="34"/>
  <c r="P181" i="34"/>
  <c r="O181" i="34"/>
  <c r="N181" i="34"/>
  <c r="L181" i="34"/>
  <c r="K181" i="34"/>
  <c r="I181" i="34"/>
  <c r="AH180" i="34"/>
  <c r="AG180" i="34"/>
  <c r="AF180" i="34"/>
  <c r="AE180" i="34"/>
  <c r="V180" i="34"/>
  <c r="U180" i="34"/>
  <c r="R180" i="34"/>
  <c r="Q180" i="34"/>
  <c r="P180" i="34"/>
  <c r="O180" i="34"/>
  <c r="N180" i="34"/>
  <c r="L180" i="34"/>
  <c r="K180" i="34"/>
  <c r="I180" i="34"/>
  <c r="AH179" i="34"/>
  <c r="AG179" i="34"/>
  <c r="AF179" i="34"/>
  <c r="AE179" i="34"/>
  <c r="V179" i="34"/>
  <c r="U179" i="34"/>
  <c r="R179" i="34"/>
  <c r="Q179" i="34"/>
  <c r="P179" i="34"/>
  <c r="O179" i="34"/>
  <c r="N179" i="34"/>
  <c r="L179" i="34"/>
  <c r="K179" i="34"/>
  <c r="I179" i="34"/>
  <c r="AH178" i="34"/>
  <c r="AG178" i="34"/>
  <c r="AF178" i="34"/>
  <c r="AE178" i="34"/>
  <c r="V178" i="34"/>
  <c r="U178" i="34"/>
  <c r="R178" i="34"/>
  <c r="Q178" i="34"/>
  <c r="P178" i="34"/>
  <c r="O178" i="34"/>
  <c r="N178" i="34"/>
  <c r="L178" i="34"/>
  <c r="K178" i="34"/>
  <c r="I178" i="34"/>
  <c r="AH177" i="34"/>
  <c r="AG177" i="34"/>
  <c r="AF177" i="34"/>
  <c r="AE177" i="34"/>
  <c r="V177" i="34"/>
  <c r="U177" i="34"/>
  <c r="R177" i="34"/>
  <c r="Q177" i="34"/>
  <c r="P177" i="34"/>
  <c r="O177" i="34"/>
  <c r="N177" i="34"/>
  <c r="L177" i="34"/>
  <c r="K177" i="34"/>
  <c r="I177" i="34"/>
  <c r="AH176" i="34"/>
  <c r="AG176" i="34"/>
  <c r="AF176" i="34"/>
  <c r="AE176" i="34"/>
  <c r="V176" i="34"/>
  <c r="U176" i="34"/>
  <c r="R176" i="34"/>
  <c r="Q176" i="34"/>
  <c r="P176" i="34"/>
  <c r="O176" i="34"/>
  <c r="N176" i="34"/>
  <c r="L176" i="34"/>
  <c r="K176" i="34"/>
  <c r="I176" i="34"/>
  <c r="AH175" i="34"/>
  <c r="AG175" i="34"/>
  <c r="AF175" i="34"/>
  <c r="AE175" i="34"/>
  <c r="V175" i="34"/>
  <c r="U175" i="34"/>
  <c r="R175" i="34"/>
  <c r="Q175" i="34"/>
  <c r="P175" i="34"/>
  <c r="O175" i="34"/>
  <c r="N175" i="34"/>
  <c r="L175" i="34"/>
  <c r="K175" i="34"/>
  <c r="I175" i="34"/>
  <c r="AH174" i="34"/>
  <c r="AG174" i="34"/>
  <c r="AF174" i="34"/>
  <c r="AE174" i="34"/>
  <c r="V174" i="34"/>
  <c r="U174" i="34"/>
  <c r="R174" i="34"/>
  <c r="Q174" i="34"/>
  <c r="P174" i="34"/>
  <c r="O174" i="34"/>
  <c r="N174" i="34"/>
  <c r="L174" i="34"/>
  <c r="K174" i="34"/>
  <c r="I174" i="34"/>
  <c r="AH173" i="34"/>
  <c r="AG173" i="34"/>
  <c r="AF173" i="34"/>
  <c r="AE173" i="34"/>
  <c r="V173" i="34"/>
  <c r="U173" i="34"/>
  <c r="R173" i="34"/>
  <c r="Q173" i="34"/>
  <c r="P173" i="34"/>
  <c r="O173" i="34"/>
  <c r="N173" i="34"/>
  <c r="L173" i="34"/>
  <c r="K173" i="34"/>
  <c r="I173" i="34"/>
  <c r="AH172" i="34"/>
  <c r="AG172" i="34"/>
  <c r="AF172" i="34"/>
  <c r="AE172" i="34"/>
  <c r="V172" i="34"/>
  <c r="U172" i="34"/>
  <c r="R172" i="34"/>
  <c r="Q172" i="34"/>
  <c r="P172" i="34"/>
  <c r="O172" i="34"/>
  <c r="N172" i="34"/>
  <c r="L172" i="34"/>
  <c r="K172" i="34"/>
  <c r="I172" i="34"/>
  <c r="AH171" i="34"/>
  <c r="AG171" i="34"/>
  <c r="AF171" i="34"/>
  <c r="AE171" i="34"/>
  <c r="V171" i="34"/>
  <c r="U171" i="34"/>
  <c r="R171" i="34"/>
  <c r="Q171" i="34"/>
  <c r="P171" i="34"/>
  <c r="O171" i="34"/>
  <c r="N171" i="34"/>
  <c r="L171" i="34"/>
  <c r="K171" i="34"/>
  <c r="I171" i="34"/>
  <c r="AH170" i="34"/>
  <c r="AG170" i="34"/>
  <c r="AF170" i="34"/>
  <c r="AE170" i="34"/>
  <c r="V170" i="34"/>
  <c r="U170" i="34"/>
  <c r="R170" i="34"/>
  <c r="Q170" i="34"/>
  <c r="P170" i="34"/>
  <c r="O170" i="34"/>
  <c r="N170" i="34"/>
  <c r="L170" i="34"/>
  <c r="K170" i="34"/>
  <c r="I170" i="34"/>
  <c r="AH169" i="34"/>
  <c r="AG169" i="34"/>
  <c r="AF169" i="34"/>
  <c r="AE169" i="34"/>
  <c r="V169" i="34"/>
  <c r="U169" i="34"/>
  <c r="R169" i="34"/>
  <c r="Q169" i="34"/>
  <c r="P169" i="34"/>
  <c r="O169" i="34"/>
  <c r="N169" i="34"/>
  <c r="L169" i="34"/>
  <c r="K169" i="34"/>
  <c r="I169" i="34"/>
  <c r="AH168" i="34"/>
  <c r="AG168" i="34"/>
  <c r="AF168" i="34"/>
  <c r="AE168" i="34"/>
  <c r="V168" i="34"/>
  <c r="U168" i="34"/>
  <c r="R168" i="34"/>
  <c r="Q168" i="34"/>
  <c r="P168" i="34"/>
  <c r="O168" i="34"/>
  <c r="N168" i="34"/>
  <c r="L168" i="34"/>
  <c r="K168" i="34"/>
  <c r="I168" i="34"/>
  <c r="AH167" i="34"/>
  <c r="AG167" i="34"/>
  <c r="AF167" i="34"/>
  <c r="AE167" i="34"/>
  <c r="V167" i="34"/>
  <c r="U167" i="34"/>
  <c r="R167" i="34"/>
  <c r="Q167" i="34"/>
  <c r="P167" i="34"/>
  <c r="O167" i="34"/>
  <c r="N167" i="34"/>
  <c r="L167" i="34"/>
  <c r="K167" i="34"/>
  <c r="I167" i="34"/>
  <c r="AH166" i="34"/>
  <c r="AG166" i="34"/>
  <c r="AF166" i="34"/>
  <c r="AE166" i="34"/>
  <c r="V166" i="34"/>
  <c r="U166" i="34"/>
  <c r="R166" i="34"/>
  <c r="Q166" i="34"/>
  <c r="P166" i="34"/>
  <c r="O166" i="34"/>
  <c r="N166" i="34"/>
  <c r="L166" i="34"/>
  <c r="K166" i="34"/>
  <c r="I166" i="34"/>
  <c r="V165" i="34"/>
  <c r="U165" i="34"/>
  <c r="R165" i="34"/>
  <c r="Q165" i="34"/>
  <c r="P165" i="34"/>
  <c r="O165" i="34"/>
  <c r="N165" i="34"/>
  <c r="L165" i="34"/>
  <c r="K165" i="34"/>
  <c r="I165" i="34"/>
  <c r="V164" i="34"/>
  <c r="U164" i="34"/>
  <c r="R164" i="34"/>
  <c r="Q164" i="34"/>
  <c r="P164" i="34"/>
  <c r="O164" i="34"/>
  <c r="N164" i="34"/>
  <c r="L164" i="34"/>
  <c r="K164" i="34"/>
  <c r="I164" i="34"/>
  <c r="V163" i="34"/>
  <c r="U163" i="34"/>
  <c r="R163" i="34"/>
  <c r="Q163" i="34"/>
  <c r="P163" i="34"/>
  <c r="O163" i="34"/>
  <c r="N163" i="34"/>
  <c r="L163" i="34"/>
  <c r="K163" i="34"/>
  <c r="I163" i="34"/>
  <c r="V162" i="34"/>
  <c r="U162" i="34"/>
  <c r="R162" i="34"/>
  <c r="Q162" i="34"/>
  <c r="P162" i="34"/>
  <c r="O162" i="34"/>
  <c r="N162" i="34"/>
  <c r="L162" i="34"/>
  <c r="K162" i="34"/>
  <c r="I162" i="34"/>
  <c r="V161" i="34"/>
  <c r="U161" i="34"/>
  <c r="R161" i="34"/>
  <c r="Q161" i="34"/>
  <c r="P161" i="34"/>
  <c r="O161" i="34"/>
  <c r="N161" i="34"/>
  <c r="L161" i="34"/>
  <c r="K161" i="34"/>
  <c r="I161" i="34"/>
  <c r="V160" i="34"/>
  <c r="U160" i="34"/>
  <c r="R160" i="34"/>
  <c r="Q160" i="34"/>
  <c r="P160" i="34"/>
  <c r="O160" i="34"/>
  <c r="N160" i="34"/>
  <c r="L160" i="34"/>
  <c r="K160" i="34"/>
  <c r="I160" i="34"/>
  <c r="V159" i="34"/>
  <c r="U159" i="34"/>
  <c r="R159" i="34"/>
  <c r="Q159" i="34"/>
  <c r="P159" i="34"/>
  <c r="O159" i="34"/>
  <c r="N159" i="34"/>
  <c r="L159" i="34"/>
  <c r="K159" i="34"/>
  <c r="I159" i="34"/>
  <c r="V158" i="34"/>
  <c r="U158" i="34"/>
  <c r="R158" i="34"/>
  <c r="Q158" i="34"/>
  <c r="P158" i="34"/>
  <c r="O158" i="34"/>
  <c r="N158" i="34"/>
  <c r="L158" i="34"/>
  <c r="K158" i="34"/>
  <c r="I158" i="34"/>
  <c r="V157" i="34"/>
  <c r="U157" i="34"/>
  <c r="R157" i="34"/>
  <c r="Q157" i="34"/>
  <c r="P157" i="34"/>
  <c r="O157" i="34"/>
  <c r="N157" i="34"/>
  <c r="L157" i="34"/>
  <c r="K157" i="34"/>
  <c r="I157" i="34"/>
  <c r="V156" i="34"/>
  <c r="U156" i="34"/>
  <c r="R156" i="34"/>
  <c r="Q156" i="34"/>
  <c r="P156" i="34"/>
  <c r="O156" i="34"/>
  <c r="N156" i="34"/>
  <c r="L156" i="34"/>
  <c r="K156" i="34"/>
  <c r="I156" i="34"/>
  <c r="V155" i="34"/>
  <c r="U155" i="34"/>
  <c r="R155" i="34"/>
  <c r="Q155" i="34"/>
  <c r="P155" i="34"/>
  <c r="O155" i="34"/>
  <c r="N155" i="34"/>
  <c r="L155" i="34"/>
  <c r="K155" i="34"/>
  <c r="I155" i="34"/>
  <c r="V154" i="34"/>
  <c r="U154" i="34"/>
  <c r="R154" i="34"/>
  <c r="Q154" i="34"/>
  <c r="P154" i="34"/>
  <c r="O154" i="34"/>
  <c r="N154" i="34"/>
  <c r="L154" i="34"/>
  <c r="K154" i="34"/>
  <c r="I154" i="34"/>
  <c r="V153" i="34"/>
  <c r="U153" i="34"/>
  <c r="R153" i="34"/>
  <c r="Q153" i="34"/>
  <c r="P153" i="34"/>
  <c r="O153" i="34"/>
  <c r="N153" i="34"/>
  <c r="L153" i="34"/>
  <c r="K153" i="34"/>
  <c r="I153" i="34"/>
  <c r="V152" i="34"/>
  <c r="U152" i="34"/>
  <c r="R152" i="34"/>
  <c r="Q152" i="34"/>
  <c r="P152" i="34"/>
  <c r="O152" i="34"/>
  <c r="N152" i="34"/>
  <c r="L152" i="34"/>
  <c r="K152" i="34"/>
  <c r="I152" i="34"/>
  <c r="V151" i="34"/>
  <c r="U151" i="34"/>
  <c r="R151" i="34"/>
  <c r="Q151" i="34"/>
  <c r="P151" i="34"/>
  <c r="O151" i="34"/>
  <c r="N151" i="34"/>
  <c r="L151" i="34"/>
  <c r="K151" i="34"/>
  <c r="I151" i="34"/>
  <c r="V150" i="34"/>
  <c r="U150" i="34"/>
  <c r="R150" i="34"/>
  <c r="Q150" i="34"/>
  <c r="P150" i="34"/>
  <c r="O150" i="34"/>
  <c r="N150" i="34"/>
  <c r="L150" i="34"/>
  <c r="K150" i="34"/>
  <c r="I150" i="34"/>
  <c r="V149" i="34"/>
  <c r="U149" i="34"/>
  <c r="R149" i="34"/>
  <c r="Q149" i="34"/>
  <c r="P149" i="34"/>
  <c r="O149" i="34"/>
  <c r="N149" i="34"/>
  <c r="L149" i="34"/>
  <c r="K149" i="34"/>
  <c r="I149" i="34"/>
  <c r="V148" i="34"/>
  <c r="U148" i="34"/>
  <c r="R148" i="34"/>
  <c r="Q148" i="34"/>
  <c r="P148" i="34"/>
  <c r="O148" i="34"/>
  <c r="N148" i="34"/>
  <c r="L148" i="34"/>
  <c r="K148" i="34"/>
  <c r="I148" i="34"/>
  <c r="V147" i="34"/>
  <c r="U147" i="34"/>
  <c r="R147" i="34"/>
  <c r="Q147" i="34"/>
  <c r="P147" i="34"/>
  <c r="O147" i="34"/>
  <c r="N147" i="34"/>
  <c r="L147" i="34"/>
  <c r="K147" i="34"/>
  <c r="I147" i="34"/>
  <c r="V146" i="34"/>
  <c r="U146" i="34"/>
  <c r="R146" i="34"/>
  <c r="Q146" i="34"/>
  <c r="P146" i="34"/>
  <c r="O146" i="34"/>
  <c r="N146" i="34"/>
  <c r="L146" i="34"/>
  <c r="K146" i="34"/>
  <c r="I146" i="34"/>
  <c r="V145" i="34"/>
  <c r="U145" i="34"/>
  <c r="R145" i="34"/>
  <c r="Q145" i="34"/>
  <c r="P145" i="34"/>
  <c r="O145" i="34"/>
  <c r="N145" i="34"/>
  <c r="L145" i="34"/>
  <c r="K145" i="34"/>
  <c r="I145" i="34"/>
  <c r="V144" i="34"/>
  <c r="U144" i="34"/>
  <c r="R144" i="34"/>
  <c r="Q144" i="34"/>
  <c r="P144" i="34"/>
  <c r="O144" i="34"/>
  <c r="N144" i="34"/>
  <c r="L144" i="34"/>
  <c r="K144" i="34"/>
  <c r="I144" i="34"/>
  <c r="V143" i="34"/>
  <c r="U143" i="34"/>
  <c r="R143" i="34"/>
  <c r="Q143" i="34"/>
  <c r="P143" i="34"/>
  <c r="O143" i="34"/>
  <c r="N143" i="34"/>
  <c r="L143" i="34"/>
  <c r="K143" i="34"/>
  <c r="I143" i="34"/>
  <c r="V142" i="34"/>
  <c r="U142" i="34"/>
  <c r="R142" i="34"/>
  <c r="Q142" i="34"/>
  <c r="P142" i="34"/>
  <c r="O142" i="34"/>
  <c r="N142" i="34"/>
  <c r="L142" i="34"/>
  <c r="K142" i="34"/>
  <c r="I142" i="34"/>
  <c r="V141" i="34"/>
  <c r="U141" i="34"/>
  <c r="R141" i="34"/>
  <c r="Q141" i="34"/>
  <c r="P141" i="34"/>
  <c r="O141" i="34"/>
  <c r="N141" i="34"/>
  <c r="L141" i="34"/>
  <c r="K141" i="34"/>
  <c r="I141" i="34"/>
  <c r="V140" i="34"/>
  <c r="U140" i="34"/>
  <c r="R140" i="34"/>
  <c r="Q140" i="34"/>
  <c r="P140" i="34"/>
  <c r="O140" i="34"/>
  <c r="N140" i="34"/>
  <c r="L140" i="34"/>
  <c r="K140" i="34"/>
  <c r="I140" i="34"/>
  <c r="V139" i="34"/>
  <c r="U139" i="34"/>
  <c r="R139" i="34"/>
  <c r="Q139" i="34"/>
  <c r="P139" i="34"/>
  <c r="O139" i="34"/>
  <c r="N139" i="34"/>
  <c r="L139" i="34"/>
  <c r="K139" i="34"/>
  <c r="I139" i="34"/>
  <c r="V138" i="34"/>
  <c r="U138" i="34"/>
  <c r="R138" i="34"/>
  <c r="Q138" i="34"/>
  <c r="P138" i="34"/>
  <c r="O138" i="34"/>
  <c r="N138" i="34"/>
  <c r="L138" i="34"/>
  <c r="K138" i="34"/>
  <c r="I138" i="34"/>
  <c r="V137" i="34"/>
  <c r="U137" i="34"/>
  <c r="R137" i="34"/>
  <c r="Q137" i="34"/>
  <c r="P137" i="34"/>
  <c r="O137" i="34"/>
  <c r="N137" i="34"/>
  <c r="L137" i="34"/>
  <c r="K137" i="34"/>
  <c r="I137" i="34"/>
  <c r="V136" i="34"/>
  <c r="U136" i="34"/>
  <c r="R136" i="34"/>
  <c r="Q136" i="34"/>
  <c r="P136" i="34"/>
  <c r="O136" i="34"/>
  <c r="N136" i="34"/>
  <c r="L136" i="34"/>
  <c r="K136" i="34"/>
  <c r="I136" i="34"/>
  <c r="V135" i="34"/>
  <c r="U135" i="34"/>
  <c r="R135" i="34"/>
  <c r="Q135" i="34"/>
  <c r="P135" i="34"/>
  <c r="O135" i="34"/>
  <c r="N135" i="34"/>
  <c r="L135" i="34"/>
  <c r="K135" i="34"/>
  <c r="I135" i="34"/>
  <c r="V134" i="34"/>
  <c r="U134" i="34"/>
  <c r="R134" i="34"/>
  <c r="Q134" i="34"/>
  <c r="P134" i="34"/>
  <c r="O134" i="34"/>
  <c r="N134" i="34"/>
  <c r="L134" i="34"/>
  <c r="K134" i="34"/>
  <c r="I134" i="34"/>
  <c r="V133" i="34"/>
  <c r="U133" i="34"/>
  <c r="R133" i="34"/>
  <c r="Q133" i="34"/>
  <c r="P133" i="34"/>
  <c r="O133" i="34"/>
  <c r="N133" i="34"/>
  <c r="L133" i="34"/>
  <c r="K133" i="34"/>
  <c r="I133" i="34"/>
  <c r="V132" i="34"/>
  <c r="U132" i="34"/>
  <c r="R132" i="34"/>
  <c r="Q132" i="34"/>
  <c r="P132" i="34"/>
  <c r="O132" i="34"/>
  <c r="N132" i="34"/>
  <c r="L132" i="34"/>
  <c r="K132" i="34"/>
  <c r="I132" i="34"/>
  <c r="R131" i="34"/>
  <c r="Q131" i="34"/>
  <c r="P131" i="34"/>
  <c r="O131" i="34"/>
  <c r="N131" i="34"/>
  <c r="L131" i="34"/>
  <c r="K131" i="34"/>
  <c r="I131" i="34"/>
  <c r="V130" i="34"/>
  <c r="U130" i="34"/>
  <c r="R130" i="34"/>
  <c r="Q130" i="34"/>
  <c r="P130" i="34"/>
  <c r="O130" i="34"/>
  <c r="N130" i="34"/>
  <c r="L130" i="34"/>
  <c r="K130" i="34"/>
  <c r="I130" i="34"/>
  <c r="V129" i="34"/>
  <c r="U129" i="34"/>
  <c r="R129" i="34"/>
  <c r="Q129" i="34"/>
  <c r="P129" i="34"/>
  <c r="O129" i="34"/>
  <c r="N129" i="34"/>
  <c r="L129" i="34"/>
  <c r="K129" i="34"/>
  <c r="I129" i="34"/>
  <c r="V128" i="34"/>
  <c r="U128" i="34"/>
  <c r="R128" i="34"/>
  <c r="Q128" i="34"/>
  <c r="P128" i="34"/>
  <c r="O128" i="34"/>
  <c r="N128" i="34"/>
  <c r="L128" i="34"/>
  <c r="K128" i="34"/>
  <c r="I128" i="34"/>
  <c r="V127" i="34"/>
  <c r="U127" i="34"/>
  <c r="R127" i="34"/>
  <c r="Q127" i="34"/>
  <c r="P127" i="34"/>
  <c r="O127" i="34"/>
  <c r="N127" i="34"/>
  <c r="L127" i="34"/>
  <c r="K127" i="34"/>
  <c r="I127" i="34"/>
  <c r="V126" i="34"/>
  <c r="U126" i="34"/>
  <c r="R126" i="34"/>
  <c r="Q126" i="34"/>
  <c r="P126" i="34"/>
  <c r="O126" i="34"/>
  <c r="N126" i="34"/>
  <c r="L126" i="34"/>
  <c r="K126" i="34"/>
  <c r="I126" i="34"/>
  <c r="V125" i="34"/>
  <c r="U125" i="34"/>
  <c r="R125" i="34"/>
  <c r="Q125" i="34"/>
  <c r="P125" i="34"/>
  <c r="O125" i="34"/>
  <c r="N125" i="34"/>
  <c r="L125" i="34"/>
  <c r="K125" i="34"/>
  <c r="I125" i="34"/>
  <c r="V124" i="34"/>
  <c r="U124" i="34"/>
  <c r="R124" i="34"/>
  <c r="Q124" i="34"/>
  <c r="P124" i="34"/>
  <c r="O124" i="34"/>
  <c r="N124" i="34"/>
  <c r="L124" i="34"/>
  <c r="K124" i="34"/>
  <c r="I124" i="34"/>
  <c r="V123" i="34"/>
  <c r="U123" i="34"/>
  <c r="R123" i="34"/>
  <c r="Q123" i="34"/>
  <c r="P123" i="34"/>
  <c r="O123" i="34"/>
  <c r="N123" i="34"/>
  <c r="L123" i="34"/>
  <c r="K123" i="34"/>
  <c r="I123" i="34"/>
  <c r="V122" i="34"/>
  <c r="U122" i="34"/>
  <c r="R122" i="34"/>
  <c r="Q122" i="34"/>
  <c r="P122" i="34"/>
  <c r="O122" i="34"/>
  <c r="N122" i="34"/>
  <c r="L122" i="34"/>
  <c r="K122" i="34"/>
  <c r="I122" i="34"/>
  <c r="V121" i="34"/>
  <c r="U121" i="34"/>
  <c r="R121" i="34"/>
  <c r="Q121" i="34"/>
  <c r="P121" i="34"/>
  <c r="O121" i="34"/>
  <c r="N121" i="34"/>
  <c r="L121" i="34"/>
  <c r="K121" i="34"/>
  <c r="I121" i="34"/>
  <c r="V120" i="34"/>
  <c r="U120" i="34"/>
  <c r="R120" i="34"/>
  <c r="Q120" i="34"/>
  <c r="P120" i="34"/>
  <c r="O120" i="34"/>
  <c r="N120" i="34"/>
  <c r="L120" i="34"/>
  <c r="K120" i="34"/>
  <c r="I120" i="34"/>
  <c r="V119" i="34"/>
  <c r="U119" i="34"/>
  <c r="R119" i="34"/>
  <c r="Q119" i="34"/>
  <c r="P119" i="34"/>
  <c r="O119" i="34"/>
  <c r="N119" i="34"/>
  <c r="L119" i="34"/>
  <c r="K119" i="34"/>
  <c r="I119" i="34"/>
  <c r="V118" i="34"/>
  <c r="U118" i="34"/>
  <c r="R118" i="34"/>
  <c r="Q118" i="34"/>
  <c r="P118" i="34"/>
  <c r="O118" i="34"/>
  <c r="N118" i="34"/>
  <c r="L118" i="34"/>
  <c r="K118" i="34"/>
  <c r="I118" i="34"/>
  <c r="V117" i="34"/>
  <c r="U117" i="34"/>
  <c r="R117" i="34"/>
  <c r="Q117" i="34"/>
  <c r="P117" i="34"/>
  <c r="O117" i="34"/>
  <c r="N117" i="34"/>
  <c r="L117" i="34"/>
  <c r="K117" i="34"/>
  <c r="I117" i="34"/>
  <c r="V116" i="34"/>
  <c r="U116" i="34"/>
  <c r="R116" i="34"/>
  <c r="Q116" i="34"/>
  <c r="P116" i="34"/>
  <c r="O116" i="34"/>
  <c r="N116" i="34"/>
  <c r="L116" i="34"/>
  <c r="K116" i="34"/>
  <c r="I116" i="34"/>
  <c r="V115" i="34"/>
  <c r="U115" i="34"/>
  <c r="R115" i="34"/>
  <c r="Q115" i="34"/>
  <c r="P115" i="34"/>
  <c r="O115" i="34"/>
  <c r="N115" i="34"/>
  <c r="L115" i="34"/>
  <c r="K115" i="34"/>
  <c r="I115" i="34"/>
  <c r="V114" i="34"/>
  <c r="U114" i="34"/>
  <c r="R114" i="34"/>
  <c r="Q114" i="34"/>
  <c r="P114" i="34"/>
  <c r="O114" i="34"/>
  <c r="N114" i="34"/>
  <c r="L114" i="34"/>
  <c r="K114" i="34"/>
  <c r="I114" i="34"/>
  <c r="V113" i="34"/>
  <c r="U113" i="34"/>
  <c r="R113" i="34"/>
  <c r="Q113" i="34"/>
  <c r="P113" i="34"/>
  <c r="O113" i="34"/>
  <c r="N113" i="34"/>
  <c r="L113" i="34"/>
  <c r="K113" i="34"/>
  <c r="I113" i="34"/>
  <c r="V112" i="34"/>
  <c r="U112" i="34"/>
  <c r="R112" i="34"/>
  <c r="Q112" i="34"/>
  <c r="P112" i="34"/>
  <c r="O112" i="34"/>
  <c r="N112" i="34"/>
  <c r="L112" i="34"/>
  <c r="K112" i="34"/>
  <c r="I112" i="34"/>
  <c r="V111" i="34"/>
  <c r="U111" i="34"/>
  <c r="R111" i="34"/>
  <c r="Q111" i="34"/>
  <c r="P111" i="34"/>
  <c r="O111" i="34"/>
  <c r="N111" i="34"/>
  <c r="L111" i="34"/>
  <c r="K111" i="34"/>
  <c r="I111" i="34"/>
  <c r="V110" i="34"/>
  <c r="U110" i="34"/>
  <c r="R110" i="34"/>
  <c r="Q110" i="34"/>
  <c r="P110" i="34"/>
  <c r="O110" i="34"/>
  <c r="N110" i="34"/>
  <c r="L110" i="34"/>
  <c r="K110" i="34"/>
  <c r="I110" i="34"/>
  <c r="V109" i="34"/>
  <c r="U109" i="34"/>
  <c r="R109" i="34"/>
  <c r="Q109" i="34"/>
  <c r="P109" i="34"/>
  <c r="O109" i="34"/>
  <c r="N109" i="34"/>
  <c r="L109" i="34"/>
  <c r="K109" i="34"/>
  <c r="I109" i="34"/>
  <c r="V108" i="34"/>
  <c r="U108" i="34"/>
  <c r="R108" i="34"/>
  <c r="Q108" i="34"/>
  <c r="P108" i="34"/>
  <c r="O108" i="34"/>
  <c r="N108" i="34"/>
  <c r="L108" i="34"/>
  <c r="K108" i="34"/>
  <c r="I108" i="34"/>
  <c r="V107" i="34"/>
  <c r="U107" i="34"/>
  <c r="R107" i="34"/>
  <c r="Q107" i="34"/>
  <c r="P107" i="34"/>
  <c r="O107" i="34"/>
  <c r="N107" i="34"/>
  <c r="L107" i="34"/>
  <c r="K107" i="34"/>
  <c r="I107" i="34"/>
  <c r="V106" i="34"/>
  <c r="U106" i="34"/>
  <c r="R106" i="34"/>
  <c r="Q106" i="34"/>
  <c r="P106" i="34"/>
  <c r="O106" i="34"/>
  <c r="N106" i="34"/>
  <c r="L106" i="34"/>
  <c r="K106" i="34"/>
  <c r="I106" i="34"/>
  <c r="V105" i="34"/>
  <c r="U105" i="34"/>
  <c r="R105" i="34"/>
  <c r="Q105" i="34"/>
  <c r="P105" i="34"/>
  <c r="O105" i="34"/>
  <c r="N105" i="34"/>
  <c r="L105" i="34"/>
  <c r="K105" i="34"/>
  <c r="I105" i="34"/>
  <c r="V104" i="34"/>
  <c r="U104" i="34"/>
  <c r="R104" i="34"/>
  <c r="Q104" i="34"/>
  <c r="P104" i="34"/>
  <c r="O104" i="34"/>
  <c r="N104" i="34"/>
  <c r="L104" i="34"/>
  <c r="K104" i="34"/>
  <c r="I104" i="34"/>
  <c r="V103" i="34"/>
  <c r="U103" i="34"/>
  <c r="R103" i="34"/>
  <c r="Q103" i="34"/>
  <c r="P103" i="34"/>
  <c r="O103" i="34"/>
  <c r="N103" i="34"/>
  <c r="L103" i="34"/>
  <c r="K103" i="34"/>
  <c r="I103" i="34"/>
  <c r="V102" i="34"/>
  <c r="U102" i="34"/>
  <c r="R102" i="34"/>
  <c r="Q102" i="34"/>
  <c r="P102" i="34"/>
  <c r="O102" i="34"/>
  <c r="N102" i="34"/>
  <c r="L102" i="34"/>
  <c r="K102" i="34"/>
  <c r="I102" i="34"/>
  <c r="V101" i="34"/>
  <c r="U101" i="34"/>
  <c r="R101" i="34"/>
  <c r="Q101" i="34"/>
  <c r="P101" i="34"/>
  <c r="O101" i="34"/>
  <c r="N101" i="34"/>
  <c r="L101" i="34"/>
  <c r="K101" i="34"/>
  <c r="I101" i="34"/>
  <c r="V100" i="34"/>
  <c r="U100" i="34"/>
  <c r="R100" i="34"/>
  <c r="Q100" i="34"/>
  <c r="P100" i="34"/>
  <c r="O100" i="34"/>
  <c r="N100" i="34"/>
  <c r="L100" i="34"/>
  <c r="K100" i="34"/>
  <c r="I100" i="34"/>
  <c r="V99" i="34"/>
  <c r="U99" i="34"/>
  <c r="R99" i="34"/>
  <c r="Q99" i="34"/>
  <c r="P99" i="34"/>
  <c r="O99" i="34"/>
  <c r="N99" i="34"/>
  <c r="L99" i="34"/>
  <c r="K99" i="34"/>
  <c r="I99" i="34"/>
  <c r="V98" i="34"/>
  <c r="U98" i="34"/>
  <c r="R98" i="34"/>
  <c r="Q98" i="34"/>
  <c r="P98" i="34"/>
  <c r="O98" i="34"/>
  <c r="N98" i="34"/>
  <c r="L98" i="34"/>
  <c r="K98" i="34"/>
  <c r="I98" i="34"/>
  <c r="V97" i="34"/>
  <c r="U97" i="34"/>
  <c r="R97" i="34"/>
  <c r="Q97" i="34"/>
  <c r="P97" i="34"/>
  <c r="O97" i="34"/>
  <c r="N97" i="34"/>
  <c r="L97" i="34"/>
  <c r="K97" i="34"/>
  <c r="I97" i="34"/>
  <c r="V96" i="34"/>
  <c r="U96" i="34"/>
  <c r="R96" i="34"/>
  <c r="Q96" i="34"/>
  <c r="P96" i="34"/>
  <c r="O96" i="34"/>
  <c r="N96" i="34"/>
  <c r="L96" i="34"/>
  <c r="K96" i="34"/>
  <c r="I96" i="34"/>
  <c r="V95" i="34"/>
  <c r="U95" i="34"/>
  <c r="R95" i="34"/>
  <c r="Q95" i="34"/>
  <c r="P95" i="34"/>
  <c r="O95" i="34"/>
  <c r="N95" i="34"/>
  <c r="L95" i="34"/>
  <c r="K95" i="34"/>
  <c r="I95" i="34"/>
  <c r="V94" i="34"/>
  <c r="U94" i="34"/>
  <c r="R94" i="34"/>
  <c r="Q94" i="34"/>
  <c r="P94" i="34"/>
  <c r="O94" i="34"/>
  <c r="N94" i="34"/>
  <c r="L94" i="34"/>
  <c r="K94" i="34"/>
  <c r="I94" i="34"/>
  <c r="V93" i="34"/>
  <c r="U93" i="34"/>
  <c r="R93" i="34"/>
  <c r="Q93" i="34"/>
  <c r="P93" i="34"/>
  <c r="O93" i="34"/>
  <c r="N93" i="34"/>
  <c r="L93" i="34"/>
  <c r="K93" i="34"/>
  <c r="I93" i="34"/>
  <c r="V92" i="34"/>
  <c r="U92" i="34"/>
  <c r="R92" i="34"/>
  <c r="Q92" i="34"/>
  <c r="P92" i="34"/>
  <c r="O92" i="34"/>
  <c r="N92" i="34"/>
  <c r="L92" i="34"/>
  <c r="K92" i="34"/>
  <c r="I92" i="34"/>
  <c r="V91" i="34"/>
  <c r="U91" i="34"/>
  <c r="R91" i="34"/>
  <c r="Q91" i="34"/>
  <c r="P91" i="34"/>
  <c r="O91" i="34"/>
  <c r="N91" i="34"/>
  <c r="L91" i="34"/>
  <c r="K91" i="34"/>
  <c r="I91" i="34"/>
  <c r="V90" i="34"/>
  <c r="U90" i="34"/>
  <c r="R90" i="34"/>
  <c r="Q90" i="34"/>
  <c r="P90" i="34"/>
  <c r="O90" i="34"/>
  <c r="N90" i="34"/>
  <c r="L90" i="34"/>
  <c r="K90" i="34"/>
  <c r="I90" i="34"/>
  <c r="V89" i="34"/>
  <c r="U89" i="34"/>
  <c r="R89" i="34"/>
  <c r="Q89" i="34"/>
  <c r="P89" i="34"/>
  <c r="O89" i="34"/>
  <c r="N89" i="34"/>
  <c r="L89" i="34"/>
  <c r="K89" i="34"/>
  <c r="I89" i="34"/>
  <c r="V88" i="34"/>
  <c r="U88" i="34"/>
  <c r="R88" i="34"/>
  <c r="Q88" i="34"/>
  <c r="P88" i="34"/>
  <c r="O88" i="34"/>
  <c r="N88" i="34"/>
  <c r="L88" i="34"/>
  <c r="K88" i="34"/>
  <c r="I88" i="34"/>
  <c r="V87" i="34"/>
  <c r="U87" i="34"/>
  <c r="R87" i="34"/>
  <c r="Q87" i="34"/>
  <c r="P87" i="34"/>
  <c r="O87" i="34"/>
  <c r="N87" i="34"/>
  <c r="L87" i="34"/>
  <c r="K87" i="34"/>
  <c r="I87" i="34"/>
  <c r="V86" i="34"/>
  <c r="U86" i="34"/>
  <c r="R86" i="34"/>
  <c r="Q86" i="34"/>
  <c r="P86" i="34"/>
  <c r="O86" i="34"/>
  <c r="N86" i="34"/>
  <c r="L86" i="34"/>
  <c r="K86" i="34"/>
  <c r="I86" i="34"/>
  <c r="V85" i="34"/>
  <c r="U85" i="34"/>
  <c r="R85" i="34"/>
  <c r="Q85" i="34"/>
  <c r="P85" i="34"/>
  <c r="O85" i="34"/>
  <c r="N85" i="34"/>
  <c r="L85" i="34"/>
  <c r="K85" i="34"/>
  <c r="I85" i="34"/>
  <c r="V84" i="34"/>
  <c r="U84" i="34"/>
  <c r="R84" i="34"/>
  <c r="Q84" i="34"/>
  <c r="P84" i="34"/>
  <c r="O84" i="34"/>
  <c r="N84" i="34"/>
  <c r="L84" i="34"/>
  <c r="K84" i="34"/>
  <c r="I84" i="34"/>
  <c r="V83" i="34"/>
  <c r="U83" i="34"/>
  <c r="R83" i="34"/>
  <c r="Q83" i="34"/>
  <c r="P83" i="34"/>
  <c r="O83" i="34"/>
  <c r="N83" i="34"/>
  <c r="L83" i="34"/>
  <c r="K83" i="34"/>
  <c r="I83" i="34"/>
  <c r="V82" i="34"/>
  <c r="U82" i="34"/>
  <c r="R82" i="34"/>
  <c r="Q82" i="34"/>
  <c r="P82" i="34"/>
  <c r="O82" i="34"/>
  <c r="N82" i="34"/>
  <c r="L82" i="34"/>
  <c r="K82" i="34"/>
  <c r="I82" i="34"/>
  <c r="V81" i="34"/>
  <c r="U81" i="34"/>
  <c r="R81" i="34"/>
  <c r="Q81" i="34"/>
  <c r="P81" i="34"/>
  <c r="O81" i="34"/>
  <c r="N81" i="34"/>
  <c r="L81" i="34"/>
  <c r="K81" i="34"/>
  <c r="I81" i="34"/>
  <c r="V80" i="34"/>
  <c r="U80" i="34"/>
  <c r="R80" i="34"/>
  <c r="Q80" i="34"/>
  <c r="P80" i="34"/>
  <c r="O80" i="34"/>
  <c r="N80" i="34"/>
  <c r="L80" i="34"/>
  <c r="K80" i="34"/>
  <c r="I80" i="34"/>
  <c r="V79" i="34"/>
  <c r="U79" i="34"/>
  <c r="R79" i="34"/>
  <c r="Q79" i="34"/>
  <c r="P79" i="34"/>
  <c r="O79" i="34"/>
  <c r="N79" i="34"/>
  <c r="L79" i="34"/>
  <c r="K79" i="34"/>
  <c r="I79" i="34"/>
  <c r="V78" i="34"/>
  <c r="U78" i="34"/>
  <c r="R78" i="34"/>
  <c r="Q78" i="34"/>
  <c r="P78" i="34"/>
  <c r="O78" i="34"/>
  <c r="N78" i="34"/>
  <c r="L78" i="34"/>
  <c r="K78" i="34"/>
  <c r="I78" i="34"/>
  <c r="V76" i="34"/>
  <c r="CF37" i="3" s="1"/>
  <c r="DI37" i="3" s="1"/>
  <c r="U76" i="34"/>
  <c r="R76" i="34"/>
  <c r="Q76" i="34"/>
  <c r="P76" i="34"/>
  <c r="O76" i="34"/>
  <c r="N76" i="34"/>
  <c r="L76" i="34"/>
  <c r="K76" i="34"/>
  <c r="I76" i="34"/>
  <c r="V75" i="34"/>
  <c r="U75" i="34"/>
  <c r="R75" i="34"/>
  <c r="Q75" i="34"/>
  <c r="P75" i="34"/>
  <c r="O75" i="34"/>
  <c r="N75" i="34"/>
  <c r="L75" i="34"/>
  <c r="K75" i="34"/>
  <c r="I75" i="34"/>
  <c r="V74" i="34"/>
  <c r="U74" i="34"/>
  <c r="R74" i="34"/>
  <c r="Q74" i="34"/>
  <c r="P74" i="34"/>
  <c r="O74" i="34"/>
  <c r="N74" i="34"/>
  <c r="L74" i="34"/>
  <c r="K74" i="34"/>
  <c r="I74" i="34"/>
  <c r="V73" i="34"/>
  <c r="U73" i="34"/>
  <c r="R73" i="34"/>
  <c r="Q73" i="34"/>
  <c r="P73" i="34"/>
  <c r="O73" i="34"/>
  <c r="N73" i="34"/>
  <c r="L73" i="34"/>
  <c r="K73" i="34"/>
  <c r="I73" i="34"/>
  <c r="V72" i="34"/>
  <c r="CF18" i="3" s="1"/>
  <c r="DI18" i="3" s="1"/>
  <c r="U72" i="34"/>
  <c r="R72" i="34"/>
  <c r="Q72" i="34"/>
  <c r="P72" i="34"/>
  <c r="O72" i="34"/>
  <c r="N72" i="34"/>
  <c r="L72" i="34"/>
  <c r="K72" i="34"/>
  <c r="I72" i="34"/>
  <c r="V71" i="34"/>
  <c r="U71" i="34"/>
  <c r="R71" i="34"/>
  <c r="Q71" i="34"/>
  <c r="P71" i="34"/>
  <c r="O71" i="34"/>
  <c r="N71" i="34"/>
  <c r="L71" i="34"/>
  <c r="K71" i="34"/>
  <c r="I71" i="34"/>
  <c r="V70" i="34"/>
  <c r="U70" i="34"/>
  <c r="R70" i="34"/>
  <c r="Q70" i="34"/>
  <c r="P70" i="34"/>
  <c r="O70" i="34"/>
  <c r="N70" i="34"/>
  <c r="L70" i="34"/>
  <c r="K70" i="34"/>
  <c r="I70" i="34"/>
  <c r="V69" i="34"/>
  <c r="U69" i="34"/>
  <c r="R69" i="34"/>
  <c r="Q69" i="34"/>
  <c r="P69" i="34"/>
  <c r="O69" i="34"/>
  <c r="N69" i="34"/>
  <c r="L69" i="34"/>
  <c r="K69" i="34"/>
  <c r="I69" i="34"/>
  <c r="V68" i="34"/>
  <c r="CF14" i="3" s="1"/>
  <c r="DI14" i="3" s="1"/>
  <c r="U68" i="34"/>
  <c r="R68" i="34"/>
  <c r="Q68" i="34"/>
  <c r="P68" i="34"/>
  <c r="O68" i="34"/>
  <c r="N68" i="34"/>
  <c r="L68" i="34"/>
  <c r="K68" i="34"/>
  <c r="I68" i="34"/>
  <c r="V67" i="34"/>
  <c r="U67" i="34"/>
  <c r="R67" i="34"/>
  <c r="Q67" i="34"/>
  <c r="P67" i="34"/>
  <c r="O67" i="34"/>
  <c r="N67" i="34"/>
  <c r="L67" i="34"/>
  <c r="K67" i="34"/>
  <c r="I67" i="34"/>
  <c r="V66" i="34"/>
  <c r="U66" i="34"/>
  <c r="CF112" i="3" s="1"/>
  <c r="R66" i="34"/>
  <c r="Q66" i="34"/>
  <c r="P66" i="34"/>
  <c r="O66" i="34"/>
  <c r="N66" i="34"/>
  <c r="L66" i="34"/>
  <c r="K66" i="34"/>
  <c r="I66" i="34"/>
  <c r="V65" i="34"/>
  <c r="U65" i="34"/>
  <c r="CF111" i="3" s="1"/>
  <c r="R65" i="34"/>
  <c r="Q65" i="34"/>
  <c r="P65" i="34"/>
  <c r="O65" i="34"/>
  <c r="N65" i="34"/>
  <c r="L65" i="34"/>
  <c r="K65" i="34"/>
  <c r="I65" i="34"/>
  <c r="V64" i="34"/>
  <c r="U64" i="34"/>
  <c r="R64" i="34"/>
  <c r="Q64" i="34"/>
  <c r="P64" i="34"/>
  <c r="O64" i="34"/>
  <c r="N64" i="34"/>
  <c r="L64" i="34"/>
  <c r="K64" i="34"/>
  <c r="I64" i="34"/>
  <c r="V63" i="34"/>
  <c r="U63" i="34"/>
  <c r="R63" i="34"/>
  <c r="Q63" i="34"/>
  <c r="P63" i="34"/>
  <c r="O63" i="34"/>
  <c r="N63" i="34"/>
  <c r="L63" i="34"/>
  <c r="K63" i="34"/>
  <c r="I63" i="34"/>
  <c r="V62" i="34"/>
  <c r="U62" i="34"/>
  <c r="R62" i="34"/>
  <c r="Q62" i="34"/>
  <c r="P62" i="34"/>
  <c r="O62" i="34"/>
  <c r="N62" i="34"/>
  <c r="L62" i="34"/>
  <c r="K62" i="34"/>
  <c r="I62" i="34"/>
  <c r="V61" i="34"/>
  <c r="U61" i="34"/>
  <c r="R61" i="34"/>
  <c r="Q61" i="34"/>
  <c r="P61" i="34"/>
  <c r="O61" i="34"/>
  <c r="N61" i="34"/>
  <c r="L61" i="34"/>
  <c r="K61" i="34"/>
  <c r="I61" i="34"/>
  <c r="V60" i="34"/>
  <c r="U60" i="34"/>
  <c r="R60" i="34"/>
  <c r="Q60" i="34"/>
  <c r="P60" i="34"/>
  <c r="O60" i="34"/>
  <c r="N60" i="34"/>
  <c r="L60" i="34"/>
  <c r="K60" i="34"/>
  <c r="I60" i="34"/>
  <c r="V59" i="34"/>
  <c r="U59" i="34"/>
  <c r="R59" i="34"/>
  <c r="Q59" i="34"/>
  <c r="P59" i="34"/>
  <c r="O59" i="34"/>
  <c r="N59" i="34"/>
  <c r="L59" i="34"/>
  <c r="K59" i="34"/>
  <c r="I59" i="34"/>
  <c r="V58" i="34"/>
  <c r="U58" i="34"/>
  <c r="R58" i="34"/>
  <c r="Q58" i="34"/>
  <c r="P58" i="34"/>
  <c r="O58" i="34"/>
  <c r="N58" i="34"/>
  <c r="L58" i="34"/>
  <c r="K58" i="34"/>
  <c r="I58" i="34"/>
  <c r="V57" i="34"/>
  <c r="U57" i="34"/>
  <c r="R57" i="34"/>
  <c r="Q57" i="34"/>
  <c r="P57" i="34"/>
  <c r="O57" i="34"/>
  <c r="N57" i="34"/>
  <c r="L57" i="34"/>
  <c r="K57" i="34"/>
  <c r="I57" i="34"/>
  <c r="V56" i="34"/>
  <c r="U56" i="34"/>
  <c r="R56" i="34"/>
  <c r="Q56" i="34"/>
  <c r="P56" i="34"/>
  <c r="O56" i="34"/>
  <c r="N56" i="34"/>
  <c r="L56" i="34"/>
  <c r="K56" i="34"/>
  <c r="I56" i="34"/>
  <c r="V55" i="34"/>
  <c r="U55" i="34"/>
  <c r="R55" i="34"/>
  <c r="Q55" i="34"/>
  <c r="P55" i="34"/>
  <c r="O55" i="34"/>
  <c r="N55" i="34"/>
  <c r="L55" i="34"/>
  <c r="K55" i="34"/>
  <c r="I55" i="34"/>
  <c r="V54" i="34"/>
  <c r="U54" i="34"/>
  <c r="R54" i="34"/>
  <c r="Q54" i="34"/>
  <c r="P54" i="34"/>
  <c r="O54" i="34"/>
  <c r="N54" i="34"/>
  <c r="L54" i="34"/>
  <c r="K54" i="34"/>
  <c r="I54" i="34"/>
  <c r="V53" i="34"/>
  <c r="U53" i="34"/>
  <c r="R53" i="34"/>
  <c r="Q53" i="34"/>
  <c r="P53" i="34"/>
  <c r="O53" i="34"/>
  <c r="N53" i="34"/>
  <c r="L53" i="34"/>
  <c r="K53" i="34"/>
  <c r="I53" i="34"/>
  <c r="V52" i="34"/>
  <c r="U52" i="34"/>
  <c r="R52" i="34"/>
  <c r="Q52" i="34"/>
  <c r="P52" i="34"/>
  <c r="O52" i="34"/>
  <c r="N52" i="34"/>
  <c r="L52" i="34"/>
  <c r="K52" i="34"/>
  <c r="I52" i="34"/>
  <c r="V51" i="34"/>
  <c r="U51" i="34"/>
  <c r="R51" i="34"/>
  <c r="Q51" i="34"/>
  <c r="P51" i="34"/>
  <c r="O51" i="34"/>
  <c r="N51" i="34"/>
  <c r="L51" i="34"/>
  <c r="K51" i="34"/>
  <c r="I51" i="34"/>
  <c r="V50" i="34"/>
  <c r="U50" i="34"/>
  <c r="R50" i="34"/>
  <c r="Q50" i="34"/>
  <c r="P50" i="34"/>
  <c r="O50" i="34"/>
  <c r="N50" i="34"/>
  <c r="L50" i="34"/>
  <c r="K50" i="34"/>
  <c r="I50" i="34"/>
  <c r="V49" i="34"/>
  <c r="U49" i="34"/>
  <c r="R49" i="34"/>
  <c r="Q49" i="34"/>
  <c r="P49" i="34"/>
  <c r="O49" i="34"/>
  <c r="N49" i="34"/>
  <c r="L49" i="34"/>
  <c r="K49" i="34"/>
  <c r="I49" i="34"/>
  <c r="V48" i="34"/>
  <c r="U48" i="34"/>
  <c r="R48" i="34"/>
  <c r="Q48" i="34"/>
  <c r="P48" i="34"/>
  <c r="O48" i="34"/>
  <c r="N48" i="34"/>
  <c r="L48" i="34"/>
  <c r="K48" i="34"/>
  <c r="I48" i="34"/>
  <c r="V47" i="34"/>
  <c r="U47" i="34"/>
  <c r="R47" i="34"/>
  <c r="Q47" i="34"/>
  <c r="P47" i="34"/>
  <c r="O47" i="34"/>
  <c r="N47" i="34"/>
  <c r="L47" i="34"/>
  <c r="K47" i="34"/>
  <c r="I47" i="34"/>
  <c r="V46" i="34"/>
  <c r="U46" i="34"/>
  <c r="R46" i="34"/>
  <c r="Q46" i="34"/>
  <c r="P46" i="34"/>
  <c r="O46" i="34"/>
  <c r="N46" i="34"/>
  <c r="L46" i="34"/>
  <c r="K46" i="34"/>
  <c r="I46" i="34"/>
  <c r="V45" i="34"/>
  <c r="U45" i="34"/>
  <c r="R45" i="34"/>
  <c r="Q45" i="34"/>
  <c r="P45" i="34"/>
  <c r="O45" i="34"/>
  <c r="N45" i="34"/>
  <c r="L45" i="34"/>
  <c r="K45" i="34"/>
  <c r="I45" i="34"/>
  <c r="V44" i="34"/>
  <c r="U44" i="34"/>
  <c r="R44" i="34"/>
  <c r="Q44" i="34"/>
  <c r="P44" i="34"/>
  <c r="O44" i="34"/>
  <c r="N44" i="34"/>
  <c r="L44" i="34"/>
  <c r="K44" i="34"/>
  <c r="I44" i="34"/>
  <c r="V43" i="34"/>
  <c r="U43" i="34"/>
  <c r="R43" i="34"/>
  <c r="Q43" i="34"/>
  <c r="P43" i="34"/>
  <c r="O43" i="34"/>
  <c r="N43" i="34"/>
  <c r="L43" i="34"/>
  <c r="K43" i="34"/>
  <c r="I43" i="34"/>
  <c r="V6" i="34"/>
  <c r="U6" i="34"/>
  <c r="R6" i="34"/>
  <c r="Q6" i="34"/>
  <c r="P6" i="34"/>
  <c r="O6" i="34"/>
  <c r="N6" i="34"/>
  <c r="L6" i="34"/>
  <c r="K6" i="34"/>
  <c r="I6" i="34"/>
  <c r="J337" i="34"/>
  <c r="M336" i="34"/>
  <c r="J336" i="34"/>
  <c r="J333" i="34"/>
  <c r="M331" i="34"/>
  <c r="M328" i="34"/>
  <c r="M326" i="34"/>
  <c r="J326" i="34"/>
  <c r="M324" i="34"/>
  <c r="M323" i="34"/>
  <c r="M321" i="34"/>
  <c r="J321" i="34"/>
  <c r="J320" i="34"/>
  <c r="M319" i="34"/>
  <c r="J319" i="34"/>
  <c r="J318" i="34"/>
  <c r="J317" i="34"/>
  <c r="M316" i="34"/>
  <c r="J315" i="34"/>
  <c r="J314" i="34"/>
  <c r="M311" i="34"/>
  <c r="J311" i="34"/>
  <c r="J310" i="34"/>
  <c r="J309" i="34"/>
  <c r="M308" i="34"/>
  <c r="J308" i="34"/>
  <c r="M306" i="34"/>
  <c r="J305" i="34"/>
  <c r="J304" i="34"/>
  <c r="M301" i="34"/>
  <c r="J301" i="34"/>
  <c r="M300" i="34"/>
  <c r="J300" i="34"/>
  <c r="M299" i="34"/>
  <c r="J299" i="34"/>
  <c r="M298" i="34"/>
  <c r="J298" i="34"/>
  <c r="M296" i="34"/>
  <c r="M295" i="34"/>
  <c r="J295" i="34"/>
  <c r="M294" i="34"/>
  <c r="M292" i="34"/>
  <c r="J291" i="34"/>
  <c r="M289" i="34"/>
  <c r="M288" i="34"/>
  <c r="J287" i="34"/>
  <c r="M286" i="34"/>
  <c r="J286" i="34"/>
  <c r="M283" i="34"/>
  <c r="M281" i="34"/>
  <c r="J281" i="34"/>
  <c r="M280" i="34"/>
  <c r="J279" i="34"/>
  <c r="M278" i="34"/>
  <c r="J277" i="34"/>
  <c r="M275" i="34"/>
  <c r="M274" i="34"/>
  <c r="J274" i="34"/>
  <c r="M273" i="34"/>
  <c r="J273" i="34"/>
  <c r="M270" i="34"/>
  <c r="J270" i="34"/>
  <c r="M269" i="34"/>
  <c r="J266" i="34"/>
  <c r="M265" i="34"/>
  <c r="M261" i="34"/>
  <c r="J261" i="34"/>
  <c r="M260" i="34"/>
  <c r="J256" i="34"/>
  <c r="M255" i="34"/>
  <c r="J255" i="34"/>
  <c r="J252" i="34"/>
  <c r="M251" i="34"/>
  <c r="J251" i="34"/>
  <c r="M250" i="34"/>
  <c r="M248" i="34"/>
  <c r="M247" i="34"/>
  <c r="M246" i="34"/>
  <c r="J246" i="34"/>
  <c r="M244" i="34"/>
  <c r="J244" i="34"/>
  <c r="J243" i="34"/>
  <c r="J242" i="34"/>
  <c r="M241" i="34"/>
  <c r="M240" i="34"/>
  <c r="J240" i="34"/>
  <c r="M237" i="34"/>
  <c r="M236" i="34"/>
  <c r="J233" i="34"/>
  <c r="M232" i="34"/>
  <c r="J232" i="34"/>
  <c r="M231" i="34"/>
  <c r="M230" i="34"/>
  <c r="J229" i="34"/>
  <c r="J227" i="34"/>
  <c r="J226" i="34"/>
  <c r="M225" i="34"/>
  <c r="J225" i="34"/>
  <c r="J224" i="34"/>
  <c r="M223" i="34"/>
  <c r="J220" i="34"/>
  <c r="J218" i="34"/>
  <c r="J217" i="34"/>
  <c r="M216" i="34"/>
  <c r="M211" i="34"/>
  <c r="M210" i="34"/>
  <c r="J210" i="34"/>
  <c r="M208" i="34"/>
  <c r="M207" i="34"/>
  <c r="J207" i="34"/>
  <c r="M205" i="34"/>
  <c r="M204" i="34"/>
  <c r="M202" i="34"/>
  <c r="M201" i="34"/>
  <c r="M200" i="34"/>
  <c r="M197" i="34"/>
  <c r="J197" i="34"/>
  <c r="M194" i="34"/>
  <c r="M192" i="34"/>
  <c r="M190" i="34"/>
  <c r="M189" i="34"/>
  <c r="J188" i="34"/>
  <c r="M187" i="34"/>
  <c r="J187" i="34"/>
  <c r="M185" i="34"/>
  <c r="J184" i="34"/>
  <c r="J183" i="34"/>
  <c r="M182" i="34"/>
  <c r="J182" i="34"/>
  <c r="M174" i="34"/>
  <c r="M171" i="34"/>
  <c r="M170" i="34"/>
  <c r="J170" i="34"/>
  <c r="J169" i="34"/>
  <c r="M168" i="34"/>
  <c r="M167" i="34"/>
  <c r="M166" i="34"/>
  <c r="M165" i="34"/>
  <c r="J165" i="34"/>
  <c r="M164" i="34"/>
  <c r="J164" i="34"/>
  <c r="M163" i="34"/>
  <c r="J163" i="34"/>
  <c r="J161" i="34"/>
  <c r="J160" i="34"/>
  <c r="M158" i="34"/>
  <c r="J157" i="34"/>
  <c r="J156" i="34"/>
  <c r="DJ109" i="3"/>
  <c r="DH109" i="3"/>
  <c r="DG109" i="3"/>
  <c r="DF109" i="3"/>
  <c r="DC109" i="3"/>
  <c r="DB109" i="3"/>
  <c r="DA109" i="3"/>
  <c r="CZ109" i="3"/>
  <c r="CU109" i="3"/>
  <c r="CV109" i="3" s="1"/>
  <c r="CT109" i="3"/>
  <c r="CP109" i="3"/>
  <c r="CN109" i="3" a="1"/>
  <c r="CN109" i="3" s="1"/>
  <c r="CM109" i="3"/>
  <c r="CL109" i="3"/>
  <c r="CK109" i="3"/>
  <c r="CF109" i="3"/>
  <c r="DI109" i="3" s="1"/>
  <c r="CC109" i="3"/>
  <c r="CB109" i="3"/>
  <c r="BZ109" i="3"/>
  <c r="BX109" i="3"/>
  <c r="BV109" i="3"/>
  <c r="BT109" i="3"/>
  <c r="BR109" i="3"/>
  <c r="BP109" i="3"/>
  <c r="BN109" i="3"/>
  <c r="BL109" i="3"/>
  <c r="BJ109" i="3"/>
  <c r="BF109" i="3"/>
  <c r="BC109" i="3"/>
  <c r="BB109" i="3"/>
  <c r="AZ109" i="3"/>
  <c r="Z109" i="3" a="1"/>
  <c r="Z109" i="3" s="1"/>
  <c r="Y109" i="3" a="1"/>
  <c r="Y109" i="3" s="1"/>
  <c r="X109" i="3" a="1"/>
  <c r="X109" i="3" s="1"/>
  <c r="R109" i="3" a="1"/>
  <c r="R109" i="3" s="1"/>
  <c r="Q109" i="3"/>
  <c r="AH31" i="36" s="1"/>
  <c r="N109" i="3"/>
  <c r="B187" i="35" s="1"/>
  <c r="M109" i="3"/>
  <c r="L109" i="3"/>
  <c r="T109" i="3" s="1"/>
  <c r="K109" i="3"/>
  <c r="S109" i="3" s="1"/>
  <c r="F109" i="3"/>
  <c r="CQ109" i="3" s="1"/>
  <c r="O109" i="3" s="1"/>
  <c r="CO109" i="3" s="1"/>
  <c r="B109" i="3"/>
  <c r="DJ108" i="3"/>
  <c r="DH108" i="3"/>
  <c r="DG108" i="3"/>
  <c r="DF108" i="3"/>
  <c r="I105" i="35" s="1"/>
  <c r="DC108" i="3"/>
  <c r="DB108" i="3"/>
  <c r="DA108" i="3"/>
  <c r="CZ108" i="3"/>
  <c r="CX108" i="3"/>
  <c r="CU108" i="3"/>
  <c r="CV108" i="3" s="1"/>
  <c r="CT108" i="3"/>
  <c r="CP108" i="3"/>
  <c r="CN108" i="3" a="1"/>
  <c r="CN108" i="3" s="1"/>
  <c r="CM108" i="3"/>
  <c r="CL108" i="3"/>
  <c r="CK108" i="3"/>
  <c r="CF108" i="3"/>
  <c r="DI108" i="3" s="1"/>
  <c r="CC108" i="3"/>
  <c r="CB108" i="3"/>
  <c r="BZ108" i="3"/>
  <c r="BX108" i="3"/>
  <c r="BV108" i="3"/>
  <c r="BT108" i="3"/>
  <c r="BR108" i="3"/>
  <c r="BP108" i="3"/>
  <c r="BN108" i="3"/>
  <c r="BL108" i="3"/>
  <c r="BJ108" i="3"/>
  <c r="BF108" i="3"/>
  <c r="BC108" i="3"/>
  <c r="BB108" i="3"/>
  <c r="AZ108" i="3"/>
  <c r="Z108" i="3" a="1"/>
  <c r="Z108" i="3" s="1"/>
  <c r="Y108" i="3" a="1"/>
  <c r="Y108" i="3" s="1"/>
  <c r="X108" i="3" a="1"/>
  <c r="X108" i="3" s="1"/>
  <c r="R108" i="3" a="1"/>
  <c r="R108" i="3" s="1"/>
  <c r="Q108" i="3"/>
  <c r="N108" i="3"/>
  <c r="B105" i="35" s="1"/>
  <c r="M108" i="3"/>
  <c r="L108" i="3"/>
  <c r="T41" i="34" s="1"/>
  <c r="K108" i="3"/>
  <c r="S41" i="34" s="1"/>
  <c r="F108" i="3"/>
  <c r="M41" i="34" s="1"/>
  <c r="B108" i="3"/>
  <c r="D105" i="35" s="1"/>
  <c r="DJ107" i="3"/>
  <c r="DH107" i="3"/>
  <c r="DG107" i="3"/>
  <c r="DF107" i="3"/>
  <c r="I104" i="35" s="1"/>
  <c r="DC107" i="3"/>
  <c r="DB107" i="3"/>
  <c r="DA107" i="3"/>
  <c r="CZ107" i="3"/>
  <c r="CX107" i="3"/>
  <c r="CU107" i="3"/>
  <c r="CV107" i="3" s="1"/>
  <c r="CT107" i="3"/>
  <c r="CP107" i="3"/>
  <c r="CN107" i="3" a="1"/>
  <c r="CN107" i="3" s="1"/>
  <c r="CM107" i="3"/>
  <c r="CL107" i="3"/>
  <c r="CK107" i="3"/>
  <c r="CF107" i="3"/>
  <c r="DI107" i="3" s="1"/>
  <c r="CC107" i="3"/>
  <c r="CB107" i="3"/>
  <c r="BZ107" i="3"/>
  <c r="BX107" i="3"/>
  <c r="BV107" i="3"/>
  <c r="BT107" i="3"/>
  <c r="BR107" i="3"/>
  <c r="BP107" i="3"/>
  <c r="BN107" i="3"/>
  <c r="BL107" i="3"/>
  <c r="BJ107" i="3"/>
  <c r="BF107" i="3"/>
  <c r="BC107" i="3"/>
  <c r="BB107" i="3"/>
  <c r="AZ107" i="3"/>
  <c r="Z107" i="3" a="1"/>
  <c r="Z107" i="3" s="1"/>
  <c r="Y107" i="3" a="1"/>
  <c r="Y107" i="3" s="1"/>
  <c r="X107" i="3" a="1"/>
  <c r="X107" i="3" s="1"/>
  <c r="R107" i="3" a="1"/>
  <c r="R107" i="3" s="1"/>
  <c r="Q107" i="3"/>
  <c r="N107" i="3"/>
  <c r="B104" i="35" s="1"/>
  <c r="M107" i="3"/>
  <c r="L107" i="3"/>
  <c r="T107" i="3" s="1"/>
  <c r="K107" i="3"/>
  <c r="S107" i="3" s="1"/>
  <c r="F107" i="3"/>
  <c r="B107" i="3"/>
  <c r="DJ106" i="3"/>
  <c r="DH106" i="3"/>
  <c r="DG106" i="3"/>
  <c r="DF106" i="3"/>
  <c r="I103" i="35" s="1"/>
  <c r="DC106" i="3"/>
  <c r="DB106" i="3"/>
  <c r="DA106" i="3"/>
  <c r="CZ106" i="3"/>
  <c r="CX106" i="3"/>
  <c r="CU106" i="3"/>
  <c r="CV106" i="3" s="1"/>
  <c r="CT106" i="3"/>
  <c r="CP106" i="3"/>
  <c r="CN106" i="3" a="1"/>
  <c r="CN106" i="3" s="1"/>
  <c r="CM106" i="3"/>
  <c r="CL106" i="3"/>
  <c r="CK106" i="3"/>
  <c r="CF106" i="3"/>
  <c r="DI106" i="3" s="1"/>
  <c r="CC106" i="3"/>
  <c r="CB106" i="3"/>
  <c r="BZ106" i="3"/>
  <c r="BX106" i="3"/>
  <c r="BV106" i="3"/>
  <c r="BT106" i="3"/>
  <c r="BR106" i="3"/>
  <c r="BP106" i="3"/>
  <c r="BN106" i="3"/>
  <c r="BL106" i="3"/>
  <c r="BJ106" i="3"/>
  <c r="BF106" i="3"/>
  <c r="BC106" i="3"/>
  <c r="BB106" i="3"/>
  <c r="AZ106" i="3"/>
  <c r="Z106" i="3" a="1"/>
  <c r="Z106" i="3" s="1"/>
  <c r="Y106" i="3" a="1"/>
  <c r="Y106" i="3" s="1"/>
  <c r="X106" i="3" a="1"/>
  <c r="X106" i="3" s="1"/>
  <c r="R106" i="3" a="1"/>
  <c r="R106" i="3" s="1"/>
  <c r="Q106" i="3"/>
  <c r="N106" i="3"/>
  <c r="B103" i="35" s="1"/>
  <c r="M106" i="3"/>
  <c r="L106" i="3"/>
  <c r="T40" i="34" s="1"/>
  <c r="K106" i="3"/>
  <c r="S40" i="34" s="1"/>
  <c r="F106" i="3"/>
  <c r="B106" i="3"/>
  <c r="DJ104" i="3"/>
  <c r="DH104" i="3"/>
  <c r="DG104" i="3"/>
  <c r="DF104" i="3"/>
  <c r="I101" i="35" s="1"/>
  <c r="DC104" i="3"/>
  <c r="DB104" i="3"/>
  <c r="DA104" i="3"/>
  <c r="CZ104" i="3"/>
  <c r="CX104" i="3"/>
  <c r="CU104" i="3"/>
  <c r="CV104" i="3" s="1"/>
  <c r="CT104" i="3"/>
  <c r="CP104" i="3"/>
  <c r="CN104" i="3" a="1"/>
  <c r="CN104" i="3" s="1"/>
  <c r="CM104" i="3"/>
  <c r="CL104" i="3"/>
  <c r="CK104" i="3"/>
  <c r="CC104" i="3"/>
  <c r="CB104" i="3"/>
  <c r="BZ104" i="3"/>
  <c r="BX104" i="3"/>
  <c r="BV104" i="3"/>
  <c r="BT104" i="3"/>
  <c r="BR104" i="3"/>
  <c r="BP104" i="3"/>
  <c r="BN104" i="3"/>
  <c r="BL104" i="3"/>
  <c r="BJ104" i="3"/>
  <c r="BF104" i="3"/>
  <c r="BC104" i="3"/>
  <c r="BB104" i="3"/>
  <c r="AZ104" i="3"/>
  <c r="Z104" i="3" a="1"/>
  <c r="Z104" i="3" s="1"/>
  <c r="Y104" i="3" a="1"/>
  <c r="Y104" i="3" s="1"/>
  <c r="X104" i="3" a="1"/>
  <c r="X104" i="3" s="1"/>
  <c r="R104" i="3" a="1"/>
  <c r="R104" i="3" s="1"/>
  <c r="Q104" i="3"/>
  <c r="AH42" i="36" s="1"/>
  <c r="N104" i="3"/>
  <c r="B101" i="35" s="1"/>
  <c r="M104" i="3"/>
  <c r="L104" i="3"/>
  <c r="W42" i="36" s="1"/>
  <c r="K104" i="3"/>
  <c r="V42" i="36" s="1"/>
  <c r="F104" i="3"/>
  <c r="P42" i="36" s="1"/>
  <c r="B104" i="3"/>
  <c r="DJ103" i="3"/>
  <c r="DH103" i="3"/>
  <c r="DG103" i="3"/>
  <c r="DF103" i="3"/>
  <c r="I100" i="35" s="1"/>
  <c r="DC103" i="3"/>
  <c r="DB103" i="3"/>
  <c r="DA103" i="3"/>
  <c r="CZ103" i="3"/>
  <c r="CX103" i="3"/>
  <c r="CU103" i="3"/>
  <c r="CV103" i="3" s="1"/>
  <c r="CT103" i="3"/>
  <c r="CP103" i="3"/>
  <c r="CN103" i="3" a="1"/>
  <c r="CN103" i="3" s="1"/>
  <c r="CM103" i="3"/>
  <c r="CL103" i="3"/>
  <c r="CK103" i="3"/>
  <c r="CF103" i="3"/>
  <c r="DI103" i="3" s="1"/>
  <c r="CC103" i="3"/>
  <c r="CB103" i="3"/>
  <c r="BZ103" i="3"/>
  <c r="BX103" i="3"/>
  <c r="BV103" i="3"/>
  <c r="BT103" i="3"/>
  <c r="BR103" i="3"/>
  <c r="BP103" i="3"/>
  <c r="BN103" i="3"/>
  <c r="BL103" i="3"/>
  <c r="BJ103" i="3"/>
  <c r="BF103" i="3"/>
  <c r="BC103" i="3"/>
  <c r="BB103" i="3"/>
  <c r="AZ103" i="3"/>
  <c r="Z103" i="3" a="1"/>
  <c r="Z103" i="3" s="1"/>
  <c r="Y103" i="3" a="1"/>
  <c r="Y103" i="3" s="1"/>
  <c r="X103" i="3" a="1"/>
  <c r="X103" i="3" s="1"/>
  <c r="R103" i="3" a="1"/>
  <c r="R103" i="3" s="1"/>
  <c r="Q103" i="3"/>
  <c r="N103" i="3"/>
  <c r="B100" i="35" s="1"/>
  <c r="M103" i="3"/>
  <c r="L103" i="3"/>
  <c r="K103" i="3"/>
  <c r="F103" i="3"/>
  <c r="B103" i="3"/>
  <c r="D100" i="35" s="1"/>
  <c r="DJ102" i="3"/>
  <c r="DH102" i="3"/>
  <c r="DG102" i="3"/>
  <c r="DF102" i="3"/>
  <c r="I99" i="35" s="1"/>
  <c r="DC102" i="3"/>
  <c r="DB102" i="3"/>
  <c r="DA102" i="3"/>
  <c r="CZ102" i="3"/>
  <c r="CX102" i="3"/>
  <c r="CU102" i="3"/>
  <c r="CV102" i="3" s="1"/>
  <c r="CT102" i="3"/>
  <c r="CP102" i="3"/>
  <c r="CN102" i="3" a="1"/>
  <c r="CN102" i="3" s="1"/>
  <c r="CM102" i="3"/>
  <c r="CL102" i="3"/>
  <c r="CK102" i="3"/>
  <c r="CF102" i="3"/>
  <c r="DI102" i="3" s="1"/>
  <c r="CC102" i="3"/>
  <c r="CB102" i="3"/>
  <c r="BZ102" i="3"/>
  <c r="BX102" i="3"/>
  <c r="BV102" i="3"/>
  <c r="BT102" i="3"/>
  <c r="BR102" i="3"/>
  <c r="BP102" i="3"/>
  <c r="BN102" i="3"/>
  <c r="BL102" i="3"/>
  <c r="BJ102" i="3"/>
  <c r="BF102" i="3"/>
  <c r="BC102" i="3"/>
  <c r="BB102" i="3"/>
  <c r="AZ102" i="3"/>
  <c r="Z102" i="3" a="1"/>
  <c r="Z102" i="3" s="1"/>
  <c r="Y102" i="3" a="1"/>
  <c r="Y102" i="3" s="1"/>
  <c r="X102" i="3" a="1"/>
  <c r="X102" i="3" s="1"/>
  <c r="R102" i="3" a="1"/>
  <c r="R102" i="3" s="1"/>
  <c r="Q102" i="3"/>
  <c r="N102" i="3"/>
  <c r="B99" i="35" s="1"/>
  <c r="M102" i="3"/>
  <c r="L102" i="3"/>
  <c r="K102" i="3"/>
  <c r="F102" i="3"/>
  <c r="B102" i="3"/>
  <c r="DJ101" i="3"/>
  <c r="DH101" i="3"/>
  <c r="DG101" i="3"/>
  <c r="DF101" i="3"/>
  <c r="I98" i="35" s="1"/>
  <c r="DC101" i="3"/>
  <c r="DB101" i="3"/>
  <c r="DA101" i="3"/>
  <c r="CZ101" i="3"/>
  <c r="CX101" i="3"/>
  <c r="CU101" i="3"/>
  <c r="CV101" i="3" s="1"/>
  <c r="CT101" i="3"/>
  <c r="CP101" i="3"/>
  <c r="CN101" i="3" a="1"/>
  <c r="CN101" i="3" s="1"/>
  <c r="CM101" i="3"/>
  <c r="CL101" i="3"/>
  <c r="CK101" i="3"/>
  <c r="CF101" i="3"/>
  <c r="DI101" i="3" s="1"/>
  <c r="CC101" i="3"/>
  <c r="CB101" i="3"/>
  <c r="BZ101" i="3"/>
  <c r="BX101" i="3"/>
  <c r="BV101" i="3"/>
  <c r="BT101" i="3"/>
  <c r="BR101" i="3"/>
  <c r="BP101" i="3"/>
  <c r="BN101" i="3"/>
  <c r="BL101" i="3"/>
  <c r="BJ101" i="3"/>
  <c r="BF101" i="3"/>
  <c r="BC101" i="3"/>
  <c r="BB101" i="3"/>
  <c r="AZ101" i="3"/>
  <c r="Z101" i="3" a="1"/>
  <c r="Z101" i="3" s="1"/>
  <c r="Y101" i="3" a="1"/>
  <c r="Y101" i="3" s="1"/>
  <c r="X101" i="3" a="1"/>
  <c r="X101" i="3" s="1"/>
  <c r="R101" i="3" a="1"/>
  <c r="R101" i="3" s="1"/>
  <c r="Q101" i="3"/>
  <c r="N101" i="3"/>
  <c r="B98" i="35" s="1"/>
  <c r="M101" i="3"/>
  <c r="L101" i="3"/>
  <c r="K101" i="3"/>
  <c r="F101" i="3"/>
  <c r="B101" i="3"/>
  <c r="D98" i="35" s="1"/>
  <c r="DJ100" i="3"/>
  <c r="DH100" i="3"/>
  <c r="DG100" i="3"/>
  <c r="DF100" i="3"/>
  <c r="I97" i="35" s="1"/>
  <c r="DC100" i="3"/>
  <c r="DB100" i="3"/>
  <c r="DA100" i="3"/>
  <c r="CZ100" i="3"/>
  <c r="CX100" i="3"/>
  <c r="CU100" i="3"/>
  <c r="CV100" i="3" s="1"/>
  <c r="CT100" i="3"/>
  <c r="CP100" i="3"/>
  <c r="CN100" i="3" a="1"/>
  <c r="CN100" i="3" s="1"/>
  <c r="CM100" i="3"/>
  <c r="CL100" i="3"/>
  <c r="CK100" i="3"/>
  <c r="CF100" i="3"/>
  <c r="DI100" i="3" s="1"/>
  <c r="CC100" i="3"/>
  <c r="CB100" i="3"/>
  <c r="BZ100" i="3"/>
  <c r="BX100" i="3"/>
  <c r="BV100" i="3"/>
  <c r="BT100" i="3"/>
  <c r="BR100" i="3"/>
  <c r="BP100" i="3"/>
  <c r="BN100" i="3"/>
  <c r="BL100" i="3"/>
  <c r="BJ100" i="3"/>
  <c r="BF100" i="3"/>
  <c r="BC100" i="3"/>
  <c r="BB100" i="3"/>
  <c r="AZ100" i="3"/>
  <c r="Z100" i="3" a="1"/>
  <c r="Z100" i="3" s="1"/>
  <c r="Y100" i="3" a="1"/>
  <c r="Y100" i="3" s="1"/>
  <c r="X100" i="3" a="1"/>
  <c r="X100" i="3" s="1"/>
  <c r="R100" i="3" a="1"/>
  <c r="R100" i="3" s="1"/>
  <c r="Q100" i="3"/>
  <c r="N100" i="3"/>
  <c r="B97" i="35" s="1"/>
  <c r="M100" i="3"/>
  <c r="L100" i="3"/>
  <c r="K100" i="3"/>
  <c r="F100" i="3"/>
  <c r="B100" i="3"/>
  <c r="D97" i="35" s="1"/>
  <c r="DJ99" i="3"/>
  <c r="DH99" i="3"/>
  <c r="DG99" i="3"/>
  <c r="DF99" i="3"/>
  <c r="I96" i="35" s="1"/>
  <c r="DC99" i="3"/>
  <c r="DB99" i="3"/>
  <c r="DA99" i="3"/>
  <c r="CZ99" i="3"/>
  <c r="CX99" i="3"/>
  <c r="CU99" i="3"/>
  <c r="CV99" i="3" s="1"/>
  <c r="CT99" i="3"/>
  <c r="CP99" i="3"/>
  <c r="CN99" i="3" a="1"/>
  <c r="CN99" i="3" s="1"/>
  <c r="CM99" i="3"/>
  <c r="CL99" i="3"/>
  <c r="CK99" i="3"/>
  <c r="CF99" i="3"/>
  <c r="DI99" i="3" s="1"/>
  <c r="CC99" i="3"/>
  <c r="CB99" i="3"/>
  <c r="BZ99" i="3"/>
  <c r="BX99" i="3"/>
  <c r="BV99" i="3"/>
  <c r="BT99" i="3"/>
  <c r="BR99" i="3"/>
  <c r="BP99" i="3"/>
  <c r="BN99" i="3"/>
  <c r="BL99" i="3"/>
  <c r="BJ99" i="3"/>
  <c r="BF99" i="3"/>
  <c r="BC99" i="3"/>
  <c r="BB99" i="3"/>
  <c r="AZ99" i="3"/>
  <c r="Z99" i="3" a="1"/>
  <c r="Z99" i="3" s="1"/>
  <c r="Y99" i="3" a="1"/>
  <c r="Y99" i="3" s="1"/>
  <c r="X99" i="3" a="1"/>
  <c r="X99" i="3" s="1"/>
  <c r="R99" i="3" a="1"/>
  <c r="R99" i="3" s="1"/>
  <c r="Q99" i="3"/>
  <c r="AH82" i="36" s="1"/>
  <c r="N99" i="3"/>
  <c r="B96" i="35" s="1"/>
  <c r="M99" i="3"/>
  <c r="L99" i="3"/>
  <c r="W82" i="36" s="1"/>
  <c r="K99" i="3"/>
  <c r="V82" i="36" s="1"/>
  <c r="F99" i="3"/>
  <c r="P82" i="36" s="1"/>
  <c r="B99" i="3"/>
  <c r="AJ82" i="36" s="1"/>
  <c r="DJ98" i="3"/>
  <c r="DH98" i="3"/>
  <c r="DG98" i="3"/>
  <c r="DF98" i="3"/>
  <c r="I95" i="35" s="1"/>
  <c r="DC98" i="3"/>
  <c r="DB98" i="3"/>
  <c r="DA98" i="3"/>
  <c r="CZ98" i="3"/>
  <c r="CX98" i="3"/>
  <c r="CU98" i="3"/>
  <c r="CV98" i="3" s="1"/>
  <c r="CT98" i="3"/>
  <c r="CP98" i="3"/>
  <c r="CN98" i="3" a="1"/>
  <c r="CN98" i="3" s="1"/>
  <c r="CM98" i="3"/>
  <c r="CL98" i="3"/>
  <c r="CK98" i="3"/>
  <c r="CF98" i="3"/>
  <c r="DI98" i="3" s="1"/>
  <c r="CC98" i="3"/>
  <c r="CB98" i="3"/>
  <c r="BZ98" i="3"/>
  <c r="BX98" i="3"/>
  <c r="BV98" i="3"/>
  <c r="BT98" i="3"/>
  <c r="BR98" i="3"/>
  <c r="BP98" i="3"/>
  <c r="BN98" i="3"/>
  <c r="BL98" i="3"/>
  <c r="BJ98" i="3"/>
  <c r="BF98" i="3"/>
  <c r="BC98" i="3"/>
  <c r="BB98" i="3"/>
  <c r="AZ98" i="3"/>
  <c r="Z98" i="3" a="1"/>
  <c r="Z98" i="3" s="1"/>
  <c r="Y98" i="3" a="1"/>
  <c r="Y98" i="3" s="1"/>
  <c r="X98" i="3" a="1"/>
  <c r="X98" i="3" s="1"/>
  <c r="R98" i="3" a="1"/>
  <c r="R98" i="3" s="1"/>
  <c r="Q98" i="3"/>
  <c r="AH67" i="36" s="1"/>
  <c r="N98" i="3"/>
  <c r="B95" i="35" s="1"/>
  <c r="M98" i="3"/>
  <c r="L98" i="3"/>
  <c r="W67" i="36" s="1"/>
  <c r="K98" i="3"/>
  <c r="V67" i="36" s="1"/>
  <c r="F98" i="3"/>
  <c r="P67" i="36" s="1"/>
  <c r="B98" i="3"/>
  <c r="AJ67" i="36" s="1"/>
  <c r="DJ97" i="3"/>
  <c r="DH97" i="3"/>
  <c r="DG97" i="3"/>
  <c r="DF97" i="3"/>
  <c r="I94" i="35" s="1"/>
  <c r="DC97" i="3"/>
  <c r="DB97" i="3"/>
  <c r="DA97" i="3"/>
  <c r="CZ97" i="3"/>
  <c r="CX97" i="3"/>
  <c r="CU97" i="3"/>
  <c r="CV97" i="3" s="1"/>
  <c r="CT97" i="3"/>
  <c r="CP97" i="3"/>
  <c r="CN97" i="3" a="1"/>
  <c r="CN97" i="3" s="1"/>
  <c r="CM97" i="3"/>
  <c r="CL97" i="3"/>
  <c r="CK97" i="3"/>
  <c r="CF97" i="3"/>
  <c r="DI97" i="3" s="1"/>
  <c r="CC97" i="3"/>
  <c r="CB97" i="3"/>
  <c r="BZ97" i="3"/>
  <c r="BX97" i="3"/>
  <c r="BV97" i="3"/>
  <c r="BT97" i="3"/>
  <c r="BR97" i="3"/>
  <c r="BP97" i="3"/>
  <c r="BN97" i="3"/>
  <c r="BL97" i="3"/>
  <c r="BJ97" i="3"/>
  <c r="BF97" i="3"/>
  <c r="BC97" i="3"/>
  <c r="BB97" i="3"/>
  <c r="AZ97" i="3"/>
  <c r="Z97" i="3" a="1"/>
  <c r="Z97" i="3" s="1"/>
  <c r="Y97" i="3" a="1"/>
  <c r="Y97" i="3" s="1"/>
  <c r="X97" i="3" a="1"/>
  <c r="X97" i="3" s="1"/>
  <c r="R97" i="3" a="1"/>
  <c r="R97" i="3" s="1"/>
  <c r="Q97" i="3"/>
  <c r="AH66" i="36" s="1"/>
  <c r="N97" i="3"/>
  <c r="B94" i="35" s="1"/>
  <c r="M97" i="3"/>
  <c r="L97" i="3"/>
  <c r="W66" i="36" s="1"/>
  <c r="K97" i="3"/>
  <c r="V66" i="36" s="1"/>
  <c r="F97" i="3"/>
  <c r="P66" i="36" s="1"/>
  <c r="B97" i="3"/>
  <c r="AJ66" i="36" s="1"/>
  <c r="DJ96" i="3"/>
  <c r="DH96" i="3"/>
  <c r="DG96" i="3"/>
  <c r="DF96" i="3"/>
  <c r="I93" i="35" s="1"/>
  <c r="DC96" i="3"/>
  <c r="DB96" i="3"/>
  <c r="DA96" i="3"/>
  <c r="CZ96" i="3"/>
  <c r="CX96" i="3"/>
  <c r="CU96" i="3"/>
  <c r="CV96" i="3" s="1"/>
  <c r="CT96" i="3"/>
  <c r="CP96" i="3"/>
  <c r="CN96" i="3" a="1"/>
  <c r="CN96" i="3" s="1"/>
  <c r="CM96" i="3"/>
  <c r="CL96" i="3"/>
  <c r="CK96" i="3"/>
  <c r="CF96" i="3"/>
  <c r="DI96" i="3" s="1"/>
  <c r="CC96" i="3"/>
  <c r="CB96" i="3"/>
  <c r="BZ96" i="3"/>
  <c r="BX96" i="3"/>
  <c r="BV96" i="3"/>
  <c r="BT96" i="3"/>
  <c r="BR96" i="3"/>
  <c r="BP96" i="3"/>
  <c r="BN96" i="3"/>
  <c r="BL96" i="3"/>
  <c r="BJ96" i="3"/>
  <c r="BF96" i="3"/>
  <c r="BC96" i="3"/>
  <c r="BB96" i="3"/>
  <c r="AZ96" i="3"/>
  <c r="Z96" i="3" a="1"/>
  <c r="Z96" i="3" s="1"/>
  <c r="Y96" i="3" a="1"/>
  <c r="Y96" i="3" s="1"/>
  <c r="X96" i="3" a="1"/>
  <c r="X96" i="3" s="1"/>
  <c r="R96" i="3" a="1"/>
  <c r="R96" i="3" s="1"/>
  <c r="Q96" i="3"/>
  <c r="AH65" i="36" s="1"/>
  <c r="N96" i="3"/>
  <c r="B93" i="35" s="1"/>
  <c r="M96" i="3"/>
  <c r="L96" i="3"/>
  <c r="W65" i="36" s="1"/>
  <c r="K96" i="3"/>
  <c r="V65" i="36" s="1"/>
  <c r="F96" i="3"/>
  <c r="M130" i="34" s="1"/>
  <c r="B96" i="3"/>
  <c r="AJ65" i="36" s="1"/>
  <c r="DJ95" i="3"/>
  <c r="DH95" i="3"/>
  <c r="DG95" i="3"/>
  <c r="DF95" i="3"/>
  <c r="I92" i="35" s="1"/>
  <c r="DC95" i="3"/>
  <c r="DB95" i="3"/>
  <c r="DA95" i="3"/>
  <c r="CZ95" i="3"/>
  <c r="CX95" i="3"/>
  <c r="CU95" i="3"/>
  <c r="CV95" i="3" s="1"/>
  <c r="CT95" i="3"/>
  <c r="CP95" i="3"/>
  <c r="CN95" i="3" a="1"/>
  <c r="CN95" i="3" s="1"/>
  <c r="CM95" i="3"/>
  <c r="CL95" i="3"/>
  <c r="CK95" i="3"/>
  <c r="CF95" i="3"/>
  <c r="DI95" i="3" s="1"/>
  <c r="CC95" i="3"/>
  <c r="CB95" i="3"/>
  <c r="BZ95" i="3"/>
  <c r="BX95" i="3"/>
  <c r="BV95" i="3"/>
  <c r="BT95" i="3"/>
  <c r="BR95" i="3"/>
  <c r="BP95" i="3"/>
  <c r="BN95" i="3"/>
  <c r="BL95" i="3"/>
  <c r="BJ95" i="3"/>
  <c r="BF95" i="3"/>
  <c r="BC95" i="3"/>
  <c r="BB95" i="3"/>
  <c r="AZ95" i="3"/>
  <c r="Z95" i="3" a="1"/>
  <c r="Z95" i="3" s="1"/>
  <c r="Y95" i="3" a="1"/>
  <c r="Y95" i="3" s="1"/>
  <c r="X95" i="3" a="1"/>
  <c r="X95" i="3" s="1"/>
  <c r="R95" i="3" a="1"/>
  <c r="R95" i="3" s="1"/>
  <c r="Q95" i="3"/>
  <c r="AH64" i="36" s="1"/>
  <c r="N95" i="3"/>
  <c r="B92" i="35" s="1"/>
  <c r="M95" i="3"/>
  <c r="L95" i="3"/>
  <c r="W64" i="36" s="1"/>
  <c r="K95" i="3"/>
  <c r="V64" i="36" s="1"/>
  <c r="F95" i="3"/>
  <c r="P64" i="36" s="1"/>
  <c r="B95" i="3"/>
  <c r="DJ94" i="3"/>
  <c r="DH94" i="3"/>
  <c r="DG94" i="3"/>
  <c r="DF94" i="3"/>
  <c r="I91" i="35" s="1"/>
  <c r="DC94" i="3"/>
  <c r="DB94" i="3"/>
  <c r="DA94" i="3"/>
  <c r="CZ94" i="3"/>
  <c r="CX94" i="3"/>
  <c r="CU94" i="3"/>
  <c r="CV94" i="3" s="1"/>
  <c r="CT94" i="3"/>
  <c r="CP94" i="3"/>
  <c r="CN94" i="3" a="1"/>
  <c r="CN94" i="3" s="1"/>
  <c r="CM94" i="3"/>
  <c r="CL94" i="3"/>
  <c r="CK94" i="3"/>
  <c r="CF94" i="3"/>
  <c r="DI94" i="3" s="1"/>
  <c r="CC94" i="3"/>
  <c r="CB94" i="3"/>
  <c r="BZ94" i="3"/>
  <c r="BX94" i="3"/>
  <c r="BV94" i="3"/>
  <c r="BT94" i="3"/>
  <c r="BR94" i="3"/>
  <c r="BP94" i="3"/>
  <c r="BN94" i="3"/>
  <c r="BL94" i="3"/>
  <c r="BJ94" i="3"/>
  <c r="BF94" i="3"/>
  <c r="BC94" i="3"/>
  <c r="BB94" i="3"/>
  <c r="AZ94" i="3"/>
  <c r="Z94" i="3" a="1"/>
  <c r="Z94" i="3" s="1"/>
  <c r="Y94" i="3" a="1"/>
  <c r="Y94" i="3" s="1"/>
  <c r="X94" i="3" a="1"/>
  <c r="X94" i="3" s="1"/>
  <c r="R94" i="3" a="1"/>
  <c r="R94" i="3" s="1"/>
  <c r="Q94" i="3"/>
  <c r="AH63" i="36" s="1"/>
  <c r="N94" i="3"/>
  <c r="B91" i="35" s="1"/>
  <c r="M94" i="3"/>
  <c r="L94" i="3"/>
  <c r="W63" i="36" s="1"/>
  <c r="K94" i="3"/>
  <c r="V63" i="36" s="1"/>
  <c r="F94" i="3"/>
  <c r="P63" i="36" s="1"/>
  <c r="B94" i="3"/>
  <c r="DJ93" i="3"/>
  <c r="DH93" i="3"/>
  <c r="DG93" i="3"/>
  <c r="DF93" i="3"/>
  <c r="I90" i="35" s="1"/>
  <c r="DC93" i="3"/>
  <c r="DB93" i="3"/>
  <c r="DA93" i="3"/>
  <c r="CZ93" i="3"/>
  <c r="CX93" i="3"/>
  <c r="CU93" i="3"/>
  <c r="CV93" i="3" s="1"/>
  <c r="CT93" i="3"/>
  <c r="CP93" i="3"/>
  <c r="CN93" i="3" a="1"/>
  <c r="CN93" i="3" s="1"/>
  <c r="CM93" i="3"/>
  <c r="CL93" i="3"/>
  <c r="CK93" i="3"/>
  <c r="CF93" i="3"/>
  <c r="DI93" i="3" s="1"/>
  <c r="CC93" i="3"/>
  <c r="CB93" i="3"/>
  <c r="BZ93" i="3"/>
  <c r="BX93" i="3"/>
  <c r="BV93" i="3"/>
  <c r="BT93" i="3"/>
  <c r="BR93" i="3"/>
  <c r="BP93" i="3"/>
  <c r="BN93" i="3"/>
  <c r="BL93" i="3"/>
  <c r="BJ93" i="3"/>
  <c r="BF93" i="3"/>
  <c r="BC93" i="3"/>
  <c r="BB93" i="3"/>
  <c r="AZ93" i="3"/>
  <c r="Z93" i="3" a="1"/>
  <c r="Z93" i="3" s="1"/>
  <c r="Y93" i="3" a="1"/>
  <c r="Y93" i="3" s="1"/>
  <c r="X93" i="3" a="1"/>
  <c r="X93" i="3" s="1"/>
  <c r="R93" i="3" a="1"/>
  <c r="R93" i="3" s="1"/>
  <c r="Q93" i="3"/>
  <c r="N93" i="3"/>
  <c r="B90" i="35" s="1"/>
  <c r="M93" i="3"/>
  <c r="L93" i="3"/>
  <c r="T38" i="34" s="1"/>
  <c r="K93" i="3"/>
  <c r="S38" i="34" s="1"/>
  <c r="F93" i="3"/>
  <c r="M38" i="34" s="1"/>
  <c r="B93" i="3"/>
  <c r="D90" i="35" s="1"/>
  <c r="DJ92" i="3"/>
  <c r="DH92" i="3"/>
  <c r="DG92" i="3"/>
  <c r="DF92" i="3"/>
  <c r="I89" i="35" s="1"/>
  <c r="DC92" i="3"/>
  <c r="DB92" i="3"/>
  <c r="DA92" i="3"/>
  <c r="CZ92" i="3"/>
  <c r="CX92" i="3"/>
  <c r="CU92" i="3"/>
  <c r="CV92" i="3" s="1"/>
  <c r="CT92" i="3"/>
  <c r="CP92" i="3"/>
  <c r="CN92" i="3" a="1"/>
  <c r="CN92" i="3" s="1"/>
  <c r="CM92" i="3"/>
  <c r="CL92" i="3"/>
  <c r="CK92" i="3"/>
  <c r="CF92" i="3"/>
  <c r="DI92" i="3" s="1"/>
  <c r="CC92" i="3"/>
  <c r="CB92" i="3"/>
  <c r="BZ92" i="3"/>
  <c r="BX92" i="3"/>
  <c r="BV92" i="3"/>
  <c r="BT92" i="3"/>
  <c r="BR92" i="3"/>
  <c r="BP92" i="3"/>
  <c r="BN92" i="3"/>
  <c r="BL92" i="3"/>
  <c r="BJ92" i="3"/>
  <c r="BF92" i="3"/>
  <c r="BC92" i="3"/>
  <c r="BB92" i="3"/>
  <c r="AZ92" i="3"/>
  <c r="Z92" i="3" a="1"/>
  <c r="Z92" i="3" s="1"/>
  <c r="Y92" i="3" a="1"/>
  <c r="Y92" i="3" s="1"/>
  <c r="X92" i="3" a="1"/>
  <c r="X92" i="3" s="1"/>
  <c r="R92" i="3" a="1"/>
  <c r="R92" i="3" s="1"/>
  <c r="Q92" i="3"/>
  <c r="N92" i="3"/>
  <c r="B89" i="35" s="1"/>
  <c r="M92" i="3"/>
  <c r="L92" i="3"/>
  <c r="K92" i="3"/>
  <c r="F92" i="3"/>
  <c r="B92" i="3"/>
  <c r="D89" i="35" s="1"/>
  <c r="DJ91" i="3"/>
  <c r="DH91" i="3"/>
  <c r="DG91" i="3"/>
  <c r="DF91" i="3"/>
  <c r="I88" i="35" s="1"/>
  <c r="DC91" i="3"/>
  <c r="DB91" i="3"/>
  <c r="DA91" i="3"/>
  <c r="CZ91" i="3"/>
  <c r="CX91" i="3"/>
  <c r="CU91" i="3"/>
  <c r="CV91" i="3" s="1"/>
  <c r="CT91" i="3"/>
  <c r="CP91" i="3"/>
  <c r="CN91" i="3" a="1"/>
  <c r="CN91" i="3" s="1"/>
  <c r="CM91" i="3"/>
  <c r="CL91" i="3"/>
  <c r="CK91" i="3"/>
  <c r="CF91" i="3"/>
  <c r="DI91" i="3" s="1"/>
  <c r="CC91" i="3"/>
  <c r="CB91" i="3"/>
  <c r="BZ91" i="3"/>
  <c r="BX91" i="3"/>
  <c r="BV91" i="3"/>
  <c r="BT91" i="3"/>
  <c r="BR91" i="3"/>
  <c r="BP91" i="3"/>
  <c r="BN91" i="3"/>
  <c r="BL91" i="3"/>
  <c r="BJ91" i="3"/>
  <c r="BF91" i="3"/>
  <c r="BC91" i="3"/>
  <c r="BB91" i="3"/>
  <c r="AZ91" i="3"/>
  <c r="Z91" i="3" a="1"/>
  <c r="Z91" i="3" s="1"/>
  <c r="Y91" i="3" a="1"/>
  <c r="Y91" i="3" s="1"/>
  <c r="X91" i="3" a="1"/>
  <c r="X91" i="3" s="1"/>
  <c r="R91" i="3" a="1"/>
  <c r="R91" i="3" s="1"/>
  <c r="Q91" i="3"/>
  <c r="N91" i="3"/>
  <c r="B88" i="35" s="1"/>
  <c r="M91" i="3"/>
  <c r="L91" i="3"/>
  <c r="K91" i="3"/>
  <c r="F91" i="3"/>
  <c r="B91" i="3"/>
  <c r="D88" i="35" s="1"/>
  <c r="DJ90" i="3"/>
  <c r="DH90" i="3"/>
  <c r="DG90" i="3"/>
  <c r="DF90" i="3"/>
  <c r="I87" i="35" s="1"/>
  <c r="DC90" i="3"/>
  <c r="DB90" i="3"/>
  <c r="DA90" i="3"/>
  <c r="CZ90" i="3"/>
  <c r="CX90" i="3"/>
  <c r="CU90" i="3"/>
  <c r="CV90" i="3" s="1"/>
  <c r="CT90" i="3"/>
  <c r="CP90" i="3"/>
  <c r="CN90" i="3" a="1"/>
  <c r="CN90" i="3" s="1"/>
  <c r="CM90" i="3"/>
  <c r="CL90" i="3"/>
  <c r="CK90" i="3"/>
  <c r="CF90" i="3"/>
  <c r="DI90" i="3" s="1"/>
  <c r="CC90" i="3"/>
  <c r="CB90" i="3"/>
  <c r="BZ90" i="3"/>
  <c r="BX90" i="3"/>
  <c r="BV90" i="3"/>
  <c r="BT90" i="3"/>
  <c r="BR90" i="3"/>
  <c r="BP90" i="3"/>
  <c r="BN90" i="3"/>
  <c r="BL90" i="3"/>
  <c r="BJ90" i="3"/>
  <c r="BF90" i="3"/>
  <c r="BC90" i="3"/>
  <c r="BB90" i="3"/>
  <c r="AZ90" i="3"/>
  <c r="Z90" i="3" a="1"/>
  <c r="Z90" i="3" s="1"/>
  <c r="Y90" i="3" a="1"/>
  <c r="Y90" i="3" s="1"/>
  <c r="X90" i="3" a="1"/>
  <c r="X90" i="3" s="1"/>
  <c r="R90" i="3" a="1"/>
  <c r="R90" i="3" s="1"/>
  <c r="Q90" i="3"/>
  <c r="N90" i="3"/>
  <c r="B87" i="35" s="1"/>
  <c r="M90" i="3"/>
  <c r="L90" i="3"/>
  <c r="K90" i="3"/>
  <c r="F90" i="3"/>
  <c r="B90" i="3"/>
  <c r="D87" i="35" s="1"/>
  <c r="DJ89" i="3"/>
  <c r="DH89" i="3"/>
  <c r="DG89" i="3"/>
  <c r="DF89" i="3"/>
  <c r="I86" i="35" s="1"/>
  <c r="DC89" i="3"/>
  <c r="DB89" i="3"/>
  <c r="DA89" i="3"/>
  <c r="CZ89" i="3"/>
  <c r="CX89" i="3"/>
  <c r="CU89" i="3"/>
  <c r="CV89" i="3" s="1"/>
  <c r="CT89" i="3"/>
  <c r="CP89" i="3"/>
  <c r="CN89" i="3" a="1"/>
  <c r="CN89" i="3" s="1"/>
  <c r="CM89" i="3"/>
  <c r="CL89" i="3"/>
  <c r="CK89" i="3"/>
  <c r="CF89" i="3"/>
  <c r="DI89" i="3" s="1"/>
  <c r="CC89" i="3"/>
  <c r="CB89" i="3"/>
  <c r="BZ89" i="3"/>
  <c r="BX89" i="3"/>
  <c r="BV89" i="3"/>
  <c r="BT89" i="3"/>
  <c r="BR89" i="3"/>
  <c r="BP89" i="3"/>
  <c r="BN89" i="3"/>
  <c r="BL89" i="3"/>
  <c r="BJ89" i="3"/>
  <c r="BF89" i="3"/>
  <c r="BC89" i="3"/>
  <c r="BB89" i="3"/>
  <c r="AZ89" i="3"/>
  <c r="Z89" i="3" a="1"/>
  <c r="Z89" i="3" s="1"/>
  <c r="Y89" i="3" a="1"/>
  <c r="Y89" i="3" s="1"/>
  <c r="X89" i="3" a="1"/>
  <c r="X89" i="3" s="1"/>
  <c r="R89" i="3" a="1"/>
  <c r="R89" i="3" s="1"/>
  <c r="Q89" i="3"/>
  <c r="N89" i="3"/>
  <c r="B86" i="35" s="1"/>
  <c r="M89" i="3"/>
  <c r="L89" i="3"/>
  <c r="K89" i="3"/>
  <c r="F89" i="3"/>
  <c r="B89" i="3"/>
  <c r="D86" i="35" s="1"/>
  <c r="DJ88" i="3"/>
  <c r="DH88" i="3"/>
  <c r="DG88" i="3"/>
  <c r="DF88" i="3"/>
  <c r="I85" i="35" s="1"/>
  <c r="DC88" i="3"/>
  <c r="DB88" i="3"/>
  <c r="DA88" i="3"/>
  <c r="CZ88" i="3"/>
  <c r="CX88" i="3"/>
  <c r="CU88" i="3"/>
  <c r="CV88" i="3" s="1"/>
  <c r="CT88" i="3"/>
  <c r="CP88" i="3"/>
  <c r="CN88" i="3" a="1"/>
  <c r="CN88" i="3" s="1"/>
  <c r="CM88" i="3"/>
  <c r="CL88" i="3"/>
  <c r="CK88" i="3"/>
  <c r="CF88" i="3"/>
  <c r="DI88" i="3" s="1"/>
  <c r="CC88" i="3"/>
  <c r="CB88" i="3"/>
  <c r="BZ88" i="3"/>
  <c r="BX88" i="3"/>
  <c r="BV88" i="3"/>
  <c r="BT88" i="3"/>
  <c r="BR88" i="3"/>
  <c r="BP88" i="3"/>
  <c r="BN88" i="3"/>
  <c r="BL88" i="3"/>
  <c r="BJ88" i="3"/>
  <c r="BF88" i="3"/>
  <c r="BC88" i="3"/>
  <c r="BB88" i="3"/>
  <c r="AZ88" i="3"/>
  <c r="Z88" i="3" a="1"/>
  <c r="Z88" i="3" s="1"/>
  <c r="Y88" i="3" a="1"/>
  <c r="Y88" i="3" s="1"/>
  <c r="X88" i="3" a="1"/>
  <c r="X88" i="3" s="1"/>
  <c r="R88" i="3" a="1"/>
  <c r="R88" i="3" s="1"/>
  <c r="Q88" i="3"/>
  <c r="N88" i="3"/>
  <c r="B85" i="35" s="1"/>
  <c r="M88" i="3"/>
  <c r="L88" i="3"/>
  <c r="K88" i="3"/>
  <c r="F88" i="3"/>
  <c r="B88" i="3"/>
  <c r="D85" i="35" s="1"/>
  <c r="DJ87" i="3"/>
  <c r="DH87" i="3"/>
  <c r="DG87" i="3"/>
  <c r="DF87" i="3"/>
  <c r="I84" i="35" s="1"/>
  <c r="DC87" i="3"/>
  <c r="DB87" i="3"/>
  <c r="DA87" i="3"/>
  <c r="CZ87" i="3"/>
  <c r="CX87" i="3"/>
  <c r="CU87" i="3"/>
  <c r="CV87" i="3" s="1"/>
  <c r="CT87" i="3"/>
  <c r="CP87" i="3"/>
  <c r="CN87" i="3" a="1"/>
  <c r="CN87" i="3" s="1"/>
  <c r="CM87" i="3"/>
  <c r="CL87" i="3"/>
  <c r="CK87" i="3"/>
  <c r="CF87" i="3"/>
  <c r="DI87" i="3" s="1"/>
  <c r="CC87" i="3"/>
  <c r="CB87" i="3"/>
  <c r="BZ87" i="3"/>
  <c r="BX87" i="3"/>
  <c r="BV87" i="3"/>
  <c r="BT87" i="3"/>
  <c r="BR87" i="3"/>
  <c r="BP87" i="3"/>
  <c r="BN87" i="3"/>
  <c r="BL87" i="3"/>
  <c r="BJ87" i="3"/>
  <c r="BF87" i="3"/>
  <c r="BC87" i="3"/>
  <c r="BB87" i="3"/>
  <c r="AZ87" i="3"/>
  <c r="Z87" i="3" a="1"/>
  <c r="Z87" i="3" s="1"/>
  <c r="Y87" i="3" a="1"/>
  <c r="Y87" i="3" s="1"/>
  <c r="X87" i="3" a="1"/>
  <c r="X87" i="3" s="1"/>
  <c r="R87" i="3" a="1"/>
  <c r="R87" i="3" s="1"/>
  <c r="Q87" i="3"/>
  <c r="N87" i="3"/>
  <c r="B84" i="35" s="1"/>
  <c r="M87" i="3"/>
  <c r="L87" i="3"/>
  <c r="K87" i="3"/>
  <c r="F87" i="3"/>
  <c r="B87" i="3"/>
  <c r="AH139" i="34" s="1"/>
  <c r="DJ86" i="3"/>
  <c r="DH86" i="3"/>
  <c r="DG86" i="3"/>
  <c r="DF86" i="3"/>
  <c r="DC86" i="3"/>
  <c r="DB86" i="3"/>
  <c r="DA86" i="3"/>
  <c r="CZ86" i="3"/>
  <c r="CU86" i="3"/>
  <c r="CV86" i="3" s="1"/>
  <c r="CT86" i="3"/>
  <c r="CP86" i="3"/>
  <c r="CN86" i="3" a="1"/>
  <c r="CN86" i="3" s="1"/>
  <c r="CM86" i="3"/>
  <c r="CL86" i="3"/>
  <c r="CK86" i="3"/>
  <c r="CF86" i="3"/>
  <c r="DI86" i="3" s="1"/>
  <c r="CC86" i="3"/>
  <c r="CB86" i="3"/>
  <c r="BZ86" i="3"/>
  <c r="BX86" i="3"/>
  <c r="BV86" i="3"/>
  <c r="BT86" i="3"/>
  <c r="BR86" i="3"/>
  <c r="BP86" i="3"/>
  <c r="BN86" i="3"/>
  <c r="BL86" i="3"/>
  <c r="BJ86" i="3"/>
  <c r="BF86" i="3"/>
  <c r="BC86" i="3"/>
  <c r="BB86" i="3"/>
  <c r="AZ86" i="3"/>
  <c r="Z86" i="3" a="1"/>
  <c r="Z86" i="3" s="1"/>
  <c r="Y86" i="3" a="1"/>
  <c r="Y86" i="3" s="1"/>
  <c r="X86" i="3" a="1"/>
  <c r="X86" i="3" s="1"/>
  <c r="R86" i="3" a="1"/>
  <c r="R86" i="3" s="1"/>
  <c r="Q86" i="3"/>
  <c r="AH49" i="36" s="1"/>
  <c r="N86" i="3"/>
  <c r="M86" i="3"/>
  <c r="L86" i="3"/>
  <c r="W49" i="36" s="1"/>
  <c r="K86" i="3"/>
  <c r="V49" i="36" s="1"/>
  <c r="F86" i="3"/>
  <c r="P49" i="36" s="1"/>
  <c r="B86" i="3"/>
  <c r="DJ85" i="3"/>
  <c r="DH85" i="3"/>
  <c r="DG85" i="3"/>
  <c r="DF85" i="3"/>
  <c r="I82" i="35" s="1"/>
  <c r="DC85" i="3"/>
  <c r="DB85" i="3"/>
  <c r="DA85" i="3"/>
  <c r="CZ85" i="3"/>
  <c r="CU85" i="3"/>
  <c r="CV85" i="3" s="1"/>
  <c r="CT85" i="3"/>
  <c r="CP85" i="3"/>
  <c r="CN85" i="3" a="1"/>
  <c r="CN85" i="3" s="1"/>
  <c r="CM85" i="3"/>
  <c r="CL85" i="3"/>
  <c r="CK85" i="3"/>
  <c r="CF85" i="3"/>
  <c r="DI85" i="3" s="1"/>
  <c r="CC85" i="3"/>
  <c r="CB85" i="3"/>
  <c r="BZ85" i="3"/>
  <c r="BX85" i="3"/>
  <c r="BV85" i="3"/>
  <c r="BT85" i="3"/>
  <c r="BR85" i="3"/>
  <c r="BP85" i="3"/>
  <c r="BN85" i="3"/>
  <c r="BL85" i="3"/>
  <c r="BJ85" i="3"/>
  <c r="BF85" i="3"/>
  <c r="BC85" i="3"/>
  <c r="BB85" i="3"/>
  <c r="AZ85" i="3"/>
  <c r="Z85" i="3" a="1"/>
  <c r="Z85" i="3" s="1"/>
  <c r="Y85" i="3" a="1"/>
  <c r="Y85" i="3" s="1"/>
  <c r="X85" i="3" a="1"/>
  <c r="X85" i="3" s="1"/>
  <c r="R85" i="3" a="1"/>
  <c r="R85" i="3" s="1"/>
  <c r="Q85" i="3"/>
  <c r="AH48" i="36" s="1"/>
  <c r="N85" i="3"/>
  <c r="B82" i="35" s="1"/>
  <c r="M85" i="3"/>
  <c r="L85" i="3"/>
  <c r="W48" i="36" s="1"/>
  <c r="K85" i="3"/>
  <c r="V48" i="36" s="1"/>
  <c r="F85" i="3"/>
  <c r="P48" i="36" s="1"/>
  <c r="B85" i="3"/>
  <c r="AJ48" i="36" s="1"/>
  <c r="DJ84" i="3"/>
  <c r="DH84" i="3"/>
  <c r="DG84" i="3"/>
  <c r="DF84" i="3"/>
  <c r="I81" i="35" s="1"/>
  <c r="DC84" i="3"/>
  <c r="DB84" i="3"/>
  <c r="DA84" i="3"/>
  <c r="CZ84" i="3"/>
  <c r="CX84" i="3"/>
  <c r="CU84" i="3"/>
  <c r="CV84" i="3" s="1"/>
  <c r="CT84" i="3"/>
  <c r="CP84" i="3"/>
  <c r="CN84" i="3" a="1"/>
  <c r="CN84" i="3" s="1"/>
  <c r="CM84" i="3"/>
  <c r="CL84" i="3"/>
  <c r="CK84" i="3"/>
  <c r="CF84" i="3"/>
  <c r="DI84" i="3" s="1"/>
  <c r="CC84" i="3"/>
  <c r="CB84" i="3"/>
  <c r="BZ84" i="3"/>
  <c r="BX84" i="3"/>
  <c r="BV84" i="3"/>
  <c r="BT84" i="3"/>
  <c r="BR84" i="3"/>
  <c r="BP84" i="3"/>
  <c r="BN84" i="3"/>
  <c r="BL84" i="3"/>
  <c r="BJ84" i="3"/>
  <c r="BF84" i="3"/>
  <c r="BC84" i="3"/>
  <c r="BB84" i="3"/>
  <c r="AZ84" i="3"/>
  <c r="Z84" i="3" a="1"/>
  <c r="Z84" i="3" s="1"/>
  <c r="Y84" i="3" a="1"/>
  <c r="Y84" i="3" s="1"/>
  <c r="X84" i="3" a="1"/>
  <c r="X84" i="3" s="1"/>
  <c r="R84" i="3" a="1"/>
  <c r="R84" i="3" s="1"/>
  <c r="Q84" i="3"/>
  <c r="AH58" i="36" s="1"/>
  <c r="N84" i="3"/>
  <c r="B81" i="35" s="1"/>
  <c r="M84" i="3"/>
  <c r="L84" i="3"/>
  <c r="T37" i="34" s="1"/>
  <c r="K84" i="3"/>
  <c r="S37" i="34" s="1"/>
  <c r="F84" i="3"/>
  <c r="M37" i="34" s="1"/>
  <c r="B84" i="3"/>
  <c r="AH104" i="34" s="1"/>
  <c r="DJ83" i="3"/>
  <c r="DH83" i="3"/>
  <c r="DG83" i="3"/>
  <c r="DF83" i="3"/>
  <c r="I80" i="35" s="1"/>
  <c r="DC83" i="3"/>
  <c r="DB83" i="3"/>
  <c r="DA83" i="3"/>
  <c r="CZ83" i="3"/>
  <c r="CX83" i="3"/>
  <c r="CU83" i="3"/>
  <c r="CV83" i="3" s="1"/>
  <c r="CT83" i="3"/>
  <c r="CP83" i="3"/>
  <c r="CN83" i="3" a="1"/>
  <c r="CN83" i="3" s="1"/>
  <c r="CM83" i="3"/>
  <c r="CL83" i="3"/>
  <c r="CK83" i="3"/>
  <c r="CF83" i="3"/>
  <c r="DI83" i="3" s="1"/>
  <c r="CC83" i="3"/>
  <c r="CB83" i="3"/>
  <c r="BZ83" i="3"/>
  <c r="BX83" i="3"/>
  <c r="BV83" i="3"/>
  <c r="BT83" i="3"/>
  <c r="BR83" i="3"/>
  <c r="BP83" i="3"/>
  <c r="BN83" i="3"/>
  <c r="BL83" i="3"/>
  <c r="BJ83" i="3"/>
  <c r="BF83" i="3"/>
  <c r="BC83" i="3"/>
  <c r="BB83" i="3"/>
  <c r="AZ83" i="3"/>
  <c r="Z83" i="3" a="1"/>
  <c r="Z83" i="3" s="1"/>
  <c r="Y83" i="3" a="1"/>
  <c r="Y83" i="3" s="1"/>
  <c r="X83" i="3" a="1"/>
  <c r="X83" i="3" s="1"/>
  <c r="R83" i="3" a="1"/>
  <c r="R83" i="3" s="1"/>
  <c r="Q83" i="3"/>
  <c r="N83" i="3"/>
  <c r="B80" i="35" s="1"/>
  <c r="M83" i="3"/>
  <c r="L83" i="3"/>
  <c r="T36" i="34" s="1"/>
  <c r="K83" i="3"/>
  <c r="S36" i="34" s="1"/>
  <c r="F83" i="3"/>
  <c r="M36" i="34" s="1"/>
  <c r="B83" i="3"/>
  <c r="AH110" i="34" s="1"/>
  <c r="DJ82" i="3"/>
  <c r="DH82" i="3"/>
  <c r="DG82" i="3"/>
  <c r="DF82" i="3"/>
  <c r="I79" i="35" s="1"/>
  <c r="DC82" i="3"/>
  <c r="DB82" i="3"/>
  <c r="DA82" i="3"/>
  <c r="CZ82" i="3"/>
  <c r="CX82" i="3"/>
  <c r="CU82" i="3"/>
  <c r="CV82" i="3" s="1"/>
  <c r="CT82" i="3"/>
  <c r="CP82" i="3"/>
  <c r="CN82" i="3" a="1"/>
  <c r="CN82" i="3" s="1"/>
  <c r="CM82" i="3"/>
  <c r="CL82" i="3"/>
  <c r="CK82" i="3"/>
  <c r="CF82" i="3"/>
  <c r="DI82" i="3" s="1"/>
  <c r="CC82" i="3"/>
  <c r="CB82" i="3"/>
  <c r="BZ82" i="3"/>
  <c r="BX82" i="3"/>
  <c r="BV82" i="3"/>
  <c r="BT82" i="3"/>
  <c r="BR82" i="3"/>
  <c r="BP82" i="3"/>
  <c r="BN82" i="3"/>
  <c r="BL82" i="3"/>
  <c r="BJ82" i="3"/>
  <c r="BF82" i="3"/>
  <c r="BC82" i="3"/>
  <c r="BB82" i="3"/>
  <c r="AZ82" i="3"/>
  <c r="Z82" i="3" a="1"/>
  <c r="Z82" i="3" s="1"/>
  <c r="Y82" i="3" a="1"/>
  <c r="Y82" i="3" s="1"/>
  <c r="X82" i="3" a="1"/>
  <c r="X82" i="3" s="1"/>
  <c r="R82" i="3" a="1"/>
  <c r="R82" i="3" s="1"/>
  <c r="Q82" i="3"/>
  <c r="AH57" i="36" s="1"/>
  <c r="N82" i="3"/>
  <c r="B79" i="35" s="1"/>
  <c r="M82" i="3"/>
  <c r="L82" i="3"/>
  <c r="T35" i="34" s="1"/>
  <c r="K82" i="3"/>
  <c r="S35" i="34" s="1"/>
  <c r="F82" i="3"/>
  <c r="M35" i="34" s="1"/>
  <c r="B82" i="3"/>
  <c r="AH103" i="34" s="1"/>
  <c r="DJ81" i="3"/>
  <c r="DH81" i="3"/>
  <c r="DG81" i="3"/>
  <c r="DF81" i="3"/>
  <c r="I78" i="35" s="1"/>
  <c r="DC81" i="3"/>
  <c r="DB81" i="3"/>
  <c r="DA81" i="3"/>
  <c r="CZ81" i="3"/>
  <c r="CX81" i="3"/>
  <c r="CU81" i="3"/>
  <c r="CV81" i="3" s="1"/>
  <c r="CT81" i="3"/>
  <c r="CP81" i="3"/>
  <c r="CN81" i="3" a="1"/>
  <c r="CN81" i="3" s="1"/>
  <c r="CM81" i="3"/>
  <c r="CL81" i="3"/>
  <c r="CK81" i="3"/>
  <c r="CF81" i="3"/>
  <c r="DI81" i="3" s="1"/>
  <c r="CC81" i="3"/>
  <c r="CB81" i="3"/>
  <c r="BZ81" i="3"/>
  <c r="BX81" i="3"/>
  <c r="BV81" i="3"/>
  <c r="BT81" i="3"/>
  <c r="BR81" i="3"/>
  <c r="BP81" i="3"/>
  <c r="BN81" i="3"/>
  <c r="BL81" i="3"/>
  <c r="BJ81" i="3"/>
  <c r="BF81" i="3"/>
  <c r="BC81" i="3"/>
  <c r="BB81" i="3"/>
  <c r="AZ81" i="3"/>
  <c r="Z81" i="3" a="1"/>
  <c r="Z81" i="3" s="1"/>
  <c r="Y81" i="3" a="1"/>
  <c r="Y81" i="3" s="1"/>
  <c r="X81" i="3" a="1"/>
  <c r="X81" i="3" s="1"/>
  <c r="R81" i="3" a="1"/>
  <c r="R81" i="3" s="1"/>
  <c r="Q81" i="3"/>
  <c r="AH56" i="36" s="1"/>
  <c r="N81" i="3"/>
  <c r="B78" i="35" s="1"/>
  <c r="M81" i="3"/>
  <c r="L81" i="3"/>
  <c r="T34" i="34" s="1"/>
  <c r="K81" i="3"/>
  <c r="S34" i="34" s="1"/>
  <c r="F81" i="3"/>
  <c r="M34" i="34" s="1"/>
  <c r="B81" i="3"/>
  <c r="AH102" i="34" s="1"/>
  <c r="DJ80" i="3"/>
  <c r="DH80" i="3"/>
  <c r="DG80" i="3"/>
  <c r="DF80" i="3"/>
  <c r="I77" i="35" s="1"/>
  <c r="DC80" i="3"/>
  <c r="DB80" i="3"/>
  <c r="DA80" i="3"/>
  <c r="CZ80" i="3"/>
  <c r="CX80" i="3"/>
  <c r="CU80" i="3"/>
  <c r="CV80" i="3" s="1"/>
  <c r="CT80" i="3"/>
  <c r="CP80" i="3"/>
  <c r="CN80" i="3" a="1"/>
  <c r="CN80" i="3" s="1"/>
  <c r="CM80" i="3"/>
  <c r="CL80" i="3"/>
  <c r="CK80" i="3"/>
  <c r="CF80" i="3"/>
  <c r="DI80" i="3" s="1"/>
  <c r="CC80" i="3"/>
  <c r="CB80" i="3"/>
  <c r="BZ80" i="3"/>
  <c r="BX80" i="3"/>
  <c r="BV80" i="3"/>
  <c r="BT80" i="3"/>
  <c r="BR80" i="3"/>
  <c r="BP80" i="3"/>
  <c r="BN80" i="3"/>
  <c r="BL80" i="3"/>
  <c r="BJ80" i="3"/>
  <c r="BF80" i="3"/>
  <c r="BC80" i="3"/>
  <c r="BB80" i="3"/>
  <c r="AZ80" i="3"/>
  <c r="Z80" i="3" a="1"/>
  <c r="Z80" i="3" s="1"/>
  <c r="Y80" i="3" a="1"/>
  <c r="Y80" i="3" s="1"/>
  <c r="X80" i="3" a="1"/>
  <c r="X80" i="3" s="1"/>
  <c r="R80" i="3" a="1"/>
  <c r="R80" i="3" s="1"/>
  <c r="Q80" i="3"/>
  <c r="AH55" i="36" s="1"/>
  <c r="N80" i="3"/>
  <c r="B77" i="35" s="1"/>
  <c r="M80" i="3"/>
  <c r="L80" i="3"/>
  <c r="T33" i="34" s="1"/>
  <c r="K80" i="3"/>
  <c r="S33" i="34" s="1"/>
  <c r="F80" i="3"/>
  <c r="M33" i="34" s="1"/>
  <c r="B80" i="3"/>
  <c r="AH101" i="34" s="1"/>
  <c r="DJ79" i="3"/>
  <c r="DH79" i="3"/>
  <c r="DG79" i="3"/>
  <c r="DF79" i="3"/>
  <c r="DC79" i="3"/>
  <c r="DB79" i="3"/>
  <c r="DA79" i="3"/>
  <c r="CZ79" i="3"/>
  <c r="CX79" i="3"/>
  <c r="CU79" i="3"/>
  <c r="CV79" i="3" s="1"/>
  <c r="CT79" i="3"/>
  <c r="CP79" i="3"/>
  <c r="CN79" i="3" a="1"/>
  <c r="CN79" i="3" s="1"/>
  <c r="CM79" i="3"/>
  <c r="CL79" i="3"/>
  <c r="CK79" i="3"/>
  <c r="CF79" i="3"/>
  <c r="DI79" i="3" s="1"/>
  <c r="CC79" i="3"/>
  <c r="CB79" i="3"/>
  <c r="BZ79" i="3"/>
  <c r="BX79" i="3"/>
  <c r="BV79" i="3"/>
  <c r="BT79" i="3"/>
  <c r="BR79" i="3"/>
  <c r="BP79" i="3"/>
  <c r="BN79" i="3"/>
  <c r="BL79" i="3"/>
  <c r="BJ79" i="3"/>
  <c r="BF79" i="3"/>
  <c r="BC79" i="3"/>
  <c r="BB79" i="3"/>
  <c r="AZ79" i="3"/>
  <c r="Z79" i="3" a="1"/>
  <c r="Z79" i="3" s="1"/>
  <c r="Y79" i="3" a="1"/>
  <c r="Y79" i="3" s="1"/>
  <c r="X79" i="3" a="1"/>
  <c r="X79" i="3" s="1"/>
  <c r="R79" i="3" a="1"/>
  <c r="R79" i="3" s="1"/>
  <c r="Q79" i="3"/>
  <c r="AH54" i="36" s="1"/>
  <c r="N79" i="3"/>
  <c r="B185" i="35" s="1"/>
  <c r="M79" i="3"/>
  <c r="L79" i="3"/>
  <c r="T32" i="34" s="1"/>
  <c r="K79" i="3"/>
  <c r="S32" i="34" s="1"/>
  <c r="F79" i="3"/>
  <c r="M32" i="34" s="1"/>
  <c r="B79" i="3"/>
  <c r="D185" i="35" s="1"/>
  <c r="DJ78" i="3"/>
  <c r="DH78" i="3"/>
  <c r="DG78" i="3"/>
  <c r="DF78" i="3"/>
  <c r="DC78" i="3"/>
  <c r="DB78" i="3"/>
  <c r="DA78" i="3"/>
  <c r="CZ78" i="3"/>
  <c r="CX78" i="3"/>
  <c r="CU78" i="3"/>
  <c r="CV78" i="3" s="1"/>
  <c r="CT78" i="3"/>
  <c r="CP78" i="3"/>
  <c r="CN78" i="3" a="1"/>
  <c r="CN78" i="3" s="1"/>
  <c r="CM78" i="3"/>
  <c r="CL78" i="3"/>
  <c r="CK78" i="3"/>
  <c r="CF78" i="3"/>
  <c r="DI78" i="3" s="1"/>
  <c r="CC78" i="3"/>
  <c r="CB78" i="3"/>
  <c r="BZ78" i="3"/>
  <c r="BX78" i="3"/>
  <c r="BV78" i="3"/>
  <c r="BT78" i="3"/>
  <c r="BR78" i="3"/>
  <c r="BP78" i="3"/>
  <c r="BN78" i="3"/>
  <c r="BL78" i="3"/>
  <c r="BJ78" i="3"/>
  <c r="BF78" i="3"/>
  <c r="BC78" i="3"/>
  <c r="BB78" i="3"/>
  <c r="AZ78" i="3"/>
  <c r="Z78" i="3" a="1"/>
  <c r="Z78" i="3" s="1"/>
  <c r="Y78" i="3" a="1"/>
  <c r="Y78" i="3" s="1"/>
  <c r="X78" i="3" a="1"/>
  <c r="X78" i="3" s="1"/>
  <c r="R78" i="3" a="1"/>
  <c r="R78" i="3" s="1"/>
  <c r="Q78" i="3"/>
  <c r="AH53" i="36" s="1"/>
  <c r="N78" i="3"/>
  <c r="B182" i="35" s="1"/>
  <c r="M78" i="3"/>
  <c r="L78" i="3"/>
  <c r="T31" i="34" s="1"/>
  <c r="K78" i="3"/>
  <c r="S31" i="34" s="1"/>
  <c r="F78" i="3"/>
  <c r="M31" i="34" s="1"/>
  <c r="B78" i="3"/>
  <c r="D182" i="35" s="1"/>
  <c r="DJ77" i="3"/>
  <c r="DH77" i="3"/>
  <c r="DG77" i="3"/>
  <c r="DF77" i="3"/>
  <c r="I74" i="35" s="1"/>
  <c r="DC77" i="3"/>
  <c r="DB77" i="3"/>
  <c r="DA77" i="3"/>
  <c r="CZ77" i="3"/>
  <c r="CX77" i="3"/>
  <c r="CU77" i="3"/>
  <c r="CV77" i="3" s="1"/>
  <c r="CT77" i="3"/>
  <c r="CP77" i="3"/>
  <c r="CN77" i="3" a="1"/>
  <c r="CN77" i="3" s="1"/>
  <c r="CM77" i="3"/>
  <c r="CL77" i="3"/>
  <c r="CK77" i="3"/>
  <c r="CF77" i="3"/>
  <c r="DI77" i="3" s="1"/>
  <c r="CC77" i="3"/>
  <c r="CB77" i="3"/>
  <c r="BZ77" i="3"/>
  <c r="BX77" i="3"/>
  <c r="BV77" i="3"/>
  <c r="BT77" i="3"/>
  <c r="BR77" i="3"/>
  <c r="BP77" i="3"/>
  <c r="BN77" i="3"/>
  <c r="BL77" i="3"/>
  <c r="BJ77" i="3"/>
  <c r="BF77" i="3"/>
  <c r="BC77" i="3"/>
  <c r="BB77" i="3"/>
  <c r="AZ77" i="3"/>
  <c r="Z77" i="3" a="1"/>
  <c r="Z77" i="3" s="1"/>
  <c r="Y77" i="3" a="1"/>
  <c r="Y77" i="3" s="1"/>
  <c r="X77" i="3" a="1"/>
  <c r="X77" i="3" s="1"/>
  <c r="R77" i="3" a="1"/>
  <c r="R77" i="3" s="1"/>
  <c r="Q77" i="3"/>
  <c r="AH52" i="36" s="1"/>
  <c r="N77" i="3"/>
  <c r="B74" i="35" s="1"/>
  <c r="M77" i="3"/>
  <c r="L77" i="3"/>
  <c r="T30" i="34" s="1"/>
  <c r="K77" i="3"/>
  <c r="S30" i="34" s="1"/>
  <c r="F77" i="3"/>
  <c r="M30" i="34" s="1"/>
  <c r="B77" i="3"/>
  <c r="AH98" i="34" s="1"/>
  <c r="DJ76" i="3"/>
  <c r="DH76" i="3"/>
  <c r="DG76" i="3"/>
  <c r="DF76" i="3"/>
  <c r="DC76" i="3"/>
  <c r="DB76" i="3"/>
  <c r="DA76" i="3"/>
  <c r="CZ76" i="3"/>
  <c r="CX76" i="3"/>
  <c r="CU76" i="3"/>
  <c r="CV76" i="3" s="1"/>
  <c r="CT76" i="3"/>
  <c r="CP76" i="3"/>
  <c r="CN76" i="3" a="1"/>
  <c r="CN76" i="3" s="1"/>
  <c r="CM76" i="3"/>
  <c r="CL76" i="3"/>
  <c r="CK76" i="3"/>
  <c r="CF76" i="3"/>
  <c r="DI76" i="3" s="1"/>
  <c r="CC76" i="3"/>
  <c r="CB76" i="3"/>
  <c r="BZ76" i="3"/>
  <c r="BX76" i="3"/>
  <c r="BV76" i="3"/>
  <c r="BT76" i="3"/>
  <c r="BR76" i="3"/>
  <c r="BP76" i="3"/>
  <c r="BN76" i="3"/>
  <c r="BL76" i="3"/>
  <c r="BJ76" i="3"/>
  <c r="BF76" i="3"/>
  <c r="BC76" i="3"/>
  <c r="BB76" i="3"/>
  <c r="AZ76" i="3"/>
  <c r="Z76" i="3" a="1"/>
  <c r="Z76" i="3" s="1"/>
  <c r="Y76" i="3" a="1"/>
  <c r="Y76" i="3" s="1"/>
  <c r="X76" i="3" a="1"/>
  <c r="X76" i="3" s="1"/>
  <c r="R76" i="3" a="1"/>
  <c r="R76" i="3" s="1"/>
  <c r="Q76" i="3"/>
  <c r="AH51" i="36" s="1"/>
  <c r="N76" i="3"/>
  <c r="M76" i="3"/>
  <c r="L76" i="3"/>
  <c r="T29" i="34" s="1"/>
  <c r="K76" i="3"/>
  <c r="S29" i="34" s="1"/>
  <c r="F76" i="3"/>
  <c r="M29" i="34" s="1"/>
  <c r="B76" i="3"/>
  <c r="DJ74" i="3"/>
  <c r="DH74" i="3"/>
  <c r="DG74" i="3"/>
  <c r="DF74" i="3"/>
  <c r="I71" i="35" s="1"/>
  <c r="DC74" i="3"/>
  <c r="DB74" i="3"/>
  <c r="DA74" i="3"/>
  <c r="CZ74" i="3"/>
  <c r="CX74" i="3"/>
  <c r="CU74" i="3"/>
  <c r="CV74" i="3" s="1"/>
  <c r="CT74" i="3"/>
  <c r="CP74" i="3"/>
  <c r="CN74" i="3" a="1"/>
  <c r="CN74" i="3" s="1"/>
  <c r="CM74" i="3"/>
  <c r="CL74" i="3"/>
  <c r="CK74" i="3"/>
  <c r="CF74" i="3"/>
  <c r="DI74" i="3" s="1"/>
  <c r="CC74" i="3"/>
  <c r="CB74" i="3"/>
  <c r="BZ74" i="3"/>
  <c r="BX74" i="3"/>
  <c r="BV74" i="3"/>
  <c r="BT74" i="3"/>
  <c r="BR74" i="3"/>
  <c r="BP74" i="3"/>
  <c r="BN74" i="3"/>
  <c r="BL74" i="3"/>
  <c r="BJ74" i="3"/>
  <c r="BF74" i="3"/>
  <c r="BC74" i="3"/>
  <c r="BB74" i="3"/>
  <c r="AZ74" i="3"/>
  <c r="Z74" i="3" a="1"/>
  <c r="Z74" i="3" s="1"/>
  <c r="Y74" i="3" a="1"/>
  <c r="Y74" i="3" s="1"/>
  <c r="X74" i="3" a="1"/>
  <c r="X74" i="3" s="1"/>
  <c r="R74" i="3" a="1"/>
  <c r="R74" i="3" s="1"/>
  <c r="Q74" i="3"/>
  <c r="N74" i="3"/>
  <c r="B71" i="35" s="1"/>
  <c r="M74" i="3"/>
  <c r="L74" i="3"/>
  <c r="T28" i="34" s="1"/>
  <c r="K74" i="3"/>
  <c r="S28" i="34" s="1"/>
  <c r="F74" i="3"/>
  <c r="M28" i="34" s="1"/>
  <c r="B74" i="3"/>
  <c r="D71" i="35" s="1"/>
  <c r="DJ73" i="3"/>
  <c r="DH73" i="3"/>
  <c r="DG73" i="3"/>
  <c r="DF73" i="3"/>
  <c r="I70" i="35" s="1"/>
  <c r="DC73" i="3"/>
  <c r="DB73" i="3"/>
  <c r="DA73" i="3"/>
  <c r="CZ73" i="3"/>
  <c r="CU73" i="3"/>
  <c r="CV73" i="3" s="1"/>
  <c r="CT73" i="3"/>
  <c r="CP73" i="3"/>
  <c r="CN73" i="3" a="1"/>
  <c r="CN73" i="3" s="1"/>
  <c r="CM73" i="3"/>
  <c r="CL73" i="3"/>
  <c r="CK73" i="3"/>
  <c r="CF73" i="3"/>
  <c r="DI73" i="3" s="1"/>
  <c r="CC73" i="3"/>
  <c r="CB73" i="3"/>
  <c r="BZ73" i="3"/>
  <c r="BX73" i="3"/>
  <c r="BV73" i="3"/>
  <c r="BT73" i="3"/>
  <c r="BR73" i="3"/>
  <c r="BP73" i="3"/>
  <c r="BN73" i="3"/>
  <c r="BL73" i="3"/>
  <c r="BJ73" i="3"/>
  <c r="BF73" i="3"/>
  <c r="BC73" i="3"/>
  <c r="BB73" i="3"/>
  <c r="AZ73" i="3"/>
  <c r="Z73" i="3" a="1"/>
  <c r="Z73" i="3" s="1"/>
  <c r="Y73" i="3" a="1"/>
  <c r="Y73" i="3" s="1"/>
  <c r="X73" i="3" a="1"/>
  <c r="X73" i="3" s="1"/>
  <c r="R73" i="3" a="1"/>
  <c r="R73" i="3" s="1"/>
  <c r="Q73" i="3"/>
  <c r="AH84" i="36" s="1"/>
  <c r="N73" i="3"/>
  <c r="B70" i="35" s="1"/>
  <c r="M73" i="3"/>
  <c r="L73" i="3"/>
  <c r="T27" i="34" s="1"/>
  <c r="K73" i="3"/>
  <c r="S27" i="34" s="1"/>
  <c r="F73" i="3"/>
  <c r="M27" i="34" s="1"/>
  <c r="B73" i="3"/>
  <c r="AJ84" i="36" s="1"/>
  <c r="DJ72" i="3"/>
  <c r="DH72" i="3"/>
  <c r="DG72" i="3"/>
  <c r="DF72" i="3"/>
  <c r="I69" i="35" s="1"/>
  <c r="DC72" i="3"/>
  <c r="DB72" i="3"/>
  <c r="DA72" i="3"/>
  <c r="CZ72" i="3"/>
  <c r="CU72" i="3"/>
  <c r="CV72" i="3" s="1"/>
  <c r="CT72" i="3"/>
  <c r="CP72" i="3"/>
  <c r="CN72" i="3" a="1"/>
  <c r="CN72" i="3" s="1"/>
  <c r="CM72" i="3"/>
  <c r="CL72" i="3"/>
  <c r="CK72" i="3"/>
  <c r="CF72" i="3"/>
  <c r="DI72" i="3" s="1"/>
  <c r="CC72" i="3"/>
  <c r="CB72" i="3"/>
  <c r="BZ72" i="3"/>
  <c r="BX72" i="3"/>
  <c r="BV72" i="3"/>
  <c r="BT72" i="3"/>
  <c r="BR72" i="3"/>
  <c r="BP72" i="3"/>
  <c r="BN72" i="3"/>
  <c r="BL72" i="3"/>
  <c r="BJ72" i="3"/>
  <c r="BF72" i="3"/>
  <c r="BC72" i="3"/>
  <c r="BB72" i="3"/>
  <c r="AZ72" i="3"/>
  <c r="Z72" i="3" a="1"/>
  <c r="Z72" i="3" s="1"/>
  <c r="Y72" i="3" a="1"/>
  <c r="Y72" i="3" s="1"/>
  <c r="X72" i="3" a="1"/>
  <c r="X72" i="3" s="1"/>
  <c r="R72" i="3" a="1"/>
  <c r="R72" i="3" s="1"/>
  <c r="Q72" i="3"/>
  <c r="N72" i="3"/>
  <c r="B69" i="35" s="1"/>
  <c r="M72" i="3"/>
  <c r="L72" i="3"/>
  <c r="K72" i="3"/>
  <c r="F72" i="3"/>
  <c r="B72" i="3"/>
  <c r="D69" i="35" s="1"/>
  <c r="DJ71" i="3"/>
  <c r="DH71" i="3"/>
  <c r="DG71" i="3"/>
  <c r="DF71" i="3"/>
  <c r="I68" i="35" s="1"/>
  <c r="DC71" i="3"/>
  <c r="DB71" i="3"/>
  <c r="DA71" i="3"/>
  <c r="CZ71" i="3"/>
  <c r="CU71" i="3"/>
  <c r="CV71" i="3" s="1"/>
  <c r="CT71" i="3"/>
  <c r="CP71" i="3"/>
  <c r="CN71" i="3" a="1"/>
  <c r="CN71" i="3" s="1"/>
  <c r="CM71" i="3"/>
  <c r="CL71" i="3"/>
  <c r="CK71" i="3"/>
  <c r="CF71" i="3"/>
  <c r="DI71" i="3" s="1"/>
  <c r="CC71" i="3"/>
  <c r="CB71" i="3"/>
  <c r="BZ71" i="3"/>
  <c r="BX71" i="3"/>
  <c r="BV71" i="3"/>
  <c r="BT71" i="3"/>
  <c r="BR71" i="3"/>
  <c r="BP71" i="3"/>
  <c r="BN71" i="3"/>
  <c r="BL71" i="3"/>
  <c r="BJ71" i="3"/>
  <c r="BF71" i="3"/>
  <c r="BC71" i="3"/>
  <c r="BB71" i="3"/>
  <c r="AZ71" i="3"/>
  <c r="Z71" i="3" a="1"/>
  <c r="Z71" i="3" s="1"/>
  <c r="Y71" i="3" a="1"/>
  <c r="Y71" i="3" s="1"/>
  <c r="X71" i="3" a="1"/>
  <c r="X71" i="3" s="1"/>
  <c r="R71" i="3" a="1"/>
  <c r="R71" i="3" s="1"/>
  <c r="Q71" i="3"/>
  <c r="AH70" i="36" s="1"/>
  <c r="N71" i="3"/>
  <c r="B68" i="35" s="1"/>
  <c r="M71" i="3"/>
  <c r="L71" i="3"/>
  <c r="T26" i="34" s="1"/>
  <c r="K71" i="3"/>
  <c r="S26" i="34" s="1"/>
  <c r="F71" i="3"/>
  <c r="M26" i="34" s="1"/>
  <c r="B71" i="3"/>
  <c r="AJ70" i="36" s="1"/>
  <c r="DJ70" i="3"/>
  <c r="DH70" i="3"/>
  <c r="DG70" i="3"/>
  <c r="DF70" i="3"/>
  <c r="I67" i="35" s="1"/>
  <c r="DC70" i="3"/>
  <c r="DB70" i="3"/>
  <c r="DA70" i="3"/>
  <c r="CZ70" i="3"/>
  <c r="CX70" i="3"/>
  <c r="CU70" i="3"/>
  <c r="CV70" i="3" s="1"/>
  <c r="CT70" i="3"/>
  <c r="CP70" i="3"/>
  <c r="CN70" i="3" a="1"/>
  <c r="CN70" i="3" s="1"/>
  <c r="CM70" i="3"/>
  <c r="CL70" i="3"/>
  <c r="CK70" i="3"/>
  <c r="CF70" i="3"/>
  <c r="DI70" i="3" s="1"/>
  <c r="CC70" i="3"/>
  <c r="CB70" i="3"/>
  <c r="BZ70" i="3"/>
  <c r="BX70" i="3"/>
  <c r="BV70" i="3"/>
  <c r="BT70" i="3"/>
  <c r="BR70" i="3"/>
  <c r="BP70" i="3"/>
  <c r="BN70" i="3"/>
  <c r="BL70" i="3"/>
  <c r="BJ70" i="3"/>
  <c r="BF70" i="3"/>
  <c r="BC70" i="3"/>
  <c r="BB70" i="3"/>
  <c r="AZ70" i="3"/>
  <c r="Z70" i="3" a="1"/>
  <c r="Z70" i="3" s="1"/>
  <c r="Y70" i="3" a="1"/>
  <c r="Y70" i="3" s="1"/>
  <c r="X70" i="3" a="1"/>
  <c r="X70" i="3" s="1"/>
  <c r="R70" i="3" a="1"/>
  <c r="R70" i="3" s="1"/>
  <c r="Q70" i="3"/>
  <c r="N70" i="3"/>
  <c r="B67" i="35" s="1"/>
  <c r="M70" i="3"/>
  <c r="L70" i="3"/>
  <c r="T25" i="34" s="1"/>
  <c r="K70" i="3"/>
  <c r="S25" i="34" s="1"/>
  <c r="F70" i="3"/>
  <c r="M25" i="34" s="1"/>
  <c r="B70" i="3"/>
  <c r="D67" i="35" s="1"/>
  <c r="DJ69" i="3"/>
  <c r="DH69" i="3"/>
  <c r="DG69" i="3"/>
  <c r="DF69" i="3"/>
  <c r="I66" i="35" s="1"/>
  <c r="DC69" i="3"/>
  <c r="DB69" i="3"/>
  <c r="DA69" i="3"/>
  <c r="CZ69" i="3"/>
  <c r="CX69" i="3"/>
  <c r="CU69" i="3"/>
  <c r="CV69" i="3" s="1"/>
  <c r="CT69" i="3"/>
  <c r="CP69" i="3"/>
  <c r="CN69" i="3" a="1"/>
  <c r="CN69" i="3" s="1"/>
  <c r="CM69" i="3"/>
  <c r="CL69" i="3"/>
  <c r="CK69" i="3"/>
  <c r="CF69" i="3"/>
  <c r="DI69" i="3" s="1"/>
  <c r="CC69" i="3"/>
  <c r="CB69" i="3"/>
  <c r="BZ69" i="3"/>
  <c r="BX69" i="3"/>
  <c r="BV69" i="3"/>
  <c r="BT69" i="3"/>
  <c r="BR69" i="3"/>
  <c r="BP69" i="3"/>
  <c r="BN69" i="3"/>
  <c r="BL69" i="3"/>
  <c r="BJ69" i="3"/>
  <c r="BF69" i="3"/>
  <c r="BC69" i="3"/>
  <c r="BB69" i="3"/>
  <c r="AZ69" i="3"/>
  <c r="Z69" i="3" a="1"/>
  <c r="Z69" i="3" s="1"/>
  <c r="Y69" i="3" a="1"/>
  <c r="Y69" i="3" s="1"/>
  <c r="X69" i="3" a="1"/>
  <c r="X69" i="3" s="1"/>
  <c r="R69" i="3" a="1"/>
  <c r="R69" i="3" s="1"/>
  <c r="Q69" i="3"/>
  <c r="N69" i="3"/>
  <c r="B66" i="35" s="1"/>
  <c r="M69" i="3"/>
  <c r="L69" i="3"/>
  <c r="T24" i="34" s="1"/>
  <c r="K69" i="3"/>
  <c r="S24" i="34" s="1"/>
  <c r="F69" i="3"/>
  <c r="M24" i="34" s="1"/>
  <c r="B69" i="3"/>
  <c r="D66" i="35" s="1"/>
  <c r="DJ68" i="3"/>
  <c r="DH68" i="3"/>
  <c r="DG68" i="3"/>
  <c r="DF68" i="3"/>
  <c r="I65" i="35" s="1"/>
  <c r="DC68" i="3"/>
  <c r="DB68" i="3"/>
  <c r="DA68" i="3"/>
  <c r="CZ68" i="3"/>
  <c r="CX68" i="3"/>
  <c r="CU68" i="3"/>
  <c r="CV68" i="3" s="1"/>
  <c r="CT68" i="3"/>
  <c r="CP68" i="3"/>
  <c r="CN68" i="3" a="1"/>
  <c r="CN68" i="3" s="1"/>
  <c r="CM68" i="3"/>
  <c r="CL68" i="3"/>
  <c r="CK68" i="3"/>
  <c r="CF68" i="3"/>
  <c r="DI68" i="3" s="1"/>
  <c r="CC68" i="3"/>
  <c r="CB68" i="3"/>
  <c r="BZ68" i="3"/>
  <c r="BX68" i="3"/>
  <c r="BV68" i="3"/>
  <c r="BT68" i="3"/>
  <c r="BR68" i="3"/>
  <c r="BP68" i="3"/>
  <c r="BN68" i="3"/>
  <c r="BL68" i="3"/>
  <c r="BJ68" i="3"/>
  <c r="BF68" i="3"/>
  <c r="BC68" i="3"/>
  <c r="BB68" i="3"/>
  <c r="AZ68" i="3"/>
  <c r="Z68" i="3" a="1"/>
  <c r="Z68" i="3" s="1"/>
  <c r="Y68" i="3" a="1"/>
  <c r="Y68" i="3" s="1"/>
  <c r="X68" i="3" a="1"/>
  <c r="X68" i="3" s="1"/>
  <c r="R68" i="3" a="1"/>
  <c r="R68" i="3" s="1"/>
  <c r="Q68" i="3"/>
  <c r="N68" i="3"/>
  <c r="B65" i="35" s="1"/>
  <c r="M68" i="3"/>
  <c r="L68" i="3"/>
  <c r="K68" i="3"/>
  <c r="F68" i="3"/>
  <c r="B68" i="3"/>
  <c r="D65" i="35" s="1"/>
  <c r="DJ67" i="3"/>
  <c r="DH67" i="3"/>
  <c r="DG67" i="3"/>
  <c r="DF67" i="3"/>
  <c r="I64" i="35" s="1"/>
  <c r="DC67" i="3"/>
  <c r="DB67" i="3"/>
  <c r="DA67" i="3"/>
  <c r="CZ67" i="3"/>
  <c r="CX67" i="3"/>
  <c r="CU67" i="3"/>
  <c r="CV67" i="3" s="1"/>
  <c r="CT67" i="3"/>
  <c r="CP67" i="3"/>
  <c r="CN67" i="3" a="1"/>
  <c r="CN67" i="3" s="1"/>
  <c r="CM67" i="3"/>
  <c r="CL67" i="3"/>
  <c r="CK67" i="3"/>
  <c r="CF67" i="3"/>
  <c r="DI67" i="3" s="1"/>
  <c r="CC67" i="3"/>
  <c r="CB67" i="3"/>
  <c r="BZ67" i="3"/>
  <c r="BX67" i="3"/>
  <c r="BV67" i="3"/>
  <c r="BT67" i="3"/>
  <c r="BR67" i="3"/>
  <c r="BP67" i="3"/>
  <c r="BN67" i="3"/>
  <c r="BL67" i="3"/>
  <c r="BJ67" i="3"/>
  <c r="BF67" i="3"/>
  <c r="BC67" i="3"/>
  <c r="BB67" i="3"/>
  <c r="AZ67" i="3"/>
  <c r="Z67" i="3" a="1"/>
  <c r="Z67" i="3" s="1"/>
  <c r="Y67" i="3" a="1"/>
  <c r="Y67" i="3" s="1"/>
  <c r="X67" i="3" a="1"/>
  <c r="X67" i="3" s="1"/>
  <c r="R67" i="3" a="1"/>
  <c r="R67" i="3" s="1"/>
  <c r="Q67" i="3"/>
  <c r="N67" i="3"/>
  <c r="B64" i="35" s="1"/>
  <c r="M67" i="3"/>
  <c r="L67" i="3"/>
  <c r="T23" i="34" s="1"/>
  <c r="K67" i="3"/>
  <c r="S23" i="34" s="1"/>
  <c r="F67" i="3"/>
  <c r="M23" i="34" s="1"/>
  <c r="B67" i="3"/>
  <c r="D64" i="35" s="1"/>
  <c r="DJ66" i="3"/>
  <c r="DH66" i="3"/>
  <c r="DG66" i="3"/>
  <c r="DF66" i="3"/>
  <c r="I63" i="35" s="1"/>
  <c r="DC66" i="3"/>
  <c r="DB66" i="3"/>
  <c r="DA66" i="3"/>
  <c r="CZ66" i="3"/>
  <c r="CX66" i="3"/>
  <c r="CU66" i="3"/>
  <c r="CV66" i="3" s="1"/>
  <c r="CT66" i="3"/>
  <c r="CP66" i="3"/>
  <c r="CN66" i="3" a="1"/>
  <c r="CN66" i="3" s="1"/>
  <c r="CM66" i="3"/>
  <c r="CL66" i="3"/>
  <c r="CK66" i="3"/>
  <c r="CF66" i="3"/>
  <c r="DI66" i="3" s="1"/>
  <c r="CC66" i="3"/>
  <c r="CB66" i="3"/>
  <c r="BZ66" i="3"/>
  <c r="BX66" i="3"/>
  <c r="BV66" i="3"/>
  <c r="BT66" i="3"/>
  <c r="BR66" i="3"/>
  <c r="BP66" i="3"/>
  <c r="BN66" i="3"/>
  <c r="BL66" i="3"/>
  <c r="BJ66" i="3"/>
  <c r="BF66" i="3"/>
  <c r="BC66" i="3"/>
  <c r="BB66" i="3"/>
  <c r="AZ66" i="3"/>
  <c r="Z66" i="3" a="1"/>
  <c r="Z66" i="3" s="1"/>
  <c r="Y66" i="3" a="1"/>
  <c r="Y66" i="3" s="1"/>
  <c r="X66" i="3" a="1"/>
  <c r="X66" i="3" s="1"/>
  <c r="R66" i="3" a="1"/>
  <c r="R66" i="3" s="1"/>
  <c r="Q66" i="3"/>
  <c r="N66" i="3"/>
  <c r="B63" i="35" s="1"/>
  <c r="M66" i="3"/>
  <c r="L66" i="3"/>
  <c r="T22" i="34" s="1"/>
  <c r="K66" i="3"/>
  <c r="S22" i="34" s="1"/>
  <c r="F66" i="3"/>
  <c r="M22" i="34" s="1"/>
  <c r="B66" i="3"/>
  <c r="D63" i="35" s="1"/>
  <c r="DJ65" i="3"/>
  <c r="DH65" i="3"/>
  <c r="DG65" i="3"/>
  <c r="DF65" i="3"/>
  <c r="I62" i="35" s="1"/>
  <c r="DC65" i="3"/>
  <c r="DB65" i="3"/>
  <c r="DA65" i="3"/>
  <c r="CZ65" i="3"/>
  <c r="CX65" i="3"/>
  <c r="CU65" i="3"/>
  <c r="CV65" i="3" s="1"/>
  <c r="CT65" i="3"/>
  <c r="CP65" i="3"/>
  <c r="CN65" i="3" a="1"/>
  <c r="CN65" i="3" s="1"/>
  <c r="CM65" i="3"/>
  <c r="CL65" i="3"/>
  <c r="CK65" i="3"/>
  <c r="CF65" i="3"/>
  <c r="DI65" i="3" s="1"/>
  <c r="CC65" i="3"/>
  <c r="CB65" i="3"/>
  <c r="BZ65" i="3"/>
  <c r="BX65" i="3"/>
  <c r="BV65" i="3"/>
  <c r="BT65" i="3"/>
  <c r="BR65" i="3"/>
  <c r="BP65" i="3"/>
  <c r="BN65" i="3"/>
  <c r="BL65" i="3"/>
  <c r="BJ65" i="3"/>
  <c r="BF65" i="3"/>
  <c r="BC65" i="3"/>
  <c r="BB65" i="3"/>
  <c r="AZ65" i="3"/>
  <c r="Z65" i="3" a="1"/>
  <c r="Z65" i="3" s="1"/>
  <c r="Y65" i="3" a="1"/>
  <c r="Y65" i="3" s="1"/>
  <c r="X65" i="3" a="1"/>
  <c r="X65" i="3" s="1"/>
  <c r="R65" i="3" a="1"/>
  <c r="R65" i="3" s="1"/>
  <c r="Q65" i="3"/>
  <c r="AH73" i="36" s="1"/>
  <c r="N65" i="3"/>
  <c r="B62" i="35" s="1"/>
  <c r="M65" i="3"/>
  <c r="L65" i="3"/>
  <c r="T21" i="34" s="1"/>
  <c r="K65" i="3"/>
  <c r="S21" i="34" s="1"/>
  <c r="F65" i="3"/>
  <c r="M21" i="34" s="1"/>
  <c r="B65" i="3"/>
  <c r="AJ73" i="36" s="1"/>
  <c r="DJ64" i="3"/>
  <c r="DH64" i="3"/>
  <c r="DG64" i="3"/>
  <c r="DF64" i="3"/>
  <c r="I61" i="35" s="1"/>
  <c r="DC64" i="3"/>
  <c r="DB64" i="3"/>
  <c r="DA64" i="3"/>
  <c r="CZ64" i="3"/>
  <c r="CX64" i="3"/>
  <c r="CU64" i="3"/>
  <c r="CV64" i="3" s="1"/>
  <c r="CT64" i="3"/>
  <c r="CP64" i="3"/>
  <c r="CN64" i="3" a="1"/>
  <c r="CN64" i="3" s="1"/>
  <c r="CM64" i="3"/>
  <c r="CL64" i="3"/>
  <c r="CK64" i="3"/>
  <c r="CF64" i="3"/>
  <c r="DI64" i="3" s="1"/>
  <c r="CC64" i="3"/>
  <c r="CB64" i="3"/>
  <c r="BZ64" i="3"/>
  <c r="BX64" i="3"/>
  <c r="BV64" i="3"/>
  <c r="BT64" i="3"/>
  <c r="BR64" i="3"/>
  <c r="BP64" i="3"/>
  <c r="BN64" i="3"/>
  <c r="BL64" i="3"/>
  <c r="BJ64" i="3"/>
  <c r="BF64" i="3"/>
  <c r="BC64" i="3"/>
  <c r="BB64" i="3"/>
  <c r="AZ64" i="3"/>
  <c r="Z64" i="3" a="1"/>
  <c r="Z64" i="3" s="1"/>
  <c r="Y64" i="3" a="1"/>
  <c r="Y64" i="3" s="1"/>
  <c r="X64" i="3" a="1"/>
  <c r="X64" i="3" s="1"/>
  <c r="R64" i="3" a="1"/>
  <c r="R64" i="3" s="1"/>
  <c r="Q64" i="3"/>
  <c r="N64" i="3"/>
  <c r="B61" i="35" s="1"/>
  <c r="M64" i="3"/>
  <c r="L64" i="3"/>
  <c r="T20" i="34" s="1"/>
  <c r="K64" i="3"/>
  <c r="S20" i="34" s="1"/>
  <c r="F64" i="3"/>
  <c r="M20" i="34" s="1"/>
  <c r="B64" i="3"/>
  <c r="D61" i="35" s="1"/>
  <c r="DJ63" i="3"/>
  <c r="DH63" i="3"/>
  <c r="DG63" i="3"/>
  <c r="DF63" i="3"/>
  <c r="I60" i="35" s="1"/>
  <c r="DC63" i="3"/>
  <c r="DB63" i="3"/>
  <c r="DA63" i="3"/>
  <c r="CZ63" i="3"/>
  <c r="CX63" i="3"/>
  <c r="CU63" i="3"/>
  <c r="CV63" i="3" s="1"/>
  <c r="CT63" i="3"/>
  <c r="CP63" i="3"/>
  <c r="CN63" i="3" a="1"/>
  <c r="CN63" i="3" s="1"/>
  <c r="CM63" i="3"/>
  <c r="CL63" i="3"/>
  <c r="CK63" i="3"/>
  <c r="CF63" i="3"/>
  <c r="DI63" i="3" s="1"/>
  <c r="CC63" i="3"/>
  <c r="CB63" i="3"/>
  <c r="BZ63" i="3"/>
  <c r="BX63" i="3"/>
  <c r="BV63" i="3"/>
  <c r="BT63" i="3"/>
  <c r="BR63" i="3"/>
  <c r="BP63" i="3"/>
  <c r="BN63" i="3"/>
  <c r="BL63" i="3"/>
  <c r="BJ63" i="3"/>
  <c r="BF63" i="3"/>
  <c r="BC63" i="3"/>
  <c r="BB63" i="3"/>
  <c r="AZ63" i="3"/>
  <c r="Z63" i="3" a="1"/>
  <c r="Z63" i="3" s="1"/>
  <c r="Y63" i="3" a="1"/>
  <c r="Y63" i="3" s="1"/>
  <c r="X63" i="3" a="1"/>
  <c r="X63" i="3" s="1"/>
  <c r="R63" i="3" a="1"/>
  <c r="R63" i="3" s="1"/>
  <c r="Q63" i="3"/>
  <c r="N63" i="3"/>
  <c r="B60" i="35" s="1"/>
  <c r="M63" i="3"/>
  <c r="L63" i="3"/>
  <c r="T19" i="34" s="1"/>
  <c r="K63" i="3"/>
  <c r="S19" i="34" s="1"/>
  <c r="F63" i="3"/>
  <c r="M19" i="34" s="1"/>
  <c r="B63" i="3"/>
  <c r="D60" i="35" s="1"/>
  <c r="DJ62" i="3"/>
  <c r="DH62" i="3"/>
  <c r="DG62" i="3"/>
  <c r="DF62" i="3"/>
  <c r="I59" i="35" s="1"/>
  <c r="DC62" i="3"/>
  <c r="DB62" i="3"/>
  <c r="DA62" i="3"/>
  <c r="CZ62" i="3"/>
  <c r="CX62" i="3"/>
  <c r="CU62" i="3"/>
  <c r="CV62" i="3" s="1"/>
  <c r="CT62" i="3"/>
  <c r="CP62" i="3"/>
  <c r="CN62" i="3" a="1"/>
  <c r="CN62" i="3" s="1"/>
  <c r="CM62" i="3"/>
  <c r="CL62" i="3"/>
  <c r="CK62" i="3"/>
  <c r="CF62" i="3"/>
  <c r="DI62" i="3" s="1"/>
  <c r="CC62" i="3"/>
  <c r="CB62" i="3"/>
  <c r="BZ62" i="3"/>
  <c r="BX62" i="3"/>
  <c r="BV62" i="3"/>
  <c r="BT62" i="3"/>
  <c r="BR62" i="3"/>
  <c r="BP62" i="3"/>
  <c r="BN62" i="3"/>
  <c r="BL62" i="3"/>
  <c r="BJ62" i="3"/>
  <c r="BF62" i="3"/>
  <c r="BC62" i="3"/>
  <c r="BB62" i="3"/>
  <c r="AZ62" i="3"/>
  <c r="Z62" i="3" a="1"/>
  <c r="Z62" i="3" s="1"/>
  <c r="Y62" i="3" a="1"/>
  <c r="Y62" i="3" s="1"/>
  <c r="X62" i="3" a="1"/>
  <c r="X62" i="3" s="1"/>
  <c r="R62" i="3" a="1"/>
  <c r="R62" i="3" s="1"/>
  <c r="Q62" i="3"/>
  <c r="AH44" i="36" s="1"/>
  <c r="N62" i="3"/>
  <c r="B59" i="35" s="1"/>
  <c r="M62" i="3"/>
  <c r="L62" i="3"/>
  <c r="W44" i="36" s="1"/>
  <c r="K62" i="3"/>
  <c r="V44" i="36" s="1"/>
  <c r="F62" i="3"/>
  <c r="P44" i="36" s="1"/>
  <c r="B62" i="3"/>
  <c r="AH82" i="34" s="1"/>
  <c r="DJ61" i="3"/>
  <c r="DH61" i="3"/>
  <c r="DG61" i="3"/>
  <c r="DF61" i="3"/>
  <c r="I58" i="35" s="1"/>
  <c r="DC61" i="3"/>
  <c r="DB61" i="3"/>
  <c r="DA61" i="3"/>
  <c r="CZ61" i="3"/>
  <c r="CX61" i="3"/>
  <c r="CU61" i="3"/>
  <c r="CV61" i="3" s="1"/>
  <c r="CT61" i="3"/>
  <c r="CP61" i="3"/>
  <c r="CN61" i="3" a="1"/>
  <c r="CN61" i="3" s="1"/>
  <c r="CM61" i="3"/>
  <c r="CL61" i="3"/>
  <c r="CK61" i="3"/>
  <c r="CF61" i="3"/>
  <c r="DI61" i="3" s="1"/>
  <c r="CC61" i="3"/>
  <c r="CB61" i="3"/>
  <c r="BZ61" i="3"/>
  <c r="BX61" i="3"/>
  <c r="BV61" i="3"/>
  <c r="BT61" i="3"/>
  <c r="BR61" i="3"/>
  <c r="BP61" i="3"/>
  <c r="BN61" i="3"/>
  <c r="BL61" i="3"/>
  <c r="BJ61" i="3"/>
  <c r="BF61" i="3"/>
  <c r="BC61" i="3"/>
  <c r="BB61" i="3"/>
  <c r="AZ61" i="3"/>
  <c r="Z61" i="3" a="1"/>
  <c r="Z61" i="3" s="1"/>
  <c r="Y61" i="3" a="1"/>
  <c r="Y61" i="3" s="1"/>
  <c r="X61" i="3" a="1"/>
  <c r="X61" i="3" s="1"/>
  <c r="R61" i="3" a="1"/>
  <c r="R61" i="3" s="1"/>
  <c r="Q61" i="3"/>
  <c r="N61" i="3"/>
  <c r="B58" i="35" s="1"/>
  <c r="M61" i="3"/>
  <c r="L61" i="3"/>
  <c r="K61" i="3"/>
  <c r="F61" i="3"/>
  <c r="B61" i="3"/>
  <c r="DJ60" i="3"/>
  <c r="DH60" i="3"/>
  <c r="DG60" i="3"/>
  <c r="DF60" i="3"/>
  <c r="I57" i="35" s="1"/>
  <c r="DC60" i="3"/>
  <c r="DB60" i="3"/>
  <c r="DA60" i="3"/>
  <c r="CZ60" i="3"/>
  <c r="CX60" i="3"/>
  <c r="CU60" i="3"/>
  <c r="CV60" i="3" s="1"/>
  <c r="CT60" i="3"/>
  <c r="CP60" i="3"/>
  <c r="CN60" i="3" a="1"/>
  <c r="CN60" i="3" s="1"/>
  <c r="CM60" i="3"/>
  <c r="CL60" i="3"/>
  <c r="CK60" i="3"/>
  <c r="CF60" i="3"/>
  <c r="DI60" i="3" s="1"/>
  <c r="CC60" i="3"/>
  <c r="CB60" i="3"/>
  <c r="BZ60" i="3"/>
  <c r="BX60" i="3"/>
  <c r="BV60" i="3"/>
  <c r="BT60" i="3"/>
  <c r="BR60" i="3"/>
  <c r="BP60" i="3"/>
  <c r="BN60" i="3"/>
  <c r="BL60" i="3"/>
  <c r="BJ60" i="3"/>
  <c r="BF60" i="3"/>
  <c r="BC60" i="3"/>
  <c r="BB60" i="3"/>
  <c r="AZ60" i="3"/>
  <c r="Z60" i="3" a="1"/>
  <c r="Z60" i="3" s="1"/>
  <c r="Y60" i="3" a="1"/>
  <c r="Y60" i="3" s="1"/>
  <c r="X60" i="3" a="1"/>
  <c r="X60" i="3" s="1"/>
  <c r="R60" i="3" a="1"/>
  <c r="R60" i="3" s="1"/>
  <c r="Q60" i="3"/>
  <c r="N60" i="3"/>
  <c r="B57" i="35" s="1"/>
  <c r="M60" i="3"/>
  <c r="L60" i="3"/>
  <c r="K60" i="3"/>
  <c r="F60" i="3"/>
  <c r="M150" i="34" s="1"/>
  <c r="B60" i="3"/>
  <c r="DJ59" i="3"/>
  <c r="DH59" i="3"/>
  <c r="DG59" i="3"/>
  <c r="DF59" i="3"/>
  <c r="I56" i="35" s="1"/>
  <c r="DC59" i="3"/>
  <c r="DB59" i="3"/>
  <c r="DA59" i="3"/>
  <c r="CZ59" i="3"/>
  <c r="CX59" i="3"/>
  <c r="CU59" i="3"/>
  <c r="CV59" i="3" s="1"/>
  <c r="CT59" i="3"/>
  <c r="CP59" i="3"/>
  <c r="CN59" i="3" a="1"/>
  <c r="CN59" i="3" s="1"/>
  <c r="CM59" i="3"/>
  <c r="CL59" i="3"/>
  <c r="CK59" i="3"/>
  <c r="CF59" i="3"/>
  <c r="DI59" i="3" s="1"/>
  <c r="CC59" i="3"/>
  <c r="CB59" i="3"/>
  <c r="BZ59" i="3"/>
  <c r="BX59" i="3"/>
  <c r="BV59" i="3"/>
  <c r="BT59" i="3"/>
  <c r="BR59" i="3"/>
  <c r="BP59" i="3"/>
  <c r="BN59" i="3"/>
  <c r="BL59" i="3"/>
  <c r="BJ59" i="3"/>
  <c r="BF59" i="3"/>
  <c r="BC59" i="3"/>
  <c r="BB59" i="3"/>
  <c r="AZ59" i="3"/>
  <c r="Z59" i="3" a="1"/>
  <c r="Z59" i="3" s="1"/>
  <c r="Y59" i="3" a="1"/>
  <c r="Y59" i="3" s="1"/>
  <c r="X59" i="3" a="1"/>
  <c r="X59" i="3" s="1"/>
  <c r="R59" i="3" a="1"/>
  <c r="R59" i="3" s="1"/>
  <c r="Q59" i="3"/>
  <c r="N59" i="3"/>
  <c r="B56" i="35" s="1"/>
  <c r="M59" i="3"/>
  <c r="L59" i="3"/>
  <c r="K59" i="3"/>
  <c r="F59" i="3"/>
  <c r="B59" i="3"/>
  <c r="D56" i="35" s="1"/>
  <c r="DJ58" i="3"/>
  <c r="DH58" i="3"/>
  <c r="DG58" i="3"/>
  <c r="DF58" i="3"/>
  <c r="I55" i="35" s="1"/>
  <c r="DC58" i="3"/>
  <c r="DB58" i="3"/>
  <c r="DA58" i="3"/>
  <c r="CZ58" i="3"/>
  <c r="CU58" i="3"/>
  <c r="CV58" i="3" s="1"/>
  <c r="CT58" i="3"/>
  <c r="CP58" i="3"/>
  <c r="CN58" i="3" a="1"/>
  <c r="CN58" i="3" s="1"/>
  <c r="CM58" i="3"/>
  <c r="CL58" i="3"/>
  <c r="CK58" i="3"/>
  <c r="CF58" i="3"/>
  <c r="DI58" i="3" s="1"/>
  <c r="CC58" i="3"/>
  <c r="CB58" i="3"/>
  <c r="BZ58" i="3"/>
  <c r="BX58" i="3"/>
  <c r="BV58" i="3"/>
  <c r="BT58" i="3"/>
  <c r="BR58" i="3"/>
  <c r="BP58" i="3"/>
  <c r="BN58" i="3"/>
  <c r="BL58" i="3"/>
  <c r="BJ58" i="3"/>
  <c r="BF58" i="3"/>
  <c r="BC58" i="3"/>
  <c r="BB58" i="3"/>
  <c r="AZ58" i="3"/>
  <c r="Z58" i="3" a="1"/>
  <c r="Z58" i="3" s="1"/>
  <c r="Y58" i="3" a="1"/>
  <c r="Y58" i="3" s="1"/>
  <c r="X58" i="3" a="1"/>
  <c r="X58" i="3" s="1"/>
  <c r="R58" i="3" a="1"/>
  <c r="R58" i="3" s="1"/>
  <c r="Q58" i="3"/>
  <c r="N58" i="3"/>
  <c r="B55" i="35" s="1"/>
  <c r="M58" i="3"/>
  <c r="L58" i="3"/>
  <c r="K58" i="3"/>
  <c r="F58" i="3"/>
  <c r="B58" i="3"/>
  <c r="DJ57" i="3"/>
  <c r="DH57" i="3"/>
  <c r="DG57" i="3"/>
  <c r="DF57" i="3"/>
  <c r="I54" i="35" s="1"/>
  <c r="DC57" i="3"/>
  <c r="DB57" i="3"/>
  <c r="DA57" i="3"/>
  <c r="CZ57" i="3"/>
  <c r="CX57" i="3"/>
  <c r="CU57" i="3"/>
  <c r="CV57" i="3" s="1"/>
  <c r="CT57" i="3"/>
  <c r="CP57" i="3"/>
  <c r="CN57" i="3" a="1"/>
  <c r="CN57" i="3" s="1"/>
  <c r="CM57" i="3"/>
  <c r="CL57" i="3"/>
  <c r="CK57" i="3"/>
  <c r="CF57" i="3"/>
  <c r="DI57" i="3" s="1"/>
  <c r="CC57" i="3"/>
  <c r="CB57" i="3"/>
  <c r="BZ57" i="3"/>
  <c r="BX57" i="3"/>
  <c r="BV57" i="3"/>
  <c r="BT57" i="3"/>
  <c r="BR57" i="3"/>
  <c r="BP57" i="3"/>
  <c r="BN57" i="3"/>
  <c r="BL57" i="3"/>
  <c r="BJ57" i="3"/>
  <c r="BF57" i="3"/>
  <c r="BC57" i="3"/>
  <c r="BB57" i="3"/>
  <c r="AZ57" i="3"/>
  <c r="Z57" i="3" a="1"/>
  <c r="Z57" i="3" s="1"/>
  <c r="Y57" i="3" a="1"/>
  <c r="Y57" i="3" s="1"/>
  <c r="X57" i="3" a="1"/>
  <c r="X57" i="3" s="1"/>
  <c r="R57" i="3" a="1"/>
  <c r="R57" i="3" s="1"/>
  <c r="Q57" i="3"/>
  <c r="N57" i="3"/>
  <c r="B54" i="35" s="1"/>
  <c r="M57" i="3"/>
  <c r="L57" i="3"/>
  <c r="K57" i="3"/>
  <c r="F57" i="3"/>
  <c r="B57" i="3"/>
  <c r="D54" i="35" s="1"/>
  <c r="DJ56" i="3"/>
  <c r="DH56" i="3"/>
  <c r="DG56" i="3"/>
  <c r="DF56" i="3"/>
  <c r="DC56" i="3"/>
  <c r="DB56" i="3"/>
  <c r="DA56" i="3"/>
  <c r="CZ56" i="3"/>
  <c r="CU56" i="3"/>
  <c r="CV56" i="3" s="1"/>
  <c r="CT56" i="3"/>
  <c r="CP56" i="3"/>
  <c r="CN56" i="3" a="1"/>
  <c r="CN56" i="3" s="1"/>
  <c r="CM56" i="3"/>
  <c r="CL56" i="3"/>
  <c r="CK56" i="3"/>
  <c r="CF56" i="3"/>
  <c r="DI56" i="3" s="1"/>
  <c r="CC56" i="3"/>
  <c r="CB56" i="3"/>
  <c r="BZ56" i="3"/>
  <c r="BX56" i="3"/>
  <c r="BV56" i="3"/>
  <c r="BT56" i="3"/>
  <c r="BR56" i="3"/>
  <c r="BP56" i="3"/>
  <c r="BN56" i="3"/>
  <c r="BL56" i="3"/>
  <c r="BJ56" i="3"/>
  <c r="BF56" i="3"/>
  <c r="BC56" i="3"/>
  <c r="BB56" i="3"/>
  <c r="AZ56" i="3"/>
  <c r="Z56" i="3" a="1"/>
  <c r="Z56" i="3" s="1"/>
  <c r="Y56" i="3" a="1"/>
  <c r="Y56" i="3" s="1"/>
  <c r="X56" i="3" a="1"/>
  <c r="X56" i="3" s="1"/>
  <c r="R56" i="3" a="1"/>
  <c r="R56" i="3" s="1"/>
  <c r="Q56" i="3"/>
  <c r="N56" i="3"/>
  <c r="M56" i="3"/>
  <c r="L56" i="3"/>
  <c r="K56" i="3"/>
  <c r="F56" i="3"/>
  <c r="B56" i="3"/>
  <c r="D173" i="35" s="1"/>
  <c r="DJ55" i="3"/>
  <c r="DH55" i="3"/>
  <c r="DG55" i="3"/>
  <c r="DF55" i="3"/>
  <c r="I52" i="35" s="1"/>
  <c r="DC55" i="3"/>
  <c r="DB55" i="3"/>
  <c r="DA55" i="3"/>
  <c r="CZ55" i="3"/>
  <c r="CX55" i="3"/>
  <c r="CU55" i="3"/>
  <c r="CV55" i="3" s="1"/>
  <c r="CT55" i="3"/>
  <c r="CP55" i="3"/>
  <c r="CN55" i="3" a="1"/>
  <c r="CN55" i="3" s="1"/>
  <c r="CM55" i="3"/>
  <c r="CL55" i="3"/>
  <c r="CK55" i="3"/>
  <c r="CF55" i="3"/>
  <c r="DI55" i="3" s="1"/>
  <c r="CC55" i="3"/>
  <c r="CB55" i="3"/>
  <c r="BZ55" i="3"/>
  <c r="BX55" i="3"/>
  <c r="BV55" i="3"/>
  <c r="BT55" i="3"/>
  <c r="BR55" i="3"/>
  <c r="BP55" i="3"/>
  <c r="BN55" i="3"/>
  <c r="BL55" i="3"/>
  <c r="BJ55" i="3"/>
  <c r="BF55" i="3"/>
  <c r="BC55" i="3"/>
  <c r="BB55" i="3"/>
  <c r="AZ55" i="3"/>
  <c r="Z55" i="3" a="1"/>
  <c r="Z55" i="3" s="1"/>
  <c r="Y55" i="3" a="1"/>
  <c r="Y55" i="3" s="1"/>
  <c r="X55" i="3" a="1"/>
  <c r="X55" i="3" s="1"/>
  <c r="R55" i="3" a="1"/>
  <c r="R55" i="3" s="1"/>
  <c r="Q55" i="3"/>
  <c r="N55" i="3"/>
  <c r="B52" i="35" s="1"/>
  <c r="M55" i="3"/>
  <c r="L55" i="3"/>
  <c r="K55" i="3"/>
  <c r="F55" i="3"/>
  <c r="B55" i="3"/>
  <c r="D52" i="35" s="1"/>
  <c r="DJ54" i="3"/>
  <c r="DH54" i="3"/>
  <c r="DG54" i="3"/>
  <c r="DF54" i="3"/>
  <c r="I51" i="35" s="1"/>
  <c r="DC54" i="3"/>
  <c r="DB54" i="3"/>
  <c r="DA54" i="3"/>
  <c r="CZ54" i="3"/>
  <c r="CX54" i="3"/>
  <c r="CU54" i="3"/>
  <c r="CV54" i="3" s="1"/>
  <c r="CT54" i="3"/>
  <c r="CP54" i="3"/>
  <c r="CN54" i="3" a="1"/>
  <c r="CN54" i="3" s="1"/>
  <c r="CM54" i="3"/>
  <c r="CL54" i="3"/>
  <c r="CK54" i="3"/>
  <c r="CF54" i="3"/>
  <c r="DI54" i="3" s="1"/>
  <c r="CC54" i="3"/>
  <c r="CB54" i="3"/>
  <c r="BZ54" i="3"/>
  <c r="BX54" i="3"/>
  <c r="BV54" i="3"/>
  <c r="BT54" i="3"/>
  <c r="BR54" i="3"/>
  <c r="BP54" i="3"/>
  <c r="BN54" i="3"/>
  <c r="BL54" i="3"/>
  <c r="BJ54" i="3"/>
  <c r="BF54" i="3"/>
  <c r="BC54" i="3"/>
  <c r="BB54" i="3"/>
  <c r="AZ54" i="3"/>
  <c r="Z54" i="3" a="1"/>
  <c r="Z54" i="3" s="1"/>
  <c r="Y54" i="3" a="1"/>
  <c r="Y54" i="3" s="1"/>
  <c r="X54" i="3" a="1"/>
  <c r="X54" i="3" s="1"/>
  <c r="R54" i="3" a="1"/>
  <c r="R54" i="3" s="1"/>
  <c r="Q54" i="3"/>
  <c r="AH47" i="36" s="1"/>
  <c r="N54" i="3"/>
  <c r="B51" i="35" s="1"/>
  <c r="M54" i="3"/>
  <c r="L54" i="3"/>
  <c r="T18" i="34" s="1"/>
  <c r="K54" i="3"/>
  <c r="S18" i="34" s="1"/>
  <c r="F54" i="3"/>
  <c r="M18" i="34" s="1"/>
  <c r="B54" i="3"/>
  <c r="AJ47" i="36" s="1"/>
  <c r="DJ53" i="3"/>
  <c r="DH53" i="3"/>
  <c r="DG53" i="3"/>
  <c r="DF53" i="3"/>
  <c r="I50" i="35" s="1"/>
  <c r="DC53" i="3"/>
  <c r="DB53" i="3"/>
  <c r="DA53" i="3"/>
  <c r="CZ53" i="3"/>
  <c r="CU53" i="3"/>
  <c r="CV53" i="3" s="1"/>
  <c r="CT53" i="3"/>
  <c r="CP53" i="3"/>
  <c r="CN53" i="3" a="1"/>
  <c r="CN53" i="3" s="1"/>
  <c r="CM53" i="3"/>
  <c r="CL53" i="3"/>
  <c r="CK53" i="3"/>
  <c r="CF53" i="3"/>
  <c r="DI53" i="3" s="1"/>
  <c r="CC53" i="3"/>
  <c r="CB53" i="3"/>
  <c r="BZ53" i="3"/>
  <c r="BX53" i="3"/>
  <c r="BV53" i="3"/>
  <c r="BT53" i="3"/>
  <c r="BR53" i="3"/>
  <c r="BP53" i="3"/>
  <c r="BN53" i="3"/>
  <c r="BL53" i="3"/>
  <c r="BJ53" i="3"/>
  <c r="BF53" i="3"/>
  <c r="BC53" i="3"/>
  <c r="BB53" i="3"/>
  <c r="AZ53" i="3"/>
  <c r="Z53" i="3" a="1"/>
  <c r="Z53" i="3" s="1"/>
  <c r="Y53" i="3" a="1"/>
  <c r="Y53" i="3" s="1"/>
  <c r="X53" i="3" a="1"/>
  <c r="X53" i="3" s="1"/>
  <c r="R53" i="3" a="1"/>
  <c r="R53" i="3" s="1"/>
  <c r="Q53" i="3"/>
  <c r="N53" i="3"/>
  <c r="B50" i="35" s="1"/>
  <c r="M53" i="3"/>
  <c r="L53" i="3"/>
  <c r="K53" i="3"/>
  <c r="F53" i="3"/>
  <c r="M148" i="34" s="1"/>
  <c r="B53" i="3"/>
  <c r="AH148" i="34" s="1"/>
  <c r="DJ52" i="3"/>
  <c r="DH52" i="3"/>
  <c r="DG52" i="3"/>
  <c r="DF52" i="3"/>
  <c r="I49" i="35" s="1"/>
  <c r="DC52" i="3"/>
  <c r="DB52" i="3"/>
  <c r="DA52" i="3"/>
  <c r="CZ52" i="3"/>
  <c r="CU52" i="3"/>
  <c r="CV52" i="3" s="1"/>
  <c r="CT52" i="3"/>
  <c r="CP52" i="3"/>
  <c r="CN52" i="3" a="1"/>
  <c r="CN52" i="3" s="1"/>
  <c r="CM52" i="3"/>
  <c r="CL52" i="3"/>
  <c r="CK52" i="3"/>
  <c r="CF52" i="3"/>
  <c r="DI52" i="3" s="1"/>
  <c r="CC52" i="3"/>
  <c r="CB52" i="3"/>
  <c r="BZ52" i="3"/>
  <c r="BX52" i="3"/>
  <c r="BV52" i="3"/>
  <c r="BT52" i="3"/>
  <c r="BR52" i="3"/>
  <c r="BP52" i="3"/>
  <c r="BN52" i="3"/>
  <c r="BL52" i="3"/>
  <c r="BJ52" i="3"/>
  <c r="BF52" i="3"/>
  <c r="BC52" i="3"/>
  <c r="BB52" i="3"/>
  <c r="AZ52" i="3"/>
  <c r="Z52" i="3" a="1"/>
  <c r="Z52" i="3" s="1"/>
  <c r="Y52" i="3" a="1"/>
  <c r="Y52" i="3" s="1"/>
  <c r="X52" i="3" a="1"/>
  <c r="X52" i="3" s="1"/>
  <c r="R52" i="3" a="1"/>
  <c r="R52" i="3" s="1"/>
  <c r="Q52" i="3"/>
  <c r="AH78" i="36" s="1"/>
  <c r="N52" i="3"/>
  <c r="B49" i="35" s="1"/>
  <c r="M52" i="3"/>
  <c r="L52" i="3"/>
  <c r="W78" i="36" s="1"/>
  <c r="K52" i="3"/>
  <c r="V78" i="36" s="1"/>
  <c r="F52" i="3"/>
  <c r="M147" i="34" s="1"/>
  <c r="B52" i="3"/>
  <c r="J147" i="34" s="1"/>
  <c r="DJ51" i="3"/>
  <c r="DH51" i="3"/>
  <c r="DG51" i="3"/>
  <c r="DF51" i="3"/>
  <c r="I48" i="35" s="1"/>
  <c r="DC51" i="3"/>
  <c r="DB51" i="3"/>
  <c r="DA51" i="3"/>
  <c r="CZ51" i="3"/>
  <c r="CX51" i="3"/>
  <c r="CU51" i="3"/>
  <c r="CV51" i="3" s="1"/>
  <c r="CT51" i="3"/>
  <c r="CP51" i="3"/>
  <c r="CN51" i="3" a="1"/>
  <c r="CN51" i="3" s="1"/>
  <c r="CM51" i="3"/>
  <c r="CL51" i="3"/>
  <c r="CK51" i="3"/>
  <c r="CF51" i="3"/>
  <c r="DI51" i="3" s="1"/>
  <c r="CC51" i="3"/>
  <c r="CB51" i="3"/>
  <c r="BZ51" i="3"/>
  <c r="BX51" i="3"/>
  <c r="BV51" i="3"/>
  <c r="BT51" i="3"/>
  <c r="BR51" i="3"/>
  <c r="BP51" i="3"/>
  <c r="BN51" i="3"/>
  <c r="BL51" i="3"/>
  <c r="BJ51" i="3"/>
  <c r="BF51" i="3"/>
  <c r="BC51" i="3"/>
  <c r="BB51" i="3"/>
  <c r="AZ51" i="3"/>
  <c r="Z51" i="3" a="1"/>
  <c r="Z51" i="3" s="1"/>
  <c r="Y51" i="3" a="1"/>
  <c r="Y51" i="3" s="1"/>
  <c r="X51" i="3" a="1"/>
  <c r="X51" i="3" s="1"/>
  <c r="R51" i="3" a="1"/>
  <c r="R51" i="3" s="1"/>
  <c r="Q51" i="3"/>
  <c r="N51" i="3"/>
  <c r="B48" i="35" s="1"/>
  <c r="M51" i="3"/>
  <c r="L51" i="3"/>
  <c r="W41" i="36" s="1"/>
  <c r="K51" i="3"/>
  <c r="V41" i="36" s="1"/>
  <c r="F51" i="3"/>
  <c r="B51" i="3"/>
  <c r="DJ50" i="3"/>
  <c r="DH50" i="3"/>
  <c r="DG50" i="3"/>
  <c r="DF50" i="3"/>
  <c r="DC50" i="3"/>
  <c r="DB50" i="3"/>
  <c r="DA50" i="3"/>
  <c r="CZ50" i="3"/>
  <c r="CX50" i="3"/>
  <c r="CU50" i="3"/>
  <c r="CV50" i="3" s="1"/>
  <c r="CT50" i="3"/>
  <c r="CP50" i="3"/>
  <c r="CN50" i="3" a="1"/>
  <c r="CN50" i="3" s="1"/>
  <c r="CM50" i="3"/>
  <c r="CL50" i="3"/>
  <c r="CK50" i="3"/>
  <c r="CF50" i="3"/>
  <c r="DI50" i="3" s="1"/>
  <c r="CC50" i="3"/>
  <c r="CB50" i="3"/>
  <c r="BZ50" i="3"/>
  <c r="BX50" i="3"/>
  <c r="BV50" i="3"/>
  <c r="BT50" i="3"/>
  <c r="BR50" i="3"/>
  <c r="BP50" i="3"/>
  <c r="BN50" i="3"/>
  <c r="BL50" i="3"/>
  <c r="BJ50" i="3"/>
  <c r="BF50" i="3"/>
  <c r="BC50" i="3"/>
  <c r="BB50" i="3"/>
  <c r="AZ50" i="3"/>
  <c r="Z50" i="3" a="1"/>
  <c r="Z50" i="3" s="1"/>
  <c r="Y50" i="3" a="1"/>
  <c r="Y50" i="3" s="1"/>
  <c r="X50" i="3" a="1"/>
  <c r="X50" i="3" s="1"/>
  <c r="R50" i="3" a="1"/>
  <c r="R50" i="3" s="1"/>
  <c r="Q50" i="3"/>
  <c r="AH80" i="36" s="1"/>
  <c r="N50" i="3"/>
  <c r="B184" i="35" s="1"/>
  <c r="M50" i="3"/>
  <c r="L50" i="3"/>
  <c r="W80" i="36" s="1"/>
  <c r="K50" i="3"/>
  <c r="V80" i="36" s="1"/>
  <c r="F50" i="3"/>
  <c r="P80" i="36" s="1"/>
  <c r="B50" i="3"/>
  <c r="DJ49" i="3"/>
  <c r="DH49" i="3"/>
  <c r="DG49" i="3"/>
  <c r="DF49" i="3"/>
  <c r="DC49" i="3"/>
  <c r="DB49" i="3"/>
  <c r="DA49" i="3"/>
  <c r="CZ49" i="3"/>
  <c r="CU49" i="3"/>
  <c r="CV49" i="3" s="1"/>
  <c r="CT49" i="3"/>
  <c r="CP49" i="3"/>
  <c r="CN49" i="3" a="1"/>
  <c r="CN49" i="3" s="1"/>
  <c r="CM49" i="3"/>
  <c r="CL49" i="3"/>
  <c r="CK49" i="3"/>
  <c r="CF49" i="3"/>
  <c r="DI49" i="3" s="1"/>
  <c r="CC49" i="3"/>
  <c r="CB49" i="3"/>
  <c r="BZ49" i="3"/>
  <c r="BX49" i="3"/>
  <c r="BV49" i="3"/>
  <c r="BT49" i="3"/>
  <c r="BR49" i="3"/>
  <c r="BP49" i="3"/>
  <c r="BN49" i="3"/>
  <c r="BL49" i="3"/>
  <c r="BJ49" i="3"/>
  <c r="BF49" i="3"/>
  <c r="BC49" i="3"/>
  <c r="BB49" i="3"/>
  <c r="AZ49" i="3"/>
  <c r="Z49" i="3" a="1"/>
  <c r="Z49" i="3" s="1"/>
  <c r="Y49" i="3" a="1"/>
  <c r="Y49" i="3" s="1"/>
  <c r="X49" i="3" a="1"/>
  <c r="X49" i="3" s="1"/>
  <c r="R49" i="3" a="1"/>
  <c r="R49" i="3" s="1"/>
  <c r="Q49" i="3"/>
  <c r="AH79" i="36" s="1"/>
  <c r="N49" i="3"/>
  <c r="M49" i="3"/>
  <c r="L49" i="3"/>
  <c r="K49" i="3"/>
  <c r="F49" i="3"/>
  <c r="B49" i="3"/>
  <c r="DJ48" i="3"/>
  <c r="DH48" i="3"/>
  <c r="DG48" i="3"/>
  <c r="DF48" i="3"/>
  <c r="I45" i="35" s="1"/>
  <c r="DC48" i="3"/>
  <c r="DB48" i="3"/>
  <c r="DA48" i="3"/>
  <c r="CZ48" i="3"/>
  <c r="CX48" i="3"/>
  <c r="CU48" i="3"/>
  <c r="CV48" i="3" s="1"/>
  <c r="CT48" i="3"/>
  <c r="CP48" i="3"/>
  <c r="CN48" i="3" a="1"/>
  <c r="CN48" i="3" s="1"/>
  <c r="CM48" i="3"/>
  <c r="CL48" i="3"/>
  <c r="CK48" i="3"/>
  <c r="CF48" i="3"/>
  <c r="DI48" i="3" s="1"/>
  <c r="CC48" i="3"/>
  <c r="CB48" i="3"/>
  <c r="BZ48" i="3"/>
  <c r="BX48" i="3"/>
  <c r="BV48" i="3"/>
  <c r="BT48" i="3"/>
  <c r="BR48" i="3"/>
  <c r="BP48" i="3"/>
  <c r="BN48" i="3"/>
  <c r="BL48" i="3"/>
  <c r="BJ48" i="3"/>
  <c r="BF48" i="3"/>
  <c r="BC48" i="3"/>
  <c r="BB48" i="3"/>
  <c r="AZ48" i="3"/>
  <c r="Z48" i="3" a="1"/>
  <c r="Z48" i="3" s="1"/>
  <c r="Y48" i="3" a="1"/>
  <c r="Y48" i="3" s="1"/>
  <c r="X48" i="3" a="1"/>
  <c r="X48" i="3" s="1"/>
  <c r="R48" i="3" a="1"/>
  <c r="R48" i="3" s="1"/>
  <c r="Q48" i="3"/>
  <c r="AH75" i="36" s="1"/>
  <c r="N48" i="3"/>
  <c r="B45" i="35" s="1"/>
  <c r="M48" i="3"/>
  <c r="L48" i="3"/>
  <c r="T16" i="34" s="1"/>
  <c r="K48" i="3"/>
  <c r="S16" i="34" s="1"/>
  <c r="F48" i="3"/>
  <c r="M16" i="34" s="1"/>
  <c r="B48" i="3"/>
  <c r="AJ75" i="36" s="1"/>
  <c r="DJ47" i="3"/>
  <c r="DH47" i="3"/>
  <c r="DG47" i="3"/>
  <c r="DF47" i="3"/>
  <c r="I44" i="35" s="1"/>
  <c r="DC47" i="3"/>
  <c r="DB47" i="3"/>
  <c r="DA47" i="3"/>
  <c r="CZ47" i="3"/>
  <c r="CX47" i="3"/>
  <c r="CU47" i="3"/>
  <c r="CV47" i="3" s="1"/>
  <c r="CT47" i="3"/>
  <c r="CP47" i="3"/>
  <c r="CN47" i="3" a="1"/>
  <c r="CN47" i="3" s="1"/>
  <c r="CM47" i="3"/>
  <c r="CL47" i="3"/>
  <c r="CK47" i="3"/>
  <c r="CF47" i="3"/>
  <c r="DI47" i="3" s="1"/>
  <c r="CC47" i="3"/>
  <c r="CB47" i="3"/>
  <c r="BZ47" i="3"/>
  <c r="BX47" i="3"/>
  <c r="BV47" i="3"/>
  <c r="BT47" i="3"/>
  <c r="BR47" i="3"/>
  <c r="BP47" i="3"/>
  <c r="BN47" i="3"/>
  <c r="BL47" i="3"/>
  <c r="BJ47" i="3"/>
  <c r="BF47" i="3"/>
  <c r="BC47" i="3"/>
  <c r="BB47" i="3"/>
  <c r="AZ47" i="3"/>
  <c r="Z47" i="3" a="1"/>
  <c r="Z47" i="3" s="1"/>
  <c r="Y47" i="3" a="1"/>
  <c r="Y47" i="3" s="1"/>
  <c r="X47" i="3" a="1"/>
  <c r="X47" i="3" s="1"/>
  <c r="R47" i="3" a="1"/>
  <c r="R47" i="3" s="1"/>
  <c r="Q47" i="3"/>
  <c r="N47" i="3"/>
  <c r="B44" i="35" s="1"/>
  <c r="M47" i="3"/>
  <c r="L47" i="3"/>
  <c r="T15" i="34" s="1"/>
  <c r="K47" i="3"/>
  <c r="S15" i="34" s="1"/>
  <c r="F47" i="3"/>
  <c r="M15" i="34" s="1"/>
  <c r="B47" i="3"/>
  <c r="D44" i="35" s="1"/>
  <c r="DJ46" i="3"/>
  <c r="DH46" i="3"/>
  <c r="DG46" i="3"/>
  <c r="DF46" i="3"/>
  <c r="I43" i="35" s="1"/>
  <c r="DC46" i="3"/>
  <c r="DB46" i="3"/>
  <c r="DA46" i="3"/>
  <c r="CZ46" i="3"/>
  <c r="CU46" i="3"/>
  <c r="CV46" i="3" s="1"/>
  <c r="CT46" i="3"/>
  <c r="CP46" i="3"/>
  <c r="CN46" i="3" a="1"/>
  <c r="CN46" i="3" s="1"/>
  <c r="CM46" i="3"/>
  <c r="CL46" i="3"/>
  <c r="CK46" i="3"/>
  <c r="CF46" i="3"/>
  <c r="DI46" i="3" s="1"/>
  <c r="CC46" i="3"/>
  <c r="CB46" i="3"/>
  <c r="BZ46" i="3"/>
  <c r="BX46" i="3"/>
  <c r="BV46" i="3"/>
  <c r="BT46" i="3"/>
  <c r="BR46" i="3"/>
  <c r="BP46" i="3"/>
  <c r="BN46" i="3"/>
  <c r="BL46" i="3"/>
  <c r="BJ46" i="3"/>
  <c r="BF46" i="3"/>
  <c r="BC46" i="3"/>
  <c r="BB46" i="3"/>
  <c r="AZ46" i="3"/>
  <c r="Z46" i="3" a="1"/>
  <c r="Z46" i="3" s="1"/>
  <c r="Y46" i="3" a="1"/>
  <c r="Y46" i="3" s="1"/>
  <c r="X46" i="3" a="1"/>
  <c r="X46" i="3" s="1"/>
  <c r="R46" i="3" a="1"/>
  <c r="R46" i="3" s="1"/>
  <c r="Q46" i="3"/>
  <c r="AH76" i="36" s="1"/>
  <c r="N46" i="3"/>
  <c r="B43" i="35" s="1"/>
  <c r="M46" i="3"/>
  <c r="L46" i="3"/>
  <c r="T14" i="34" s="1"/>
  <c r="K46" i="3"/>
  <c r="S14" i="34" s="1"/>
  <c r="F46" i="3"/>
  <c r="M14" i="34" s="1"/>
  <c r="B46" i="3"/>
  <c r="AJ76" i="36" s="1"/>
  <c r="DJ45" i="3"/>
  <c r="DH45" i="3"/>
  <c r="DG45" i="3"/>
  <c r="DF45" i="3"/>
  <c r="I42" i="35" s="1"/>
  <c r="DC45" i="3"/>
  <c r="DB45" i="3"/>
  <c r="DA45" i="3"/>
  <c r="CZ45" i="3"/>
  <c r="CU45" i="3"/>
  <c r="CV45" i="3" s="1"/>
  <c r="CT45" i="3"/>
  <c r="CP45" i="3"/>
  <c r="CN45" i="3" a="1"/>
  <c r="CN45" i="3" s="1"/>
  <c r="CM45" i="3"/>
  <c r="CL45" i="3"/>
  <c r="CK45" i="3"/>
  <c r="CF45" i="3"/>
  <c r="DI45" i="3" s="1"/>
  <c r="CC45" i="3"/>
  <c r="CB45" i="3"/>
  <c r="BZ45" i="3"/>
  <c r="BX45" i="3"/>
  <c r="BV45" i="3"/>
  <c r="BT45" i="3"/>
  <c r="BR45" i="3"/>
  <c r="BP45" i="3"/>
  <c r="BN45" i="3"/>
  <c r="BL45" i="3"/>
  <c r="BJ45" i="3"/>
  <c r="BF45" i="3"/>
  <c r="BC45" i="3"/>
  <c r="BB45" i="3"/>
  <c r="AZ45" i="3"/>
  <c r="Z45" i="3" a="1"/>
  <c r="Z45" i="3" s="1"/>
  <c r="Y45" i="3" a="1"/>
  <c r="Y45" i="3" s="1"/>
  <c r="X45" i="3" a="1"/>
  <c r="X45" i="3" s="1"/>
  <c r="R45" i="3" a="1"/>
  <c r="R45" i="3" s="1"/>
  <c r="Q45" i="3"/>
  <c r="AH74" i="36" s="1"/>
  <c r="N45" i="3"/>
  <c r="B42" i="35" s="1"/>
  <c r="M45" i="3"/>
  <c r="L45" i="3"/>
  <c r="T13" i="34" s="1"/>
  <c r="K45" i="3"/>
  <c r="S13" i="34" s="1"/>
  <c r="F45" i="3"/>
  <c r="M13" i="34" s="1"/>
  <c r="B45" i="3"/>
  <c r="AJ74" i="36" s="1"/>
  <c r="DJ44" i="3"/>
  <c r="DH44" i="3"/>
  <c r="DG44" i="3"/>
  <c r="DF44" i="3"/>
  <c r="I41" i="35" s="1"/>
  <c r="DC44" i="3"/>
  <c r="DB44" i="3"/>
  <c r="DA44" i="3"/>
  <c r="CZ44" i="3"/>
  <c r="CX44" i="3"/>
  <c r="CU44" i="3"/>
  <c r="CV44" i="3" s="1"/>
  <c r="CT44" i="3"/>
  <c r="CP44" i="3"/>
  <c r="CN44" i="3" a="1"/>
  <c r="CN44" i="3" s="1"/>
  <c r="CM44" i="3"/>
  <c r="CL44" i="3"/>
  <c r="CK44" i="3"/>
  <c r="CF44" i="3"/>
  <c r="DI44" i="3" s="1"/>
  <c r="CC44" i="3"/>
  <c r="CB44" i="3"/>
  <c r="BZ44" i="3"/>
  <c r="BX44" i="3"/>
  <c r="BV44" i="3"/>
  <c r="BT44" i="3"/>
  <c r="BR44" i="3"/>
  <c r="BP44" i="3"/>
  <c r="BN44" i="3"/>
  <c r="BL44" i="3"/>
  <c r="BJ44" i="3"/>
  <c r="BF44" i="3"/>
  <c r="BC44" i="3"/>
  <c r="BB44" i="3"/>
  <c r="AZ44" i="3"/>
  <c r="Z44" i="3" a="1"/>
  <c r="Z44" i="3" s="1"/>
  <c r="Y44" i="3" a="1"/>
  <c r="Y44" i="3" s="1"/>
  <c r="X44" i="3" a="1"/>
  <c r="X44" i="3" s="1"/>
  <c r="R44" i="3" a="1"/>
  <c r="R44" i="3" s="1"/>
  <c r="Q44" i="3"/>
  <c r="AH45" i="36" s="1"/>
  <c r="N44" i="3"/>
  <c r="B41" i="35" s="1"/>
  <c r="M44" i="3"/>
  <c r="L44" i="3"/>
  <c r="T44" i="3" s="1"/>
  <c r="K44" i="3"/>
  <c r="S44" i="3" s="1"/>
  <c r="F44" i="3"/>
  <c r="CQ44" i="3" s="1"/>
  <c r="O44" i="3" s="1"/>
  <c r="CO44" i="3" s="1"/>
  <c r="B44" i="3"/>
  <c r="AH95" i="34" s="1"/>
  <c r="DJ43" i="3"/>
  <c r="DH43" i="3"/>
  <c r="DG43" i="3"/>
  <c r="DF43" i="3"/>
  <c r="DC43" i="3"/>
  <c r="DB43" i="3"/>
  <c r="DA43" i="3"/>
  <c r="CZ43" i="3"/>
  <c r="CX43" i="3"/>
  <c r="CU43" i="3"/>
  <c r="CV43" i="3" s="1"/>
  <c r="CT43" i="3"/>
  <c r="CP43" i="3"/>
  <c r="CN43" i="3" a="1"/>
  <c r="CN43" i="3" s="1"/>
  <c r="CM43" i="3"/>
  <c r="CL43" i="3"/>
  <c r="CK43" i="3"/>
  <c r="CF43" i="3"/>
  <c r="DI43" i="3" s="1"/>
  <c r="CC43" i="3"/>
  <c r="CB43" i="3"/>
  <c r="BZ43" i="3"/>
  <c r="BX43" i="3"/>
  <c r="BV43" i="3"/>
  <c r="BT43" i="3"/>
  <c r="BR43" i="3"/>
  <c r="BP43" i="3"/>
  <c r="BN43" i="3"/>
  <c r="BL43" i="3"/>
  <c r="BJ43" i="3"/>
  <c r="BF43" i="3"/>
  <c r="BC43" i="3"/>
  <c r="BB43" i="3"/>
  <c r="AZ43" i="3"/>
  <c r="Z43" i="3" a="1"/>
  <c r="Z43" i="3" s="1"/>
  <c r="Y43" i="3" a="1"/>
  <c r="Y43" i="3" s="1"/>
  <c r="X43" i="3" a="1"/>
  <c r="X43" i="3" s="1"/>
  <c r="R43" i="3" a="1"/>
  <c r="R43" i="3" s="1"/>
  <c r="Q43" i="3"/>
  <c r="AH32" i="36" s="1"/>
  <c r="N43" i="3"/>
  <c r="M43" i="3"/>
  <c r="L43" i="3"/>
  <c r="K43" i="3"/>
  <c r="F43" i="3"/>
  <c r="B43" i="3"/>
  <c r="DJ42" i="3"/>
  <c r="DH42" i="3"/>
  <c r="DG42" i="3"/>
  <c r="DF42" i="3"/>
  <c r="I39" i="35" s="1"/>
  <c r="DC42" i="3"/>
  <c r="DB42" i="3"/>
  <c r="DA42" i="3"/>
  <c r="CZ42" i="3"/>
  <c r="CX42" i="3"/>
  <c r="CU42" i="3"/>
  <c r="CV42" i="3" s="1"/>
  <c r="CT42" i="3"/>
  <c r="CP42" i="3"/>
  <c r="CN42" i="3" a="1"/>
  <c r="CN42" i="3" s="1"/>
  <c r="CM42" i="3"/>
  <c r="CL42" i="3"/>
  <c r="CK42" i="3"/>
  <c r="CF42" i="3"/>
  <c r="DI42" i="3" s="1"/>
  <c r="CC42" i="3"/>
  <c r="CB42" i="3"/>
  <c r="BZ42" i="3"/>
  <c r="BX42" i="3"/>
  <c r="BV42" i="3"/>
  <c r="BT42" i="3"/>
  <c r="BR42" i="3"/>
  <c r="BP42" i="3"/>
  <c r="BN42" i="3"/>
  <c r="BL42" i="3"/>
  <c r="BJ42" i="3"/>
  <c r="BF42" i="3"/>
  <c r="BC42" i="3"/>
  <c r="BB42" i="3"/>
  <c r="AZ42" i="3"/>
  <c r="Z42" i="3" a="1"/>
  <c r="Z42" i="3" s="1"/>
  <c r="Y42" i="3" a="1"/>
  <c r="Y42" i="3" s="1"/>
  <c r="X42" i="3" a="1"/>
  <c r="X42" i="3" s="1"/>
  <c r="R42" i="3" a="1"/>
  <c r="R42" i="3" s="1"/>
  <c r="Q42" i="3"/>
  <c r="N42" i="3"/>
  <c r="B39" i="35" s="1"/>
  <c r="M42" i="3"/>
  <c r="L42" i="3"/>
  <c r="T12" i="34" s="1"/>
  <c r="K42" i="3"/>
  <c r="S12" i="34" s="1"/>
  <c r="F42" i="3"/>
  <c r="M12" i="34" s="1"/>
  <c r="B42" i="3"/>
  <c r="D39" i="35" s="1"/>
  <c r="DJ41" i="3"/>
  <c r="DH41" i="3"/>
  <c r="DG41" i="3"/>
  <c r="DF41" i="3"/>
  <c r="I38" i="35" s="1"/>
  <c r="DC41" i="3"/>
  <c r="DB41" i="3"/>
  <c r="DA41" i="3"/>
  <c r="CZ41" i="3"/>
  <c r="CU41" i="3"/>
  <c r="CV41" i="3" s="1"/>
  <c r="CT41" i="3"/>
  <c r="CP41" i="3"/>
  <c r="CN41" i="3" a="1"/>
  <c r="CN41" i="3" s="1"/>
  <c r="CM41" i="3"/>
  <c r="CL41" i="3"/>
  <c r="CK41" i="3"/>
  <c r="CF41" i="3"/>
  <c r="DI41" i="3" s="1"/>
  <c r="CC41" i="3"/>
  <c r="CB41" i="3"/>
  <c r="BZ41" i="3"/>
  <c r="BX41" i="3"/>
  <c r="BV41" i="3"/>
  <c r="BT41" i="3"/>
  <c r="BR41" i="3"/>
  <c r="BP41" i="3"/>
  <c r="BN41" i="3"/>
  <c r="BL41" i="3"/>
  <c r="BJ41" i="3"/>
  <c r="BF41" i="3"/>
  <c r="BC41" i="3"/>
  <c r="BB41" i="3"/>
  <c r="AZ41" i="3"/>
  <c r="Z41" i="3" a="1"/>
  <c r="Z41" i="3" s="1"/>
  <c r="Y41" i="3" a="1"/>
  <c r="Y41" i="3" s="1"/>
  <c r="X41" i="3" a="1"/>
  <c r="X41" i="3" s="1"/>
  <c r="R41" i="3" a="1"/>
  <c r="R41" i="3" s="1"/>
  <c r="Q41" i="3"/>
  <c r="AH72" i="36" s="1"/>
  <c r="N41" i="3"/>
  <c r="B38" i="35" s="1"/>
  <c r="M41" i="3"/>
  <c r="L41" i="3"/>
  <c r="W72" i="36" s="1"/>
  <c r="K41" i="3"/>
  <c r="V72" i="36" s="1"/>
  <c r="F41" i="3"/>
  <c r="P72" i="36" s="1"/>
  <c r="B41" i="3"/>
  <c r="AJ72" i="36" s="1"/>
  <c r="DJ40" i="3"/>
  <c r="DH40" i="3"/>
  <c r="DG40" i="3"/>
  <c r="DF40" i="3"/>
  <c r="I37" i="35" s="1"/>
  <c r="DC40" i="3"/>
  <c r="DB40" i="3"/>
  <c r="DA40" i="3"/>
  <c r="CZ40" i="3"/>
  <c r="CX40" i="3"/>
  <c r="CU40" i="3"/>
  <c r="CV40" i="3" s="1"/>
  <c r="CT40" i="3"/>
  <c r="CP40" i="3"/>
  <c r="CN40" i="3" a="1"/>
  <c r="CN40" i="3" s="1"/>
  <c r="CM40" i="3"/>
  <c r="CL40" i="3"/>
  <c r="CK40" i="3"/>
  <c r="CF40" i="3"/>
  <c r="DI40" i="3" s="1"/>
  <c r="CC40" i="3"/>
  <c r="CB40" i="3"/>
  <c r="BZ40" i="3"/>
  <c r="BX40" i="3"/>
  <c r="BV40" i="3"/>
  <c r="BT40" i="3"/>
  <c r="BR40" i="3"/>
  <c r="BP40" i="3"/>
  <c r="BN40" i="3"/>
  <c r="BL40" i="3"/>
  <c r="BJ40" i="3"/>
  <c r="BF40" i="3"/>
  <c r="BC40" i="3"/>
  <c r="BB40" i="3"/>
  <c r="AZ40" i="3"/>
  <c r="Z40" i="3" a="1"/>
  <c r="Z40" i="3" s="1"/>
  <c r="Y40" i="3" a="1"/>
  <c r="Y40" i="3" s="1"/>
  <c r="X40" i="3" a="1"/>
  <c r="X40" i="3" s="1"/>
  <c r="R40" i="3" a="1"/>
  <c r="R40" i="3" s="1"/>
  <c r="Q40" i="3"/>
  <c r="N40" i="3"/>
  <c r="B37" i="35" s="1"/>
  <c r="M40" i="3"/>
  <c r="L40" i="3"/>
  <c r="K40" i="3"/>
  <c r="F40" i="3"/>
  <c r="B40" i="3"/>
  <c r="D37" i="35" s="1"/>
  <c r="DJ39" i="3"/>
  <c r="DH39" i="3"/>
  <c r="DG39" i="3"/>
  <c r="DF39" i="3"/>
  <c r="DC39" i="3"/>
  <c r="DB39" i="3"/>
  <c r="DA39" i="3"/>
  <c r="CZ39" i="3"/>
  <c r="CU39" i="3"/>
  <c r="CV39" i="3" s="1"/>
  <c r="CT39" i="3"/>
  <c r="CP39" i="3"/>
  <c r="CN39" i="3" a="1"/>
  <c r="CN39" i="3" s="1"/>
  <c r="CM39" i="3"/>
  <c r="CL39" i="3"/>
  <c r="CK39" i="3"/>
  <c r="CC39" i="3"/>
  <c r="CB39" i="3"/>
  <c r="BZ39" i="3"/>
  <c r="BX39" i="3"/>
  <c r="BV39" i="3"/>
  <c r="BT39" i="3"/>
  <c r="BR39" i="3"/>
  <c r="BP39" i="3"/>
  <c r="BN39" i="3"/>
  <c r="BL39" i="3"/>
  <c r="BJ39" i="3"/>
  <c r="BF39" i="3"/>
  <c r="BC39" i="3"/>
  <c r="BB39" i="3"/>
  <c r="AZ39" i="3"/>
  <c r="Z39" i="3" a="1"/>
  <c r="Z39" i="3" s="1"/>
  <c r="Y39" i="3" a="1"/>
  <c r="Y39" i="3" s="1"/>
  <c r="X39" i="3" a="1"/>
  <c r="X39" i="3" s="1"/>
  <c r="R39" i="3" a="1"/>
  <c r="R39" i="3" s="1"/>
  <c r="Q39" i="3"/>
  <c r="AH28" i="36" s="1"/>
  <c r="N39" i="3"/>
  <c r="M39" i="3"/>
  <c r="L39" i="3"/>
  <c r="W28" i="36" s="1"/>
  <c r="K39" i="3"/>
  <c r="V28" i="36" s="1"/>
  <c r="F39" i="3"/>
  <c r="P28" i="36" s="1"/>
  <c r="B39" i="3"/>
  <c r="AH127" i="34" s="1"/>
  <c r="DJ38" i="3"/>
  <c r="DH38" i="3"/>
  <c r="DG38" i="3"/>
  <c r="DF38" i="3"/>
  <c r="DC38" i="3"/>
  <c r="DB38" i="3"/>
  <c r="DA38" i="3"/>
  <c r="CZ38" i="3"/>
  <c r="CU38" i="3"/>
  <c r="CV38" i="3" s="1"/>
  <c r="CT38" i="3"/>
  <c r="CP38" i="3"/>
  <c r="CN38" i="3" a="1"/>
  <c r="CN38" i="3" s="1"/>
  <c r="CM38" i="3"/>
  <c r="CL38" i="3"/>
  <c r="CK38" i="3"/>
  <c r="CF38" i="3"/>
  <c r="DI38" i="3" s="1"/>
  <c r="CC38" i="3"/>
  <c r="CB38" i="3"/>
  <c r="BZ38" i="3"/>
  <c r="BX38" i="3"/>
  <c r="BV38" i="3"/>
  <c r="BT38" i="3"/>
  <c r="BR38" i="3"/>
  <c r="BP38" i="3"/>
  <c r="BN38" i="3"/>
  <c r="BL38" i="3"/>
  <c r="BJ38" i="3"/>
  <c r="BF38" i="3"/>
  <c r="BC38" i="3"/>
  <c r="BB38" i="3"/>
  <c r="AZ38" i="3"/>
  <c r="Z38" i="3" a="1"/>
  <c r="Z38" i="3" s="1"/>
  <c r="Y38" i="3" a="1"/>
  <c r="Y38" i="3" s="1"/>
  <c r="X38" i="3" a="1"/>
  <c r="X38" i="3" s="1"/>
  <c r="R38" i="3" a="1"/>
  <c r="R38" i="3" s="1"/>
  <c r="Q38" i="3"/>
  <c r="AH27" i="36" s="1"/>
  <c r="N38" i="3"/>
  <c r="M38" i="3"/>
  <c r="L38" i="3"/>
  <c r="W27" i="36" s="1"/>
  <c r="K38" i="3"/>
  <c r="V27" i="36" s="1"/>
  <c r="F38" i="3"/>
  <c r="P27" i="36" s="1"/>
  <c r="B38" i="3"/>
  <c r="DJ37" i="3"/>
  <c r="DH37" i="3"/>
  <c r="DG37" i="3"/>
  <c r="DF37" i="3"/>
  <c r="DC37" i="3"/>
  <c r="DB37" i="3"/>
  <c r="DA37" i="3"/>
  <c r="CZ37" i="3"/>
  <c r="CU37" i="3"/>
  <c r="CV37" i="3" s="1"/>
  <c r="CT37" i="3"/>
  <c r="CP37" i="3"/>
  <c r="CN37" i="3" a="1"/>
  <c r="CN37" i="3" s="1"/>
  <c r="CM37" i="3"/>
  <c r="CL37" i="3"/>
  <c r="CK37" i="3"/>
  <c r="CC37" i="3"/>
  <c r="CB37" i="3"/>
  <c r="BZ37" i="3"/>
  <c r="BX37" i="3"/>
  <c r="BV37" i="3"/>
  <c r="BT37" i="3"/>
  <c r="BR37" i="3"/>
  <c r="BP37" i="3"/>
  <c r="BN37" i="3"/>
  <c r="BL37" i="3"/>
  <c r="BJ37" i="3"/>
  <c r="BF37" i="3"/>
  <c r="BC37" i="3"/>
  <c r="BB37" i="3"/>
  <c r="AZ37" i="3"/>
  <c r="Z37" i="3" a="1"/>
  <c r="Z37" i="3" s="1"/>
  <c r="Y37" i="3" a="1"/>
  <c r="Y37" i="3" s="1"/>
  <c r="X37" i="3" a="1"/>
  <c r="X37" i="3" s="1"/>
  <c r="R37" i="3" a="1"/>
  <c r="R37" i="3" s="1"/>
  <c r="Q37" i="3"/>
  <c r="AH26" i="36" s="1"/>
  <c r="N37" i="3"/>
  <c r="B192" i="35" s="1"/>
  <c r="M37" i="3"/>
  <c r="L37" i="3"/>
  <c r="W26" i="36" s="1"/>
  <c r="K37" i="3"/>
  <c r="V26" i="36" s="1"/>
  <c r="F37" i="3"/>
  <c r="P26" i="36" s="1"/>
  <c r="B37" i="3"/>
  <c r="D192" i="35" s="1"/>
  <c r="DJ36" i="3"/>
  <c r="DH36" i="3"/>
  <c r="DG36" i="3"/>
  <c r="DF36" i="3"/>
  <c r="I33" i="35" s="1"/>
  <c r="DC36" i="3"/>
  <c r="DB36" i="3"/>
  <c r="DA36" i="3"/>
  <c r="CZ36" i="3"/>
  <c r="CX36" i="3"/>
  <c r="CU36" i="3"/>
  <c r="CV36" i="3" s="1"/>
  <c r="CT36" i="3"/>
  <c r="CP36" i="3"/>
  <c r="CN36" i="3" a="1"/>
  <c r="CN36" i="3" s="1"/>
  <c r="CM36" i="3"/>
  <c r="CL36" i="3"/>
  <c r="CK36" i="3"/>
  <c r="CF36" i="3"/>
  <c r="DI36" i="3" s="1"/>
  <c r="CC36" i="3"/>
  <c r="CB36" i="3"/>
  <c r="BZ36" i="3"/>
  <c r="BX36" i="3"/>
  <c r="BV36" i="3"/>
  <c r="BT36" i="3"/>
  <c r="BR36" i="3"/>
  <c r="BP36" i="3"/>
  <c r="BN36" i="3"/>
  <c r="BL36" i="3"/>
  <c r="BJ36" i="3"/>
  <c r="BF36" i="3"/>
  <c r="BC36" i="3"/>
  <c r="BB36" i="3"/>
  <c r="AZ36" i="3"/>
  <c r="Z36" i="3" a="1"/>
  <c r="Z36" i="3" s="1"/>
  <c r="Y36" i="3" a="1"/>
  <c r="Y36" i="3" s="1"/>
  <c r="X36" i="3" a="1"/>
  <c r="X36" i="3" s="1"/>
  <c r="R36" i="3" a="1"/>
  <c r="R36" i="3" s="1"/>
  <c r="Q36" i="3"/>
  <c r="AH25" i="36" s="1"/>
  <c r="N36" i="3"/>
  <c r="B33" i="35" s="1"/>
  <c r="M36" i="3"/>
  <c r="L36" i="3"/>
  <c r="W25" i="36" s="1"/>
  <c r="K36" i="3"/>
  <c r="V25" i="36" s="1"/>
  <c r="F36" i="3"/>
  <c r="P25" i="36" s="1"/>
  <c r="B36" i="3"/>
  <c r="D33" i="35" s="1"/>
  <c r="DJ35" i="3"/>
  <c r="DH35" i="3"/>
  <c r="DG35" i="3"/>
  <c r="DF35" i="3"/>
  <c r="DC35" i="3"/>
  <c r="DB35" i="3"/>
  <c r="DA35" i="3"/>
  <c r="CZ35" i="3"/>
  <c r="CU35" i="3"/>
  <c r="CV35" i="3" s="1"/>
  <c r="CT35" i="3"/>
  <c r="CP35" i="3"/>
  <c r="CN35" i="3" a="1"/>
  <c r="CN35" i="3" s="1"/>
  <c r="CM35" i="3"/>
  <c r="CL35" i="3"/>
  <c r="CK35" i="3"/>
  <c r="CF35" i="3"/>
  <c r="DI35" i="3" s="1"/>
  <c r="CC35" i="3"/>
  <c r="CB35" i="3"/>
  <c r="BZ35" i="3"/>
  <c r="BX35" i="3"/>
  <c r="BV35" i="3"/>
  <c r="BT35" i="3"/>
  <c r="BR35" i="3"/>
  <c r="BP35" i="3"/>
  <c r="BN35" i="3"/>
  <c r="BL35" i="3"/>
  <c r="BJ35" i="3"/>
  <c r="BF35" i="3"/>
  <c r="BC35" i="3"/>
  <c r="BB35" i="3"/>
  <c r="AZ35" i="3"/>
  <c r="Z35" i="3" a="1"/>
  <c r="Z35" i="3" s="1"/>
  <c r="Y35" i="3" a="1"/>
  <c r="Y35" i="3" s="1"/>
  <c r="X35" i="3" a="1"/>
  <c r="X35" i="3" s="1"/>
  <c r="R35" i="3" a="1"/>
  <c r="R35" i="3" s="1"/>
  <c r="Q35" i="3"/>
  <c r="AH24" i="36" s="1"/>
  <c r="N35" i="3"/>
  <c r="B191" i="35" s="1"/>
  <c r="M35" i="3"/>
  <c r="L35" i="3"/>
  <c r="W24" i="36" s="1"/>
  <c r="K35" i="3"/>
  <c r="V24" i="36" s="1"/>
  <c r="F35" i="3"/>
  <c r="P24" i="36" s="1"/>
  <c r="B35" i="3"/>
  <c r="D191" i="35" s="1"/>
  <c r="DJ34" i="3"/>
  <c r="DH34" i="3"/>
  <c r="DG34" i="3"/>
  <c r="DF34" i="3"/>
  <c r="DC34" i="3"/>
  <c r="DB34" i="3"/>
  <c r="DA34" i="3"/>
  <c r="CZ34" i="3"/>
  <c r="CX34" i="3"/>
  <c r="CU34" i="3"/>
  <c r="CV34" i="3" s="1"/>
  <c r="CT34" i="3"/>
  <c r="CP34" i="3"/>
  <c r="CN34" i="3" a="1"/>
  <c r="CN34" i="3" s="1"/>
  <c r="CM34" i="3"/>
  <c r="CL34" i="3"/>
  <c r="CK34" i="3"/>
  <c r="CF34" i="3"/>
  <c r="DI34" i="3" s="1"/>
  <c r="CC34" i="3"/>
  <c r="CB34" i="3"/>
  <c r="BZ34" i="3"/>
  <c r="BX34" i="3"/>
  <c r="BV34" i="3"/>
  <c r="BT34" i="3"/>
  <c r="BR34" i="3"/>
  <c r="BP34" i="3"/>
  <c r="BN34" i="3"/>
  <c r="BL34" i="3"/>
  <c r="BJ34" i="3"/>
  <c r="BF34" i="3"/>
  <c r="BC34" i="3"/>
  <c r="BB34" i="3"/>
  <c r="AZ34" i="3"/>
  <c r="Z34" i="3" a="1"/>
  <c r="Z34" i="3" s="1"/>
  <c r="Y34" i="3" a="1"/>
  <c r="Y34" i="3" s="1"/>
  <c r="X34" i="3" a="1"/>
  <c r="X34" i="3" s="1"/>
  <c r="R34" i="3" a="1"/>
  <c r="R34" i="3" s="1"/>
  <c r="Q34" i="3"/>
  <c r="AH23" i="36" s="1"/>
  <c r="N34" i="3"/>
  <c r="B171" i="35" s="1"/>
  <c r="M34" i="3"/>
  <c r="L34" i="3"/>
  <c r="W23" i="36" s="1"/>
  <c r="K34" i="3"/>
  <c r="V23" i="36" s="1"/>
  <c r="F34" i="3"/>
  <c r="P23" i="36" s="1"/>
  <c r="B34" i="3"/>
  <c r="D171" i="35" s="1"/>
  <c r="DJ33" i="3"/>
  <c r="DH33" i="3"/>
  <c r="DG33" i="3"/>
  <c r="DF33" i="3"/>
  <c r="I30" i="35" s="1"/>
  <c r="DC33" i="3"/>
  <c r="DB33" i="3"/>
  <c r="DA33" i="3"/>
  <c r="CZ33" i="3"/>
  <c r="CX33" i="3"/>
  <c r="CU33" i="3"/>
  <c r="CV33" i="3" s="1"/>
  <c r="CT33" i="3"/>
  <c r="CP33" i="3"/>
  <c r="CN33" i="3" a="1"/>
  <c r="CN33" i="3" s="1"/>
  <c r="CM33" i="3"/>
  <c r="CL33" i="3"/>
  <c r="CK33" i="3"/>
  <c r="CF33" i="3"/>
  <c r="DI33" i="3" s="1"/>
  <c r="CC33" i="3"/>
  <c r="CB33" i="3"/>
  <c r="BZ33" i="3"/>
  <c r="BX33" i="3"/>
  <c r="BV33" i="3"/>
  <c r="BT33" i="3"/>
  <c r="BR33" i="3"/>
  <c r="BP33" i="3"/>
  <c r="BN33" i="3"/>
  <c r="BL33" i="3"/>
  <c r="BJ33" i="3"/>
  <c r="BF33" i="3"/>
  <c r="BC33" i="3"/>
  <c r="BB33" i="3"/>
  <c r="AZ33" i="3"/>
  <c r="Z33" i="3" a="1"/>
  <c r="Z33" i="3" s="1"/>
  <c r="Y33" i="3" a="1"/>
  <c r="Y33" i="3" s="1"/>
  <c r="X33" i="3" a="1"/>
  <c r="X33" i="3" s="1"/>
  <c r="R33" i="3" a="1"/>
  <c r="R33" i="3" s="1"/>
  <c r="Q33" i="3"/>
  <c r="AH22" i="36" s="1"/>
  <c r="N33" i="3"/>
  <c r="B30" i="35" s="1"/>
  <c r="M33" i="3"/>
  <c r="L33" i="3"/>
  <c r="W22" i="36" s="1"/>
  <c r="K33" i="3"/>
  <c r="V22" i="36" s="1"/>
  <c r="F33" i="3"/>
  <c r="P22" i="36" s="1"/>
  <c r="B33" i="3"/>
  <c r="AJ22" i="36" s="1"/>
  <c r="DJ32" i="3"/>
  <c r="DH32" i="3"/>
  <c r="DG32" i="3"/>
  <c r="DF32" i="3"/>
  <c r="DC32" i="3"/>
  <c r="DB32" i="3"/>
  <c r="DA32" i="3"/>
  <c r="CZ32" i="3"/>
  <c r="CU32" i="3"/>
  <c r="CV32" i="3" s="1"/>
  <c r="CT32" i="3"/>
  <c r="CP32" i="3"/>
  <c r="CN32" i="3" a="1"/>
  <c r="CN32" i="3" s="1"/>
  <c r="CM32" i="3"/>
  <c r="CL32" i="3"/>
  <c r="CK32" i="3"/>
  <c r="CF32" i="3"/>
  <c r="DI32" i="3" s="1"/>
  <c r="CC32" i="3"/>
  <c r="CB32" i="3"/>
  <c r="BZ32" i="3"/>
  <c r="BX32" i="3"/>
  <c r="BV32" i="3"/>
  <c r="BT32" i="3"/>
  <c r="BR32" i="3"/>
  <c r="BP32" i="3"/>
  <c r="BN32" i="3"/>
  <c r="BL32" i="3"/>
  <c r="BJ32" i="3"/>
  <c r="BF32" i="3"/>
  <c r="BC32" i="3"/>
  <c r="BB32" i="3"/>
  <c r="AZ32" i="3"/>
  <c r="Z32" i="3" a="1"/>
  <c r="Z32" i="3" s="1"/>
  <c r="Y32" i="3" a="1"/>
  <c r="Y32" i="3" s="1"/>
  <c r="X32" i="3" a="1"/>
  <c r="X32" i="3" s="1"/>
  <c r="R32" i="3" a="1"/>
  <c r="R32" i="3" s="1"/>
  <c r="Q32" i="3"/>
  <c r="AH21" i="36" s="1"/>
  <c r="N32" i="3"/>
  <c r="B179" i="35" s="1"/>
  <c r="M32" i="3"/>
  <c r="L32" i="3"/>
  <c r="W21" i="36" s="1"/>
  <c r="K32" i="3"/>
  <c r="V21" i="36" s="1"/>
  <c r="F32" i="3"/>
  <c r="P21" i="36" s="1"/>
  <c r="B32" i="3"/>
  <c r="D179" i="35" s="1"/>
  <c r="DJ31" i="3"/>
  <c r="DH31" i="3"/>
  <c r="DG31" i="3"/>
  <c r="DF31" i="3"/>
  <c r="DC31" i="3"/>
  <c r="DB31" i="3"/>
  <c r="DA31" i="3"/>
  <c r="CZ31" i="3"/>
  <c r="CU31" i="3"/>
  <c r="CV31" i="3" s="1"/>
  <c r="CT31" i="3"/>
  <c r="CP31" i="3"/>
  <c r="CN31" i="3" a="1"/>
  <c r="CN31" i="3" s="1"/>
  <c r="CM31" i="3"/>
  <c r="CL31" i="3"/>
  <c r="CK31" i="3"/>
  <c r="CF31" i="3"/>
  <c r="DI31" i="3" s="1"/>
  <c r="CC31" i="3"/>
  <c r="CB31" i="3"/>
  <c r="BZ31" i="3"/>
  <c r="BX31" i="3"/>
  <c r="BV31" i="3"/>
  <c r="BT31" i="3"/>
  <c r="BR31" i="3"/>
  <c r="BP31" i="3"/>
  <c r="BN31" i="3"/>
  <c r="BL31" i="3"/>
  <c r="BJ31" i="3"/>
  <c r="BF31" i="3"/>
  <c r="BC31" i="3"/>
  <c r="BB31" i="3"/>
  <c r="AZ31" i="3"/>
  <c r="Z31" i="3" a="1"/>
  <c r="Z31" i="3" s="1"/>
  <c r="Y31" i="3" a="1"/>
  <c r="Y31" i="3" s="1"/>
  <c r="X31" i="3" a="1"/>
  <c r="X31" i="3" s="1"/>
  <c r="R31" i="3" a="1"/>
  <c r="R31" i="3" s="1"/>
  <c r="Q31" i="3"/>
  <c r="AH20" i="36" s="1"/>
  <c r="N31" i="3"/>
  <c r="B178" i="35" s="1"/>
  <c r="M31" i="3"/>
  <c r="L31" i="3"/>
  <c r="W20" i="36" s="1"/>
  <c r="K31" i="3"/>
  <c r="V20" i="36" s="1"/>
  <c r="F31" i="3"/>
  <c r="P20" i="36" s="1"/>
  <c r="B31" i="3"/>
  <c r="D178" i="35" s="1"/>
  <c r="DJ30" i="3"/>
  <c r="DH30" i="3"/>
  <c r="DG30" i="3"/>
  <c r="DF30" i="3"/>
  <c r="DC30" i="3"/>
  <c r="DB30" i="3"/>
  <c r="DA30" i="3"/>
  <c r="CZ30" i="3"/>
  <c r="CU30" i="3"/>
  <c r="CV30" i="3" s="1"/>
  <c r="CT30" i="3"/>
  <c r="CP30" i="3"/>
  <c r="CN30" i="3" a="1"/>
  <c r="CN30" i="3" s="1"/>
  <c r="CM30" i="3"/>
  <c r="CL30" i="3"/>
  <c r="CK30" i="3"/>
  <c r="CF30" i="3"/>
  <c r="DI30" i="3" s="1"/>
  <c r="CC30" i="3"/>
  <c r="CB30" i="3"/>
  <c r="BZ30" i="3"/>
  <c r="BX30" i="3"/>
  <c r="BV30" i="3"/>
  <c r="BT30" i="3"/>
  <c r="BR30" i="3"/>
  <c r="BP30" i="3"/>
  <c r="BN30" i="3"/>
  <c r="BL30" i="3"/>
  <c r="BJ30" i="3"/>
  <c r="BF30" i="3"/>
  <c r="BC30" i="3"/>
  <c r="BB30" i="3"/>
  <c r="AZ30" i="3"/>
  <c r="Z30" i="3" a="1"/>
  <c r="Z30" i="3" s="1"/>
  <c r="Y30" i="3" a="1"/>
  <c r="Y30" i="3" s="1"/>
  <c r="X30" i="3" a="1"/>
  <c r="X30" i="3" s="1"/>
  <c r="R30" i="3" a="1"/>
  <c r="R30" i="3" s="1"/>
  <c r="Q30" i="3"/>
  <c r="AH19" i="36" s="1"/>
  <c r="N30" i="3"/>
  <c r="B177" i="35" s="1"/>
  <c r="M30" i="3"/>
  <c r="L30" i="3"/>
  <c r="W19" i="36" s="1"/>
  <c r="K30" i="3"/>
  <c r="V19" i="36" s="1"/>
  <c r="F30" i="3"/>
  <c r="P19" i="36" s="1"/>
  <c r="B30" i="3"/>
  <c r="D177" i="35" s="1"/>
  <c r="DJ29" i="3"/>
  <c r="DH29" i="3"/>
  <c r="DG29" i="3"/>
  <c r="DF29" i="3"/>
  <c r="DC29" i="3"/>
  <c r="DB29" i="3"/>
  <c r="DA29" i="3"/>
  <c r="CZ29" i="3"/>
  <c r="CU29" i="3"/>
  <c r="CV29" i="3" s="1"/>
  <c r="CT29" i="3"/>
  <c r="CP29" i="3"/>
  <c r="CN29" i="3" a="1"/>
  <c r="CN29" i="3" s="1"/>
  <c r="CM29" i="3"/>
  <c r="CL29" i="3"/>
  <c r="CK29" i="3"/>
  <c r="CF29" i="3"/>
  <c r="DI29" i="3" s="1"/>
  <c r="CC29" i="3"/>
  <c r="CB29" i="3"/>
  <c r="BZ29" i="3"/>
  <c r="BX29" i="3"/>
  <c r="BV29" i="3"/>
  <c r="BT29" i="3"/>
  <c r="BR29" i="3"/>
  <c r="BP29" i="3"/>
  <c r="BN29" i="3"/>
  <c r="BL29" i="3"/>
  <c r="BJ29" i="3"/>
  <c r="BF29" i="3"/>
  <c r="BC29" i="3"/>
  <c r="BB29" i="3"/>
  <c r="AZ29" i="3"/>
  <c r="Z29" i="3" a="1"/>
  <c r="Z29" i="3" s="1"/>
  <c r="Y29" i="3" a="1"/>
  <c r="Y29" i="3" s="1"/>
  <c r="X29" i="3" a="1"/>
  <c r="X29" i="3" s="1"/>
  <c r="R29" i="3" a="1"/>
  <c r="R29" i="3" s="1"/>
  <c r="Q29" i="3"/>
  <c r="AH18" i="36" s="1"/>
  <c r="N29" i="3"/>
  <c r="B176" i="35" s="1"/>
  <c r="M29" i="3"/>
  <c r="L29" i="3"/>
  <c r="W18" i="36" s="1"/>
  <c r="K29" i="3"/>
  <c r="V18" i="36" s="1"/>
  <c r="F29" i="3"/>
  <c r="P18" i="36" s="1"/>
  <c r="B29" i="3"/>
  <c r="D176" i="35" s="1"/>
  <c r="DJ28" i="3"/>
  <c r="DH28" i="3"/>
  <c r="DG28" i="3"/>
  <c r="DF28" i="3"/>
  <c r="DC28" i="3"/>
  <c r="DB28" i="3"/>
  <c r="DA28" i="3"/>
  <c r="CZ28" i="3"/>
  <c r="CU28" i="3"/>
  <c r="CV28" i="3" s="1"/>
  <c r="CT28" i="3"/>
  <c r="CP28" i="3"/>
  <c r="CN28" i="3" a="1"/>
  <c r="CN28" i="3" s="1"/>
  <c r="CM28" i="3"/>
  <c r="CL28" i="3"/>
  <c r="CK28" i="3"/>
  <c r="CF28" i="3"/>
  <c r="DI28" i="3" s="1"/>
  <c r="CC28" i="3"/>
  <c r="CB28" i="3"/>
  <c r="BZ28" i="3"/>
  <c r="BX28" i="3"/>
  <c r="BV28" i="3"/>
  <c r="BT28" i="3"/>
  <c r="BR28" i="3"/>
  <c r="BP28" i="3"/>
  <c r="BN28" i="3"/>
  <c r="BL28" i="3"/>
  <c r="BJ28" i="3"/>
  <c r="BF28" i="3"/>
  <c r="BC28" i="3"/>
  <c r="BB28" i="3"/>
  <c r="AZ28" i="3"/>
  <c r="Z28" i="3" a="1"/>
  <c r="Z28" i="3" s="1"/>
  <c r="Y28" i="3" a="1"/>
  <c r="Y28" i="3" s="1"/>
  <c r="X28" i="3" a="1"/>
  <c r="X28" i="3" s="1"/>
  <c r="R28" i="3" a="1"/>
  <c r="R28" i="3" s="1"/>
  <c r="Q28" i="3"/>
  <c r="AH17" i="36" s="1"/>
  <c r="N28" i="3"/>
  <c r="M28" i="3"/>
  <c r="L28" i="3"/>
  <c r="W17" i="36" s="1"/>
  <c r="K28" i="3"/>
  <c r="V17" i="36" s="1"/>
  <c r="F28" i="3"/>
  <c r="P17" i="36" s="1"/>
  <c r="B28" i="3"/>
  <c r="DJ27" i="3"/>
  <c r="DH27" i="3"/>
  <c r="DG27" i="3"/>
  <c r="DF27" i="3"/>
  <c r="DC27" i="3"/>
  <c r="DB27" i="3"/>
  <c r="DA27" i="3"/>
  <c r="CZ27" i="3"/>
  <c r="CU27" i="3"/>
  <c r="CV27" i="3" s="1"/>
  <c r="CT27" i="3"/>
  <c r="CP27" i="3"/>
  <c r="CN27" i="3" a="1"/>
  <c r="CN27" i="3" s="1"/>
  <c r="CM27" i="3"/>
  <c r="CL27" i="3"/>
  <c r="CK27" i="3"/>
  <c r="CC27" i="3"/>
  <c r="CB27" i="3"/>
  <c r="BZ27" i="3"/>
  <c r="BX27" i="3"/>
  <c r="BV27" i="3"/>
  <c r="BT27" i="3"/>
  <c r="BR27" i="3"/>
  <c r="BP27" i="3"/>
  <c r="BN27" i="3"/>
  <c r="BL27" i="3"/>
  <c r="BJ27" i="3"/>
  <c r="BF27" i="3"/>
  <c r="BC27" i="3"/>
  <c r="BB27" i="3"/>
  <c r="AZ27" i="3"/>
  <c r="Z27" i="3" a="1"/>
  <c r="Z27" i="3" s="1"/>
  <c r="Y27" i="3" a="1"/>
  <c r="Y27" i="3" s="1"/>
  <c r="X27" i="3" a="1"/>
  <c r="X27" i="3" s="1"/>
  <c r="R27" i="3" a="1"/>
  <c r="R27" i="3" s="1"/>
  <c r="Q27" i="3"/>
  <c r="AH16" i="36" s="1"/>
  <c r="N27" i="3"/>
  <c r="B174" i="35" s="1"/>
  <c r="M27" i="3"/>
  <c r="L27" i="3"/>
  <c r="W16" i="36" s="1"/>
  <c r="K27" i="3"/>
  <c r="V16" i="36" s="1"/>
  <c r="F27" i="3"/>
  <c r="P16" i="36" s="1"/>
  <c r="B27" i="3"/>
  <c r="D174" i="35" s="1"/>
  <c r="DJ26" i="3"/>
  <c r="DH26" i="3"/>
  <c r="DG26" i="3"/>
  <c r="DF26" i="3"/>
  <c r="I161" i="35" s="1"/>
  <c r="J161" i="35" s="1"/>
  <c r="DC26" i="3"/>
  <c r="DB26" i="3"/>
  <c r="DA26" i="3"/>
  <c r="CZ26" i="3"/>
  <c r="CU26" i="3"/>
  <c r="CV26" i="3" s="1"/>
  <c r="CT26" i="3"/>
  <c r="CP26" i="3"/>
  <c r="CN26" i="3" a="1"/>
  <c r="CN26" i="3" s="1"/>
  <c r="CM26" i="3"/>
  <c r="CL26" i="3"/>
  <c r="CK26" i="3"/>
  <c r="CF26" i="3"/>
  <c r="DI26" i="3" s="1"/>
  <c r="CC26" i="3"/>
  <c r="CB26" i="3"/>
  <c r="BZ26" i="3"/>
  <c r="BX26" i="3"/>
  <c r="BV26" i="3"/>
  <c r="BT26" i="3"/>
  <c r="BR26" i="3"/>
  <c r="BP26" i="3"/>
  <c r="BN26" i="3"/>
  <c r="BL26" i="3"/>
  <c r="BJ26" i="3"/>
  <c r="BF26" i="3"/>
  <c r="BC26" i="3"/>
  <c r="BB26" i="3"/>
  <c r="AZ26" i="3"/>
  <c r="Z26" i="3" a="1"/>
  <c r="Z26" i="3" s="1"/>
  <c r="Y26" i="3" a="1"/>
  <c r="Y26" i="3" s="1"/>
  <c r="X26" i="3" a="1"/>
  <c r="X26" i="3" s="1"/>
  <c r="R26" i="3" a="1"/>
  <c r="R26" i="3" s="1"/>
  <c r="Q26" i="3"/>
  <c r="AH15" i="36" s="1"/>
  <c r="N26" i="3"/>
  <c r="B190" i="35" s="1"/>
  <c r="M26" i="3"/>
  <c r="L26" i="3"/>
  <c r="W15" i="36" s="1"/>
  <c r="K26" i="3"/>
  <c r="V15" i="36" s="1"/>
  <c r="F26" i="3"/>
  <c r="P15" i="36" s="1"/>
  <c r="B26" i="3"/>
  <c r="DJ25" i="3"/>
  <c r="DH25" i="3"/>
  <c r="DG25" i="3"/>
  <c r="DF25" i="3"/>
  <c r="DC25" i="3"/>
  <c r="DB25" i="3"/>
  <c r="DA25" i="3"/>
  <c r="CZ25" i="3"/>
  <c r="CU25" i="3"/>
  <c r="CV25" i="3" s="1"/>
  <c r="CT25" i="3"/>
  <c r="CP25" i="3"/>
  <c r="CN25" i="3" a="1"/>
  <c r="CN25" i="3" s="1"/>
  <c r="CM25" i="3"/>
  <c r="CL25" i="3"/>
  <c r="CK25" i="3"/>
  <c r="CF25" i="3"/>
  <c r="DI25" i="3" s="1"/>
  <c r="CC25" i="3"/>
  <c r="CB25" i="3"/>
  <c r="BZ25" i="3"/>
  <c r="BX25" i="3"/>
  <c r="BV25" i="3"/>
  <c r="BT25" i="3"/>
  <c r="BR25" i="3"/>
  <c r="BP25" i="3"/>
  <c r="BN25" i="3"/>
  <c r="BL25" i="3"/>
  <c r="BJ25" i="3"/>
  <c r="BF25" i="3"/>
  <c r="BC25" i="3"/>
  <c r="BB25" i="3"/>
  <c r="AZ25" i="3"/>
  <c r="Z25" i="3" a="1"/>
  <c r="Z25" i="3" s="1"/>
  <c r="Y25" i="3" a="1"/>
  <c r="Y25" i="3" s="1"/>
  <c r="X25" i="3" a="1"/>
  <c r="X25" i="3" s="1"/>
  <c r="R25" i="3" a="1"/>
  <c r="R25" i="3" s="1"/>
  <c r="Q25" i="3"/>
  <c r="AH14" i="36" s="1"/>
  <c r="N25" i="3"/>
  <c r="B189" i="35" s="1"/>
  <c r="M25" i="3"/>
  <c r="L25" i="3"/>
  <c r="W14" i="36" s="1"/>
  <c r="K25" i="3"/>
  <c r="V14" i="36" s="1"/>
  <c r="F25" i="3"/>
  <c r="P14" i="36" s="1"/>
  <c r="B25" i="3"/>
  <c r="DJ24" i="3"/>
  <c r="DH24" i="3"/>
  <c r="DG24" i="3"/>
  <c r="DF24" i="3"/>
  <c r="DC24" i="3"/>
  <c r="DB24" i="3"/>
  <c r="DA24" i="3"/>
  <c r="CZ24" i="3"/>
  <c r="CU24" i="3"/>
  <c r="CV24" i="3" s="1"/>
  <c r="CT24" i="3"/>
  <c r="CP24" i="3"/>
  <c r="CN24" i="3" a="1"/>
  <c r="CN24" i="3" s="1"/>
  <c r="CM24" i="3"/>
  <c r="CL24" i="3"/>
  <c r="CK24" i="3"/>
  <c r="CF24" i="3"/>
  <c r="DI24" i="3" s="1"/>
  <c r="CC24" i="3"/>
  <c r="CB24" i="3"/>
  <c r="BZ24" i="3"/>
  <c r="BX24" i="3"/>
  <c r="BV24" i="3"/>
  <c r="BT24" i="3"/>
  <c r="BR24" i="3"/>
  <c r="BP24" i="3"/>
  <c r="BN24" i="3"/>
  <c r="BL24" i="3"/>
  <c r="BJ24" i="3"/>
  <c r="BF24" i="3"/>
  <c r="BC24" i="3"/>
  <c r="BB24" i="3"/>
  <c r="AZ24" i="3"/>
  <c r="Z24" i="3" a="1"/>
  <c r="Z24" i="3" s="1"/>
  <c r="Y24" i="3" a="1"/>
  <c r="Y24" i="3" s="1"/>
  <c r="X24" i="3" a="1"/>
  <c r="X24" i="3" s="1"/>
  <c r="R24" i="3" a="1"/>
  <c r="R24" i="3" s="1"/>
  <c r="Q24" i="3"/>
  <c r="AH13" i="36" s="1"/>
  <c r="N24" i="3"/>
  <c r="B188" i="35" s="1"/>
  <c r="M24" i="3"/>
  <c r="L24" i="3"/>
  <c r="W13" i="36" s="1"/>
  <c r="K24" i="3"/>
  <c r="V13" i="36" s="1"/>
  <c r="F24" i="3"/>
  <c r="M55" i="34" s="1"/>
  <c r="B24" i="3"/>
  <c r="D188" i="35" s="1"/>
  <c r="DJ22" i="3"/>
  <c r="DH22" i="3"/>
  <c r="DG22" i="3"/>
  <c r="DF22" i="3"/>
  <c r="DC22" i="3"/>
  <c r="DB22" i="3"/>
  <c r="DA22" i="3"/>
  <c r="CZ22" i="3"/>
  <c r="CX22" i="3"/>
  <c r="CU22" i="3"/>
  <c r="CV22" i="3" s="1"/>
  <c r="CT22" i="3"/>
  <c r="CP22" i="3"/>
  <c r="CN22" i="3" a="1"/>
  <c r="CN22" i="3" s="1"/>
  <c r="CM22" i="3"/>
  <c r="CL22" i="3"/>
  <c r="CK22" i="3"/>
  <c r="CF22" i="3"/>
  <c r="DI22" i="3" s="1"/>
  <c r="CC22" i="3"/>
  <c r="CB22" i="3"/>
  <c r="BZ22" i="3"/>
  <c r="BX22" i="3"/>
  <c r="BV22" i="3"/>
  <c r="BT22" i="3"/>
  <c r="BR22" i="3"/>
  <c r="BP22" i="3"/>
  <c r="BN22" i="3"/>
  <c r="BL22" i="3"/>
  <c r="BJ22" i="3"/>
  <c r="BF22" i="3"/>
  <c r="BC22" i="3"/>
  <c r="BB22" i="3"/>
  <c r="AZ22" i="3"/>
  <c r="Z22" i="3" a="1"/>
  <c r="Z22" i="3" s="1"/>
  <c r="Y22" i="3" a="1"/>
  <c r="Y22" i="3" s="1"/>
  <c r="X22" i="3" a="1"/>
  <c r="X22" i="3" s="1"/>
  <c r="R22" i="3" a="1"/>
  <c r="R22" i="3" s="1"/>
  <c r="Q22" i="3"/>
  <c r="AH50" i="36" s="1"/>
  <c r="N22" i="3"/>
  <c r="B170" i="35" s="1"/>
  <c r="M22" i="3"/>
  <c r="L22" i="3"/>
  <c r="T11" i="34" s="1"/>
  <c r="K22" i="3"/>
  <c r="S11" i="34" s="1"/>
  <c r="F22" i="3"/>
  <c r="M11" i="34" s="1"/>
  <c r="B22" i="3"/>
  <c r="D170" i="35" s="1"/>
  <c r="DJ19" i="3"/>
  <c r="DH19" i="3"/>
  <c r="DG19" i="3"/>
  <c r="DF19" i="3"/>
  <c r="I16" i="35" s="1"/>
  <c r="DC19" i="3"/>
  <c r="DB19" i="3"/>
  <c r="DA19" i="3"/>
  <c r="CZ19" i="3"/>
  <c r="CU19" i="3"/>
  <c r="CV19" i="3" s="1"/>
  <c r="CT19" i="3"/>
  <c r="CP19" i="3"/>
  <c r="CN19" i="3" a="1"/>
  <c r="CN19" i="3" s="1"/>
  <c r="CM19" i="3"/>
  <c r="CL19" i="3"/>
  <c r="CK19" i="3"/>
  <c r="CF19" i="3"/>
  <c r="DI19" i="3" s="1"/>
  <c r="CC19" i="3"/>
  <c r="CB19" i="3"/>
  <c r="BZ19" i="3"/>
  <c r="BX19" i="3"/>
  <c r="BV19" i="3"/>
  <c r="BT19" i="3"/>
  <c r="BR19" i="3"/>
  <c r="BP19" i="3"/>
  <c r="BN19" i="3"/>
  <c r="BL19" i="3"/>
  <c r="BJ19" i="3"/>
  <c r="BF19" i="3"/>
  <c r="BC19" i="3"/>
  <c r="BB19" i="3"/>
  <c r="AZ19" i="3"/>
  <c r="Z19" i="3" a="1"/>
  <c r="Z19" i="3" s="1"/>
  <c r="Y19" i="3" a="1"/>
  <c r="Y19" i="3" s="1"/>
  <c r="X19" i="3" a="1"/>
  <c r="X19" i="3" s="1"/>
  <c r="R19" i="3" a="1"/>
  <c r="R19" i="3" s="1"/>
  <c r="Q19" i="3"/>
  <c r="AH12" i="36" s="1"/>
  <c r="N19" i="3"/>
  <c r="B16" i="35" s="1"/>
  <c r="M19" i="3"/>
  <c r="L19" i="3"/>
  <c r="W12" i="36" s="1"/>
  <c r="K19" i="3"/>
  <c r="V12" i="36" s="1"/>
  <c r="F19" i="3"/>
  <c r="P12" i="36" s="1"/>
  <c r="B19" i="3"/>
  <c r="AJ12" i="36" s="1"/>
  <c r="DJ18" i="3"/>
  <c r="DH18" i="3"/>
  <c r="DG18" i="3"/>
  <c r="DF18" i="3"/>
  <c r="I15" i="35" s="1"/>
  <c r="DC18" i="3"/>
  <c r="DB18" i="3"/>
  <c r="DA18" i="3"/>
  <c r="CZ18" i="3"/>
  <c r="CU18" i="3"/>
  <c r="CV18" i="3" s="1"/>
  <c r="CT18" i="3"/>
  <c r="CP18" i="3"/>
  <c r="CN18" i="3" a="1"/>
  <c r="CN18" i="3" s="1"/>
  <c r="CM18" i="3"/>
  <c r="CL18" i="3"/>
  <c r="CK18" i="3"/>
  <c r="CC18" i="3"/>
  <c r="CB18" i="3"/>
  <c r="BZ18" i="3"/>
  <c r="BX18" i="3"/>
  <c r="BV18" i="3"/>
  <c r="BT18" i="3"/>
  <c r="BR18" i="3"/>
  <c r="BP18" i="3"/>
  <c r="BN18" i="3"/>
  <c r="BL18" i="3"/>
  <c r="BJ18" i="3"/>
  <c r="BF18" i="3"/>
  <c r="BC18" i="3"/>
  <c r="BB18" i="3"/>
  <c r="AZ18" i="3"/>
  <c r="Z18" i="3" a="1"/>
  <c r="Z18" i="3" s="1"/>
  <c r="Y18" i="3" a="1"/>
  <c r="Y18" i="3" s="1"/>
  <c r="X18" i="3" a="1"/>
  <c r="X18" i="3" s="1"/>
  <c r="R18" i="3" a="1"/>
  <c r="R18" i="3" s="1"/>
  <c r="Q18" i="3"/>
  <c r="AH11" i="36" s="1"/>
  <c r="N18" i="3"/>
  <c r="B15" i="35" s="1"/>
  <c r="M18" i="3"/>
  <c r="L18" i="3"/>
  <c r="W11" i="36" s="1"/>
  <c r="K18" i="3"/>
  <c r="V11" i="36" s="1"/>
  <c r="F18" i="3"/>
  <c r="P11" i="36" s="1"/>
  <c r="B18" i="3"/>
  <c r="AJ11" i="36" s="1"/>
  <c r="DJ17" i="3"/>
  <c r="DH17" i="3"/>
  <c r="DG17" i="3"/>
  <c r="DF17" i="3"/>
  <c r="I14" i="35" s="1"/>
  <c r="DC17" i="3"/>
  <c r="DB17" i="3"/>
  <c r="DA17" i="3"/>
  <c r="CZ17" i="3"/>
  <c r="CU17" i="3"/>
  <c r="CV17" i="3" s="1"/>
  <c r="CT17" i="3"/>
  <c r="CP17" i="3"/>
  <c r="CN17" i="3" a="1"/>
  <c r="CN17" i="3" s="1"/>
  <c r="CM17" i="3"/>
  <c r="CL17" i="3"/>
  <c r="CK17" i="3"/>
  <c r="CF17" i="3"/>
  <c r="DI17" i="3" s="1"/>
  <c r="CC17" i="3"/>
  <c r="CB17" i="3"/>
  <c r="BZ17" i="3"/>
  <c r="BX17" i="3"/>
  <c r="BV17" i="3"/>
  <c r="BT17" i="3"/>
  <c r="BR17" i="3"/>
  <c r="BP17" i="3"/>
  <c r="BN17" i="3"/>
  <c r="BL17" i="3"/>
  <c r="BJ17" i="3"/>
  <c r="BF17" i="3"/>
  <c r="BC17" i="3"/>
  <c r="BB17" i="3"/>
  <c r="AZ17" i="3"/>
  <c r="Z17" i="3" a="1"/>
  <c r="Z17" i="3" s="1"/>
  <c r="Y17" i="3" a="1"/>
  <c r="Y17" i="3" s="1"/>
  <c r="X17" i="3" a="1"/>
  <c r="X17" i="3" s="1"/>
  <c r="R17" i="3" a="1"/>
  <c r="R17" i="3" s="1"/>
  <c r="Q17" i="3"/>
  <c r="AH10" i="36" s="1"/>
  <c r="N17" i="3"/>
  <c r="B14" i="35" s="1"/>
  <c r="M17" i="3"/>
  <c r="L17" i="3"/>
  <c r="W10" i="36" s="1"/>
  <c r="K17" i="3"/>
  <c r="V10" i="36" s="1"/>
  <c r="F17" i="3"/>
  <c r="P10" i="36" s="1"/>
  <c r="B17" i="3"/>
  <c r="AJ10" i="36" s="1"/>
  <c r="DJ16" i="3"/>
  <c r="DH16" i="3"/>
  <c r="DG16" i="3"/>
  <c r="DF16" i="3"/>
  <c r="I13" i="35" s="1"/>
  <c r="DC16" i="3"/>
  <c r="DB16" i="3"/>
  <c r="DA16" i="3"/>
  <c r="CZ16" i="3"/>
  <c r="CU16" i="3"/>
  <c r="CV16" i="3" s="1"/>
  <c r="CT16" i="3"/>
  <c r="CP16" i="3"/>
  <c r="CN16" i="3" a="1"/>
  <c r="CN16" i="3" s="1"/>
  <c r="CM16" i="3"/>
  <c r="CL16" i="3"/>
  <c r="CK16" i="3"/>
  <c r="CF16" i="3"/>
  <c r="DI16" i="3" s="1"/>
  <c r="CC16" i="3"/>
  <c r="CB16" i="3"/>
  <c r="BZ16" i="3"/>
  <c r="BX16" i="3"/>
  <c r="BV16" i="3"/>
  <c r="BT16" i="3"/>
  <c r="BR16" i="3"/>
  <c r="BP16" i="3"/>
  <c r="BN16" i="3"/>
  <c r="BL16" i="3"/>
  <c r="BJ16" i="3"/>
  <c r="BF16" i="3"/>
  <c r="BC16" i="3"/>
  <c r="BB16" i="3"/>
  <c r="AZ16" i="3"/>
  <c r="Z16" i="3" a="1"/>
  <c r="Z16" i="3" s="1"/>
  <c r="Y16" i="3" a="1"/>
  <c r="Y16" i="3" s="1"/>
  <c r="X16" i="3" a="1"/>
  <c r="X16" i="3" s="1"/>
  <c r="R16" i="3" a="1"/>
  <c r="R16" i="3" s="1"/>
  <c r="Q16" i="3"/>
  <c r="AH9" i="36" s="1"/>
  <c r="N16" i="3"/>
  <c r="B13" i="35" s="1"/>
  <c r="M16" i="3"/>
  <c r="L16" i="3"/>
  <c r="W9" i="36" s="1"/>
  <c r="K16" i="3"/>
  <c r="V9" i="36" s="1"/>
  <c r="F16" i="3"/>
  <c r="P9" i="36" s="1"/>
  <c r="B16" i="3"/>
  <c r="AJ9" i="36" s="1"/>
  <c r="DJ15" i="3"/>
  <c r="DH15" i="3"/>
  <c r="DG15" i="3"/>
  <c r="DF15" i="3"/>
  <c r="I12" i="35" s="1"/>
  <c r="DC15" i="3"/>
  <c r="DB15" i="3"/>
  <c r="DA15" i="3"/>
  <c r="CZ15" i="3"/>
  <c r="CU15" i="3"/>
  <c r="CV15" i="3" s="1"/>
  <c r="CT15" i="3"/>
  <c r="CP15" i="3"/>
  <c r="CN15" i="3" a="1"/>
  <c r="CN15" i="3" s="1"/>
  <c r="CM15" i="3"/>
  <c r="CL15" i="3"/>
  <c r="CK15" i="3"/>
  <c r="CF15" i="3"/>
  <c r="DI15" i="3" s="1"/>
  <c r="CC15" i="3"/>
  <c r="CB15" i="3"/>
  <c r="BZ15" i="3"/>
  <c r="BX15" i="3"/>
  <c r="BV15" i="3"/>
  <c r="BT15" i="3"/>
  <c r="BR15" i="3"/>
  <c r="BP15" i="3"/>
  <c r="BN15" i="3"/>
  <c r="BL15" i="3"/>
  <c r="BJ15" i="3"/>
  <c r="BF15" i="3"/>
  <c r="BC15" i="3"/>
  <c r="BB15" i="3"/>
  <c r="AZ15" i="3"/>
  <c r="Z15" i="3" a="1"/>
  <c r="Z15" i="3" s="1"/>
  <c r="Y15" i="3" a="1"/>
  <c r="Y15" i="3" s="1"/>
  <c r="X15" i="3" a="1"/>
  <c r="X15" i="3" s="1"/>
  <c r="R15" i="3" a="1"/>
  <c r="R15" i="3" s="1"/>
  <c r="Q15" i="3"/>
  <c r="AH8" i="36" s="1"/>
  <c r="N15" i="3"/>
  <c r="B12" i="35" s="1"/>
  <c r="M15" i="3"/>
  <c r="L15" i="3"/>
  <c r="W8" i="36" s="1"/>
  <c r="K15" i="3"/>
  <c r="V8" i="36" s="1"/>
  <c r="F15" i="3"/>
  <c r="P8" i="36" s="1"/>
  <c r="B15" i="3"/>
  <c r="AH69" i="34" s="1"/>
  <c r="DJ14" i="3"/>
  <c r="DH14" i="3"/>
  <c r="DG14" i="3"/>
  <c r="DF14" i="3"/>
  <c r="I11" i="35" s="1"/>
  <c r="DC14" i="3"/>
  <c r="DB14" i="3"/>
  <c r="DA14" i="3"/>
  <c r="CZ14" i="3"/>
  <c r="CU14" i="3"/>
  <c r="CV14" i="3" s="1"/>
  <c r="CT14" i="3"/>
  <c r="CP14" i="3"/>
  <c r="CN14" i="3" a="1"/>
  <c r="CN14" i="3" s="1"/>
  <c r="CM14" i="3"/>
  <c r="CL14" i="3"/>
  <c r="CK14" i="3"/>
  <c r="CC14" i="3"/>
  <c r="CB14" i="3"/>
  <c r="BZ14" i="3"/>
  <c r="BX14" i="3"/>
  <c r="BV14" i="3"/>
  <c r="BT14" i="3"/>
  <c r="BR14" i="3"/>
  <c r="BP14" i="3"/>
  <c r="BN14" i="3"/>
  <c r="BL14" i="3"/>
  <c r="BJ14" i="3"/>
  <c r="BF14" i="3"/>
  <c r="BC14" i="3"/>
  <c r="BB14" i="3"/>
  <c r="AZ14" i="3"/>
  <c r="Z14" i="3" a="1"/>
  <c r="Z14" i="3" s="1"/>
  <c r="Y14" i="3" a="1"/>
  <c r="Y14" i="3" s="1"/>
  <c r="X14" i="3" a="1"/>
  <c r="X14" i="3" s="1"/>
  <c r="R14" i="3" a="1"/>
  <c r="R14" i="3" s="1"/>
  <c r="Q14" i="3"/>
  <c r="AH7" i="36" s="1"/>
  <c r="N14" i="3"/>
  <c r="B11" i="35" s="1"/>
  <c r="M14" i="3"/>
  <c r="L14" i="3"/>
  <c r="W7" i="36" s="1"/>
  <c r="K14" i="3"/>
  <c r="V7" i="36" s="1"/>
  <c r="F14" i="3"/>
  <c r="P7" i="36" s="1"/>
  <c r="B14" i="3"/>
  <c r="AH68" i="34" s="1"/>
  <c r="DJ13" i="3"/>
  <c r="DH13" i="3"/>
  <c r="DG13" i="3"/>
  <c r="DF13" i="3"/>
  <c r="I10" i="35" s="1"/>
  <c r="DC13" i="3"/>
  <c r="DB13" i="3"/>
  <c r="DA13" i="3"/>
  <c r="CZ13" i="3"/>
  <c r="CU13" i="3"/>
  <c r="CV13" i="3" s="1"/>
  <c r="CT13" i="3"/>
  <c r="CP13" i="3"/>
  <c r="CN13" i="3" a="1"/>
  <c r="CN13" i="3" s="1"/>
  <c r="CM13" i="3"/>
  <c r="CL13" i="3"/>
  <c r="CK13" i="3"/>
  <c r="CF13" i="3"/>
  <c r="DI13" i="3" s="1"/>
  <c r="CC13" i="3"/>
  <c r="CB13" i="3"/>
  <c r="BZ13" i="3"/>
  <c r="BX13" i="3"/>
  <c r="BV13" i="3"/>
  <c r="BT13" i="3"/>
  <c r="BR13" i="3"/>
  <c r="BP13" i="3"/>
  <c r="BN13" i="3"/>
  <c r="BL13" i="3"/>
  <c r="BJ13" i="3"/>
  <c r="BF13" i="3"/>
  <c r="BC13" i="3"/>
  <c r="BB13" i="3"/>
  <c r="AZ13" i="3"/>
  <c r="Z13" i="3" a="1"/>
  <c r="Z13" i="3" s="1"/>
  <c r="Y13" i="3" a="1"/>
  <c r="Y13" i="3" s="1"/>
  <c r="X13" i="3" a="1"/>
  <c r="X13" i="3" s="1"/>
  <c r="R13" i="3" a="1"/>
  <c r="R13" i="3" s="1"/>
  <c r="Q13" i="3"/>
  <c r="AH6" i="36" s="1"/>
  <c r="N13" i="3"/>
  <c r="B10" i="35" s="1"/>
  <c r="M13" i="3"/>
  <c r="L13" i="3"/>
  <c r="W6" i="36" s="1"/>
  <c r="K13" i="3"/>
  <c r="V6" i="36" s="1"/>
  <c r="F13" i="3"/>
  <c r="P6" i="36" s="1"/>
  <c r="B13" i="3"/>
  <c r="AH67" i="34" s="1"/>
  <c r="DJ12" i="3"/>
  <c r="DH12" i="3"/>
  <c r="DG12" i="3"/>
  <c r="DF12" i="3"/>
  <c r="I9" i="35" s="1"/>
  <c r="DC12" i="3"/>
  <c r="DB12" i="3"/>
  <c r="DA12" i="3"/>
  <c r="CZ12" i="3"/>
  <c r="CX12" i="3"/>
  <c r="CU12" i="3"/>
  <c r="CV12" i="3" s="1"/>
  <c r="CT12" i="3"/>
  <c r="CP12" i="3"/>
  <c r="CN12" i="3" a="1"/>
  <c r="CN12" i="3" s="1"/>
  <c r="CM12" i="3"/>
  <c r="CL12" i="3"/>
  <c r="CK12" i="3"/>
  <c r="CF12" i="3"/>
  <c r="DI12" i="3" s="1"/>
  <c r="CC12" i="3"/>
  <c r="CB12" i="3"/>
  <c r="BZ12" i="3"/>
  <c r="BX12" i="3"/>
  <c r="BV12" i="3"/>
  <c r="BT12" i="3"/>
  <c r="BR12" i="3"/>
  <c r="BP12" i="3"/>
  <c r="BN12" i="3"/>
  <c r="BL12" i="3"/>
  <c r="BJ12" i="3"/>
  <c r="BF12" i="3"/>
  <c r="BC12" i="3"/>
  <c r="BB12" i="3"/>
  <c r="AZ12" i="3"/>
  <c r="Z12" i="3" a="1"/>
  <c r="Z12" i="3" s="1"/>
  <c r="Y12" i="3" a="1"/>
  <c r="Y12" i="3" s="1"/>
  <c r="X12" i="3" a="1"/>
  <c r="X12" i="3" s="1"/>
  <c r="R12" i="3" a="1"/>
  <c r="R12" i="3" s="1"/>
  <c r="Q12" i="3"/>
  <c r="N12" i="3"/>
  <c r="B9" i="35" s="1"/>
  <c r="M12" i="3"/>
  <c r="L12" i="3"/>
  <c r="T10" i="34" s="1"/>
  <c r="K12" i="3"/>
  <c r="S10" i="34" s="1"/>
  <c r="F12" i="3"/>
  <c r="M10" i="34" s="1"/>
  <c r="B12" i="3"/>
  <c r="DJ11" i="3"/>
  <c r="DH11" i="3"/>
  <c r="DG11" i="3"/>
  <c r="DF11" i="3"/>
  <c r="I8" i="35" s="1"/>
  <c r="DC11" i="3"/>
  <c r="DB11" i="3"/>
  <c r="DA11" i="3"/>
  <c r="CZ11" i="3"/>
  <c r="CX11" i="3"/>
  <c r="CU11" i="3"/>
  <c r="CV11" i="3" s="1"/>
  <c r="CT11" i="3"/>
  <c r="CP11" i="3"/>
  <c r="CN11" i="3" a="1"/>
  <c r="CN11" i="3" s="1"/>
  <c r="CM11" i="3"/>
  <c r="CL11" i="3"/>
  <c r="CK11" i="3"/>
  <c r="CF11" i="3"/>
  <c r="DI11" i="3" s="1"/>
  <c r="CC11" i="3"/>
  <c r="CB11" i="3"/>
  <c r="BZ11" i="3"/>
  <c r="BX11" i="3"/>
  <c r="BV11" i="3"/>
  <c r="BT11" i="3"/>
  <c r="BR11" i="3"/>
  <c r="BP11" i="3"/>
  <c r="BN11" i="3"/>
  <c r="BL11" i="3"/>
  <c r="BJ11" i="3"/>
  <c r="BF11" i="3"/>
  <c r="BC11" i="3"/>
  <c r="BB11" i="3"/>
  <c r="AZ11" i="3"/>
  <c r="Z11" i="3" a="1"/>
  <c r="Z11" i="3" s="1"/>
  <c r="Y11" i="3" a="1"/>
  <c r="Y11" i="3" s="1"/>
  <c r="X11" i="3" a="1"/>
  <c r="X11" i="3" s="1"/>
  <c r="R11" i="3" a="1"/>
  <c r="R11" i="3" s="1"/>
  <c r="Q11" i="3"/>
  <c r="AH77" i="36" s="1"/>
  <c r="N11" i="3"/>
  <c r="B8" i="35" s="1"/>
  <c r="M11" i="3"/>
  <c r="L11" i="3"/>
  <c r="T9" i="34" s="1"/>
  <c r="K11" i="3"/>
  <c r="S9" i="34" s="1"/>
  <c r="F11" i="3"/>
  <c r="M9" i="34" s="1"/>
  <c r="B11" i="3"/>
  <c r="AH142" i="34" s="1"/>
  <c r="DJ10" i="3"/>
  <c r="DH10" i="3"/>
  <c r="DG10" i="3"/>
  <c r="DF10" i="3"/>
  <c r="DC10" i="3"/>
  <c r="DB10" i="3"/>
  <c r="DA10" i="3"/>
  <c r="CZ10" i="3"/>
  <c r="CX10" i="3"/>
  <c r="CU10" i="3"/>
  <c r="CV10" i="3" s="1"/>
  <c r="CT10" i="3"/>
  <c r="CP10" i="3"/>
  <c r="CN10" i="3" a="1"/>
  <c r="CN10" i="3" s="1"/>
  <c r="CM10" i="3"/>
  <c r="CL10" i="3"/>
  <c r="CK10" i="3"/>
  <c r="CF10" i="3"/>
  <c r="DI10" i="3" s="1"/>
  <c r="CC10" i="3"/>
  <c r="CB10" i="3"/>
  <c r="BZ10" i="3"/>
  <c r="BX10" i="3"/>
  <c r="BV10" i="3"/>
  <c r="BT10" i="3"/>
  <c r="BR10" i="3"/>
  <c r="BP10" i="3"/>
  <c r="BN10" i="3"/>
  <c r="BL10" i="3"/>
  <c r="BJ10" i="3"/>
  <c r="BF10" i="3"/>
  <c r="BC10" i="3"/>
  <c r="BB10" i="3"/>
  <c r="AZ10" i="3"/>
  <c r="Z10" i="3" a="1"/>
  <c r="Z10" i="3" s="1"/>
  <c r="Y10" i="3" a="1"/>
  <c r="Y10" i="3" s="1"/>
  <c r="X10" i="3" a="1"/>
  <c r="X10" i="3" s="1"/>
  <c r="R10" i="3" a="1"/>
  <c r="R10" i="3" s="1"/>
  <c r="Q10" i="3"/>
  <c r="N10" i="3"/>
  <c r="M10" i="3"/>
  <c r="L10" i="3"/>
  <c r="T8" i="34" s="1"/>
  <c r="K10" i="3"/>
  <c r="S8" i="34" s="1"/>
  <c r="F10" i="3"/>
  <c r="M8" i="34" s="1"/>
  <c r="B10" i="3"/>
  <c r="DO9" i="3"/>
  <c r="DJ9" i="3"/>
  <c r="DH9" i="3"/>
  <c r="DG9" i="3"/>
  <c r="DF9" i="3"/>
  <c r="DC9" i="3"/>
  <c r="DB9" i="3"/>
  <c r="DA9" i="3"/>
  <c r="CZ9" i="3"/>
  <c r="CX9" i="3"/>
  <c r="CU9" i="3"/>
  <c r="CV9" i="3" s="1"/>
  <c r="CT9" i="3"/>
  <c r="CP9" i="3"/>
  <c r="CN9" i="3" a="1"/>
  <c r="CN9" i="3" s="1"/>
  <c r="CM9" i="3"/>
  <c r="CL9" i="3"/>
  <c r="CK9" i="3"/>
  <c r="CF9" i="3"/>
  <c r="CC9" i="3"/>
  <c r="CB9" i="3"/>
  <c r="BZ9" i="3"/>
  <c r="BX9" i="3"/>
  <c r="BV9" i="3"/>
  <c r="BT9" i="3"/>
  <c r="BR9" i="3"/>
  <c r="BP9" i="3"/>
  <c r="BN9" i="3"/>
  <c r="BL9" i="3"/>
  <c r="BJ9" i="3"/>
  <c r="BH9" i="3"/>
  <c r="BF9" i="3"/>
  <c r="BC9" i="3"/>
  <c r="BB9" i="3"/>
  <c r="AZ9" i="3"/>
  <c r="Z9" i="3" a="1"/>
  <c r="Z9" i="3" s="1"/>
  <c r="Y9" i="3" a="1"/>
  <c r="Y9" i="3" s="1"/>
  <c r="X9" i="3" a="1"/>
  <c r="X9" i="3" s="1"/>
  <c r="R9" i="3" a="1"/>
  <c r="R9" i="3" s="1"/>
  <c r="Q9" i="3"/>
  <c r="N9" i="3"/>
  <c r="M9" i="3"/>
  <c r="L9" i="3"/>
  <c r="T7" i="34" s="1"/>
  <c r="K9" i="3"/>
  <c r="S7" i="34" s="1"/>
  <c r="F9" i="3"/>
  <c r="M7" i="34" s="1"/>
  <c r="B9" i="3"/>
  <c r="AH141" i="34" s="1"/>
  <c r="Z194" i="10"/>
  <c r="AA194" i="10" s="1"/>
  <c r="I194" i="10"/>
  <c r="G194" i="10" a="1"/>
  <c r="G194" i="10" s="1"/>
  <c r="C194" i="10"/>
  <c r="B194" i="10"/>
  <c r="Z193" i="10"/>
  <c r="AA193" i="10" s="1"/>
  <c r="I193" i="10"/>
  <c r="G193" i="10" a="1"/>
  <c r="G193" i="10" s="1"/>
  <c r="C193" i="10"/>
  <c r="B193" i="10"/>
  <c r="Z192" i="10"/>
  <c r="AA192" i="10" s="1"/>
  <c r="I192" i="10"/>
  <c r="G192" i="10" a="1"/>
  <c r="G192" i="10" s="1"/>
  <c r="C192" i="10"/>
  <c r="B192" i="10"/>
  <c r="Z191" i="10"/>
  <c r="AA191" i="10" s="1"/>
  <c r="I191" i="10"/>
  <c r="G191" i="10" a="1"/>
  <c r="G191" i="10"/>
  <c r="C191" i="10"/>
  <c r="B191" i="10"/>
  <c r="Z190" i="10"/>
  <c r="AA190" i="10" s="1"/>
  <c r="I190" i="10"/>
  <c r="G190" i="10" a="1"/>
  <c r="G190" i="10" s="1"/>
  <c r="C190" i="10"/>
  <c r="B190" i="10"/>
  <c r="Z189" i="10"/>
  <c r="AA189" i="10" s="1"/>
  <c r="I189" i="10"/>
  <c r="G189" i="10" a="1"/>
  <c r="G189" i="10" s="1"/>
  <c r="C189" i="10"/>
  <c r="B189" i="10"/>
  <c r="Z188" i="10"/>
  <c r="AA188" i="10" s="1"/>
  <c r="I188" i="10"/>
  <c r="G188" i="10" a="1"/>
  <c r="G188" i="10"/>
  <c r="C188" i="10"/>
  <c r="B188" i="10"/>
  <c r="Z187" i="10"/>
  <c r="AA187" i="10" s="1"/>
  <c r="I187" i="10"/>
  <c r="G187" i="10" a="1"/>
  <c r="G187" i="10" s="1"/>
  <c r="C187" i="10"/>
  <c r="B187" i="10"/>
  <c r="Z186" i="10"/>
  <c r="AA186" i="10" s="1"/>
  <c r="I186" i="10"/>
  <c r="G186" i="10" a="1"/>
  <c r="G186" i="10" s="1"/>
  <c r="C186" i="10"/>
  <c r="B186" i="10"/>
  <c r="Z185" i="10"/>
  <c r="AA185" i="10" s="1"/>
  <c r="I185" i="10"/>
  <c r="G185" i="10" a="1"/>
  <c r="G185" i="10" s="1"/>
  <c r="C185" i="10"/>
  <c r="B185" i="10"/>
  <c r="Z184" i="10"/>
  <c r="AA184" i="10" s="1"/>
  <c r="I184" i="10"/>
  <c r="G184" i="10" a="1"/>
  <c r="G184" i="10" s="1"/>
  <c r="C184" i="10"/>
  <c r="B184" i="10"/>
  <c r="Z183" i="10"/>
  <c r="AA183" i="10" s="1"/>
  <c r="I183" i="10"/>
  <c r="G183" i="10" a="1"/>
  <c r="G183" i="10" s="1"/>
  <c r="C183" i="10"/>
  <c r="B183" i="10"/>
  <c r="Z182" i="10"/>
  <c r="AA182" i="10" s="1"/>
  <c r="I182" i="10"/>
  <c r="G182" i="10" a="1"/>
  <c r="G182" i="10" s="1"/>
  <c r="C182" i="10"/>
  <c r="B182" i="10"/>
  <c r="Z181" i="10"/>
  <c r="AA181" i="10" s="1"/>
  <c r="I181" i="10"/>
  <c r="G181" i="10" a="1"/>
  <c r="G181" i="10" s="1"/>
  <c r="C181" i="10"/>
  <c r="B181" i="10"/>
  <c r="Z180" i="10"/>
  <c r="AA180" i="10" s="1"/>
  <c r="I180" i="10"/>
  <c r="G180" i="10" a="1"/>
  <c r="G180" i="10" s="1"/>
  <c r="C180" i="10"/>
  <c r="B180" i="10"/>
  <c r="Z179" i="10"/>
  <c r="AA179" i="10" s="1"/>
  <c r="I179" i="10"/>
  <c r="G179" i="10" a="1"/>
  <c r="G179" i="10"/>
  <c r="C179" i="10"/>
  <c r="B179" i="10"/>
  <c r="Z178" i="10"/>
  <c r="AA178" i="10" s="1"/>
  <c r="I178" i="10"/>
  <c r="G178" i="10" a="1"/>
  <c r="G178" i="10" s="1"/>
  <c r="C178" i="10"/>
  <c r="B178" i="10"/>
  <c r="Z177" i="10"/>
  <c r="AA177" i="10" s="1"/>
  <c r="I177" i="10"/>
  <c r="G177" i="10" a="1"/>
  <c r="G177" i="10" s="1"/>
  <c r="C177" i="10"/>
  <c r="B177" i="10"/>
  <c r="Z176" i="10"/>
  <c r="AA176" i="10" s="1"/>
  <c r="I176" i="10"/>
  <c r="G176" i="10" a="1"/>
  <c r="G176" i="10" s="1"/>
  <c r="C176" i="10"/>
  <c r="B176" i="10"/>
  <c r="Z175" i="10"/>
  <c r="AA175" i="10" s="1"/>
  <c r="I175" i="10"/>
  <c r="G175" i="10" a="1"/>
  <c r="G175" i="10" s="1"/>
  <c r="C175" i="10"/>
  <c r="B175" i="10"/>
  <c r="Z174" i="10"/>
  <c r="AA174" i="10" s="1"/>
  <c r="I174" i="10"/>
  <c r="G174" i="10" a="1"/>
  <c r="G174" i="10" s="1"/>
  <c r="C174" i="10"/>
  <c r="B174" i="10"/>
  <c r="Z173" i="10"/>
  <c r="AA173" i="10" s="1"/>
  <c r="I173" i="10"/>
  <c r="G173" i="10" a="1"/>
  <c r="G173" i="10" s="1"/>
  <c r="C173" i="10"/>
  <c r="B173" i="10"/>
  <c r="Z172" i="10"/>
  <c r="AA172" i="10" s="1"/>
  <c r="I172" i="10"/>
  <c r="G172" i="10" a="1"/>
  <c r="G172" i="10" s="1"/>
  <c r="C172" i="10"/>
  <c r="B172" i="10"/>
  <c r="Z171" i="10"/>
  <c r="AA171" i="10" s="1"/>
  <c r="I171" i="10"/>
  <c r="G171" i="10" a="1"/>
  <c r="G171" i="10" s="1"/>
  <c r="C171" i="10"/>
  <c r="B171" i="10"/>
  <c r="Z170" i="10"/>
  <c r="AA170" i="10" s="1"/>
  <c r="I170" i="10"/>
  <c r="G170" i="10" a="1"/>
  <c r="G170" i="10" s="1"/>
  <c r="C170" i="10"/>
  <c r="B170" i="10"/>
  <c r="Z169" i="10"/>
  <c r="AA169" i="10" s="1"/>
  <c r="I169" i="10"/>
  <c r="G169" i="10" a="1"/>
  <c r="G169" i="10" s="1"/>
  <c r="C169" i="10"/>
  <c r="B169" i="10"/>
  <c r="Z168" i="10"/>
  <c r="AA168" i="10" s="1"/>
  <c r="I168" i="10"/>
  <c r="G168" i="10" a="1"/>
  <c r="G168" i="10" s="1"/>
  <c r="C168" i="10"/>
  <c r="B168" i="10"/>
  <c r="Z167" i="10"/>
  <c r="AA167" i="10" s="1"/>
  <c r="I167" i="10"/>
  <c r="G167" i="10" a="1"/>
  <c r="G167" i="10" s="1"/>
  <c r="C167" i="10"/>
  <c r="B167" i="10"/>
  <c r="Z166" i="10"/>
  <c r="AA166" i="10" s="1"/>
  <c r="I166" i="10"/>
  <c r="G166" i="10" a="1"/>
  <c r="G166" i="10" s="1"/>
  <c r="C166" i="10"/>
  <c r="B166" i="10"/>
  <c r="AA165" i="10"/>
  <c r="Z165" i="10"/>
  <c r="I165" i="10"/>
  <c r="G165" i="10" a="1"/>
  <c r="G165" i="10" s="1"/>
  <c r="C165" i="10"/>
  <c r="B165" i="10"/>
  <c r="Z164" i="10"/>
  <c r="AA164" i="10" s="1"/>
  <c r="I164" i="10"/>
  <c r="G164" i="10" a="1"/>
  <c r="G164" i="10" s="1"/>
  <c r="C164" i="10"/>
  <c r="B164" i="10"/>
  <c r="Z163" i="10"/>
  <c r="AA163" i="10" s="1"/>
  <c r="I163" i="10"/>
  <c r="G163" i="10" a="1"/>
  <c r="G163" i="10" s="1"/>
  <c r="C163" i="10"/>
  <c r="B163" i="10"/>
  <c r="Z162" i="10"/>
  <c r="AA162" i="10" s="1"/>
  <c r="I162" i="10"/>
  <c r="G162" i="10" a="1"/>
  <c r="G162" i="10" s="1"/>
  <c r="C162" i="10"/>
  <c r="B162" i="10"/>
  <c r="Z161" i="10"/>
  <c r="AA161" i="10" s="1"/>
  <c r="I161" i="10"/>
  <c r="G161" i="10" a="1"/>
  <c r="G161" i="10" s="1"/>
  <c r="C161" i="10"/>
  <c r="B161" i="10"/>
  <c r="Z160" i="10"/>
  <c r="AA160" i="10" s="1"/>
  <c r="I160" i="10"/>
  <c r="G160" i="10" a="1"/>
  <c r="G160" i="10" s="1"/>
  <c r="C160" i="10"/>
  <c r="B160" i="10"/>
  <c r="Z159" i="10"/>
  <c r="AA159" i="10" s="1"/>
  <c r="I159" i="10"/>
  <c r="G159" i="10" a="1"/>
  <c r="G159" i="10" s="1"/>
  <c r="C159" i="10"/>
  <c r="B159" i="10"/>
  <c r="Z158" i="10"/>
  <c r="AA158" i="10" s="1"/>
  <c r="I158" i="10"/>
  <c r="G158" i="10" a="1"/>
  <c r="G158" i="10" s="1"/>
  <c r="C158" i="10"/>
  <c r="B158" i="10"/>
  <c r="Z157" i="10"/>
  <c r="AA157" i="10" s="1"/>
  <c r="I157" i="10"/>
  <c r="G157" i="10" a="1"/>
  <c r="G157" i="10" s="1"/>
  <c r="C157" i="10"/>
  <c r="B157" i="10"/>
  <c r="Z156" i="10"/>
  <c r="AA156" i="10" s="1"/>
  <c r="I156" i="10"/>
  <c r="G156" i="10" a="1"/>
  <c r="G156" i="10" s="1"/>
  <c r="C156" i="10"/>
  <c r="B156" i="10"/>
  <c r="Z155" i="10"/>
  <c r="AA155" i="10" s="1"/>
  <c r="I155" i="10"/>
  <c r="G155" i="10" a="1"/>
  <c r="G155" i="10" s="1"/>
  <c r="C155" i="10"/>
  <c r="B155" i="10"/>
  <c r="Z154" i="10"/>
  <c r="AA154" i="10" s="1"/>
  <c r="I154" i="10"/>
  <c r="G154" i="10" a="1"/>
  <c r="G154" i="10" s="1"/>
  <c r="C154" i="10"/>
  <c r="B154" i="10"/>
  <c r="Z153" i="10"/>
  <c r="AA153" i="10" s="1"/>
  <c r="I153" i="10"/>
  <c r="G153" i="10" a="1"/>
  <c r="G153" i="10" s="1"/>
  <c r="C153" i="10"/>
  <c r="B153" i="10"/>
  <c r="Z152" i="10"/>
  <c r="AA152" i="10" s="1"/>
  <c r="I152" i="10"/>
  <c r="G152" i="10" a="1"/>
  <c r="G152" i="10" s="1"/>
  <c r="C152" i="10"/>
  <c r="B152" i="10"/>
  <c r="Z151" i="10"/>
  <c r="AA151" i="10" s="1"/>
  <c r="I151" i="10"/>
  <c r="G151" i="10" a="1"/>
  <c r="G151" i="10" s="1"/>
  <c r="C151" i="10"/>
  <c r="B151" i="10"/>
  <c r="Z150" i="10"/>
  <c r="AA150" i="10" s="1"/>
  <c r="I150" i="10"/>
  <c r="G150" i="10" a="1"/>
  <c r="G150" i="10" s="1"/>
  <c r="C150" i="10"/>
  <c r="B150" i="10"/>
  <c r="Z149" i="10"/>
  <c r="AA149" i="10" s="1"/>
  <c r="I149" i="10"/>
  <c r="G149" i="10" a="1"/>
  <c r="G149" i="10" s="1"/>
  <c r="C149" i="10"/>
  <c r="B149" i="10"/>
  <c r="Z148" i="10"/>
  <c r="AA148" i="10" s="1"/>
  <c r="I148" i="10"/>
  <c r="G148" i="10" a="1"/>
  <c r="G148" i="10" s="1"/>
  <c r="C148" i="10"/>
  <c r="B148" i="10"/>
  <c r="Z147" i="10"/>
  <c r="AA147" i="10" s="1"/>
  <c r="I147" i="10"/>
  <c r="G147" i="10" a="1"/>
  <c r="G147" i="10" s="1"/>
  <c r="C147" i="10"/>
  <c r="B147" i="10"/>
  <c r="Z146" i="10"/>
  <c r="AA146" i="10" s="1"/>
  <c r="I146" i="10"/>
  <c r="G146" i="10" a="1"/>
  <c r="G146" i="10" s="1"/>
  <c r="C146" i="10"/>
  <c r="B146" i="10"/>
  <c r="Z145" i="10"/>
  <c r="AA145" i="10" s="1"/>
  <c r="I145" i="10"/>
  <c r="G145" i="10" a="1"/>
  <c r="G145" i="10" s="1"/>
  <c r="C145" i="10"/>
  <c r="B145" i="10"/>
  <c r="Z144" i="10"/>
  <c r="AA144" i="10" s="1"/>
  <c r="I144" i="10"/>
  <c r="G144" i="10" a="1"/>
  <c r="G144" i="10" s="1"/>
  <c r="C144" i="10"/>
  <c r="B144" i="10"/>
  <c r="Z143" i="10"/>
  <c r="AA143" i="10" s="1"/>
  <c r="I143" i="10"/>
  <c r="G143" i="10" a="1"/>
  <c r="G143" i="10" s="1"/>
  <c r="C143" i="10"/>
  <c r="B143" i="10"/>
  <c r="Z142" i="10"/>
  <c r="AA142" i="10" s="1"/>
  <c r="I142" i="10"/>
  <c r="G142" i="10" a="1"/>
  <c r="G142" i="10" s="1"/>
  <c r="C142" i="10"/>
  <c r="B142" i="10"/>
  <c r="Z141" i="10"/>
  <c r="AA141" i="10" s="1"/>
  <c r="I141" i="10"/>
  <c r="G141" i="10" a="1"/>
  <c r="G141" i="10"/>
  <c r="C141" i="10"/>
  <c r="B141" i="10"/>
  <c r="Z140" i="10"/>
  <c r="AA140" i="10" s="1"/>
  <c r="I140" i="10"/>
  <c r="G140" i="10" a="1"/>
  <c r="G140" i="10" s="1"/>
  <c r="C140" i="10"/>
  <c r="B140" i="10"/>
  <c r="Z139" i="10"/>
  <c r="AA139" i="10" s="1"/>
  <c r="I139" i="10"/>
  <c r="G139" i="10" a="1"/>
  <c r="G139" i="10" s="1"/>
  <c r="C139" i="10"/>
  <c r="B139" i="10"/>
  <c r="Z138" i="10"/>
  <c r="AA138" i="10" s="1"/>
  <c r="I138" i="10"/>
  <c r="G138" i="10" a="1"/>
  <c r="G138" i="10" s="1"/>
  <c r="C138" i="10"/>
  <c r="B138" i="10"/>
  <c r="Z137" i="10"/>
  <c r="AA137" i="10" s="1"/>
  <c r="I137" i="10"/>
  <c r="G137" i="10" a="1"/>
  <c r="G137" i="10" s="1"/>
  <c r="C137" i="10"/>
  <c r="B137" i="10"/>
  <c r="Z136" i="10"/>
  <c r="AA136" i="10" s="1"/>
  <c r="I136" i="10"/>
  <c r="G136" i="10" a="1"/>
  <c r="G136" i="10" s="1"/>
  <c r="C136" i="10"/>
  <c r="B136" i="10"/>
  <c r="Z135" i="10"/>
  <c r="AA135" i="10" s="1"/>
  <c r="I135" i="10"/>
  <c r="G135" i="10" a="1"/>
  <c r="G135" i="10" s="1"/>
  <c r="C135" i="10"/>
  <c r="B135" i="10"/>
  <c r="Z134" i="10"/>
  <c r="AA134" i="10" s="1"/>
  <c r="I134" i="10"/>
  <c r="G134" i="10" a="1"/>
  <c r="G134" i="10" s="1"/>
  <c r="C134" i="10"/>
  <c r="B134" i="10"/>
  <c r="Z133" i="10"/>
  <c r="AA133" i="10" s="1"/>
  <c r="I133" i="10"/>
  <c r="G133" i="10" a="1"/>
  <c r="G133" i="10" s="1"/>
  <c r="C133" i="10"/>
  <c r="B133" i="10"/>
  <c r="Z132" i="10"/>
  <c r="AA132" i="10" s="1"/>
  <c r="I132" i="10"/>
  <c r="G132" i="10" a="1"/>
  <c r="G132" i="10" s="1"/>
  <c r="C132" i="10"/>
  <c r="B132" i="10"/>
  <c r="Z131" i="10"/>
  <c r="AA131" i="10" s="1"/>
  <c r="I131" i="10"/>
  <c r="G131" i="10" a="1"/>
  <c r="G131" i="10" s="1"/>
  <c r="C131" i="10"/>
  <c r="B131" i="10"/>
  <c r="AA130" i="10"/>
  <c r="Z130" i="10"/>
  <c r="I130" i="10"/>
  <c r="G130" i="10" a="1"/>
  <c r="G130" i="10" s="1"/>
  <c r="C130" i="10"/>
  <c r="B130" i="10"/>
  <c r="Z129" i="10"/>
  <c r="AA129" i="10" s="1"/>
  <c r="I129" i="10"/>
  <c r="G129" i="10" a="1"/>
  <c r="G129" i="10" s="1"/>
  <c r="C129" i="10"/>
  <c r="B129" i="10"/>
  <c r="Z128" i="10"/>
  <c r="AA128" i="10" s="1"/>
  <c r="I128" i="10"/>
  <c r="G128" i="10" a="1"/>
  <c r="G128" i="10" s="1"/>
  <c r="C128" i="10"/>
  <c r="B128" i="10"/>
  <c r="Z127" i="10"/>
  <c r="AA127" i="10" s="1"/>
  <c r="I127" i="10"/>
  <c r="G127" i="10" a="1"/>
  <c r="G127" i="10" s="1"/>
  <c r="C127" i="10"/>
  <c r="B127" i="10"/>
  <c r="Z126" i="10"/>
  <c r="AA126" i="10" s="1"/>
  <c r="I126" i="10"/>
  <c r="G126" i="10" a="1"/>
  <c r="G126" i="10" s="1"/>
  <c r="C126" i="10"/>
  <c r="B126" i="10"/>
  <c r="Z125" i="10"/>
  <c r="AA125" i="10" s="1"/>
  <c r="I125" i="10"/>
  <c r="G125" i="10" a="1"/>
  <c r="G125" i="10" s="1"/>
  <c r="C125" i="10"/>
  <c r="B125" i="10"/>
  <c r="Z124" i="10"/>
  <c r="AA124" i="10" s="1"/>
  <c r="I124" i="10"/>
  <c r="G124" i="10" a="1"/>
  <c r="G124" i="10" s="1"/>
  <c r="C124" i="10"/>
  <c r="B124" i="10"/>
  <c r="Z123" i="10"/>
  <c r="AA123" i="10" s="1"/>
  <c r="I123" i="10"/>
  <c r="G123" i="10" a="1"/>
  <c r="G123" i="10" s="1"/>
  <c r="C123" i="10"/>
  <c r="B123" i="10"/>
  <c r="Z122" i="10"/>
  <c r="AA122" i="10" s="1"/>
  <c r="I122" i="10"/>
  <c r="G122" i="10" a="1"/>
  <c r="G122" i="10" s="1"/>
  <c r="C122" i="10"/>
  <c r="B122" i="10"/>
  <c r="Z121" i="10"/>
  <c r="AA121" i="10" s="1"/>
  <c r="I121" i="10"/>
  <c r="G121" i="10" a="1"/>
  <c r="G121" i="10" s="1"/>
  <c r="C121" i="10"/>
  <c r="B121" i="10"/>
  <c r="Z120" i="10"/>
  <c r="AA120" i="10" s="1"/>
  <c r="I120" i="10"/>
  <c r="G120" i="10" a="1"/>
  <c r="G120" i="10" s="1"/>
  <c r="C120" i="10"/>
  <c r="B120" i="10"/>
  <c r="Z119" i="10"/>
  <c r="AA119" i="10" s="1"/>
  <c r="I119" i="10"/>
  <c r="G119" i="10" a="1"/>
  <c r="G119" i="10" s="1"/>
  <c r="C119" i="10"/>
  <c r="B119" i="10"/>
  <c r="AA118" i="10"/>
  <c r="Z118" i="10"/>
  <c r="I118" i="10"/>
  <c r="G118" i="10" a="1"/>
  <c r="G118" i="10" s="1"/>
  <c r="C118" i="10"/>
  <c r="B118" i="10"/>
  <c r="Z117" i="10"/>
  <c r="AA117" i="10" s="1"/>
  <c r="I117" i="10"/>
  <c r="G117" i="10" a="1"/>
  <c r="G117" i="10" s="1"/>
  <c r="C117" i="10"/>
  <c r="B117" i="10"/>
  <c r="Z116" i="10"/>
  <c r="AA116" i="10" s="1"/>
  <c r="I116" i="10"/>
  <c r="G116" i="10" a="1"/>
  <c r="G116" i="10" s="1"/>
  <c r="C116" i="10"/>
  <c r="B116" i="10"/>
  <c r="Z115" i="10"/>
  <c r="AA115" i="10" s="1"/>
  <c r="I115" i="10"/>
  <c r="G115" i="10" a="1"/>
  <c r="G115" i="10" s="1"/>
  <c r="C115" i="10"/>
  <c r="B115" i="10"/>
  <c r="AA114" i="10"/>
  <c r="Z114" i="10"/>
  <c r="I114" i="10"/>
  <c r="G114" i="10" a="1"/>
  <c r="G114" i="10" s="1"/>
  <c r="C114" i="10"/>
  <c r="B114" i="10"/>
  <c r="Z113" i="10"/>
  <c r="AA113" i="10" s="1"/>
  <c r="I113" i="10"/>
  <c r="G113" i="10" a="1"/>
  <c r="G113" i="10" s="1"/>
  <c r="C113" i="10"/>
  <c r="B113" i="10"/>
  <c r="Z112" i="10"/>
  <c r="AA112" i="10" s="1"/>
  <c r="I112" i="10"/>
  <c r="G112" i="10" a="1"/>
  <c r="G112" i="10" s="1"/>
  <c r="C112" i="10"/>
  <c r="B112" i="10"/>
  <c r="Z111" i="10"/>
  <c r="AA111" i="10" s="1"/>
  <c r="I111" i="10"/>
  <c r="G111" i="10" a="1"/>
  <c r="G111" i="10" s="1"/>
  <c r="C111" i="10"/>
  <c r="B111" i="10"/>
  <c r="Z110" i="10"/>
  <c r="AA110" i="10" s="1"/>
  <c r="I110" i="10"/>
  <c r="G110" i="10" a="1"/>
  <c r="G110" i="10" s="1"/>
  <c r="C110" i="10"/>
  <c r="B110" i="10"/>
  <c r="Z109" i="10"/>
  <c r="AA109" i="10" s="1"/>
  <c r="I109" i="10"/>
  <c r="G109" i="10" a="1"/>
  <c r="G109" i="10" s="1"/>
  <c r="C109" i="10"/>
  <c r="B109" i="10"/>
  <c r="Z108" i="10"/>
  <c r="AA108" i="10" s="1"/>
  <c r="I108" i="10"/>
  <c r="G108" i="10" a="1"/>
  <c r="G108" i="10" s="1"/>
  <c r="C108" i="10"/>
  <c r="B108" i="10"/>
  <c r="Z107" i="10"/>
  <c r="AA107" i="10" s="1"/>
  <c r="I107" i="10"/>
  <c r="G107" i="10" a="1"/>
  <c r="G107" i="10" s="1"/>
  <c r="C107" i="10"/>
  <c r="B107" i="10"/>
  <c r="Z106" i="10"/>
  <c r="AA106" i="10" s="1"/>
  <c r="I106" i="10"/>
  <c r="G106" i="10" a="1"/>
  <c r="G106" i="10" s="1"/>
  <c r="C106" i="10"/>
  <c r="B106" i="10"/>
  <c r="Z105" i="10"/>
  <c r="AA105" i="10" s="1"/>
  <c r="I105" i="10"/>
  <c r="G105" i="10" a="1"/>
  <c r="G105" i="10" s="1"/>
  <c r="C105" i="10"/>
  <c r="B105" i="10"/>
  <c r="Z104" i="10"/>
  <c r="AA104" i="10" s="1"/>
  <c r="I104" i="10"/>
  <c r="G104" i="10" a="1"/>
  <c r="G104" i="10" s="1"/>
  <c r="C104" i="10"/>
  <c r="B104" i="10"/>
  <c r="Z103" i="10"/>
  <c r="AA103" i="10" s="1"/>
  <c r="I103" i="10"/>
  <c r="G103" i="10" a="1"/>
  <c r="G103" i="10" s="1"/>
  <c r="C103" i="10"/>
  <c r="B103" i="10"/>
  <c r="Z102" i="10"/>
  <c r="AA102" i="10" s="1"/>
  <c r="I102" i="10"/>
  <c r="G102" i="10" a="1"/>
  <c r="G102" i="10" s="1"/>
  <c r="C102" i="10"/>
  <c r="B102" i="10"/>
  <c r="Z101" i="10"/>
  <c r="AA101" i="10" s="1"/>
  <c r="I101" i="10"/>
  <c r="G101" i="10" a="1"/>
  <c r="G101" i="10" s="1"/>
  <c r="C101" i="10"/>
  <c r="B101" i="10"/>
  <c r="Z100" i="10"/>
  <c r="AA100" i="10" s="1"/>
  <c r="I100" i="10"/>
  <c r="G100" i="10" a="1"/>
  <c r="G100" i="10" s="1"/>
  <c r="C100" i="10"/>
  <c r="B100" i="10"/>
  <c r="Z99" i="10"/>
  <c r="AA99" i="10" s="1"/>
  <c r="I99" i="10"/>
  <c r="G99" i="10" a="1"/>
  <c r="G99" i="10" s="1"/>
  <c r="C99" i="10"/>
  <c r="B99" i="10"/>
  <c r="Z98" i="10"/>
  <c r="AA98" i="10" s="1"/>
  <c r="I98" i="10"/>
  <c r="G98" i="10" a="1"/>
  <c r="G98" i="10" s="1"/>
  <c r="C98" i="10"/>
  <c r="B98" i="10"/>
  <c r="Z97" i="10"/>
  <c r="AA97" i="10" s="1"/>
  <c r="I97" i="10"/>
  <c r="G97" i="10" a="1"/>
  <c r="G97" i="10" s="1"/>
  <c r="C97" i="10"/>
  <c r="B97" i="10"/>
  <c r="Z96" i="10"/>
  <c r="AA96" i="10" s="1"/>
  <c r="I96" i="10"/>
  <c r="G96" i="10" a="1"/>
  <c r="G96" i="10"/>
  <c r="C96" i="10"/>
  <c r="B96" i="10"/>
  <c r="Z95" i="10"/>
  <c r="AA95" i="10" s="1"/>
  <c r="I95" i="10"/>
  <c r="G95" i="10" a="1"/>
  <c r="G95" i="10" s="1"/>
  <c r="C95" i="10"/>
  <c r="B95" i="10"/>
  <c r="Z94" i="10"/>
  <c r="AA94" i="10" s="1"/>
  <c r="I94" i="10"/>
  <c r="G94" i="10" a="1"/>
  <c r="G94" i="10" s="1"/>
  <c r="C94" i="10"/>
  <c r="B94" i="10"/>
  <c r="Z93" i="10"/>
  <c r="AA93" i="10" s="1"/>
  <c r="I93" i="10"/>
  <c r="G93" i="10" a="1"/>
  <c r="G93" i="10" s="1"/>
  <c r="C93" i="10"/>
  <c r="B93" i="10"/>
  <c r="Z92" i="10"/>
  <c r="AA92" i="10" s="1"/>
  <c r="I92" i="10"/>
  <c r="G92" i="10" a="1"/>
  <c r="G92" i="10" s="1"/>
  <c r="C92" i="10"/>
  <c r="B92" i="10"/>
  <c r="Z91" i="10"/>
  <c r="AA91" i="10" s="1"/>
  <c r="I91" i="10"/>
  <c r="G91" i="10" a="1"/>
  <c r="G91" i="10" s="1"/>
  <c r="C91" i="10"/>
  <c r="B91" i="10"/>
  <c r="Z90" i="10"/>
  <c r="AA90" i="10" s="1"/>
  <c r="I90" i="10"/>
  <c r="G90" i="10" a="1"/>
  <c r="G90" i="10" s="1"/>
  <c r="C90" i="10"/>
  <c r="B90" i="10"/>
  <c r="Z89" i="10"/>
  <c r="AA89" i="10" s="1"/>
  <c r="I89" i="10"/>
  <c r="G89" i="10" a="1"/>
  <c r="G89" i="10" s="1"/>
  <c r="C89" i="10"/>
  <c r="B89" i="10"/>
  <c r="Z88" i="10"/>
  <c r="AA88" i="10" s="1"/>
  <c r="I88" i="10"/>
  <c r="G88" i="10" a="1"/>
  <c r="G88" i="10" s="1"/>
  <c r="C88" i="10"/>
  <c r="B88" i="10"/>
  <c r="Z87" i="10"/>
  <c r="AA87" i="10" s="1"/>
  <c r="I87" i="10"/>
  <c r="G87" i="10" a="1"/>
  <c r="G87" i="10" s="1"/>
  <c r="C87" i="10"/>
  <c r="B87" i="10"/>
  <c r="Z86" i="10"/>
  <c r="AA86" i="10" s="1"/>
  <c r="I86" i="10"/>
  <c r="G86" i="10" a="1"/>
  <c r="G86" i="10" s="1"/>
  <c r="C86" i="10"/>
  <c r="B86" i="10"/>
  <c r="Z85" i="10"/>
  <c r="AA85" i="10" s="1"/>
  <c r="I85" i="10"/>
  <c r="G85" i="10" a="1"/>
  <c r="G85" i="10" s="1"/>
  <c r="C85" i="10"/>
  <c r="B85" i="10"/>
  <c r="Z84" i="10"/>
  <c r="AA84" i="10" s="1"/>
  <c r="I84" i="10"/>
  <c r="G84" i="10" a="1"/>
  <c r="G84" i="10" s="1"/>
  <c r="C84" i="10"/>
  <c r="B84" i="10"/>
  <c r="Z83" i="10"/>
  <c r="AA83" i="10" s="1"/>
  <c r="I83" i="10"/>
  <c r="G83" i="10" a="1"/>
  <c r="G83" i="10" s="1"/>
  <c r="C83" i="10"/>
  <c r="B83" i="10"/>
  <c r="Z82" i="10"/>
  <c r="AA82" i="10" s="1"/>
  <c r="I82" i="10"/>
  <c r="G82" i="10" a="1"/>
  <c r="G82" i="10" s="1"/>
  <c r="C82" i="10"/>
  <c r="B82" i="10"/>
  <c r="Z81" i="10"/>
  <c r="AA81" i="10" s="1"/>
  <c r="I81" i="10"/>
  <c r="G81" i="10" a="1"/>
  <c r="G81" i="10" s="1"/>
  <c r="C81" i="10"/>
  <c r="B81" i="10"/>
  <c r="Z80" i="10"/>
  <c r="AA80" i="10" s="1"/>
  <c r="I80" i="10"/>
  <c r="G80" i="10" a="1"/>
  <c r="G80" i="10" s="1"/>
  <c r="C80" i="10"/>
  <c r="B80" i="10"/>
  <c r="Z79" i="10"/>
  <c r="AA79" i="10" s="1"/>
  <c r="I79" i="10"/>
  <c r="G79" i="10" a="1"/>
  <c r="G79" i="10" s="1"/>
  <c r="C79" i="10"/>
  <c r="B79" i="10"/>
  <c r="Z78" i="10"/>
  <c r="AA78" i="10" s="1"/>
  <c r="I78" i="10"/>
  <c r="G78" i="10" a="1"/>
  <c r="G78" i="10" s="1"/>
  <c r="C78" i="10"/>
  <c r="B78" i="10"/>
  <c r="Z77" i="10"/>
  <c r="AA77" i="10" s="1"/>
  <c r="I77" i="10"/>
  <c r="G77" i="10" a="1"/>
  <c r="G77" i="10" s="1"/>
  <c r="C77" i="10"/>
  <c r="B77" i="10"/>
  <c r="Z76" i="10"/>
  <c r="AA76" i="10" s="1"/>
  <c r="I76" i="10"/>
  <c r="G76" i="10" a="1"/>
  <c r="G76" i="10" s="1"/>
  <c r="C76" i="10"/>
  <c r="B76" i="10"/>
  <c r="Z75" i="10"/>
  <c r="AA75" i="10" s="1"/>
  <c r="I75" i="10"/>
  <c r="G75" i="10" a="1"/>
  <c r="G75" i="10" s="1"/>
  <c r="C75" i="10"/>
  <c r="B75" i="10"/>
  <c r="Z74" i="10"/>
  <c r="AA74" i="10" s="1"/>
  <c r="I74" i="10"/>
  <c r="G74" i="10" a="1"/>
  <c r="G74" i="10" s="1"/>
  <c r="C74" i="10"/>
  <c r="B74" i="10"/>
  <c r="Z73" i="10"/>
  <c r="AA73" i="10" s="1"/>
  <c r="I73" i="10"/>
  <c r="G73" i="10" a="1"/>
  <c r="G73" i="10" s="1"/>
  <c r="C73" i="10"/>
  <c r="B73" i="10"/>
  <c r="Z72" i="10"/>
  <c r="AA72" i="10" s="1"/>
  <c r="I72" i="10"/>
  <c r="G72" i="10" a="1"/>
  <c r="G72" i="10" s="1"/>
  <c r="C72" i="10"/>
  <c r="B72" i="10"/>
  <c r="Z71" i="10"/>
  <c r="AA71" i="10" s="1"/>
  <c r="I71" i="10"/>
  <c r="G71" i="10" a="1"/>
  <c r="G71" i="10" s="1"/>
  <c r="C71" i="10"/>
  <c r="B71" i="10"/>
  <c r="Z70" i="10"/>
  <c r="AA70" i="10" s="1"/>
  <c r="I70" i="10"/>
  <c r="G70" i="10" a="1"/>
  <c r="G70" i="10" s="1"/>
  <c r="C70" i="10"/>
  <c r="B70" i="10"/>
  <c r="Z69" i="10"/>
  <c r="AA69" i="10" s="1"/>
  <c r="I69" i="10"/>
  <c r="G69" i="10" a="1"/>
  <c r="G69" i="10" s="1"/>
  <c r="C69" i="10"/>
  <c r="B69" i="10"/>
  <c r="Z68" i="10"/>
  <c r="AA68" i="10" s="1"/>
  <c r="I68" i="10"/>
  <c r="G68" i="10" a="1"/>
  <c r="G68" i="10" s="1"/>
  <c r="C68" i="10"/>
  <c r="B68" i="10"/>
  <c r="Z67" i="10"/>
  <c r="AA67" i="10" s="1"/>
  <c r="I67" i="10"/>
  <c r="G67" i="10" a="1"/>
  <c r="G67" i="10" s="1"/>
  <c r="C67" i="10"/>
  <c r="B67" i="10"/>
  <c r="Z66" i="10"/>
  <c r="AA66" i="10" s="1"/>
  <c r="I66" i="10"/>
  <c r="G66" i="10" a="1"/>
  <c r="G66" i="10" s="1"/>
  <c r="C66" i="10"/>
  <c r="B66" i="10"/>
  <c r="Z65" i="10"/>
  <c r="AA65" i="10" s="1"/>
  <c r="I65" i="10"/>
  <c r="G65" i="10" a="1"/>
  <c r="G65" i="10" s="1"/>
  <c r="C65" i="10"/>
  <c r="B65" i="10"/>
  <c r="Z64" i="10"/>
  <c r="AA64" i="10" s="1"/>
  <c r="I64" i="10"/>
  <c r="G64" i="10" a="1"/>
  <c r="G64" i="10" s="1"/>
  <c r="C64" i="10"/>
  <c r="B64" i="10"/>
  <c r="Z63" i="10"/>
  <c r="AA63" i="10" s="1"/>
  <c r="I63" i="10"/>
  <c r="G63" i="10" a="1"/>
  <c r="G63" i="10" s="1"/>
  <c r="C63" i="10"/>
  <c r="B63" i="10"/>
  <c r="Z62" i="10"/>
  <c r="AA62" i="10" s="1"/>
  <c r="I62" i="10"/>
  <c r="G62" i="10" a="1"/>
  <c r="G62" i="10" s="1"/>
  <c r="C62" i="10"/>
  <c r="B62" i="10"/>
  <c r="Z61" i="10"/>
  <c r="AA61" i="10" s="1"/>
  <c r="I61" i="10"/>
  <c r="G61" i="10" a="1"/>
  <c r="G61" i="10" s="1"/>
  <c r="C61" i="10"/>
  <c r="B61" i="10"/>
  <c r="Z60" i="10"/>
  <c r="AA60" i="10" s="1"/>
  <c r="I60" i="10"/>
  <c r="G60" i="10" a="1"/>
  <c r="G60" i="10" s="1"/>
  <c r="C60" i="10"/>
  <c r="B60" i="10"/>
  <c r="Z59" i="10"/>
  <c r="AA59" i="10" s="1"/>
  <c r="I59" i="10"/>
  <c r="G59" i="10" a="1"/>
  <c r="G59" i="10" s="1"/>
  <c r="C59" i="10"/>
  <c r="B59" i="10"/>
  <c r="Z58" i="10"/>
  <c r="AA58" i="10" s="1"/>
  <c r="I58" i="10"/>
  <c r="G58" i="10" a="1"/>
  <c r="G58" i="10" s="1"/>
  <c r="C58" i="10"/>
  <c r="B58" i="10"/>
  <c r="Z57" i="10"/>
  <c r="AA57" i="10" s="1"/>
  <c r="I57" i="10"/>
  <c r="G57" i="10" a="1"/>
  <c r="G57" i="10" s="1"/>
  <c r="C57" i="10"/>
  <c r="B57" i="10"/>
  <c r="Z56" i="10"/>
  <c r="AA56" i="10" s="1"/>
  <c r="I56" i="10"/>
  <c r="G56" i="10" a="1"/>
  <c r="G56" i="10" s="1"/>
  <c r="C56" i="10"/>
  <c r="B56" i="10"/>
  <c r="Z55" i="10"/>
  <c r="AA55" i="10" s="1"/>
  <c r="I55" i="10"/>
  <c r="G55" i="10" a="1"/>
  <c r="G55" i="10" s="1"/>
  <c r="C55" i="10"/>
  <c r="B55" i="10"/>
  <c r="AA54" i="10"/>
  <c r="Z54" i="10"/>
  <c r="I54" i="10"/>
  <c r="G54" i="10" a="1"/>
  <c r="G54" i="10" s="1"/>
  <c r="C54" i="10"/>
  <c r="B54" i="10"/>
  <c r="Z53" i="10"/>
  <c r="AA53" i="10" s="1"/>
  <c r="I53" i="10"/>
  <c r="G53" i="10" a="1"/>
  <c r="G53" i="10" s="1"/>
  <c r="C53" i="10"/>
  <c r="B53" i="10"/>
  <c r="Z52" i="10"/>
  <c r="AA52" i="10" s="1"/>
  <c r="I52" i="10"/>
  <c r="G52" i="10" a="1"/>
  <c r="G52" i="10" s="1"/>
  <c r="C52" i="10"/>
  <c r="B52" i="10"/>
  <c r="Z51" i="10"/>
  <c r="AA51" i="10" s="1"/>
  <c r="I51" i="10"/>
  <c r="G51" i="10" a="1"/>
  <c r="G51" i="10" s="1"/>
  <c r="C51" i="10"/>
  <c r="B51" i="10"/>
  <c r="Z50" i="10"/>
  <c r="AA50" i="10" s="1"/>
  <c r="I50" i="10"/>
  <c r="G50" i="10" a="1"/>
  <c r="G50" i="10" s="1"/>
  <c r="C50" i="10"/>
  <c r="B50" i="10"/>
  <c r="Z49" i="10"/>
  <c r="AA49" i="10" s="1"/>
  <c r="I49" i="10"/>
  <c r="G49" i="10" a="1"/>
  <c r="G49" i="10" s="1"/>
  <c r="C49" i="10"/>
  <c r="B49" i="10"/>
  <c r="Z48" i="10"/>
  <c r="AA48" i="10" s="1"/>
  <c r="I48" i="10"/>
  <c r="G48" i="10" a="1"/>
  <c r="G48" i="10" s="1"/>
  <c r="C48" i="10"/>
  <c r="B48" i="10"/>
  <c r="Z47" i="10"/>
  <c r="AA47" i="10" s="1"/>
  <c r="I47" i="10"/>
  <c r="G47" i="10" a="1"/>
  <c r="G47" i="10" s="1"/>
  <c r="C47" i="10"/>
  <c r="B47" i="10"/>
  <c r="Z46" i="10"/>
  <c r="AA46" i="10" s="1"/>
  <c r="I46" i="10"/>
  <c r="G46" i="10" a="1"/>
  <c r="G46" i="10" s="1"/>
  <c r="C46" i="10"/>
  <c r="B46" i="10"/>
  <c r="Z45" i="10"/>
  <c r="AA45" i="10" s="1"/>
  <c r="I45" i="10"/>
  <c r="G45" i="10" a="1"/>
  <c r="G45" i="10" s="1"/>
  <c r="C45" i="10"/>
  <c r="B45" i="10"/>
  <c r="Z44" i="10"/>
  <c r="AA44" i="10" s="1"/>
  <c r="I44" i="10"/>
  <c r="G44" i="10" a="1"/>
  <c r="G44" i="10" s="1"/>
  <c r="C44" i="10"/>
  <c r="B44" i="10"/>
  <c r="Z43" i="10"/>
  <c r="AA43" i="10" s="1"/>
  <c r="I43" i="10"/>
  <c r="G43" i="10" a="1"/>
  <c r="G43" i="10" s="1"/>
  <c r="C43" i="10"/>
  <c r="B43" i="10"/>
  <c r="Z42" i="10"/>
  <c r="AA42" i="10" s="1"/>
  <c r="I42" i="10"/>
  <c r="G42" i="10" a="1"/>
  <c r="G42" i="10" s="1"/>
  <c r="C42" i="10"/>
  <c r="B42" i="10"/>
  <c r="Z41" i="10"/>
  <c r="AA41" i="10" s="1"/>
  <c r="I41" i="10"/>
  <c r="G41" i="10" a="1"/>
  <c r="G41" i="10" s="1"/>
  <c r="C41" i="10"/>
  <c r="B41" i="10"/>
  <c r="Z40" i="10"/>
  <c r="AA40" i="10" s="1"/>
  <c r="I40" i="10"/>
  <c r="G40" i="10" a="1"/>
  <c r="G40" i="10" s="1"/>
  <c r="C40" i="10"/>
  <c r="B40" i="10"/>
  <c r="Z39" i="10"/>
  <c r="AA39" i="10" s="1"/>
  <c r="I39" i="10"/>
  <c r="G39" i="10" a="1"/>
  <c r="G39" i="10" s="1"/>
  <c r="C39" i="10"/>
  <c r="B39" i="10"/>
  <c r="Z38" i="10"/>
  <c r="AA38" i="10" s="1"/>
  <c r="I38" i="10"/>
  <c r="G38" i="10" a="1"/>
  <c r="G38" i="10" s="1"/>
  <c r="C38" i="10"/>
  <c r="B38" i="10"/>
  <c r="Z37" i="10"/>
  <c r="AA37" i="10" s="1"/>
  <c r="I37" i="10"/>
  <c r="G37" i="10" a="1"/>
  <c r="G37" i="10" s="1"/>
  <c r="C37" i="10"/>
  <c r="B37" i="10"/>
  <c r="Z36" i="10"/>
  <c r="AA36" i="10" s="1"/>
  <c r="I36" i="10"/>
  <c r="G36" i="10" a="1"/>
  <c r="G36" i="10" s="1"/>
  <c r="C36" i="10"/>
  <c r="B36" i="10"/>
  <c r="Z35" i="10"/>
  <c r="AA35" i="10" s="1"/>
  <c r="I35" i="10"/>
  <c r="G35" i="10" a="1"/>
  <c r="G35" i="10" s="1"/>
  <c r="C35" i="10"/>
  <c r="B35" i="10"/>
  <c r="Z34" i="10"/>
  <c r="AA34" i="10" s="1"/>
  <c r="I34" i="10"/>
  <c r="G34" i="10" a="1"/>
  <c r="G34" i="10" s="1"/>
  <c r="C34" i="10"/>
  <c r="B34" i="10"/>
  <c r="Z33" i="10"/>
  <c r="AA33" i="10" s="1"/>
  <c r="I33" i="10"/>
  <c r="G33" i="10" a="1"/>
  <c r="G33" i="10" s="1"/>
  <c r="C33" i="10"/>
  <c r="B33" i="10"/>
  <c r="Z32" i="10"/>
  <c r="AA32" i="10" s="1"/>
  <c r="I32" i="10"/>
  <c r="G32" i="10" a="1"/>
  <c r="G32" i="10" s="1"/>
  <c r="C32" i="10"/>
  <c r="B32" i="10"/>
  <c r="Z31" i="10"/>
  <c r="AA31" i="10" s="1"/>
  <c r="I31" i="10"/>
  <c r="G31" i="10" a="1"/>
  <c r="G31" i="10" s="1"/>
  <c r="C31" i="10"/>
  <c r="B31" i="10"/>
  <c r="Z30" i="10"/>
  <c r="AA30" i="10" s="1"/>
  <c r="I30" i="10"/>
  <c r="G30" i="10" a="1"/>
  <c r="G30" i="10" s="1"/>
  <c r="C30" i="10"/>
  <c r="B30" i="10"/>
  <c r="Z29" i="10"/>
  <c r="AA29" i="10" s="1"/>
  <c r="I29" i="10"/>
  <c r="G29" i="10" a="1"/>
  <c r="G29" i="10" s="1"/>
  <c r="C29" i="10"/>
  <c r="B29" i="10"/>
  <c r="Z28" i="10"/>
  <c r="AA28" i="10" s="1"/>
  <c r="I28" i="10"/>
  <c r="G28" i="10" a="1"/>
  <c r="G28" i="10" s="1"/>
  <c r="C28" i="10"/>
  <c r="B28" i="10"/>
  <c r="Z27" i="10"/>
  <c r="AA27" i="10" s="1"/>
  <c r="I27" i="10"/>
  <c r="G27" i="10" a="1"/>
  <c r="G27" i="10" s="1"/>
  <c r="C27" i="10"/>
  <c r="B27" i="10"/>
  <c r="Z26" i="10"/>
  <c r="AA26" i="10" s="1"/>
  <c r="I26" i="10"/>
  <c r="G26" i="10" a="1"/>
  <c r="G26" i="10" s="1"/>
  <c r="C26" i="10"/>
  <c r="B26" i="10"/>
  <c r="Z25" i="10"/>
  <c r="AA25" i="10" s="1"/>
  <c r="I25" i="10"/>
  <c r="G25" i="10" a="1"/>
  <c r="G25" i="10" s="1"/>
  <c r="C25" i="10"/>
  <c r="B25" i="10"/>
  <c r="Z24" i="10"/>
  <c r="AA24" i="10" s="1"/>
  <c r="I24" i="10"/>
  <c r="G24" i="10" a="1"/>
  <c r="G24" i="10" s="1"/>
  <c r="C24" i="10"/>
  <c r="B24" i="10"/>
  <c r="Z23" i="10"/>
  <c r="AA23" i="10" s="1"/>
  <c r="I23" i="10"/>
  <c r="G23" i="10" a="1"/>
  <c r="G23" i="10" s="1"/>
  <c r="C23" i="10"/>
  <c r="B23" i="10"/>
  <c r="Z22" i="10"/>
  <c r="AA22" i="10" s="1"/>
  <c r="I22" i="10"/>
  <c r="G22" i="10" a="1"/>
  <c r="G22" i="10" s="1"/>
  <c r="C22" i="10"/>
  <c r="B22" i="10"/>
  <c r="Z21" i="10"/>
  <c r="AA21" i="10" s="1"/>
  <c r="I21" i="10"/>
  <c r="G21" i="10" a="1"/>
  <c r="G21" i="10" s="1"/>
  <c r="C21" i="10"/>
  <c r="B21" i="10"/>
  <c r="Z20" i="10"/>
  <c r="AA20" i="10" s="1"/>
  <c r="I20" i="10"/>
  <c r="G20" i="10" a="1"/>
  <c r="G20" i="10" s="1"/>
  <c r="C20" i="10"/>
  <c r="B20" i="10"/>
  <c r="Z19" i="10"/>
  <c r="AA19" i="10" s="1"/>
  <c r="I19" i="10"/>
  <c r="G19" i="10" a="1"/>
  <c r="G19" i="10" s="1"/>
  <c r="C19" i="10"/>
  <c r="B19" i="10"/>
  <c r="Z18" i="10"/>
  <c r="AA18" i="10" s="1"/>
  <c r="I18" i="10"/>
  <c r="G18" i="10" a="1"/>
  <c r="G18" i="10" s="1"/>
  <c r="C18" i="10"/>
  <c r="B18" i="10"/>
  <c r="Z17" i="10"/>
  <c r="AA17" i="10" s="1"/>
  <c r="I17" i="10"/>
  <c r="G17" i="10" a="1"/>
  <c r="G17" i="10" s="1"/>
  <c r="C17" i="10"/>
  <c r="B17" i="10"/>
  <c r="Z16" i="10"/>
  <c r="AA16" i="10" s="1"/>
  <c r="I16" i="10"/>
  <c r="G16" i="10" a="1"/>
  <c r="G16" i="10" s="1"/>
  <c r="C16" i="10"/>
  <c r="B16" i="10"/>
  <c r="Z15" i="10"/>
  <c r="AA15" i="10" s="1"/>
  <c r="I15" i="10"/>
  <c r="G15" i="10" a="1"/>
  <c r="G15" i="10" s="1"/>
  <c r="C15" i="10"/>
  <c r="B15" i="10"/>
  <c r="Z14" i="10"/>
  <c r="AA14" i="10" s="1"/>
  <c r="I14" i="10"/>
  <c r="G14" i="10" a="1"/>
  <c r="G14" i="10" s="1"/>
  <c r="C14" i="10"/>
  <c r="B14" i="10"/>
  <c r="Z13" i="10"/>
  <c r="AA13" i="10" s="1"/>
  <c r="I13" i="10"/>
  <c r="G13" i="10" a="1"/>
  <c r="G13" i="10" s="1"/>
  <c r="C13" i="10"/>
  <c r="B13" i="10"/>
  <c r="Z12" i="10"/>
  <c r="AA12" i="10" s="1"/>
  <c r="I12" i="10"/>
  <c r="G12" i="10" a="1"/>
  <c r="G12" i="10" s="1"/>
  <c r="C12" i="10"/>
  <c r="B12" i="10"/>
  <c r="Z11" i="10"/>
  <c r="AA11" i="10" s="1"/>
  <c r="I11" i="10"/>
  <c r="G11" i="10" a="1"/>
  <c r="G11" i="10" s="1"/>
  <c r="C11" i="10"/>
  <c r="B11" i="10"/>
  <c r="Z10" i="10"/>
  <c r="AA10" i="10" s="1"/>
  <c r="I10" i="10"/>
  <c r="G10" i="10" a="1"/>
  <c r="G10" i="10" s="1"/>
  <c r="C10" i="10"/>
  <c r="B10" i="10"/>
  <c r="Z9" i="10"/>
  <c r="AA9" i="10" s="1"/>
  <c r="I9" i="10"/>
  <c r="G9" i="10" a="1"/>
  <c r="G9" i="10" s="1"/>
  <c r="C9" i="10"/>
  <c r="B9" i="10"/>
  <c r="N27" i="37" a="1"/>
  <c r="J27" i="37" a="1"/>
  <c r="I27" i="37" a="1"/>
  <c r="B27" i="37" a="1"/>
  <c r="L27" i="37" a="1"/>
  <c r="D27" i="37" a="1"/>
  <c r="E27" i="37" a="1"/>
  <c r="M27" i="37" a="1"/>
  <c r="D17" i="37" a="1"/>
  <c r="C27" i="37" a="1"/>
  <c r="H17" i="37" a="1"/>
  <c r="H27" i="37" a="1"/>
  <c r="F27" i="37" a="1"/>
  <c r="K27" i="37" a="1"/>
  <c r="A27" i="37" a="1"/>
  <c r="E17" i="37" a="1"/>
  <c r="A17" i="37" a="1"/>
  <c r="G27" i="37" a="1"/>
  <c r="G17" i="37" a="1"/>
  <c r="B17" i="37" a="1"/>
  <c r="F17" i="37" a="1"/>
  <c r="C17" i="37" a="1"/>
  <c r="V84" i="36" l="1"/>
  <c r="W84" i="36"/>
  <c r="P84" i="36"/>
  <c r="AJ81" i="36"/>
  <c r="AH153" i="34"/>
  <c r="D70" i="35"/>
  <c r="AH155" i="34"/>
  <c r="AH150" i="34"/>
  <c r="AH154" i="34"/>
  <c r="CX49" i="3"/>
  <c r="V83" i="36"/>
  <c r="W83" i="36"/>
  <c r="P83" i="36"/>
  <c r="AH83" i="36"/>
  <c r="AJ83" i="36"/>
  <c r="CX46" i="3"/>
  <c r="D158" i="35"/>
  <c r="D189" i="35"/>
  <c r="D159" i="35"/>
  <c r="D190" i="35"/>
  <c r="I191" i="35"/>
  <c r="I164" i="35"/>
  <c r="I192" i="35"/>
  <c r="I190" i="35"/>
  <c r="I189" i="35"/>
  <c r="I46" i="35"/>
  <c r="I188" i="35"/>
  <c r="I187" i="35"/>
  <c r="D164" i="35"/>
  <c r="D187" i="35"/>
  <c r="D163" i="35"/>
  <c r="AH152" i="34"/>
  <c r="AH151" i="34"/>
  <c r="J152" i="34"/>
  <c r="T17" i="34"/>
  <c r="W81" i="36"/>
  <c r="AH81" i="36"/>
  <c r="B46" i="35"/>
  <c r="B186" i="35"/>
  <c r="AJ79" i="36"/>
  <c r="D186" i="35"/>
  <c r="M17" i="34"/>
  <c r="P81" i="36"/>
  <c r="S17" i="34"/>
  <c r="V81" i="36"/>
  <c r="I185" i="35"/>
  <c r="I186" i="35"/>
  <c r="D154" i="35"/>
  <c r="D183" i="35"/>
  <c r="AH146" i="34"/>
  <c r="D184" i="35"/>
  <c r="B154" i="35"/>
  <c r="B183" i="35"/>
  <c r="AJ80" i="36"/>
  <c r="I184" i="35"/>
  <c r="I183" i="35"/>
  <c r="P79" i="36"/>
  <c r="V79" i="36"/>
  <c r="W79" i="36"/>
  <c r="AJ78" i="36"/>
  <c r="P78" i="36"/>
  <c r="D46" i="35"/>
  <c r="AH145" i="34"/>
  <c r="J145" i="34"/>
  <c r="D55" i="35"/>
  <c r="AH149" i="34"/>
  <c r="D49" i="35"/>
  <c r="AH147" i="34"/>
  <c r="J150" i="34"/>
  <c r="I142" i="35"/>
  <c r="J142" i="35" s="1"/>
  <c r="I182" i="35"/>
  <c r="W77" i="36"/>
  <c r="P77" i="36"/>
  <c r="D30" i="35"/>
  <c r="AH144" i="34"/>
  <c r="AJ77" i="36"/>
  <c r="V77" i="36"/>
  <c r="CF27" i="3"/>
  <c r="DI27" i="3" s="1"/>
  <c r="AH126" i="34"/>
  <c r="D181" i="35"/>
  <c r="B149" i="35"/>
  <c r="B181" i="35"/>
  <c r="I180" i="35"/>
  <c r="J180" i="35" s="1"/>
  <c r="I181" i="35"/>
  <c r="I178" i="35"/>
  <c r="I177" i="35"/>
  <c r="I179" i="35"/>
  <c r="I176" i="35"/>
  <c r="B166" i="35"/>
  <c r="B175" i="35"/>
  <c r="D166" i="35"/>
  <c r="D175" i="35"/>
  <c r="I148" i="35"/>
  <c r="I175" i="35"/>
  <c r="I53" i="35"/>
  <c r="I174" i="35"/>
  <c r="D96" i="35"/>
  <c r="AH140" i="34"/>
  <c r="AH112" i="34"/>
  <c r="AH138" i="34"/>
  <c r="I173" i="35"/>
  <c r="B53" i="35"/>
  <c r="B173" i="35"/>
  <c r="P74" i="36"/>
  <c r="V75" i="36"/>
  <c r="V70" i="36"/>
  <c r="W75" i="36"/>
  <c r="W70" i="36"/>
  <c r="V73" i="36"/>
  <c r="W73" i="36"/>
  <c r="P75" i="36"/>
  <c r="V76" i="36"/>
  <c r="P70" i="36"/>
  <c r="W76" i="36"/>
  <c r="P73" i="36"/>
  <c r="V74" i="36"/>
  <c r="W74" i="36"/>
  <c r="P76" i="36"/>
  <c r="D43" i="35"/>
  <c r="AH137" i="34"/>
  <c r="D42" i="35"/>
  <c r="AH136" i="34"/>
  <c r="M135" i="34"/>
  <c r="D62" i="35"/>
  <c r="AH135" i="34"/>
  <c r="D38" i="35"/>
  <c r="AH134" i="34"/>
  <c r="D45" i="35"/>
  <c r="AH132" i="34"/>
  <c r="D68" i="35"/>
  <c r="AH131" i="34"/>
  <c r="D58" i="35"/>
  <c r="AH129" i="34"/>
  <c r="D144" i="35"/>
  <c r="AH128" i="34"/>
  <c r="D147" i="35"/>
  <c r="AH125" i="34"/>
  <c r="I172" i="35"/>
  <c r="B146" i="35"/>
  <c r="B172" i="35"/>
  <c r="AH117" i="34"/>
  <c r="D172" i="35"/>
  <c r="I171" i="35"/>
  <c r="I75" i="35"/>
  <c r="I170" i="35"/>
  <c r="C12" i="32"/>
  <c r="G18" i="32"/>
  <c r="AH119" i="34"/>
  <c r="AJ63" i="36"/>
  <c r="AH120" i="34"/>
  <c r="AJ64" i="36"/>
  <c r="P65" i="36"/>
  <c r="D94" i="35"/>
  <c r="AH122" i="34"/>
  <c r="AH111" i="34"/>
  <c r="AH118" i="34"/>
  <c r="D95" i="35"/>
  <c r="AH123" i="34"/>
  <c r="D93" i="35"/>
  <c r="AH121" i="34"/>
  <c r="AH99" i="34"/>
  <c r="D167" i="35"/>
  <c r="B75" i="35"/>
  <c r="B167" i="35"/>
  <c r="I167" i="35"/>
  <c r="I19" i="35"/>
  <c r="I166" i="35"/>
  <c r="B19" i="35"/>
  <c r="B165" i="35"/>
  <c r="AH105" i="34"/>
  <c r="D165" i="35"/>
  <c r="I165" i="35"/>
  <c r="I159" i="35"/>
  <c r="B106" i="35"/>
  <c r="B164" i="35"/>
  <c r="B139" i="35"/>
  <c r="B159" i="35"/>
  <c r="B138" i="35"/>
  <c r="B158" i="35"/>
  <c r="D140" i="35"/>
  <c r="D160" i="35"/>
  <c r="B73" i="35"/>
  <c r="B156" i="35"/>
  <c r="D137" i="35"/>
  <c r="D157" i="35"/>
  <c r="B76" i="35"/>
  <c r="B155" i="35"/>
  <c r="AH97" i="34"/>
  <c r="D156" i="35"/>
  <c r="AH100" i="34"/>
  <c r="D155" i="35"/>
  <c r="B141" i="35"/>
  <c r="B163" i="35"/>
  <c r="B140" i="35"/>
  <c r="B160" i="35"/>
  <c r="B137" i="35"/>
  <c r="B157" i="35"/>
  <c r="I163" i="35"/>
  <c r="I160" i="35"/>
  <c r="I158" i="35"/>
  <c r="I73" i="35"/>
  <c r="I157" i="35"/>
  <c r="I154" i="35"/>
  <c r="I76" i="35"/>
  <c r="I156" i="35"/>
  <c r="I40" i="35"/>
  <c r="I155" i="35"/>
  <c r="B128" i="35"/>
  <c r="B150" i="35"/>
  <c r="D131" i="35"/>
  <c r="D153" i="35"/>
  <c r="B129" i="35"/>
  <c r="B151" i="35"/>
  <c r="D128" i="35"/>
  <c r="D150" i="35"/>
  <c r="B130" i="35"/>
  <c r="B152" i="35"/>
  <c r="D129" i="35"/>
  <c r="D151" i="35"/>
  <c r="I153" i="35"/>
  <c r="B131" i="35"/>
  <c r="B153" i="35"/>
  <c r="D130" i="35"/>
  <c r="D152" i="35"/>
  <c r="I152" i="35"/>
  <c r="I151" i="35"/>
  <c r="I150" i="35"/>
  <c r="B132" i="35"/>
  <c r="B148" i="35"/>
  <c r="B126" i="35"/>
  <c r="B147" i="35"/>
  <c r="D132" i="35"/>
  <c r="D148" i="35"/>
  <c r="AH116" i="34"/>
  <c r="D149" i="35"/>
  <c r="I149" i="35"/>
  <c r="I147" i="35"/>
  <c r="AH106" i="34"/>
  <c r="AH115" i="34"/>
  <c r="AH108" i="34"/>
  <c r="D146" i="35"/>
  <c r="I83" i="35"/>
  <c r="I146" i="35"/>
  <c r="AH62" i="36"/>
  <c r="I106" i="35"/>
  <c r="I107" i="35"/>
  <c r="J107" i="35" s="1"/>
  <c r="AJ49" i="36"/>
  <c r="D145" i="35"/>
  <c r="AH61" i="36"/>
  <c r="P61" i="36"/>
  <c r="V61" i="36"/>
  <c r="B83" i="35"/>
  <c r="B145" i="35"/>
  <c r="W61" i="36"/>
  <c r="I47" i="35"/>
  <c r="I145" i="35"/>
  <c r="AH43" i="36"/>
  <c r="P43" i="36"/>
  <c r="D103" i="35"/>
  <c r="AH113" i="34"/>
  <c r="D104" i="35"/>
  <c r="AH114" i="34"/>
  <c r="I144" i="35"/>
  <c r="P59" i="36"/>
  <c r="B47" i="35"/>
  <c r="B144" i="35"/>
  <c r="AJ59" i="36"/>
  <c r="P60" i="36"/>
  <c r="V60" i="36"/>
  <c r="W60" i="36"/>
  <c r="W59" i="36"/>
  <c r="AH60" i="36"/>
  <c r="I139" i="35"/>
  <c r="V59" i="36"/>
  <c r="AH59" i="36"/>
  <c r="D120" i="35"/>
  <c r="D138" i="35"/>
  <c r="B135" i="35"/>
  <c r="D121" i="35"/>
  <c r="D139" i="35"/>
  <c r="D123" i="35"/>
  <c r="D141" i="35"/>
  <c r="D135" i="35"/>
  <c r="I141" i="35"/>
  <c r="I140" i="35"/>
  <c r="I138" i="35"/>
  <c r="I137" i="35"/>
  <c r="D84" i="35"/>
  <c r="AH109" i="34"/>
  <c r="B40" i="35"/>
  <c r="B136" i="35"/>
  <c r="D40" i="35"/>
  <c r="D136" i="35"/>
  <c r="I35" i="35"/>
  <c r="I136" i="35"/>
  <c r="D91" i="35"/>
  <c r="AJ60" i="36"/>
  <c r="D80" i="35"/>
  <c r="AJ62" i="36"/>
  <c r="D92" i="35"/>
  <c r="AJ61" i="36"/>
  <c r="V62" i="36"/>
  <c r="W62" i="36"/>
  <c r="P62" i="36"/>
  <c r="I135" i="35"/>
  <c r="D127" i="35"/>
  <c r="D134" i="35"/>
  <c r="B127" i="35"/>
  <c r="B134" i="35"/>
  <c r="I36" i="35"/>
  <c r="I134" i="35"/>
  <c r="AH93" i="34"/>
  <c r="AH107" i="34"/>
  <c r="CF104" i="3"/>
  <c r="DI104" i="3" s="1"/>
  <c r="V50" i="36"/>
  <c r="W51" i="36"/>
  <c r="P53" i="36"/>
  <c r="V58" i="36"/>
  <c r="D75" i="35"/>
  <c r="AJ53" i="36"/>
  <c r="W50" i="36"/>
  <c r="P52" i="36"/>
  <c r="V57" i="36"/>
  <c r="W58" i="36"/>
  <c r="D78" i="35"/>
  <c r="AJ56" i="36"/>
  <c r="P51" i="36"/>
  <c r="V56" i="36"/>
  <c r="W57" i="36"/>
  <c r="D73" i="35"/>
  <c r="AJ51" i="36"/>
  <c r="D81" i="35"/>
  <c r="AJ58" i="36"/>
  <c r="P50" i="36"/>
  <c r="V55" i="36"/>
  <c r="W56" i="36"/>
  <c r="P58" i="36"/>
  <c r="D76" i="35"/>
  <c r="AJ54" i="36"/>
  <c r="V54" i="36"/>
  <c r="W55" i="36"/>
  <c r="P57" i="36"/>
  <c r="D79" i="35"/>
  <c r="AJ57" i="36"/>
  <c r="V53" i="36"/>
  <c r="W54" i="36"/>
  <c r="P56" i="36"/>
  <c r="AH96" i="34"/>
  <c r="AJ50" i="36"/>
  <c r="D74" i="35"/>
  <c r="AJ52" i="36"/>
  <c r="V52" i="36"/>
  <c r="W53" i="36"/>
  <c r="P55" i="36"/>
  <c r="D77" i="35"/>
  <c r="AJ55" i="36"/>
  <c r="V51" i="36"/>
  <c r="W52" i="36"/>
  <c r="P54" i="36"/>
  <c r="I132" i="35"/>
  <c r="I131" i="35"/>
  <c r="D36" i="35"/>
  <c r="D133" i="35"/>
  <c r="B36" i="35"/>
  <c r="B133" i="35"/>
  <c r="AH91" i="34"/>
  <c r="D126" i="35"/>
  <c r="I118" i="35"/>
  <c r="I133" i="35"/>
  <c r="I130" i="35"/>
  <c r="I129" i="35"/>
  <c r="I127" i="35"/>
  <c r="I128" i="35"/>
  <c r="I126" i="35"/>
  <c r="D115" i="35"/>
  <c r="AH92" i="34"/>
  <c r="D82" i="35"/>
  <c r="AH89" i="34"/>
  <c r="D83" i="35"/>
  <c r="AH90" i="34"/>
  <c r="I122" i="35"/>
  <c r="B34" i="35"/>
  <c r="B123" i="35"/>
  <c r="B21" i="35"/>
  <c r="B119" i="35"/>
  <c r="B32" i="35"/>
  <c r="B122" i="35"/>
  <c r="B22" i="35"/>
  <c r="B120" i="35"/>
  <c r="AJ13" i="36"/>
  <c r="D119" i="35"/>
  <c r="D32" i="35"/>
  <c r="D122" i="35"/>
  <c r="B23" i="35"/>
  <c r="B121" i="35"/>
  <c r="I34" i="35"/>
  <c r="I125" i="35"/>
  <c r="J125" i="35" s="1"/>
  <c r="I32" i="35"/>
  <c r="I123" i="35"/>
  <c r="I23" i="35"/>
  <c r="I121" i="35"/>
  <c r="I21" i="35"/>
  <c r="I119" i="35"/>
  <c r="I22" i="35"/>
  <c r="I120" i="35"/>
  <c r="V47" i="36"/>
  <c r="W47" i="36"/>
  <c r="P47" i="36"/>
  <c r="D51" i="35"/>
  <c r="AH88" i="34"/>
  <c r="D57" i="35"/>
  <c r="AH87" i="34"/>
  <c r="D47" i="35"/>
  <c r="AH86" i="34"/>
  <c r="B24" i="35"/>
  <c r="B117" i="35"/>
  <c r="B35" i="35"/>
  <c r="B118" i="35"/>
  <c r="B25" i="35"/>
  <c r="B115" i="35"/>
  <c r="D24" i="35"/>
  <c r="D117" i="35"/>
  <c r="D35" i="35"/>
  <c r="D118" i="35"/>
  <c r="D50" i="35"/>
  <c r="AH85" i="34"/>
  <c r="AH84" i="34"/>
  <c r="I24" i="35"/>
  <c r="I25" i="35"/>
  <c r="I117" i="35"/>
  <c r="I115" i="35"/>
  <c r="D53" i="35"/>
  <c r="AH81" i="34"/>
  <c r="B27" i="35"/>
  <c r="B112" i="35"/>
  <c r="P45" i="36"/>
  <c r="D26" i="35"/>
  <c r="D111" i="35"/>
  <c r="B28" i="35"/>
  <c r="B113" i="35"/>
  <c r="J45" i="36"/>
  <c r="D27" i="35"/>
  <c r="D112" i="35"/>
  <c r="B29" i="35"/>
  <c r="B114" i="35"/>
  <c r="D41" i="35"/>
  <c r="AJ45" i="36"/>
  <c r="D28" i="35"/>
  <c r="D113" i="35"/>
  <c r="D59" i="35"/>
  <c r="AJ44" i="36"/>
  <c r="V45" i="36"/>
  <c r="B26" i="35"/>
  <c r="B111" i="35"/>
  <c r="W45" i="36"/>
  <c r="D29" i="35"/>
  <c r="D114" i="35"/>
  <c r="I27" i="35"/>
  <c r="I112" i="35"/>
  <c r="I28" i="35"/>
  <c r="I113" i="35"/>
  <c r="I29" i="35"/>
  <c r="I114" i="35"/>
  <c r="I26" i="35"/>
  <c r="I111" i="35"/>
  <c r="AJ15" i="36"/>
  <c r="D23" i="35"/>
  <c r="D110" i="35"/>
  <c r="D31" i="35"/>
  <c r="AJ17" i="36"/>
  <c r="D25" i="35"/>
  <c r="AJ26" i="36"/>
  <c r="D34" i="35"/>
  <c r="AJ14" i="36"/>
  <c r="D22" i="35"/>
  <c r="AJ31" i="36"/>
  <c r="D106" i="35"/>
  <c r="B110" i="35"/>
  <c r="B31" i="35"/>
  <c r="AJ41" i="36"/>
  <c r="D48" i="35"/>
  <c r="AH59" i="34"/>
  <c r="D99" i="35"/>
  <c r="AJ42" i="36"/>
  <c r="D101" i="35"/>
  <c r="I110" i="35"/>
  <c r="I31" i="35"/>
  <c r="AJ23" i="36"/>
  <c r="V43" i="36"/>
  <c r="W43" i="36"/>
  <c r="AH46" i="34"/>
  <c r="AJ43" i="36"/>
  <c r="V35" i="36"/>
  <c r="D18" i="32"/>
  <c r="E18" i="32"/>
  <c r="CF39" i="3"/>
  <c r="DI39" i="3" s="1"/>
  <c r="P37" i="36"/>
  <c r="P12" i="32"/>
  <c r="W33" i="36"/>
  <c r="L13" i="32"/>
  <c r="AH30" i="34"/>
  <c r="J30" i="34"/>
  <c r="AH34" i="34"/>
  <c r="J34" i="34"/>
  <c r="AH41" i="34"/>
  <c r="J41" i="34"/>
  <c r="AH31" i="34"/>
  <c r="J31" i="34"/>
  <c r="AH35" i="34"/>
  <c r="J35" i="34"/>
  <c r="P34" i="36"/>
  <c r="AH32" i="34"/>
  <c r="J32" i="34"/>
  <c r="AH36" i="34"/>
  <c r="J36" i="34"/>
  <c r="AH38" i="34"/>
  <c r="J38" i="34"/>
  <c r="AH40" i="34"/>
  <c r="J40" i="34"/>
  <c r="AH29" i="34"/>
  <c r="J29" i="34"/>
  <c r="AH33" i="34"/>
  <c r="J33" i="34"/>
  <c r="AH37" i="34"/>
  <c r="J37" i="34"/>
  <c r="M140" i="34"/>
  <c r="M40" i="34"/>
  <c r="AH28" i="34"/>
  <c r="J28" i="34"/>
  <c r="AH22" i="34"/>
  <c r="J22" i="34"/>
  <c r="AH25" i="34"/>
  <c r="J25" i="34"/>
  <c r="AH23" i="34"/>
  <c r="J23" i="34"/>
  <c r="AH26" i="34"/>
  <c r="J26" i="34"/>
  <c r="AH27" i="34"/>
  <c r="J27" i="34"/>
  <c r="AH24" i="34"/>
  <c r="J24" i="34"/>
  <c r="AH13" i="34"/>
  <c r="J13" i="34"/>
  <c r="AH17" i="34"/>
  <c r="J17" i="34"/>
  <c r="D19" i="35"/>
  <c r="AH11" i="34"/>
  <c r="J11" i="34"/>
  <c r="AH12" i="34"/>
  <c r="J12" i="34"/>
  <c r="AH14" i="34"/>
  <c r="J14" i="34"/>
  <c r="AH19" i="34"/>
  <c r="J19" i="34"/>
  <c r="AH15" i="34"/>
  <c r="J15" i="34"/>
  <c r="AH18" i="34"/>
  <c r="J18" i="34"/>
  <c r="AH20" i="34"/>
  <c r="J20" i="34"/>
  <c r="AH16" i="34"/>
  <c r="J16" i="34"/>
  <c r="AH21" i="34"/>
  <c r="J21" i="34"/>
  <c r="D8" i="35"/>
  <c r="AH9" i="34"/>
  <c r="J9" i="34"/>
  <c r="AH8" i="34"/>
  <c r="J8" i="34"/>
  <c r="D9" i="35"/>
  <c r="AH10" i="34"/>
  <c r="J10" i="34"/>
  <c r="J43" i="34"/>
  <c r="AH7" i="34"/>
  <c r="J7" i="34"/>
  <c r="F17" i="37"/>
  <c r="K27" i="37"/>
  <c r="K33" i="37" s="1"/>
  <c r="G17" i="37"/>
  <c r="G23" i="37" s="1"/>
  <c r="L27" i="37"/>
  <c r="E17" i="37"/>
  <c r="I17" i="37" s="1"/>
  <c r="D17" i="37"/>
  <c r="M27" i="37"/>
  <c r="N27" i="37"/>
  <c r="AJ33" i="36"/>
  <c r="AH34" i="36"/>
  <c r="AH41" i="36"/>
  <c r="W37" i="36"/>
  <c r="P41" i="36"/>
  <c r="AH33" i="36"/>
  <c r="AJ38" i="36"/>
  <c r="W34" i="36"/>
  <c r="AH35" i="36"/>
  <c r="V37" i="36"/>
  <c r="AH38" i="36"/>
  <c r="W35" i="36"/>
  <c r="AH39" i="36"/>
  <c r="V34" i="36"/>
  <c r="P38" i="36"/>
  <c r="AH37" i="36"/>
  <c r="AH40" i="36"/>
  <c r="V40" i="36"/>
  <c r="AJ36" i="36"/>
  <c r="W40" i="36"/>
  <c r="P36" i="36"/>
  <c r="AJ37" i="36"/>
  <c r="AJ40" i="36"/>
  <c r="V38" i="36"/>
  <c r="AJ39" i="36"/>
  <c r="P33" i="36"/>
  <c r="V36" i="36"/>
  <c r="W38" i="36"/>
  <c r="P39" i="36"/>
  <c r="P40" i="36"/>
  <c r="V33" i="36"/>
  <c r="AJ35" i="36"/>
  <c r="W36" i="36"/>
  <c r="V39" i="36"/>
  <c r="P35" i="36"/>
  <c r="W39" i="36"/>
  <c r="AJ34" i="36"/>
  <c r="AH36" i="36"/>
  <c r="AJ28" i="36"/>
  <c r="AH80" i="34"/>
  <c r="AH63" i="34"/>
  <c r="AH79" i="34"/>
  <c r="AJ16" i="36"/>
  <c r="AH78" i="34"/>
  <c r="M45" i="34"/>
  <c r="A18" i="32"/>
  <c r="I18" i="32"/>
  <c r="P22" i="32"/>
  <c r="AH51" i="34"/>
  <c r="AJ32" i="36"/>
  <c r="L11" i="32"/>
  <c r="B18" i="32"/>
  <c r="J18" i="32"/>
  <c r="CR43" i="3"/>
  <c r="P43" i="3" s="1"/>
  <c r="P32" i="36"/>
  <c r="C18" i="32"/>
  <c r="S43" i="3"/>
  <c r="V32" i="36"/>
  <c r="T43" i="3"/>
  <c r="W32" i="36"/>
  <c r="C13" i="32"/>
  <c r="F18" i="32"/>
  <c r="A25" i="32"/>
  <c r="E15" i="32"/>
  <c r="AH53" i="34"/>
  <c r="CR53" i="3"/>
  <c r="P53" i="3" s="1"/>
  <c r="S58" i="3"/>
  <c r="S53" i="3"/>
  <c r="T58" i="3"/>
  <c r="T53" i="3"/>
  <c r="AH44" i="34"/>
  <c r="T51" i="3"/>
  <c r="CR55" i="3"/>
  <c r="P55" i="3" s="1"/>
  <c r="S60" i="3"/>
  <c r="AH45" i="34"/>
  <c r="CR50" i="3"/>
  <c r="P50" i="3" s="1"/>
  <c r="S55" i="3"/>
  <c r="T60" i="3"/>
  <c r="CR62" i="3"/>
  <c r="P62" i="3" s="1"/>
  <c r="S50" i="3"/>
  <c r="T55" i="3"/>
  <c r="S57" i="3"/>
  <c r="S62" i="3"/>
  <c r="T50" i="3"/>
  <c r="T57" i="3"/>
  <c r="T62" i="3"/>
  <c r="CR56" i="3"/>
  <c r="P56" i="3" s="1"/>
  <c r="CR51" i="3"/>
  <c r="P51" i="3" s="1"/>
  <c r="S56" i="3"/>
  <c r="S51" i="3"/>
  <c r="T56" i="3"/>
  <c r="CR60" i="3"/>
  <c r="P60" i="3" s="1"/>
  <c r="AH43" i="34"/>
  <c r="AH77" i="34"/>
  <c r="J77" i="34"/>
  <c r="CQ104" i="3"/>
  <c r="O104" i="3" s="1"/>
  <c r="J42" i="36" s="1"/>
  <c r="M77" i="34"/>
  <c r="S104" i="3"/>
  <c r="S77" i="34"/>
  <c r="T104" i="3"/>
  <c r="T77" i="34"/>
  <c r="AJ6" i="36"/>
  <c r="J31" i="36"/>
  <c r="P13" i="36"/>
  <c r="AJ20" i="36"/>
  <c r="AJ7" i="36"/>
  <c r="AJ24" i="36"/>
  <c r="AJ18" i="36"/>
  <c r="AJ27" i="36"/>
  <c r="V31" i="36"/>
  <c r="AJ21" i="36"/>
  <c r="W31" i="36"/>
  <c r="AJ8" i="36"/>
  <c r="AJ25" i="36"/>
  <c r="AJ19" i="36"/>
  <c r="P31" i="36"/>
  <c r="H11" i="37"/>
  <c r="M11" i="37"/>
  <c r="H12" i="37"/>
  <c r="M12" i="37" s="1"/>
  <c r="C12" i="37"/>
  <c r="D37" i="37" s="1"/>
  <c r="C11" i="37"/>
  <c r="L43" i="37" s="1"/>
  <c r="D14" i="35"/>
  <c r="AH71" i="34"/>
  <c r="AH75" i="34"/>
  <c r="AH58" i="34"/>
  <c r="D16" i="35"/>
  <c r="AH73" i="34"/>
  <c r="AH61" i="34"/>
  <c r="AH54" i="34"/>
  <c r="D13" i="35"/>
  <c r="AH70" i="34"/>
  <c r="D21" i="35"/>
  <c r="AH74" i="34"/>
  <c r="AH57" i="34"/>
  <c r="AH76" i="34"/>
  <c r="D15" i="35"/>
  <c r="AH72" i="34"/>
  <c r="AH60" i="34"/>
  <c r="AH64" i="34"/>
  <c r="AH52" i="34"/>
  <c r="AH56" i="34"/>
  <c r="AH62" i="34"/>
  <c r="AH50" i="34"/>
  <c r="DI112" i="3"/>
  <c r="CG112" i="3"/>
  <c r="DI111" i="3"/>
  <c r="CG111" i="3"/>
  <c r="Z211" i="35"/>
  <c r="Y211" i="35"/>
  <c r="DH194" i="3"/>
  <c r="DF194" i="3"/>
  <c r="DG194" i="3"/>
  <c r="B7" i="35"/>
  <c r="J48" i="34"/>
  <c r="D11" i="35"/>
  <c r="CJ57" i="3" a="1"/>
  <c r="CJ57" i="3" s="1"/>
  <c r="CJ107" i="3" a="1"/>
  <c r="CJ107" i="3" s="1"/>
  <c r="D7" i="35"/>
  <c r="CI62" i="3" a="1"/>
  <c r="CI62" i="3" s="1"/>
  <c r="J129" i="34"/>
  <c r="B6" i="35"/>
  <c r="CJ43" i="3" a="1"/>
  <c r="CJ43" i="3" s="1"/>
  <c r="CJ51" i="3" a="1"/>
  <c r="CJ51" i="3" s="1"/>
  <c r="CI109" i="3" a="1"/>
  <c r="CI109" i="3" s="1"/>
  <c r="J140" i="34"/>
  <c r="J47" i="34"/>
  <c r="D10" i="35"/>
  <c r="CI53" i="3" a="1"/>
  <c r="CI53" i="3" s="1"/>
  <c r="J136" i="34"/>
  <c r="J49" i="34"/>
  <c r="D12" i="35"/>
  <c r="D6" i="35"/>
  <c r="CI50" i="3" a="1"/>
  <c r="CI50" i="3" s="1"/>
  <c r="CI58" i="3" a="1"/>
  <c r="CI58" i="3" s="1"/>
  <c r="J133" i="34"/>
  <c r="J142" i="34"/>
  <c r="J138" i="34"/>
  <c r="CJ44" i="3" a="1"/>
  <c r="CJ44" i="3" s="1"/>
  <c r="CJ60" i="3" a="1"/>
  <c r="CJ60" i="3" s="1"/>
  <c r="J127" i="34"/>
  <c r="I7" i="35"/>
  <c r="I6" i="35"/>
  <c r="M51" i="34"/>
  <c r="J51" i="34"/>
  <c r="M50" i="34"/>
  <c r="M52" i="34"/>
  <c r="M138" i="34"/>
  <c r="J141" i="34"/>
  <c r="M143" i="34"/>
  <c r="BT194" i="3"/>
  <c r="BC194" i="3"/>
  <c r="BF194" i="3"/>
  <c r="BH194" i="3"/>
  <c r="BX194" i="3"/>
  <c r="BJ194" i="3"/>
  <c r="BZ194" i="3"/>
  <c r="BV194" i="3"/>
  <c r="CC194" i="3"/>
  <c r="CB194" i="3"/>
  <c r="AZ194" i="3"/>
  <c r="BP194" i="3"/>
  <c r="BL194" i="3"/>
  <c r="BN194" i="3"/>
  <c r="DI9" i="3"/>
  <c r="BB194" i="3"/>
  <c r="BR194" i="3"/>
  <c r="M79" i="34"/>
  <c r="M58" i="34"/>
  <c r="M81" i="34"/>
  <c r="J117" i="34"/>
  <c r="M120" i="34"/>
  <c r="M93" i="34"/>
  <c r="J106" i="34"/>
  <c r="J114" i="34"/>
  <c r="J122" i="34"/>
  <c r="J116" i="34"/>
  <c r="J61" i="34"/>
  <c r="J87" i="34"/>
  <c r="M90" i="34"/>
  <c r="M106" i="34"/>
  <c r="M114" i="34"/>
  <c r="J60" i="34"/>
  <c r="J68" i="34"/>
  <c r="M100" i="34"/>
  <c r="M108" i="34"/>
  <c r="J113" i="34"/>
  <c r="M116" i="34"/>
  <c r="M124" i="34"/>
  <c r="M74" i="34"/>
  <c r="J86" i="34"/>
  <c r="J102" i="34"/>
  <c r="J110" i="34"/>
  <c r="M121" i="34"/>
  <c r="J62" i="34"/>
  <c r="J99" i="34"/>
  <c r="J107" i="34"/>
  <c r="M110" i="34"/>
  <c r="J115" i="34"/>
  <c r="M118" i="34"/>
  <c r="J67" i="34"/>
  <c r="M83" i="34"/>
  <c r="M107" i="34"/>
  <c r="J112" i="34"/>
  <c r="M123" i="34"/>
  <c r="S24" i="3"/>
  <c r="S55" i="34"/>
  <c r="S83" i="34"/>
  <c r="S83" i="3"/>
  <c r="S103" i="34"/>
  <c r="S102" i="3"/>
  <c r="S123" i="34"/>
  <c r="S137" i="34"/>
  <c r="S146" i="34"/>
  <c r="S154" i="34"/>
  <c r="S13" i="3"/>
  <c r="S47" i="34"/>
  <c r="S36" i="3"/>
  <c r="S67" i="34"/>
  <c r="S74" i="3"/>
  <c r="S95" i="34"/>
  <c r="S95" i="3"/>
  <c r="S115" i="34"/>
  <c r="S139" i="34"/>
  <c r="CJ10" i="3" a="1"/>
  <c r="CJ10" i="3" s="1"/>
  <c r="J44" i="34"/>
  <c r="CJ18" i="3" a="1"/>
  <c r="CJ18" i="3" s="1"/>
  <c r="J52" i="34"/>
  <c r="CJ25" i="3" a="1"/>
  <c r="CJ25" i="3" s="1"/>
  <c r="J56" i="34"/>
  <c r="CI33" i="3" a="1"/>
  <c r="CI33" i="3" s="1"/>
  <c r="J64" i="34"/>
  <c r="CJ41" i="3" a="1"/>
  <c r="CJ41" i="3" s="1"/>
  <c r="J72" i="34"/>
  <c r="CI45" i="3" a="1"/>
  <c r="CI45" i="3" s="1"/>
  <c r="J74" i="34"/>
  <c r="CI49" i="3" a="1"/>
  <c r="CI49" i="3" s="1"/>
  <c r="J78" i="34"/>
  <c r="CI61" i="3" a="1"/>
  <c r="CI61" i="3" s="1"/>
  <c r="J82" i="34"/>
  <c r="CI63" i="3" a="1"/>
  <c r="CI63" i="3" s="1"/>
  <c r="J84" i="34"/>
  <c r="CJ67" i="3" a="1"/>
  <c r="CJ67" i="3" s="1"/>
  <c r="J88" i="34"/>
  <c r="CI71" i="3" a="1"/>
  <c r="CI71" i="3" s="1"/>
  <c r="J92" i="34"/>
  <c r="CJ76" i="3" a="1"/>
  <c r="CJ76" i="3" s="1"/>
  <c r="J96" i="34"/>
  <c r="CJ80" i="3" a="1"/>
  <c r="CJ80" i="3" s="1"/>
  <c r="J100" i="34"/>
  <c r="CI84" i="3" a="1"/>
  <c r="CI84" i="3" s="1"/>
  <c r="J104" i="34"/>
  <c r="CJ88" i="3" a="1"/>
  <c r="CJ88" i="3" s="1"/>
  <c r="J108" i="34"/>
  <c r="CJ100" i="3" a="1"/>
  <c r="CJ100" i="3" s="1"/>
  <c r="J120" i="34"/>
  <c r="CJ103" i="3" a="1"/>
  <c r="CJ103" i="3" s="1"/>
  <c r="J124" i="34"/>
  <c r="CJ108" i="3" a="1"/>
  <c r="CJ108" i="3" s="1"/>
  <c r="J126" i="34"/>
  <c r="J130" i="34"/>
  <c r="J135" i="34"/>
  <c r="J143" i="34"/>
  <c r="J151" i="34"/>
  <c r="J155" i="34"/>
  <c r="J168" i="34"/>
  <c r="J172" i="34"/>
  <c r="J176" i="34"/>
  <c r="J180" i="34"/>
  <c r="J192" i="34"/>
  <c r="J196" i="34"/>
  <c r="J200" i="34"/>
  <c r="J211" i="34"/>
  <c r="J215" i="34"/>
  <c r="J219" i="34"/>
  <c r="J223" i="34"/>
  <c r="J231" i="34"/>
  <c r="J235" i="34"/>
  <c r="J239" i="34"/>
  <c r="J247" i="34"/>
  <c r="J259" i="34"/>
  <c r="J263" i="34"/>
  <c r="J267" i="34"/>
  <c r="J271" i="34"/>
  <c r="J275" i="34"/>
  <c r="J283" i="34"/>
  <c r="S17" i="3"/>
  <c r="S51" i="34"/>
  <c r="S79" i="3"/>
  <c r="S99" i="34"/>
  <c r="S91" i="3"/>
  <c r="S111" i="34"/>
  <c r="S129" i="34"/>
  <c r="S142" i="34"/>
  <c r="S158" i="34"/>
  <c r="CR10" i="3"/>
  <c r="P10" i="3" s="1"/>
  <c r="M44" i="34"/>
  <c r="CR14" i="3"/>
  <c r="P14" i="3" s="1"/>
  <c r="M48" i="34"/>
  <c r="CQ25" i="3"/>
  <c r="O25" i="3" s="1"/>
  <c r="J14" i="36" s="1"/>
  <c r="M56" i="34"/>
  <c r="CR29" i="3"/>
  <c r="P29" i="3" s="1"/>
  <c r="M60" i="34"/>
  <c r="CR33" i="3"/>
  <c r="P33" i="3" s="1"/>
  <c r="M64" i="34"/>
  <c r="CQ37" i="3"/>
  <c r="O37" i="3" s="1"/>
  <c r="J26" i="36" s="1"/>
  <c r="M68" i="34"/>
  <c r="CR41" i="3"/>
  <c r="P41" i="3" s="1"/>
  <c r="M72" i="34"/>
  <c r="CQ49" i="3"/>
  <c r="O49" i="3" s="1"/>
  <c r="J81" i="36" s="1"/>
  <c r="M78" i="34"/>
  <c r="CR61" i="3"/>
  <c r="P61" i="3" s="1"/>
  <c r="M82" i="34"/>
  <c r="CQ63" i="3"/>
  <c r="O63" i="3" s="1"/>
  <c r="H19" i="34" s="1"/>
  <c r="M84" i="34"/>
  <c r="CR67" i="3"/>
  <c r="P67" i="3" s="1"/>
  <c r="M88" i="34"/>
  <c r="CR71" i="3"/>
  <c r="P71" i="3" s="1"/>
  <c r="M92" i="34"/>
  <c r="CR76" i="3"/>
  <c r="P76" i="3" s="1"/>
  <c r="M96" i="34"/>
  <c r="CQ84" i="3"/>
  <c r="O84" i="3" s="1"/>
  <c r="M104" i="34"/>
  <c r="CR92" i="3"/>
  <c r="P92" i="3" s="1"/>
  <c r="M112" i="34"/>
  <c r="CR108" i="3"/>
  <c r="P108" i="3" s="1"/>
  <c r="M126" i="34"/>
  <c r="M127" i="34"/>
  <c r="M151" i="34"/>
  <c r="M155" i="34"/>
  <c r="M161" i="34"/>
  <c r="M172" i="34"/>
  <c r="M176" i="34"/>
  <c r="M180" i="34"/>
  <c r="M184" i="34"/>
  <c r="M188" i="34"/>
  <c r="M196" i="34"/>
  <c r="S14" i="3"/>
  <c r="S48" i="34"/>
  <c r="S37" i="3"/>
  <c r="S68" i="34"/>
  <c r="S76" i="3"/>
  <c r="S96" i="34"/>
  <c r="S96" i="3"/>
  <c r="S116" i="34"/>
  <c r="S147" i="34"/>
  <c r="S164" i="34"/>
  <c r="S172" i="34"/>
  <c r="S176" i="34"/>
  <c r="S180" i="34"/>
  <c r="S184" i="34"/>
  <c r="S188" i="34"/>
  <c r="S192" i="34"/>
  <c r="S196" i="34"/>
  <c r="S200" i="34"/>
  <c r="S207" i="34"/>
  <c r="S211" i="34"/>
  <c r="S215" i="34"/>
  <c r="S219" i="34"/>
  <c r="S223" i="34"/>
  <c r="S227" i="34"/>
  <c r="S231" i="34"/>
  <c r="S235" i="34"/>
  <c r="S239" i="34"/>
  <c r="S243" i="34"/>
  <c r="S247" i="34"/>
  <c r="S251" i="34"/>
  <c r="S255" i="34"/>
  <c r="S259" i="34"/>
  <c r="S263" i="34"/>
  <c r="S267" i="34"/>
  <c r="S271" i="34"/>
  <c r="S275" i="34"/>
  <c r="S279" i="34"/>
  <c r="S283" i="34"/>
  <c r="S287" i="34"/>
  <c r="S291" i="34"/>
  <c r="S295" i="34"/>
  <c r="S299" i="34"/>
  <c r="S303" i="34"/>
  <c r="S307" i="34"/>
  <c r="S311" i="34"/>
  <c r="S315" i="34"/>
  <c r="S318" i="34"/>
  <c r="S322" i="34"/>
  <c r="S324" i="34"/>
  <c r="S327" i="34"/>
  <c r="S330" i="34"/>
  <c r="S334" i="34"/>
  <c r="S336" i="34"/>
  <c r="S339" i="34"/>
  <c r="S18" i="3"/>
  <c r="S52" i="34"/>
  <c r="S41" i="3"/>
  <c r="S72" i="34"/>
  <c r="S61" i="3"/>
  <c r="S82" i="34"/>
  <c r="S67" i="3"/>
  <c r="S88" i="34"/>
  <c r="S140" i="34"/>
  <c r="S151" i="34"/>
  <c r="S168" i="34"/>
  <c r="T10" i="3"/>
  <c r="T44" i="34"/>
  <c r="T18" i="3"/>
  <c r="T52" i="34"/>
  <c r="T29" i="3"/>
  <c r="T60" i="34"/>
  <c r="T33" i="3"/>
  <c r="T64" i="34"/>
  <c r="T37" i="3"/>
  <c r="T68" i="34"/>
  <c r="T41" i="3"/>
  <c r="T72" i="34"/>
  <c r="T45" i="3"/>
  <c r="T74" i="34"/>
  <c r="T49" i="3"/>
  <c r="T78" i="34"/>
  <c r="T61" i="3"/>
  <c r="T82" i="34"/>
  <c r="T63" i="3"/>
  <c r="T84" i="34"/>
  <c r="T67" i="3"/>
  <c r="T88" i="34"/>
  <c r="T71" i="3"/>
  <c r="T92" i="34"/>
  <c r="T76" i="3"/>
  <c r="T96" i="34"/>
  <c r="T80" i="3"/>
  <c r="T100" i="34"/>
  <c r="T84" i="3"/>
  <c r="T104" i="34"/>
  <c r="T88" i="3"/>
  <c r="T108" i="34"/>
  <c r="T92" i="3"/>
  <c r="T112" i="34"/>
  <c r="T96" i="3"/>
  <c r="T116" i="34"/>
  <c r="T100" i="3"/>
  <c r="T120" i="34"/>
  <c r="T103" i="3"/>
  <c r="T124" i="34"/>
  <c r="T108" i="3"/>
  <c r="T126" i="34"/>
  <c r="T127" i="34"/>
  <c r="T130" i="34"/>
  <c r="T135" i="34"/>
  <c r="T138" i="34"/>
  <c r="T140" i="34"/>
  <c r="T143" i="34"/>
  <c r="T147" i="34"/>
  <c r="T151" i="34"/>
  <c r="T155" i="34"/>
  <c r="T161" i="34"/>
  <c r="T164" i="34"/>
  <c r="T168" i="34"/>
  <c r="T172" i="34"/>
  <c r="T176" i="34"/>
  <c r="T180" i="34"/>
  <c r="T184" i="34"/>
  <c r="T188" i="34"/>
  <c r="T192" i="34"/>
  <c r="T196" i="34"/>
  <c r="T200" i="34"/>
  <c r="T207" i="34"/>
  <c r="T211" i="34"/>
  <c r="T215" i="34"/>
  <c r="T219" i="34"/>
  <c r="T223" i="34"/>
  <c r="T227" i="34"/>
  <c r="T231" i="34"/>
  <c r="T235" i="34"/>
  <c r="T239" i="34"/>
  <c r="T243" i="34"/>
  <c r="T247" i="34"/>
  <c r="T251" i="34"/>
  <c r="T255" i="34"/>
  <c r="T259" i="34"/>
  <c r="T263" i="34"/>
  <c r="T267" i="34"/>
  <c r="T271" i="34"/>
  <c r="T275" i="34"/>
  <c r="T279" i="34"/>
  <c r="T283" i="34"/>
  <c r="T287" i="34"/>
  <c r="T291" i="34"/>
  <c r="T295" i="34"/>
  <c r="T299" i="34"/>
  <c r="T303" i="34"/>
  <c r="T307" i="34"/>
  <c r="T311" i="34"/>
  <c r="T315" i="34"/>
  <c r="T318" i="34"/>
  <c r="T322" i="34"/>
  <c r="T324" i="34"/>
  <c r="T327" i="34"/>
  <c r="T330" i="34"/>
  <c r="T334" i="34"/>
  <c r="T336" i="34"/>
  <c r="T339" i="34"/>
  <c r="S29" i="3"/>
  <c r="S60" i="34"/>
  <c r="S49" i="3"/>
  <c r="S78" i="34"/>
  <c r="S80" i="3"/>
  <c r="S100" i="34"/>
  <c r="S92" i="3"/>
  <c r="S112" i="34"/>
  <c r="S108" i="3"/>
  <c r="S126" i="34"/>
  <c r="J6" i="34"/>
  <c r="AH6" i="34"/>
  <c r="T14" i="3"/>
  <c r="T48" i="34"/>
  <c r="T25" i="3"/>
  <c r="T56" i="34"/>
  <c r="M6" i="34"/>
  <c r="S10" i="3"/>
  <c r="S44" i="34"/>
  <c r="S33" i="3"/>
  <c r="S64" i="34"/>
  <c r="S71" i="3"/>
  <c r="S92" i="34"/>
  <c r="S88" i="3"/>
  <c r="S108" i="34"/>
  <c r="S100" i="3"/>
  <c r="S120" i="34"/>
  <c r="S130" i="34"/>
  <c r="S138" i="34"/>
  <c r="S155" i="34"/>
  <c r="CJ11" i="3" a="1"/>
  <c r="CJ11" i="3" s="1"/>
  <c r="J45" i="34"/>
  <c r="CJ19" i="3" a="1"/>
  <c r="CJ19" i="3" s="1"/>
  <c r="J53" i="34"/>
  <c r="CJ26" i="3" a="1"/>
  <c r="CJ26" i="3" s="1"/>
  <c r="J57" i="34"/>
  <c r="CJ34" i="3" a="1"/>
  <c r="CJ34" i="3" s="1"/>
  <c r="J65" i="34"/>
  <c r="CI38" i="3" a="1"/>
  <c r="CI38" i="3" s="1"/>
  <c r="J69" i="34"/>
  <c r="CJ42" i="3" a="1"/>
  <c r="CJ42" i="3" s="1"/>
  <c r="J73" i="34"/>
  <c r="CJ46" i="3" a="1"/>
  <c r="CJ46" i="3" s="1"/>
  <c r="J75" i="34"/>
  <c r="CJ54" i="3" a="1"/>
  <c r="CJ54" i="3" s="1"/>
  <c r="J80" i="34"/>
  <c r="CJ64" i="3" a="1"/>
  <c r="CJ64" i="3" s="1"/>
  <c r="J85" i="34"/>
  <c r="CJ68" i="3" a="1"/>
  <c r="CJ68" i="3" s="1"/>
  <c r="J89" i="34"/>
  <c r="CJ72" i="3" a="1"/>
  <c r="CJ72" i="3" s="1"/>
  <c r="J93" i="34"/>
  <c r="CJ77" i="3" a="1"/>
  <c r="CJ77" i="3" s="1"/>
  <c r="J97" i="34"/>
  <c r="CJ81" i="3" a="1"/>
  <c r="CJ81" i="3" s="1"/>
  <c r="J101" i="34"/>
  <c r="CJ85" i="3" a="1"/>
  <c r="CJ85" i="3" s="1"/>
  <c r="J105" i="34"/>
  <c r="CI89" i="3" a="1"/>
  <c r="CI89" i="3" s="1"/>
  <c r="J109" i="34"/>
  <c r="J121" i="34"/>
  <c r="J131" i="34"/>
  <c r="J144" i="34"/>
  <c r="J148" i="34"/>
  <c r="J173" i="34"/>
  <c r="J177" i="34"/>
  <c r="J181" i="34"/>
  <c r="J185" i="34"/>
  <c r="J189" i="34"/>
  <c r="J193" i="34"/>
  <c r="J201" i="34"/>
  <c r="J202" i="34"/>
  <c r="J204" i="34"/>
  <c r="J208" i="34"/>
  <c r="J212" i="34"/>
  <c r="J216" i="34"/>
  <c r="J228" i="34"/>
  <c r="J236" i="34"/>
  <c r="J248" i="34"/>
  <c r="J260" i="34"/>
  <c r="J264" i="34"/>
  <c r="J268" i="34"/>
  <c r="J272" i="34"/>
  <c r="J276" i="34"/>
  <c r="J280" i="34"/>
  <c r="J284" i="34"/>
  <c r="J288" i="34"/>
  <c r="J292" i="34"/>
  <c r="J296" i="34"/>
  <c r="J312" i="34"/>
  <c r="J316" i="34"/>
  <c r="J323" i="34"/>
  <c r="J328" i="34"/>
  <c r="J331" i="34"/>
  <c r="J335" i="34"/>
  <c r="J340" i="34"/>
  <c r="S25" i="3"/>
  <c r="S56" i="34"/>
  <c r="S45" i="3"/>
  <c r="S74" i="34"/>
  <c r="S63" i="3"/>
  <c r="S84" i="34"/>
  <c r="S84" i="3"/>
  <c r="S104" i="34"/>
  <c r="S103" i="3"/>
  <c r="S124" i="34"/>
  <c r="S127" i="34"/>
  <c r="S135" i="34"/>
  <c r="S143" i="34"/>
  <c r="S161" i="34"/>
  <c r="S6" i="34"/>
  <c r="T6" i="34"/>
  <c r="CR15" i="3"/>
  <c r="P15" i="3" s="1"/>
  <c r="M49" i="34"/>
  <c r="CR19" i="3"/>
  <c r="P19" i="3" s="1"/>
  <c r="M53" i="34"/>
  <c r="CQ26" i="3"/>
  <c r="O26" i="3" s="1"/>
  <c r="J15" i="36" s="1"/>
  <c r="M57" i="34"/>
  <c r="CR30" i="3"/>
  <c r="P30" i="3" s="1"/>
  <c r="M61" i="34"/>
  <c r="CR34" i="3"/>
  <c r="P34" i="3" s="1"/>
  <c r="M65" i="34"/>
  <c r="CR38" i="3"/>
  <c r="P38" i="3" s="1"/>
  <c r="M69" i="34"/>
  <c r="CQ42" i="3"/>
  <c r="O42" i="3" s="1"/>
  <c r="H12" i="34" s="1"/>
  <c r="M73" i="34"/>
  <c r="CR46" i="3"/>
  <c r="P46" i="3" s="1"/>
  <c r="M75" i="34"/>
  <c r="CQ54" i="3"/>
  <c r="O54" i="3" s="1"/>
  <c r="M80" i="34"/>
  <c r="CR64" i="3"/>
  <c r="P64" i="3" s="1"/>
  <c r="M85" i="34"/>
  <c r="CR68" i="3"/>
  <c r="P68" i="3" s="1"/>
  <c r="M89" i="34"/>
  <c r="CQ77" i="3"/>
  <c r="O77" i="3" s="1"/>
  <c r="M97" i="34"/>
  <c r="CR81" i="3"/>
  <c r="P81" i="3" s="1"/>
  <c r="M101" i="34"/>
  <c r="CQ85" i="3"/>
  <c r="O85" i="3" s="1"/>
  <c r="J48" i="36" s="1"/>
  <c r="M105" i="34"/>
  <c r="CR89" i="3"/>
  <c r="P89" i="3" s="1"/>
  <c r="M109" i="34"/>
  <c r="CR93" i="3"/>
  <c r="P93" i="3" s="1"/>
  <c r="M113" i="34"/>
  <c r="CR97" i="3"/>
  <c r="P97" i="3" s="1"/>
  <c r="M117" i="34"/>
  <c r="M131" i="34"/>
  <c r="M133" i="34"/>
  <c r="M136" i="34"/>
  <c r="M141" i="34"/>
  <c r="M144" i="34"/>
  <c r="M152" i="34"/>
  <c r="M156" i="34"/>
  <c r="M160" i="34"/>
  <c r="M169" i="34"/>
  <c r="M173" i="34"/>
  <c r="M177" i="34"/>
  <c r="M181" i="34"/>
  <c r="M193" i="34"/>
  <c r="M212" i="34"/>
  <c r="M220" i="34"/>
  <c r="S19" i="3"/>
  <c r="S53" i="34"/>
  <c r="S42" i="3"/>
  <c r="S73" i="34"/>
  <c r="S54" i="3"/>
  <c r="S80" i="34"/>
  <c r="S64" i="3"/>
  <c r="S85" i="34"/>
  <c r="S77" i="3"/>
  <c r="S97" i="34"/>
  <c r="S97" i="3"/>
  <c r="S117" i="34"/>
  <c r="S136" i="34"/>
  <c r="S152" i="34"/>
  <c r="S169" i="34"/>
  <c r="S173" i="34"/>
  <c r="S177" i="34"/>
  <c r="S181" i="34"/>
  <c r="S185" i="34"/>
  <c r="S189" i="34"/>
  <c r="S193" i="34"/>
  <c r="S197" i="34"/>
  <c r="S201" i="34"/>
  <c r="S202" i="34"/>
  <c r="S204" i="34"/>
  <c r="S208" i="34"/>
  <c r="S212" i="34"/>
  <c r="S216" i="34"/>
  <c r="S220" i="34"/>
  <c r="S224" i="34"/>
  <c r="S228" i="34"/>
  <c r="S232" i="34"/>
  <c r="S236" i="34"/>
  <c r="S240" i="34"/>
  <c r="S244" i="34"/>
  <c r="S248" i="34"/>
  <c r="S252" i="34"/>
  <c r="S256" i="34"/>
  <c r="S260" i="34"/>
  <c r="S264" i="34"/>
  <c r="S268" i="34"/>
  <c r="S272" i="34"/>
  <c r="S276" i="34"/>
  <c r="S280" i="34"/>
  <c r="S284" i="34"/>
  <c r="S288" i="34"/>
  <c r="S292" i="34"/>
  <c r="S296" i="34"/>
  <c r="S300" i="34"/>
  <c r="S304" i="34"/>
  <c r="S308" i="34"/>
  <c r="S312" i="34"/>
  <c r="S316" i="34"/>
  <c r="S323" i="34"/>
  <c r="S328" i="34"/>
  <c r="S331" i="34"/>
  <c r="S335" i="34"/>
  <c r="S340" i="34"/>
  <c r="S15" i="3"/>
  <c r="S49" i="34"/>
  <c r="S26" i="3"/>
  <c r="S57" i="34"/>
  <c r="S46" i="3"/>
  <c r="S75" i="34"/>
  <c r="S72" i="3"/>
  <c r="S93" i="34"/>
  <c r="S81" i="3"/>
  <c r="S101" i="34"/>
  <c r="S93" i="3"/>
  <c r="S113" i="34"/>
  <c r="S144" i="34"/>
  <c r="T11" i="3"/>
  <c r="T45" i="34"/>
  <c r="T15" i="3"/>
  <c r="T49" i="34"/>
  <c r="T19" i="3"/>
  <c r="T53" i="34"/>
  <c r="T26" i="3"/>
  <c r="T57" i="34"/>
  <c r="T30" i="3"/>
  <c r="T61" i="34"/>
  <c r="T34" i="3"/>
  <c r="T65" i="34"/>
  <c r="T38" i="3"/>
  <c r="T69" i="34"/>
  <c r="T42" i="3"/>
  <c r="T73" i="34"/>
  <c r="T46" i="3"/>
  <c r="T75" i="34"/>
  <c r="T54" i="3"/>
  <c r="T80" i="34"/>
  <c r="T64" i="3"/>
  <c r="T85" i="34"/>
  <c r="T68" i="3"/>
  <c r="T89" i="34"/>
  <c r="T72" i="3"/>
  <c r="T93" i="34"/>
  <c r="T77" i="3"/>
  <c r="T97" i="34"/>
  <c r="T81" i="3"/>
  <c r="T101" i="34"/>
  <c r="T85" i="3"/>
  <c r="T105" i="34"/>
  <c r="T89" i="3"/>
  <c r="T109" i="34"/>
  <c r="T93" i="3"/>
  <c r="T113" i="34"/>
  <c r="T97" i="3"/>
  <c r="T117" i="34"/>
  <c r="T121" i="34"/>
  <c r="T131" i="34"/>
  <c r="T133" i="34"/>
  <c r="T136" i="34"/>
  <c r="T141" i="34"/>
  <c r="T144" i="34"/>
  <c r="T148" i="34"/>
  <c r="T152" i="34"/>
  <c r="T156" i="34"/>
  <c r="T160" i="34"/>
  <c r="T165" i="34"/>
  <c r="T169" i="34"/>
  <c r="T173" i="34"/>
  <c r="T177" i="34"/>
  <c r="T181" i="34"/>
  <c r="T185" i="34"/>
  <c r="T189" i="34"/>
  <c r="T193" i="34"/>
  <c r="T197" i="34"/>
  <c r="T201" i="34"/>
  <c r="T202" i="34"/>
  <c r="T204" i="34"/>
  <c r="T208" i="34"/>
  <c r="T212" i="34"/>
  <c r="T216" i="34"/>
  <c r="T220" i="34"/>
  <c r="T224" i="34"/>
  <c r="T228" i="34"/>
  <c r="T232" i="34"/>
  <c r="T236" i="34"/>
  <c r="T240" i="34"/>
  <c r="T244" i="34"/>
  <c r="T248" i="34"/>
  <c r="T252" i="34"/>
  <c r="T256" i="34"/>
  <c r="T260" i="34"/>
  <c r="T264" i="34"/>
  <c r="T268" i="34"/>
  <c r="T272" i="34"/>
  <c r="T276" i="34"/>
  <c r="T280" i="34"/>
  <c r="T284" i="34"/>
  <c r="T288" i="34"/>
  <c r="T292" i="34"/>
  <c r="T296" i="34"/>
  <c r="T300" i="34"/>
  <c r="T304" i="34"/>
  <c r="T308" i="34"/>
  <c r="T312" i="34"/>
  <c r="T316" i="34"/>
  <c r="T323" i="34"/>
  <c r="T328" i="34"/>
  <c r="T331" i="34"/>
  <c r="T335" i="34"/>
  <c r="T340" i="34"/>
  <c r="S11" i="3"/>
  <c r="S45" i="34"/>
  <c r="S34" i="3"/>
  <c r="S65" i="34"/>
  <c r="S121" i="34"/>
  <c r="S131" i="34"/>
  <c r="S30" i="3"/>
  <c r="S61" i="34"/>
  <c r="S68" i="3"/>
  <c r="S89" i="34"/>
  <c r="S89" i="3"/>
  <c r="S109" i="34"/>
  <c r="S148" i="34"/>
  <c r="S160" i="34"/>
  <c r="CI12" i="3" a="1"/>
  <c r="CI12" i="3" s="1"/>
  <c r="J46" i="34"/>
  <c r="CJ16" i="3" a="1"/>
  <c r="CJ16" i="3" s="1"/>
  <c r="J50" i="34"/>
  <c r="CI22" i="3" a="1"/>
  <c r="CI22" i="3" s="1"/>
  <c r="J54" i="34"/>
  <c r="CJ27" i="3" a="1"/>
  <c r="CJ27" i="3" s="1"/>
  <c r="J58" i="34"/>
  <c r="CI35" i="3" a="1"/>
  <c r="CI35" i="3" s="1"/>
  <c r="J66" i="34"/>
  <c r="CJ39" i="3" a="1"/>
  <c r="CJ39" i="3" s="1"/>
  <c r="J70" i="34"/>
  <c r="CJ47" i="3" a="1"/>
  <c r="CJ47" i="3" s="1"/>
  <c r="J76" i="34"/>
  <c r="CJ59" i="3" a="1"/>
  <c r="CJ59" i="3" s="1"/>
  <c r="J81" i="34"/>
  <c r="CI69" i="3" a="1"/>
  <c r="CI69" i="3" s="1"/>
  <c r="J90" i="34"/>
  <c r="CJ73" i="3" a="1"/>
  <c r="CJ73" i="3" s="1"/>
  <c r="J94" i="34"/>
  <c r="CJ78" i="3" a="1"/>
  <c r="CJ78" i="3" s="1"/>
  <c r="J98" i="34"/>
  <c r="CJ98" i="3" a="1"/>
  <c r="CJ98" i="3" s="1"/>
  <c r="J118" i="34"/>
  <c r="CJ106" i="3" a="1"/>
  <c r="CJ106" i="3" s="1"/>
  <c r="J125" i="34"/>
  <c r="J128" i="34"/>
  <c r="J132" i="34"/>
  <c r="J134" i="34"/>
  <c r="J149" i="34"/>
  <c r="J153" i="34"/>
  <c r="J162" i="34"/>
  <c r="J166" i="34"/>
  <c r="J174" i="34"/>
  <c r="J178" i="34"/>
  <c r="J186" i="34"/>
  <c r="J190" i="34"/>
  <c r="J194" i="34"/>
  <c r="J198" i="34"/>
  <c r="J203" i="34"/>
  <c r="J205" i="34"/>
  <c r="J209" i="34"/>
  <c r="J213" i="34"/>
  <c r="J221" i="34"/>
  <c r="J237" i="34"/>
  <c r="J241" i="34"/>
  <c r="J245" i="34"/>
  <c r="J249" i="34"/>
  <c r="J253" i="34"/>
  <c r="J257" i="34"/>
  <c r="J265" i="34"/>
  <c r="J269" i="34"/>
  <c r="J285" i="34"/>
  <c r="J289" i="34"/>
  <c r="J293" i="34"/>
  <c r="J297" i="34"/>
  <c r="S38" i="3"/>
  <c r="S69" i="34"/>
  <c r="S85" i="3"/>
  <c r="S105" i="34"/>
  <c r="S133" i="34"/>
  <c r="S141" i="34"/>
  <c r="S156" i="34"/>
  <c r="S165" i="34"/>
  <c r="CR12" i="3"/>
  <c r="P12" i="3" s="1"/>
  <c r="M46" i="34"/>
  <c r="CR22" i="3"/>
  <c r="P22" i="3" s="1"/>
  <c r="M54" i="34"/>
  <c r="CQ31" i="3"/>
  <c r="O31" i="3" s="1"/>
  <c r="J20" i="36" s="1"/>
  <c r="M62" i="34"/>
  <c r="CQ35" i="3"/>
  <c r="O35" i="3" s="1"/>
  <c r="J24" i="36" s="1"/>
  <c r="M66" i="34"/>
  <c r="CQ39" i="3"/>
  <c r="O39" i="3" s="1"/>
  <c r="J28" i="36" s="1"/>
  <c r="M70" i="34"/>
  <c r="CR47" i="3"/>
  <c r="P47" i="3" s="1"/>
  <c r="M76" i="34"/>
  <c r="CR65" i="3"/>
  <c r="P65" i="3" s="1"/>
  <c r="M86" i="34"/>
  <c r="CR73" i="3"/>
  <c r="P73" i="3" s="1"/>
  <c r="M94" i="34"/>
  <c r="CR78" i="3"/>
  <c r="P78" i="3" s="1"/>
  <c r="M98" i="34"/>
  <c r="CR82" i="3"/>
  <c r="P82" i="3" s="1"/>
  <c r="M102" i="34"/>
  <c r="CR101" i="3"/>
  <c r="P101" i="3" s="1"/>
  <c r="M122" i="34"/>
  <c r="CQ106" i="3"/>
  <c r="O106" i="3" s="1"/>
  <c r="H40" i="34" s="1"/>
  <c r="M125" i="34"/>
  <c r="M128" i="34"/>
  <c r="M132" i="34"/>
  <c r="M134" i="34"/>
  <c r="M145" i="34"/>
  <c r="M149" i="34"/>
  <c r="M153" i="34"/>
  <c r="M157" i="34"/>
  <c r="M162" i="34"/>
  <c r="M178" i="34"/>
  <c r="M186" i="34"/>
  <c r="S22" i="3"/>
  <c r="S54" i="34"/>
  <c r="S35" i="3"/>
  <c r="S66" i="34"/>
  <c r="S73" i="3"/>
  <c r="S94" i="34"/>
  <c r="S94" i="3"/>
  <c r="S114" i="34"/>
  <c r="S178" i="34"/>
  <c r="S182" i="34"/>
  <c r="S186" i="34"/>
  <c r="S190" i="34"/>
  <c r="S194" i="34"/>
  <c r="S198" i="34"/>
  <c r="S203" i="34"/>
  <c r="S205" i="34"/>
  <c r="S209" i="34"/>
  <c r="S213" i="34"/>
  <c r="S217" i="34"/>
  <c r="S221" i="34"/>
  <c r="S225" i="34"/>
  <c r="S229" i="34"/>
  <c r="S233" i="34"/>
  <c r="S237" i="34"/>
  <c r="S241" i="34"/>
  <c r="S245" i="34"/>
  <c r="S249" i="34"/>
  <c r="S253" i="34"/>
  <c r="S257" i="34"/>
  <c r="S261" i="34"/>
  <c r="S265" i="34"/>
  <c r="S269" i="34"/>
  <c r="S273" i="34"/>
  <c r="S277" i="34"/>
  <c r="S281" i="34"/>
  <c r="S285" i="34"/>
  <c r="S289" i="34"/>
  <c r="S293" i="34"/>
  <c r="S297" i="34"/>
  <c r="S301" i="34"/>
  <c r="S305" i="34"/>
  <c r="S309" i="34"/>
  <c r="S313" i="34"/>
  <c r="S317" i="34"/>
  <c r="S319" i="34"/>
  <c r="S321" i="34"/>
  <c r="S325" i="34"/>
  <c r="S332" i="34"/>
  <c r="S337" i="34"/>
  <c r="S82" i="3"/>
  <c r="S102" i="34"/>
  <c r="S101" i="3"/>
  <c r="S122" i="34"/>
  <c r="S132" i="34"/>
  <c r="S145" i="34"/>
  <c r="S157" i="34"/>
  <c r="S174" i="34"/>
  <c r="T12" i="3"/>
  <c r="T46" i="34"/>
  <c r="T16" i="3"/>
  <c r="T50" i="34"/>
  <c r="T22" i="3"/>
  <c r="T54" i="34"/>
  <c r="T27" i="3"/>
  <c r="T58" i="34"/>
  <c r="T31" i="3"/>
  <c r="T62" i="34"/>
  <c r="T35" i="3"/>
  <c r="T66" i="34"/>
  <c r="T39" i="3"/>
  <c r="T70" i="34"/>
  <c r="T47" i="3"/>
  <c r="T76" i="34"/>
  <c r="T59" i="3"/>
  <c r="T81" i="34"/>
  <c r="T65" i="3"/>
  <c r="T86" i="34"/>
  <c r="T69" i="3"/>
  <c r="T90" i="34"/>
  <c r="T73" i="3"/>
  <c r="T94" i="34"/>
  <c r="T78" i="3"/>
  <c r="T98" i="34"/>
  <c r="T82" i="3"/>
  <c r="T102" i="34"/>
  <c r="T86" i="3"/>
  <c r="T106" i="34"/>
  <c r="T90" i="3"/>
  <c r="T110" i="34"/>
  <c r="T94" i="3"/>
  <c r="T114" i="34"/>
  <c r="T98" i="3"/>
  <c r="T118" i="34"/>
  <c r="T101" i="3"/>
  <c r="T122" i="34"/>
  <c r="T106" i="3"/>
  <c r="T125" i="34"/>
  <c r="T128" i="34"/>
  <c r="T132" i="34"/>
  <c r="T134" i="34"/>
  <c r="T145" i="34"/>
  <c r="T149" i="34"/>
  <c r="T153" i="34"/>
  <c r="T157" i="34"/>
  <c r="T162" i="34"/>
  <c r="T166" i="34"/>
  <c r="T170" i="34"/>
  <c r="T174" i="34"/>
  <c r="T178" i="34"/>
  <c r="T182" i="34"/>
  <c r="T186" i="34"/>
  <c r="T190" i="34"/>
  <c r="T194" i="34"/>
  <c r="T198" i="34"/>
  <c r="T203" i="34"/>
  <c r="T205" i="34"/>
  <c r="T209" i="34"/>
  <c r="T213" i="34"/>
  <c r="T217" i="34"/>
  <c r="T221" i="34"/>
  <c r="T225" i="34"/>
  <c r="T229" i="34"/>
  <c r="T233" i="34"/>
  <c r="T237" i="34"/>
  <c r="T241" i="34"/>
  <c r="T245" i="34"/>
  <c r="T249" i="34"/>
  <c r="T253" i="34"/>
  <c r="T257" i="34"/>
  <c r="T261" i="34"/>
  <c r="T265" i="34"/>
  <c r="T269" i="34"/>
  <c r="T273" i="34"/>
  <c r="T277" i="34"/>
  <c r="T281" i="34"/>
  <c r="T285" i="34"/>
  <c r="T289" i="34"/>
  <c r="T293" i="34"/>
  <c r="T297" i="34"/>
  <c r="T301" i="34"/>
  <c r="T305" i="34"/>
  <c r="T309" i="34"/>
  <c r="T313" i="34"/>
  <c r="T317" i="34"/>
  <c r="T319" i="34"/>
  <c r="T321" i="34"/>
  <c r="T325" i="34"/>
  <c r="S31" i="3"/>
  <c r="S62" i="34"/>
  <c r="S69" i="3"/>
  <c r="S90" i="34"/>
  <c r="S90" i="3"/>
  <c r="S110" i="34"/>
  <c r="S162" i="34"/>
  <c r="S170" i="34"/>
  <c r="S12" i="3"/>
  <c r="S46" i="34"/>
  <c r="S27" i="3"/>
  <c r="S58" i="34"/>
  <c r="S47" i="3"/>
  <c r="S76" i="34"/>
  <c r="S65" i="3"/>
  <c r="S86" i="34"/>
  <c r="S86" i="3"/>
  <c r="S106" i="34"/>
  <c r="S106" i="3"/>
  <c r="S125" i="34"/>
  <c r="S134" i="34"/>
  <c r="S149" i="34"/>
  <c r="S166" i="34"/>
  <c r="CJ24" i="3" a="1"/>
  <c r="CJ24" i="3" s="1"/>
  <c r="J55" i="34"/>
  <c r="CJ28" i="3" a="1"/>
  <c r="CJ28" i="3" s="1"/>
  <c r="J59" i="34"/>
  <c r="CJ32" i="3" a="1"/>
  <c r="CJ32" i="3" s="1"/>
  <c r="J63" i="34"/>
  <c r="CJ40" i="3" a="1"/>
  <c r="CJ40" i="3" s="1"/>
  <c r="J71" i="34"/>
  <c r="CJ48" i="3" a="1"/>
  <c r="CJ48" i="3" s="1"/>
  <c r="CJ52" i="3" a="1"/>
  <c r="CJ52" i="3" s="1"/>
  <c r="J79" i="34"/>
  <c r="J83" i="34"/>
  <c r="CJ70" i="3" a="1"/>
  <c r="CJ70" i="3" s="1"/>
  <c r="J91" i="34"/>
  <c r="CJ74" i="3" a="1"/>
  <c r="CJ74" i="3" s="1"/>
  <c r="J95" i="34"/>
  <c r="CJ83" i="3" a="1"/>
  <c r="CJ83" i="3" s="1"/>
  <c r="J103" i="34"/>
  <c r="CJ91" i="3" a="1"/>
  <c r="CJ91" i="3" s="1"/>
  <c r="J111" i="34"/>
  <c r="CJ99" i="3" a="1"/>
  <c r="CJ99" i="3" s="1"/>
  <c r="J119" i="34"/>
  <c r="CI102" i="3" a="1"/>
  <c r="CI102" i="3" s="1"/>
  <c r="J123" i="34"/>
  <c r="J137" i="34"/>
  <c r="J139" i="34"/>
  <c r="J146" i="34"/>
  <c r="J154" i="34"/>
  <c r="J158" i="34"/>
  <c r="J159" i="34"/>
  <c r="J167" i="34"/>
  <c r="J171" i="34"/>
  <c r="J175" i="34"/>
  <c r="J179" i="34"/>
  <c r="J191" i="34"/>
  <c r="J195" i="34"/>
  <c r="J199" i="34"/>
  <c r="J206" i="34"/>
  <c r="J214" i="34"/>
  <c r="J222" i="34"/>
  <c r="J230" i="34"/>
  <c r="J234" i="34"/>
  <c r="J238" i="34"/>
  <c r="J250" i="34"/>
  <c r="J254" i="34"/>
  <c r="J258" i="34"/>
  <c r="J262" i="34"/>
  <c r="J278" i="34"/>
  <c r="J282" i="34"/>
  <c r="J290" i="34"/>
  <c r="J294" i="34"/>
  <c r="S16" i="3"/>
  <c r="S50" i="34"/>
  <c r="S39" i="3"/>
  <c r="S70" i="34"/>
  <c r="S59" i="3"/>
  <c r="S81" i="34"/>
  <c r="S78" i="3"/>
  <c r="S98" i="34"/>
  <c r="S98" i="3"/>
  <c r="S118" i="34"/>
  <c r="S128" i="34"/>
  <c r="S153" i="34"/>
  <c r="CR9" i="3"/>
  <c r="P9" i="3" s="1"/>
  <c r="M43" i="34"/>
  <c r="CR13" i="3"/>
  <c r="P13" i="3" s="1"/>
  <c r="M47" i="34"/>
  <c r="CR28" i="3"/>
  <c r="P28" i="3" s="1"/>
  <c r="M59" i="34"/>
  <c r="CR32" i="3"/>
  <c r="P32" i="3" s="1"/>
  <c r="M63" i="34"/>
  <c r="CR36" i="3"/>
  <c r="P36" i="3" s="1"/>
  <c r="M67" i="34"/>
  <c r="CR40" i="3"/>
  <c r="P40" i="3" s="1"/>
  <c r="M71" i="34"/>
  <c r="CR48" i="3"/>
  <c r="P48" i="3" s="1"/>
  <c r="CR66" i="3"/>
  <c r="P66" i="3" s="1"/>
  <c r="M87" i="34"/>
  <c r="CQ70" i="3"/>
  <c r="O70" i="3" s="1"/>
  <c r="H25" i="34" s="1"/>
  <c r="M91" i="34"/>
  <c r="CR74" i="3"/>
  <c r="P74" i="3" s="1"/>
  <c r="M95" i="34"/>
  <c r="CR79" i="3"/>
  <c r="P79" i="3" s="1"/>
  <c r="M99" i="34"/>
  <c r="CR83" i="3"/>
  <c r="P83" i="3" s="1"/>
  <c r="M103" i="34"/>
  <c r="CR91" i="3"/>
  <c r="P91" i="3" s="1"/>
  <c r="M111" i="34"/>
  <c r="CR95" i="3"/>
  <c r="P95" i="3" s="1"/>
  <c r="M115" i="34"/>
  <c r="CQ99" i="3"/>
  <c r="O99" i="3" s="1"/>
  <c r="J82" i="36" s="1"/>
  <c r="M119" i="34"/>
  <c r="M129" i="34"/>
  <c r="M137" i="34"/>
  <c r="M139" i="34"/>
  <c r="M142" i="34"/>
  <c r="M146" i="34"/>
  <c r="M154" i="34"/>
  <c r="M159" i="34"/>
  <c r="S9" i="3"/>
  <c r="S43" i="34"/>
  <c r="S32" i="3"/>
  <c r="S63" i="34"/>
  <c r="S40" i="3"/>
  <c r="S71" i="34"/>
  <c r="S52" i="3"/>
  <c r="S79" i="34"/>
  <c r="S70" i="3"/>
  <c r="S91" i="34"/>
  <c r="S87" i="3"/>
  <c r="S107" i="34"/>
  <c r="S150" i="34"/>
  <c r="S159" i="34"/>
  <c r="S167" i="34"/>
  <c r="S171" i="34"/>
  <c r="S175" i="34"/>
  <c r="S179" i="34"/>
  <c r="S183" i="34"/>
  <c r="S187" i="34"/>
  <c r="S191" i="34"/>
  <c r="S195" i="34"/>
  <c r="S199" i="34"/>
  <c r="S206" i="34"/>
  <c r="S210" i="34"/>
  <c r="S214" i="34"/>
  <c r="S218" i="34"/>
  <c r="S222" i="34"/>
  <c r="S226" i="34"/>
  <c r="S230" i="34"/>
  <c r="S234" i="34"/>
  <c r="S238" i="34"/>
  <c r="S242" i="34"/>
  <c r="S246" i="34"/>
  <c r="S250" i="34"/>
  <c r="S254" i="34"/>
  <c r="S258" i="34"/>
  <c r="S262" i="34"/>
  <c r="S266" i="34"/>
  <c r="S270" i="34"/>
  <c r="S274" i="34"/>
  <c r="S278" i="34"/>
  <c r="S282" i="34"/>
  <c r="S286" i="34"/>
  <c r="S290" i="34"/>
  <c r="S294" i="34"/>
  <c r="S298" i="34"/>
  <c r="S302" i="34"/>
  <c r="S306" i="34"/>
  <c r="S310" i="34"/>
  <c r="S314" i="34"/>
  <c r="S320" i="34"/>
  <c r="S326" i="34"/>
  <c r="S329" i="34"/>
  <c r="S333" i="34"/>
  <c r="S338" i="34"/>
  <c r="S28" i="3"/>
  <c r="S59" i="34"/>
  <c r="S48" i="3"/>
  <c r="S66" i="3"/>
  <c r="S87" i="34"/>
  <c r="S99" i="3"/>
  <c r="S119" i="34"/>
  <c r="S163" i="34"/>
  <c r="T9" i="3"/>
  <c r="T43" i="34"/>
  <c r="T13" i="3"/>
  <c r="T47" i="34"/>
  <c r="T17" i="3"/>
  <c r="T51" i="34"/>
  <c r="T24" i="3"/>
  <c r="T55" i="34"/>
  <c r="T28" i="3"/>
  <c r="T59" i="34"/>
  <c r="T32" i="3"/>
  <c r="T63" i="34"/>
  <c r="T36" i="3"/>
  <c r="T67" i="34"/>
  <c r="T40" i="3"/>
  <c r="T71" i="34"/>
  <c r="T48" i="3"/>
  <c r="T52" i="3"/>
  <c r="T79" i="34"/>
  <c r="T83" i="34"/>
  <c r="T66" i="3"/>
  <c r="T87" i="34"/>
  <c r="T70" i="3"/>
  <c r="T91" i="34"/>
  <c r="T74" i="3"/>
  <c r="T95" i="34"/>
  <c r="T79" i="3"/>
  <c r="T99" i="34"/>
  <c r="T83" i="3"/>
  <c r="T103" i="34"/>
  <c r="T87" i="3"/>
  <c r="T107" i="34"/>
  <c r="T91" i="3"/>
  <c r="T111" i="34"/>
  <c r="T95" i="3"/>
  <c r="T115" i="34"/>
  <c r="T99" i="3"/>
  <c r="T119" i="34"/>
  <c r="T102" i="3"/>
  <c r="T123" i="34"/>
  <c r="T129" i="34"/>
  <c r="T137" i="34"/>
  <c r="T139" i="34"/>
  <c r="T142" i="34"/>
  <c r="T146" i="34"/>
  <c r="T150" i="34"/>
  <c r="T154" i="34"/>
  <c r="T158" i="34"/>
  <c r="T159" i="34"/>
  <c r="T163" i="34"/>
  <c r="T167" i="34"/>
  <c r="T171" i="34"/>
  <c r="T175" i="34"/>
  <c r="T179" i="34"/>
  <c r="T183" i="34"/>
  <c r="T187" i="34"/>
  <c r="T191" i="34"/>
  <c r="T195" i="34"/>
  <c r="T199" i="34"/>
  <c r="T206" i="34"/>
  <c r="T210" i="34"/>
  <c r="T214" i="34"/>
  <c r="T218" i="34"/>
  <c r="T222" i="34"/>
  <c r="T226" i="34"/>
  <c r="T230" i="34"/>
  <c r="T234" i="34"/>
  <c r="T238" i="34"/>
  <c r="T242" i="34"/>
  <c r="T246" i="34"/>
  <c r="T250" i="34"/>
  <c r="T254" i="34"/>
  <c r="T258" i="34"/>
  <c r="T262" i="34"/>
  <c r="T266" i="34"/>
  <c r="T270" i="34"/>
  <c r="T274" i="34"/>
  <c r="T278" i="34"/>
  <c r="T282" i="34"/>
  <c r="T286" i="34"/>
  <c r="T290" i="34"/>
  <c r="T294" i="34"/>
  <c r="T298" i="34"/>
  <c r="T302" i="34"/>
  <c r="T306" i="34"/>
  <c r="T310" i="34"/>
  <c r="T314" i="34"/>
  <c r="T320" i="34"/>
  <c r="T326" i="34"/>
  <c r="T329" i="34"/>
  <c r="T333" i="34"/>
  <c r="T338" i="34"/>
  <c r="J313" i="34"/>
  <c r="J325" i="34"/>
  <c r="J332" i="34"/>
  <c r="M198" i="34"/>
  <c r="M203" i="34"/>
  <c r="M209" i="34"/>
  <c r="M213" i="34"/>
  <c r="M217" i="34"/>
  <c r="M221" i="34"/>
  <c r="M229" i="34"/>
  <c r="M233" i="34"/>
  <c r="M245" i="34"/>
  <c r="M249" i="34"/>
  <c r="M253" i="34"/>
  <c r="M257" i="34"/>
  <c r="M277" i="34"/>
  <c r="M285" i="34"/>
  <c r="M293" i="34"/>
  <c r="M297" i="34"/>
  <c r="M305" i="34"/>
  <c r="M309" i="34"/>
  <c r="M313" i="34"/>
  <c r="M317" i="34"/>
  <c r="M325" i="34"/>
  <c r="M332" i="34"/>
  <c r="M337" i="34"/>
  <c r="T332" i="34"/>
  <c r="T337" i="34"/>
  <c r="J302" i="34"/>
  <c r="J306" i="34"/>
  <c r="J329" i="34"/>
  <c r="J338" i="34"/>
  <c r="M175" i="34"/>
  <c r="M179" i="34"/>
  <c r="M183" i="34"/>
  <c r="M191" i="34"/>
  <c r="M195" i="34"/>
  <c r="M199" i="34"/>
  <c r="M206" i="34"/>
  <c r="M214" i="34"/>
  <c r="M218" i="34"/>
  <c r="M222" i="34"/>
  <c r="M226" i="34"/>
  <c r="M234" i="34"/>
  <c r="M238" i="34"/>
  <c r="M242" i="34"/>
  <c r="M254" i="34"/>
  <c r="M258" i="34"/>
  <c r="M262" i="34"/>
  <c r="M266" i="34"/>
  <c r="M282" i="34"/>
  <c r="M290" i="34"/>
  <c r="M302" i="34"/>
  <c r="M310" i="34"/>
  <c r="M314" i="34"/>
  <c r="M320" i="34"/>
  <c r="M329" i="34"/>
  <c r="M333" i="34"/>
  <c r="M338" i="34"/>
  <c r="J303" i="34"/>
  <c r="J307" i="34"/>
  <c r="J322" i="34"/>
  <c r="J324" i="34"/>
  <c r="J327" i="34"/>
  <c r="J330" i="34"/>
  <c r="J334" i="34"/>
  <c r="J339" i="34"/>
  <c r="M215" i="34"/>
  <c r="M219" i="34"/>
  <c r="M227" i="34"/>
  <c r="M235" i="34"/>
  <c r="M239" i="34"/>
  <c r="M243" i="34"/>
  <c r="M259" i="34"/>
  <c r="M263" i="34"/>
  <c r="M267" i="34"/>
  <c r="M271" i="34"/>
  <c r="M279" i="34"/>
  <c r="M287" i="34"/>
  <c r="M291" i="34"/>
  <c r="M303" i="34"/>
  <c r="M307" i="34"/>
  <c r="M315" i="34"/>
  <c r="M318" i="34"/>
  <c r="M322" i="34"/>
  <c r="M327" i="34"/>
  <c r="M330" i="34"/>
  <c r="M334" i="34"/>
  <c r="M339" i="34"/>
  <c r="M224" i="34"/>
  <c r="M228" i="34"/>
  <c r="M252" i="34"/>
  <c r="M256" i="34"/>
  <c r="M264" i="34"/>
  <c r="M268" i="34"/>
  <c r="M272" i="34"/>
  <c r="M276" i="34"/>
  <c r="M284" i="34"/>
  <c r="M304" i="34"/>
  <c r="M312" i="34"/>
  <c r="M335" i="34"/>
  <c r="M340" i="34"/>
  <c r="A27" i="37"/>
  <c r="A17" i="37"/>
  <c r="DP27" i="3"/>
  <c r="DP29" i="3"/>
  <c r="CQ73" i="3"/>
  <c r="O73" i="3" s="1"/>
  <c r="CQ22" i="3"/>
  <c r="O22" i="3" s="1"/>
  <c r="DP34" i="3"/>
  <c r="DP99" i="3"/>
  <c r="CI11" i="3" a="1"/>
  <c r="CI11" i="3" s="1"/>
  <c r="BD56" i="3"/>
  <c r="H173" i="35" s="1"/>
  <c r="BD10" i="3"/>
  <c r="CJ22" i="3" a="1"/>
  <c r="CJ22" i="3" s="1"/>
  <c r="CR25" i="3"/>
  <c r="P25" i="3" s="1"/>
  <c r="CI83" i="3" a="1"/>
  <c r="CI83" i="3" s="1"/>
  <c r="DP91" i="3"/>
  <c r="DP60" i="3"/>
  <c r="DP13" i="3"/>
  <c r="CQ50" i="3"/>
  <c r="O50" i="3" s="1"/>
  <c r="J80" i="36" s="1"/>
  <c r="DP83" i="3"/>
  <c r="CJ38" i="3" a="1"/>
  <c r="CJ38" i="3" s="1"/>
  <c r="BD25" i="3"/>
  <c r="CI73" i="3" a="1"/>
  <c r="CI73" i="3" s="1"/>
  <c r="DP100" i="3"/>
  <c r="BD17" i="3"/>
  <c r="Y10" i="36" s="1"/>
  <c r="DP63" i="3"/>
  <c r="BD77" i="3"/>
  <c r="DP31" i="3"/>
  <c r="CJ58" i="3" a="1"/>
  <c r="CJ58" i="3" s="1"/>
  <c r="CQ68" i="3"/>
  <c r="O68" i="3" s="1"/>
  <c r="DP44" i="3"/>
  <c r="DP32" i="3"/>
  <c r="CQ55" i="3"/>
  <c r="O55" i="3" s="1"/>
  <c r="DP64" i="3"/>
  <c r="DP77" i="3"/>
  <c r="CR85" i="3"/>
  <c r="P85" i="3" s="1"/>
  <c r="DP26" i="3"/>
  <c r="BD106" i="3"/>
  <c r="BD61" i="3"/>
  <c r="DP9" i="3"/>
  <c r="DP18" i="3"/>
  <c r="DP24" i="3"/>
  <c r="DP39" i="3"/>
  <c r="BD32" i="3"/>
  <c r="BD35" i="3"/>
  <c r="BD95" i="3"/>
  <c r="Y64" i="36" s="1"/>
  <c r="DP16" i="3"/>
  <c r="CJ33" i="3" a="1"/>
  <c r="CJ33" i="3" s="1"/>
  <c r="DP28" i="3"/>
  <c r="CQ108" i="3"/>
  <c r="O108" i="3" s="1"/>
  <c r="H41" i="34" s="1"/>
  <c r="CQ66" i="3"/>
  <c r="O66" i="3" s="1"/>
  <c r="H22" i="34" s="1"/>
  <c r="CI64" i="3" a="1"/>
  <c r="CI64" i="3" s="1"/>
  <c r="CI88" i="3" a="1"/>
  <c r="CI88" i="3" s="1"/>
  <c r="CJ102" i="3" a="1"/>
  <c r="CJ102" i="3" s="1"/>
  <c r="CJ109" i="3" a="1"/>
  <c r="CJ109" i="3" s="1"/>
  <c r="CR107" i="3"/>
  <c r="P107" i="3" s="1"/>
  <c r="CQ107" i="3"/>
  <c r="O107" i="3" s="1"/>
  <c r="CR103" i="3"/>
  <c r="P103" i="3" s="1"/>
  <c r="CQ103" i="3"/>
  <c r="O103" i="3" s="1"/>
  <c r="CQ53" i="3"/>
  <c r="O53" i="3" s="1"/>
  <c r="DP72" i="3"/>
  <c r="DP98" i="3"/>
  <c r="CJ49" i="3" a="1"/>
  <c r="CJ49" i="3" s="1"/>
  <c r="CJ13" i="3" a="1"/>
  <c r="CJ13" i="3" s="1"/>
  <c r="CI13" i="3" a="1"/>
  <c r="CI13" i="3" s="1"/>
  <c r="CI26" i="3" a="1"/>
  <c r="CI26" i="3" s="1"/>
  <c r="DP47" i="3"/>
  <c r="CJ12" i="3" a="1"/>
  <c r="CJ12" i="3" s="1"/>
  <c r="CI56" i="3" a="1"/>
  <c r="CI56" i="3" s="1"/>
  <c r="CJ56" i="3" a="1"/>
  <c r="CJ56" i="3" s="1"/>
  <c r="CI97" i="3" a="1"/>
  <c r="CI97" i="3" s="1"/>
  <c r="CJ97" i="3" a="1"/>
  <c r="CJ97" i="3" s="1"/>
  <c r="CR49" i="3"/>
  <c r="P49" i="3" s="1"/>
  <c r="CI94" i="3" a="1"/>
  <c r="CI94" i="3" s="1"/>
  <c r="CJ94" i="3" a="1"/>
  <c r="CJ94" i="3" s="1"/>
  <c r="CR35" i="3"/>
  <c r="P35" i="3" s="1"/>
  <c r="BD38" i="3"/>
  <c r="H181" i="35" s="1"/>
  <c r="BD52" i="3"/>
  <c r="Y78" i="36" s="1"/>
  <c r="CR84" i="3"/>
  <c r="P84" i="3" s="1"/>
  <c r="CR45" i="3"/>
  <c r="P45" i="3" s="1"/>
  <c r="CQ45" i="3"/>
  <c r="O45" i="3" s="1"/>
  <c r="CR17" i="3"/>
  <c r="P17" i="3" s="1"/>
  <c r="CQ17" i="3"/>
  <c r="O17" i="3" s="1"/>
  <c r="J10" i="36" s="1"/>
  <c r="BD24" i="3"/>
  <c r="H188" i="35" s="1"/>
  <c r="DP14" i="3"/>
  <c r="DP54" i="3"/>
  <c r="BD76" i="3"/>
  <c r="H156" i="35" s="1"/>
  <c r="BD33" i="3"/>
  <c r="CI92" i="3" a="1"/>
  <c r="CI92" i="3" s="1"/>
  <c r="CJ92" i="3" a="1"/>
  <c r="CJ92" i="3" s="1"/>
  <c r="BD13" i="3"/>
  <c r="Y6" i="36" s="1"/>
  <c r="CI25" i="3" a="1"/>
  <c r="CI25" i="3" s="1"/>
  <c r="BD70" i="3"/>
  <c r="H67" i="35" s="1"/>
  <c r="J67" i="35" s="1"/>
  <c r="DP89" i="3"/>
  <c r="DP103" i="3"/>
  <c r="BD83" i="3"/>
  <c r="BD31" i="3"/>
  <c r="BD64" i="3"/>
  <c r="H61" i="35" s="1"/>
  <c r="J61" i="35" s="1"/>
  <c r="BD103" i="3"/>
  <c r="H100" i="35" s="1"/>
  <c r="J100" i="35" s="1"/>
  <c r="BD12" i="3"/>
  <c r="BD42" i="3"/>
  <c r="H39" i="35" s="1"/>
  <c r="J39" i="35" s="1"/>
  <c r="DP57" i="3"/>
  <c r="CQ83" i="3"/>
  <c r="O83" i="3" s="1"/>
  <c r="CQ74" i="3"/>
  <c r="O74" i="3" s="1"/>
  <c r="H28" i="34" s="1"/>
  <c r="DP11" i="3"/>
  <c r="DP36" i="3"/>
  <c r="BD40" i="3"/>
  <c r="H37" i="35" s="1"/>
  <c r="J37" i="35" s="1"/>
  <c r="DP80" i="3"/>
  <c r="DP19" i="3"/>
  <c r="BD39" i="3"/>
  <c r="DP52" i="3"/>
  <c r="BD72" i="3"/>
  <c r="BD78" i="3"/>
  <c r="BD46" i="3"/>
  <c r="Y83" i="36" s="1"/>
  <c r="BD49" i="3"/>
  <c r="CQ65" i="3"/>
  <c r="O65" i="3" s="1"/>
  <c r="CR39" i="3"/>
  <c r="P39" i="3" s="1"/>
  <c r="CR69" i="3"/>
  <c r="P69" i="3" s="1"/>
  <c r="CQ69" i="3"/>
  <c r="O69" i="3" s="1"/>
  <c r="H24" i="34" s="1"/>
  <c r="BD30" i="3"/>
  <c r="CQ30" i="3"/>
  <c r="O30" i="3" s="1"/>
  <c r="J19" i="36" s="1"/>
  <c r="DP38" i="3"/>
  <c r="BD44" i="3"/>
  <c r="BD51" i="3"/>
  <c r="CQ62" i="3"/>
  <c r="O62" i="3" s="1"/>
  <c r="J44" i="36" s="1"/>
  <c r="CR70" i="3"/>
  <c r="P70" i="3" s="1"/>
  <c r="DP90" i="3"/>
  <c r="BD26" i="3"/>
  <c r="CR27" i="3"/>
  <c r="P27" i="3" s="1"/>
  <c r="CQ27" i="3"/>
  <c r="O27" i="3" s="1"/>
  <c r="J16" i="36" s="1"/>
  <c r="DP74" i="3"/>
  <c r="BD94" i="3"/>
  <c r="Y63" i="36" s="1"/>
  <c r="CJ104" i="3" a="1"/>
  <c r="CJ104" i="3" s="1"/>
  <c r="CI104" i="3" a="1"/>
  <c r="CI104" i="3" s="1"/>
  <c r="CI43" i="3" a="1"/>
  <c r="CI43" i="3" s="1"/>
  <c r="CR58" i="3"/>
  <c r="P58" i="3" s="1"/>
  <c r="CQ58" i="3"/>
  <c r="O58" i="3" s="1"/>
  <c r="CI65" i="3" a="1"/>
  <c r="CI65" i="3" s="1"/>
  <c r="CJ65" i="3" a="1"/>
  <c r="CJ65" i="3" s="1"/>
  <c r="CI30" i="3" a="1"/>
  <c r="CI30" i="3" s="1"/>
  <c r="CJ30" i="3" a="1"/>
  <c r="CJ30" i="3" s="1"/>
  <c r="CR98" i="3"/>
  <c r="P98" i="3" s="1"/>
  <c r="CQ98" i="3"/>
  <c r="O98" i="3" s="1"/>
  <c r="J67" i="36" s="1"/>
  <c r="BD71" i="3"/>
  <c r="Y70" i="36" s="1"/>
  <c r="BD82" i="3"/>
  <c r="DP88" i="3"/>
  <c r="CI10" i="3" a="1"/>
  <c r="CI10" i="3" s="1"/>
  <c r="CJ86" i="3" a="1"/>
  <c r="CJ86" i="3" s="1"/>
  <c r="CI86" i="3" a="1"/>
  <c r="CI86" i="3" s="1"/>
  <c r="BD92" i="3"/>
  <c r="H89" i="35" s="1"/>
  <c r="J89" i="35" s="1"/>
  <c r="CR96" i="3"/>
  <c r="P96" i="3" s="1"/>
  <c r="CQ96" i="3"/>
  <c r="O96" i="3" s="1"/>
  <c r="J65" i="36" s="1"/>
  <c r="CR77" i="3"/>
  <c r="P77" i="3" s="1"/>
  <c r="CQ12" i="3"/>
  <c r="O12" i="3" s="1"/>
  <c r="H10" i="34" s="1"/>
  <c r="CR31" i="3"/>
  <c r="P31" i="3" s="1"/>
  <c r="BD48" i="3"/>
  <c r="DP61" i="3"/>
  <c r="DP76" i="3"/>
  <c r="CJ79" i="3" a="1"/>
  <c r="CJ79" i="3" s="1"/>
  <c r="CI79" i="3" a="1"/>
  <c r="CI79" i="3" s="1"/>
  <c r="BD67" i="3"/>
  <c r="H64" i="35" s="1"/>
  <c r="J64" i="35" s="1"/>
  <c r="CI81" i="3" a="1"/>
  <c r="CI81" i="3" s="1"/>
  <c r="CQ59" i="3"/>
  <c r="O59" i="3" s="1"/>
  <c r="CR59" i="3"/>
  <c r="P59" i="3" s="1"/>
  <c r="BD89" i="3"/>
  <c r="H86" i="35" s="1"/>
  <c r="J86" i="35" s="1"/>
  <c r="BD109" i="3"/>
  <c r="BD98" i="3"/>
  <c r="Y67" i="36" s="1"/>
  <c r="BD85" i="3"/>
  <c r="Y48" i="36" s="1"/>
  <c r="BD87" i="3"/>
  <c r="BD104" i="3"/>
  <c r="DP86" i="3"/>
  <c r="DP59" i="3"/>
  <c r="BD97" i="3"/>
  <c r="Y66" i="36" s="1"/>
  <c r="CI103" i="3" a="1"/>
  <c r="CI103" i="3" s="1"/>
  <c r="BD36" i="3"/>
  <c r="CI106" i="3" a="1"/>
  <c r="CI106" i="3" s="1"/>
  <c r="BD18" i="3"/>
  <c r="Y11" i="36" s="1"/>
  <c r="DP46" i="3"/>
  <c r="DP55" i="3"/>
  <c r="DP68" i="3"/>
  <c r="BD34" i="3"/>
  <c r="H171" i="35" s="1"/>
  <c r="BD86" i="3"/>
  <c r="H145" i="35" s="1"/>
  <c r="DP85" i="3"/>
  <c r="DP104" i="3"/>
  <c r="DP107" i="3"/>
  <c r="BD41" i="3"/>
  <c r="Y72" i="36" s="1"/>
  <c r="CI36" i="3" a="1"/>
  <c r="CI36" i="3" s="1"/>
  <c r="CJ36" i="3" a="1"/>
  <c r="CJ36" i="3" s="1"/>
  <c r="CR90" i="3"/>
  <c r="P90" i="3" s="1"/>
  <c r="CQ90" i="3"/>
  <c r="O90" i="3" s="1"/>
  <c r="CR18" i="3"/>
  <c r="P18" i="3" s="1"/>
  <c r="CQ18" i="3"/>
  <c r="O18" i="3" s="1"/>
  <c r="J11" i="36" s="1"/>
  <c r="CR52" i="3"/>
  <c r="P52" i="3" s="1"/>
  <c r="CQ52" i="3"/>
  <c r="O52" i="3" s="1"/>
  <c r="J78" i="36" s="1"/>
  <c r="CJ17" i="3" a="1"/>
  <c r="CJ17" i="3" s="1"/>
  <c r="CI17" i="3" a="1"/>
  <c r="CI17" i="3" s="1"/>
  <c r="CR100" i="3"/>
  <c r="P100" i="3" s="1"/>
  <c r="CQ100" i="3"/>
  <c r="O100" i="3" s="1"/>
  <c r="CJ15" i="3" a="1"/>
  <c r="CJ15" i="3" s="1"/>
  <c r="CI15" i="3" a="1"/>
  <c r="CI15" i="3" s="1"/>
  <c r="CJ31" i="3" a="1"/>
  <c r="CJ31" i="3" s="1"/>
  <c r="CI31" i="3" a="1"/>
  <c r="CI31" i="3" s="1"/>
  <c r="CI66" i="3" a="1"/>
  <c r="CI66" i="3" s="1"/>
  <c r="CJ66" i="3" a="1"/>
  <c r="CJ66" i="3" s="1"/>
  <c r="CQ19" i="3"/>
  <c r="O19" i="3" s="1"/>
  <c r="J12" i="36" s="1"/>
  <c r="CI41" i="3" a="1"/>
  <c r="CI41" i="3" s="1"/>
  <c r="CI46" i="3" a="1"/>
  <c r="CI46" i="3" s="1"/>
  <c r="CJ61" i="3" a="1"/>
  <c r="CJ61" i="3" s="1"/>
  <c r="CQ15" i="3"/>
  <c r="O15" i="3" s="1"/>
  <c r="J8" i="36" s="1"/>
  <c r="CQ36" i="3"/>
  <c r="O36" i="3" s="1"/>
  <c r="J25" i="36" s="1"/>
  <c r="CR44" i="3"/>
  <c r="P44" i="3" s="1"/>
  <c r="CI51" i="3" a="1"/>
  <c r="CI51" i="3" s="1"/>
  <c r="CR54" i="3"/>
  <c r="P54" i="3" s="1"/>
  <c r="CI57" i="3" a="1"/>
  <c r="CI57" i="3" s="1"/>
  <c r="CR63" i="3"/>
  <c r="P63" i="3" s="1"/>
  <c r="BD66" i="3"/>
  <c r="H63" i="35" s="1"/>
  <c r="J63" i="35" s="1"/>
  <c r="BD68" i="3"/>
  <c r="H65" i="35" s="1"/>
  <c r="J65" i="35" s="1"/>
  <c r="CJ71" i="3" a="1"/>
  <c r="CJ71" i="3" s="1"/>
  <c r="CQ76" i="3"/>
  <c r="O76" i="3" s="1"/>
  <c r="CI99" i="3" a="1"/>
  <c r="CI99" i="3" s="1"/>
  <c r="CJ35" i="3" a="1"/>
  <c r="CJ35" i="3" s="1"/>
  <c r="DP67" i="3"/>
  <c r="BD74" i="3"/>
  <c r="H71" i="35" s="1"/>
  <c r="J71" i="35" s="1"/>
  <c r="CJ89" i="3" a="1"/>
  <c r="CJ89" i="3" s="1"/>
  <c r="DP56" i="3"/>
  <c r="DP73" i="3"/>
  <c r="DP102" i="3"/>
  <c r="BD14" i="3"/>
  <c r="Y7" i="36" s="1"/>
  <c r="DP22" i="3"/>
  <c r="DP50" i="3"/>
  <c r="BD60" i="3"/>
  <c r="BD80" i="3"/>
  <c r="CJ90" i="3" a="1"/>
  <c r="CJ90" i="3" s="1"/>
  <c r="CI90" i="3" a="1"/>
  <c r="CI90" i="3" s="1"/>
  <c r="CQ14" i="3"/>
  <c r="O14" i="3" s="1"/>
  <c r="J7" i="36" s="1"/>
  <c r="BD43" i="3"/>
  <c r="H183" i="35" s="1"/>
  <c r="DP45" i="3"/>
  <c r="CI59" i="3" a="1"/>
  <c r="CI59" i="3" s="1"/>
  <c r="BD99" i="3"/>
  <c r="Y82" i="36" s="1"/>
  <c r="DP37" i="3"/>
  <c r="CQ41" i="3"/>
  <c r="O41" i="3" s="1"/>
  <c r="J72" i="36" s="1"/>
  <c r="CQ60" i="3"/>
  <c r="O60" i="3" s="1"/>
  <c r="CJ62" i="3" a="1"/>
  <c r="CJ62" i="3" s="1"/>
  <c r="BD96" i="3"/>
  <c r="Y65" i="36" s="1"/>
  <c r="BD108" i="3"/>
  <c r="H105" i="35" s="1"/>
  <c r="J105" i="35" s="1"/>
  <c r="BD16" i="3"/>
  <c r="Y9" i="36" s="1"/>
  <c r="BD27" i="3"/>
  <c r="H174" i="35" s="1"/>
  <c r="BD65" i="3"/>
  <c r="CQ71" i="3"/>
  <c r="O71" i="3" s="1"/>
  <c r="CQ89" i="3"/>
  <c r="O89" i="3" s="1"/>
  <c r="CQ51" i="3"/>
  <c r="O51" i="3" s="1"/>
  <c r="J41" i="36" s="1"/>
  <c r="BD53" i="3"/>
  <c r="BD59" i="3"/>
  <c r="H56" i="35" s="1"/>
  <c r="J56" i="35" s="1"/>
  <c r="BD62" i="3"/>
  <c r="BD73" i="3"/>
  <c r="DP109" i="3"/>
  <c r="BD22" i="3"/>
  <c r="CQ13" i="3"/>
  <c r="O13" i="3" s="1"/>
  <c r="J6" i="36" s="1"/>
  <c r="DP15" i="3"/>
  <c r="BD29" i="3"/>
  <c r="CQ38" i="3"/>
  <c r="O38" i="3" s="1"/>
  <c r="J27" i="36" s="1"/>
  <c r="CJ87" i="3" a="1"/>
  <c r="CJ87" i="3" s="1"/>
  <c r="CI87" i="3" a="1"/>
  <c r="CI87" i="3" s="1"/>
  <c r="DP97" i="3"/>
  <c r="CR94" i="3"/>
  <c r="P94" i="3" s="1"/>
  <c r="CQ94" i="3"/>
  <c r="O94" i="3" s="1"/>
  <c r="J63" i="36" s="1"/>
  <c r="BD45" i="3"/>
  <c r="Y74" i="36" s="1"/>
  <c r="CQ56" i="3"/>
  <c r="O56" i="3" s="1"/>
  <c r="CR80" i="3"/>
  <c r="P80" i="3" s="1"/>
  <c r="CQ80" i="3"/>
  <c r="O80" i="3" s="1"/>
  <c r="BD88" i="3"/>
  <c r="H85" i="35" s="1"/>
  <c r="J85" i="35" s="1"/>
  <c r="CI96" i="3" a="1"/>
  <c r="CI96" i="3" s="1"/>
  <c r="CJ96" i="3" a="1"/>
  <c r="CJ96" i="3" s="1"/>
  <c r="BD9" i="3"/>
  <c r="CQ10" i="3"/>
  <c r="O10" i="3" s="1"/>
  <c r="H8" i="34" s="1"/>
  <c r="BD79" i="3"/>
  <c r="CJ82" i="3" a="1"/>
  <c r="CJ82" i="3" s="1"/>
  <c r="CI82" i="3" a="1"/>
  <c r="CI82" i="3" s="1"/>
  <c r="BD93" i="3"/>
  <c r="H90" i="35" s="1"/>
  <c r="J90" i="35" s="1"/>
  <c r="CQ9" i="3"/>
  <c r="O9" i="3" s="1"/>
  <c r="H7" i="34" s="1"/>
  <c r="CQ32" i="3"/>
  <c r="O32" i="3" s="1"/>
  <c r="J21" i="36" s="1"/>
  <c r="CR37" i="3"/>
  <c r="P37" i="3" s="1"/>
  <c r="BD47" i="3"/>
  <c r="H44" i="35" s="1"/>
  <c r="J44" i="35" s="1"/>
  <c r="BD90" i="3"/>
  <c r="H87" i="35" s="1"/>
  <c r="J87" i="35" s="1"/>
  <c r="BD15" i="3"/>
  <c r="Y8" i="36" s="1"/>
  <c r="CI18" i="3" a="1"/>
  <c r="CI18" i="3" s="1"/>
  <c r="CR26" i="3"/>
  <c r="P26" i="3" s="1"/>
  <c r="CI28" i="3" a="1"/>
  <c r="CI28" i="3" s="1"/>
  <c r="CQ47" i="3"/>
  <c r="O47" i="3" s="1"/>
  <c r="H15" i="34" s="1"/>
  <c r="BD58" i="3"/>
  <c r="CQ64" i="3"/>
  <c r="O64" i="3" s="1"/>
  <c r="H20" i="34" s="1"/>
  <c r="BD69" i="3"/>
  <c r="H66" i="35" s="1"/>
  <c r="J66" i="35" s="1"/>
  <c r="CQ79" i="3"/>
  <c r="O79" i="3" s="1"/>
  <c r="BD81" i="3"/>
  <c r="CI85" i="3" a="1"/>
  <c r="CI85" i="3" s="1"/>
  <c r="CQ93" i="3"/>
  <c r="O93" i="3" s="1"/>
  <c r="H38" i="34" s="1"/>
  <c r="BD19" i="3"/>
  <c r="Y12" i="36" s="1"/>
  <c r="DP41" i="3"/>
  <c r="DP43" i="3"/>
  <c r="BD63" i="3"/>
  <c r="H60" i="35" s="1"/>
  <c r="J60" i="35" s="1"/>
  <c r="CI68" i="3" a="1"/>
  <c r="CI68" i="3" s="1"/>
  <c r="CR102" i="3"/>
  <c r="P102" i="3" s="1"/>
  <c r="CQ102" i="3"/>
  <c r="O102" i="3" s="1"/>
  <c r="BD11" i="3"/>
  <c r="Y77" i="36" s="1"/>
  <c r="BD28" i="3"/>
  <c r="DP33" i="3"/>
  <c r="BD54" i="3"/>
  <c r="CR88" i="3"/>
  <c r="P88" i="3" s="1"/>
  <c r="CQ88" i="3"/>
  <c r="O88" i="3" s="1"/>
  <c r="CQ95" i="3"/>
  <c r="O95" i="3" s="1"/>
  <c r="J64" i="36" s="1"/>
  <c r="CR104" i="3"/>
  <c r="P104" i="3" s="1"/>
  <c r="BD107" i="3"/>
  <c r="DP108" i="3"/>
  <c r="DP93" i="3"/>
  <c r="BD102" i="3"/>
  <c r="BD91" i="3"/>
  <c r="H88" i="35" s="1"/>
  <c r="J88" i="35" s="1"/>
  <c r="DP95" i="3"/>
  <c r="BD100" i="3"/>
  <c r="H97" i="35" s="1"/>
  <c r="J97" i="35" s="1"/>
  <c r="E27" i="37"/>
  <c r="F27" i="37"/>
  <c r="B27" i="37"/>
  <c r="H27" i="37"/>
  <c r="H17" i="37"/>
  <c r="I27" i="37"/>
  <c r="J27" i="37"/>
  <c r="C17" i="37"/>
  <c r="B17" i="37"/>
  <c r="C27" i="37"/>
  <c r="D27" i="37"/>
  <c r="DP17" i="3"/>
  <c r="DP12" i="3"/>
  <c r="CI16" i="3" a="1"/>
  <c r="CI16" i="3" s="1"/>
  <c r="CR24" i="3"/>
  <c r="P24" i="3" s="1"/>
  <c r="CQ24" i="3"/>
  <c r="O24" i="3" s="1"/>
  <c r="J13" i="36" s="1"/>
  <c r="CJ29" i="3" a="1"/>
  <c r="CJ29" i="3" s="1"/>
  <c r="CI29" i="3" a="1"/>
  <c r="CI29" i="3" s="1"/>
  <c r="BD57" i="3"/>
  <c r="H54" i="35" s="1"/>
  <c r="J54" i="35" s="1"/>
  <c r="BD37" i="3"/>
  <c r="H192" i="35" s="1"/>
  <c r="DP25" i="3"/>
  <c r="CJ9" i="3" a="1"/>
  <c r="CJ9" i="3" s="1"/>
  <c r="CI9" i="3" a="1"/>
  <c r="CI9" i="3" s="1"/>
  <c r="CR16" i="3"/>
  <c r="P16" i="3" s="1"/>
  <c r="CQ16" i="3"/>
  <c r="O16" i="3" s="1"/>
  <c r="J9" i="36" s="1"/>
  <c r="CJ37" i="3" a="1"/>
  <c r="CJ37" i="3" s="1"/>
  <c r="CI37" i="3" a="1"/>
  <c r="CI37" i="3" s="1"/>
  <c r="CJ14" i="3" a="1"/>
  <c r="CJ14" i="3" s="1"/>
  <c r="CI14" i="3" a="1"/>
  <c r="CI14" i="3" s="1"/>
  <c r="DP10" i="3"/>
  <c r="CR11" i="3"/>
  <c r="P11" i="3" s="1"/>
  <c r="CQ11" i="3"/>
  <c r="O11" i="3" s="1"/>
  <c r="CI24" i="3" a="1"/>
  <c r="CI24" i="3" s="1"/>
  <c r="CR42" i="3"/>
  <c r="P42" i="3" s="1"/>
  <c r="BD50" i="3"/>
  <c r="CJ50" i="3" a="1"/>
  <c r="CJ50" i="3" s="1"/>
  <c r="DP35" i="3"/>
  <c r="CQ40" i="3"/>
  <c r="O40" i="3" s="1"/>
  <c r="DP40" i="3"/>
  <c r="DP49" i="3"/>
  <c r="CR72" i="3"/>
  <c r="P72" i="3" s="1"/>
  <c r="CQ72" i="3"/>
  <c r="O72" i="3" s="1"/>
  <c r="CI39" i="3" a="1"/>
  <c r="CI39" i="3" s="1"/>
  <c r="DP51" i="3"/>
  <c r="CI19" i="3" a="1"/>
  <c r="CI19" i="3" s="1"/>
  <c r="CI27" i="3" a="1"/>
  <c r="CI27" i="3" s="1"/>
  <c r="DP30" i="3"/>
  <c r="CI32" i="3" a="1"/>
  <c r="CI32" i="3" s="1"/>
  <c r="DP53" i="3"/>
  <c r="CQ29" i="3"/>
  <c r="O29" i="3" s="1"/>
  <c r="J18" i="36" s="1"/>
  <c r="CQ34" i="3"/>
  <c r="O34" i="3" s="1"/>
  <c r="J23" i="36" s="1"/>
  <c r="CI44" i="3" a="1"/>
  <c r="CI44" i="3" s="1"/>
  <c r="DP58" i="3"/>
  <c r="DP69" i="3"/>
  <c r="CI54" i="3" a="1"/>
  <c r="CI54" i="3" s="1"/>
  <c r="CR87" i="3"/>
  <c r="P87" i="3" s="1"/>
  <c r="CQ87" i="3"/>
  <c r="O87" i="3" s="1"/>
  <c r="CQ43" i="3"/>
  <c r="O43" i="3" s="1"/>
  <c r="CQ46" i="3"/>
  <c r="O46" i="3" s="1"/>
  <c r="J83" i="36" s="1"/>
  <c r="CJ53" i="3" a="1"/>
  <c r="CJ53" i="3" s="1"/>
  <c r="DP65" i="3"/>
  <c r="CI47" i="3" a="1"/>
  <c r="CI47" i="3" s="1"/>
  <c r="DP48" i="3"/>
  <c r="CI52" i="3" a="1"/>
  <c r="CI52" i="3" s="1"/>
  <c r="CQ28" i="3"/>
  <c r="O28" i="3" s="1"/>
  <c r="J17" i="36" s="1"/>
  <c r="CQ33" i="3"/>
  <c r="O33" i="3" s="1"/>
  <c r="J22" i="36" s="1"/>
  <c r="CI48" i="3" a="1"/>
  <c r="CI48" i="3" s="1"/>
  <c r="CI40" i="3" a="1"/>
  <c r="CI40" i="3" s="1"/>
  <c r="CI42" i="3" a="1"/>
  <c r="CI42" i="3" s="1"/>
  <c r="CJ45" i="3" a="1"/>
  <c r="CJ45" i="3" s="1"/>
  <c r="BD55" i="3"/>
  <c r="H52" i="35" s="1"/>
  <c r="J52" i="35" s="1"/>
  <c r="DP79" i="3"/>
  <c r="CR86" i="3"/>
  <c r="P86" i="3" s="1"/>
  <c r="CQ86" i="3"/>
  <c r="O86" i="3" s="1"/>
  <c r="J49" i="36" s="1"/>
  <c r="CJ55" i="3" a="1"/>
  <c r="CJ55" i="3" s="1"/>
  <c r="CI55" i="3" a="1"/>
  <c r="CI55" i="3" s="1"/>
  <c r="CI34" i="3" a="1"/>
  <c r="CI34" i="3" s="1"/>
  <c r="DP71" i="3"/>
  <c r="DP62" i="3"/>
  <c r="DP70" i="3"/>
  <c r="DP92" i="3"/>
  <c r="DP42" i="3"/>
  <c r="CQ48" i="3"/>
  <c r="O48" i="3" s="1"/>
  <c r="CR57" i="3"/>
  <c r="P57" i="3" s="1"/>
  <c r="CQ57" i="3"/>
  <c r="O57" i="3" s="1"/>
  <c r="CI60" i="3" a="1"/>
  <c r="CI60" i="3" s="1"/>
  <c r="CJ63" i="3" a="1"/>
  <c r="CJ63" i="3" s="1"/>
  <c r="CJ69" i="3" a="1"/>
  <c r="CJ69" i="3" s="1"/>
  <c r="DP78" i="3"/>
  <c r="CQ78" i="3"/>
  <c r="O78" i="3" s="1"/>
  <c r="DP96" i="3"/>
  <c r="CQ67" i="3"/>
  <c r="O67" i="3" s="1"/>
  <c r="H23" i="34" s="1"/>
  <c r="CI74" i="3" a="1"/>
  <c r="CI74" i="3" s="1"/>
  <c r="CI77" i="3" a="1"/>
  <c r="CI77" i="3" s="1"/>
  <c r="CI91" i="3" a="1"/>
  <c r="CI91" i="3" s="1"/>
  <c r="CQ61" i="3"/>
  <c r="O61" i="3" s="1"/>
  <c r="CI80" i="3" a="1"/>
  <c r="CI80" i="3" s="1"/>
  <c r="CJ93" i="3" a="1"/>
  <c r="CJ93" i="3" s="1"/>
  <c r="CI93" i="3" a="1"/>
  <c r="CI93" i="3" s="1"/>
  <c r="DP82" i="3"/>
  <c r="BD101" i="3"/>
  <c r="H98" i="35" s="1"/>
  <c r="J98" i="35" s="1"/>
  <c r="CI72" i="3" a="1"/>
  <c r="CI72" i="3" s="1"/>
  <c r="CR99" i="3"/>
  <c r="P99" i="3" s="1"/>
  <c r="CI70" i="3" a="1"/>
  <c r="CI70" i="3" s="1"/>
  <c r="DP87" i="3"/>
  <c r="CQ97" i="3"/>
  <c r="O97" i="3" s="1"/>
  <c r="J66" i="36" s="1"/>
  <c r="DP66" i="3"/>
  <c r="CJ84" i="3" a="1"/>
  <c r="CJ84" i="3" s="1"/>
  <c r="CQ91" i="3"/>
  <c r="O91" i="3" s="1"/>
  <c r="CI78" i="3" a="1"/>
  <c r="CI78" i="3" s="1"/>
  <c r="BD84" i="3"/>
  <c r="CJ101" i="3" a="1"/>
  <c r="CJ101" i="3" s="1"/>
  <c r="CI101" i="3" a="1"/>
  <c r="CI101" i="3" s="1"/>
  <c r="CI67" i="3" a="1"/>
  <c r="CI67" i="3" s="1"/>
  <c r="CI76" i="3" a="1"/>
  <c r="CI76" i="3" s="1"/>
  <c r="DP81" i="3"/>
  <c r="DP84" i="3"/>
  <c r="DP94" i="3"/>
  <c r="CQ81" i="3"/>
  <c r="O81" i="3" s="1"/>
  <c r="CQ82" i="3"/>
  <c r="O82" i="3" s="1"/>
  <c r="CJ95" i="3" a="1"/>
  <c r="CJ95" i="3" s="1"/>
  <c r="CI95" i="3" a="1"/>
  <c r="CI95" i="3" s="1"/>
  <c r="CR106" i="3"/>
  <c r="P106" i="3" s="1"/>
  <c r="DP106" i="3"/>
  <c r="CR109" i="3"/>
  <c r="P109" i="3" s="1"/>
  <c r="CQ101" i="3"/>
  <c r="O101" i="3" s="1"/>
  <c r="CI100" i="3" a="1"/>
  <c r="CI100" i="3" s="1"/>
  <c r="DP101" i="3"/>
  <c r="CI107" i="3" a="1"/>
  <c r="CI107" i="3" s="1"/>
  <c r="CI98" i="3" a="1"/>
  <c r="CI98" i="3" s="1"/>
  <c r="CQ92" i="3"/>
  <c r="O92" i="3" s="1"/>
  <c r="CI108" i="3" a="1"/>
  <c r="CI108" i="3" s="1"/>
  <c r="G27" i="37"/>
  <c r="H70" i="35" l="1"/>
  <c r="J70" i="35" s="1"/>
  <c r="Y84" i="36"/>
  <c r="H27" i="34"/>
  <c r="J84" i="36"/>
  <c r="AE155" i="34"/>
  <c r="AG155" i="34"/>
  <c r="AG154" i="34"/>
  <c r="AE154" i="34"/>
  <c r="AG153" i="34"/>
  <c r="AE153" i="34"/>
  <c r="CX194" i="3"/>
  <c r="J192" i="35"/>
  <c r="H159" i="35"/>
  <c r="H190" i="35"/>
  <c r="J190" i="35" s="1"/>
  <c r="H158" i="35"/>
  <c r="H189" i="35"/>
  <c r="J189" i="35" s="1"/>
  <c r="H160" i="35"/>
  <c r="J160" i="35" s="1"/>
  <c r="H191" i="35"/>
  <c r="J191" i="35" s="1"/>
  <c r="J188" i="35"/>
  <c r="H164" i="35"/>
  <c r="J164" i="35" s="1"/>
  <c r="H187" i="35"/>
  <c r="J187" i="35" s="1"/>
  <c r="H163" i="35"/>
  <c r="J163" i="35" s="1"/>
  <c r="AG152" i="34"/>
  <c r="AE152" i="34"/>
  <c r="AG151" i="34"/>
  <c r="AE151" i="34"/>
  <c r="H155" i="35"/>
  <c r="J155" i="35" s="1"/>
  <c r="H185" i="35"/>
  <c r="J185" i="35" s="1"/>
  <c r="Y79" i="36"/>
  <c r="H186" i="35"/>
  <c r="J186" i="35" s="1"/>
  <c r="Y81" i="36"/>
  <c r="H184" i="35"/>
  <c r="J184" i="35" s="1"/>
  <c r="Y80" i="36"/>
  <c r="J183" i="35"/>
  <c r="H17" i="34"/>
  <c r="J79" i="36"/>
  <c r="H167" i="35"/>
  <c r="J167" i="35" s="1"/>
  <c r="H182" i="35"/>
  <c r="J182" i="35" s="1"/>
  <c r="H55" i="35"/>
  <c r="J55" i="35" s="1"/>
  <c r="AG150" i="34"/>
  <c r="AE150" i="34"/>
  <c r="AE149" i="34"/>
  <c r="AG149" i="34"/>
  <c r="H49" i="35"/>
  <c r="J49" i="35" s="1"/>
  <c r="AG148" i="34"/>
  <c r="AE148" i="34"/>
  <c r="AG147" i="34"/>
  <c r="AE147" i="34"/>
  <c r="AG146" i="34"/>
  <c r="AE146" i="34"/>
  <c r="H46" i="35"/>
  <c r="J46" i="35" s="1"/>
  <c r="AG145" i="34"/>
  <c r="AE145" i="34"/>
  <c r="H30" i="35"/>
  <c r="J30" i="35" s="1"/>
  <c r="Y22" i="36"/>
  <c r="H9" i="34"/>
  <c r="J77" i="36"/>
  <c r="H96" i="35"/>
  <c r="J96" i="35" s="1"/>
  <c r="AG144" i="34"/>
  <c r="AE144" i="34"/>
  <c r="J181" i="35"/>
  <c r="H150" i="35"/>
  <c r="J150" i="35" s="1"/>
  <c r="H176" i="35"/>
  <c r="J176" i="35" s="1"/>
  <c r="H153" i="35"/>
  <c r="J153" i="35" s="1"/>
  <c r="H179" i="35"/>
  <c r="J179" i="35" s="1"/>
  <c r="H152" i="35"/>
  <c r="J152" i="35" s="1"/>
  <c r="H178" i="35"/>
  <c r="J178" i="35" s="1"/>
  <c r="H151" i="35"/>
  <c r="J151" i="35" s="1"/>
  <c r="H177" i="35"/>
  <c r="J177" i="35" s="1"/>
  <c r="H166" i="35"/>
  <c r="J166" i="35" s="1"/>
  <c r="H175" i="35"/>
  <c r="J175" i="35" s="1"/>
  <c r="J174" i="35"/>
  <c r="J173" i="35"/>
  <c r="AG143" i="34"/>
  <c r="AE143" i="34"/>
  <c r="AG142" i="34"/>
  <c r="AE142" i="34"/>
  <c r="AE141" i="34"/>
  <c r="AG141" i="34"/>
  <c r="AG140" i="34"/>
  <c r="AE140" i="34"/>
  <c r="AG139" i="34"/>
  <c r="AE139" i="34"/>
  <c r="AG138" i="34"/>
  <c r="AE138" i="34"/>
  <c r="H16" i="34"/>
  <c r="J75" i="36"/>
  <c r="H14" i="34"/>
  <c r="J76" i="36"/>
  <c r="H26" i="34"/>
  <c r="J70" i="36"/>
  <c r="H13" i="34"/>
  <c r="J74" i="36"/>
  <c r="H62" i="35"/>
  <c r="J62" i="35" s="1"/>
  <c r="Y73" i="36"/>
  <c r="H43" i="35"/>
  <c r="J43" i="35" s="1"/>
  <c r="Y76" i="36"/>
  <c r="H45" i="35"/>
  <c r="J45" i="35" s="1"/>
  <c r="Y75" i="36"/>
  <c r="H21" i="34"/>
  <c r="J73" i="36"/>
  <c r="H42" i="35"/>
  <c r="J42" i="35" s="1"/>
  <c r="AG137" i="34"/>
  <c r="AE137" i="34"/>
  <c r="AG136" i="34"/>
  <c r="AE136" i="34"/>
  <c r="AG135" i="34"/>
  <c r="AE135" i="34"/>
  <c r="H38" i="35"/>
  <c r="J38" i="35" s="1"/>
  <c r="AG134" i="34"/>
  <c r="AE134" i="34"/>
  <c r="AG133" i="34"/>
  <c r="AE133" i="34"/>
  <c r="H68" i="35"/>
  <c r="J68" i="35" s="1"/>
  <c r="AG132" i="34"/>
  <c r="AE132" i="34"/>
  <c r="AG131" i="34"/>
  <c r="AE131" i="34"/>
  <c r="H58" i="35"/>
  <c r="J58" i="35" s="1"/>
  <c r="AE130" i="34"/>
  <c r="AG130" i="34"/>
  <c r="AG129" i="34"/>
  <c r="AE129" i="34"/>
  <c r="AG128" i="34"/>
  <c r="AE128" i="34"/>
  <c r="AG125" i="34"/>
  <c r="AE125" i="34"/>
  <c r="H172" i="35"/>
  <c r="J172" i="35" s="1"/>
  <c r="AG127" i="34"/>
  <c r="AE127" i="34"/>
  <c r="H149" i="35"/>
  <c r="J149" i="35" s="1"/>
  <c r="AG126" i="34"/>
  <c r="AE126" i="34"/>
  <c r="J171" i="35"/>
  <c r="H165" i="35"/>
  <c r="J165" i="35" s="1"/>
  <c r="H170" i="35"/>
  <c r="J170" i="35" s="1"/>
  <c r="H95" i="35"/>
  <c r="J95" i="35" s="1"/>
  <c r="AG123" i="34"/>
  <c r="AE123" i="34"/>
  <c r="AG120" i="34"/>
  <c r="AE120" i="34"/>
  <c r="H94" i="35"/>
  <c r="J94" i="35" s="1"/>
  <c r="AG122" i="34"/>
  <c r="AE122" i="34"/>
  <c r="H93" i="35"/>
  <c r="J93" i="35" s="1"/>
  <c r="AG121" i="34"/>
  <c r="AE121" i="34"/>
  <c r="AG119" i="34"/>
  <c r="AE119" i="34"/>
  <c r="H147" i="35"/>
  <c r="J147" i="35" s="1"/>
  <c r="AG118" i="34"/>
  <c r="AE118" i="34"/>
  <c r="J159" i="35"/>
  <c r="J156" i="35"/>
  <c r="H136" i="35"/>
  <c r="J136" i="35" s="1"/>
  <c r="H154" i="35"/>
  <c r="J154" i="35" s="1"/>
  <c r="H137" i="35"/>
  <c r="J137" i="35" s="1"/>
  <c r="H157" i="35"/>
  <c r="J157" i="35" s="1"/>
  <c r="J158" i="35"/>
  <c r="H132" i="35"/>
  <c r="J132" i="35" s="1"/>
  <c r="H148" i="35"/>
  <c r="J148" i="35" s="1"/>
  <c r="AG115" i="34"/>
  <c r="AE115" i="34"/>
  <c r="AE117" i="34"/>
  <c r="AG117" i="34"/>
  <c r="AG116" i="34"/>
  <c r="AE116" i="34"/>
  <c r="H133" i="35"/>
  <c r="J133" i="35" s="1"/>
  <c r="H146" i="35"/>
  <c r="J146" i="35" s="1"/>
  <c r="H69" i="35"/>
  <c r="J69" i="35" s="1"/>
  <c r="AE55" i="34"/>
  <c r="AG55" i="34"/>
  <c r="H144" i="35"/>
  <c r="J144" i="35" s="1"/>
  <c r="AG47" i="34"/>
  <c r="AE47" i="34"/>
  <c r="J61" i="36"/>
  <c r="J145" i="35"/>
  <c r="H103" i="35"/>
  <c r="J103" i="35" s="1"/>
  <c r="AG114" i="34"/>
  <c r="AE114" i="34"/>
  <c r="AG113" i="34"/>
  <c r="AE113" i="34"/>
  <c r="J59" i="36"/>
  <c r="AE112" i="34"/>
  <c r="AG112" i="34"/>
  <c r="J60" i="36"/>
  <c r="AG110" i="34"/>
  <c r="AE110" i="34"/>
  <c r="H84" i="35"/>
  <c r="J84" i="35" s="1"/>
  <c r="AG111" i="34"/>
  <c r="AE111" i="34"/>
  <c r="H121" i="35"/>
  <c r="J121" i="35" s="1"/>
  <c r="H139" i="35"/>
  <c r="J139" i="35" s="1"/>
  <c r="H120" i="35"/>
  <c r="J120" i="35" s="1"/>
  <c r="H138" i="35"/>
  <c r="J138" i="35" s="1"/>
  <c r="H135" i="35"/>
  <c r="J135" i="35" s="1"/>
  <c r="H122" i="35"/>
  <c r="J122" i="35" s="1"/>
  <c r="H140" i="35"/>
  <c r="J140" i="35" s="1"/>
  <c r="H123" i="35"/>
  <c r="J123" i="35" s="1"/>
  <c r="H141" i="35"/>
  <c r="J141" i="35" s="1"/>
  <c r="AE109" i="34"/>
  <c r="AG109" i="34"/>
  <c r="H80" i="35"/>
  <c r="J80" i="35" s="1"/>
  <c r="Y62" i="36"/>
  <c r="H36" i="34"/>
  <c r="J62" i="36"/>
  <c r="H92" i="35"/>
  <c r="J92" i="35" s="1"/>
  <c r="Y61" i="36"/>
  <c r="H91" i="35"/>
  <c r="J91" i="35" s="1"/>
  <c r="Y60" i="36"/>
  <c r="H99" i="35"/>
  <c r="J99" i="35" s="1"/>
  <c r="Y59" i="36"/>
  <c r="H127" i="35"/>
  <c r="J127" i="35" s="1"/>
  <c r="H134" i="35"/>
  <c r="J134" i="35" s="1"/>
  <c r="AG108" i="34"/>
  <c r="AE108" i="34"/>
  <c r="H126" i="35"/>
  <c r="J126" i="35" s="1"/>
  <c r="AG107" i="34"/>
  <c r="AE107" i="34"/>
  <c r="AG106" i="34"/>
  <c r="AE106" i="34"/>
  <c r="AG105" i="34"/>
  <c r="AE105" i="34"/>
  <c r="AG104" i="34"/>
  <c r="AE104" i="34"/>
  <c r="AG103" i="34"/>
  <c r="AE103" i="34"/>
  <c r="AG102" i="34"/>
  <c r="AE102" i="34"/>
  <c r="AE101" i="34"/>
  <c r="AG101" i="34"/>
  <c r="AG100" i="34"/>
  <c r="AE100" i="34"/>
  <c r="AG99" i="34"/>
  <c r="AE99" i="34"/>
  <c r="AG98" i="34"/>
  <c r="AE98" i="34"/>
  <c r="Y50" i="36"/>
  <c r="AG97" i="34"/>
  <c r="AE97" i="34"/>
  <c r="H31" i="34"/>
  <c r="J53" i="36"/>
  <c r="H77" i="35"/>
  <c r="J77" i="35" s="1"/>
  <c r="Y55" i="36"/>
  <c r="H35" i="34"/>
  <c r="J57" i="36"/>
  <c r="H33" i="34"/>
  <c r="J55" i="36"/>
  <c r="H32" i="34"/>
  <c r="J54" i="36"/>
  <c r="H76" i="35"/>
  <c r="J76" i="35" s="1"/>
  <c r="Y54" i="36"/>
  <c r="H30" i="34"/>
  <c r="J52" i="36"/>
  <c r="H74" i="35"/>
  <c r="J74" i="35" s="1"/>
  <c r="Y52" i="36"/>
  <c r="H37" i="34"/>
  <c r="J58" i="36"/>
  <c r="H79" i="35"/>
  <c r="J79" i="35" s="1"/>
  <c r="Y57" i="36"/>
  <c r="H75" i="35"/>
  <c r="J75" i="35" s="1"/>
  <c r="Y53" i="36"/>
  <c r="H73" i="35"/>
  <c r="J73" i="35" s="1"/>
  <c r="Y51" i="36"/>
  <c r="H11" i="34"/>
  <c r="J50" i="36"/>
  <c r="H29" i="34"/>
  <c r="J51" i="36"/>
  <c r="H78" i="35"/>
  <c r="J78" i="35" s="1"/>
  <c r="Y56" i="36"/>
  <c r="H34" i="34"/>
  <c r="J56" i="36"/>
  <c r="H81" i="35"/>
  <c r="J81" i="35" s="1"/>
  <c r="Y58" i="36"/>
  <c r="H113" i="35"/>
  <c r="J113" i="35" s="1"/>
  <c r="H130" i="35"/>
  <c r="J130" i="35" s="1"/>
  <c r="H112" i="35"/>
  <c r="J112" i="35" s="1"/>
  <c r="H129" i="35"/>
  <c r="J129" i="35" s="1"/>
  <c r="H111" i="35"/>
  <c r="J111" i="35" s="1"/>
  <c r="H128" i="35"/>
  <c r="J128" i="35" s="1"/>
  <c r="H114" i="35"/>
  <c r="J114" i="35" s="1"/>
  <c r="H131" i="35"/>
  <c r="J131" i="35" s="1"/>
  <c r="AG96" i="34"/>
  <c r="AE96" i="34"/>
  <c r="AG95" i="34"/>
  <c r="AE95" i="34"/>
  <c r="AG94" i="34"/>
  <c r="AE94" i="34"/>
  <c r="H115" i="35"/>
  <c r="J115" i="35" s="1"/>
  <c r="AE93" i="34"/>
  <c r="AG93" i="34"/>
  <c r="AG92" i="34"/>
  <c r="AE92" i="34"/>
  <c r="AG91" i="34"/>
  <c r="AE91" i="34"/>
  <c r="H83" i="35"/>
  <c r="J83" i="35" s="1"/>
  <c r="Y49" i="36"/>
  <c r="H82" i="35"/>
  <c r="J82" i="35" s="1"/>
  <c r="AG90" i="34"/>
  <c r="AE90" i="34"/>
  <c r="Y47" i="36"/>
  <c r="AG89" i="34"/>
  <c r="AE89" i="34"/>
  <c r="Y13" i="36"/>
  <c r="H119" i="35"/>
  <c r="J119" i="35" s="1"/>
  <c r="H18" i="34"/>
  <c r="J47" i="36"/>
  <c r="H51" i="35"/>
  <c r="J51" i="35" s="1"/>
  <c r="AG88" i="34"/>
  <c r="AE88" i="34"/>
  <c r="H47" i="35"/>
  <c r="J47" i="35" s="1"/>
  <c r="AG87" i="34"/>
  <c r="AE87" i="34"/>
  <c r="AG86" i="34"/>
  <c r="AE86" i="34"/>
  <c r="H50" i="35"/>
  <c r="J50" i="35" s="1"/>
  <c r="AE85" i="34"/>
  <c r="AG85" i="34"/>
  <c r="H24" i="35"/>
  <c r="J24" i="35" s="1"/>
  <c r="H117" i="35"/>
  <c r="J117" i="35" s="1"/>
  <c r="AG84" i="34"/>
  <c r="AE84" i="34"/>
  <c r="H35" i="35"/>
  <c r="J35" i="35" s="1"/>
  <c r="H118" i="35"/>
  <c r="J118" i="35" s="1"/>
  <c r="AG83" i="34"/>
  <c r="AE83" i="34"/>
  <c r="H53" i="35"/>
  <c r="J53" i="35" s="1"/>
  <c r="AG82" i="34"/>
  <c r="AE82" i="34"/>
  <c r="H36" i="35"/>
  <c r="J36" i="35" s="1"/>
  <c r="AG81" i="34"/>
  <c r="AE81" i="34"/>
  <c r="CF194" i="3"/>
  <c r="H59" i="35"/>
  <c r="J59" i="35" s="1"/>
  <c r="Y44" i="36"/>
  <c r="H41" i="35"/>
  <c r="J41" i="35" s="1"/>
  <c r="Y45" i="36"/>
  <c r="Y43" i="36"/>
  <c r="H104" i="35"/>
  <c r="J104" i="35" s="1"/>
  <c r="Y15" i="36"/>
  <c r="H23" i="35"/>
  <c r="J23" i="35" s="1"/>
  <c r="Y19" i="36"/>
  <c r="H27" i="35"/>
  <c r="J27" i="35" s="1"/>
  <c r="Y38" i="36"/>
  <c r="H57" i="35"/>
  <c r="J57" i="35" s="1"/>
  <c r="Y25" i="36"/>
  <c r="H33" i="35"/>
  <c r="J33" i="35" s="1"/>
  <c r="Y31" i="36"/>
  <c r="H106" i="35"/>
  <c r="J106" i="35" s="1"/>
  <c r="Y14" i="36"/>
  <c r="H22" i="35"/>
  <c r="J22" i="35" s="1"/>
  <c r="Y24" i="36"/>
  <c r="H32" i="35"/>
  <c r="J32" i="35" s="1"/>
  <c r="Y21" i="36"/>
  <c r="H29" i="35"/>
  <c r="J29" i="35" s="1"/>
  <c r="Y18" i="36"/>
  <c r="H26" i="35"/>
  <c r="J26" i="35" s="1"/>
  <c r="H110" i="35"/>
  <c r="J110" i="35" s="1"/>
  <c r="H31" i="35"/>
  <c r="J31" i="35" s="1"/>
  <c r="Y32" i="36"/>
  <c r="H40" i="35"/>
  <c r="J40" i="35" s="1"/>
  <c r="Y41" i="36"/>
  <c r="H48" i="35"/>
  <c r="J48" i="35" s="1"/>
  <c r="Y26" i="36"/>
  <c r="H34" i="35"/>
  <c r="J34" i="35" s="1"/>
  <c r="Y42" i="36"/>
  <c r="H101" i="35"/>
  <c r="J101" i="35" s="1"/>
  <c r="Y17" i="36"/>
  <c r="H25" i="35"/>
  <c r="J25" i="35" s="1"/>
  <c r="Y20" i="36"/>
  <c r="H28" i="35"/>
  <c r="J28" i="35" s="1"/>
  <c r="CO107" i="3"/>
  <c r="J43" i="36"/>
  <c r="AG41" i="34"/>
  <c r="AE41" i="34"/>
  <c r="AE40" i="34"/>
  <c r="AG40" i="34"/>
  <c r="AG39" i="34"/>
  <c r="AE39" i="34"/>
  <c r="AE38" i="34"/>
  <c r="AG38" i="34"/>
  <c r="AG37" i="34"/>
  <c r="AE37" i="34"/>
  <c r="AE36" i="34"/>
  <c r="AG36" i="34"/>
  <c r="AG35" i="34"/>
  <c r="AE35" i="34"/>
  <c r="AE34" i="34"/>
  <c r="AG34" i="34"/>
  <c r="AG33" i="34"/>
  <c r="AE33" i="34"/>
  <c r="AE32" i="34"/>
  <c r="AG32" i="34"/>
  <c r="AG31" i="34"/>
  <c r="AE31" i="34"/>
  <c r="AE30" i="34"/>
  <c r="AG30" i="34"/>
  <c r="AG29" i="34"/>
  <c r="AE29" i="34"/>
  <c r="AE28" i="34"/>
  <c r="AG28" i="34"/>
  <c r="AG27" i="34"/>
  <c r="AE27" i="34"/>
  <c r="AE26" i="34"/>
  <c r="AG26" i="34"/>
  <c r="AG25" i="34"/>
  <c r="AE25" i="34"/>
  <c r="AE24" i="34"/>
  <c r="AG24" i="34"/>
  <c r="AG23" i="34"/>
  <c r="AE23" i="34"/>
  <c r="AE22" i="34"/>
  <c r="AG22" i="34"/>
  <c r="AE21" i="34"/>
  <c r="AG21" i="34"/>
  <c r="AG20" i="34"/>
  <c r="AE20" i="34"/>
  <c r="AE19" i="34"/>
  <c r="AG19" i="34"/>
  <c r="AG18" i="34"/>
  <c r="AE18" i="34"/>
  <c r="AE17" i="34"/>
  <c r="AG17" i="34"/>
  <c r="AG16" i="34"/>
  <c r="AE16" i="34"/>
  <c r="AE15" i="34"/>
  <c r="AG15" i="34"/>
  <c r="AG14" i="34"/>
  <c r="AE14" i="34"/>
  <c r="AE13" i="34"/>
  <c r="AG13" i="34"/>
  <c r="AE11" i="34"/>
  <c r="AG11" i="34"/>
  <c r="AG12" i="34"/>
  <c r="AE12" i="34"/>
  <c r="AE42" i="34"/>
  <c r="AG42" i="34"/>
  <c r="AG10" i="34"/>
  <c r="AE10" i="34"/>
  <c r="CE10" i="3"/>
  <c r="DN10" i="3" s="1"/>
  <c r="AE9" i="34"/>
  <c r="AG9" i="34"/>
  <c r="AG8" i="34"/>
  <c r="AE8" i="34"/>
  <c r="AE7" i="34"/>
  <c r="AG7" i="34"/>
  <c r="Y33" i="36"/>
  <c r="O27" i="37"/>
  <c r="O33" i="37" s="1"/>
  <c r="J36" i="36"/>
  <c r="J38" i="36"/>
  <c r="Y39" i="36"/>
  <c r="J34" i="36"/>
  <c r="Y36" i="36"/>
  <c r="J37" i="36"/>
  <c r="J40" i="36"/>
  <c r="Y35" i="36"/>
  <c r="Y34" i="36"/>
  <c r="J39" i="36"/>
  <c r="J33" i="36"/>
  <c r="J35" i="36"/>
  <c r="Y37" i="36"/>
  <c r="Y40" i="36"/>
  <c r="AG79" i="34"/>
  <c r="AE79" i="34"/>
  <c r="Y28" i="36"/>
  <c r="AG80" i="34"/>
  <c r="AE80" i="34"/>
  <c r="Y27" i="36"/>
  <c r="Y16" i="36"/>
  <c r="AE78" i="34"/>
  <c r="AG78" i="34"/>
  <c r="CO43" i="3"/>
  <c r="J32" i="36"/>
  <c r="CO62" i="3"/>
  <c r="CO57" i="3"/>
  <c r="CO51" i="3"/>
  <c r="CO50" i="3"/>
  <c r="CO60" i="3"/>
  <c r="CO55" i="3"/>
  <c r="CO104" i="3"/>
  <c r="H77" i="34"/>
  <c r="AG77" i="34"/>
  <c r="AE77" i="34"/>
  <c r="Y23" i="36"/>
  <c r="CO53" i="3"/>
  <c r="CO56" i="3"/>
  <c r="CO58" i="3"/>
  <c r="D38" i="37"/>
  <c r="DI194" i="3"/>
  <c r="CD112" i="3"/>
  <c r="N193" i="35" s="1"/>
  <c r="DL112" i="3"/>
  <c r="DK112" i="3"/>
  <c r="DQ112" i="3"/>
  <c r="CD111" i="3"/>
  <c r="DQ111" i="3"/>
  <c r="DL111" i="3"/>
  <c r="DK111" i="3"/>
  <c r="AE75" i="34"/>
  <c r="AG75" i="34"/>
  <c r="AG63" i="34"/>
  <c r="AE63" i="34"/>
  <c r="AG45" i="34"/>
  <c r="AE45" i="34"/>
  <c r="AG68" i="34"/>
  <c r="AE68" i="34"/>
  <c r="AG74" i="34"/>
  <c r="AE74" i="34"/>
  <c r="AE59" i="34"/>
  <c r="AG59" i="34"/>
  <c r="AE67" i="34"/>
  <c r="AG67" i="34"/>
  <c r="AG70" i="34"/>
  <c r="AE70" i="34"/>
  <c r="AG57" i="34"/>
  <c r="AE57" i="34"/>
  <c r="AG64" i="34"/>
  <c r="AE64" i="34"/>
  <c r="AG52" i="34"/>
  <c r="AE52" i="34"/>
  <c r="AE51" i="34"/>
  <c r="AG51" i="34"/>
  <c r="AG76" i="34"/>
  <c r="AE76" i="34"/>
  <c r="AG53" i="34"/>
  <c r="AE53" i="34"/>
  <c r="AG50" i="34"/>
  <c r="AE50" i="34"/>
  <c r="AE43" i="34"/>
  <c r="AG43" i="34"/>
  <c r="AG62" i="34"/>
  <c r="AE62" i="34"/>
  <c r="AG73" i="34"/>
  <c r="AE73" i="34"/>
  <c r="AG72" i="34"/>
  <c r="AE72" i="34"/>
  <c r="AG58" i="34"/>
  <c r="AE58" i="34"/>
  <c r="AG71" i="34"/>
  <c r="AE71" i="34"/>
  <c r="AG46" i="34"/>
  <c r="AE46" i="34"/>
  <c r="AG56" i="34"/>
  <c r="AE56" i="34"/>
  <c r="AG60" i="34"/>
  <c r="AE60" i="34"/>
  <c r="AG54" i="34"/>
  <c r="AE54" i="34"/>
  <c r="AG69" i="34"/>
  <c r="AE69" i="34"/>
  <c r="AG44" i="34"/>
  <c r="AE44" i="34"/>
  <c r="AG61" i="34"/>
  <c r="AE61" i="34"/>
  <c r="CH102" i="3"/>
  <c r="CE54" i="3"/>
  <c r="DN54" i="3" s="1"/>
  <c r="CH47" i="3"/>
  <c r="CE45" i="3"/>
  <c r="DN45" i="3" s="1"/>
  <c r="CG58" i="3"/>
  <c r="DL58" i="3" s="1"/>
  <c r="CH41" i="3"/>
  <c r="CH48" i="3"/>
  <c r="CY94" i="3"/>
  <c r="CG51" i="3"/>
  <c r="CD51" i="3" s="1"/>
  <c r="DM51" i="3" s="1"/>
  <c r="CE12" i="3"/>
  <c r="DN12" i="3" s="1"/>
  <c r="H9" i="35"/>
  <c r="J9" i="35" s="1"/>
  <c r="CE32" i="3"/>
  <c r="DN32" i="3" s="1"/>
  <c r="CH28" i="3"/>
  <c r="CG19" i="3"/>
  <c r="DQ19" i="3" s="1"/>
  <c r="H16" i="35"/>
  <c r="J16" i="35" s="1"/>
  <c r="CH22" i="3"/>
  <c r="H19" i="35"/>
  <c r="J19" i="35" s="1"/>
  <c r="CH68" i="3"/>
  <c r="CY44" i="3"/>
  <c r="CE49" i="3"/>
  <c r="DN49" i="3" s="1"/>
  <c r="CH46" i="3"/>
  <c r="CY33" i="3"/>
  <c r="CE77" i="3"/>
  <c r="DN77" i="3" s="1"/>
  <c r="CG107" i="3"/>
  <c r="CD107" i="3" s="1"/>
  <c r="DM107" i="3" s="1"/>
  <c r="CH65" i="3"/>
  <c r="CH80" i="3"/>
  <c r="CH104" i="3"/>
  <c r="CG93" i="3"/>
  <c r="CD93" i="3" s="1"/>
  <c r="DM93" i="3" s="1"/>
  <c r="CG88" i="3"/>
  <c r="CD88" i="3" s="1"/>
  <c r="DM88" i="3" s="1"/>
  <c r="CE73" i="3"/>
  <c r="DN73" i="3" s="1"/>
  <c r="CH27" i="3"/>
  <c r="CG99" i="3"/>
  <c r="DK99" i="3" s="1"/>
  <c r="CH60" i="3"/>
  <c r="CE74" i="3"/>
  <c r="DN74" i="3" s="1"/>
  <c r="CH18" i="3"/>
  <c r="H15" i="35"/>
  <c r="J15" i="35" s="1"/>
  <c r="CH67" i="3"/>
  <c r="CH82" i="3"/>
  <c r="CG78" i="3"/>
  <c r="DK78" i="3" s="1"/>
  <c r="CY76" i="3"/>
  <c r="CE56" i="3"/>
  <c r="DN56" i="3" s="1"/>
  <c r="CG11" i="3"/>
  <c r="DL11" i="3" s="1"/>
  <c r="H8" i="35"/>
  <c r="J8" i="35" s="1"/>
  <c r="CH66" i="3"/>
  <c r="CH100" i="3"/>
  <c r="CE81" i="3"/>
  <c r="DN81" i="3" s="1"/>
  <c r="CH62" i="3"/>
  <c r="CE16" i="3"/>
  <c r="DN16" i="3" s="1"/>
  <c r="H13" i="35"/>
  <c r="J13" i="35" s="1"/>
  <c r="CE85" i="3"/>
  <c r="DN85" i="3" s="1"/>
  <c r="CY71" i="3"/>
  <c r="CH26" i="3"/>
  <c r="CH30" i="3"/>
  <c r="CH72" i="3"/>
  <c r="CG103" i="3"/>
  <c r="DK103" i="3" s="1"/>
  <c r="CE52" i="3"/>
  <c r="DN52" i="3" s="1"/>
  <c r="CH15" i="3"/>
  <c r="H12" i="35"/>
  <c r="J12" i="35" s="1"/>
  <c r="CH59" i="3"/>
  <c r="CY108" i="3"/>
  <c r="CH36" i="3"/>
  <c r="CE98" i="3"/>
  <c r="DN98" i="3" s="1"/>
  <c r="CH40" i="3"/>
  <c r="CG64" i="3"/>
  <c r="DL64" i="3" s="1"/>
  <c r="CG70" i="3"/>
  <c r="DQ70" i="3" s="1"/>
  <c r="H7" i="35"/>
  <c r="J7" i="35" s="1"/>
  <c r="CH61" i="3"/>
  <c r="CG91" i="3"/>
  <c r="DK91" i="3" s="1"/>
  <c r="CG63" i="3"/>
  <c r="CD63" i="3" s="1"/>
  <c r="DM63" i="3" s="1"/>
  <c r="CG69" i="3"/>
  <c r="DL69" i="3" s="1"/>
  <c r="CE90" i="3"/>
  <c r="DN90" i="3" s="1"/>
  <c r="CY79" i="3"/>
  <c r="CY29" i="3"/>
  <c r="CH53" i="3"/>
  <c r="CH96" i="3"/>
  <c r="CH43" i="3"/>
  <c r="CH14" i="3"/>
  <c r="H11" i="35"/>
  <c r="J11" i="35" s="1"/>
  <c r="CG86" i="3"/>
  <c r="DL86" i="3" s="1"/>
  <c r="CH109" i="3"/>
  <c r="CE92" i="3"/>
  <c r="DN92" i="3" s="1"/>
  <c r="CG39" i="3"/>
  <c r="DL39" i="3" s="1"/>
  <c r="CH31" i="3"/>
  <c r="CE24" i="3"/>
  <c r="DN24" i="3" s="1"/>
  <c r="H21" i="35"/>
  <c r="J21" i="35" s="1"/>
  <c r="CH95" i="3"/>
  <c r="CH17" i="3"/>
  <c r="H14" i="35"/>
  <c r="J14" i="35" s="1"/>
  <c r="CY97" i="3"/>
  <c r="CH89" i="3"/>
  <c r="CG42" i="3"/>
  <c r="DK42" i="3" s="1"/>
  <c r="CG83" i="3"/>
  <c r="DL83" i="3" s="1"/>
  <c r="CH13" i="3"/>
  <c r="H10" i="35"/>
  <c r="J10" i="35" s="1"/>
  <c r="CE35" i="3"/>
  <c r="DN35" i="3" s="1"/>
  <c r="CG25" i="3"/>
  <c r="DL25" i="3" s="1"/>
  <c r="CH34" i="3"/>
  <c r="H6" i="35"/>
  <c r="J6" i="35" s="1"/>
  <c r="CH38" i="3"/>
  <c r="CH9" i="3"/>
  <c r="BD194" i="3"/>
  <c r="CY64" i="3"/>
  <c r="CE64" i="3"/>
  <c r="DN64" i="3" s="1"/>
  <c r="CY17" i="3"/>
  <c r="CE44" i="3"/>
  <c r="DN44" i="3" s="1"/>
  <c r="CH10" i="3"/>
  <c r="CG72" i="3"/>
  <c r="DK72" i="3" s="1"/>
  <c r="CY72" i="3"/>
  <c r="CY10" i="3"/>
  <c r="CH64" i="3"/>
  <c r="CE88" i="3"/>
  <c r="DN88" i="3" s="1"/>
  <c r="CG17" i="3"/>
  <c r="DK17" i="3" s="1"/>
  <c r="CG10" i="3"/>
  <c r="DK10" i="3" s="1"/>
  <c r="CH85" i="3"/>
  <c r="CE17" i="3"/>
  <c r="DN17" i="3" s="1"/>
  <c r="CH70" i="3"/>
  <c r="CE36" i="3"/>
  <c r="DN36" i="3" s="1"/>
  <c r="CY103" i="3"/>
  <c r="CH98" i="3"/>
  <c r="CE19" i="3"/>
  <c r="DN19" i="3" s="1"/>
  <c r="CH88" i="3"/>
  <c r="CY26" i="3"/>
  <c r="CG35" i="3"/>
  <c r="DQ35" i="3" s="1"/>
  <c r="CY56" i="3"/>
  <c r="CY93" i="3"/>
  <c r="CY109" i="3"/>
  <c r="CH86" i="3"/>
  <c r="CG97" i="3"/>
  <c r="DK97" i="3" s="1"/>
  <c r="CG24" i="3"/>
  <c r="DL24" i="3" s="1"/>
  <c r="CE97" i="3"/>
  <c r="DN97" i="3" s="1"/>
  <c r="CE26" i="3"/>
  <c r="DN26" i="3" s="1"/>
  <c r="CE83" i="3"/>
  <c r="DN83" i="3" s="1"/>
  <c r="CY86" i="3"/>
  <c r="CG100" i="3"/>
  <c r="CD100" i="3" s="1"/>
  <c r="DM100" i="3" s="1"/>
  <c r="CY36" i="3"/>
  <c r="CY31" i="3"/>
  <c r="CY18" i="3"/>
  <c r="CY70" i="3"/>
  <c r="CH35" i="3"/>
  <c r="CG98" i="3"/>
  <c r="DL98" i="3" s="1"/>
  <c r="H321" i="34"/>
  <c r="CO92" i="3"/>
  <c r="H112" i="34"/>
  <c r="H241" i="34"/>
  <c r="H232" i="34"/>
  <c r="H172" i="34"/>
  <c r="H210" i="34"/>
  <c r="CO67" i="3"/>
  <c r="H88" i="34"/>
  <c r="H215" i="34"/>
  <c r="H289" i="34"/>
  <c r="H291" i="34"/>
  <c r="H161" i="34"/>
  <c r="H139" i="34"/>
  <c r="CE86" i="3"/>
  <c r="DN86" i="3" s="1"/>
  <c r="H300" i="34"/>
  <c r="CO10" i="3"/>
  <c r="H44" i="34"/>
  <c r="H192" i="34"/>
  <c r="H273" i="34"/>
  <c r="H165" i="34"/>
  <c r="H154" i="34"/>
  <c r="H6" i="34"/>
  <c r="H329" i="34"/>
  <c r="H285" i="34"/>
  <c r="H213" i="34"/>
  <c r="H177" i="34"/>
  <c r="H189" i="34"/>
  <c r="H146" i="34"/>
  <c r="CO19" i="3"/>
  <c r="H53" i="34"/>
  <c r="CO74" i="3"/>
  <c r="H95" i="34"/>
  <c r="H138" i="34"/>
  <c r="H258" i="34"/>
  <c r="H151" i="34"/>
  <c r="CO76" i="3"/>
  <c r="H96" i="34"/>
  <c r="H163" i="34"/>
  <c r="H176" i="34"/>
  <c r="H275" i="34"/>
  <c r="H246" i="34"/>
  <c r="H175" i="34"/>
  <c r="H128" i="34"/>
  <c r="CE93" i="3"/>
  <c r="DN93" i="3" s="1"/>
  <c r="CG56" i="3"/>
  <c r="DK56" i="3" s="1"/>
  <c r="CO28" i="3"/>
  <c r="H59" i="34"/>
  <c r="CE31" i="3"/>
  <c r="DN31" i="3" s="1"/>
  <c r="H320" i="34"/>
  <c r="H323" i="34"/>
  <c r="H224" i="34"/>
  <c r="H207" i="34"/>
  <c r="CO98" i="3"/>
  <c r="H118" i="34"/>
  <c r="CO103" i="3"/>
  <c r="H124" i="34"/>
  <c r="CO22" i="3"/>
  <c r="H54" i="34"/>
  <c r="H242" i="34"/>
  <c r="H191" i="34"/>
  <c r="H142" i="34"/>
  <c r="CO70" i="3"/>
  <c r="H91" i="34"/>
  <c r="CO42" i="3"/>
  <c r="H73" i="34"/>
  <c r="H286" i="34"/>
  <c r="H292" i="34"/>
  <c r="H340" i="34"/>
  <c r="H248" i="34"/>
  <c r="H220" i="34"/>
  <c r="CO78" i="3"/>
  <c r="H98" i="34"/>
  <c r="CO93" i="3"/>
  <c r="H113" i="34"/>
  <c r="H200" i="34"/>
  <c r="H148" i="34"/>
  <c r="CO52" i="3"/>
  <c r="H79" i="34"/>
  <c r="CO27" i="3"/>
  <c r="H58" i="34"/>
  <c r="H162" i="34"/>
  <c r="H145" i="34"/>
  <c r="CO33" i="3"/>
  <c r="H64" i="34"/>
  <c r="H318" i="34"/>
  <c r="CO80" i="3"/>
  <c r="H100" i="34"/>
  <c r="H237" i="34"/>
  <c r="H244" i="34"/>
  <c r="H337" i="34"/>
  <c r="H338" i="34"/>
  <c r="H314" i="34"/>
  <c r="H265" i="34"/>
  <c r="H263" i="34"/>
  <c r="H295" i="34"/>
  <c r="H227" i="34"/>
  <c r="H159" i="34"/>
  <c r="H197" i="34"/>
  <c r="CY98" i="3"/>
  <c r="CH56" i="3"/>
  <c r="CE18" i="3"/>
  <c r="DN18" i="3" s="1"/>
  <c r="H309" i="34"/>
  <c r="H185" i="34"/>
  <c r="H182" i="34"/>
  <c r="H147" i="34"/>
  <c r="H339" i="34"/>
  <c r="H121" i="34"/>
  <c r="H310" i="34"/>
  <c r="H268" i="34"/>
  <c r="H183" i="34"/>
  <c r="H149" i="34"/>
  <c r="CO63" i="3"/>
  <c r="H84" i="34"/>
  <c r="H131" i="34"/>
  <c r="H158" i="34"/>
  <c r="H260" i="34"/>
  <c r="H250" i="34"/>
  <c r="H209" i="34"/>
  <c r="H205" i="34"/>
  <c r="CO90" i="3"/>
  <c r="H110" i="34"/>
  <c r="H333" i="34"/>
  <c r="CO14" i="3"/>
  <c r="H48" i="34"/>
  <c r="H240" i="34"/>
  <c r="CO11" i="3"/>
  <c r="H45" i="34"/>
  <c r="H156" i="34"/>
  <c r="H127" i="34"/>
  <c r="H306" i="34"/>
  <c r="H301" i="34"/>
  <c r="H230" i="34"/>
  <c r="CO91" i="3"/>
  <c r="H111" i="34"/>
  <c r="H326" i="34"/>
  <c r="H153" i="34"/>
  <c r="H335" i="34"/>
  <c r="CO45" i="3"/>
  <c r="H74" i="34"/>
  <c r="H331" i="34"/>
  <c r="H319" i="34"/>
  <c r="H281" i="34"/>
  <c r="H203" i="34"/>
  <c r="H196" i="34"/>
  <c r="CO72" i="3"/>
  <c r="H93" i="34"/>
  <c r="CO16" i="3"/>
  <c r="H50" i="34"/>
  <c r="CO24" i="3"/>
  <c r="H55" i="34"/>
  <c r="CO95" i="3"/>
  <c r="H115" i="34"/>
  <c r="CO79" i="3"/>
  <c r="H99" i="34"/>
  <c r="H167" i="34"/>
  <c r="H236" i="34"/>
  <c r="H179" i="34"/>
  <c r="CO66" i="3"/>
  <c r="H87" i="34"/>
  <c r="H264" i="34"/>
  <c r="H259" i="34"/>
  <c r="H137" i="34"/>
  <c r="H155" i="34"/>
  <c r="H256" i="34"/>
  <c r="CO88" i="3"/>
  <c r="H108" i="34"/>
  <c r="H132" i="34"/>
  <c r="H296" i="34"/>
  <c r="CO86" i="3"/>
  <c r="H106" i="34"/>
  <c r="CO34" i="3"/>
  <c r="H65" i="34"/>
  <c r="H170" i="34"/>
  <c r="H316" i="34"/>
  <c r="H266" i="34"/>
  <c r="H195" i="34"/>
  <c r="CH97" i="3"/>
  <c r="CE70" i="3"/>
  <c r="DN70" i="3" s="1"/>
  <c r="CO29" i="3"/>
  <c r="H60" i="34"/>
  <c r="CY54" i="3"/>
  <c r="CO102" i="3"/>
  <c r="H123" i="34"/>
  <c r="CO64" i="3"/>
  <c r="H85" i="34"/>
  <c r="H231" i="34"/>
  <c r="H134" i="34"/>
  <c r="H254" i="34"/>
  <c r="H202" i="34"/>
  <c r="H294" i="34"/>
  <c r="H152" i="34"/>
  <c r="H325" i="34"/>
  <c r="H243" i="34"/>
  <c r="H302" i="34"/>
  <c r="H317" i="34"/>
  <c r="H129" i="34"/>
  <c r="CO39" i="3"/>
  <c r="H70" i="34"/>
  <c r="CO85" i="3"/>
  <c r="H105" i="34"/>
  <c r="CO49" i="3"/>
  <c r="H78" i="34"/>
  <c r="H184" i="34"/>
  <c r="H336" i="34"/>
  <c r="H284" i="34"/>
  <c r="H174" i="34"/>
  <c r="H83" i="34"/>
  <c r="H283" i="34"/>
  <c r="H226" i="34"/>
  <c r="H274" i="34"/>
  <c r="H198" i="34"/>
  <c r="H169" i="34"/>
  <c r="H143" i="34"/>
  <c r="CO81" i="3"/>
  <c r="H101" i="34"/>
  <c r="CG31" i="3"/>
  <c r="CD31" i="3" s="1"/>
  <c r="N178" i="35" s="1"/>
  <c r="CO40" i="3"/>
  <c r="H71" i="34"/>
  <c r="CO47" i="3"/>
  <c r="H76" i="34"/>
  <c r="CO89" i="3"/>
  <c r="H109" i="34"/>
  <c r="H166" i="34"/>
  <c r="CO36" i="3"/>
  <c r="H67" i="34"/>
  <c r="CO100" i="3"/>
  <c r="H120" i="34"/>
  <c r="H305" i="34"/>
  <c r="H277" i="34"/>
  <c r="H135" i="34"/>
  <c r="H280" i="34"/>
  <c r="H307" i="34"/>
  <c r="H239" i="34"/>
  <c r="H290" i="34"/>
  <c r="H222" i="34"/>
  <c r="CO99" i="3"/>
  <c r="H119" i="34"/>
  <c r="CO35" i="3"/>
  <c r="H66" i="34"/>
  <c r="CO26" i="3"/>
  <c r="H57" i="34"/>
  <c r="CO41" i="3"/>
  <c r="H72" i="34"/>
  <c r="CO15" i="3"/>
  <c r="H49" i="34"/>
  <c r="H276" i="34"/>
  <c r="CO83" i="3"/>
  <c r="H103" i="34"/>
  <c r="H315" i="34"/>
  <c r="CO73" i="3"/>
  <c r="H94" i="34"/>
  <c r="H140" i="34"/>
  <c r="H298" i="34"/>
  <c r="CO71" i="3"/>
  <c r="H92" i="34"/>
  <c r="CO59" i="3"/>
  <c r="H81" i="34"/>
  <c r="CO96" i="3"/>
  <c r="H116" i="34"/>
  <c r="H270" i="34"/>
  <c r="H190" i="34"/>
  <c r="H160" i="34"/>
  <c r="CO97" i="3"/>
  <c r="H117" i="34"/>
  <c r="CG26" i="3"/>
  <c r="CD26" i="3" s="1"/>
  <c r="N190" i="35" s="1"/>
  <c r="H164" i="34"/>
  <c r="H257" i="34"/>
  <c r="CO65" i="3"/>
  <c r="H86" i="34"/>
  <c r="H293" i="34"/>
  <c r="H130" i="34"/>
  <c r="CO17" i="3"/>
  <c r="H51" i="34"/>
  <c r="H157" i="34"/>
  <c r="CO108" i="3"/>
  <c r="H126" i="34"/>
  <c r="H282" i="34"/>
  <c r="H218" i="34"/>
  <c r="CO31" i="3"/>
  <c r="H62" i="34"/>
  <c r="H144" i="34"/>
  <c r="CO77" i="3"/>
  <c r="H97" i="34"/>
  <c r="CO37" i="3"/>
  <c r="H68" i="34"/>
  <c r="CO82" i="3"/>
  <c r="H102" i="34"/>
  <c r="H272" i="34"/>
  <c r="H214" i="34"/>
  <c r="H150" i="34"/>
  <c r="CO68" i="3"/>
  <c r="H89" i="34"/>
  <c r="H324" i="34"/>
  <c r="H334" i="34"/>
  <c r="H308" i="34"/>
  <c r="CO38" i="3"/>
  <c r="H69" i="34"/>
  <c r="H252" i="34"/>
  <c r="H278" i="34"/>
  <c r="H288" i="34"/>
  <c r="H249" i="34"/>
  <c r="H216" i="34"/>
  <c r="H194" i="34"/>
  <c r="CG109" i="3"/>
  <c r="DK109" i="3" s="1"/>
  <c r="CH103" i="3"/>
  <c r="CO48" i="3"/>
  <c r="CO46" i="3"/>
  <c r="H75" i="34"/>
  <c r="CG18" i="3"/>
  <c r="DQ18" i="3" s="1"/>
  <c r="H171" i="34"/>
  <c r="H251" i="34"/>
  <c r="H217" i="34"/>
  <c r="CO30" i="3"/>
  <c r="H61" i="34"/>
  <c r="H245" i="34"/>
  <c r="H312" i="34"/>
  <c r="H229" i="34"/>
  <c r="CO106" i="3"/>
  <c r="H125" i="34"/>
  <c r="H212" i="34"/>
  <c r="H141" i="34"/>
  <c r="H303" i="34"/>
  <c r="H330" i="34"/>
  <c r="CO61" i="3"/>
  <c r="H82" i="34"/>
  <c r="H271" i="34"/>
  <c r="CO18" i="3"/>
  <c r="H52" i="34"/>
  <c r="H206" i="34"/>
  <c r="H233" i="34"/>
  <c r="H253" i="34"/>
  <c r="H201" i="34"/>
  <c r="H228" i="34"/>
  <c r="H313" i="34"/>
  <c r="H327" i="34"/>
  <c r="H311" i="34"/>
  <c r="H223" i="34"/>
  <c r="CE109" i="3"/>
  <c r="DN109" i="3" s="1"/>
  <c r="H133" i="34"/>
  <c r="CO87" i="3"/>
  <c r="H107" i="34"/>
  <c r="CG36" i="3"/>
  <c r="DK36" i="3" s="1"/>
  <c r="H304" i="34"/>
  <c r="H234" i="34"/>
  <c r="H204" i="34"/>
  <c r="CO13" i="3"/>
  <c r="H47" i="34"/>
  <c r="H238" i="34"/>
  <c r="H211" i="34"/>
  <c r="H193" i="34"/>
  <c r="H287" i="34"/>
  <c r="H219" i="34"/>
  <c r="H297" i="34"/>
  <c r="H136" i="34"/>
  <c r="CO84" i="3"/>
  <c r="H104" i="34"/>
  <c r="H173" i="34"/>
  <c r="CO101" i="3"/>
  <c r="H122" i="34"/>
  <c r="H328" i="34"/>
  <c r="H269" i="34"/>
  <c r="H208" i="34"/>
  <c r="H247" i="34"/>
  <c r="CO32" i="3"/>
  <c r="H63" i="34"/>
  <c r="H188" i="34"/>
  <c r="H225" i="34"/>
  <c r="H187" i="34"/>
  <c r="H322" i="34"/>
  <c r="H299" i="34"/>
  <c r="H332" i="34"/>
  <c r="H235" i="34"/>
  <c r="H255" i="34"/>
  <c r="CY35" i="3"/>
  <c r="H262" i="34"/>
  <c r="H178" i="34"/>
  <c r="CO9" i="3"/>
  <c r="H43" i="34"/>
  <c r="CO94" i="3"/>
  <c r="H114" i="34"/>
  <c r="H261" i="34"/>
  <c r="H186" i="34"/>
  <c r="CO12" i="3"/>
  <c r="H46" i="34"/>
  <c r="CO69" i="3"/>
  <c r="H90" i="34"/>
  <c r="H168" i="34"/>
  <c r="H221" i="34"/>
  <c r="H267" i="34"/>
  <c r="H279" i="34"/>
  <c r="H199" i="34"/>
  <c r="H181" i="34"/>
  <c r="CO54" i="3"/>
  <c r="H80" i="34"/>
  <c r="H180" i="34"/>
  <c r="CO25" i="3"/>
  <c r="H56" i="34"/>
  <c r="CE108" i="3"/>
  <c r="DN108" i="3" s="1"/>
  <c r="CG108" i="3"/>
  <c r="DQ108" i="3" s="1"/>
  <c r="CH108" i="3"/>
  <c r="CE79" i="3"/>
  <c r="DN79" i="3" s="1"/>
  <c r="CH24" i="3"/>
  <c r="CG27" i="3"/>
  <c r="DK27" i="3" s="1"/>
  <c r="CG90" i="3"/>
  <c r="DQ90" i="3" s="1"/>
  <c r="CY24" i="3"/>
  <c r="CY95" i="3"/>
  <c r="CY88" i="3"/>
  <c r="CY102" i="3"/>
  <c r="CH92" i="3"/>
  <c r="CY92" i="3"/>
  <c r="CH39" i="3"/>
  <c r="CE39" i="3"/>
  <c r="DN39" i="3" s="1"/>
  <c r="CY39" i="3"/>
  <c r="CH63" i="3"/>
  <c r="CE28" i="3"/>
  <c r="DN28" i="3" s="1"/>
  <c r="CE11" i="3"/>
  <c r="DN11" i="3" s="1"/>
  <c r="CH94" i="3"/>
  <c r="CH93" i="3"/>
  <c r="CG68" i="3"/>
  <c r="DL68" i="3" s="1"/>
  <c r="CG38" i="3"/>
  <c r="DL38" i="3" s="1"/>
  <c r="CE60" i="3"/>
  <c r="DN60" i="3" s="1"/>
  <c r="CG60" i="3"/>
  <c r="DK60" i="3" s="1"/>
  <c r="CY60" i="3"/>
  <c r="CY38" i="3"/>
  <c r="CG66" i="3"/>
  <c r="DK66" i="3" s="1"/>
  <c r="CE71" i="3"/>
  <c r="DN71" i="3" s="1"/>
  <c r="CG48" i="3"/>
  <c r="DK48" i="3" s="1"/>
  <c r="CY32" i="3"/>
  <c r="CE48" i="3"/>
  <c r="DN48" i="3" s="1"/>
  <c r="CY66" i="3"/>
  <c r="CE72" i="3"/>
  <c r="DN72" i="3" s="1"/>
  <c r="CY48" i="3"/>
  <c r="CH32" i="3"/>
  <c r="CG32" i="3"/>
  <c r="DK32" i="3" s="1"/>
  <c r="CY45" i="3"/>
  <c r="CE99" i="3"/>
  <c r="DN99" i="3" s="1"/>
  <c r="CG12" i="3"/>
  <c r="DK12" i="3" s="1"/>
  <c r="CE38" i="3"/>
  <c r="DN38" i="3" s="1"/>
  <c r="CH99" i="3"/>
  <c r="CH12" i="3"/>
  <c r="CE46" i="3"/>
  <c r="DN46" i="3" s="1"/>
  <c r="CY30" i="3"/>
  <c r="CE30" i="3"/>
  <c r="DN30" i="3" s="1"/>
  <c r="CG46" i="3"/>
  <c r="DK46" i="3" s="1"/>
  <c r="CE94" i="3"/>
  <c r="DN94" i="3" s="1"/>
  <c r="CG30" i="3"/>
  <c r="DL30" i="3" s="1"/>
  <c r="CG9" i="3"/>
  <c r="CY46" i="3"/>
  <c r="CG94" i="3"/>
  <c r="DK94" i="3" s="1"/>
  <c r="CE9" i="3"/>
  <c r="DN9" i="3" s="1"/>
  <c r="CY99" i="3"/>
  <c r="CY12" i="3"/>
  <c r="CH25" i="3"/>
  <c r="CE27" i="3"/>
  <c r="DN27" i="3" s="1"/>
  <c r="CY19" i="3"/>
  <c r="CE102" i="3"/>
  <c r="DN102" i="3" s="1"/>
  <c r="CG102" i="3"/>
  <c r="DK102" i="3" s="1"/>
  <c r="CH19" i="3"/>
  <c r="CE103" i="3"/>
  <c r="DN103" i="3" s="1"/>
  <c r="CE100" i="3"/>
  <c r="DN100" i="3" s="1"/>
  <c r="CE63" i="3"/>
  <c r="DN63" i="3" s="1"/>
  <c r="CE69" i="3"/>
  <c r="DN69" i="3" s="1"/>
  <c r="CE34" i="3"/>
  <c r="DN34" i="3" s="1"/>
  <c r="CG34" i="3"/>
  <c r="DQ34" i="3" s="1"/>
  <c r="CY34" i="3"/>
  <c r="CY68" i="3"/>
  <c r="CE104" i="3"/>
  <c r="DN104" i="3" s="1"/>
  <c r="CE68" i="3"/>
  <c r="DN68" i="3" s="1"/>
  <c r="CG104" i="3"/>
  <c r="DK104" i="3" s="1"/>
  <c r="CY104" i="3"/>
  <c r="CY91" i="3"/>
  <c r="CY53" i="3"/>
  <c r="CH91" i="3"/>
  <c r="CE91" i="3"/>
  <c r="DN91" i="3" s="1"/>
  <c r="CE51" i="3"/>
  <c r="DN51" i="3" s="1"/>
  <c r="CE66" i="3"/>
  <c r="DN66" i="3" s="1"/>
  <c r="CY81" i="3"/>
  <c r="CE96" i="3"/>
  <c r="DN96" i="3" s="1"/>
  <c r="CG96" i="3"/>
  <c r="DL96" i="3" s="1"/>
  <c r="CG49" i="3"/>
  <c r="DK49" i="3" s="1"/>
  <c r="CY49" i="3"/>
  <c r="CY96" i="3"/>
  <c r="CH49" i="3"/>
  <c r="CY9" i="3"/>
  <c r="CY69" i="3"/>
  <c r="CG43" i="3"/>
  <c r="DL43" i="3" s="1"/>
  <c r="CY43" i="3"/>
  <c r="CG92" i="3"/>
  <c r="DL92" i="3" s="1"/>
  <c r="CY51" i="3"/>
  <c r="CY73" i="3"/>
  <c r="CG73" i="3"/>
  <c r="DL73" i="3" s="1"/>
  <c r="CE95" i="3"/>
  <c r="DN95" i="3" s="1"/>
  <c r="CH51" i="3"/>
  <c r="CH73" i="3"/>
  <c r="CY107" i="3"/>
  <c r="CE107" i="3"/>
  <c r="DN107" i="3" s="1"/>
  <c r="CG44" i="3"/>
  <c r="DK44" i="3" s="1"/>
  <c r="CH107" i="3"/>
  <c r="CH44" i="3"/>
  <c r="CH77" i="3"/>
  <c r="CG77" i="3"/>
  <c r="DK77" i="3" s="1"/>
  <c r="CY77" i="3"/>
  <c r="CG85" i="3"/>
  <c r="DK85" i="3" s="1"/>
  <c r="CG53" i="3"/>
  <c r="DK53" i="3" s="1"/>
  <c r="CH74" i="3"/>
  <c r="CE59" i="3"/>
  <c r="DN59" i="3" s="1"/>
  <c r="CY62" i="3"/>
  <c r="CY52" i="3"/>
  <c r="CH33" i="3"/>
  <c r="CH81" i="3"/>
  <c r="CG81" i="3"/>
  <c r="DK81" i="3" s="1"/>
  <c r="CG74" i="3"/>
  <c r="DQ74" i="3" s="1"/>
  <c r="CG62" i="3"/>
  <c r="DL62" i="3" s="1"/>
  <c r="CH54" i="3"/>
  <c r="CG54" i="3"/>
  <c r="DK54" i="3" s="1"/>
  <c r="CE33" i="3"/>
  <c r="DN33" i="3" s="1"/>
  <c r="CH52" i="3"/>
  <c r="CG52" i="3"/>
  <c r="DK52" i="3" s="1"/>
  <c r="CH29" i="3"/>
  <c r="CE29" i="3"/>
  <c r="DN29" i="3" s="1"/>
  <c r="CG29" i="3"/>
  <c r="DL29" i="3" s="1"/>
  <c r="CG22" i="3"/>
  <c r="CE22" i="3"/>
  <c r="DN22" i="3" s="1"/>
  <c r="CH106" i="3"/>
  <c r="CG106" i="3"/>
  <c r="DL106" i="3" s="1"/>
  <c r="CY87" i="3"/>
  <c r="CH87" i="3"/>
  <c r="CE87" i="3"/>
  <c r="DN87" i="3" s="1"/>
  <c r="CY74" i="3"/>
  <c r="CH45" i="3"/>
  <c r="CG45" i="3"/>
  <c r="CD45" i="3" s="1"/>
  <c r="DM45" i="3" s="1"/>
  <c r="CE62" i="3"/>
  <c r="DN62" i="3" s="1"/>
  <c r="CG87" i="3"/>
  <c r="DQ87" i="3" s="1"/>
  <c r="CY106" i="3"/>
  <c r="CY85" i="3"/>
  <c r="CH71" i="3"/>
  <c r="CG71" i="3"/>
  <c r="DL71" i="3" s="1"/>
  <c r="CE78" i="3"/>
  <c r="DN78" i="3" s="1"/>
  <c r="CY78" i="3"/>
  <c r="CE106" i="3"/>
  <c r="DN106" i="3" s="1"/>
  <c r="CE53" i="3"/>
  <c r="DN53" i="3" s="1"/>
  <c r="CY100" i="3"/>
  <c r="CH69" i="3"/>
  <c r="AG6" i="34"/>
  <c r="AE6" i="34"/>
  <c r="CY63" i="3"/>
  <c r="CY27" i="3"/>
  <c r="CG95" i="3"/>
  <c r="CG33" i="3"/>
  <c r="CE76" i="3"/>
  <c r="DN76" i="3" s="1"/>
  <c r="CH76" i="3"/>
  <c r="CG76" i="3"/>
  <c r="DL76" i="3" s="1"/>
  <c r="CY61" i="3"/>
  <c r="CG61" i="3"/>
  <c r="DK61" i="3" s="1"/>
  <c r="CE61" i="3"/>
  <c r="DN61" i="3" s="1"/>
  <c r="CY42" i="3"/>
  <c r="CE42" i="3"/>
  <c r="DN42" i="3" s="1"/>
  <c r="CE58" i="3"/>
  <c r="DN58" i="3" s="1"/>
  <c r="CH58" i="3"/>
  <c r="CY58" i="3"/>
  <c r="CG40" i="3"/>
  <c r="DL40" i="3" s="1"/>
  <c r="CY40" i="3"/>
  <c r="CE40" i="3"/>
  <c r="DN40" i="3" s="1"/>
  <c r="CG16" i="3"/>
  <c r="DK16" i="3" s="1"/>
  <c r="CH16" i="3"/>
  <c r="CH42" i="3"/>
  <c r="CY16" i="3"/>
  <c r="CH78" i="3"/>
  <c r="CE43" i="3"/>
  <c r="DN43" i="3" s="1"/>
  <c r="CG79" i="3"/>
  <c r="DL79" i="3" s="1"/>
  <c r="CY83" i="3"/>
  <c r="CH11" i="3"/>
  <c r="CE65" i="3"/>
  <c r="DN65" i="3" s="1"/>
  <c r="CY67" i="3"/>
  <c r="CG65" i="3"/>
  <c r="DK65" i="3" s="1"/>
  <c r="CY65" i="3"/>
  <c r="CE67" i="3"/>
  <c r="DN67" i="3" s="1"/>
  <c r="CG67" i="3"/>
  <c r="DK67" i="3" s="1"/>
  <c r="CE82" i="3"/>
  <c r="DN82" i="3" s="1"/>
  <c r="CE25" i="3"/>
  <c r="DN25" i="3" s="1"/>
  <c r="CG82" i="3"/>
  <c r="DK82" i="3" s="1"/>
  <c r="CY82" i="3"/>
  <c r="CH79" i="3"/>
  <c r="CH83" i="3"/>
  <c r="CY25" i="3"/>
  <c r="CY11" i="3"/>
  <c r="CE15" i="3"/>
  <c r="DN15" i="3" s="1"/>
  <c r="CE80" i="3"/>
  <c r="DN80" i="3" s="1"/>
  <c r="CY80" i="3"/>
  <c r="CE13" i="3"/>
  <c r="DN13" i="3" s="1"/>
  <c r="CG80" i="3"/>
  <c r="DK80" i="3" s="1"/>
  <c r="CG13" i="3"/>
  <c r="DQ13" i="3" s="1"/>
  <c r="CE41" i="3"/>
  <c r="DN41" i="3" s="1"/>
  <c r="CE89" i="3"/>
  <c r="DN89" i="3" s="1"/>
  <c r="CG14" i="3"/>
  <c r="DK14" i="3" s="1"/>
  <c r="CY13" i="3"/>
  <c r="CG15" i="3"/>
  <c r="DL15" i="3" s="1"/>
  <c r="CG41" i="3"/>
  <c r="CD41" i="3" s="1"/>
  <c r="DM41" i="3" s="1"/>
  <c r="CY15" i="3"/>
  <c r="CG89" i="3"/>
  <c r="DK89" i="3" s="1"/>
  <c r="CY14" i="3"/>
  <c r="CY41" i="3"/>
  <c r="CY89" i="3"/>
  <c r="CE14" i="3"/>
  <c r="DN14" i="3" s="1"/>
  <c r="CY47" i="3"/>
  <c r="CE47" i="3"/>
  <c r="DN47" i="3" s="1"/>
  <c r="CG47" i="3"/>
  <c r="DK47" i="3" s="1"/>
  <c r="CY22" i="3"/>
  <c r="CG59" i="3"/>
  <c r="CY59" i="3"/>
  <c r="CH90" i="3"/>
  <c r="CY90" i="3"/>
  <c r="CG28" i="3"/>
  <c r="CY28" i="3"/>
  <c r="CY84" i="3"/>
  <c r="CG84" i="3"/>
  <c r="CE84" i="3"/>
  <c r="DN84" i="3" s="1"/>
  <c r="CH84" i="3"/>
  <c r="CE57" i="3"/>
  <c r="DN57" i="3" s="1"/>
  <c r="CH57" i="3"/>
  <c r="CG57" i="3"/>
  <c r="CY57" i="3"/>
  <c r="CY55" i="3"/>
  <c r="CG55" i="3"/>
  <c r="CE55" i="3"/>
  <c r="DN55" i="3" s="1"/>
  <c r="CH55" i="3"/>
  <c r="CG101" i="3"/>
  <c r="CY101" i="3"/>
  <c r="CE101" i="3"/>
  <c r="DN101" i="3" s="1"/>
  <c r="CH101" i="3"/>
  <c r="CY50" i="3"/>
  <c r="CG50" i="3"/>
  <c r="CH50" i="3"/>
  <c r="CE50" i="3"/>
  <c r="DN50" i="3" s="1"/>
  <c r="CH37" i="3"/>
  <c r="CG37" i="3"/>
  <c r="CY37" i="3"/>
  <c r="CE37" i="3"/>
  <c r="DN37" i="3" s="1"/>
  <c r="N180" i="35" l="1"/>
  <c r="N159" i="35"/>
  <c r="DM26" i="3"/>
  <c r="N152" i="35"/>
  <c r="DM31" i="3"/>
  <c r="N161" i="35"/>
  <c r="DM111" i="3"/>
  <c r="N162" i="35"/>
  <c r="DM112" i="3"/>
  <c r="N143" i="35"/>
  <c r="N139" i="35"/>
  <c r="N130" i="35"/>
  <c r="N142" i="35"/>
  <c r="N125" i="35"/>
  <c r="N121" i="35"/>
  <c r="N113" i="35"/>
  <c r="N124" i="35"/>
  <c r="DN194" i="3"/>
  <c r="N28" i="35"/>
  <c r="N60" i="35"/>
  <c r="N85" i="35"/>
  <c r="N108" i="35"/>
  <c r="N90" i="35"/>
  <c r="N23" i="35"/>
  <c r="N38" i="35"/>
  <c r="N48" i="35"/>
  <c r="N109" i="35"/>
  <c r="N97" i="35"/>
  <c r="N42" i="35"/>
  <c r="N104" i="35"/>
  <c r="DL91" i="3"/>
  <c r="CD103" i="3"/>
  <c r="DM103" i="3" s="1"/>
  <c r="DK25" i="3"/>
  <c r="DQ99" i="3"/>
  <c r="CD42" i="3"/>
  <c r="DM42" i="3" s="1"/>
  <c r="DK93" i="3"/>
  <c r="DQ93" i="3"/>
  <c r="CD58" i="3"/>
  <c r="DM58" i="3" s="1"/>
  <c r="DQ78" i="3"/>
  <c r="CD86" i="3"/>
  <c r="DM86" i="3" s="1"/>
  <c r="DK69" i="3"/>
  <c r="CD83" i="3"/>
  <c r="DM83" i="3" s="1"/>
  <c r="CD91" i="3"/>
  <c r="DM91" i="3" s="1"/>
  <c r="CD25" i="3"/>
  <c r="N189" i="35" s="1"/>
  <c r="CD64" i="3"/>
  <c r="DM64" i="3" s="1"/>
  <c r="DQ58" i="3"/>
  <c r="DK58" i="3"/>
  <c r="DQ103" i="3"/>
  <c r="DQ91" i="3"/>
  <c r="DL19" i="3"/>
  <c r="DL51" i="3"/>
  <c r="DK88" i="3"/>
  <c r="DQ63" i="3"/>
  <c r="DQ88" i="3"/>
  <c r="DK63" i="3"/>
  <c r="DL70" i="3"/>
  <c r="CY194" i="3"/>
  <c r="DQ69" i="3"/>
  <c r="DQ64" i="3"/>
  <c r="DQ86" i="3"/>
  <c r="DQ39" i="3"/>
  <c r="CD19" i="3"/>
  <c r="DM19" i="3" s="1"/>
  <c r="DL78" i="3"/>
  <c r="CD78" i="3"/>
  <c r="DL88" i="3"/>
  <c r="DK19" i="3"/>
  <c r="CD99" i="3"/>
  <c r="DM99" i="3" s="1"/>
  <c r="CD69" i="3"/>
  <c r="DM69" i="3" s="1"/>
  <c r="DK86" i="3"/>
  <c r="DK70" i="3"/>
  <c r="DQ83" i="3"/>
  <c r="CD39" i="3"/>
  <c r="DL107" i="3"/>
  <c r="DQ11" i="3"/>
  <c r="CD70" i="3"/>
  <c r="DM70" i="3" s="1"/>
  <c r="DL93" i="3"/>
  <c r="DK83" i="3"/>
  <c r="DK11" i="3"/>
  <c r="DK39" i="3"/>
  <c r="DQ25" i="3"/>
  <c r="DK64" i="3"/>
  <c r="DQ107" i="3"/>
  <c r="DK107" i="3"/>
  <c r="DL42" i="3"/>
  <c r="DQ51" i="3"/>
  <c r="DL63" i="3"/>
  <c r="DK51" i="3"/>
  <c r="DQ42" i="3"/>
  <c r="CD11" i="3"/>
  <c r="DM11" i="3" s="1"/>
  <c r="DL103" i="3"/>
  <c r="DL99" i="3"/>
  <c r="DK9" i="3"/>
  <c r="CG194" i="3"/>
  <c r="CH194" i="3"/>
  <c r="DL56" i="3"/>
  <c r="DQ72" i="3"/>
  <c r="DL72" i="3"/>
  <c r="DQ24" i="3"/>
  <c r="CD24" i="3"/>
  <c r="N188" i="35" s="1"/>
  <c r="CD72" i="3"/>
  <c r="DM72" i="3" s="1"/>
  <c r="DK24" i="3"/>
  <c r="CD56" i="3"/>
  <c r="CD17" i="3"/>
  <c r="DM17" i="3" s="1"/>
  <c r="DL31" i="3"/>
  <c r="DQ98" i="3"/>
  <c r="DQ100" i="3"/>
  <c r="DK26" i="3"/>
  <c r="DL109" i="3"/>
  <c r="DK100" i="3"/>
  <c r="DQ109" i="3"/>
  <c r="DK31" i="3"/>
  <c r="DL35" i="3"/>
  <c r="DQ10" i="3"/>
  <c r="CD36" i="3"/>
  <c r="DM36" i="3" s="1"/>
  <c r="DQ56" i="3"/>
  <c r="CD98" i="3"/>
  <c r="DM98" i="3" s="1"/>
  <c r="DQ26" i="3"/>
  <c r="CD35" i="3"/>
  <c r="N191" i="35" s="1"/>
  <c r="DL26" i="3"/>
  <c r="DQ31" i="3"/>
  <c r="DK98" i="3"/>
  <c r="DK35" i="3"/>
  <c r="DL100" i="3"/>
  <c r="CD109" i="3"/>
  <c r="DL10" i="3"/>
  <c r="CD18" i="3"/>
  <c r="DM18" i="3" s="1"/>
  <c r="CD10" i="3"/>
  <c r="DM10" i="3" s="1"/>
  <c r="DL97" i="3"/>
  <c r="DQ97" i="3"/>
  <c r="CD97" i="3"/>
  <c r="DM97" i="3" s="1"/>
  <c r="DL36" i="3"/>
  <c r="DQ36" i="3"/>
  <c r="DK108" i="3"/>
  <c r="DK18" i="3"/>
  <c r="DL18" i="3"/>
  <c r="DQ17" i="3"/>
  <c r="DL17" i="3"/>
  <c r="DL108" i="3"/>
  <c r="CD108" i="3"/>
  <c r="DM108" i="3" s="1"/>
  <c r="DQ85" i="3"/>
  <c r="CD85" i="3"/>
  <c r="DM85" i="3" s="1"/>
  <c r="CD90" i="3"/>
  <c r="DM90" i="3" s="1"/>
  <c r="DL85" i="3"/>
  <c r="DQ71" i="3"/>
  <c r="DL60" i="3"/>
  <c r="CD102" i="3"/>
  <c r="DM102" i="3" s="1"/>
  <c r="DQ102" i="3"/>
  <c r="DK40" i="3"/>
  <c r="DK90" i="3"/>
  <c r="CD53" i="3"/>
  <c r="DM53" i="3" s="1"/>
  <c r="DQ46" i="3"/>
  <c r="CD46" i="3"/>
  <c r="DM46" i="3" s="1"/>
  <c r="DQ27" i="3"/>
  <c r="DL27" i="3"/>
  <c r="DL90" i="3"/>
  <c r="CD27" i="3"/>
  <c r="N174" i="35" s="1"/>
  <c r="DL46" i="3"/>
  <c r="DQ94" i="3"/>
  <c r="DQ52" i="3"/>
  <c r="CD68" i="3"/>
  <c r="DM68" i="3" s="1"/>
  <c r="DK68" i="3"/>
  <c r="DQ68" i="3"/>
  <c r="DL94" i="3"/>
  <c r="CD15" i="3"/>
  <c r="DM15" i="3" s="1"/>
  <c r="DQ96" i="3"/>
  <c r="CD96" i="3"/>
  <c r="DM96" i="3" s="1"/>
  <c r="DL102" i="3"/>
  <c r="DQ40" i="3"/>
  <c r="DQ60" i="3"/>
  <c r="DL53" i="3"/>
  <c r="CD71" i="3"/>
  <c r="DM71" i="3" s="1"/>
  <c r="CD40" i="3"/>
  <c r="DM40" i="3" s="1"/>
  <c r="CD60" i="3"/>
  <c r="DM60" i="3" s="1"/>
  <c r="CD94" i="3"/>
  <c r="DM94" i="3" s="1"/>
  <c r="DL12" i="3"/>
  <c r="DQ12" i="3"/>
  <c r="CD12" i="3"/>
  <c r="DM12" i="3" s="1"/>
  <c r="CD106" i="3"/>
  <c r="DM106" i="3" s="1"/>
  <c r="DL48" i="3"/>
  <c r="DK96" i="3"/>
  <c r="CD34" i="3"/>
  <c r="DL80" i="3"/>
  <c r="DK73" i="3"/>
  <c r="DL34" i="3"/>
  <c r="DQ73" i="3"/>
  <c r="DQ30" i="3"/>
  <c r="CD73" i="3"/>
  <c r="DM73" i="3" s="1"/>
  <c r="CD30" i="3"/>
  <c r="N177" i="35" s="1"/>
  <c r="DK79" i="3"/>
  <c r="DK34" i="3"/>
  <c r="CD13" i="3"/>
  <c r="DM13" i="3" s="1"/>
  <c r="DL49" i="3"/>
  <c r="CD49" i="3"/>
  <c r="DQ49" i="3"/>
  <c r="DQ32" i="3"/>
  <c r="DQ9" i="3"/>
  <c r="DL32" i="3"/>
  <c r="DL9" i="3"/>
  <c r="CD9" i="3"/>
  <c r="DM9" i="3" s="1"/>
  <c r="CD32" i="3"/>
  <c r="N179" i="35" s="1"/>
  <c r="DK13" i="3"/>
  <c r="DL13" i="3"/>
  <c r="DL14" i="3"/>
  <c r="CD14" i="3"/>
  <c r="DM14" i="3" s="1"/>
  <c r="DQ53" i="3"/>
  <c r="DL66" i="3"/>
  <c r="DQ48" i="3"/>
  <c r="DQ66" i="3"/>
  <c r="CD104" i="3"/>
  <c r="DM104" i="3" s="1"/>
  <c r="CD48" i="3"/>
  <c r="DM48" i="3" s="1"/>
  <c r="CD66" i="3"/>
  <c r="DM66" i="3" s="1"/>
  <c r="DK43" i="3"/>
  <c r="DK106" i="3"/>
  <c r="DL104" i="3"/>
  <c r="DQ104" i="3"/>
  <c r="CD54" i="3"/>
  <c r="DM54" i="3" s="1"/>
  <c r="DQ43" i="3"/>
  <c r="CD38" i="3"/>
  <c r="CD77" i="3"/>
  <c r="DM77" i="3" s="1"/>
  <c r="DK30" i="3"/>
  <c r="DQ38" i="3"/>
  <c r="DQ54" i="3"/>
  <c r="DK38" i="3"/>
  <c r="DL77" i="3"/>
  <c r="DQ77" i="3"/>
  <c r="DK74" i="3"/>
  <c r="CD82" i="3"/>
  <c r="DM82" i="3" s="1"/>
  <c r="DL54" i="3"/>
  <c r="CD74" i="3"/>
  <c r="DM74" i="3" s="1"/>
  <c r="DQ82" i="3"/>
  <c r="CD92" i="3"/>
  <c r="DM92" i="3" s="1"/>
  <c r="DL74" i="3"/>
  <c r="DQ92" i="3"/>
  <c r="DL82" i="3"/>
  <c r="DQ79" i="3"/>
  <c r="CD79" i="3"/>
  <c r="CD43" i="3"/>
  <c r="DQ81" i="3"/>
  <c r="CD81" i="3"/>
  <c r="DM81" i="3" s="1"/>
  <c r="DQ80" i="3"/>
  <c r="CD80" i="3"/>
  <c r="DM80" i="3" s="1"/>
  <c r="CD44" i="3"/>
  <c r="DM44" i="3" s="1"/>
  <c r="DQ44" i="3"/>
  <c r="CD29" i="3"/>
  <c r="N176" i="35" s="1"/>
  <c r="CD52" i="3"/>
  <c r="DM52" i="3" s="1"/>
  <c r="DK76" i="3"/>
  <c r="DQ76" i="3"/>
  <c r="DK45" i="3"/>
  <c r="DL45" i="3"/>
  <c r="DQ45" i="3"/>
  <c r="DQ65" i="3"/>
  <c r="CD65" i="3"/>
  <c r="DM65" i="3" s="1"/>
  <c r="DQ29" i="3"/>
  <c r="CD76" i="3"/>
  <c r="DM76" i="3" s="1"/>
  <c r="DK71" i="3"/>
  <c r="DL44" i="3"/>
  <c r="DL81" i="3"/>
  <c r="DK29" i="3"/>
  <c r="DQ62" i="3"/>
  <c r="CD62" i="3"/>
  <c r="DM62" i="3" s="1"/>
  <c r="DQ106" i="3"/>
  <c r="DK62" i="3"/>
  <c r="DQ14" i="3"/>
  <c r="DK92" i="3"/>
  <c r="DQ15" i="3"/>
  <c r="CD95" i="3"/>
  <c r="DM95" i="3" s="1"/>
  <c r="DQ95" i="3"/>
  <c r="DK95" i="3"/>
  <c r="DL95" i="3"/>
  <c r="DL87" i="3"/>
  <c r="CD87" i="3"/>
  <c r="DM87" i="3" s="1"/>
  <c r="DK87" i="3"/>
  <c r="CD22" i="3"/>
  <c r="DL22" i="3"/>
  <c r="DQ22" i="3"/>
  <c r="DK22" i="3"/>
  <c r="DL52" i="3"/>
  <c r="CD33" i="3"/>
  <c r="DM33" i="3" s="1"/>
  <c r="DQ33" i="3"/>
  <c r="DL33" i="3"/>
  <c r="DK33" i="3"/>
  <c r="DL16" i="3"/>
  <c r="CD61" i="3"/>
  <c r="DM61" i="3" s="1"/>
  <c r="DQ16" i="3"/>
  <c r="DQ61" i="3"/>
  <c r="CD16" i="3"/>
  <c r="DM16" i="3" s="1"/>
  <c r="DL61" i="3"/>
  <c r="CD89" i="3"/>
  <c r="DM89" i="3" s="1"/>
  <c r="DL67" i="3"/>
  <c r="DQ67" i="3"/>
  <c r="CD67" i="3"/>
  <c r="DM67" i="3" s="1"/>
  <c r="DL65" i="3"/>
  <c r="CD47" i="3"/>
  <c r="DM47" i="3" s="1"/>
  <c r="DQ89" i="3"/>
  <c r="DL89" i="3"/>
  <c r="DQ41" i="3"/>
  <c r="DQ47" i="3"/>
  <c r="DK15" i="3"/>
  <c r="DK41" i="3"/>
  <c r="DL41" i="3"/>
  <c r="DL47" i="3"/>
  <c r="DQ28" i="3"/>
  <c r="CD28" i="3"/>
  <c r="DL28" i="3"/>
  <c r="DK28" i="3"/>
  <c r="CD59" i="3"/>
  <c r="DM59" i="3" s="1"/>
  <c r="DQ59" i="3"/>
  <c r="DL59" i="3"/>
  <c r="DK59" i="3"/>
  <c r="CD101" i="3"/>
  <c r="DM101" i="3" s="1"/>
  <c r="DQ101" i="3"/>
  <c r="DL101" i="3"/>
  <c r="DK101" i="3"/>
  <c r="CD50" i="3"/>
  <c r="DQ50" i="3"/>
  <c r="DL50" i="3"/>
  <c r="DK50" i="3"/>
  <c r="DQ84" i="3"/>
  <c r="CD84" i="3"/>
  <c r="DM84" i="3" s="1"/>
  <c r="DK84" i="3"/>
  <c r="DL84" i="3"/>
  <c r="DQ37" i="3"/>
  <c r="CD37" i="3"/>
  <c r="N192" i="35" s="1"/>
  <c r="DL37" i="3"/>
  <c r="DK37" i="3"/>
  <c r="CD57" i="3"/>
  <c r="DM57" i="3" s="1"/>
  <c r="DQ57" i="3"/>
  <c r="DL57" i="3"/>
  <c r="DK57" i="3"/>
  <c r="CD55" i="3"/>
  <c r="DM55" i="3" s="1"/>
  <c r="DQ55" i="3"/>
  <c r="DK55" i="3"/>
  <c r="DL55" i="3"/>
  <c r="DM109" i="3" l="1"/>
  <c r="N187" i="35"/>
  <c r="DM49" i="3"/>
  <c r="N186" i="35"/>
  <c r="DM79" i="3"/>
  <c r="N185" i="35"/>
  <c r="DM43" i="3"/>
  <c r="N183" i="35"/>
  <c r="DM50" i="3"/>
  <c r="N184" i="35"/>
  <c r="DM78" i="3"/>
  <c r="N182" i="35"/>
  <c r="DM38" i="3"/>
  <c r="N181" i="35"/>
  <c r="DM28" i="3"/>
  <c r="N175" i="35"/>
  <c r="DM56" i="3"/>
  <c r="N173" i="35"/>
  <c r="DM34" i="3"/>
  <c r="N171" i="35"/>
  <c r="DM39" i="3"/>
  <c r="N172" i="35"/>
  <c r="DM22" i="3"/>
  <c r="N170" i="35"/>
  <c r="N160" i="35"/>
  <c r="DM35" i="3"/>
  <c r="N153" i="35"/>
  <c r="DM32" i="3"/>
  <c r="N147" i="35"/>
  <c r="DM27" i="3"/>
  <c r="N158" i="35"/>
  <c r="DM25" i="3"/>
  <c r="N150" i="35"/>
  <c r="DM29" i="3"/>
  <c r="N151" i="35"/>
  <c r="DM30" i="3"/>
  <c r="N163" i="35"/>
  <c r="DM37" i="3"/>
  <c r="N157" i="35"/>
  <c r="DM24" i="3"/>
  <c r="N167" i="35"/>
  <c r="N166" i="35"/>
  <c r="N165" i="35"/>
  <c r="N164" i="35"/>
  <c r="N155" i="35"/>
  <c r="N154" i="35"/>
  <c r="N156" i="35"/>
  <c r="N148" i="35"/>
  <c r="N149" i="35"/>
  <c r="N146" i="35"/>
  <c r="N140" i="35"/>
  <c r="N126" i="35"/>
  <c r="N138" i="35"/>
  <c r="N137" i="35"/>
  <c r="N129" i="35"/>
  <c r="N141" i="35"/>
  <c r="N128" i="35"/>
  <c r="N131" i="35"/>
  <c r="N145" i="35"/>
  <c r="N144" i="35"/>
  <c r="N135" i="35"/>
  <c r="N136" i="35"/>
  <c r="N127" i="35"/>
  <c r="N134" i="35"/>
  <c r="N133" i="35"/>
  <c r="N132" i="35"/>
  <c r="N111" i="35"/>
  <c r="N112" i="35"/>
  <c r="N123" i="35"/>
  <c r="N118" i="35"/>
  <c r="N114" i="35"/>
  <c r="N115" i="35"/>
  <c r="N122" i="35"/>
  <c r="N120" i="35"/>
  <c r="N117" i="35"/>
  <c r="N119" i="35"/>
  <c r="N93" i="35"/>
  <c r="N50" i="35"/>
  <c r="N87" i="35"/>
  <c r="N15" i="35"/>
  <c r="N32" i="35"/>
  <c r="N53" i="35"/>
  <c r="N16" i="35"/>
  <c r="N55" i="35"/>
  <c r="N44" i="35"/>
  <c r="N49" i="35"/>
  <c r="N40" i="35"/>
  <c r="N71" i="35"/>
  <c r="N110" i="35"/>
  <c r="N31" i="35"/>
  <c r="N57" i="35"/>
  <c r="N82" i="35"/>
  <c r="N61" i="35"/>
  <c r="N54" i="35"/>
  <c r="N13" i="35"/>
  <c r="N26" i="35"/>
  <c r="N27" i="35"/>
  <c r="N12" i="35"/>
  <c r="N95" i="35"/>
  <c r="N66" i="35"/>
  <c r="N22" i="35"/>
  <c r="N59" i="35"/>
  <c r="N62" i="35"/>
  <c r="N76" i="35"/>
  <c r="N11" i="35"/>
  <c r="N37" i="35"/>
  <c r="N24" i="35"/>
  <c r="N106" i="35"/>
  <c r="N69" i="35"/>
  <c r="N34" i="35"/>
  <c r="N64" i="35"/>
  <c r="N58" i="35"/>
  <c r="N79" i="35"/>
  <c r="N74" i="35"/>
  <c r="N63" i="35"/>
  <c r="N70" i="35"/>
  <c r="N68" i="35"/>
  <c r="N105" i="35"/>
  <c r="N21" i="35"/>
  <c r="N67" i="35"/>
  <c r="N96" i="35"/>
  <c r="N88" i="35"/>
  <c r="N39" i="35"/>
  <c r="N47" i="35"/>
  <c r="N94" i="35"/>
  <c r="N30" i="35"/>
  <c r="N91" i="35"/>
  <c r="N52" i="35"/>
  <c r="N92" i="35"/>
  <c r="N41" i="35"/>
  <c r="N35" i="35"/>
  <c r="N45" i="35"/>
  <c r="N103" i="35"/>
  <c r="N99" i="35"/>
  <c r="N33" i="35"/>
  <c r="N80" i="35"/>
  <c r="N19" i="35"/>
  <c r="N77" i="35"/>
  <c r="N101" i="35"/>
  <c r="N46" i="35"/>
  <c r="N9" i="35"/>
  <c r="N8" i="35"/>
  <c r="N98" i="35"/>
  <c r="N73" i="35"/>
  <c r="N86" i="35"/>
  <c r="N65" i="35"/>
  <c r="N83" i="35"/>
  <c r="N56" i="35"/>
  <c r="N51" i="35"/>
  <c r="N29" i="35"/>
  <c r="N43" i="35"/>
  <c r="N36" i="35"/>
  <c r="N75" i="35"/>
  <c r="N100" i="35"/>
  <c r="N81" i="35"/>
  <c r="N25" i="35"/>
  <c r="N84" i="35"/>
  <c r="N78" i="35"/>
  <c r="N89" i="35"/>
  <c r="N10" i="35"/>
  <c r="N7" i="35"/>
  <c r="N14" i="35"/>
  <c r="DQ194" i="3"/>
  <c r="N6" i="35"/>
  <c r="DM194"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GRECALDE</author>
  </authors>
  <commentList>
    <comment ref="P13" authorId="0" shapeId="0" xr:uid="{00000000-0006-0000-0800-000001000000}">
      <text>
        <r>
          <rPr>
            <b/>
            <sz val="9"/>
            <color indexed="8"/>
            <rFont val="Tahoma"/>
            <family val="2"/>
          </rPr>
          <t>POA O PRESUPUESTARIA</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<sst xmlns="http://schemas.openxmlformats.org/spreadsheetml/2006/main" count="8457" uniqueCount="2914">
  <si>
    <t>MINISTERIO DE SALUD PÚBLICA</t>
  </si>
  <si>
    <t>COORDINACIÓN GENERAL DE PLANIFICACIÓN Y GESTIÓN ESTRATÉGICA</t>
  </si>
  <si>
    <t>DIRECCIÓN NACIONAL DE PLANIFICACIÓN E INVERSIÓN</t>
  </si>
  <si>
    <t>MATRIZ DE PROFORMA DE INGRESOS PARA EL  PERÍODO FISCAL 2025</t>
  </si>
  <si>
    <t>Campos que no se deben modificar ni borrar la celda</t>
  </si>
  <si>
    <t>MONTO PROYECTADO POR MES</t>
  </si>
  <si>
    <t>Campos que deben escoger de la lista y puede borrar la celda</t>
  </si>
  <si>
    <t>Campos que deben llenar</t>
  </si>
  <si>
    <t>PROGRAMACIÓN DE LA RECAUDACIÓN</t>
  </si>
  <si>
    <t>CODIGO UNIDAD EJECUTORA</t>
  </si>
  <si>
    <t>NOMBRE COORDINACION ZONAL/PLANTA CENTRAL</t>
  </si>
  <si>
    <t>NOMBRE UNIDAD EJECUTORA</t>
  </si>
  <si>
    <t>DESCRIPCIÓN DEL INGRESO</t>
  </si>
  <si>
    <t>OBSERVACIÓN</t>
  </si>
  <si>
    <t>ÍTEM PRESUPUESTARIO</t>
  </si>
  <si>
    <t>NOMBRE DEL ÍTEM PRESUPUESTARIO</t>
  </si>
  <si>
    <t>FUENTE</t>
  </si>
  <si>
    <t>NOMBRE DE LA FUENTE</t>
  </si>
  <si>
    <t>ORGANISMO</t>
  </si>
  <si>
    <t>CORRELATIVO</t>
  </si>
  <si>
    <t>GEOGRÁFICO</t>
  </si>
  <si>
    <t>MONTO TOTAL DEL INGRESO</t>
  </si>
  <si>
    <t>ENERO</t>
  </si>
  <si>
    <t>FEBRERO</t>
  </si>
  <si>
    <t>MARZO</t>
  </si>
  <si>
    <t>ABRIL</t>
  </si>
  <si>
    <t>MAYO</t>
  </si>
  <si>
    <t>JUNIO</t>
  </si>
  <si>
    <t>JULIO</t>
  </si>
  <si>
    <t>AGOSTO</t>
  </si>
  <si>
    <t>SEPTIEMBRE</t>
  </si>
  <si>
    <t>OCTUBRE</t>
  </si>
  <si>
    <t>NOVIEMBRE</t>
  </si>
  <si>
    <t>DICIEMBRE</t>
  </si>
  <si>
    <t>TOTAL</t>
  </si>
  <si>
    <t>VALIDACIÓN</t>
  </si>
  <si>
    <t>9999</t>
  </si>
  <si>
    <t>2.0</t>
  </si>
  <si>
    <t>1071</t>
  </si>
  <si>
    <t>3.0</t>
  </si>
  <si>
    <t xml:space="preserve">VIATICOS PARA EFECTUAR EL CONTROL DE LA ATENCIÓN INTEGRAL EN SALUD EN LOS ESTABLECIMIENTOS DE SALUD DEL MSP Y DELEGACIONES DE LA MÁXIMA AUTORIDAD. </t>
  </si>
  <si>
    <t>SI</t>
  </si>
  <si>
    <t xml:space="preserve">VIATICOS PARA EFECTUAR EL CONTROL DE LA ATENCIÓN INTEGRAL EN SALUD EN LOS ESTABLECIMIENTOS DE SALUD DEL MSP </t>
  </si>
  <si>
    <t xml:space="preserve">PPR_VIATICOS PARA EFECTUAR EL CONTROL DE LA ATENCIÓN MATERNO INFANTIL EN LOS ESTABLECIMIENTOS DE SALUD DEL MSP </t>
  </si>
  <si>
    <t>NO</t>
  </si>
  <si>
    <t xml:space="preserve">PROCESO CON PLURIANUAL AÑO 2021: $1,00 ; AÑO 2022: $977,670,00 </t>
  </si>
  <si>
    <t>NO APLICA</t>
  </si>
  <si>
    <t xml:space="preserve">PROCESO CORRESPONDE A UNA COMPRA DE LA EMERGENCIA SANITARIA COVID, AÑO 2020, EL MISMO QUE FUE DESIGNADO AL TITULAR DE LA DIRECCIÓN DE CENTROS ESPECIALIZADOS COMO ADMINISTRADOR DEL CONTRATO, ESTABA PLANIFICADO EL PAGO PARA EL AÑO 2021, SIN EMBARGO, NO SE LOGRÓ EJECUTAR EL PROCESO YA QUE EXISTE UNA EXÁMEN ESPECIAL DE LA CONTRALORÍA QUE DETERMINA QUE EL OBJETO DEL CONTRATO FUE RECIBIDO PREVIA A LA SUSCRIPCIÓN DEL CONTRATO.    </t>
  </si>
  <si>
    <t>PROCESO CORRESPONDE A UNA COMPRA DE LA EMERGENCIA SANITARIA COVID, AÑO 2020, EL MISMO QUE FUE DESIGNADO AL TITULAR DE LA DIRECCIÓN DE CENTROS ESPECIALIZADOS COMO ADMINISTRADOR DEL CONTRATO, ESTABA PLANIFICADO EL PAGO PARA EL AÑO 2021, SIN EMBARGO, NO SE LOGRÓ EJECUTAR EL PROCESO YA QUE EXISTE UNA EXÁMEN ESPECIAL DE LA CONTRALORÍA QUE DETERMINA QUE EL OBJETO DEL CONTRATO FUE RECIBIDO PREVIA A LA SUSCRIPCIÓN DEL CONTRATO, ADEMAS SE ENCUENTRA EN FISCALIA EL EXPEDIENTE  PROCESO QUE DURARÍA HASTA DOS AÑOS DE ACUERDO A LO INFORMADO POR LA DIRECCIÓN JURÍDICA</t>
  </si>
  <si>
    <t>DEBE REGISTRARSE EN EL ITEM 990102</t>
  </si>
  <si>
    <t>PROCESO CORRESPONDE A UNA COMPRA DE LA EMERGENCIA SANITARIA COVID, AÑO 2020, EL MISMO QUE FUE DESIGNADO AL TITULAR DE LA DIRECCIÓN DE CENTROS ESPECIALIZADOS COMO ADMINISTRADOR DEL CONTRATO.</t>
  </si>
  <si>
    <t xml:space="preserve">CONTRATO NO RECIBIDO EN PROCESO DE INPUGANCIÓN DE RECEPCIÓN DE HECHO PREVIA A LA TERMINACIÓN UNILATERAL </t>
  </si>
  <si>
    <t>EXPEDIENTE LISTO PARA PAGO</t>
  </si>
  <si>
    <t xml:space="preserve">SE ESTAELABORANDO LA DOCUMENTACION PARA PAGO </t>
  </si>
  <si>
    <t>PAGOS DE 2021 DEL SERVICIO DE CONTRATO NO PAGADOS EXPEDIENTES LISTOS DE OCTUBRE NOVIEMBRE Y DICIEMBRE 2021</t>
  </si>
  <si>
    <t xml:space="preserve">CERTIFICACIÓN PLURIANUAL </t>
  </si>
  <si>
    <t>NUEVO PROCESO DE CONTRATACIÓN 2022</t>
  </si>
  <si>
    <t>PROCESO INICIA EN EL MES DE FEBRERO 2022, SE REQUIERE FINANCIAMIENTO Y CP, SE ESTIMA RECIBIR LA MEDICACIÓN EN EL MES DE ABRIL.</t>
  </si>
  <si>
    <t xml:space="preserve">CONTRATO DE EMERGENCIA SANITARIA </t>
  </si>
  <si>
    <t>UNFPA</t>
  </si>
  <si>
    <t>SALUD SEXUAL Y REPRODUCTIVA</t>
  </si>
  <si>
    <t>SERVICIO DEL 2013 QUE NO HA SIDO CANCELADO Y QUE NO TIENE DOCUMENTOS CONTRACTUALES. SERA CANCELADO POR MEDIO DE CONVENIO DE PAGO</t>
  </si>
  <si>
    <t>CONTRATO DE EMERGENCIA SANITARIA ADMINISTRADOR DE CONTRATO SALUD MENTAL</t>
  </si>
  <si>
    <t xml:space="preserve">CONTRATO DE EMERGENCIA SANITARIA ADMINISTRADOR DE CONTRATO SALUD MENTAL, ANTICIPO PAGO EN EL 2020 CORRESPONDIENTE AL 60% Y 40% PARA EJECUTARSE EN EL 2022. </t>
  </si>
  <si>
    <t>MATRIZ POA 2026</t>
  </si>
  <si>
    <t>NIVEL CENTRAL - GASTO CORRIENTE</t>
  </si>
  <si>
    <t>Campos que no se debe borrar pues contienen fórmulas</t>
  </si>
  <si>
    <t>PROGRAMACIÓN INICIAL 2026</t>
  </si>
  <si>
    <t>Campos de llenando manual</t>
  </si>
  <si>
    <t>PROGRAMACIÓN DEL PROCESO PRE Y CONTRACTUAL (PROCESOS NUEVOS)</t>
  </si>
  <si>
    <t>DETALLE REFORMAS</t>
  </si>
  <si>
    <t>CERTIFICACIONES ACTIVIDADES POA</t>
  </si>
  <si>
    <t>CODIGO LINEA POA</t>
  </si>
  <si>
    <t>UNIDAD ORGÁNICA</t>
  </si>
  <si>
    <t xml:space="preserve"> SUBACTIVIDAD TAREA DESGLOSADA, PROCESO O CONTRATO (OBJETO CONTRACTUAL)</t>
  </si>
  <si>
    <t>CÓD. UNIDAD EJECUTORA ESIGEF</t>
  </si>
  <si>
    <t>CÓD. PROG. ESIGEF</t>
  </si>
  <si>
    <t>CÓD. PROY ESIGEF</t>
  </si>
  <si>
    <t>ACTIV. ESIGEF</t>
  </si>
  <si>
    <t xml:space="preserve">ITEM </t>
  </si>
  <si>
    <t>GEOG. ESIGEF</t>
  </si>
  <si>
    <t>CODIGO FUENTE</t>
  </si>
  <si>
    <t>ORG. ESIGEF</t>
  </si>
  <si>
    <t>CORR. ESIGEF</t>
  </si>
  <si>
    <t>NOMB. PROG. ESIGEF</t>
  </si>
  <si>
    <t xml:space="preserve">NOMBRE PLAN, PROGRAMA, PROYECTO </t>
  </si>
  <si>
    <t>NOMB. ACTIVIDAD ESIGEF</t>
  </si>
  <si>
    <t>NOMBRE ITEM</t>
  </si>
  <si>
    <t>NOMBRE DE FUENTE</t>
  </si>
  <si>
    <t>NOMBRE ORGANISMO</t>
  </si>
  <si>
    <t>NOMBRE CORRELATIVO</t>
  </si>
  <si>
    <t>ESTRATEGIA O PROGRAMA ADICIONAL</t>
  </si>
  <si>
    <t>GC - ATRIBUCIÓN ESTATUTO</t>
  </si>
  <si>
    <t>GC - PRODUCTOS ESTATUTO</t>
  </si>
  <si>
    <t>ENLACE P/C</t>
  </si>
  <si>
    <t>AVAL DEL MINISTERIO DE FINANZAS</t>
  </si>
  <si>
    <t>COMPETENCIA APROBACION AVAL</t>
  </si>
  <si>
    <t>TIPO SUBACTIVIDAD</t>
  </si>
  <si>
    <t xml:space="preserve">CODIGO PROCESO SERCOP </t>
  </si>
  <si>
    <t>TIPO DE PROCESO DE CONTRATACION</t>
  </si>
  <si>
    <t>REQUIERE PAC</t>
  </si>
  <si>
    <t>FECHA PROGRAMADA DE OBTENCIÓN DE CERTIFICACIÓN POA</t>
  </si>
  <si>
    <t>FECHA PROGRAMADA DE OBTENCIÓN DE CERT. PRESUP. (INCLUYE CONVALIDACIÓN)</t>
  </si>
  <si>
    <t>FECHA ESTIMADA DE PUBLICACIÓN</t>
  </si>
  <si>
    <t>FECHA ESTIMADA DE ADJUDICACIÓN</t>
  </si>
  <si>
    <t>FECHA FIRMA DEL CONTRATO</t>
  </si>
  <si>
    <t>PLAZO CONTRACTUAL</t>
  </si>
  <si>
    <t>FECHA ESTIMADA DE COMPROMISO</t>
  </si>
  <si>
    <t>FECHA ESTIMADA DE DEVENGO</t>
  </si>
  <si>
    <t>PRIORIZACIÓN FINANCIAMIENTO</t>
  </si>
  <si>
    <t>PROG. ENE</t>
  </si>
  <si>
    <t>PROG. FEB</t>
  </si>
  <si>
    <t>PROG. MAR</t>
  </si>
  <si>
    <t>PROG. ABR</t>
  </si>
  <si>
    <t>PROG. MAY</t>
  </si>
  <si>
    <t>PROG. JUN</t>
  </si>
  <si>
    <t>PROG. JUL</t>
  </si>
  <si>
    <t>PROG. AGO</t>
  </si>
  <si>
    <t>PROG. SEP</t>
  </si>
  <si>
    <t>PROG. OCT</t>
  </si>
  <si>
    <t>PROG. NOV</t>
  </si>
  <si>
    <t>PROG. DIC</t>
  </si>
  <si>
    <t>TOTAL PROGRAMADO INICIAL</t>
  </si>
  <si>
    <t>OBSERVACIONES</t>
  </si>
  <si>
    <t>INCREMENTO BASE IMPONIBLE</t>
  </si>
  <si>
    <t>REDUCCION BASE IMPONIBLE</t>
  </si>
  <si>
    <t>TOTAL NUEVO CODIFICADO REAL (considera +/- reformas en transito)</t>
  </si>
  <si>
    <t>ENE B.I. REPR</t>
  </si>
  <si>
    <t>DEVENGO ENERO</t>
  </si>
  <si>
    <t>FEB B.I. REPR</t>
  </si>
  <si>
    <t>DEVENGO FEBRERO</t>
  </si>
  <si>
    <t>MAR B.I. REPR</t>
  </si>
  <si>
    <t>DEVENGO MARZO</t>
  </si>
  <si>
    <t>ABR B.I. REPR</t>
  </si>
  <si>
    <t>DEVENGO ABRIL</t>
  </si>
  <si>
    <t>MAY B.I. REPR</t>
  </si>
  <si>
    <t>DEVENGO MAYO</t>
  </si>
  <si>
    <t>JUN B.I. REPR</t>
  </si>
  <si>
    <t>DEVENGO JUNIO</t>
  </si>
  <si>
    <t>JUL B.I. REPR</t>
  </si>
  <si>
    <t>DEVENGO JULIO</t>
  </si>
  <si>
    <t>AGO B.I. REPR</t>
  </si>
  <si>
    <t>DEVENGO AGOSTO</t>
  </si>
  <si>
    <t>SEP B.I. REPR</t>
  </si>
  <si>
    <t>DEVENGO SEPTIEMBRE</t>
  </si>
  <si>
    <t>OCT B.I. REPR</t>
  </si>
  <si>
    <t>DEVENGO OCTUBRE</t>
  </si>
  <si>
    <t>NOV B.I. REPR</t>
  </si>
  <si>
    <t>DEVENGO NOVIEMBRE</t>
  </si>
  <si>
    <t>DICIEMBREB.I. REPR</t>
  </si>
  <si>
    <t>DEVENGO DICIEMBRE</t>
  </si>
  <si>
    <t>TOTAL REPROGRAMACION</t>
  </si>
  <si>
    <t>FINANCIADO</t>
  </si>
  <si>
    <t>VALIDACION</t>
  </si>
  <si>
    <t>REFORMAS EN TRANSITO</t>
  </si>
  <si>
    <t>TOTAL NUEVO CODIFICADO (NO considera las reformas en transito)</t>
  </si>
  <si>
    <t>REVISAR DIFERENCIAS
PROGRAMADO VS EJECUCIÓN</t>
  </si>
  <si>
    <t>NOMBRE VICEMINISTERIO/DESPACHO</t>
  </si>
  <si>
    <t>NOMBRE SUBSECRETARIA/COORDINACIÓN</t>
  </si>
  <si>
    <t>ZONA</t>
  </si>
  <si>
    <t>PROVINCIA</t>
  </si>
  <si>
    <t>CANTÓN</t>
  </si>
  <si>
    <t>RUBROS PRINCIPALES</t>
  </si>
  <si>
    <t>CUP</t>
  </si>
  <si>
    <t>NOMBRE CORTO PRODUCTO INST/PROYECTO</t>
  </si>
  <si>
    <t>TIPO DE GASTO</t>
  </si>
  <si>
    <t>Cód. Actividad</t>
  </si>
  <si>
    <t>FUNCIÓN</t>
  </si>
  <si>
    <t>Alineación al PND</t>
  </si>
  <si>
    <t>Alineación Objetivos OEI</t>
  </si>
  <si>
    <t>ICÓD OEI</t>
  </si>
  <si>
    <t>Indicadores OEI</t>
  </si>
  <si>
    <t>SUMA DE CERTIFICACIONES POA</t>
  </si>
  <si>
    <t>SALDO DE LÍNEA POA LUEGO DE CERTIFICACIÓN POA</t>
  </si>
  <si>
    <t>AÑO 2026</t>
  </si>
  <si>
    <t>AÑO 2027</t>
  </si>
  <si>
    <t>AÑO 2028</t>
  </si>
  <si>
    <t>GRUPO DE GASTO</t>
  </si>
  <si>
    <t>NOTAS</t>
  </si>
  <si>
    <t>DIFERENCIA</t>
  </si>
  <si>
    <t>MONTO TOTAL CERTIFICADO</t>
  </si>
  <si>
    <t>MONTO TOTAL COMPROMETIDO</t>
  </si>
  <si>
    <t>MONTO TOTAL DEVENGADO</t>
  </si>
  <si>
    <t>RESERVADO</t>
  </si>
  <si>
    <t>NO. CERTIFICACIÓN PRESUPUESTARIA</t>
  </si>
  <si>
    <t>CERT+COMP&gt;POA</t>
  </si>
  <si>
    <t>cert+com&gt;poa+refo</t>
  </si>
  <si>
    <t>PROGRAMADO A LA FECHA</t>
  </si>
  <si>
    <t>CUMPLIMIENTO POA</t>
  </si>
  <si>
    <t>ALERTAS O NUDOS CRITICOS</t>
  </si>
  <si>
    <t>Recursos en uso</t>
  </si>
  <si>
    <t>RECURSOS SIN USO</t>
  </si>
  <si>
    <t>0053</t>
  </si>
  <si>
    <t>001</t>
  </si>
  <si>
    <t>NUEVA</t>
  </si>
  <si>
    <t>REGIMEN ESPECIAL</t>
  </si>
  <si>
    <t>004</t>
  </si>
  <si>
    <t>OTRO</t>
  </si>
  <si>
    <t>N/A</t>
  </si>
  <si>
    <t>REMUNERACION UNIFICADA PARA PASANTES E INTERNOS RO</t>
  </si>
  <si>
    <t>SUBROGACION</t>
  </si>
  <si>
    <t>CONTRATOS OCASIONALES PARA EL CUMPLIMIENTO DE LA DEVENGACIÓN DE BECAS</t>
  </si>
  <si>
    <t>COMPENSACION POR VACACIONES NO GOZADAS POR CESACIO</t>
  </si>
  <si>
    <t>AGUA POTABLE</t>
  </si>
  <si>
    <t>ENERGIA ELECTRICA</t>
  </si>
  <si>
    <t>TELECOMUNICACIONES</t>
  </si>
  <si>
    <t>ÍNFIMA CUANTÍA</t>
  </si>
  <si>
    <t>ARRASTRE</t>
  </si>
  <si>
    <t>SUBASTA INVERSA</t>
  </si>
  <si>
    <t>CATÁLOGO ELECTRÓNICO</t>
  </si>
  <si>
    <t>MEDICAMENTOS</t>
  </si>
  <si>
    <t>REPUESTOS Y ACCESORIOS</t>
  </si>
  <si>
    <t>DISPOSITIVOS MEDICOS DE USO GENERAL</t>
  </si>
  <si>
    <t>DISPOSITIVOS MEDICOS PARA ODONTOLOGIA</t>
  </si>
  <si>
    <t>SEGUROS</t>
  </si>
  <si>
    <t>LICITACIÓN</t>
  </si>
  <si>
    <t>A JUBILADOS PATRONALES</t>
  </si>
  <si>
    <t>1090</t>
  </si>
  <si>
    <t>002</t>
  </si>
  <si>
    <t>MENOR CUANTÍA</t>
  </si>
  <si>
    <t>1092</t>
  </si>
  <si>
    <t>PAGO A JUBILADOS PATRONALES</t>
  </si>
  <si>
    <t>1096</t>
  </si>
  <si>
    <t>15</t>
  </si>
  <si>
    <t>30</t>
  </si>
  <si>
    <t>90</t>
  </si>
  <si>
    <t>10</t>
  </si>
  <si>
    <t>1116</t>
  </si>
  <si>
    <t>1400</t>
  </si>
  <si>
    <t>1401</t>
  </si>
  <si>
    <t>1465</t>
  </si>
  <si>
    <t>3430</t>
  </si>
  <si>
    <t>COMPENSACION POR DESAHUCIO</t>
  </si>
  <si>
    <t>REMUNERACIONES UNIFICADAS</t>
  </si>
  <si>
    <t>3340</t>
  </si>
  <si>
    <t>SALARIOS UNIFICADOS</t>
  </si>
  <si>
    <t xml:space="preserve">REMUNERACIONES UNIFICADAS DE PROFESIONALES DE LA SALUD </t>
  </si>
  <si>
    <t>DECIMO TERCER SUELDO</t>
  </si>
  <si>
    <t>DECIMO CUARTO SUELDO</t>
  </si>
  <si>
    <t>COMPENSACION POR TRANSPORTE</t>
  </si>
  <si>
    <t>ALIMENTACION</t>
  </si>
  <si>
    <t>POR CARGAS FAMILIARES</t>
  </si>
  <si>
    <t>SUBSIDIO DE ANTIGÜEDAD</t>
  </si>
  <si>
    <t>HORAS EXTRAORDINARIAS Y SUPLEMENTARIAS</t>
  </si>
  <si>
    <t>SERVICIOS PERSONALES POR CONTRATO</t>
  </si>
  <si>
    <t>ENCARGOS</t>
  </si>
  <si>
    <t>CONTRATOS OCASIONALES PARA EL CUMPLIMIENTO DEL SER</t>
  </si>
  <si>
    <t>SERVICIOS PERSONALES POR CONTRATO DE PROFESIONALES DE LA SALUD</t>
  </si>
  <si>
    <t>APORTE PATRONAL</t>
  </si>
  <si>
    <t>FONDO DE RESERVA</t>
  </si>
  <si>
    <t>VEHICULOS (INSTALACION- MANTENIMIENTO Y REPARACIONES)</t>
  </si>
  <si>
    <t>COMBUSTIBLES Y LUBRICANTES</t>
  </si>
  <si>
    <t>ALIMENTOS Y BEBIDAS</t>
  </si>
  <si>
    <t>CONSULTORÍA</t>
  </si>
  <si>
    <t>1110</t>
  </si>
  <si>
    <t>BENEFICIOS SOCIALES</t>
  </si>
  <si>
    <t>SERVICIO DE SEGURIDAD Y VIGILANCIA</t>
  </si>
  <si>
    <t>MATERIALES DE OFICINA</t>
  </si>
  <si>
    <t>1091</t>
  </si>
  <si>
    <t>ALMACENAMIENTO EMBALAJE DESEMBALAJE ENVASE DESENVA</t>
  </si>
  <si>
    <t>MATERIALES DE ASEO</t>
  </si>
  <si>
    <t>EQUIPOS SISTEMAS Y PAQUETES INFORMATICOS</t>
  </si>
  <si>
    <t>1093</t>
  </si>
  <si>
    <t>1115</t>
  </si>
  <si>
    <t>NA</t>
  </si>
  <si>
    <t>1463</t>
  </si>
  <si>
    <t>1112</t>
  </si>
  <si>
    <t>005</t>
  </si>
  <si>
    <t>1460</t>
  </si>
  <si>
    <t>VIATICOS Y SUBSISTENCIAS EN EL INTERIOR</t>
  </si>
  <si>
    <t>HONORARIOS POR CONTRATOS CIVILES DE SERVICIOS</t>
  </si>
  <si>
    <t>MOBILIARIO</t>
  </si>
  <si>
    <t>FLETES Y MANIOBRAS</t>
  </si>
  <si>
    <t>SERVICIOS DE ASEO LAVADO DE VESTIMENTA DE TRABAJO</t>
  </si>
  <si>
    <t>003</t>
  </si>
  <si>
    <t>TASAS GENERALES IMPUESTOS PERMISOS LICENCIAS Y PAT</t>
  </si>
  <si>
    <t>INDEMNIZACIONES POR SENTENCIAS JUDICIALES</t>
  </si>
  <si>
    <t>1111</t>
  </si>
  <si>
    <t>CATALOGO 1</t>
  </si>
  <si>
    <t>CATALOGO 2</t>
  </si>
  <si>
    <t>CATALOGO 3</t>
  </si>
  <si>
    <t>CATALOGO 4</t>
  </si>
  <si>
    <t>CATALOGO 5</t>
  </si>
  <si>
    <t>CATALOGO 6</t>
  </si>
  <si>
    <t>CATALOGO 7</t>
  </si>
  <si>
    <t>CATALOGO 8</t>
  </si>
  <si>
    <t>CATALOGO 9</t>
  </si>
  <si>
    <t>CATALOGO 10</t>
  </si>
  <si>
    <t>ESTRUCTURA ORGÁNICA MSP</t>
  </si>
  <si>
    <t>UNIDADES EJECUTORAS</t>
  </si>
  <si>
    <t>PROGRAMAS / ESTRUCTURA</t>
  </si>
  <si>
    <t>VARIOS</t>
  </si>
  <si>
    <t>CATÁLOGO PRESUPUESTARIO</t>
  </si>
  <si>
    <t>INGRESOS</t>
  </si>
  <si>
    <t>ALINEACIÓN</t>
  </si>
  <si>
    <t>INDICADORES OEI</t>
  </si>
  <si>
    <t>FUENTES DE FINANCIAMIENTO</t>
  </si>
  <si>
    <t>INDICADORES KPI</t>
  </si>
  <si>
    <t>FUNCIONAL</t>
  </si>
  <si>
    <t>DIRECCION/SUBSECRETARIA/COORDINACION</t>
  </si>
  <si>
    <t>NOMBRE SUBSECRETARIA / COORDINACIÓN</t>
  </si>
  <si>
    <t>CÓD ESIGEF</t>
  </si>
  <si>
    <t>NOMBRE UE</t>
  </si>
  <si>
    <t>DISTRITO</t>
  </si>
  <si>
    <t xml:space="preserve">Cód. programa </t>
  </si>
  <si>
    <t>Nombre. programa esigef</t>
  </si>
  <si>
    <t>DESC_PROGRAMA</t>
  </si>
  <si>
    <t>CODIGO ACTIVIDAD ESIGEF</t>
  </si>
  <si>
    <t>Nomenc</t>
  </si>
  <si>
    <t>UNIFICADO PROG/PROY/ACT</t>
  </si>
  <si>
    <t>DESCRIPCION ACTIVIDAD ESIGEF</t>
  </si>
  <si>
    <t>DES_ACTIVIDAD</t>
  </si>
  <si>
    <t>INCLUYE EN EL PAC</t>
  </si>
  <si>
    <t>NUEVA O DE ARRASTE</t>
  </si>
  <si>
    <t>TIPO DE REFORMA</t>
  </si>
  <si>
    <t>AUTORIZACIÓN AVAL</t>
  </si>
  <si>
    <t>ESTADO CERTIFICACIÓN</t>
  </si>
  <si>
    <t>PROCEDIMIENTO</t>
  </si>
  <si>
    <t>TIEMPO PROCESO PRE -CONTRACTUAL (DÍAS)</t>
  </si>
  <si>
    <t>ITEM PRESUPUESTARIO</t>
  </si>
  <si>
    <t>DESCRIPCION ITEM PRESUPUESTARIO</t>
  </si>
  <si>
    <t>ITEM QUE REQUIERE AVAL</t>
  </si>
  <si>
    <t>INSTANCIA QUE APRUEBA AVAL</t>
  </si>
  <si>
    <t>DESCRIPCION_ITEM_PRESUPUESTARIO</t>
  </si>
  <si>
    <t>ITEM_PRESUPUESTARIO</t>
  </si>
  <si>
    <t>OBJETIVOS DEL PND</t>
  </si>
  <si>
    <t>OBJETIVOS DEL PEI</t>
  </si>
  <si>
    <t>CÓD OEI</t>
  </si>
  <si>
    <t>Programa</t>
  </si>
  <si>
    <t>NÚMERO OEI</t>
  </si>
  <si>
    <t>INDICADOR OEI</t>
  </si>
  <si>
    <t>NOMBRE FUENTE</t>
  </si>
  <si>
    <t>ORGANISMO ESIGEF</t>
  </si>
  <si>
    <t>CORRELA ESIGEF</t>
  </si>
  <si>
    <t>NOMBRE INDICADOR</t>
  </si>
  <si>
    <t>PROG</t>
  </si>
  <si>
    <t>DESC_FUNCION</t>
  </si>
  <si>
    <t>DESPACHO MINISTERIAL</t>
  </si>
  <si>
    <t>PLANTA CENTRAL</t>
  </si>
  <si>
    <t>PICHINCHA</t>
  </si>
  <si>
    <t>QUITO</t>
  </si>
  <si>
    <t>01</t>
  </si>
  <si>
    <t>AC</t>
  </si>
  <si>
    <t>ADMINISTRACION CENTRAL</t>
  </si>
  <si>
    <t>FORTALECIMIENTO DE LAS CAPACIDADES DEL TALENTO HUMANO EL SEGUIMIENTO A LA GESTION LA INFRAESTRUCTURA FISICA Y TECNOLOGICA DE LA ENTIDAD PARA BRINDAR UN SERVICIO DE CALIDAD A LOS USUARIOS</t>
  </si>
  <si>
    <t>01000001</t>
  </si>
  <si>
    <t>GASTO OPERATIVO DE PROCESOS ADJETIVOS</t>
  </si>
  <si>
    <t>COMPRENDE LAS REMUNERACIONES MENSUAES UNIFICADAS LIQUIDACIONES PENSIONES MOVILIZACIONES OTROS GASTOS OPERATIVOS DEL PERSONAL QUE ASESORA Y APOYA EN LOS SERVICIOS DE SALUD  NECESARIO PARA COADYUVAR A UNA ATENCION INTEGRAL DE SALUD DE LA POBLACION</t>
  </si>
  <si>
    <t>CORRIENTE</t>
  </si>
  <si>
    <t>PRESUPUESTARIA</t>
  </si>
  <si>
    <t>APROBADA</t>
  </si>
  <si>
    <t xml:space="preserve">GASTOS EN PERSONAL </t>
  </si>
  <si>
    <t>04</t>
  </si>
  <si>
    <t>INGRESOS_CORRIENTES</t>
  </si>
  <si>
    <t>Mejorar las condiciones de vida de la población de forma integral, promoviendo el acceso equitativo a salud, vivienda y bienestar social.</t>
  </si>
  <si>
    <t>OE1 Incrementar la efectividad de la Gobernanza en el Sistema Nacional de Salud</t>
  </si>
  <si>
    <t>OE_1</t>
  </si>
  <si>
    <t>58</t>
  </si>
  <si>
    <t>Número de documentos normativos expedidos, contemplados en Agenda Regulatoria, que cumplen la metodología para elaborar documentos normativos en salud</t>
  </si>
  <si>
    <t>RECURSOS FISCALES</t>
  </si>
  <si>
    <t>0000</t>
  </si>
  <si>
    <t>SIN ORGANISMO</t>
  </si>
  <si>
    <t>SIN CORRELATIVO</t>
  </si>
  <si>
    <t>KPI-1-BECAS</t>
  </si>
  <si>
    <t>00</t>
  </si>
  <si>
    <t>G11</t>
  </si>
  <si>
    <t>PRODUCTOS FARMACÉUTICOS</t>
  </si>
  <si>
    <t>VICEMINISTERIO DE GOBERNANZA DE LA SALUD</t>
  </si>
  <si>
    <t>DIRECCION DISTRITAL 04D01 - SAN PEDRO DE HUACA TULCAN - SALUD</t>
  </si>
  <si>
    <t>04D01</t>
  </si>
  <si>
    <t>COORDINACIÓN ZONAL 1</t>
  </si>
  <si>
    <t>CARCHI</t>
  </si>
  <si>
    <t>SAN PEDRO DE HUACA</t>
  </si>
  <si>
    <t>PROM</t>
  </si>
  <si>
    <t>PREVENCION Y PROMOCION DE LA SALUD</t>
  </si>
  <si>
    <t>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t>
  </si>
  <si>
    <t>01000002</t>
  </si>
  <si>
    <t>PROCESOS OPERATIVOS CG (SOLO UNIDADES DESCONCENTRADAS)</t>
  </si>
  <si>
    <t>COMPRENDE LAS REMUNERACIONES MENSUAES UNIFICADAS LIQUIDACIONES PENSIONES MOVILIZACIONES OTROS GASTOS OPERATIVOS DEL PERSONAL DEL NIVEL DESCONCENTRADO QUE ASESORA Y APOYA EN LOS SERVICIOS DE SALUD  NECESARIO PARA COADYUVAR A UNA ATENCION INTEGRAL DE SALUD DE LA POBLACION</t>
  </si>
  <si>
    <t>INVERSION</t>
  </si>
  <si>
    <t>POA</t>
  </si>
  <si>
    <t>NO FINANCIADO</t>
  </si>
  <si>
    <t xml:space="preserve">NO </t>
  </si>
  <si>
    <t>RECHAZADA</t>
  </si>
  <si>
    <t>IMPUESTOS</t>
  </si>
  <si>
    <t>OE2 Incrementar la calidad de la vigilancia, prevención y control sanitario en el Sistema Nacional de Salud</t>
  </si>
  <si>
    <t>OE_2</t>
  </si>
  <si>
    <t>56</t>
  </si>
  <si>
    <t>Porcentaje de cobertura tercera dosis de vacuna contra el neumococo en menores de un año</t>
  </si>
  <si>
    <t>RECURSOS FISCALES GENERADOS POR LAS INSTITUCIONES</t>
  </si>
  <si>
    <t>701</t>
  </si>
  <si>
    <t>ASISTENCIA TÉCNICA Y DONACIONES DISPONIBLES</t>
  </si>
  <si>
    <t>KPI-2-EAIS</t>
  </si>
  <si>
    <t>G12</t>
  </si>
  <si>
    <t>PRODUCTOS E INSUMOS MÉDICOS</t>
  </si>
  <si>
    <t>SUBSECRETARÍA DE RECTORÍA DEL SISTEMA NACIONAL DE SALUD</t>
  </si>
  <si>
    <t>1072</t>
  </si>
  <si>
    <t>DIRECCION DISTRITAL 04D02 - MONTUFAR-BOLIVAR - SALUD</t>
  </si>
  <si>
    <t>04D02</t>
  </si>
  <si>
    <t>MONTUFAR</t>
  </si>
  <si>
    <t>VIG</t>
  </si>
  <si>
    <t>VIGILANCIA Y CONTROL SANITARIO</t>
  </si>
  <si>
    <t>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t>
  </si>
  <si>
    <t>55000001</t>
  </si>
  <si>
    <t>IMPLEMENTACION DE PLANES DE ALIMENTACION Y NUTRICION Y PREVENCION DE ENFERMEDADES</t>
  </si>
  <si>
    <t>ADQUISICION TRATAMIENTO CON SULFATO DE ZINC SUPLEMENTACION CON HIERRO MULTIVITAMINAS Y MINERALES EN POLVO  FRASCOS PARA TRATAMIENTO PARA ANEMIA CON HIERRO POLIMALTOSADO PARA NINOS DE 6 A 23 MESES; SUPLEMENTACION CON VITAMINA A PARA NINOS DE 6 A 59 MESES TABLETAS DE HIERRO MAS ACIDO FOLICO PARA SUPLEMENTACION A MUJERES EMBARAZADAS Y EN PERIODO DE LACTANCIA A NIVEL NACIONAL.</t>
  </si>
  <si>
    <t>ANTICIPO</t>
  </si>
  <si>
    <t>INTER</t>
  </si>
  <si>
    <t>ANULADO</t>
  </si>
  <si>
    <t>INSUBSISTENTE</t>
  </si>
  <si>
    <t>HABER MILITAR Y POLICIAL</t>
  </si>
  <si>
    <t>SOBRE_LA_RENTA_UTILIDADES_Y_GANANCIAS_DE_CAPITAL</t>
  </si>
  <si>
    <t>OE3 Incrementar la promoción de la salud en la población a través de los estilos de vida</t>
  </si>
  <si>
    <t>OE_3</t>
  </si>
  <si>
    <t>Porcentaje de cobertura de segunda dosis de vacuna contra rotavirus en menores de un año</t>
  </si>
  <si>
    <t>KPI-3-VACUNAS</t>
  </si>
  <si>
    <t>G13</t>
  </si>
  <si>
    <t>INSTRUMENTOS Y EQUIPAMIENTO TERAPÉUTICO</t>
  </si>
  <si>
    <t>DIRECCIÓN NACIONAL DE POLÍTICAS MODELAMIENTO SISTEMA NACIONAL SALUD</t>
  </si>
  <si>
    <t>1073</t>
  </si>
  <si>
    <t>DIRECCION DISTRITAL 04D03 - ESPEJO-MIRA - SALUD</t>
  </si>
  <si>
    <t>04D03</t>
  </si>
  <si>
    <t>ESPEJO</t>
  </si>
  <si>
    <t>CAL</t>
  </si>
  <si>
    <t>GARANTIA DE LA CALIDAD DE LOS SERVICIOS DE SALUD</t>
  </si>
  <si>
    <t>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t>
  </si>
  <si>
    <t>55000002</t>
  </si>
  <si>
    <t>IMPLEMENTACION DE ESTRATEGIAS EDUCOMUNICACIONALES DE PROMOCION Y PREVENCION INTEGRAL DE SALUD EN DIFERENTES AMBITOS</t>
  </si>
  <si>
    <t>LAS ESTRATEGIAS COMUNICACION FAVORECIENDO EL DESARROLLO DE COMPORTAMIENTOS Y ESTILOS DE VIDA SALUDABLES A TRAVES DE LOS MEDIOS DE COMUNICACION Y LA COMUNICACION INTERPERSONAL</t>
  </si>
  <si>
    <t>INTRA</t>
  </si>
  <si>
    <t>INSUBSISTENTE PARCIAL</t>
  </si>
  <si>
    <t>REMUNERACION MENSUAL UNIFICADA DE DOCENTES DEL MAG</t>
  </si>
  <si>
    <t>A_LA_RENTA_GLOBAL</t>
  </si>
  <si>
    <t>OE4 Incrementar la calidad en la prestación de los servicios de salud</t>
  </si>
  <si>
    <t>OE_4</t>
  </si>
  <si>
    <t>Porcentaje de cobertura segunda dosis de vacuna triple viral en niños de 1 año (12-23 meses)</t>
  </si>
  <si>
    <t>RECURSOS PROVENIENTES DE PREASIGNACIONES</t>
  </si>
  <si>
    <t>KPI-4-CANCER</t>
  </si>
  <si>
    <t>G21</t>
  </si>
  <si>
    <t>SERVICIOS MÉDICOS GENERALES Y MEDICOS FAMILIARES</t>
  </si>
  <si>
    <t>DIRECCIÓN NACIONAL DE ARTICULACIÓN DE LA RED PUBLICA Y COMPLEMENTARIA</t>
  </si>
  <si>
    <t>1162</t>
  </si>
  <si>
    <t>DIRECCION DISTRITAL 08D01 - ESMERALDAS - SALUD</t>
  </si>
  <si>
    <t>08D01</t>
  </si>
  <si>
    <t>ESMERALDAS</t>
  </si>
  <si>
    <t>GOB</t>
  </si>
  <si>
    <t>GOBERNANZA DE LA SALUD</t>
  </si>
  <si>
    <t>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t>
  </si>
  <si>
    <t>55000003</t>
  </si>
  <si>
    <t>GASTO OPERATIVO DE PROMOCION DE LA SALUD</t>
  </si>
  <si>
    <t>COMPRENDE LAS REMUNERACIONES MENSUAES UNIFICADAS LIQUIDACIONES PENSIONES MOVILIZACIONES OTROS GASTOS OPERATIVOS DEL PERSONAL DE SALUD DE PROMOCION EN LOS ESTABLECIMIENTOS DE SALUD DE PRIMER NIVEL NECESARIO PARA COADYUVAR A UNA ATENCION INTEGRAL DE SALUD DE LA POBLACION</t>
  </si>
  <si>
    <t>DIS/AMP</t>
  </si>
  <si>
    <t>COTIZACIÓN</t>
  </si>
  <si>
    <t>A_LA_UTILIDAD_POR_LA_VENTA_DE_PREDIOS_URBANOS_Y_PLUSVALIA</t>
  </si>
  <si>
    <t>55</t>
  </si>
  <si>
    <t xml:space="preserve">Cobertura de atenciones de asesoría en planificación familiar en la población de 20 a 49 años en establecimientos del primer, segundo y tercer nivel de atención del Ministerio de Salud Pública </t>
  </si>
  <si>
    <t>EJERCICIOS AÑOS ANTERIORES</t>
  </si>
  <si>
    <t>KPI-5-VIH</t>
  </si>
  <si>
    <t>G22</t>
  </si>
  <si>
    <t>SERVICIOS MÉDICOS ESPECIALIZADOS</t>
  </si>
  <si>
    <t>DIRECCIÓN NACIONAL DE FORTALECIMIENTO PROFESIONAL Y CARRERA SANITARIA</t>
  </si>
  <si>
    <t>1168</t>
  </si>
  <si>
    <t>DIRECCION DISTRITAL 08D02 - ELOY ALFARO - SALUD</t>
  </si>
  <si>
    <t>08D02</t>
  </si>
  <si>
    <t>ELOY ALFARO</t>
  </si>
  <si>
    <t>20</t>
  </si>
  <si>
    <t>PRESTACION DE SERVICIOS DE SALUD</t>
  </si>
  <si>
    <t>55000004</t>
  </si>
  <si>
    <t>DESNUTRICION INFANTIL CONTROL PRENATAL</t>
  </si>
  <si>
    <t>PREVENIR ORIENTAR DISMINUIR LOS FACTORES DE RIESGO DETECTAR PROBLEMAS DE SALUD DE LAS EMBARAZADAS Y TRATARLOS A TIEMPO PARA  AYUDAR A PREVENIR LA DESNUTRICION QUE ES UN OBSTACULO QUE LIMITA EL CRECIMIENTO FISICO EL DESARROLLO COGNITIVO Y DEL SISTEMA INMUNOLOGICO DE LA NINEZ.</t>
  </si>
  <si>
    <t>SOLO MEDICAMENTOS</t>
  </si>
  <si>
    <t>AMP</t>
  </si>
  <si>
    <t>A_LA_UTILIDAD_POR_LA_VENTA_DE_PREDIOS_RURALES</t>
  </si>
  <si>
    <t>OE5 Incrementar la cobertura de las prestaciones de servicios de salud</t>
  </si>
  <si>
    <t>OE_5</t>
  </si>
  <si>
    <t>57</t>
  </si>
  <si>
    <t>Porcentaje de abastecimiento de medicamentos contenidos en el Cuadro Nacional de Medicamentos Básicos - CNMB en los establecimientos de salud del Ministerio de Salud Pública - MSP</t>
  </si>
  <si>
    <t>KPI-6-INFRAESTRUCUTURA</t>
  </si>
  <si>
    <t>G23</t>
  </si>
  <si>
    <t>SERVICIOS DENTALES</t>
  </si>
  <si>
    <t>DIRECCIÓN NACIONAL DE CALIDAD, SEGURIDAD DEL PACIENTE Y CONTROL SANITARIO</t>
  </si>
  <si>
    <t>1165</t>
  </si>
  <si>
    <t>DIRECCION DISTRITAL 08D03 - MUISNE ATACAMES - SALUD</t>
  </si>
  <si>
    <t>08D03</t>
  </si>
  <si>
    <t>MUISNE</t>
  </si>
  <si>
    <t>PROV</t>
  </si>
  <si>
    <t>PROVISION Y PRESTACION DE SERVICIOS DE SALUD</t>
  </si>
  <si>
    <t>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t>
  </si>
  <si>
    <t>55000005</t>
  </si>
  <si>
    <t>DESNUTRICION INFANTIL CONTROL NIÑO SANO</t>
  </si>
  <si>
    <t>DIS</t>
  </si>
  <si>
    <t>A_LOS_JUEGOS_DE_AZAR</t>
  </si>
  <si>
    <t>OE6 Incrementar la investigación en salud</t>
  </si>
  <si>
    <t>OE_6</t>
  </si>
  <si>
    <t>Cobertura de control prenatal durante el primer trimestre del embarazo</t>
  </si>
  <si>
    <t>PPR</t>
  </si>
  <si>
    <t>G24</t>
  </si>
  <si>
    <t>SERVICIOS DE ATENCIÓN PRE-HOSPITALARIA</t>
  </si>
  <si>
    <t>DIRECCIÓN NACIONAL DE REGULACIÓN DE MEDICAMENTOS Y DISPOSITIVOS MÉDICOS</t>
  </si>
  <si>
    <t>1166</t>
  </si>
  <si>
    <t>DIRECCION DISTRITAL 08D04 - QUININDE - SALUD</t>
  </si>
  <si>
    <t>08D04</t>
  </si>
  <si>
    <t>QUININDE</t>
  </si>
  <si>
    <t>INF</t>
  </si>
  <si>
    <t>PROGRAMAS DE SALUD PUBLICA</t>
  </si>
  <si>
    <t>006</t>
  </si>
  <si>
    <t>55000006</t>
  </si>
  <si>
    <t>DESNUTRICION INFANTIL VACUNACION NINOS MENORES DE 5 AÑOS</t>
  </si>
  <si>
    <t>POLITICA PUBLICA DE SALUD CUYO OBJETIVO ES OTORGAR PROTECCION ESPECIFICA A LA NINEZ CONTRA ENFERMEDADES QUE SON PREVENIBLES A TRAVES DE LA APLICACION DE VACUNAS</t>
  </si>
  <si>
    <t>EGRESOS DE REPRESENTACION</t>
  </si>
  <si>
    <t>A_LA_RENTA_DE_EMPRESAS_PETROLERAS</t>
  </si>
  <si>
    <t>OE7 Incrementar la eficiencia institucional en el Ministerio de Salud Pública</t>
  </si>
  <si>
    <t>OE_7</t>
  </si>
  <si>
    <t>Cobertura de control de niño sano en menores de 5 años</t>
  </si>
  <si>
    <t>SENTENCIAS CORTE CONSTITUCIONAL</t>
  </si>
  <si>
    <t>G31</t>
  </si>
  <si>
    <t>SERVICIOS HOSPITALARIOS GENERALES</t>
  </si>
  <si>
    <t>SUBSECRETARIA DE VIGILANCIA, PREVENCIÓN Y CONTROL DE LA SALUD</t>
  </si>
  <si>
    <t>1167</t>
  </si>
  <si>
    <t>DIRECCION DISTRITAL 08D05 - SAN LORENZO - SALUD</t>
  </si>
  <si>
    <t>08D05</t>
  </si>
  <si>
    <t>SAN LORENZO</t>
  </si>
  <si>
    <t>PREVENCION Y REDUCCION DE LA DESNUTRICION CRONICA INFANTIL DCI</t>
  </si>
  <si>
    <t>007</t>
  </si>
  <si>
    <t>55000007</t>
  </si>
  <si>
    <t>DESNUTRICION INFANTIL CONTROL PRENATAL SIN POLITICA DE IGUALDAD</t>
  </si>
  <si>
    <t>PREVENIR ORIENTAR DISMINUIR LOS FACTORES DE RIESGO DETECTAR PROBLEMAS DE SALUD Y TRATARLOS A TIEMPO PARA  AYUDAR A PREVENIR LA DESNUTRICION QUE ES UN OBSTACULO QUE LIMITA EL CRECIMIENTO FISICO EL DESARROLLO COGNITIVO Y DEL SISTEMA INMUNOLOGICO DE LA NINEZ.</t>
  </si>
  <si>
    <t>TALENTO HUMANO Y OTROS (NO MEDICAMENTOS)</t>
  </si>
  <si>
    <t>BONIFICACION PARA EDUCADORES COMUNITARIOS ALFABETI</t>
  </si>
  <si>
    <t>SOBRE_LAS_UTILIDADES</t>
  </si>
  <si>
    <t>Cobertura de tamizaje metabólico neonatal en establecimientos de salud del MSP</t>
  </si>
  <si>
    <t>G32</t>
  </si>
  <si>
    <t>SERVICIOS HOSPITALARIOS ESPECIALIZADOS</t>
  </si>
  <si>
    <t>DIRECCIÓN NACIONAL VIGILANCIA EPIDEMIOLÓGICA</t>
  </si>
  <si>
    <t>1257</t>
  </si>
  <si>
    <t>DIRECCION DISTRITAL 10D02 - ANTONIO ANTE-OTAVALO - SALUD</t>
  </si>
  <si>
    <t>10D02</t>
  </si>
  <si>
    <t>IMBABURA</t>
  </si>
  <si>
    <t>ANTONIO ANTE</t>
  </si>
  <si>
    <t>008</t>
  </si>
  <si>
    <t>55000008</t>
  </si>
  <si>
    <t>DESNUTRICION INFANTIL CONTROL NIÑO SANO SIN POLITICA DE IGUALDAD</t>
  </si>
  <si>
    <t>REMUNERACION VARIABLE POR EMERGENCIA SANITARIA COVID-19</t>
  </si>
  <si>
    <t>A_OTRAS_RENTAS_UTILIDADES_Y_BENEFICIOS_DEL_CAPITAL</t>
  </si>
  <si>
    <t>Porcentaje de satisfacción del usuario externo</t>
  </si>
  <si>
    <t>PROMOCIÓN DE LOS SERVICIOS DEL PNAS</t>
  </si>
  <si>
    <t>G33</t>
  </si>
  <si>
    <t>SERVICIOS MÉDICOS Y DE MATERNIDAD</t>
  </si>
  <si>
    <t>DIRECCIÓN NACIONAL DE GESTIÓN DE RIESGOS Y DAÑOS</t>
  </si>
  <si>
    <t>1255</t>
  </si>
  <si>
    <t>DIRECCION DISTRITAL 10D03 - COTACACHI - SALUD</t>
  </si>
  <si>
    <t>10D03</t>
  </si>
  <si>
    <t>COTACACHI</t>
  </si>
  <si>
    <t>56000001</t>
  </si>
  <si>
    <t>REDUCCION PREVENCION Y CONTROL DE MORTALIDAD DE ENFERMEDADES DE VIGILANCIA EPIDEMIOLOGICA</t>
  </si>
  <si>
    <t xml:space="preserve">MEDIDAS ORIENTADAS A EVITAR LA APARICION DE UNA ENFERMEDAD O PROBLEMA DE SALUD MEDIANTE EL CONTROL DE LOS AGENTES CAUSALES Y FACTORES DE RIESGO. </t>
  </si>
  <si>
    <t>EGRESOS POR RESIDENCIA</t>
  </si>
  <si>
    <t>SOBRE_LA_PROPIEDAD</t>
  </si>
  <si>
    <t>Gasto de bolsillo en salud como porcentaje del gasto total en salud</t>
  </si>
  <si>
    <t xml:space="preserve">ACTUALIZACIÓN CONOCIMIENTOS </t>
  </si>
  <si>
    <t>G34</t>
  </si>
  <si>
    <t>SERVICIOS DE REHABILITACIÓN Y RECUPERACIÓN</t>
  </si>
  <si>
    <t>DIRECCIÓN NACIONAL ESTRATEGIAS DE PREVENCIÓN Y CONTROL PARA ENFERMEDADES TRANSMISIBLES</t>
  </si>
  <si>
    <t>1532</t>
  </si>
  <si>
    <t>DIRECCION DISTRITAL 21D02 - LAGO AGRIO - SALUD</t>
  </si>
  <si>
    <t>21D02</t>
  </si>
  <si>
    <t>SUCUMBIOS</t>
  </si>
  <si>
    <t>LAGO AGRIO</t>
  </si>
  <si>
    <t>56000002</t>
  </si>
  <si>
    <t>GASTO OPERATIVO DE VIGILANCIA DE LA SALUD</t>
  </si>
  <si>
    <t>COMPRENDE LAS REMUNERACIONES MENSUAES UNIFICADAS LIQUIDACIONES PENSIONES MOVILIZACIONES OTROS GASTOS OPERATIVOS DEL PERSONAL DE SALUD DE VIGILANCIA EN LOS ESTABLECIMIENTOS DE SALUD DE PRIMER NIVEL NECESARIO PARA COADYUVAR A UNA ATENCION INTEGRAL DE SALUD DE LA POBLACION</t>
  </si>
  <si>
    <t>BONIFICACION GEOGRAFICA</t>
  </si>
  <si>
    <t>A_LOS_PREDIOS_URBANOS</t>
  </si>
  <si>
    <t>Porcentaje de Comités de Ética de Investigación en seres humanos y asistenciales evaluados en el tiempo establecido</t>
  </si>
  <si>
    <t>FORTALECIMIENTO DE CARTERA DE SERVICIOS EN EL PNAS</t>
  </si>
  <si>
    <t>G35</t>
  </si>
  <si>
    <t>SERVICIOS MÉDICOS A LA TERCERA EDAD</t>
  </si>
  <si>
    <t>DIRECCIÓN NACIONAL ESTRATEGIAS DE PREVENCIÓN Y CONTROL PARA ENFERMEDADES NO TRANSMISIBLES, SALUD MENTAL Y FENÓMENO SOCIO ECONÓMICO DE LAS DROGAS</t>
  </si>
  <si>
    <t>1531</t>
  </si>
  <si>
    <t>DIRECCION DISTRITAL 21D04 - SHUSHUFINDI - SALUD</t>
  </si>
  <si>
    <t>21D04</t>
  </si>
  <si>
    <t>SHUSHUFINDI</t>
  </si>
  <si>
    <t>56000003</t>
  </si>
  <si>
    <t xml:space="preserve"> EMERGENCIA SANITARIA COVID-19</t>
  </si>
  <si>
    <t>COMPRENDE LAS MEDIDAS DE PREVENCION ACCIONES ESPECIFICAS PARA LA PREVENCION A LA POBLACION Y GRUPOS DE ATENCION PRIORITARIA ENTRE LOS QUE SE ENCUENTRAN PERSONAS CON DISCAPACIDAD Y ADULTOS MAYORES PARA BRINDAR UN ENFOQUE DE DERECHOS ANTE LA EMERGENCIA PARA EVITAR SITUACIONES DE DISCRIMINACION POR EDAD SEXO O DISCAPACIDAD.</t>
  </si>
  <si>
    <t>A_LOS_PREDIOS_RURALES</t>
  </si>
  <si>
    <t>70</t>
  </si>
  <si>
    <t>Incrementar la promoción de la salud en la población</t>
  </si>
  <si>
    <t>TUBERCULÓSIS</t>
  </si>
  <si>
    <t>G36</t>
  </si>
  <si>
    <t>SERVICIOS MÉDICOS A PERSONAS CON DISCAPACIDADES</t>
  </si>
  <si>
    <t>DIRECCIÓN NACIONAL DE INMUNIZACIONES</t>
  </si>
  <si>
    <t>1070</t>
  </si>
  <si>
    <t>HOSPITAL PROVINCIAL GENERAL LUIS G. DAVILA</t>
  </si>
  <si>
    <t>TULCAN</t>
  </si>
  <si>
    <t>56000005</t>
  </si>
  <si>
    <t>PREVENCIÓN Y CONTROL DE LATUBERCULOSIS POLITICAS DE IGUALDAD</t>
  </si>
  <si>
    <t>COMPENSACION EN EL EXTERIOR</t>
  </si>
  <si>
    <t>A_LA_INSCRIPCION_EN_EL_REGISTRO_DE_LA_PROPIEDAD_O_EN_EL_REGISTRO_MERCANTIL</t>
  </si>
  <si>
    <t>METAXÉNICAS Y ZOONÓTICAS</t>
  </si>
  <si>
    <t>G37</t>
  </si>
  <si>
    <t xml:space="preserve">SERVICIOS MÉDICOS A LA NIÑEZ Y ADOLESCENCIA </t>
  </si>
  <si>
    <t>SUBSECRETARIA DE PROMOCIÓN, SALUD INTERCULTURAL E IGUALDAD</t>
  </si>
  <si>
    <t>1160</t>
  </si>
  <si>
    <t>HOSPITAL PROVINCIAL GENERAL DELFINA TORRES DE CONCHA</t>
  </si>
  <si>
    <t>56000007</t>
  </si>
  <si>
    <t>VIGILANCIA CONTROLVECTORES PARA PREVENCION TRANS ENFERMEDADES METAXENICAS Y ZOONOTICAS POLIT IGUAL</t>
  </si>
  <si>
    <t>A_LAS_TRANSFERENCIAS_DE_DOMINIO</t>
  </si>
  <si>
    <t xml:space="preserve">TUBERCULOSIS Y LEPRA </t>
  </si>
  <si>
    <t>G41</t>
  </si>
  <si>
    <t>VIGILANCIA EPIDEMIOLÓGICA Y SERVICIOS DE PREVENCIÓN Y CONTROL</t>
  </si>
  <si>
    <t>DIRECCIÓN NACIONAL DE PROMOCIÓN DE LA SALUD</t>
  </si>
  <si>
    <t>1250</t>
  </si>
  <si>
    <t>HOSPITAL PROVINCIAL GENERAL SAN VICENTE DE PAUL</t>
  </si>
  <si>
    <t>IBARRA</t>
  </si>
  <si>
    <t>57000001</t>
  </si>
  <si>
    <t>MANTENIMIENTO PREVENTIVO Y CORRECTIVO SANITARIO</t>
  </si>
  <si>
    <t>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t>
  </si>
  <si>
    <t>COMISARIATO</t>
  </si>
  <si>
    <t>DE_VEHICULOS_MOTORIZADOS_DE_TRANSPORTE_TERRESTRE</t>
  </si>
  <si>
    <t>SISTEMA DE INVENTARIOS DE MED Y DISPO</t>
  </si>
  <si>
    <t>G42</t>
  </si>
  <si>
    <t>DIRECCIÓN NACIONAL DE SALUD INTERCULTURAL Y EQUIDAD</t>
  </si>
  <si>
    <t>1256</t>
  </si>
  <si>
    <t>HOSPITAL SAN LUIS DE OTAVALO</t>
  </si>
  <si>
    <t>OTAVALO</t>
  </si>
  <si>
    <t>57000002</t>
  </si>
  <si>
    <t>GASTO OPERATIVO DE GARANTIA DE LA CALIDAD</t>
  </si>
  <si>
    <t>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t>
  </si>
  <si>
    <t>COMPENSACION REGIMEN REMUNERATIVO DE FUERZAS ARMAD</t>
  </si>
  <si>
    <t>DE_ALCABALAS</t>
  </si>
  <si>
    <t>CATASTRÓFICO</t>
  </si>
  <si>
    <t>G43</t>
  </si>
  <si>
    <t>DIRECCIÓN NACIONAL DE DERECHOS HUMANOS, GENERO E INCLUSIÓN</t>
  </si>
  <si>
    <t>1530</t>
  </si>
  <si>
    <t>HOSPITAL PROVINCIAL DR. MARCO VINICIO IZA</t>
  </si>
  <si>
    <t>58000001</t>
  </si>
  <si>
    <t>APROVISIONAMIENTO DE COMPONENTES SANGUINEOS</t>
  </si>
  <si>
    <t>ES PRIORIDAD NACIONAL LA DISPONIBILIDAD DE SANGRE SEGURA Y SUS COMPONENTES EN TAL VIRTUD EL MINISTERIO DE SALUD PUBLICA COMO AUTORIDAD SANITARIA NACIONAL TIENE LA RESPONSABILIDAD DE GARANTIZAR EL ACCESO A SANGRE Y COMPONENTES SEGUROS EN CANTIDADES SUFICIENTES PARA QUIEN LOS NECESITE.</t>
  </si>
  <si>
    <t>COMPENSACION POR CESACION DE FUNCIONES</t>
  </si>
  <si>
    <t>A_LOS_ACTIVOS_TOTALES</t>
  </si>
  <si>
    <t>G51</t>
  </si>
  <si>
    <t>SERVICIOS DE PROMOCIÓN DE LA SALUD</t>
  </si>
  <si>
    <t>DIRECCIÓN NACIONAL DE ALIMENTACIÓN SALUDABLE Y NUTRICIÓN</t>
  </si>
  <si>
    <t>0051</t>
  </si>
  <si>
    <t>COORDINACION ZONAL 1 - SALUD</t>
  </si>
  <si>
    <t>58000002</t>
  </si>
  <si>
    <t>PRESTACIONES DE SALUD ENFERMEDADES RARAS CATASTROFICAS OTRAS ESPECIALES</t>
  </si>
  <si>
    <t>LA OBTENCION Y DISPONIBILIDAD DE SERVICIOS Y MEDICAMENTOS PARA ENFERMEDADES RARAS Y CATASTROFICAS TIENEN UN ALTO COSTO SOCIAL Y FINANCIERO CONSTITUYENDOSE DE ESTA MANERA EN UN RECURSO PRIORITARIO MUCHAS VECES ESCASO Y QUE REQUIERE POR LO TANTO UNA CORRECTA UTILIZACION.</t>
  </si>
  <si>
    <t>DE_VEHICULOS_MOTORIZADOS_DE_TRANSPORTE_AEREO_Y_ACUATICO</t>
  </si>
  <si>
    <t>G81</t>
  </si>
  <si>
    <t>INVESTIGACIÓN APLICADA Y DESARROLLO EXPERIMENTAL RELACIONADOS CON LA SALUD</t>
  </si>
  <si>
    <t>DIRECCIÓN NACIONAL DE PARTICIPACIÓN SOCIAL EN SALUD</t>
  </si>
  <si>
    <t>1382</t>
  </si>
  <si>
    <t>DIRECCION DISTRITAL 15D02 - EL CHACO-QUIJOS - SALUD</t>
  </si>
  <si>
    <t>15D02</t>
  </si>
  <si>
    <t>COORDINACIÓN ZONAL 2</t>
  </si>
  <si>
    <t>NAPO</t>
  </si>
  <si>
    <t>EL CHACO</t>
  </si>
  <si>
    <t>58000003</t>
  </si>
  <si>
    <t>GASTO OPERATIVO DE GOBERNANZA</t>
  </si>
  <si>
    <t>COMPRENDE LAS REMUNERACIONES MENSUAES UNIFICADAS LIQUIDACIONES PENSIONES MOVILIZACIONES OTROS GASTOS OPERATIVOS DEL PERSONAL DE SALUD DE GOBERNANZA EN LOS ESTABLECIMIENTOS DE SALUD DE PRIMER NIVEL NECESARIO PARA COADYUVAR A UNA ATENCION INTEGRAL DE SALUD DE LA POBLACION</t>
  </si>
  <si>
    <t>A_LA_PROPIEDAD_DE_INMUEBLES_URBANOS_PARA_VIVIENDA_DE_INTERES_SOCIAL</t>
  </si>
  <si>
    <t>G91</t>
  </si>
  <si>
    <t>ADMINISTRACIÓN Y GESTIÓN DE LOS ASUNTOS RELACIONADOS CON LA SALUD</t>
  </si>
  <si>
    <t>DIRECCIÓN NACIONAL DE SALUD AMBIENTAL Y EN EL TRABAJO</t>
  </si>
  <si>
    <t>1442</t>
  </si>
  <si>
    <t>DIRECCION DISTRITAL 17D10 - CAYAMBE-PEDRO MONCAYO - SALUD</t>
  </si>
  <si>
    <t>17D10</t>
  </si>
  <si>
    <t>CAYAMBE</t>
  </si>
  <si>
    <t>58000004</t>
  </si>
  <si>
    <t>SERVICIOS DE LA RED COMPLEMENTARIA DE DIÁLISIS</t>
  </si>
  <si>
    <t>PAGO RED COMPLEMENTARIA DE SALUD EN DIÁLISIS</t>
  </si>
  <si>
    <t>SE MANEJA PRIMER NIVEL</t>
  </si>
  <si>
    <t>IMPUESTO_A_LAS_TIERRAS_RURALES</t>
  </si>
  <si>
    <t>VICEMINISTERIO DE ATENCIÓN INTEGRAL SALUD</t>
  </si>
  <si>
    <t>1445</t>
  </si>
  <si>
    <t>DIRECCION DISTRITAL 17D11 - MEJIA-RUMINAHUI - SALUD</t>
  </si>
  <si>
    <t>17D11</t>
  </si>
  <si>
    <t>MEJIA</t>
  </si>
  <si>
    <t>58000005</t>
  </si>
  <si>
    <t>APROVISIONAMIENTO DE MEDICAMENTOS FUERA DEL CUADRO NACIONAL BASICO</t>
  </si>
  <si>
    <t xml:space="preserve">MEDICAMENTOS QUE NO CONSTAN EN EL CUADRO BÁSICO </t>
  </si>
  <si>
    <t>IMPUESTO_A_LOS_ACTIVOS_EN_EL_EXTERIOR</t>
  </si>
  <si>
    <t xml:space="preserve">G37 </t>
  </si>
  <si>
    <t>SERVICIOS MEDICOS A LA NIÑEZ Y ADOLESCENCIA</t>
  </si>
  <si>
    <t xml:space="preserve">SUBSECRETARIA DE REDES DE ATENCIÓN INTEGRAL EN PRIMER NIVEL  </t>
  </si>
  <si>
    <t>1441</t>
  </si>
  <si>
    <t>DIRECCION DISTRITAL 17D12 - PEDRO VICENTE MALDONADO-PUERTO QUITO-SAN MIGUEL DE LOS BANCOS - SALUD</t>
  </si>
  <si>
    <t>17D12</t>
  </si>
  <si>
    <t>PUERTO QUITO</t>
  </si>
  <si>
    <t>90000001</t>
  </si>
  <si>
    <t>PRESTACIONES DE SALUD A LA POBLACION</t>
  </si>
  <si>
    <t xml:space="preserve"> SUSCRIPCION DE CONVENIOS DE PRESTACIONES DE SALUD</t>
  </si>
  <si>
    <t>LICENCIA REMUNERADA</t>
  </si>
  <si>
    <t>SOBRE_EL_PATRIMONIO</t>
  </si>
  <si>
    <t>DIRECCIÓN NACIONAL DE GESTIÓN DE USUARIOS Y PACIENTES</t>
  </si>
  <si>
    <t>1541</t>
  </si>
  <si>
    <t>DIRECCION DISTRITAL 22D01 - LA JOYA DE LOS SACHAS - SALUD</t>
  </si>
  <si>
    <t>22D01</t>
  </si>
  <si>
    <t>ORELLANA</t>
  </si>
  <si>
    <t>LA JOYA DE LOS SACHAS</t>
  </si>
  <si>
    <t>90000002</t>
  </si>
  <si>
    <t>SUSCRIPCION DE CONVENIOS DE PRESTACIONES DE SALUD</t>
  </si>
  <si>
    <t>COMPRENDE LAS REMUNERACIONES MENSUAES UNIFICADAS LIQUIDACIONES PENSIONES MOVILIZACIONES OTROS GASTOS OPERATIVOS DEL PERSONAL DE SALUD DE PROVISION EN LOS ESTABLECIMIENTOS DE SALUD DE PRIMER NIVEL NECESARIO PARA COADYUVAR A UNA ATENCION INTEGRAL DE SALUD DE LA POBLACION</t>
  </si>
  <si>
    <t>2D0 NIVEL</t>
  </si>
  <si>
    <t>HONORARIOS</t>
  </si>
  <si>
    <t>SOBRE_BIENES_INMUEBLES_Y_DERECHOS_REPRESENTATIVOS_DE_CAPITAL</t>
  </si>
  <si>
    <t>DIRECCIÓN NACIONAL DE ATENCIÓN INTEGRAL EN SALUD</t>
  </si>
  <si>
    <t>2320</t>
  </si>
  <si>
    <t>DIRECCION DISTRITAL 22D02 - ORELLANA-LORETO (A) - SALUD</t>
  </si>
  <si>
    <t>22D02</t>
  </si>
  <si>
    <t>90000003</t>
  </si>
  <si>
    <t>GASTO OPERATIVO DE PROVISION DE LOS SERVICIOS DE SALUD</t>
  </si>
  <si>
    <t xml:space="preserve"> PRESTACION DE SERVICIOS DE SALUD SEGUNDO NIVEL</t>
  </si>
  <si>
    <t>3RO. Y 4TO NIVEL</t>
  </si>
  <si>
    <t>OTROS_IMPUESTOS_SOBRE_LA_PROPIEDAD</t>
  </si>
  <si>
    <t>DIRECCIÓN NACIONAL DE DISCAPACIDADES, REHABILITACIÓN Y CUIDADOS PALIATIVOS</t>
  </si>
  <si>
    <t>2340</t>
  </si>
  <si>
    <t>DIRECCION DISTRITAL 22D03 - AGUARICO - SALUD</t>
  </si>
  <si>
    <t>22D03</t>
  </si>
  <si>
    <t>AGUARICO</t>
  </si>
  <si>
    <t>90000004</t>
  </si>
  <si>
    <t>PRESTACION DE SERVICIOS DE SALUD SEGUNDO NIVEL</t>
  </si>
  <si>
    <t xml:space="preserve"> PRESTACION DE SERVICIOS DE SALUD TERCERO Y CUARTO NIVEL</t>
  </si>
  <si>
    <t>AL_CONSUMO_DE_BIENES_Y_SERVICIOS</t>
  </si>
  <si>
    <t xml:space="preserve">SUBSECRETARIA DE ATENCIÓN DE SALUD MÓVIL, HOSPITALARIA Y CENTROS ESPECIALIZADOS </t>
  </si>
  <si>
    <t>1380</t>
  </si>
  <si>
    <t>HOSPITAL PROVINCIAL JOSE MARIA VELASCO IBARRA DE TENA</t>
  </si>
  <si>
    <t>TENA</t>
  </si>
  <si>
    <t>90000005</t>
  </si>
  <si>
    <t>PRESTACION DE SERVICIOS DE SALUD TERCERO Y CUARTO NIVEL</t>
  </si>
  <si>
    <t>PRESTACION DE SERVICIOS DE SALUD SEGUNDO NIVEL POLITICA DE IGUALDAD</t>
  </si>
  <si>
    <t>AL_CONSUMO_DE_CIGARRILLOS</t>
  </si>
  <si>
    <t>DIRECCIÓN NACIONAL DE SERVICIO DE ATENCIÓN DE SALUD MÓVIL</t>
  </si>
  <si>
    <t>1540</t>
  </si>
  <si>
    <t>HOSPITAL FRANCISCO DE ORELLANA</t>
  </si>
  <si>
    <t>010</t>
  </si>
  <si>
    <t>90000010</t>
  </si>
  <si>
    <t xml:space="preserve"> PRESTACIONES INTEGRALES DE SALUD / ANTICIPO IMPUESTO A LA RENTA</t>
  </si>
  <si>
    <t>AL_CONSUMO_DE_CERVEZA</t>
  </si>
  <si>
    <t>DIRECCIÓN NACIONAL DE HOSPITALES</t>
  </si>
  <si>
    <t>0052</t>
  </si>
  <si>
    <t>COORDINACION ZONAL 2 - SALUD</t>
  </si>
  <si>
    <t>011</t>
  </si>
  <si>
    <t>90000011</t>
  </si>
  <si>
    <t>PRESTACIONES INTEGRALES DE SALUD /ANTICIPO IMPUESTO A LA RENTA</t>
  </si>
  <si>
    <t>AL_CONSUMO_DE_BEBIDAS_GASEOSAS</t>
  </si>
  <si>
    <t>DIRECCIÓN DE CENTROS ESPECIALIZADOS</t>
  </si>
  <si>
    <t>HOSPITAL PROVINCIAL GENERAL DE LATACUNGA</t>
  </si>
  <si>
    <t>COORDINACIÓN ZONAL 3</t>
  </si>
  <si>
    <t>COTOPAXI</t>
  </si>
  <si>
    <t>LATACUNGA</t>
  </si>
  <si>
    <t>24000001</t>
  </si>
  <si>
    <t>INFRAESTRUCTURA FISICA EQUIPAMIENTO MANTENIMIENTO ESTUDIOS Y FISCALIZACION EN SALUD</t>
  </si>
  <si>
    <t>Egresos para financiar la contratación de profesionales de la salud bajo la modalidad de servicios personales por contrato,
incluye la contratación de personal para reemplazos.</t>
  </si>
  <si>
    <t>SUBSECRETARIA DE GESTIÓN DE OPERACIONES Y LOGÍSTICA EN SALUD</t>
  </si>
  <si>
    <t>DIRECCION DISTRITAL 05D01 - LATACUNGA - SALUD</t>
  </si>
  <si>
    <t>05D01</t>
  </si>
  <si>
    <t>24000002</t>
  </si>
  <si>
    <t>PROGRAMA DE EXTERNALIZACIÓN DE MEDICAMENTOS</t>
  </si>
  <si>
    <t>AL_CONSUMO_DE_ALCOHOL_Y_PRODUCTOS_ALCOHOLICOS</t>
  </si>
  <si>
    <t>DIRECCIÓN NACIONAL DE INFRAESTRUCTURA SANITARIA</t>
  </si>
  <si>
    <t>DIRECCION DISTRITAL 05D04 - PUJILI-SAQUISILI - SALUD</t>
  </si>
  <si>
    <t>05D04</t>
  </si>
  <si>
    <t>PUJILI</t>
  </si>
  <si>
    <t>24000004</t>
  </si>
  <si>
    <t>FENOMENO DEL NIÑO</t>
  </si>
  <si>
    <t>AL_CONSUMO_DE_BIENES_SUNTUARIOS</t>
  </si>
  <si>
    <t>DIRECCIÓN NACIONAL DE EQUIPAMIENTO SANITARIO</t>
  </si>
  <si>
    <t>DIRECCION DISTRITAL 05D06 - SALCEDO - SALUD</t>
  </si>
  <si>
    <t>05D06</t>
  </si>
  <si>
    <t>SALCEDO</t>
  </si>
  <si>
    <t>90000012</t>
  </si>
  <si>
    <t>FORTALECIMIENTO A LA ATENCION INTEGRAL EN SALUD EN EL PRIMER NIVEL DE ATENCION COMO APOYO A LA ESTRATEGIA ECUAD</t>
  </si>
  <si>
    <t>A_LAS_TELECOMUNICACIONES</t>
  </si>
  <si>
    <t>DIRECCIÓN NACIONAL DE ABASTECIMIENTO DE MEDICAMENTOS, DISPOSITIVOS MÉDICOS Y OTROS BIENES ESTRATÉGICOS EN SALUD</t>
  </si>
  <si>
    <t>DIRECCION DISTRITAL 05D03 - PANGUA - SALUD</t>
  </si>
  <si>
    <t>05D03</t>
  </si>
  <si>
    <t>PANGUA</t>
  </si>
  <si>
    <t>20000001</t>
  </si>
  <si>
    <t>ADMINISTRACION-RECURSOS HUMANOS, FARMACIA, LABORATORIO, RAYOS X, LAVANDERIA, TRANSPORTE, ALIMENTACIO</t>
  </si>
  <si>
    <t>SUPRESION DE PUESTO</t>
  </si>
  <si>
    <t>A_LOS_ESPECTACULOS_PUBLICOS</t>
  </si>
  <si>
    <t>COORDINACIÓN GENERAL DE  SOSTENIBILIDAD DEL SISTEMA Y RECURSOS</t>
  </si>
  <si>
    <t>HOSPITAL PROVINCIAL GENERAL DOCENTE DE RIOBAMBA</t>
  </si>
  <si>
    <t>CHIMBORAZO</t>
  </si>
  <si>
    <t>RIOBAMBA</t>
  </si>
  <si>
    <t xml:space="preserve">PROM </t>
  </si>
  <si>
    <t>70000001</t>
  </si>
  <si>
    <t>NIÑAS Y NIÑOS CON CONTROLES DEL NIÑO SANO PARA SU EDAD</t>
  </si>
  <si>
    <t>DESPIDO INTEMPESTIVO</t>
  </si>
  <si>
    <t>AL_CONSUMO_DE_CIGARRILLOS_RECAUDADOS_POR_EL_SRI</t>
  </si>
  <si>
    <t>SECRETARÍA TÉCNICA DE FIJACIÓN Y REVISIÓN DE PRECIOS DE MEDICAMENTOS DE USO Y CONSUMO HUMANO</t>
  </si>
  <si>
    <t>HOSPITAL PEDIATRICO ALFONSO VILLAGOMEZ</t>
  </si>
  <si>
    <t>70000002</t>
  </si>
  <si>
    <t>NIÑAS Y NIÑOS CON ESQUEMA DE VACUNACION OPORTUNO Y COMPLETO</t>
  </si>
  <si>
    <t>AL_CONSUMO_DE_CERVEZA_RECAUDADOS_POR_EL_SRI</t>
  </si>
  <si>
    <t>DIRECCIÓN NACIONAL DE ECONOMÍA DE LA  SALUD Y SOSTENIBILIDAD DEL SISTEMA</t>
  </si>
  <si>
    <t>HOSPITAL GERIATRICO DOCTOR BOLIVAR ARGUELLO</t>
  </si>
  <si>
    <t>70000003</t>
  </si>
  <si>
    <t>GESTANTES CON CONTROLES PRENATALES  SEGUN EDAD GESTACIONAL</t>
  </si>
  <si>
    <t>RESTITUCION DE PUESTO</t>
  </si>
  <si>
    <t>AL_CONSUMO_DE_BEBIDAS_NO_ALCOHOLICAS_Y_GASEOSAS_CON_CONTENIDO_DE_AZUCAR_RECAUDADOS_POR_EL_SRI</t>
  </si>
  <si>
    <t>DIRECCIÓN NACIONAL DE INVESTIGACIÓN EN SALUD</t>
  </si>
  <si>
    <t>HOSPITAL DE ALAUSI</t>
  </si>
  <si>
    <t>ALAUSI</t>
  </si>
  <si>
    <t>70000004</t>
  </si>
  <si>
    <t>TALENTO HUMANO DEL MSP PARA LA PRESTACION DE SERVICIOS ORIENTADOS A LA PREVENCION Y REDUCCION DE LA DCI</t>
  </si>
  <si>
    <t>BENEFICIO POR JUBILACION</t>
  </si>
  <si>
    <t>AL_CONSUMO_DE_ALCOHOL_Y_PRODUCTOS_ALCOHOLICOS_RECAUDADOS_POR_EL_SRI</t>
  </si>
  <si>
    <t>DIRECCIÓN NACIONAL DE EVALUACIÓN DE TECNOLOGÍAS SANITARIAS</t>
  </si>
  <si>
    <t>DIRECCION DISTRITAL 06D04 - COLTA-GUAMOTE - SALUD</t>
  </si>
  <si>
    <t>06D04</t>
  </si>
  <si>
    <t>COLTA</t>
  </si>
  <si>
    <t xml:space="preserve">FORTALECIMIENTO DE LA ATENCIÓN INTEGRAL DE SALUD EN LOS ESTABLECIMIENTOS DE SALUD DEL MSP, EMERGENCIA </t>
  </si>
  <si>
    <t>A_LOS_VEHICULOS_RECAUDADOS_POR_EL_SRI</t>
  </si>
  <si>
    <t>DIRECCIÓN NACIONAL DE ESTADÍSTICA Y ANÁLISIS DE LA INFORMACIÓN DEL SISTEMA NACIONAL DE SALUD</t>
  </si>
  <si>
    <t>1136</t>
  </si>
  <si>
    <t>DIRECCION DISTRITAL 07D06 - SANTA ROSA - SALUD</t>
  </si>
  <si>
    <t>07D06</t>
  </si>
  <si>
    <t>COORDINACIÓN ZONAL 7</t>
  </si>
  <si>
    <t xml:space="preserve">EL ORO </t>
  </si>
  <si>
    <t xml:space="preserve">SANTA ROSA </t>
  </si>
  <si>
    <t>POR ACCIDENTE DE TRABAJO O ENFERMEDAD</t>
  </si>
  <si>
    <t>A_LOS_AVIONES_AVIONETAS_HELICOPTEROS_MOTOS_ACUATICAS_TRICARES_CUADRONES_YATES_Y_BARCOS_DE_RECREO_RECAUDADOS_POR_EL_SRI</t>
  </si>
  <si>
    <t>COORDINACIÓN GENERAL DE  PLANIFICACIÓN Y GESTIÓN ESTRATÉGICA</t>
  </si>
  <si>
    <t>DIRECCION DISTRITAL 06D02 - ALAUSI-CHUNCHI - SALUD</t>
  </si>
  <si>
    <t>06D02</t>
  </si>
  <si>
    <t>POR RENUNCIA VOLUNTARIA</t>
  </si>
  <si>
    <t>A_LOS_PERFUMES_Y_AGUAS_DE_TOCADOR_RECAUDADOS_POR_EL_SRI</t>
  </si>
  <si>
    <t>DIRECCIÓN DE PLANIFICACIÓN INVERSIÓN</t>
  </si>
  <si>
    <t>HOSPITAL PROVINCIAL PUYO</t>
  </si>
  <si>
    <t>PASTAZA</t>
  </si>
  <si>
    <t>POR COMPRA DE RENUNCIA</t>
  </si>
  <si>
    <t>A_LAS_ARMAS_DE_FUEGO_RECAUDADOS_POR_EL_SRI</t>
  </si>
  <si>
    <t>DIRECCIÓN DE SEGUIMIENTO, EVALUACIÓN Y CONTROL</t>
  </si>
  <si>
    <t>DIRECCION DISTRITAL 16D01 - PASTAZA-MERA SANTA CLARA - SALUD</t>
  </si>
  <si>
    <t>16D01</t>
  </si>
  <si>
    <t>INDEMNIZACIONES LABORALES</t>
  </si>
  <si>
    <t>A_LAS_CUOTAS_Y_MEMBRECIAS_DE_CLUBES_RECAUDADOS_POR_EL_SRI</t>
  </si>
  <si>
    <t>DIRECCIÓN DE PROCESOS, SERVICIOS, MEJORA CONTINUA Y CULTURA ORGANIZACIONAL</t>
  </si>
  <si>
    <t>1423</t>
  </si>
  <si>
    <t>HOSPITAL PSIQUIATRICO JULIO ENDARA</t>
  </si>
  <si>
    <t>COORDINACIÓN ZONAL 9</t>
  </si>
  <si>
    <t>SERVICIOS BASICOS</t>
  </si>
  <si>
    <t>06</t>
  </si>
  <si>
    <t>A_LOS_SERVICIOS_DE_TELEVISION_PAGADA_RECAUDADOS_POR_EL_SRI</t>
  </si>
  <si>
    <t>COORDINACIÓN GENERAL DE  ASESORÍA JURÍDICA</t>
  </si>
  <si>
    <t>DIRECCION DISTRITAL 16D02 - ARAJUNO - SALUD</t>
  </si>
  <si>
    <t>16D02</t>
  </si>
  <si>
    <t>ARAJUNO</t>
  </si>
  <si>
    <t>AGUA DE RIEGO</t>
  </si>
  <si>
    <t>OTROS_IMPUESTOS_AL_CONSUMO_DE_BIENES_Y_SERVICIOS_RECAUDADOS_POR_EL_SRI</t>
  </si>
  <si>
    <t>DIRECCIÓN DE ASESORÍA  JURÍDICA</t>
  </si>
  <si>
    <t>DIRECCION DISTRITAL 18D02 - PARROQUIAS URBANAS: (CELIANO MONGE A PISHILATA) Y PARROQUIAS RURALES: (HUACHI GRANDE A TOTORAS) - SALUD</t>
  </si>
  <si>
    <t>18D02</t>
  </si>
  <si>
    <t>TUNGURAHUA</t>
  </si>
  <si>
    <t>AMBATO</t>
  </si>
  <si>
    <t>A_LAS_COCINAS_COCINETAS_CALEFONES_Y_SISTEMAS_DE_CALENTAMIENTO_DE_AGUA_DE_USO_DOMESTICO_RECAUDADOS_POR_EL_SRI</t>
  </si>
  <si>
    <t>DIRECCIÓN DE PATROCINIO</t>
  </si>
  <si>
    <t>DIRECCION DISTRITAL 18D04 - PATATE-SAN PEDRO DE PELILEO - SALUD</t>
  </si>
  <si>
    <t>18D04</t>
  </si>
  <si>
    <t>SAN PEDRO DE PELILEO</t>
  </si>
  <si>
    <t>A_LAS_TELECOMUNICACIONES_RECAUDADOS_POR_EL_SRI</t>
  </si>
  <si>
    <t xml:space="preserve">COORDINACIÓN GENERAL ADMINISTRATIVA FINANCIERA </t>
  </si>
  <si>
    <t>HOSPITAL PROVINCIAL GENERAL DOCENTE DE AMBATO</t>
  </si>
  <si>
    <t>SERVICIO DE CORREO</t>
  </si>
  <si>
    <t>AL_CONSUMO_DE_CIGARRILLOS_RECAUDADOS_POR_EL_SENAE</t>
  </si>
  <si>
    <t>DIRECCIÓN FINANCIERA</t>
  </si>
  <si>
    <t>COORDINACION ZONAL 3 - SALUD</t>
  </si>
  <si>
    <t>TRANSPORTE DE PERSONAL</t>
  </si>
  <si>
    <t>GASTOS OPERATIVOS</t>
  </si>
  <si>
    <t>AL_CONSUMO_DE_CERVEZA_RECAUDADOS_POR_EL_SENAE</t>
  </si>
  <si>
    <t>DIRECCIÓN ADMINISTRATIVA</t>
  </si>
  <si>
    <t>1336</t>
  </si>
  <si>
    <t>DIRECCION DISTRITAL 13D02 - JARAMIJO-MANTA MONTECRISTI - SALUD</t>
  </si>
  <si>
    <t>13D02</t>
  </si>
  <si>
    <t>COORDINACIÓN ZONAL 4</t>
  </si>
  <si>
    <t>MANABI</t>
  </si>
  <si>
    <t>MANTA</t>
  </si>
  <si>
    <t>AL_CONSUMO_DE_BEBIDAS_GASEOSAS_CON_CONTENIDO_DE_AZUCAR_Y_ENERGIZANTES_RECAUDADOS_POR_EL_SENAE</t>
  </si>
  <si>
    <t>DIRECCIÓN DE ADMINISTRACIÓN DEL TALENTO HUMANO</t>
  </si>
  <si>
    <t>1337</t>
  </si>
  <si>
    <t>DIRECCION DISTRITAL 13D07 - CHONE-FLAVIO ALFARO - SALUD</t>
  </si>
  <si>
    <t>13D07</t>
  </si>
  <si>
    <t>CHONE</t>
  </si>
  <si>
    <t>AL_CONSUMO_DE_ALCOHOL_Y_PRODUCTOS_ALCOHOLICOS_RECAUDADOS_POR_EL_SENAE</t>
  </si>
  <si>
    <t>DIRECCIÓN DE CONTRATACIÓN PÚBLICA</t>
  </si>
  <si>
    <t>1338</t>
  </si>
  <si>
    <t>DIRECCION DISTRITAL 13D03 - JIPIJAPA-PUERTO LOPEZ - SALUD</t>
  </si>
  <si>
    <t>13D03</t>
  </si>
  <si>
    <t>PUERTO LOPEZ</t>
  </si>
  <si>
    <t>EDICIÓN IMPRESIÓN REPRODUCCIÓN PUBLICACIONES SUSCR</t>
  </si>
  <si>
    <t>A_LOS_VEHICULOS_RECAUDADOS_POR_EL_SENAE</t>
  </si>
  <si>
    <t>DIRECCIÓN DE GESTIÓN DOCUMENTAL Y ATENCIÓN AL USUARIO</t>
  </si>
  <si>
    <t>1339</t>
  </si>
  <si>
    <t>DIRECCION DISTRITAL 13D11 - SAN VICENTE-SUCRE - SALUD</t>
  </si>
  <si>
    <t>13D11</t>
  </si>
  <si>
    <t>SAN VICENTE</t>
  </si>
  <si>
    <t>ESPECTACULOS CULTURALES Y SOCIALES</t>
  </si>
  <si>
    <t>A_LOS_AVIONES_AVIONETAS_HELICOPTEROS_MOTOS_ACUATICAS_TRICARES_CUADRONES_YATES_Y_BARCOS_DE_RECREO_RECAUDADOS_POR_EL_SENAE</t>
  </si>
  <si>
    <t xml:space="preserve">DIRECCIÓN DE TECNOLOGÍAS DE LA INFORMACIÓN Y COMUNICACIÓN </t>
  </si>
  <si>
    <t>1340</t>
  </si>
  <si>
    <t>DIRECCION DISTRITAL 13D06 - JUNIN-BOLIVAR - SALUD</t>
  </si>
  <si>
    <t>13D06</t>
  </si>
  <si>
    <t>BOLIVAR</t>
  </si>
  <si>
    <t>DIFUSION INFORMACION Y PUBLICIDAD</t>
  </si>
  <si>
    <t>A_LOS_PERFUMES_Y_AGUAS_DE_TOCADOR_RECAUDADOS_POR_EL_SENAE</t>
  </si>
  <si>
    <t xml:space="preserve">DIRECCIÓN DE COOPERACIÓN Y RELACIONES INTERNACIONALES </t>
  </si>
  <si>
    <t>1341</t>
  </si>
  <si>
    <t>DIRECCION DISTRITAL 13D12 - ROCAFUERTE-TOSAGUA - SALUD</t>
  </si>
  <si>
    <t>13D12</t>
  </si>
  <si>
    <t>ROCAFUERTE</t>
  </si>
  <si>
    <t>EXTERNALIZADOS</t>
  </si>
  <si>
    <t>A_LOS_FOCOS_INCANDESCENTES_RECAUDADOS_POR_EL_SENAE</t>
  </si>
  <si>
    <t xml:space="preserve">DIRECCIÓN DE COMUNICACIÓN IMAGEN Y PRENSA </t>
  </si>
  <si>
    <t>1342</t>
  </si>
  <si>
    <t>DIRECCION DISTRITAL 13D05 - EL CARMEN - SALUD</t>
  </si>
  <si>
    <t>13D05</t>
  </si>
  <si>
    <t>EL CARMEN</t>
  </si>
  <si>
    <t>A_LAS_ARMAS_DE_FUEGO_RECAUDADOS_POR_EL_SENAE</t>
  </si>
  <si>
    <t>DIRECCIÓN DE AUDITORIA INTERNA</t>
  </si>
  <si>
    <t>1343</t>
  </si>
  <si>
    <t>DIRECCION DISTRITAL 13D09 - PAJAN - SALUD</t>
  </si>
  <si>
    <t>13D09</t>
  </si>
  <si>
    <t>PAJAN</t>
  </si>
  <si>
    <t>SERVICIO DE GUARDERIA</t>
  </si>
  <si>
    <t>A_LOS_VIDEOJUEGOS_RECAUDADOS_POR_EL_SENAE</t>
  </si>
  <si>
    <t>COORD_ZONAL_1</t>
  </si>
  <si>
    <t>COORDINACION ZONAL</t>
  </si>
  <si>
    <t>1344</t>
  </si>
  <si>
    <t>DIRECCION DISTRITAL 13D04 - 24 DE MAYO-SANTA ANA-OLMEDO - SALUD</t>
  </si>
  <si>
    <t>13D04</t>
  </si>
  <si>
    <t>24 DE MAYO</t>
  </si>
  <si>
    <t>SERVICIOS ESPECIALES PARA INTELIGENCIA Y CONTRAINT</t>
  </si>
  <si>
    <t>OTROS_IMPUESTOS_AL_CONSUMO_DE_BIENES_RECAUDADOS_POR_EL_SENAE</t>
  </si>
  <si>
    <t>COORD_ZONAL_2</t>
  </si>
  <si>
    <t>1330</t>
  </si>
  <si>
    <t>HOSPITAL PROVINCIAL DE PORTOVIEJO</t>
  </si>
  <si>
    <t>PORTOVIEJO</t>
  </si>
  <si>
    <t>SERVICIOS DE VOLUNTARIADO</t>
  </si>
  <si>
    <t>A_LAS_COCINAS_COCINETAS_CALEFONES_Y_SISTEMAS_DE_CALENTAMIENTO_DE_AGUA_DE_USO_DOMESTICO_RECAUDADOS_POR_EL_SENAE</t>
  </si>
  <si>
    <t>1331</t>
  </si>
  <si>
    <t>HOSPITAL GENERAL RODRIGUEZ ZAMBRANO DE MANTA</t>
  </si>
  <si>
    <t>SERVICIOS PARA ACTIVIDADES AGROPECUARIAS PESCA Y C</t>
  </si>
  <si>
    <t>OTROS_IMPUESTOS_AL_CONSUMO_DE_BIENES_Y_SERVICIOS</t>
  </si>
  <si>
    <t>COORD_ZONAL_4</t>
  </si>
  <si>
    <t>1332</t>
  </si>
  <si>
    <t>HOSPITAL GENERAL GENERAL MIGUEL ALCIVAR DE BAHIA</t>
  </si>
  <si>
    <t>SUCRE</t>
  </si>
  <si>
    <t>SERVICIOS PERSONALES EVENTUALES SIN RELACION DE DE</t>
  </si>
  <si>
    <t>AL_VALOR_AGREGADO</t>
  </si>
  <si>
    <t>COORD_ZONAL_5</t>
  </si>
  <si>
    <t>1333</t>
  </si>
  <si>
    <t>HOSPITAL GENERAL DE CHONE</t>
  </si>
  <si>
    <t>SERVICIOS Y DERECHOS EN PRODUCCION Y PROGRAMACION</t>
  </si>
  <si>
    <t>AL_VALOR_AGREGADO_DEBITOS_DEL_PERIODO</t>
  </si>
  <si>
    <t>COORD_ZONAL_6</t>
  </si>
  <si>
    <t>1334</t>
  </si>
  <si>
    <t>HOSPITAL GENERAL DE JIPIJAPA</t>
  </si>
  <si>
    <t>JIPIJAPA</t>
  </si>
  <si>
    <t>SERVICIO DE IMPLEMENTACION Y ADMINISTRACION DE BAN</t>
  </si>
  <si>
    <t>AL_VALOR_AGREGADO_CREDITOS_DEL_PERIODO_(-)</t>
  </si>
  <si>
    <t>COORD_ZONAL_7</t>
  </si>
  <si>
    <t>1347</t>
  </si>
  <si>
    <t>HOSPITAL SAN ANDRES</t>
  </si>
  <si>
    <t>FLAVIO ALFARO</t>
  </si>
  <si>
    <t>SERVICIO DE INCINERACIÓN DE DOCUMENTOS PÚBLICOS SU</t>
  </si>
  <si>
    <t>AL_VALOR_AGREGADO_RECAUDADO_POR_EL_SRI</t>
  </si>
  <si>
    <t>COORD_ZONAL_8</t>
  </si>
  <si>
    <t>1348</t>
  </si>
  <si>
    <t>HOSPITAL BASICO DEL CANTON PICHINCHA</t>
  </si>
  <si>
    <t>SERVICIOS MEDICOS HOSPITALARIOS Y COMPLEMENTARIOS</t>
  </si>
  <si>
    <t>RED PÚBLICA Y COMPLEMENTARIA</t>
  </si>
  <si>
    <t>AL_VALOR_AGREGADO_RECAUDADO_POR_EL_SENAE</t>
  </si>
  <si>
    <t>COORD_ZONAL_9</t>
  </si>
  <si>
    <t>9004</t>
  </si>
  <si>
    <t>HOSPITAL DE ESPECIALIDADES PORTOVIEJO</t>
  </si>
  <si>
    <t>SERVICIOS DE REPATRIACION DE CADAVERES DE ECUATORI</t>
  </si>
  <si>
    <t>SOBRE_EL_COMERCIO_INTERNACIONAL</t>
  </si>
  <si>
    <t xml:space="preserve">HOSPITAL PROVINCIAL </t>
  </si>
  <si>
    <t>1428</t>
  </si>
  <si>
    <t>HOSPITAL DR. GUSTAVO DOMINGUEZ Z.</t>
  </si>
  <si>
    <t>SANTO DOMINGO</t>
  </si>
  <si>
    <t>SERVICIOS DE PROVISION DE DISPOSITIVOS ELECTRONICO</t>
  </si>
  <si>
    <t>ARANCELARIOS_A_LA_IMPORTACION</t>
  </si>
  <si>
    <t>DIRECCION DISTRITAL</t>
  </si>
  <si>
    <t>1447</t>
  </si>
  <si>
    <t>DIRECCION DISTRITAL 23D01 - PARROQUIAS URBANAS: (RIO VERDE A CHIGUILPE) Y PARROQUIAS RURALES: (ALLURIQUIN A PERIFERIA) - SALUD</t>
  </si>
  <si>
    <t>23D01</t>
  </si>
  <si>
    <t>SOPORTE AL USUARIO A TRAVES DE CENTROS DE SERVICIO</t>
  </si>
  <si>
    <t>TARIFA_DE_SALVAGUARDIA</t>
  </si>
  <si>
    <t>1605</t>
  </si>
  <si>
    <t>HOSPITAL GENERAL SANTO DOMINGO</t>
  </si>
  <si>
    <t>DIGITALIZACION DE INFORMACION Y DATOS PUBLICOS</t>
  </si>
  <si>
    <t>0_7%_DE_EXPORTACIONES_DE_BANANO</t>
  </si>
  <si>
    <t>9009</t>
  </si>
  <si>
    <t>HOSPITAL BASICO DE PEDERNALES DR. FRANCISCO VASQUEZ BALDA</t>
  </si>
  <si>
    <t>PEDERNALES</t>
  </si>
  <si>
    <t>SERVICIOS DE PROTECCION Y ASISTENCIA TECNICA A VIC</t>
  </si>
  <si>
    <t>OTROS_IMPUESTOS_AL_COMERCIO_EXTERIOR</t>
  </si>
  <si>
    <t>0054</t>
  </si>
  <si>
    <t>COORDINACION ZONAL 4 - SALUD</t>
  </si>
  <si>
    <t>BARRIDO PREDIAL PARA LA MODERNIZACION DEL SISTEMA</t>
  </si>
  <si>
    <t>A_LA_ACTIVIDAD_HIDROCARBURIFERA</t>
  </si>
  <si>
    <t>1031</t>
  </si>
  <si>
    <t>DIRECCION DISTRITAL 02D01 - GUARANDA-SALUD</t>
  </si>
  <si>
    <t>02D01</t>
  </si>
  <si>
    <t>COORDINACIÓN ZONAL 5</t>
  </si>
  <si>
    <t>GUARANDA</t>
  </si>
  <si>
    <t>SERVICIOS EN ACTIVIDADES MINERAS E HIDROCARBURIFER</t>
  </si>
  <si>
    <t>HOSPITAL DE ESPECIALIDADES</t>
  </si>
  <si>
    <t>1032</t>
  </si>
  <si>
    <t>DIRECCION DISTRITAL 02D03 - CHIMBO-SAN MIGUEL - SALUD</t>
  </si>
  <si>
    <t>02D03</t>
  </si>
  <si>
    <t>CHIMBO</t>
  </si>
  <si>
    <t>COMISIONES POR LA VENTA DE PRODUCTOS SERVICIOS POS</t>
  </si>
  <si>
    <t>A_LA_RENTA_DE_EMPRESAS_PETROLERAS_DE_PRESTACION_DE_SERVICIOS</t>
  </si>
  <si>
    <t>1034</t>
  </si>
  <si>
    <t>DIRECCION DISTRITAL 02D04 - CALUMA-ECHEANDIA-LAS NAVES- SALUD</t>
  </si>
  <si>
    <t>02D04</t>
  </si>
  <si>
    <t>ECHEANDIA</t>
  </si>
  <si>
    <t>SERVICIO DE ALIMENTACION</t>
  </si>
  <si>
    <t>A_LA_RENTA_DE_EMPRESAS_PETROLERAS_DE_CONTRATOS_DE_SERVICIOS_ESPECIFICOS</t>
  </si>
  <si>
    <t xml:space="preserve">HOSPITAL BASICO </t>
  </si>
  <si>
    <t>1228</t>
  </si>
  <si>
    <t>DIRECCION DISTRITAL 09D12 - BALAO-NARANJAL - SALUD</t>
  </si>
  <si>
    <t>09D12</t>
  </si>
  <si>
    <t>GUAYAS</t>
  </si>
  <si>
    <t>NARANJAL</t>
  </si>
  <si>
    <t>SERVICIOS EN PLANTACIONES FORESTALES</t>
  </si>
  <si>
    <t>A_LA_RENTA_POR_VENTAS_INTERNAS_DE_DERIVADOS_DEL_PETROLEO</t>
  </si>
  <si>
    <t>1220</t>
  </si>
  <si>
    <t>DIRECCION DISTRITAL 09D13 - BALZAR-COLIMES-PALESTINA - SALUD</t>
  </si>
  <si>
    <t>09D13</t>
  </si>
  <si>
    <t>COLIMES</t>
  </si>
  <si>
    <t>REMEDIACION RESTAURACION Y DESCONTAMINACION DE CUE</t>
  </si>
  <si>
    <t>ADICIONAL_POR_BARRIL_DE_CRUDO_EXPORTADO</t>
  </si>
  <si>
    <t>1223</t>
  </si>
  <si>
    <t>DIRECCION DISTRITAL 09D14 - ISIDRO AYORA-LOMAS DE SARGENTILLO-PEDRO CARBO - SALUD</t>
  </si>
  <si>
    <t>09D14</t>
  </si>
  <si>
    <t>PEDRO CARBO</t>
  </si>
  <si>
    <t>SERVICIO DE ADMINISTRACION DE PATIO DE CONTENEDORE</t>
  </si>
  <si>
    <t>GRAVAMEN_A_LA_TARIFA_DE_OLEODUCTO</t>
  </si>
  <si>
    <t>1219</t>
  </si>
  <si>
    <t>DIRECCION DISTRITAL 09D15 - EL EMPALME - SALUD</t>
  </si>
  <si>
    <t>09D15</t>
  </si>
  <si>
    <t>EL EMPALME</t>
  </si>
  <si>
    <t>MEMBRECIAS</t>
  </si>
  <si>
    <t>A_LA_FACTURACION_DE_LAS_EMPRESAS_NACIONALES_Y_EXTRANJERAS_DE_PRESTACION_DE_SERVICIOS_A_PETROECUADOR</t>
  </si>
  <si>
    <t>1222</t>
  </si>
  <si>
    <t>DIRECCION DISTRITAL 09D19 - DAULE-NOBOL-SANTA LUCIA - SALUD</t>
  </si>
  <si>
    <t>09D19</t>
  </si>
  <si>
    <t>DAULE</t>
  </si>
  <si>
    <t>SERVICIOS EXEQUIALES</t>
  </si>
  <si>
    <t>IMPUESTO_A_LOS_INGRESOS_EXTRAORDINARIOS_DE_CONTRATOS_DE_EXPLORACION_Y_EXPLOTACION_DE_RECURSOS_HIDROCARBURIFEROS_NO_RENOVABLES</t>
  </si>
  <si>
    <t>1224</t>
  </si>
  <si>
    <t>DIRECCION DISTRITAL 09D20 - SALITRE - SALUD</t>
  </si>
  <si>
    <t>09D20</t>
  </si>
  <si>
    <t>SALITRE</t>
  </si>
  <si>
    <t>SERVICIOS DE MONITOREO DE LA INFORMACION EN -TELEVISION - RADIO- PRENSA - MEDIOS ON LINE Y OTROS</t>
  </si>
  <si>
    <t>A_LA_RENTA_DE_LA_EMPRESA_NACIONAL_DE_PETROLEOS_ENAP_SIPEC_POR_CONTRATOS_DE_SERVICIOS_ESPECIFICOS</t>
  </si>
  <si>
    <t>1225</t>
  </si>
  <si>
    <t>DIRECCION DISTRITAL 09D21 - SAN JACINTO DE YAGUACHI - SALUD</t>
  </si>
  <si>
    <t>09D21</t>
  </si>
  <si>
    <t>SAN JACINTO DE YAGUACHI</t>
  </si>
  <si>
    <t>SERVICIOS DE ALMACENAMIENTO  CONTROL  CUSTODIA Y DISPENSACIÓN DE MEDICAMENTOS  MATERIALES E INSUMOS MÉDICOS Y OTROS</t>
  </si>
  <si>
    <t>A_LA_RENTA_DE_LA_EMPRESA_REPSOL_YPF_AREA_TIVACUNO_POR_CONTRATOS_DE_SERVICIOS_ESPECIFICOS</t>
  </si>
  <si>
    <t>1218</t>
  </si>
  <si>
    <t>DIRECCION DISTRITAL 09D22 - PLAYAS - SALUD</t>
  </si>
  <si>
    <t>09D22</t>
  </si>
  <si>
    <t>PLAYAS</t>
  </si>
  <si>
    <t xml:space="preserve">SERVICIO DE CONFECCION DE MENAJE DE HOGAR Y / O PRENDAS DE PROTECCION </t>
  </si>
  <si>
    <t>A_LA_RENTA_DE_LA_EMPRESA_RIO_NAPO_-_CAMPO_SACHA_POR_CONTRATO_DE_SERVICIOS_ESPECIFICOS</t>
  </si>
  <si>
    <t>1301</t>
  </si>
  <si>
    <t>DIRECCION DISTRITAL 12D01 - BABA-BABAHOYO-MONTALVO - SALUD</t>
  </si>
  <si>
    <t>12D01</t>
  </si>
  <si>
    <t>LOS RIOS</t>
  </si>
  <si>
    <t>MONTALVO</t>
  </si>
  <si>
    <t>SERVICIOS DE IDENTIFICACION- MARCACION- AUTENTIFICACION- RASTREO- MONITOREO- SEGUIMIENTO Y/O TRAZABILIDAD</t>
  </si>
  <si>
    <t>A_LA_RENTA_DE_LA_EMPRESA_PETROLERA_DE_PRESTACION_DE_SERVICIOS_AGIP_ECUADOR_OIL_B_V_BLOQUE_10</t>
  </si>
  <si>
    <t>1304</t>
  </si>
  <si>
    <t>DIRECCION DISTRITAL 12D02 - PUEBLO VIEJO-URDANETA - SALUD</t>
  </si>
  <si>
    <t>12D02</t>
  </si>
  <si>
    <t>URDANETA</t>
  </si>
  <si>
    <t>EVENTOS OFICIALES</t>
  </si>
  <si>
    <t>A_LA_RENTA_DE_LA_EMPRESA_PETROLERA_DE_PRESTACION_DE_SERVICIOS_ANDES_PETROLEUM_BLOQUE_TARAPOA</t>
  </si>
  <si>
    <t>1306</t>
  </si>
  <si>
    <t>DIRECCION DISTRITAL 12D04 - QUINSALOMA-VENTANAS - SALUD</t>
  </si>
  <si>
    <t>12D04</t>
  </si>
  <si>
    <t>VENTANAS</t>
  </si>
  <si>
    <t>EVENTOS PUBLICOS PROMOCIONALES</t>
  </si>
  <si>
    <t>A_LA_RENTA_DE_LA_EMPRESA_PETROLERA_DE_PRESTACION_DE_SERVICIOS_ENAP-SIPEC_BLOQUE_MAURO_DAVALOS_CORDERO_(MDC)</t>
  </si>
  <si>
    <t>5450</t>
  </si>
  <si>
    <t>DIRECCION DISTRITAL 12D03 - QUEVEDO-MOCACHE - SALUD</t>
  </si>
  <si>
    <t>12D03</t>
  </si>
  <si>
    <t>QUEVEDO</t>
  </si>
  <si>
    <t>A_LA_RENTA_DE_LA_EMPRESA_PETROLERA_DE_PRESTACION_DE_SERVICIOS_ENAP-SIPEC_BLOQUES_PARAISO_BIGUNO_HUACHITO_E_INTRACAMPOS(PBHI)</t>
  </si>
  <si>
    <t>5520</t>
  </si>
  <si>
    <t>DIRECCION DISTRITAL 12D05 - PALENQUE -VINCES - SALUD</t>
  </si>
  <si>
    <t>12D05</t>
  </si>
  <si>
    <t>VINCES</t>
  </si>
  <si>
    <t>PASAJES AL INTERIOR</t>
  </si>
  <si>
    <t>A_LA_RENTA_DE_LA_EMPRESA_PETROLERA_DE_PRESTACION_DE_SERVICIOS_PETRORIENTAL_BLOQUE_14</t>
  </si>
  <si>
    <t>1510</t>
  </si>
  <si>
    <t>DIRECCION DISTRITAL 20D01 - SAN CRISTOBAL-SANTA CRUZ-ISABELA - SALUD</t>
  </si>
  <si>
    <t>20D01</t>
  </si>
  <si>
    <t>GALAPAGOS</t>
  </si>
  <si>
    <t>SANTA CRUZ</t>
  </si>
  <si>
    <t>PASAJES AL EXTERIOR</t>
  </si>
  <si>
    <t>A_LA_RENTA_DE_LA_EMPRESA_PETROLERA_DE_PRESTACION_DE_SERVICIOS_PETRORIENTAL_BLOQUE_17</t>
  </si>
  <si>
    <t>1217</t>
  </si>
  <si>
    <t>DIRECCION DISTRITAL 24D02 - LA LIBERTAD-SALINAS - SALUD</t>
  </si>
  <si>
    <t>24D02</t>
  </si>
  <si>
    <t>SANTA ELENA</t>
  </si>
  <si>
    <t>SALINAS</t>
  </si>
  <si>
    <t>A_LA_RENTA_DE_LA_EMPRESA_PETROLERA_DE_PRESTACION_DE_SERVICIOS_REPSOL-YPF_BLOQUE_16_Y_BOGICAPIRON</t>
  </si>
  <si>
    <t>1235</t>
  </si>
  <si>
    <t>DIRECCION DISTRITAL 24D01 - SANTA ELENA - SALUD</t>
  </si>
  <si>
    <t>24D01</t>
  </si>
  <si>
    <t>VIATICOS Y SUBSISTENCIAS EN EL EXTERIOR</t>
  </si>
  <si>
    <t>A_LA_RENTA_DE_EMPRESAS_PETROLERAS_DE_PRESTACION_DE_SERVICIOS_PETROBELL_CAMPO_TIGUINO</t>
  </si>
  <si>
    <t>1030</t>
  </si>
  <si>
    <t>HOSPITAL PROVINCIAL DOCENTE ALFREDO NOBOA MONTENEGRO</t>
  </si>
  <si>
    <t>MUDANZAS E INSTALACIONES</t>
  </si>
  <si>
    <t>A_LA_RENTA_DE_EMPRESAS_PETROLERAS_DE_PRESTACION_DE_SERVICIOS_PACIFPETROL_CAMPO_GUSTAVO_GALINDO</t>
  </si>
  <si>
    <t>1226</t>
  </si>
  <si>
    <t>HOSPITAL LEON BECERRA DE MILAGRO</t>
  </si>
  <si>
    <t>MILAGRO</t>
  </si>
  <si>
    <t>VIATICOS POR GASTOS DE RESIDENCIA</t>
  </si>
  <si>
    <t>A_LA_RENTA_DE_EMPRESAS_PETROLERAS_DE_PRESTACION_DE_SERVICIOS_PEGASO_CAMPO_PUMA</t>
  </si>
  <si>
    <t>1236</t>
  </si>
  <si>
    <t>HOSPITAL GENERAL DR. LIBORIO PANCHANA SOTOMAYOR</t>
  </si>
  <si>
    <t>ATENCION A DELEGADOS EXTRANJEROS Y NACIONALES DEPO</t>
  </si>
  <si>
    <t>A_LA_RENTA_DE_EMPRESAS_PETROLERAS_DE_PRESTACION_DE_SERVICIOS_PETRO_SUDAMERICANOS_CAMPO_PALANDA-YUCA_SUR</t>
  </si>
  <si>
    <t>1300</t>
  </si>
  <si>
    <t>HOSPITAL PROVINCIAL GENERAL MARTIN ICAZA</t>
  </si>
  <si>
    <t>BABAHOYO</t>
  </si>
  <si>
    <t>RECARGOS POR CAMBIOS EN PASAJES AL INTERIOR Y AL E</t>
  </si>
  <si>
    <t>A_LA_RENTA_DE_EMPRESAS_PETROLERAS_DE_PRESTACION_DE_SERVICIOS_PETRO_SUDAMERICANOS_CAMPO_PINDO</t>
  </si>
  <si>
    <t>1511</t>
  </si>
  <si>
    <t>HOSPITAL REPUBLICA DEL ECUADOR</t>
  </si>
  <si>
    <t>GASTOS DE REPRESENTACION EN EL EXTERIOR</t>
  </si>
  <si>
    <t>A_LA_RENTA_DE_EMPRESAS_PETROLERAS_DE_PRESTACION_DE_SERVICIOS_TECPETROECUADOR_CAMPO_BERMEJO_–_RAYO</t>
  </si>
  <si>
    <t>1302</t>
  </si>
  <si>
    <t>HOSPITAL SAGRADO CORAZON DE JESUS</t>
  </si>
  <si>
    <t>TERRENOS (INSTALACION- MANTENIMIENTO Y REPARACIONES)</t>
  </si>
  <si>
    <t>MANTENIMIENTOS</t>
  </si>
  <si>
    <t>A_LA_RENTA_DE_EMPRESAS_PETROLERAS_DE_PRESTACION_DE_SERVICIOS_REPSOL_YPF_CAMPO_TIVACUNO</t>
  </si>
  <si>
    <t>1512</t>
  </si>
  <si>
    <t>HOSPITAL OSKAR JANDL</t>
  </si>
  <si>
    <t>SAN CRISTOBAL</t>
  </si>
  <si>
    <t>EDIFICIOS- LOCALES- RESIDENCIAS Y CABLEADO ESTRUCTURADO (INSTALACION- MANTENIMIENTO Y REPARACIONES)</t>
  </si>
  <si>
    <t>A_LA_RENTA_DE_EMPRESAS_PETROLERAS_DE_PRESTACION_DE_SERVICIOS_MARAÑON_-_CAMPO_ENO_RON-BLOQUE_54</t>
  </si>
  <si>
    <t>1303</t>
  </si>
  <si>
    <t>HOSPITAL NICOLAS COTTO INFANTE</t>
  </si>
  <si>
    <t>MOBILIARIOS (INSTALACION- MANTENIMIENTO Y REPARACIONES)</t>
  </si>
  <si>
    <t>A_LA_RENTA_DE_EMPRESAS_PETROLERAS_DE_PRESTACION_DE_SERVICIOS_INTERPEL_-_CAMPO_OCANO_PEÑA_BLANCA_–_BLOQUE_52</t>
  </si>
  <si>
    <t>0055</t>
  </si>
  <si>
    <t>COORDINACION ZONAL 5 - SALUD</t>
  </si>
  <si>
    <t>MAQUINARIAS Y EQUIPOS (INSTALACION- MANTENIMIENTO Y REPARACIONES)</t>
  </si>
  <si>
    <t>A_LA_RENTA_DE_EMPRESAS_PETROLERAS_DE_PRESTACION_DE_SERVICIOS_DGC_-_CAMPO_SINGUE_-_BLOQUE_53</t>
  </si>
  <si>
    <t>1009</t>
  </si>
  <si>
    <t>DIRECCION DISTRITAL 01D04 - CHORDELEG-GUALACEO - SALUD</t>
  </si>
  <si>
    <t>01D04</t>
  </si>
  <si>
    <t>COORDINACIÓN ZONAL 6</t>
  </si>
  <si>
    <t>AZUAY</t>
  </si>
  <si>
    <t>GUALACEO</t>
  </si>
  <si>
    <t>A_LA_RENTA_DE_EMPRESAS_PETROLERAS_DE_PRESTACION_DE_SERVICIOS_REPSOL_-_CAMPO_WATI</t>
  </si>
  <si>
    <t>1010</t>
  </si>
  <si>
    <t>DIRECCION DISTRITAL 01D06 - EL PAN A SEVILLA DE ORO - SALUD</t>
  </si>
  <si>
    <t>01D06</t>
  </si>
  <si>
    <t>PAUTE</t>
  </si>
  <si>
    <t>HERRAMIENTAS (INSTALACION- MANTENIMIENTO Y REPARACIONES)</t>
  </si>
  <si>
    <t>A_LA_RENTA_DE_ACTIVIDADES_HIDRACARBURIFERAS</t>
  </si>
  <si>
    <t>1011</t>
  </si>
  <si>
    <t>DIRECCION DISTRITAL 01D03 - GIRON A SANTA ISABEL - SALUD</t>
  </si>
  <si>
    <t>01D03</t>
  </si>
  <si>
    <t>PUCARA</t>
  </si>
  <si>
    <t>BIENES ARTISTICOS Y CULTURALES</t>
  </si>
  <si>
    <t>OTROS_IMPUESTOS_A_LA_ACTIVIDAD_HIDROCARBURIFERA</t>
  </si>
  <si>
    <t>1012</t>
  </si>
  <si>
    <t>DIRECCION DISTRITAL 01D08 - SIGSIG - SALUD</t>
  </si>
  <si>
    <t>01D08</t>
  </si>
  <si>
    <t>SIGSIG</t>
  </si>
  <si>
    <t>LIBROS Y COLECCIONES</t>
  </si>
  <si>
    <t>IMPUESTOS_DIVERSOS</t>
  </si>
  <si>
    <t>1051</t>
  </si>
  <si>
    <t>DIRECCION DISTRITAL 03D01 - AZOGUEZ-BIBLIAN-DELEG - SALUD</t>
  </si>
  <si>
    <t>03D01</t>
  </si>
  <si>
    <t>CANAR</t>
  </si>
  <si>
    <t>AZOGUES</t>
  </si>
  <si>
    <t>BIENES DE USO BELICO Y DE SEGURIDAD PUBLICA</t>
  </si>
  <si>
    <t>A_LAS_TARJETAS_DE_CREDITO</t>
  </si>
  <si>
    <t>1055</t>
  </si>
  <si>
    <t>DIRECCION DISTRITAL 03D03 - LA TRONCAL- SALUD</t>
  </si>
  <si>
    <t>03D03</t>
  </si>
  <si>
    <t>LA TRONCAL</t>
  </si>
  <si>
    <t>BIENES BIOLOGICOS</t>
  </si>
  <si>
    <t>A_LAS_OPERACIONES_DE_CREDITO</t>
  </si>
  <si>
    <t>6330</t>
  </si>
  <si>
    <t>DIRECCION DISTRITAL 03D02 - CAÑAR-EL TAMBO-SUSCAL - SALUD</t>
  </si>
  <si>
    <t>03D02</t>
  </si>
  <si>
    <t>CAÑAR</t>
  </si>
  <si>
    <t>INFRAESTRUCTURA</t>
  </si>
  <si>
    <t>PATENTES_COMERCIALES_INDUSTRIALES_FINANCIERAS_INMOBILIARIAS_PROFESIONALES_Y_DE_SERVICIOS</t>
  </si>
  <si>
    <t>1367</t>
  </si>
  <si>
    <t>DIRECCION DISTRITAL 14D01 - MORONA - SALUD</t>
  </si>
  <si>
    <t>14D01</t>
  </si>
  <si>
    <t>MORONA SANTIAGO</t>
  </si>
  <si>
    <t>MORONA</t>
  </si>
  <si>
    <t>GASTOS EN MANTENIMIENTO DE AREAS VERDES Y ARREGLO DE VIAS INTERNAS</t>
  </si>
  <si>
    <t>A_LA_SALIDA_DEL_PAIS</t>
  </si>
  <si>
    <t>1363</t>
  </si>
  <si>
    <t>DIRECCION DISTRITAL 14D02 - HUAMBOYA-PABLO SEXTO-PALORA - SALUD</t>
  </si>
  <si>
    <t>14D02</t>
  </si>
  <si>
    <t>HUAMBOYA/PABLO SEXTO/PALORA</t>
  </si>
  <si>
    <t>BIENES DEPORTIVOS (INSTALACION MANTENIMIENTO Y REP</t>
  </si>
  <si>
    <t>SOBRE_CONTRATOS_DE_CONSTRUCCION_O_ESTUDIOS_CELEBRADOS_CON_EL_SECTOR_PUBLICO</t>
  </si>
  <si>
    <t>1365</t>
  </si>
  <si>
    <t>DIRECCION DISTRITAL 14D03 - LOGRONO-SUCUA - SALUD</t>
  </si>
  <si>
    <t>14D03</t>
  </si>
  <si>
    <t>SUCUA</t>
  </si>
  <si>
    <t>TERRENOS (ARRENDAMIENTO)</t>
  </si>
  <si>
    <t>AL_DESPOSTE_DE_GANADO</t>
  </si>
  <si>
    <t>1361</t>
  </si>
  <si>
    <t>DIRECCION DISTRITAL 14D04 - GUALAQUIZA-SAN JUAN BOSCO - SALUD</t>
  </si>
  <si>
    <t>14D04</t>
  </si>
  <si>
    <t>GUALAQUIZA</t>
  </si>
  <si>
    <t>EDIFICIOS- LOCALES Y RESIDENCIAS- PARQUEADEROS- CASILLEROS JUDICIALES Y BANCARIOS (ARRENDAMIENTOS)</t>
  </si>
  <si>
    <t>SOBRE_REAJUSTE_DE_PRECIOS_EN_LA_CONTRATACION_PUBLICA</t>
  </si>
  <si>
    <t>1364</t>
  </si>
  <si>
    <t>DIRECCION DISTRITAL 14D06 - LIMON INDANZA-SANTIAGO TIWINZA - SALUD</t>
  </si>
  <si>
    <t>14D06</t>
  </si>
  <si>
    <t>LIMON INDANZA</t>
  </si>
  <si>
    <t>MOBILIARIOS (ARRENDAMIENTOS)</t>
  </si>
  <si>
    <t>AL_JUEGO</t>
  </si>
  <si>
    <t>1366</t>
  </si>
  <si>
    <t>DIRECCION DISTRITAL 14D05 - TAISHA - SALUD</t>
  </si>
  <si>
    <t>14D05</t>
  </si>
  <si>
    <t>TAISHA</t>
  </si>
  <si>
    <t>MAQUINARIAS Y EQUIPOS (ARRENDAMIENTOS)</t>
  </si>
  <si>
    <t>1%_A_LA_COMPRA_DE_VEHICULOS_USADOS</t>
  </si>
  <si>
    <t>1000</t>
  </si>
  <si>
    <t>HOSPITAL PROVINCIAL GENERAL DOCENTE VICENTE CORRAL MOSCOSO</t>
  </si>
  <si>
    <t>CUENCA</t>
  </si>
  <si>
    <t>VEHICULOS (ARRENDAMIENTOS)</t>
  </si>
  <si>
    <t>INGRESO_AL_PARQUE_NACIONAL_GALAPAGOS_Y_A_SU_RESERVA</t>
  </si>
  <si>
    <t>1020</t>
  </si>
  <si>
    <t>HOSPITAL CANTONAL DE GIRON AIDA LEON DE RODRIGUEZ LARA</t>
  </si>
  <si>
    <t>GIRON</t>
  </si>
  <si>
    <t>HERRAMIENTAS (ARRENDAMIENTO)</t>
  </si>
  <si>
    <t>IMPUESTO_A_LA_SALIDA_DE_DIVISAS</t>
  </si>
  <si>
    <t>1050</t>
  </si>
  <si>
    <t>HOSPITAL PROVINCIAL GENERAL HOMERO CASTANIER</t>
  </si>
  <si>
    <t>BIENES BIOLOGICOS (ALQUILER)</t>
  </si>
  <si>
    <t>IMPUESTO_A_LOS_INGRESOS_EXTRAORDINARIOS_DE_CONTRATOS_DE_EXPLORACION_Y_EXPLOTACION_DE_OTROS_RECURSOS_NO_RENOVABLES</t>
  </si>
  <si>
    <t>1054</t>
  </si>
  <si>
    <t>HOSPITAL LUIS F. MARTINEZ</t>
  </si>
  <si>
    <t>INDUMENTARIA PRENDAS DE PROTECCION ACCESORIOS Y OT</t>
  </si>
  <si>
    <t>REGIMEN_IMPOSITIVO_SIMPLIFICADO</t>
  </si>
  <si>
    <t>1360</t>
  </si>
  <si>
    <t>HOSPITAL GENERAL DE MACAS</t>
  </si>
  <si>
    <t>CONSULTORIA- ASESORIA E INVESTIGACION ESPECIALIZADA</t>
  </si>
  <si>
    <t>IMPUESTO_AMBIENTAL_POR_CONTAMINACION_VEHICULAR</t>
  </si>
  <si>
    <t>0056</t>
  </si>
  <si>
    <t>COORDINACION ZONAL 6 - SALUD</t>
  </si>
  <si>
    <t>SERVICIO DE AUDITORIA</t>
  </si>
  <si>
    <t>IMPUESTO_REDIMIBLE_A_LAS_BOTELLAS_PLASTICAS_NO_RETORNABLES</t>
  </si>
  <si>
    <t>1132</t>
  </si>
  <si>
    <t>DIRECCION DISTRITAL 07D02 - MACHALA - SALUD</t>
  </si>
  <si>
    <t>07D02</t>
  </si>
  <si>
    <t>EL ORO</t>
  </si>
  <si>
    <t>MACHALA</t>
  </si>
  <si>
    <t>FISCALIZACION E INSPECCIONES TECNICAS</t>
  </si>
  <si>
    <t>SANTA ROSA</t>
  </si>
  <si>
    <t>ESTUDIO Y DISENO DE PROYECTOS</t>
  </si>
  <si>
    <t>SOBRE_LAS_REMUNERACIONES</t>
  </si>
  <si>
    <t>1138</t>
  </si>
  <si>
    <t>DIRECCION DISTRITAL 07D05 - ARENILLAS-HUAQUILLAS-LAS LAJAS - SALUD</t>
  </si>
  <si>
    <t>07D05</t>
  </si>
  <si>
    <t>ARENILLAS</t>
  </si>
  <si>
    <t>OTROS_IMPUESTOS</t>
  </si>
  <si>
    <t>1139</t>
  </si>
  <si>
    <t>DIRECCION DISTRITAL 07D04 - BALSAS-MARCABELI-PINAS - SALUD</t>
  </si>
  <si>
    <t>07D04</t>
  </si>
  <si>
    <t>MARCABELI</t>
  </si>
  <si>
    <t xml:space="preserve">SERVICIOS TECNICOS ESPECIALIZADOS </t>
  </si>
  <si>
    <t>IMPUESTO_A_LA_RENTA_NETA</t>
  </si>
  <si>
    <t>1140</t>
  </si>
  <si>
    <t>DIRECCION DISTRITAL 07D03 - ATAHUALPA-PORTOVELO-ZARUMA - SALUD</t>
  </si>
  <si>
    <t>07D03</t>
  </si>
  <si>
    <t>ATAHUALPA</t>
  </si>
  <si>
    <t>REGISTRO INSCRIPCION Y OTROS EGRESOS PREVIOS A LA</t>
  </si>
  <si>
    <t>IMPUESTO_A_LA_RENTA_Y_ANTICIPOS</t>
  </si>
  <si>
    <t>7110</t>
  </si>
  <si>
    <t>DIRECCION DISTRITAL 07D01 - CHILLA-EL GUABO-PASAJE - SALUD</t>
  </si>
  <si>
    <t>07D01</t>
  </si>
  <si>
    <t>PASAJE</t>
  </si>
  <si>
    <t>INVESTIGACIONES PROFESIONALES Y ANÁLISIS DE LABORATORIO</t>
  </si>
  <si>
    <t>IMPUESTO_A_LA_RENTA_CREDITO_TRIBUTARIO_(-)</t>
  </si>
  <si>
    <t>1274</t>
  </si>
  <si>
    <t>DIRECCION DISTRITAL 11D02 - CATAMAYO-CHAGUARPAMBA-OLMEDO - SALUD</t>
  </si>
  <si>
    <t xml:space="preserve"> 11D02</t>
  </si>
  <si>
    <t>LOJA</t>
  </si>
  <si>
    <t>CONGRESOS SEMINARIOS Y CONVENCIONES</t>
  </si>
  <si>
    <t>IMPUESTO_A_LA_RENTA_DEVOLUCIONES_DE_EXCESOS_DE_COBROS_(-)</t>
  </si>
  <si>
    <t>1275</t>
  </si>
  <si>
    <t>DIRECCION DISTRITAL 11D06 - CALVAS-GONZANAMA-QUILANGA - SALUD</t>
  </si>
  <si>
    <t>11D06</t>
  </si>
  <si>
    <t>CALVAS</t>
  </si>
  <si>
    <t>CAPACITACION A SERVIDORES PUBLICOS</t>
  </si>
  <si>
    <t>SEGURIDAD_SOCIAL</t>
  </si>
  <si>
    <t>1276</t>
  </si>
  <si>
    <t>DIRECCION DISTRITAL 11D05 - ESPINDOLA - SALUD</t>
  </si>
  <si>
    <t>11D05</t>
  </si>
  <si>
    <t>ESPINDOLA</t>
  </si>
  <si>
    <t>CAPACITACION PARA LA CIUDADANIA EN GENERAL</t>
  </si>
  <si>
    <t>APORTES_A_LA_SEGURIDAD_SOCIAL</t>
  </si>
  <si>
    <t>1277</t>
  </si>
  <si>
    <t>DIRECCION DISTRITAL 11D07 - MACARA-SOZORANGA - SALUD</t>
  </si>
  <si>
    <t>11D07</t>
  </si>
  <si>
    <t>MACARA</t>
  </si>
  <si>
    <t>DESARROLLO- ACTUALIZACION- ASISTENCIA TECNICA Y SOPORTE DE SISTEMAS INFORMATICOS</t>
  </si>
  <si>
    <t>APORTES_AL_SEGURO_DE_PENSIONES</t>
  </si>
  <si>
    <t>1278</t>
  </si>
  <si>
    <t>DIRECCION DISTRITAL 11D03 - PALTAS - SALUD</t>
  </si>
  <si>
    <t>11D03</t>
  </si>
  <si>
    <t>PALTAS</t>
  </si>
  <si>
    <t>ARRENDAMIENTO Y LICENCIAS DE USO DE PAQUETES INFORMATICOS</t>
  </si>
  <si>
    <t>APORTES_AL_FONDO_DE_RESERVA</t>
  </si>
  <si>
    <t>1279</t>
  </si>
  <si>
    <t>DIRECCION DISTRITAL 11D04 - CELICA-PINDAL-PUYANGO - SALUD</t>
  </si>
  <si>
    <t>11D04</t>
  </si>
  <si>
    <t>PUYANGO</t>
  </si>
  <si>
    <t>ARRENDAMIENTO DE EQUIPOS INFORMATICOS</t>
  </si>
  <si>
    <t>APORTES_AL_SEGURO_DE_CESANTIA</t>
  </si>
  <si>
    <t>1280</t>
  </si>
  <si>
    <t>DIRECCION DISTRITAL 11D08 - SARAGURO - SALUD</t>
  </si>
  <si>
    <t>11D08</t>
  </si>
  <si>
    <t>SARAGURO</t>
  </si>
  <si>
    <t>MANTENIMIENTO Y REPARACION DE EQUIPOS Y SISTEMAS INFORMATICOS</t>
  </si>
  <si>
    <t>APORTES_AL_SEGURO_DE_RIESGOS_DEL_TRABAJO</t>
  </si>
  <si>
    <t>1283</t>
  </si>
  <si>
    <t>DIRECCION DISTRITAL 11D09 - ZAPOTILLO - SALUD</t>
  </si>
  <si>
    <t>11D09</t>
  </si>
  <si>
    <t>ZAPOTILLO</t>
  </si>
  <si>
    <t>02</t>
  </si>
  <si>
    <t>APORTES_AL_SEGURO_DE_MORTUORIA</t>
  </si>
  <si>
    <t>1491</t>
  </si>
  <si>
    <t>DIRECCION DISTRITAL 19D04 - EL PANGUI-YANTZAZA - SALUD</t>
  </si>
  <si>
    <t>19D04</t>
  </si>
  <si>
    <t>ZAMORA CHINCHIPE</t>
  </si>
  <si>
    <t>YANTZAZA</t>
  </si>
  <si>
    <t xml:space="preserve">VESTUARIO- LENCERIA- PRENDAS DE PROTECCION- Y- ACCESORIOS PARA UNIFORMES MILITARES Y POLICIALES- Y- CARPAS </t>
  </si>
  <si>
    <t>SUBSIDIO_POR_ENFERMEDAD</t>
  </si>
  <si>
    <t>1492</t>
  </si>
  <si>
    <t>DIRECCION DISTRITAL 19D03 - CHINCHIPE-PALANDA - SALUD</t>
  </si>
  <si>
    <t>19D03</t>
  </si>
  <si>
    <t>CHINCHIPE</t>
  </si>
  <si>
    <t xml:space="preserve">COMBUSTIBLES   </t>
  </si>
  <si>
    <t>APORTES_AL_SEGURO_SOCIAL_CAMPESINO</t>
  </si>
  <si>
    <t>7520</t>
  </si>
  <si>
    <t>DIRECCION DISTRITAL 19D01 - YACUAMBI-ZAMORA - SALUD</t>
  </si>
  <si>
    <t>19D01</t>
  </si>
  <si>
    <t>ZAMORA</t>
  </si>
  <si>
    <t>APORTES_ATRASADOS</t>
  </si>
  <si>
    <t>1130</t>
  </si>
  <si>
    <t>HOSPITAL PROVINCIAL GENERAL TEOFILO DAVILA</t>
  </si>
  <si>
    <t>APORTES_AL_SEGURO_DE_SALUD_INDIVIDUAL_Y_FAMILIAR</t>
  </si>
  <si>
    <t>1131</t>
  </si>
  <si>
    <t>HOSPITAL OBSTETRICO ANGELA LOAYZA DE OLLAGE</t>
  </si>
  <si>
    <t>MATERIALES DE IMPRESION- FOTOGRAFIA- REPRODUCCION Y PUBLICACIONES</t>
  </si>
  <si>
    <t>APORTES_AL_FONDO_DE_CONTINGENCIAS</t>
  </si>
  <si>
    <t>1134</t>
  </si>
  <si>
    <t>HOSPITAL MARIA LORENA SERRANO</t>
  </si>
  <si>
    <t>EL GUABO</t>
  </si>
  <si>
    <t>INSTRUMENTAL MEDICO QUIRURGICO</t>
  </si>
  <si>
    <t>MEDICAMENTOS Y DISPOSITIVOS MÉDICOS</t>
  </si>
  <si>
    <t>APORTES_PERSONALES</t>
  </si>
  <si>
    <t>1135</t>
  </si>
  <si>
    <t>HOSPITAL SAN VICENTE PAUL</t>
  </si>
  <si>
    <t>APORTES_PATRONALES</t>
  </si>
  <si>
    <t>1270</t>
  </si>
  <si>
    <t>HOSPITAL PROVINCIAL GENERAL ISIDRO AYORA</t>
  </si>
  <si>
    <t>DISPOSITIVOS MEDICOS PARA LABORATORIO CLINICO Y PATOLOGIA</t>
  </si>
  <si>
    <t>APORTES_DE_JEFES_DE_FAMILIA_DEL_SEGURO_SOCIAL_CAMPESINO</t>
  </si>
  <si>
    <t>1490</t>
  </si>
  <si>
    <t>HOSPITAL PROVINCIAL GENERAL JULUIS DOEPFNER</t>
  </si>
  <si>
    <t xml:space="preserve">INSUMOS- BIENES- MATERIALES Y SUMINISTROS PARA LA CONSTRUCCION- ELECTRICOS- PLOMERIA- CARPINTERIA- SENALIZACION VIAL- NAVEGACION Y CONTRA INCENDIOS </t>
  </si>
  <si>
    <t>APORTES_DE_JUBILADOS_Y_PENSIONISTAS</t>
  </si>
  <si>
    <t>9003</t>
  </si>
  <si>
    <t>HOSPITAL BASICO DE YANTZAZA</t>
  </si>
  <si>
    <t xml:space="preserve">YANTZAZA </t>
  </si>
  <si>
    <t>MATERIALES DIDACTICOS</t>
  </si>
  <si>
    <t>APORTE_ADICIONAL_DE_LOS_TRABAJADORES_GRAFICOS</t>
  </si>
  <si>
    <t>7531</t>
  </si>
  <si>
    <t>DIRECCION DISTRITAL 19D02 - CENTINELA DEL CONDOR-NANGARITZA-PAQUISHA - SALUD</t>
  </si>
  <si>
    <t>19D02</t>
  </si>
  <si>
    <t>NANGARITZA</t>
  </si>
  <si>
    <t>APORTE_ADICIONAL_DE_LOS_TRABAJADORES_DE_LA_CAÑA_DE_AZUCAR</t>
  </si>
  <si>
    <t>0057</t>
  </si>
  <si>
    <t>COORDINACION ZONAL 7 - SALUD</t>
  </si>
  <si>
    <t>SUMINISTROS PARA ACTIVIDADES AGROPECUARIAS- PESCA Y CAZA</t>
  </si>
  <si>
    <t>APORTE_PERSONAL_ADICIONAL_DEL_010%_LEY_DE_DISCAPACIDADES</t>
  </si>
  <si>
    <t>1198</t>
  </si>
  <si>
    <t>DIRECCION DISTRITAL 09D01 - XIMENA 1-PARROQUIA RURAL: PUNA-ESTUARIO DEL RIO GUAYAS - SALUD</t>
  </si>
  <si>
    <t>09D01</t>
  </si>
  <si>
    <t>COORDINACIÓN ZONAL 8</t>
  </si>
  <si>
    <t>GUAYAQUIL</t>
  </si>
  <si>
    <t>ACUÑACION DE MONEDAS</t>
  </si>
  <si>
    <t>APORTE_INDIVIDUAL_DE_LAS_PERSONAS_QUE_REALIZAN_TRABAJO_NO_REMUNERADO_DEL_HOGAR</t>
  </si>
  <si>
    <t>1204</t>
  </si>
  <si>
    <t>DIRECCION DISTRITAL 09D04 - FEBRES CORDERO - SALUD</t>
  </si>
  <si>
    <t>09D04</t>
  </si>
  <si>
    <t>DERIVADOS DE HIDROCARBUROS PARA LA COMERCIALIZACIO</t>
  </si>
  <si>
    <t>APORTE_PERSONAL_PARA_HIJOS_MENORES_DE_18_AÑOS</t>
  </si>
  <si>
    <t>8230</t>
  </si>
  <si>
    <t>DIRECCION DISTRITAL 09D08 - PASCUALES 2 - SALUD</t>
  </si>
  <si>
    <t>09D08</t>
  </si>
  <si>
    <t>PRODUCTOS AGRICOLAS</t>
  </si>
  <si>
    <t>APORTE_PERSONAL_Y_PATRONAL_PARA_FINANCIAR_EGRESOS_DE_ADMINISTRACION_DEL_IESS</t>
  </si>
  <si>
    <t>1232</t>
  </si>
  <si>
    <t>DIRECCION DISTRITAL 09D24 - DURAN - SALUD</t>
  </si>
  <si>
    <t>09D24</t>
  </si>
  <si>
    <t>DURAN</t>
  </si>
  <si>
    <t>ADQUISICION DE ACCESORIOS E INSUMOS QUIMICOS Y ORGANICOS</t>
  </si>
  <si>
    <t>APORTE_PERSONAL_ADICIONAL_PARA_EXTENSION_DE_COBERTURA_DE_SALUD</t>
  </si>
  <si>
    <t>1190</t>
  </si>
  <si>
    <t>HOSPITAL PEDIATRICO FRANCISCO ICAZA BUSTAMANTE</t>
  </si>
  <si>
    <t>MENAJE DE COCINA-DE HOGAR-ACCESORIOS DESCARTABLES Y ACCESORIOS DE OFICINA</t>
  </si>
  <si>
    <t>TASAS_Y_CONTRIBUCIONES</t>
  </si>
  <si>
    <t>1191</t>
  </si>
  <si>
    <t>HOSPITAL NEUMOLOGICO ALFREDO J. VALENZUELA</t>
  </si>
  <si>
    <t>GASTOS PARA SITUACIONES DE EMERGENCIA</t>
  </si>
  <si>
    <t>TASAS_GENERALES</t>
  </si>
  <si>
    <t>1192</t>
  </si>
  <si>
    <t>HOSPITAL DE ESPECIALIDADES GENERAL ABEL GILBERT PONTON</t>
  </si>
  <si>
    <t>CONDECORACIONES</t>
  </si>
  <si>
    <t>PEAJE</t>
  </si>
  <si>
    <t>1193</t>
  </si>
  <si>
    <t>HOSPITAL DE INFECTOLOGIA JOSE D RODRIGUEZ MARIDUENA</t>
  </si>
  <si>
    <t>EGRESOS PARA SANIDAD AGROPECUARIA</t>
  </si>
  <si>
    <t>ACCESO_A_LUGARES_PUBLICOS</t>
  </si>
  <si>
    <t>1194</t>
  </si>
  <si>
    <t>HOSPITAL MATILDE HIDALGO DE PRÓCEL</t>
  </si>
  <si>
    <t>INSUMOS BIENES Y MATERIALES PARA PRODUCCIÓN DE PRO</t>
  </si>
  <si>
    <t>OCUPACION_DE_LUGARES_PUBLICOS</t>
  </si>
  <si>
    <t>1195</t>
  </si>
  <si>
    <t>HOSPITAL GENERAL GUASMO SUR</t>
  </si>
  <si>
    <t>INSUMOS Y ACCESORIOS PARA COMPENSAR DISCAPACIDADES</t>
  </si>
  <si>
    <t>TASAS_ADUANERAS</t>
  </si>
  <si>
    <t>1202</t>
  </si>
  <si>
    <t>HOSPITAL MARIANA DE JESUS</t>
  </si>
  <si>
    <t>ESPECIES_FISCALES</t>
  </si>
  <si>
    <t>1601</t>
  </si>
  <si>
    <t>HOSPITAL MOVIL N 1</t>
  </si>
  <si>
    <t>UNIFORMES DEPORTIVOS</t>
  </si>
  <si>
    <t>VENTA_DE_BASES</t>
  </si>
  <si>
    <t>8001</t>
  </si>
  <si>
    <t>HOSPITAL UNIVERSITARIO DE GUAYAQUIL</t>
  </si>
  <si>
    <t>MATERIALES DE PELUQUERIA</t>
  </si>
  <si>
    <t>PRESTACION_DE_SERVICIOS</t>
  </si>
  <si>
    <t>9006</t>
  </si>
  <si>
    <t>HOSPITAL GENERAL MONTE SINAI</t>
  </si>
  <si>
    <t>RODAJE_DE_VEHICULOS_MOTORIZADOS</t>
  </si>
  <si>
    <t>9008</t>
  </si>
  <si>
    <t>HOSPITAL GENERAL DR. ENRIQUE ORTEGA MOREIRA</t>
  </si>
  <si>
    <t>DISPOSITIVOS MEDICOS PARA IMAGEN</t>
  </si>
  <si>
    <t>CONTROL_DE_ALIMENTOS_Y_DE_ESTABLECIMIENTOS_COMERCIALES_E_INDUSTRIALES</t>
  </si>
  <si>
    <t>0058</t>
  </si>
  <si>
    <t>COORDINACION ZONAL 8 - SALUD</t>
  </si>
  <si>
    <t>PROTESIS ENDOPROTESIS E IMPLANTES CORPORALES</t>
  </si>
  <si>
    <t>INSCRIPCIONES_REGISTROS_Y_MATRICULAS</t>
  </si>
  <si>
    <t>0128</t>
  </si>
  <si>
    <t>CENTRO MEDICO ASDRUBAL DE LA TORRE</t>
  </si>
  <si>
    <t>INSUMOS PARA MEDICINA ALTERNATIVA</t>
  </si>
  <si>
    <t>PERMISOS_LICENCIAS_Y_PATENTES</t>
  </si>
  <si>
    <t>1420</t>
  </si>
  <si>
    <t>HOSPITAL DE ESPECIALIDADES EUGENIO ESPEJO</t>
  </si>
  <si>
    <t>LOGISTICA</t>
  </si>
  <si>
    <t>REGISTRO_SANITARIO_Y_TOXICOLOGIA</t>
  </si>
  <si>
    <t>1421</t>
  </si>
  <si>
    <t>HOSPITAL PEDIATRICO BACA ORTIZ</t>
  </si>
  <si>
    <t>SUMINISTROS PARA LA DEFENSA Y SEGURIDAD PUBLICA</t>
  </si>
  <si>
    <t>SERVICIOS_DE_RASTRO</t>
  </si>
  <si>
    <t>1422</t>
  </si>
  <si>
    <t>HOSPITAL GINECO OBSTETRICO ISIDRO AYORA</t>
  </si>
  <si>
    <t>CONVENIOS DE ADHESIÓN PARA ADQUISICIÓN DE MEDICAMENTOS DE CONSULTA EXTERNA EN FARMACIAS EXTERNALIZADAS</t>
  </si>
  <si>
    <t>FISCALIZACION_DE_OBRAS</t>
  </si>
  <si>
    <t>RECOLECCION_DE_BASURA_Y_ASEO_PUBLICO</t>
  </si>
  <si>
    <t>1424</t>
  </si>
  <si>
    <t>HOSPITAL PSIQUIATRICO SAN LAZARO</t>
  </si>
  <si>
    <t>MAQUINARIAS Y EQUIPOS</t>
  </si>
  <si>
    <t>AFERICION_DE_PESAS_Y_MEDIDAS</t>
  </si>
  <si>
    <t>1426</t>
  </si>
  <si>
    <t>HOSPITAL PROVINCIAL GENERAL PABLO ARTURO SUAREZ</t>
  </si>
  <si>
    <t>HERRAMIENTAS Y EQUIPOS MENORES</t>
  </si>
  <si>
    <t>APROBACION_DE_PLANOS_E_INSPECCION_DE_CONSTRUCCIONES</t>
  </si>
  <si>
    <t>1427</t>
  </si>
  <si>
    <t>HOSPITAL PROVINCIAL GENERAL ENRIQUE GARCES</t>
  </si>
  <si>
    <t>CONEXION_Y_RECONEXION_DEL_SERVICIO_DE_ALCANTARILLADO_Y_CANALIZACION</t>
  </si>
  <si>
    <t>1429</t>
  </si>
  <si>
    <t>HOSPITAL DE ATENCION INTEGRAL DEL ADULTO MAYOR</t>
  </si>
  <si>
    <t>BIENES ARTISTICOS Y CULTURALES DEPORTIVOS Y SIMBOL</t>
  </si>
  <si>
    <t>CONEXION_Y_RECONEXION_DEL_SERVICIO_DE_AGUA_POTABLE</t>
  </si>
  <si>
    <t>1435</t>
  </si>
  <si>
    <t>DIRECCION DISTRITAL 17D06 - CHILIBULO A LLOA - SALUD</t>
  </si>
  <si>
    <t>17D06</t>
  </si>
  <si>
    <t>ALUMBRADO_PUBLICO</t>
  </si>
  <si>
    <t>1438</t>
  </si>
  <si>
    <t>DIRECCION DISTRITAL 17D03 - EL CONDADO A CALACALI - SALUD</t>
  </si>
  <si>
    <t>17D03</t>
  </si>
  <si>
    <t>PARTES Y REPUESTOS</t>
  </si>
  <si>
    <t>MATRICULAS_Y_OTROS_DERECHOS_EN_EDUCACION</t>
  </si>
  <si>
    <t>1602</t>
  </si>
  <si>
    <t>HOSPITAL MOVIL N 2</t>
  </si>
  <si>
    <t>SEMOVIENTES</t>
  </si>
  <si>
    <t>PATENTES_DE_CONSERVACION_MINERA</t>
  </si>
  <si>
    <t>9001</t>
  </si>
  <si>
    <t>HOSPITAL GENERAL DOCENTE DE CALDERON</t>
  </si>
  <si>
    <t>PLANTAS</t>
  </si>
  <si>
    <t>EMISION_DE_CERTIFICADOS_DE_ORIGEN</t>
  </si>
  <si>
    <t>9002</t>
  </si>
  <si>
    <t>HOSPITAL GINECO OBSTETRICO DE NUEVA AURORA LUZ ELENA ARISMENDI</t>
  </si>
  <si>
    <t>FONDOS DE REPOSICION CAJAS CHICAS</t>
  </si>
  <si>
    <t>COLOCAR</t>
  </si>
  <si>
    <t>TASAS_POR_SERVICIOS_NOTARIALES</t>
  </si>
  <si>
    <t>0059</t>
  </si>
  <si>
    <t>COORDINACION ZONAL 9 - SALUD</t>
  </si>
  <si>
    <t>FONDOS ROTATIVOS</t>
  </si>
  <si>
    <t>CONTRIBUCION_PREDIAL_A_FAVOR_DE_LOS_CUERPOS_DE_BOMBEROS</t>
  </si>
  <si>
    <t>9005</t>
  </si>
  <si>
    <t>CENTRO ESPECIALIZADO EN GENETICA MEDICA</t>
  </si>
  <si>
    <t>TRANSFERENCIAS A ENTIDADES DEL PRESUPUESTO GENERAL</t>
  </si>
  <si>
    <t>CONVENIOS</t>
  </si>
  <si>
    <t>07</t>
  </si>
  <si>
    <t>TASAS_DE_SERVICIOS_POR_EL_REGISTRO_DE_DATOS_PUBLICOS</t>
  </si>
  <si>
    <t>COSTOS FINANCIEROS Y OTROS GASTOS</t>
  </si>
  <si>
    <t>TASAS_DE_SERVICIOS_POR_LA_OCUPACION_DE_LA_ZONA_DE_PLAYA_Y_BAHIA_PARA_LA_CRIA_Y_CULTIVO_DE_ESPECIES_BIOACUATICAS</t>
  </si>
  <si>
    <t>TASAS PORTUARIAS Y AEROPORTUARIAS</t>
  </si>
  <si>
    <t>EMISION_DE_DOCUMENTOS_DE_CIUDADANIA_E_IDENTIFICACION</t>
  </si>
  <si>
    <t>CONTRIBUCIONES ESPECIALES Y DE MEJORA</t>
  </si>
  <si>
    <t>TASAS_POR_ADMINISTRACION</t>
  </si>
  <si>
    <t>OTROS IMPUESTOS TASAS Y CONTRIBUCIONES</t>
  </si>
  <si>
    <t>PRIMAS_POR_SEGURO_DE_SALDOS_Y_DESGRAVAMEN</t>
  </si>
  <si>
    <t>CONTRIBUCION_PARA_FUNCIONAMIENTO_DE_LAS_UNIDADES_MEDICAS</t>
  </si>
  <si>
    <t>COMISIONES BANCARIAS</t>
  </si>
  <si>
    <t>OTRAS_TASAS</t>
  </si>
  <si>
    <t>REAJUSTES DE INVERSIONES</t>
  </si>
  <si>
    <t>TASAS_PORTUARIAS_Y_AEROPORTUARIAS</t>
  </si>
  <si>
    <t>DIFERENCIAL CAMBIARIO</t>
  </si>
  <si>
    <t>RECEPCION_Y_DESPACHO_DE_NAVES</t>
  </si>
  <si>
    <t>COSTAS JUDICIALES TRAMITES NOTARIALES LEGALIZACION</t>
  </si>
  <si>
    <t>USO_DE_FONDEADERO</t>
  </si>
  <si>
    <t>COMISIONES Y PARTICIPACIONES POR DENUNCIAS</t>
  </si>
  <si>
    <t>USO_DE_INFRAESTRUCTURA_PORTUARIA_Y_AEROPORTUARIA</t>
  </si>
  <si>
    <t>PRIMA DE RIESGO DE INSTITUCIONES FINANCIERAS</t>
  </si>
  <si>
    <t>SERVICIOS_DE_CABOTAJE</t>
  </si>
  <si>
    <t>SERVICIOS_Y_SUMINISTROS_VARIOS</t>
  </si>
  <si>
    <t>OBLIGACIONES CON EL IESS POR RESPONSABILIDAD PATRO</t>
  </si>
  <si>
    <t>OTRAS_TASAS_PORTUARIAS_Y_AEROPORTUARIAS</t>
  </si>
  <si>
    <t>OBLIGACIONES POR COACTIVAS INTERPUESTAS POR EL IES</t>
  </si>
  <si>
    <t>TASAS_DIVERSAS</t>
  </si>
  <si>
    <t>INTERESES POR MORA PATRONAL AL IESS</t>
  </si>
  <si>
    <t>SECTOR_FINANCIERO</t>
  </si>
  <si>
    <t>DEVOLUCION DE MULTAS</t>
  </si>
  <si>
    <t>SECTOR_INDUSTRIAL_Y_COMERCIAL</t>
  </si>
  <si>
    <t>DIETAS</t>
  </si>
  <si>
    <t>SECTOR_AGROPECUARIO</t>
  </si>
  <si>
    <t>A EMPRESAS PUBLICAS</t>
  </si>
  <si>
    <t>SECTOR_TURISTICO_Y_HOTELERO</t>
  </si>
  <si>
    <t>A GOBIERNOS AUTONOMOS DESCENTRALIZADOS</t>
  </si>
  <si>
    <t xml:space="preserve">TRANSFERENCIAS </t>
  </si>
  <si>
    <t>SUPERFICIARIOS_HIDROCARBURIFEROS</t>
  </si>
  <si>
    <t>A ENTIDADES FINANCIERAS PUBLICAS</t>
  </si>
  <si>
    <t>REGALIAS_HIDROCARBURIFERAS</t>
  </si>
  <si>
    <t>A CUENTAS O FONDOS ESPECIALES</t>
  </si>
  <si>
    <t>SUPERFICIARIOS_MINEROS</t>
  </si>
  <si>
    <t>AL SECTOR PRIVADO FINANCIERO</t>
  </si>
  <si>
    <t>REGALIAS_MINERAS</t>
  </si>
  <si>
    <t>AL SECTOR PRIVADO NO FINANCIERO</t>
  </si>
  <si>
    <t>DERECHOS_CONSULARES</t>
  </si>
  <si>
    <t>INDEMNIZACIONES POR AFECTACIONES A LOS DERECHOS HU</t>
  </si>
  <si>
    <t>CONCESIONES_AEROPORTUARIAS</t>
  </si>
  <si>
    <t>BECAS Y AYUDAS ECONOMICAS</t>
  </si>
  <si>
    <t>CONCESIONES_PORTUARIAS</t>
  </si>
  <si>
    <t>JUBILACION PATRONAL</t>
  </si>
  <si>
    <t>CONCESIONES_EN_EL_SECTOR_DE_LAS_TELECOMUNICACIONES</t>
  </si>
  <si>
    <t>A ORGANISMOS MULTILATERALES</t>
  </si>
  <si>
    <t>CONCESIONES_EN_EL_SECTOR_ELECTRICO</t>
  </si>
  <si>
    <t>A GOBIERNOS Y ORGANISMOS GUBERNAMENTALES</t>
  </si>
  <si>
    <t>CONCESIONES_VIALES</t>
  </si>
  <si>
    <t>CONCESIONES_HIDROCARBURIFERAS</t>
  </si>
  <si>
    <t>CONTRIBUCION 0.5% DE LAS PLANILLAS DE PAGO AL IESS</t>
  </si>
  <si>
    <t>UTILIZACION_DE_AGUAS_Y_MATERIALES_DE_CONSTRUCCION</t>
  </si>
  <si>
    <t>POR APLICACION DE FONDOS AJENOS</t>
  </si>
  <si>
    <t>A_LA_EMISION_DE_PASAJES_AEREOS_POR_VIAJES_DESDE_EL_ECUADOR_AL_EXTRANJERO</t>
  </si>
  <si>
    <t>POR APLICACION DE CUENTAS Y FONDOS ESPECIALES</t>
  </si>
  <si>
    <t>OTRAS_CONCESIONES</t>
  </si>
  <si>
    <t>ENTREGA DE DEPOSITOS INMOVILIZADOS</t>
  </si>
  <si>
    <t>CONTRIBUCIONES</t>
  </si>
  <si>
    <t>A USUARIOS CON ENFERMEDADES CATASTRÓFICAS BENEFICIARIOS DE COBERTURA INTERNACIONAL</t>
  </si>
  <si>
    <t>SOBRE_NOMINAS_DE_EMPRESAS_PRIVADAS_Y_PUBLICAS</t>
  </si>
  <si>
    <t>CONVENIO DE COOPERACIÓN TÉCNICA INTERNACIONAL</t>
  </si>
  <si>
    <t xml:space="preserve">FONDOS DE SALUD </t>
  </si>
  <si>
    <t>CONTRIBUCIONES_DE_LAS_COMPAÑIAS_ENTIDADES_FINANCIERAS_Y_SEGUROS</t>
  </si>
  <si>
    <t>MOBILIARIOS</t>
  </si>
  <si>
    <t>MOBILIARIO Y EQUIPO</t>
  </si>
  <si>
    <t>UDAF</t>
  </si>
  <si>
    <t>CONTRIBUCION_EN_CONTRATOS_SUJETOS_A_LICITACIONES</t>
  </si>
  <si>
    <t>MEF</t>
  </si>
  <si>
    <t>SOBRE_CONTRATOS_DE_CONSULTORIA</t>
  </si>
  <si>
    <t>VEHICULOS</t>
  </si>
  <si>
    <t>APERTURA_PAVIMENTACION_ENSANCHE_Y_CONSTRUCCION_DE_VIAS_DE_TODA_CLASE</t>
  </si>
  <si>
    <t>HERRAMIENTAS</t>
  </si>
  <si>
    <t>BIENES DE LARGA DURACIÓN</t>
  </si>
  <si>
    <t>REPAVIMENTACION_URBANA</t>
  </si>
  <si>
    <t>ACERAS_BORDILLOS_Y_CERCAS</t>
  </si>
  <si>
    <t>OBRAS_DE_ALCANTARILLADO_Y_CANALIZACION</t>
  </si>
  <si>
    <t>OBRAS_DE_ALUMBRADO_PUBLICO</t>
  </si>
  <si>
    <t>CONSTRUCCION_Y_AMPLIACION_DE_OBRAS_Y_SISTEMAS_DE_AGUA_POTABLE</t>
  </si>
  <si>
    <t>BIENES DE SEGURIDAD NACIONAL ESTRATEGICA</t>
  </si>
  <si>
    <t>DESECACION_DE_PANTANOS_Y_RELLENOS_DE_QUEBRADAS</t>
  </si>
  <si>
    <t>EQUIPOS MEDICOS</t>
  </si>
  <si>
    <t xml:space="preserve">EQUIPO MÉDICO </t>
  </si>
  <si>
    <t>OBRAS_DE_REGENERACION_URBANA</t>
  </si>
  <si>
    <t>EQUIPOS ODONTOLOGICOS</t>
  </si>
  <si>
    <t>CONTRIBUCION_ADICIONAL_PARA_LOS_CUERPOS_DE_BOMBEROS_PROVENIENTE_DE_LOS_SERVICIOS_DE_ALUMBRADO_ELECTRICO</t>
  </si>
  <si>
    <t>TERRENOS (INMUEBLES)</t>
  </si>
  <si>
    <t>CONTRIBUCION_NO_REEMBOLSABLE_POR_APLICACION_DE_LA_LEY_DE_HIDROCARBUROS_</t>
  </si>
  <si>
    <t>EDIFICIOS LOCALES Y RESIDENCIAS (INMUEBLES)</t>
  </si>
  <si>
    <t>CONTRIBUCION_DE_LOS_ASESORES_PRODUCTORES_INTERMEDIARIOS_Y_PERITOS_DE_SEGUROS_Y_REASEGUROS_</t>
  </si>
  <si>
    <t>BIENES PREFABRICADOS (INMUEBLES)</t>
  </si>
  <si>
    <t>CONTRIBUCIONES_DE_LAS_INSTITUCIONES_QUE_PRESTAN_SERVICIOS_DE_MEDICINA_PREPAGADA</t>
  </si>
  <si>
    <t>TERRENOS (EXPROPIACION)</t>
  </si>
  <si>
    <t>CONTRIBUCIONES_DE_LAS_EMPRESAS_DE_SEGUROS_PRIVADOS</t>
  </si>
  <si>
    <t>EDIFICIOS LOCALES Y RESIDENCIAS (EXPROPIACION)</t>
  </si>
  <si>
    <t>CONCENTRACION_DE_MERCADOS_EN_EL_SECTOR_DE_LAS_TELECOMUNICACIONES</t>
  </si>
  <si>
    <t>PATENTES DERECHOS DE AUTOR MARCAS REGISTRADAS Y DE</t>
  </si>
  <si>
    <t>A_LA_EMISION_DE_PASAJES_AEREOS_POR_VIAJES_DEL_EXTRANJERO_AL_ECUADOR</t>
  </si>
  <si>
    <t>LICENCIAS COMPUTACIONALES</t>
  </si>
  <si>
    <t>CONTRIBUCION_POR_MANTENIMIENTO_Y_CONSERVACION_DE_LA_VIVIENDA_FISCAL</t>
  </si>
  <si>
    <t>OTRAS_CONTRIBUCIONES</t>
  </si>
  <si>
    <t>BOSQUES</t>
  </si>
  <si>
    <t>VENTAS_DE_BIENES_Y_SERVICIOS_DE_ENTIDADES_E_INGRESOS_OPERATIVOS_DE_EMPRESAS_PUBLICAS</t>
  </si>
  <si>
    <t>ACUATICOS</t>
  </si>
  <si>
    <t>VENTAS_DE_DERIVADOS_DE_PETROLEO</t>
  </si>
  <si>
    <t>EXPORTACIONES_DE_DERIVADOS_DEL_PETROLEO</t>
  </si>
  <si>
    <t>DEL PRESUPUESTO GENERAL DEL ESTADO</t>
  </si>
  <si>
    <t>VENTAS_INTERNAS_DE_DERIVADOS_DEL_PETROLEO</t>
  </si>
  <si>
    <t>A ENTIDADES DE EDUCACION SUPERIOR (TRANSFERENCIAS)</t>
  </si>
  <si>
    <t>TARIFA_DE_TRANSPORTE_DE_PETROLEO_POR_EL_SOTE</t>
  </si>
  <si>
    <t>OBLIGACIONES DE EJERCICIOS ANTERIORES POR EGRESOS</t>
  </si>
  <si>
    <t>PASIVO AÑOS ANTERIORES</t>
  </si>
  <si>
    <t>FONDO_DE_INVERSION_PETROLERA</t>
  </si>
  <si>
    <t>FONDO_DE_ESTABILIZACION_PETROLERA</t>
  </si>
  <si>
    <t>OBLIGACIONES DE EJERCICIOS ANTERIORES POR LAUDOS Y</t>
  </si>
  <si>
    <t>OTROS_NO_ESPECIFICADOS</t>
  </si>
  <si>
    <t>OTRAS OBLIGACIONES POR VENTAS ANTICIPADAS DE PETRO</t>
  </si>
  <si>
    <t>VENTAS_DE_PRODUCTOS_Y_MATERIALES</t>
  </si>
  <si>
    <t>PRODUCTOS_AGROPECUARIOS_Y_FORESTALES</t>
  </si>
  <si>
    <t>PRODUCTOS_INDUSTRIALES</t>
  </si>
  <si>
    <t>DE_PRODUCTOS_DEL_MAR_Y_ACUICOLAS</t>
  </si>
  <si>
    <t>DE_OFICINA_DIDACTICOS_Y_PUBLICACIONES</t>
  </si>
  <si>
    <t>MEDICINAS_INSUMOS_Y_PRODUCTOS_FARMACEUTICOS</t>
  </si>
  <si>
    <t>MATERIALES_Y_ACCESORIOS_DE_INSTALACIONES_DE_AGUA_POTABLE</t>
  </si>
  <si>
    <t>MATERIALES_Y_ACCESORIOS_DE_ALCANTARILLADO_Y_CANALIZACION</t>
  </si>
  <si>
    <t>MATERIALES_DE_CONSTRUCCION</t>
  </si>
  <si>
    <t>PRODUCTOS_MINEROS</t>
  </si>
  <si>
    <t>EQUIPO_E_INSTRUMENTAL_MEDICO</t>
  </si>
  <si>
    <t>OTRAS_VENTAS_DE_PRODUCTOS_Y_MATERIALES</t>
  </si>
  <si>
    <t>VENTAS_NO_INDUSTRIALES</t>
  </si>
  <si>
    <t>AGUA_POTABLE</t>
  </si>
  <si>
    <t>AGUA_DE_FUENTES_NATURALES</t>
  </si>
  <si>
    <t>ALCANTARILLADO</t>
  </si>
  <si>
    <t>ENERGIA_ELECTRICA</t>
  </si>
  <si>
    <t>DE_CORREOS</t>
  </si>
  <si>
    <t>TRANSPORTE_NACIONAL_DE_PASAJEROS_Y_CARGA</t>
  </si>
  <si>
    <t>TRANSPORTE_INTERNACIONAL_DE_PASAJEROS_Y_CARGA</t>
  </si>
  <si>
    <t>OPERACIONES_INTERLINEALES</t>
  </si>
  <si>
    <t>DE_ESPECTACULOS_PUBLICOS</t>
  </si>
  <si>
    <t>FINANCIEROS</t>
  </si>
  <si>
    <t>TARJETAS_VIP</t>
  </si>
  <si>
    <t>INGRESOS_POR_SERVICIOS_DE_CONTROL_RADIOLOGICO_Y_DE_APLICACIONES_TECNICAS_NUCLEARES</t>
  </si>
  <si>
    <t>OTROS_SERVICIOS_TECNICOS_Y_ESPECIALIZADOS</t>
  </si>
  <si>
    <t>VENTAS_DE_DESECHOS_Y_RESIDUOS</t>
  </si>
  <si>
    <t>AGROPECUARIOS_Y_FORESTALES</t>
  </si>
  <si>
    <t>INDUSTRIALES</t>
  </si>
  <si>
    <t>VENTA_DE_DESECHOS_MEDICOS</t>
  </si>
  <si>
    <t>PRESTACION_DE_SERVICIOS_DE_SALUD</t>
  </si>
  <si>
    <t>PRESTACION_DE_SERVICIOS_DE_SALUD_A_PARTICULARES</t>
  </si>
  <si>
    <t>PRESTACION_DE_SERVICIOS_DE_SALUD_A_LOS_AFILIADOS_DEL_SEGURO_SOCIAL_CAMPESINO</t>
  </si>
  <si>
    <t>PRESTACION_DE_SERVICIOS_DE_SALUD_POR_UNIDADES_MEDICAS</t>
  </si>
  <si>
    <t>PRESTACION_DE_SERVICIOS_DE_SALUD_POR_SEGUROS_PUBLICOS_Y_PRIVADOS</t>
  </si>
  <si>
    <t>DEBITOS_POR_IMPUESTO_AL_VALOR_AGREGADO</t>
  </si>
  <si>
    <t>DEBITO_FISCAL_POR_VENTAS</t>
  </si>
  <si>
    <t>APORTE_FISCAL_CORRIENTE</t>
  </si>
  <si>
    <t>DEL_PRESUPUESTO_GENERAL_DEL_ESTADO</t>
  </si>
  <si>
    <t>RENTAS_DE_INVERSIONES_Y_MULTAS</t>
  </si>
  <si>
    <t>RENTAS_DE_INVERSIONES</t>
  </si>
  <si>
    <t>INTERESES_POR_DEPOSITOS_A_LA_VISTA_Y_A_PLAZO</t>
  </si>
  <si>
    <t>INTERESES_Y_COMISIONES_DE_TITULOS_-_VALORES</t>
  </si>
  <si>
    <t>INTERESES_Y_COMISIONES_DE_RIESGO</t>
  </si>
  <si>
    <t>REAJUSTES_DE_INVERSIONES</t>
  </si>
  <si>
    <t>DIFERENCIAL_CAMBIARIO</t>
  </si>
  <si>
    <t>DIVIDENDOS_DE_SOCIEDADES_Y_EMPRESAS_PUBLICAS</t>
  </si>
  <si>
    <t>DIVIDENDOS_DE_SOCIEDADES_Y_EMPRESAS_PRIVADAS</t>
  </si>
  <si>
    <t>UTILIDADES_DE_EMPRESAS_Y_ENTIDADES_FINANCIERAS_PUBLICAS</t>
  </si>
  <si>
    <t>COMISIONES_POR_SERVICIOS_FINANCIEROS</t>
  </si>
  <si>
    <t>CARGOS_POR_OPERACIONES_FINANCIERAS</t>
  </si>
  <si>
    <t>PRIMAS_POR_SEGUROS_DE_DESGRAVAMEN_Y_SALDOS</t>
  </si>
  <si>
    <t>DESCUENTOS_OBTENIDOS_EN_INVERSIONES_FINANCIERAS</t>
  </si>
  <si>
    <t>INTERESES_POR_OPERACIONES_DE_MICROCREDITO</t>
  </si>
  <si>
    <t>INTERESES_POR_CONVENIO_DE_PAGO</t>
  </si>
  <si>
    <t>INTERESES_POR_PRESTAMOS_ADMINISTRADOS_POR_LA_SEGURIDAD_SOCIAL</t>
  </si>
  <si>
    <t>INTERESES_POR_OTRAS_OPERACIONES</t>
  </si>
  <si>
    <t>RENTAS_POR_ARRENDAMIENTOS_DE_BIENES</t>
  </si>
  <si>
    <t>TERRENOS</t>
  </si>
  <si>
    <t>EDIFICIOS_LOCALES_Y_RESIDENCIAS</t>
  </si>
  <si>
    <t>MAQUINARIAS_Y_EQUIPOS</t>
  </si>
  <si>
    <t>EQUIPOS_SISTEMAS_Y_PAQUETES_INFORMATICOS</t>
  </si>
  <si>
    <t>BIENES_BIOLOGICOS</t>
  </si>
  <si>
    <t>OTROS_ARRENDAMIENTOS</t>
  </si>
  <si>
    <t>INTERESES_POR_MORA</t>
  </si>
  <si>
    <t>TRIBUTARIA</t>
  </si>
  <si>
    <t>ORDENANZAS_MUNICIPALES</t>
  </si>
  <si>
    <t>ORDENANZAS_PROVINCIALES</t>
  </si>
  <si>
    <t>OBLIGACIONES_A_LA_SEGURIDAD_SOCIAL</t>
  </si>
  <si>
    <t>TRANSACCIONES_COMERCIALES</t>
  </si>
  <si>
    <t>INTERESES_POR_MORA_TRIBUTARIA_RECAUDADOS_POR_EL_SRI</t>
  </si>
  <si>
    <t>INTERESES_POR_MORA_TRIBUTARIA_RECAUDADOS_POR_EL_SENAE</t>
  </si>
  <si>
    <t>INTERESES_PAGADOS_POR_LAS_INSTITUCIONES_DE_SEGUROS_PRIVADOS</t>
  </si>
  <si>
    <t>INTERESES_PAGADOS_POR_LAS_INSTITUCIONES_QUE_PRESTAN_SERVICIOS_DE_MEDICINA_PREPAGADA</t>
  </si>
  <si>
    <t>INTERESES_PAGADOS_POR_PRIMAS_DE_SEGURO_DE_SALDOS_Y_DESGRAVAMEN</t>
  </si>
  <si>
    <t>INTERESES_POR_DEUDA_DEL_ESTADO</t>
  </si>
  <si>
    <t>OTROS_INTERESES_POR_MORA</t>
  </si>
  <si>
    <t>MULTAS</t>
  </si>
  <si>
    <t>TRIBUTARIAS</t>
  </si>
  <si>
    <t>INFRACCION_A_ORDENANZAS_MUNICIPALES</t>
  </si>
  <si>
    <t>INFRACCION_A_ORDENANZAS_PROVINCIALES</t>
  </si>
  <si>
    <t>INCUMPLIMIENTOS_DE_CONTRATOS</t>
  </si>
  <si>
    <t>INFRACCIONES_A_LA_SEGURIDAD_SOCIAL</t>
  </si>
  <si>
    <t>CHEQUES_PROTESTADOS</t>
  </si>
  <si>
    <t>INFRACCIONES_A_LA_LEY_ORGANICA_DE_DEFENSA_DEL_CONSUMIDOR</t>
  </si>
  <si>
    <t>MULTAS_LEY_DE_COMPAÑIAS</t>
  </si>
  <si>
    <t>INFRACCION_LEY_DE_ELECCIONES</t>
  </si>
  <si>
    <t>INFRACCION_LEY_DE_MINERIA</t>
  </si>
  <si>
    <t>INFRACCION_LEY_DE_SANIDAD_VEGETAL</t>
  </si>
  <si>
    <t>MULTAS_POR_INFRACCIONES_AL_CODIGO_DE_TRABAJO_Y_AL_MANDATO_CONSTITUYENTE_NRO_8</t>
  </si>
  <si>
    <t>INFRACCIONES_A_LA_LEY_DE_ABONO_TRIBUTARIO</t>
  </si>
  <si>
    <t>MULTAS_ADUANERAS</t>
  </si>
  <si>
    <t>INFRACCIONES_A_LA_LEY_ORGANICA_DE_TRANSPORTE_TERRESTRE_TRANSITO_Y_SEGURIDAD_VIAL</t>
  </si>
  <si>
    <t>INGRESOS_POR_RESPONSABILIDAD_PATRONAL</t>
  </si>
  <si>
    <t>MULTA_POR_INFRACCIONES_A_LA_LEY_ORGANICA_DE_SOLIDARIDAD_Y_DE_CORRESPONSABILIDAD_CIUDADANA</t>
  </si>
  <si>
    <t>OTRAS_MULTAS</t>
  </si>
  <si>
    <t>UTILIDADES_EN_VENTA_DE_BIENES</t>
  </si>
  <si>
    <t>UTILIDADES_EN_VENTA_DE_BIENES_MUEBLES</t>
  </si>
  <si>
    <t>UTILIDADES_EN_VENTA_DE_BIENES_INMUEBLES</t>
  </si>
  <si>
    <t>TRANSFERENCIAS_O_DONACIONES_CORRIENTES</t>
  </si>
  <si>
    <t>TRANSFERENCIAS_O_DONACIONES_CORRIENTES_DEL_SECTOR_PUBLICO</t>
  </si>
  <si>
    <t>DE_ENTIDADES_DESCENTRALIZADAS_Y_AUTONOMAS</t>
  </si>
  <si>
    <t>DE_EMPRESAS_PUBLICAS</t>
  </si>
  <si>
    <t>DE_GOBIERNOS_AUTONOMOS_DESCENTRALIZADOS</t>
  </si>
  <si>
    <t>DE_LA_SEGURIDAD_SOCIAL</t>
  </si>
  <si>
    <t>DE_ENTIDADES_FINANCIERAS_PUBLICAS</t>
  </si>
  <si>
    <t>DE_CUENTAS_O_FONDOS_ESPECIALES</t>
  </si>
  <si>
    <t>DE_FONDOS_DE_USO_RESERVADO</t>
  </si>
  <si>
    <t>DE_FONDOS_DE_CONTINGENCIA</t>
  </si>
  <si>
    <t>TRANSFERENCIAS_O_DONACIONES_CORRIENTES_DEL_SECTOR_PRIVADO_INTERNO</t>
  </si>
  <si>
    <t>DEL_SECTOR_PRIVADO_FINANCIERO</t>
  </si>
  <si>
    <t>DEL_SECTOR_PRIVADO_NO_FINANCIERO</t>
  </si>
  <si>
    <t>TRANSFERENCIAS_O_DONACIONES_CORRIENTES_DEL_SECTOR_EXTERNO</t>
  </si>
  <si>
    <t>DE_ORGANISMOS_MULTILATERALES</t>
  </si>
  <si>
    <t>DE_GOBIERNOS_Y_ORGANISMOS_GUBERNAMENTALES</t>
  </si>
  <si>
    <t>APORTES_Y_PARTICIPACIONES_CORRIENTES_DEL_SECTOR_PUBLICO</t>
  </si>
  <si>
    <t>DE_LA_ACTIVIDAD_HIDROCARBURIFERA_CON_EXCEPCION_DE_LAS_UNIVERSIDADES_Y_ESCUELAS_POLITECNICAS</t>
  </si>
  <si>
    <t>DE_IMPUESTOS_Y_EXPORTACIONES_DE_CRUDO_PARA_UNIVERSIDADES_Y_ESCUELAS_POLITECNICAS</t>
  </si>
  <si>
    <t>DE_LA_PARTICIPACION_EN_IMPUESTOS_NO_PETROLEROS</t>
  </si>
  <si>
    <t>DE_PLANILLAS_DE_TELECOMUNICACIONES</t>
  </si>
  <si>
    <t>DE_FONDOS_AJENOS</t>
  </si>
  <si>
    <t>DE_CUENTAS_Y_FONDOS_ESPECIALES</t>
  </si>
  <si>
    <t>RENDIMIENTOS_DE_LOS_SISTEMAS_CONTABLES_DEL_BANCO_CENTRAL_DEL_ECUADOR</t>
  </si>
  <si>
    <t>APORTES_SOBRE_DEPOSITOS_EN_INSTITUCIONES_FINANCIERAS</t>
  </si>
  <si>
    <t>DEPOSITOS_INMOVILIZADOS_EN_INSTITUCIONES_FINANCIERAS</t>
  </si>
  <si>
    <t>DE_EXCEDENTES_DE_EMPRESAS_PUBLICAS</t>
  </si>
  <si>
    <t>OTRAS_PARTICIPACIONES_Y_APORTES</t>
  </si>
  <si>
    <t>SUBSIDIOS</t>
  </si>
  <si>
    <t>DE_PRECIOS_DEL_SECTOR_PUBLICO</t>
  </si>
  <si>
    <t>DE_TARIFAS_DEL_SECTOR_PUBLICO</t>
  </si>
  <si>
    <t>SUBSIDIO_CONSUMO_INTERNO_DE_DERIVADOS_DE_PETROLEO</t>
  </si>
  <si>
    <t>APORTES_Y_PARTICIPACIONES_CORRIENTES_DE_GOBIERNOS_AUTONOMOS_DESCENTRALIZADOS_Y_REGIMENES_ESPECIALES</t>
  </si>
  <si>
    <t>DE_COMPENSACIONES_A_GOBIERNOS_AUTONOMOS_DESCENTRALIZADOS_MUNICIPALES_POR_LEYES_Y_DECRETOS</t>
  </si>
  <si>
    <t>DE_COMPENSACIONES_A_GOBIERNOS_AUTONOMOS_DESCENTRALIZADOS_PROVINCIALES_POR_LEYES_Y_DECRETOS</t>
  </si>
  <si>
    <t>DEL_FODESEC_A_MUNICIPIOS</t>
  </si>
  <si>
    <t>DEL_FODESEC_A_CONSEJOS_PROVINCIALES</t>
  </si>
  <si>
    <t>DEL_FODESEC_AL_INGALA</t>
  </si>
  <si>
    <t>DEL_FODESEC_AL_CONCOPE</t>
  </si>
  <si>
    <t>APORTES_A_LOS_GOBIERNOS_AUTONOMOS_DECENTRALIZADOS_PARROQUIALES_RURALES</t>
  </si>
  <si>
    <t>DEL_FONDEPRO_AL_CONCOPE</t>
  </si>
  <si>
    <t>DEL_FONDO_DE_DESCENTRALIZACION_A_MUNICIPIOS_Y_DISTRITOS_METROPOLITANOS</t>
  </si>
  <si>
    <t>DEL_FONDO_DE_DESCENTRALIZACION_A_GOBIERNOS_PROVINCIALES</t>
  </si>
  <si>
    <t>DEL_PRESUPUESTO_GENERAL_DEL_ESTADO_A_GOBIERNOS_AUTONOMOS_DESCENTRALIZADOS_PROVINCIALES_PARA_EL_EJERCICIO_DE_LA_COMPETENCIA_DE_RI</t>
  </si>
  <si>
    <t>DEL_PRESUPUESTO_GENERAL_DEL_ESTADO_A_LOS_GOBIERNOS_AUTONOMOS_DESCENTRALIZADOS_METROPOLITANOS_Y_MUNICIPALES_PARA_EL_EJERCICIO_DE</t>
  </si>
  <si>
    <t>PARTICIPACIONES_CORRIENTES_DE_LA_FUENTE_FISCAL_DEL_PRESUPUESTO_GENERAL_DEL_ESTADO_EN_LOS_INGRESOS_PETROLEROS</t>
  </si>
  <si>
    <t>DE_EXPORTACIONES_DE_DERIVADOS_DE_PETROLEO</t>
  </si>
  <si>
    <t>DE_LA_VENTA_INTERNA_DE_DERIVADOS_DE_PETROLEO</t>
  </si>
  <si>
    <t>DE_LA_TARIFA_DEL_OLEODUCTO_DE_EMPRESAS_PRIVADAS</t>
  </si>
  <si>
    <t>DEL_FONDO_DE_INVERSION_PETROLERA_10%_EXPORTACION_DIRECTA_DE_CRUDO_DERIVADOS_Y_TARIFA_TRANSPORTE_SOTE</t>
  </si>
  <si>
    <t>DEL_FONDO_DE_INVERSION_PETROLERA_DE_LA_VENTA_INTERNA_DE_DERIVADOS</t>
  </si>
  <si>
    <t>DE_COMPENSACION_OBLIGACIONES_TRIBUTARIAS_BLOQUE_15</t>
  </si>
  <si>
    <t>DEL_FONDO_DE_ESTABILIZACION_PETROLERA</t>
  </si>
  <si>
    <t>DE_LA_PARTICIPACION_POR_EXPORTACIONES_DE_CRUDO_EX-CONSORCIO</t>
  </si>
  <si>
    <t>DE_LA_VENTA_ANTICIPADA_DE_DERIVADOS_DE_PETROLEO</t>
  </si>
  <si>
    <t>PARTICIPACIONES_CORRIENTES_DE_LOS_ENTES_PUBLICOS_EN_LOS_INGRESOS_PETROLEROS</t>
  </si>
  <si>
    <t>PARTICIPACIONES_CORRIENTES_EN_LOS_INGRESOS_PETROLEROS</t>
  </si>
  <si>
    <t>PARTICIPACIONES_CORRIENTES_DEL_SECTOR_PUBLICO_EN_PREASIGNACIONES</t>
  </si>
  <si>
    <t>PARTICIPACIONES_CORRIENTES_EN_PREASIGNACIONES_ESTABLECIDAS_POR_LEY</t>
  </si>
  <si>
    <t>TRANSFERENCIAS_CORRIENTES_RECIBIDAS_POR_LA_SEGURIDAD_SOCIAL</t>
  </si>
  <si>
    <t>CONTRIBUCION_40%_PENSIONES_PAGADAS_POR_EL_SEGURO_GENERAL</t>
  </si>
  <si>
    <t>CONTRIBUCION_40%_PENSIONES_RIESGOS_DEL_TRABAJO</t>
  </si>
  <si>
    <t>CONTRIBUCION_SEGURO_SOCIAL_CAMPESINO_30%_DEL_1%_DE_SUELDOS_Y_SALARIOS</t>
  </si>
  <si>
    <t>CONTRIBUCION_40%_PENSIONES_SEGURO_SOCIAL_CAMPESINO</t>
  </si>
  <si>
    <t>APORTE_ANUAL_SEGURO_SOCIAL_CAMPESINO</t>
  </si>
  <si>
    <t>RESERVAS_MATEMATICAS</t>
  </si>
  <si>
    <t>CONTRIBUCION_DE_HASTA_EL_60%_PARA_PENSIONES_ISSFA</t>
  </si>
  <si>
    <t>PENSIONES_A_CARGO_DEL_ESTADO_PAGADAS_POR_EL_ISSFA</t>
  </si>
  <si>
    <t>CONTRIBUCION_60%_PARA_PENSIONES_ISSPOL</t>
  </si>
  <si>
    <t>PENSIONES_A_CARGO_DEL_ESTADO_PAGADAS_POR_EL_ISSPOL</t>
  </si>
  <si>
    <t>RECONOCIMIENTO_DE_PAGO_DE_PENSIONES_A_HEROES_Y_HEROINAS_NACIONALES</t>
  </si>
  <si>
    <t>INCREMENTO_PENSIONES_LEY_2004-39</t>
  </si>
  <si>
    <t>PENSIONES_DEL_SEGURO_ADICIONAL_MAGISTERIO_FISCAL</t>
  </si>
  <si>
    <t>DEL_PRESUPUESTO_GENERAL_DEL_ESTADO_A_LA_SEGURIDAD_SOCIAL_POR_SUBSIDIO_DEL_PORCENTAJE_DE_LA_APORTACION_INDIVIDUAL_DE_LAS_PERSONAS</t>
  </si>
  <si>
    <t>CONTRIBUCION_PARA_EGRESOS_DE_LAS_ADMINISTRADORAS</t>
  </si>
  <si>
    <t>CONTRIBUCION_PARA_EGRESOS_DE_ADMINISTRACION_SEGURO_SOCIAL_CAMPESINO</t>
  </si>
  <si>
    <t>CONTRIBUCION_PARA_EGRESOS_DE_ADMINISTRACION_DE_PENSIONES</t>
  </si>
  <si>
    <t>CONTRIBUCION_PARA_LA_ADMINISTRACION_DE_PENSIONES_DEL_SEGURO_ADICIONAL_CONTRATADO</t>
  </si>
  <si>
    <t>OTROS_INGRESOS</t>
  </si>
  <si>
    <t>GARANTIAS_Y_FIANZAS</t>
  </si>
  <si>
    <t>EJECUCION_DE_GARANTIAS</t>
  </si>
  <si>
    <t>INDEMNIZACIONES_Y_VALORES_NO_RECLAMADOS</t>
  </si>
  <si>
    <t>INDEMNIZACIONES_POR_SINIESTROS</t>
  </si>
  <si>
    <t>PREMIOS_NO_RECLAMADOS_DE_SORTEOS</t>
  </si>
  <si>
    <t>OTRAS_INDEMNIZACIONES_Y_VALORES_NO_RECLAMADOS</t>
  </si>
  <si>
    <t>REMATES_DE_BIENES_Y_ESPECIES</t>
  </si>
  <si>
    <t>BIENES_Y_ESPECIES_DECOMISADAS</t>
  </si>
  <si>
    <t>OTROS_NO_OPERACIONALES</t>
  </si>
  <si>
    <t>COMISIONES</t>
  </si>
  <si>
    <t>PRIMA_DE_RIESGO_DE_INSTITUCIONES_FINANCIERAS</t>
  </si>
  <si>
    <t>RECAUDACIONES_POR_OBLIGACIONES_DE_TERCEROS_CANCELADAS_A_LA_SEGURIDAD_SOCIAL</t>
  </si>
  <si>
    <t>INGRESOS_DE_BIENES_PROVENIENTES_DE_CHATARRIZACION</t>
  </si>
  <si>
    <t>UTILIDADES_NO_COBRADAS_SEGUN_EL_CODIGO_DE_TRABAJO</t>
  </si>
  <si>
    <t>DEVOLUCION_DE_DISPONIBILIDADES</t>
  </si>
  <si>
    <t>INGRESOS_DE_CAPITAL</t>
  </si>
  <si>
    <t>VENTA_DE_ACTIVOS_NO_FINANCIEROS</t>
  </si>
  <si>
    <t>BIENES_MUEBLES</t>
  </si>
  <si>
    <t>BIENES_ARTISTICOS_Y_CULTURALES</t>
  </si>
  <si>
    <t>LIBROS_Y_COLECCIONES</t>
  </si>
  <si>
    <t>GANANCIAS_POR_TENENCIA_DE_BIENES_MUEBLES</t>
  </si>
  <si>
    <t>BIENES_INMUEBLES</t>
  </si>
  <si>
    <t>GANANCIAS_POR_TENENCIA_DE_BIENES_INMUEBLES</t>
  </si>
  <si>
    <t>OTROS_BIENES_INMUEBLES</t>
  </si>
  <si>
    <t>GANANCIAS_POR_TENENCIA_DE_BIENES_BIOLOGICOS</t>
  </si>
  <si>
    <t>OTROS_BIENES_BIOLOGICOS</t>
  </si>
  <si>
    <t>INTANGIBLES</t>
  </si>
  <si>
    <t>GANANCIAS_POR_TENENCIA_DE_ACTIVOS_INTANGIBLES</t>
  </si>
  <si>
    <t>EXPORTACIONES_DE_PETROLEO_CRUDO</t>
  </si>
  <si>
    <t>EXPORTACIONES_DE_PETROLEO_DE_PETROECUADOR_EX-CONSORCIO</t>
  </si>
  <si>
    <t>EXPORTACIONES_DE_PETROLEO_DE_PETROECUADOR_DE_NORORIENTE</t>
  </si>
  <si>
    <t>EXPORTACIONES_DE_PETROLEO_DE_CONTRATOS_DE_PRESTACION_DE_SERVICIOS</t>
  </si>
  <si>
    <t>EXPORTACIONES_DE_PETROLEO_DE_REGALIAS</t>
  </si>
  <si>
    <t>EXPORTACIONES_DE_PETROLEO_DE_CONTRATOS_DE_PARTICIPACION</t>
  </si>
  <si>
    <t>EXPORTACIONES_DE_PETROLEO_DE_CONTRATOS_DE_CAMPOS_MARGINALES</t>
  </si>
  <si>
    <t>EXPORTACIONES_DE_PETROLEO_DE_CONTRATOS_DE_ALIANZAS_OPERATIVAS</t>
  </si>
  <si>
    <t>EXPORTACIONES_DE_PETROLEO_POR_DIFERENCIAL_DE_CALIDAD</t>
  </si>
  <si>
    <t>EXPORTACIONES_DE_PETROLEO_DE_CONTRATOS_DE_SERVICIOS_ESPECIFICOS</t>
  </si>
  <si>
    <t>EXPORTACIONES_DE_PETROLEO_DE_HASTA_23_GRADOS_API</t>
  </si>
  <si>
    <t>EXPORTACIONES_DE_PETROLEO_DEL_BLOQUE_15_Y_UNIFICADOS</t>
  </si>
  <si>
    <t>VENTAS_DE_PRODUCTOS_DE_LA_ACTIVIDAD_MINERA</t>
  </si>
  <si>
    <t>VENTA_DE_MINERALES_METALICOS_PROVENIENTES_DE_LA_ACTIVIDAD_MINERA</t>
  </si>
  <si>
    <t>VENTA_DE_MINERALES_NO_METALICOS_RESULTADO_DE_LA_ACTIVIDAD_MINERA</t>
  </si>
  <si>
    <t>GANANCIA_POR_TENENCIA_DE_MINERALES</t>
  </si>
  <si>
    <t>APORTE_FISCAL_DE_CAPITAL</t>
  </si>
  <si>
    <t>RECUPERACION_DE_INVERSIONES_Y_DE_RECURSOS_PUBLICOS</t>
  </si>
  <si>
    <t>RECUPERACION_DE_INVERSIONES_EN_TITULOS_–_VALORES</t>
  </si>
  <si>
    <t>CERTIFICADOS_DEL_TESORO_NACIONAL</t>
  </si>
  <si>
    <t>BONOS_DEL_ESTADO</t>
  </si>
  <si>
    <t>DEPOSITOS_A_PLAZO_EN_MONEDA_DE_CURSO_LEGAL</t>
  </si>
  <si>
    <t>VENTA_DE_ACCIONES</t>
  </si>
  <si>
    <t>DEPOSITOS_A_PLAZO_EN_MONEDA_EXTRANJERA</t>
  </si>
  <si>
    <t>VENTA_DE_PARTICIPACIONES_DE_CAPITAL</t>
  </si>
  <si>
    <t>RECUPERACION_DE_PARTICIPACIONES_FIDUCIARIAS</t>
  </si>
  <si>
    <t>RECUPERACION_DE_INVERSIONES_REALIZADAS_EN_EL_BIESS</t>
  </si>
  <si>
    <t>OTROS_TITULOS</t>
  </si>
  <si>
    <t>OTROS_VALORES</t>
  </si>
  <si>
    <t>RECUPERACION_DE_PRESTAMOS</t>
  </si>
  <si>
    <t>DE_ENTIDADES_DEL_PRESUPUESTO_GENERAL_DEL_ESTADO</t>
  </si>
  <si>
    <t>DE_ENTIDADES_DE_GOBIERNOS_AUTONOMOS_DESCENTRALIZADOS</t>
  </si>
  <si>
    <t>DEL_SECTOR_PRIVADO</t>
  </si>
  <si>
    <t>DE_SERVIDORES_PUBLICOS</t>
  </si>
  <si>
    <t>DE_CONTRATISTAS</t>
  </si>
  <si>
    <t>DE_ORGANISMOS_EXTERNOS_PARTICIPES_DEL_FONDO_ECUADOR_-_VENEZUELA_PARA_EL_DESARROLLO</t>
  </si>
  <si>
    <t>DE_RECUPERACION_DE_PRESTAMOS_QUIROGRAFARIOS_Y_ESPECIALES</t>
  </si>
  <si>
    <t>DE_RECUPERACION_DE_PRESTAMOS_HIPOTECARIOS_Y_CARTERA_DE_INSTITUCIONES_FINANCIERAS</t>
  </si>
  <si>
    <t>RECUPERACION_DE_INVERSIONES_EN_TITULOS_-_VALORES</t>
  </si>
  <si>
    <t>PARTICIPACIONES_FIDUCIARIAS</t>
  </si>
  <si>
    <t>RECUPERACION_POR_PERDIDA_DE_RECURSOS_PUBLICOS_A_SERVIDORES</t>
  </si>
  <si>
    <t>RECUPERACION_POR_PERDIDA_DE_RECURSOS_PUBLICOS_DE_ASEGURADORAS_Y_OTROS</t>
  </si>
  <si>
    <t>TRANSFERENCIAS_O_DONACIONES_DE_CAPITAL_E_INVERSION</t>
  </si>
  <si>
    <t>TRANSFERENCIAS_O_DONACIONES_DE_CAPITAL_E_INVERSION_DEL_SECTOR_PUBLICO</t>
  </si>
  <si>
    <t>DE_FONDOS_DE_CONTINGENCIAS</t>
  </si>
  <si>
    <t>DE_CONVENIOS_LEGALMENTE_SUSCRITOS</t>
  </si>
  <si>
    <t>TRANSFERENCIAS_O_DONACIONES_DE_CAPITAL_E_INVERSION_DEL_SECTOR_PRIVADO_INTERNO</t>
  </si>
  <si>
    <t>DONACIONES_DE_CAPITAL_DEL_SECTOR_PRIVADO_FINANCIERO</t>
  </si>
  <si>
    <t>DONACIONES_DE_CAPITAL_DEL_SECTOR_PRIVADO_NO_FINANCIERO</t>
  </si>
  <si>
    <t>DE_LAS_UTILIDADES_DE_CONCESIONARIOS_MINEROS</t>
  </si>
  <si>
    <t>TRANSFERENCIAS_DEL_SECTOR_PRIVADO_NO_FINANCIERO</t>
  </si>
  <si>
    <t>DONACIONES_DE_CAPITAL_DEL_EXTERIOR</t>
  </si>
  <si>
    <t>APORTES_Y_PARTICIPACIONES_DEL_SECTOR_PUBLICO</t>
  </si>
  <si>
    <t>DEL_FONDO_DE_INVERSION_PETROLERA</t>
  </si>
  <si>
    <t>DE_EXPORTACION_DE_HIDROCARBUROS_Y_DERIVADOS</t>
  </si>
  <si>
    <t>APORTES_Y_PARTICIPACIONES_DE_NO_PERMANENTE_E_INVERSION_A_LOS_GOBIERNOS_AUTONOMOS_DESCENTRALIZADOS_Y_REGIMENES_ESPECIALES</t>
  </si>
  <si>
    <t>DEL_FODESEC_AL_FONDO_DE_INVERSIONES_MUNICIPALES</t>
  </si>
  <si>
    <t>APORTE_A_JUNTAS_PARROQUIALES_RURALES</t>
  </si>
  <si>
    <t>APORTE_SEGUN_LEY_47_Y_SU_REFORMA</t>
  </si>
  <si>
    <t>DEL_FONDEPRO_APORTE_A_CONSEJOS_PROVINCIALES</t>
  </si>
  <si>
    <t>DEL_FONDEPRO_APORTE_AL_INGALA</t>
  </si>
  <si>
    <t>DEL_FONDEPRO_A_CONSEJOS_PROVINCIALES_A_TRAVES_DEL_BANCO_DEL_ESTADO</t>
  </si>
  <si>
    <t>DEL_FONDEPRO_AL_INGALA_A_TRAVES_DEL_BANCO_DEL_ESTADO</t>
  </si>
  <si>
    <t>DEL_FONDO_DE_DESCENTRALIZACION_A_MUNICIPIOS</t>
  </si>
  <si>
    <t>DEL_FONDO_DE_DESCENTRALIZACION_A_CONSEJOS_PROVINCIALES</t>
  </si>
  <si>
    <t>DEL_PRESUPUESTO_GENERAL_DEL_ESTADO_A_GOBIERNOS_AUTONOMOS_DESCENTRALIZADOS_PROVINCIALES_POR_EL_EJERCICIO_DE_LA_COMPETENCIA_DE_RIE</t>
  </si>
  <si>
    <t>PARTICIPACIONES_DE_CAPITAL_DE_LA_FUENTE_FISCAL_DEL_PRESUPUESTO_GENERAL_DEL_ESTADO_EN_LOS_INGRESOS_PETROLEROS</t>
  </si>
  <si>
    <t>DE_REGALIAS_DE_PETROECUADOR</t>
  </si>
  <si>
    <t>DE_REGALIAS_DE_PARTICIPACION_DEL_ESTADO</t>
  </si>
  <si>
    <t>DE_REGALIAS_DE_CAMPOS_MARGINALES</t>
  </si>
  <si>
    <t>DE_REGALIAS_DE_ALIANZAS_OPERATIVAS</t>
  </si>
  <si>
    <t>DE_EXPORTACIONES_DIRECTAS_DE_PETROECUADOR_EX-CONSORCIO</t>
  </si>
  <si>
    <t>DE_EXPORTACIONES_DIRECTAS_DE_PETROECUADOR_NORORIENTE</t>
  </si>
  <si>
    <t>DE_EXPORTACIONES_DE_CRUDO_PARTICIPACION_CON_CITY_ORIENTE_BLOQUE_27</t>
  </si>
  <si>
    <t>DE_EXPORTACIONES_DE_CRUDO_PARTICIPACION_CON_YPF_BLOQUE_16_Y_CAPIRON</t>
  </si>
  <si>
    <t>DE_EXPORTACIONES_DE_CRUDO_PARTICIPACION_CON_CANADA_GRANDE_BLOQUE_1</t>
  </si>
  <si>
    <t>DE_EXPORTACIONES_DE_CRUDO_PARTICIPACION_CON_PERENCO_CAMPO_PAYAMINO_Y_BLOQUES_7_Y_21</t>
  </si>
  <si>
    <t>DE_EXPORTACIONES_DE_CRUDO_PARTICIPACION_CON_OCCIDENTAL_LIM_Y_BLOQUE_15_Y_EDEN_YUTURI</t>
  </si>
  <si>
    <t>DE_EXPORTACIONES_DE_CRUDO_PARTICIPACION_PETRORIENTAL_(EX-ENCANA)_BLOQUES_14_Y_17</t>
  </si>
  <si>
    <t>DE_EXPORTACIONES_DE_CRUDO_PARTICIPACION_CON_ECUADOR_TLC_BLOQUE_18_Y_CAMPO_COMPARTIDO_PALO_AZUL</t>
  </si>
  <si>
    <t>DE_EXPORTACIONES_DE_CRUDO_PARTICIPACION_CON_CNPC_BLOQUE_11_CRISTAL_RUBI</t>
  </si>
  <si>
    <t>DE_EXPORTACIONES_DIRECTAS_DE_CAMPOS_MARGINALES</t>
  </si>
  <si>
    <t>DE_EXPORTACIONES_DIRECTAS_DE_ALIANZAS_OPERATIVAS</t>
  </si>
  <si>
    <t>DE_EXPORTACIONES_DIRECTAS_DIFERENCIAL_DE_CALIDAD</t>
  </si>
  <si>
    <t>DE_EXPORTACIONES_DIRECTAS_DE_COMPAÑIAS_DE_PRESTACION_DE_SERVICIOS</t>
  </si>
  <si>
    <t>DE_EXPORTACIONES_DIRECTAS_DE_COMPAÑIAS_DE_PRESTACION_DE_SERVICIOS_ESPECIFICOS_ENAP</t>
  </si>
  <si>
    <t>DE_EXPORTACIONES_DIRECTAS_DE_COMPAÑIAS_DE_PRESTACION_DE_SERVICIOS_ESPECIFICOS_TIVACUNO</t>
  </si>
  <si>
    <t>DE_PARTICIPACION_DE_EXCEDENTES_DE_PRECIOS_DE_CONTRATOS_PETROLEROS_CON_ANDES_PETROLEUM_–_TARAPOA</t>
  </si>
  <si>
    <t>DE_PARTICIPACION_DE_EXCEDENTES_DE_PRECIOS_DE_CONTRATOS_PETROLEROS_CON_CITY_ORIENTE_27</t>
  </si>
  <si>
    <t>DE_PARTICIPACION_DE_EXCEDENTES_DE_PRECIOS_DE_CONTRATOS_PETROLEROS_CON_PERENCO_7_Y_21</t>
  </si>
  <si>
    <t>DE_PARTICIPACION_DE_EXCEDENTES_DE_PRECIOS_DE_CONTRATOS_PETROLEROS_CON_PETRORIENTAL_14_Y_17</t>
  </si>
  <si>
    <t>DE_PARTICIPACION_DE_EXCEDENTES_DE_PRECIOS_DE_CONTRATOS_PETROLEROS_CON_REPSOL_YPF_16</t>
  </si>
  <si>
    <t>DE_PARTICIPACION_DE_EXCEDENTES_DE_PRECIOS_DE_CONTRATOS_PETROLEROS_CON_ECUADOR_TLC_SA_18</t>
  </si>
  <si>
    <t>DE_PARTICIPACION_DE_EXCEDENTES_DE_PRECIOS_DE_CONTRATOS_PETROLEROS_CON_CANADA_GRANDE_LIMIT_</t>
  </si>
  <si>
    <t>DE_EXPORTACIONES_DE_CRUDO_BLOQUE_15_Y_UNIFICADOS</t>
  </si>
  <si>
    <t>DE_EXPORTACIONES_DE_CRUDO_PARTICIPACION_CON_ANDES_PETROLEUM_BLOQUE_18_B_-_TARAPOA</t>
  </si>
  <si>
    <t>POR_REGALIAS_PETROAMAZONAS_BLOQUE_15</t>
  </si>
  <si>
    <t>POR_REGALIAS_PETROECUADOR_BLOQUE_27</t>
  </si>
  <si>
    <t>DE_EXPORTACIONES_DE_PETROLEO_BLOQUE_27</t>
  </si>
  <si>
    <t>DE_EXPORTACIONES_DE_PETROLEO_DEL_CONTRATO_DE_SERVICIOS_ESPECIFICOS_DE_LA_EMPRESA_RIO_NAPO_-_CAMPO_SACHA</t>
  </si>
  <si>
    <t>DE_LA_EXPLOTACION_DE_GAS_NATURAL</t>
  </si>
  <si>
    <t>DE_LA_VENTA_ANTICIPADA_DE_PETROLEO</t>
  </si>
  <si>
    <t>DE_EXPORTACIONES_DIRECTAS_DE_COMPAÑIAS_DE_PRESTACION_DE_SERVICIOS_MARGEN_DE_SOBERANIA_PETROLERA_</t>
  </si>
  <si>
    <t>DE_EXPORTACIONES_DIRECTAS_DE_CRUDO_DE_PETROAMAZONAS_EP_BLOQUE_7</t>
  </si>
  <si>
    <t>DE_EXPORTACIONES_DIRECTAS_DE_CRUDO_DE_PETROAMAZONAS_EP_BLOQUE_21</t>
  </si>
  <si>
    <t>DE_REGALIAS_DE_PETROAMAZONAS_EP_BLOQUE_7</t>
  </si>
  <si>
    <t>DE_REGALIAS_DE_PETROAMAZONAS_EP_BLOQUE_21</t>
  </si>
  <si>
    <t>DE_REGALIAS_DE_PETROAMAZONAS_EP_PAÑACOCHA</t>
  </si>
  <si>
    <t>DE_EXPORTACIONES_DIRECTAS_DE_CRUDO_DE_PETROAMAZONAS_EP_PAÑACOCHA</t>
  </si>
  <si>
    <t>MARGEN_DE_SOBERANIA_DE_EXPORTACIONES_DIRECTAS_SECRETARIA_DE_HIDROCARBUROS_-_AGIP_ECUADOR_OIL_B_V_BLOQUE_10</t>
  </si>
  <si>
    <t>MARGEN_DE_SOBERANIA_DE_EXPORTACIONES_DIRECTAS_SECRETARIA_DE_HIDROCARBUROS_-_ANDES_PETROLEUM_BLOQUE_TARAPOA</t>
  </si>
  <si>
    <t>MARGEN_DE_SOBERANIA_DE_EXPORTACIONES_DIRECTAS_SECRETARIA_DE_HIDROCARBUROS_–_ENAP_-_S_IPEC_BLOQUE_MAURO_DAVALOS_CORDERO_(MDC)</t>
  </si>
  <si>
    <t>MARGEN_DE_SOBERANIA_DE_EXPORTACIONES_DIRECTAS_SECRETARIA_DE_HIDROCARBUROS_–_ENAP_-_SIPEC_BLOQUES_PARAISO_BIGUNO_HUACHITO_E_I</t>
  </si>
  <si>
    <t>MARGEN_DE_SOBERANIA_DE_EXPORTACIONES_DIRECTAS_SECRETARIA_DE_HIDROCARBUROS_-_PETRORIENTAL_BLOQUE_14</t>
  </si>
  <si>
    <t>MARGEN_DE_SOBERANIA_DE_EXPORTACIONES_DIRECTAS_SECRETARIA_DE_HIDROCARBUROS_-_PETRORIENTAL_BLOQUE_17</t>
  </si>
  <si>
    <t>MARGEN_DE_SOBERANIA_DE_EXPORTACIONES_DIRECTAS_SECRETARIA_DE_HIDROCARBUROS_-_REPSOL-YPF_BLOQUE_16_Y_BOGICAPIRON</t>
  </si>
  <si>
    <t>SALDO_DEL_INGRESO_DISPONIBLE_DE_EXPORTACIONES_DIRECTAS_DE_PETROLEO_SECRETARIA_DE_HIDROCARBUROS_-_AGIP_ECUADOR_OIL_B_V_BLOQUE_10</t>
  </si>
  <si>
    <t>SALDO_DEL_INGRESO_DISPONIBLE_DE_EXPORTACIONES_DIRECTAS_DE_PETROLEO_SECRETARIA_DE_HIDROCARBUROS_-_ANDES_PETROLEUM_BLOQUE_TARAPOA</t>
  </si>
  <si>
    <t>SALDO_DEL_INGRESO_DISPONIBLE_DE_EXPORTACIONES_DIRECTAS_DE_PETROLEO_SECRETARIA_DE_HIDROCARBUROS_-_ENAP-SIPEC_BLOQUE_MAURO_DAVALO</t>
  </si>
  <si>
    <t>SALDO_DEL_INGRESO_DISPONIBLE_DE_EXPORTACIONES_DIRECTAS_DE_PETROLEO_SECRETARIA_DE_HIDROCARBUROS_-_ENAP-SIPEC_BLOQUES_PARAISO_BI</t>
  </si>
  <si>
    <t>SALDO_DEL_INGRESO_DISPONIBLE_DE_EXPORTACIONES_DIRECTAS_DE_PETROLEO_SECRETARIA_DE_HIDROCARBUROS_-_PETRORIENTAL_BLOQUE_14</t>
  </si>
  <si>
    <t>SALDO_DEL_INGRESO_DISPONIBLE_DE_EXPORTACIONES_DIRECTAS_DE_PETROLEO_SECRETARIA_DE_HIDROCARBUROS_-_PETRORIENTAL_BLOQUE_17</t>
  </si>
  <si>
    <t>SALDO_DEL_INGRESO_DISPONIBLE_DE_EXPORTACIONES_DIRECTAS_DE_PETROLEO_SECRETARIA_DE_HIDROCARBUROS_-_REPSOL-_YPF_BLOQUE_16_Y_BOGICA</t>
  </si>
  <si>
    <t>DE_EXPORTACIONES_DIRECTAS_DE_PETROLEO_EP_PETROECUADOR-_PENINSULA</t>
  </si>
  <si>
    <t>DE_EXPORTACIONES_DIRECTAS_DE_PETROLEO_EP_PETROECUADOR_-BLOQUE_1</t>
  </si>
  <si>
    <t>DE_EXPORTACIONES_DE_REGALIAS_DE_PETROLEO_EP_PETROECUADOR-_PENINSULA</t>
  </si>
  <si>
    <t>DE_EXPORTACIONES_DE_REGALIAS_DE_PETROLEO_EP_PETROECUADOR_-BLOQUE_1</t>
  </si>
  <si>
    <t>DE_EXPORTACIONES_DE_REGALIAS_DE_PETROLEO_DE_PETROAMAZONAS_EP_-_BLOQUE_18</t>
  </si>
  <si>
    <t>DE_EXPORTACIONES_DIRECTAS_DE_PETROLEO_DE_PETROAMAZONAS_EP_-_BLOQUE_18</t>
  </si>
  <si>
    <t>MARGEN_DE_SOBERANIA_DE_EXPORTACIONES_DIRECTAS_SECRETARIA_DE_HIDROCARBUROS_-_PETROBELL_CAMPO_TIGUINO</t>
  </si>
  <si>
    <t>MARGEN_DE_SOBERANIA_DE_EXPORTACIONES_DIRECTAS_SECRETARIA_DE_HIDROCARBUROS_-_PACIFPETROL_CAMPO_GUSTAVO_GALINDO</t>
  </si>
  <si>
    <t>MARGEN_DE_SOBERANIA_DE_EXPORTACIONES_DIRECTAS_SECRETARIA_DE_HIDROCARBUROS_-_PEGASO_CAMPO_PUMA</t>
  </si>
  <si>
    <t>MARGEN_DE_SOBERANIA_DE_EXPORTACIONES_DIRECTAS_SECRETARIA_DE_HIDROCARBUROS_–_PETRO_SUDAMERICANOS_CAMPO_PALANDA-YUCA_SUR</t>
  </si>
  <si>
    <t>MARGEN_DE_SOBERANIA_DE_EXPORTACIONES_DIRECTAS_SECRETARIA_DE_HIDROCARBUROS_–_PETRO_SUDAMERICANOS_CAMPO_PINDO</t>
  </si>
  <si>
    <t>MARGEN_DE_SOBERANIA_DE_EXPORTACIONES_DIRECTAS_SECRETARIA_DE_HIDROCARBUROS_-_TECPETROECUADOR_CAMPO_BERMEJO_-_RAYO</t>
  </si>
  <si>
    <t>MARGEN_DE_SOBERANIA_DE_EXPORTACIONES_DIRECTAS_SECRETARIA_DE_HIDROCARBUROS_-_REPSOL_YPF_CAMPO_TIVACUNO</t>
  </si>
  <si>
    <t>SALDO_DEL_INGRESO_DISPONIBLE_DE_EXPORTACIONES_DIRECTAS_DE_PETROLEO_SECRETARIA_DE_HIDROCARBUROS_-_PETROBELL_CAMPO_TIGUINO</t>
  </si>
  <si>
    <t>SALDO_DEL_INGRESO_DISPONIBLE_DE_EXPORTACIONES_DIRECTAS_DE_PETROLEO_SECRETARIA_DE_HIDROCARBUROS_-_PACIFPETROL_CAMPO_GUSTAVO_GALI</t>
  </si>
  <si>
    <t>SALDO_DEL_INGRESO_DISPONIBLE_DE_EXPORTACIONES_DIRECTAS_DE_PETROLEO_SECRETARIA_DE_HIDROCARBUROS_-_PEGASO_CAMPO_PUMA</t>
  </si>
  <si>
    <t>SALDO_DEL_INGRESO_DISPONIBLE_DE_EXPORTACIONES_DIRECTAS_DE_PETROLEO_SECRETARIA_DE_HIDROCARBUROS_-_PETRO_SUDAMERICANOS_CAMPO_PALA</t>
  </si>
  <si>
    <t>SALDO_DEL_INGRESO_DISPONIBLE_DE_EXPORTACIONES_DIRECTAS_DE_PETROLEO_SECRETARIA_DE_HIDROCARBUROS_-_PETRO_SUDAMERICANOS_CAMPO_PINDO</t>
  </si>
  <si>
    <t>SALDO_DEL_INGRESO_DISPONIBLE_DE_EXPORTACIONES_DIRECTAS_DE_PETROLEO_SECRETARIA_DE_HIDROCARBUROS_-_TECPETROECUADOR_CAMPO_BERMEJO</t>
  </si>
  <si>
    <t>SALDO_DEL_INGRESO_DISPONIBLE_DE_EXPORTACIONES_DIRECTAS_DE_PETROLEO_SECRETARIA_DE_HIDROCARBUROS_-_REPSOL_YPF_CAMPO_TIVACUNO</t>
  </si>
  <si>
    <t>DE_EXPORTACIONES_DIRECTAS_DE_PETROLEO_EP_PETROECUADOR_-_CAMPO_PUCUNA</t>
  </si>
  <si>
    <t>DE_EXPORTACIONES_DE_REGALIAS_DE_PETROLEO_EP_PETROECUADOR_-_CAMPO_PUCUNA</t>
  </si>
  <si>
    <t>DE_EXPORTACIONES_DIRECTAS_DE_PETROLEO_EP_PETROECUADOR</t>
  </si>
  <si>
    <t>DE_EXPORTACIONES_DE_REGALIAS_DE_PETROLEO_EP_PETROECUADOR</t>
  </si>
  <si>
    <t>DE_EXPORTACIONES_DE_REGALIAS_DEL_PETROLEO_DEL_CONTRATO_DE_ALIANZAS_OPERATIVAS_EN_LOS_CAMPOS:_CULEBRA_YULEBRA_ANACONDA</t>
  </si>
  <si>
    <t>DE_EXPORTACIONES_DIRECTAS_DEL_PETROLEO_DEL_CONTRATO_DE_ALIANZAS_OPERATIVAS_EN_LOS_CAMPOS:_CULEBRA_YULEBRA_Y_ANACONDA</t>
  </si>
  <si>
    <t>DE_EXPORTACIONES_DE_REGALIAS_DEL_PETROLEO_DE_PETROAMAZONAS_EP_BLOQUE_31</t>
  </si>
  <si>
    <t>DE_EXPORTACIONES_DIRECTAS_DEL_PETROLEO_DE_PETROAMAZONAS_EP_BLOQUE_31</t>
  </si>
  <si>
    <t>DE_EXPORTACIONES_DE_REGALIAS_DE_PETROLEO_DEL_CONTRATO_PARA_LA_PROVISION_DE_SERVICIOS_INTEGRADOS_EN_EL_CAMPO_MADURO_SHUSHUFINDI</t>
  </si>
  <si>
    <t>DE_EXPORTACIONES_DIRECTAS_DE_PETROLEO_DEL_CONTRATO_PARA_LA_PROVISION_DE_SERVICIOS_INTEGRADOS_EN_EL_CAMPO_MADURO_SHUSHUFINDI_-</t>
  </si>
  <si>
    <t>DE_EXPORTACIONES_DE_REGALIAS_DE_PETROLEO_DEL_CONTRATO_PARA_LA_PROVISION_DE_SERVICIOS_INTEGRADOS_EN_EL_CAMPO_MADURO_LIBERTAD_-</t>
  </si>
  <si>
    <t>DE_EXPORTACIONES_DIRECTAS_DE_PETROLEO_DEL_CONTRATO_PARA_LA_PROVISION_DE_SERVICIOS_INTEGRADOS_EN_EL_CAMPO_MADURO_LIBERTAD_-_ATA</t>
  </si>
  <si>
    <t>PARTICIPACIONES_DE_CAPITAL_DE_LOS_ENTES_PUBLICOS_EN_LOS_INGRESOS_PETROLEROS</t>
  </si>
  <si>
    <t>PARTICIPACIONES_DE_CAPITAL_EN_LOS_INGRESOS_PETROLEROS</t>
  </si>
  <si>
    <t>PARTICIPACIONES_DE_CAPITAL_DEL_SECTOR_PUBLICO_EN_PREASIGNACIONES</t>
  </si>
  <si>
    <t>PARTICIPACIONES_DE_CAPITAL_EN_PREASIGNACIONES_ESTABLECIDAS_POR_LEY</t>
  </si>
  <si>
    <t>ASIGNACION_PRESUPUESTARIA_DE_VALORES_EQUIVALENTES_AL_IMPUESTO_AL_VALOR_AGREGADO_(IVA)</t>
  </si>
  <si>
    <t>DEL_PRESUPUESTO_GENERAL_DE_ESTADO_A_GOBIERNOS_AUTONOMOS_DESCENTRALIZADOS_PROVINCIALES_</t>
  </si>
  <si>
    <t>DEL_PRESUPUESTO_GENERAL_DE_ESTADO_A_GOBIERNOS_AUTONOMOS_DESCENTRALIZADOS_MUNICIPALES_</t>
  </si>
  <si>
    <t>DEL_PRESUPUESTO_GENERAL_DE_ESTADO_A_GOBIERNOS_AUTONOMOS_DESCENTRALIZADOS_PARROQUIALES_RURALES_</t>
  </si>
  <si>
    <t>DEL_PRESUPUESTO_GENERAL_DE_ESTADO_A_EMPRESAS_PUBLICAS_DE_GOBIERNOS_AUTONOMOS_DESCENTRALIZADOS_</t>
  </si>
  <si>
    <t>DEL_PRESUPUESTO_GENERAL_DE_ESTADO_A_EMPRESAS_PUBLICAS_NACIONALES_</t>
  </si>
  <si>
    <t>DEL_PRESUPUESTO_GENERAL_DEL_ESTADO_A_ENTIDADES_FINANCIERAS_PUBLICAS_</t>
  </si>
  <si>
    <t>DEL_PRESUPUESTO_GENERAL_DE_ESTADO_A_ENTIDADES_DE_LA_SEGURIDAD_SOCIAL</t>
  </si>
  <si>
    <t>A_UNIVERSIDADES_Y_ESCUELAS_POLITECNICAS_PUBLICAS</t>
  </si>
  <si>
    <t>PARTICIPACIONES_DE_LOS_INGRESOS_DE_CAPITAL_DE_LA_FUENTE_FISCAL_DEL_PRESUPUESTO_GENERAL_DEL_ESTADO_EN_LA_EXTRACCION_Y_COMERCIALIZ</t>
  </si>
  <si>
    <t>DE_REGALIAS_DE_PETROLEO_PETROAMAZONAS_EP_-_CAMPOS_REGION_AMAZONICA</t>
  </si>
  <si>
    <t>DE_REGALIAS_DE_PETROLEO_DEL_CONTRATO_DE_ALIANZAS_OPERATIVAS_PETROAMAZONAS_EP_–_CAMPOS:_CULEBRA_YULEBRA_Y_ANACONDA</t>
  </si>
  <si>
    <t>DE_REGALIAS_DE_PETROLEO_PETROAMAZONAS_EP_-_PENINSULA_-_BLOQUE_1_PACOA</t>
  </si>
  <si>
    <t>DE_REGALIAS_DE_PETROLEO_PETROAMAZONAS_EP_-_BLOQUES_15_Y_12</t>
  </si>
  <si>
    <t>DE_REGALIAS_DE_PETROLEO_PETROAMAZONAS_EP_-_CAMPO_PANACOCHA</t>
  </si>
  <si>
    <t>DE_REGALIAS_DE_PETROLEO_PETROAMAZONAS_EP_-_BLOQUE_7</t>
  </si>
  <si>
    <t>DE_REGALIAS_DE_PETROLEO_PETROAMAZONAS_EP_-_BLOQUE_21</t>
  </si>
  <si>
    <t>DE_REGALIAS_DE_PETROLEO_PETROAMAZONAS_EP_-_BLOQUE_18</t>
  </si>
  <si>
    <t>DE_REGALIAS_DE_PETROLEO_PETROAMAZONAS_EP_-_BLOQUE_31</t>
  </si>
  <si>
    <t>DE_REGALIAS_DE_PETROLEO_DEL_CONTRATO_PARA_LA_PROVISION_DE_SERVICIOS_INTEGRADOS_PETROAMAZONAS_EP_-_CAMPO_MADURO_-_SHUSHUFINDI_-_A</t>
  </si>
  <si>
    <t>DE_REGALIAS_DE_PETROLEO_DEL_CONTRATO_PARA_LA_PROVISION_DE_SERVICIOS_INTEGRADOS_PETROAMAZONAS_EP_-_CAMPO_MADURO_-_LIBERTAD_-_ATAC</t>
  </si>
  <si>
    <t>DE_REGALIAS_DE_PETROLEO_PETROAMAZONAS_EP_-_ACTIVO_AUCA</t>
  </si>
  <si>
    <t>DE_REGALIAS_DE_PETROLEO_DEL_CONTRATO_PARA_LA_PROVISION_DE_SERVICIOS_INTEGRADOS_PETROAMAZONAS_EP-CAMPO_MADURO-LAGO_AGRIO</t>
  </si>
  <si>
    <t>DE_REGALIAS_DE_PETROLEO_DEL_CONTRATO_PARA_LA_PROVISION_DE_SERVICIOS_INTEGRADOS_PETROAMAZONAS_EP-CAMPO_MADURO-PALO_AZUL</t>
  </si>
  <si>
    <t>DE_REGALIAS_DE_PETROLEO_DEL_CONTRATO_PARA_LA_PROVISION_DE_SERVICIOS_INTEGRADOS_PETROAMAZONAS_EP-CAMPO_MADURO-EDEN_YUTURI</t>
  </si>
  <si>
    <t>DE_REGALIAS_DE_PETROLEO_PETROAMAZONAS_EP-CAMPO_ITT</t>
  </si>
  <si>
    <t>DE_REGALIAS_DE_PETROLEO_DEL_CONTRATO_PARA_LA_PROVISION_DE_SERVICIOS_INTEGRADOS_PETROAMAZONAS_EP-CAMPO_MADURO-LIMONCOCHA</t>
  </si>
  <si>
    <t>DE_REGALIAS_DE_PETROLEO_DEL_CONTRATO_PARA_LA_PROVISION_DE_SERVICIOS_INTEGRADOS_PETROAMAZONAS_EP-CAMPO_MADURO-INDILLANA</t>
  </si>
  <si>
    <t>DE_REGALIAS_DE_PETROLEO_DEL_CONTRATO_PARA_LA_PROVISION_DE_SERVICIOS_INTEGRADOS_PETROAMAZONAS_EP-CAMPO_MADURO-YANANQUINCHA</t>
  </si>
  <si>
    <t>DE_REGALIAS_DE_PETROLEO</t>
  </si>
  <si>
    <t>DE_EXPORTACIONES_DIRECTAS_DE_PETROLEO_PETROAMAZONAS_EP_-_CAMPOS_REGION_AMAZONICA</t>
  </si>
  <si>
    <t>DE_EXPORTACIONES_DIRECTAS_DE_PETROLEO_CONTRATO_DE_ALIANZAS_OPERATIVAS_PETROAMAZONAS_EP_-_CAMPOS_CULEBRA_YULEBRA_Y_ANACONDA</t>
  </si>
  <si>
    <t>DE_EXPORTACIONES_DIRECTAS_DE_PETROLEO_CONTRATO_-_PENINSULA_-_BLOQUE_1</t>
  </si>
  <si>
    <t>DE_EXPORTACIONES_DIRECTAS_DE_PETROLEO_CONTRATO_DE_SERVICIOS_ESPECIFICOS_DE_LA_EMPRESA_RIO_NAPO_PETROAMAZONAS_EP_-_CAMPO_SACHA</t>
  </si>
  <si>
    <t>DE_EXPORTACIONES_DIRECTAS_DE_PETROLEO_PETROAMAZONAS_EP_BLOQUES_15_Y_12</t>
  </si>
  <si>
    <t>DE_EXPORTACIONES_DIRECTAS_DE_PETROLEO_PETROAMAZONAS_EP_-_CAMPO_PANACOCHA</t>
  </si>
  <si>
    <t>DE_EXPORTACIONES_DIRECTAS_DE_PETROLEO_PETROAMAZONAS_EP_-_BLOQUE_7</t>
  </si>
  <si>
    <t>DE_EXPORTACIONES_DIRECTAS_DE_PETROLEO_PETROAMAZONAS_EP_-_BLOQUE_21</t>
  </si>
  <si>
    <t>DE_EXPORTACIONES_DIRECTAS_DE_PETROLEO_PETROAMAZONAS_EP_-_BLOQUE_18</t>
  </si>
  <si>
    <t>DE_EXPORTACIONES_DIRECTAS_DE_PETROLEO_PETROAMAZONAS_EP_-_BLOQUE_31</t>
  </si>
  <si>
    <t>DE_EXPLOTACION_Y_COMERCIALIZACION_INTERNA_DE_GAS_NATURAL_PETROAMAZONAS_EP</t>
  </si>
  <si>
    <t>DE_EXPORTACIONES_DIRECTAS_DE_PETROLEO_DEL_CONTRATO_PARA_LA_PROVISION_DE_SERVICIOS_INTEGRADOS_PETROAMAZONAS_EP_-_CAMPO_MADURO_-_S</t>
  </si>
  <si>
    <t>DE_EXPORTACIONES_DIRECTAS_DE_PETROLEO_DEL_CONTRATO_PARA_LA_PROVISION_DE_SERVICIOS_INTEGRADOS_PETROAMAZONAS_EP_-_CAMPO_MADURO_-_L</t>
  </si>
  <si>
    <t>DE_EXPORTACIONES_DIRECTAS_DE_PETROLEO_PETROAMAZONAS_EP_-_ACTIVO_AUCA</t>
  </si>
  <si>
    <t>DE_EXPORTACIONES_DIRECTAS_DE_CRUDO_REDUCIDO_REFINERIA_AMAZONAS_-_CRRA</t>
  </si>
  <si>
    <t>DE_EXPORTACIONES_DIRECTAS_DEL_CONTRATO_PARA_LA_PROVISION_DE_SERVICIOS_INTEGRADOS_PETROAMAZONAS_EP-CAMPO_MADURO-LAGO_AGRIO</t>
  </si>
  <si>
    <t>DE_EXPORTACIONES_DIRECTAS_DEL_CONTRATO_PARA_LA_PROVISION_DE_SERVICIOS_INTEGRADOS_PETROAMAZONAS_EP-CAMPO_MADURO-PALO_AZUL</t>
  </si>
  <si>
    <t>DE_EXPORTACIONES_DIRECTAS_DEL_CONTRATO_PARA_LA_PROVISION_DE_SERVICIOS_INTEGRADOS_PETROAMAZONAS_EP-CAMPO_MADURO-EDEN_YUTURI</t>
  </si>
  <si>
    <t>DE_EXPORTACIONES_DIRECTAS_DE_PETROLEO_PETROAMAZONAS_EP-CAMPO_ITT</t>
  </si>
  <si>
    <t>DE_EXPORTACIONES_DIRECTAS_DEL_CONTRATO_PARA_LA_PROVICION_DE_SERVICIOS_INTEGRADOS_PETROAMAZONAS_EP-CAMPO_MADURO-LIMONCOCHA</t>
  </si>
  <si>
    <t>DE_EXPORTACIONES_DIRECTAS_DE_PETROLEO</t>
  </si>
  <si>
    <t>MARGEN_DE_SOBERANIA_DE_EXPORTACIONES_DIRECTAS_SECRETARIA_DE_HIDROCARBUROS_-_ANDES_-_PETROLEUM_-_ECUADOR</t>
  </si>
  <si>
    <t>MARGEN_DE_SOBERANIA_DE_EXPORTACIONES_DIRECTAS_SECRETARIA_DE_HIDROCARBUROS_-_REPSOL_-_YPF_BLOQUE_16_Y_BOGICAPIRON</t>
  </si>
  <si>
    <t>MARGEN_DE_SOBERANIA_DE_EXPORTACIONES_DIRECTAS_SECRETARIA_DE_HIDROCARBUROS_-_REPSOL_-_YPF_CAMPO_TIVACUNO_-_67</t>
  </si>
  <si>
    <t>MARGEN_DE_SOBERANIA_DE_EXPORTACIONES_DIRECTAS_SECRETARIA_DE_HIDROCARBUROS_-_PETRORIENTAL_S_A_BLOQUE_14</t>
  </si>
  <si>
    <t>MARGEN_DE_SOBERANIA_DE_EXPORTACIONES_DIRECTAS_SECRETARIA_DE_HIDROCARBUROS_-PETRORIENTAL_S_A__BLOQUE_17</t>
  </si>
  <si>
    <t>MARGEN_DE_SOBERANIA_DE_EXPORTACIONES_DIRECTAS_SECRETARIA_DE_HIDROCARBUROS_-_ENAP_-_SIPEC_BLOQUE_MAURO_DAVALOS_CORDERO_(MDC)_BLOQ</t>
  </si>
  <si>
    <t>MARGEN_DE_SOBERANIA_DE_EXPORTACIONES_DIRECTAS_SECRETARIA_DE_HIDROCARBUROS_-_ENAP_-_SIPEC_-_BLOQUES_PARAISO_BIGUNO_HUACHITO_E_I</t>
  </si>
  <si>
    <t>MARGEN_DE_SOBERANIA_DE_EXPORTACIONES_DIRECTAS_SECRETARIA_DE_HIDROCARBUROS_-PETROSUDAMERICANOS_CAMPO_PALANDA_-_YUCA_SUR_-_BLOQUE</t>
  </si>
  <si>
    <t>MARGEN_DE_SOBERANIA_DE_EXPORTACIONES_DIRECTAS_SECRETARIA_DE_HIDROCARBUROS_-_PETRO_SUDAMERICANOS_CAMPO_PINDO_-_BLOQUE_65</t>
  </si>
  <si>
    <t>MARGEN_DE_SOBERANIA_DE_EXPORTACIONES_DIRECTAS_SECRETARIA_DE_HIDROCARBUROS_-TECPETROECUADOR_CAMPO_BERMEJO_-_BLOQUE_49</t>
  </si>
  <si>
    <t>MARGEN_DE_SOBERANIA_DE_EXPORTACIONES_DIRECTAS_SECRETARIA_DE_HIDROCARBUROS_-PETROBELL_CAMPO_TIGUINO_-_BLOQUE_66</t>
  </si>
  <si>
    <t>MARGEN_DE_SOBERANIA_DE_EXPORTACIONES_DIRECTAS_SECRETARIA_DE_HIDROCARBUROS_-PACIFPETROL_CAMPO_GUSTAVO_GALINDO_-_BLOQUE_2</t>
  </si>
  <si>
    <t>MARGEN_DE_SOBERANIA_DE_EXPORTACIONES_DIRECTAS_SECRETARIA_DE_HIDROCARBUROS_-_PEGASO_CAMPO_PUMA_-_BLOQUE_45</t>
  </si>
  <si>
    <t>MARGEN_DE_SOBERANIA_DE_EXPORTACIONES_DIRECTAS_SECRETARIA_DE_HIDROCARBUROS_-MARAÑON_CAMPO_ENO_RON_-_BLOQUE_54</t>
  </si>
  <si>
    <t>MARGEN_DE_SOBERANIA_DE_EXPORTACIONES_DIRECTAS_SECRETARIA_DE_HIDROCARBUROS_-INTERPEL_-_CAMPO_OCANO_PEÑA_BLANCA_-_BLOQUE_52</t>
  </si>
  <si>
    <t>MARGEN_DE_SOBERANIA_DE_EXPORTACIONES_DIRECTAS_SECRETARIA_DE_HIDROCARBUROS_-_DGC_CAMPO_SINGUE_-_BLOQUE_53</t>
  </si>
  <si>
    <t>MARGEN_DE_SOBERANIA_DE_EXPORTACIONES_DIRECTAS_SECRETARIA_DE_HIDROCARBUROS_-_CAMPO_WATI</t>
  </si>
  <si>
    <t>MARGEN_DE_SOBERANIA_DE_EXPORTACIONES_DIRECTAS_DE_PETROLEO</t>
  </si>
  <si>
    <t>SALDO_DEL_INGRESO_DISPONIBLE_DE_EXPORTACIONES_DIRECTAS_DE_PETROLEO_SECRETARIA_DE_HIDROCARBUROS_-_ANDES_-_PETROLEUM_-_ECUADOR</t>
  </si>
  <si>
    <t>SALDO_DEL_INGRESO_DISPONIBLE_DE_EXPORTACIONES_DIRECTAS_DE_PETROLEO_SECRETARIA_DE_HIDROCARBUROS_-_REPSOL_-_YPF_BLOQUE_16_Y_BOGIC</t>
  </si>
  <si>
    <t>SALDO_DEL_INGRESO_DISPONIBLE_DE_EXPORTACIONES_DIRECTAS_DE_PETROLEO_SECRETARIA_DE_HIDROCARBUROS_-_REPSOL_-_YPF_CAMPO_TIVACUNO_-_6</t>
  </si>
  <si>
    <t>SALDO_DEL_INGRESO_DISPONIBLE_DE_EXPORTACIONES_DIRECTAS_DE_PETROLEO_SECRETARIA_DE_HIDROCARBUROS_-_PETRORIENTAL_S_A_BLOQUE_14</t>
  </si>
  <si>
    <t>SALDO_DEL_INGRESO_DISPONIBLE_DE_EXPORTACIONES_DIRECTAS_DE_PETROLEO_SECRETARIA_DE_HIDROCARBUROS_-_PETRORIENTAL_S_A_BLOQUE_17</t>
  </si>
  <si>
    <t>SALDO_DEL_INGRESO_DISPONIBLE_DE_EXPORTACIONES_DIRECTAS_DE_PETROLEO_SECRETARIA_DE_HIDROCARBUROS_-_SIPEC_-_ENAP_CAMPO_MAURO_DAVALO</t>
  </si>
  <si>
    <t>SALDO_DEL_INGRESO_DISPONIBLE_DE_EXPORTACIONES_DIRECTAS_DE_PETROLEO_SECRETARIA_DE_HIDROCARBUROS_-_SIPEC_-_ENAP_-_BLOQUES_PARAISO</t>
  </si>
  <si>
    <t>SALDO_DEL_INGRESO_DISPONIBLE_DE_EXPORTACIONES_DIRECTAS_DE_PETROLEO_SECRETARIA_DE_HIDROCARBUROS_-_PETROSUDAMERICANOS_CAMPO_PALAN</t>
  </si>
  <si>
    <t>SALDO_DEL_INGRESO_DISPONIBLE_DE_EXPORTACIONES_DIRECTAS_DE_PETROLEO_SECRETARIA_DE_HIDROCARBUROS_-_PETRO_SUDAMERICANOS_CAMPO_PIND</t>
  </si>
  <si>
    <t>SALDO_DEL_INGRESO_DISPONIBLE_DE_EXPORTACIONES_DIRECTAS_DE_PETROLEO_SECRETARIA_DE_HIDROCARBUROS_-_PETROBELL_CAMPO_TIGUINO_BLOQUE</t>
  </si>
  <si>
    <t>SALDO_DEL_INGRESO_DISPONIBLE_DE_EXPORTACIONES_DIRECTAS_DE_PETROLEO_SECRETARIA_DE_HIDROCARBUROS_-_PEGASO_PUMA_BLOQUE_45</t>
  </si>
  <si>
    <t>SALDO_DEL_INGRESO_DISPONIBLE_DE_EXPORTACIONES_DIRECTAS_DE_PETROLEO_SECRETARIA_DE_HIDROCARBUROS_-_MARAÑON_CAMPO_ENO_RON_-_BLOQU</t>
  </si>
  <si>
    <t>SALDO_DEL_INGRESO_DISPONIBLE_DE_EXPORTACIONES_DIRECTAS_DE_PETROLEO_SECRETARIA_DE_HIDROCARBUROS_-_INTERPEL_CAMPO_OCANO_PEÑA_BLAN</t>
  </si>
  <si>
    <t>SALDO_DEL_INGRESO_DISPONIBLE_DE_EXPORTACIONES_DIRECTAS_DE_PETROLEO_SECRETARIA_DE_HIDROCARBUROS_-_DGC_-_CAMPO_SINGUE_BLOQUE_53</t>
  </si>
  <si>
    <t>SALDO_DEL_INGRESO_DISPONIBLE_DE_EXPORTACIONES_DIRECTAS_DE_PETROLEO_SECRETARIA_DE_HIDROCARBUROS_-_CAMPO_WATI</t>
  </si>
  <si>
    <t>SALDO_DEL_INGRESO_DISPONIBLE_DE_EXPORTACIONES_DIRECTAS_DE_PETROLEO</t>
  </si>
  <si>
    <t>PARTICIPACIONES_SOBRE_AJUSTES_A_CONTRATOS_DE_EXPLOTACION_DE_RECURSOS_NATURALES_NO_RENOVABLES</t>
  </si>
  <si>
    <t>PARTICIPACIONES_SOBRE_AJUSTES_SOBERANOS_A_LOS_CONTRATOS_DE_EXPLOTACION_MINERA</t>
  </si>
  <si>
    <t>INGRESOS_DE_FINANCIAMIENTO</t>
  </si>
  <si>
    <t>FINANCIAMIENTO_PUBLICO</t>
  </si>
  <si>
    <t>COLOCACION_DE_TITULOS_VALORES</t>
  </si>
  <si>
    <t>BONOS_DEL_ESTADO_COLOCADOS_EN_EL_MERCADO_NACIONAL</t>
  </si>
  <si>
    <t>BONOS_DEL_ESTADO_COLOCADOS_EN_EL_MERCADO_INTERNACIONAL</t>
  </si>
  <si>
    <t>FINANCIAMIENTO_PUBLICO_INTERNO</t>
  </si>
  <si>
    <t>DEL_SECTOR_PUBLICO_FINANCIERO</t>
  </si>
  <si>
    <t>DEL_SECTOR_PUBLICO_NO_FINANCIERO</t>
  </si>
  <si>
    <t>FINANCIAMIENTO_PUBLICO_EXTERNO</t>
  </si>
  <si>
    <t>DESCUENTOS_EN_TITULOS_VALORES</t>
  </si>
  <si>
    <t>DESCUENTOS_EN_CERTIFICADOS_DE_TESORERIA</t>
  </si>
  <si>
    <t>DESCUENTOS_EN_BONOS_DEL_ESTADO</t>
  </si>
  <si>
    <t>CREDITOS_DE_PROVEEDORES_INTERNOS</t>
  </si>
  <si>
    <t>CREDITOS_DE_PROVEEDORES_EXTERNOS</t>
  </si>
  <si>
    <t>OTROS_PASIVOS_EXTERNOS</t>
  </si>
  <si>
    <t>DERECHOS_ESPECIALES_DE_GIRO_ASIGNADOS_POR_EL_FONDO_MONETARIO_INTERNACIONAL</t>
  </si>
  <si>
    <t>SALDOS_DISPONIBLES</t>
  </si>
  <si>
    <t>SALDOS_EN_CAJA_Y_BANCOS</t>
  </si>
  <si>
    <t>DE_FONDOS_DEL_PRESUPUESTO_GENERAL_DEL_ESTADO</t>
  </si>
  <si>
    <t>DE_FONDOS_DE_AUTOGESTION</t>
  </si>
  <si>
    <t>DE_FONDOS_PREASIGNADOS</t>
  </si>
  <si>
    <t>DE_PRESTAMOS</t>
  </si>
  <si>
    <t>DE_DONACIONES</t>
  </si>
  <si>
    <t>OTROS_SALDOS</t>
  </si>
  <si>
    <t>CUENTAS_PENDIENTES_POR_COBRAR</t>
  </si>
  <si>
    <t>DE_CUENTAS_POR_COBRAR</t>
  </si>
  <si>
    <t>DE_ANTICIPOS_DE_FONDOS_POR_DEVENGAR_DE_EJERCICIOS_ANTERIORES_DE_ENTIDADES_QUE_CONFORMAN_EL_PRESUPUESTO_GENERAL_DEL_ESTADO</t>
  </si>
  <si>
    <t>DE_ANTICIPOS_POR_DEVENGAR_DE_EJERCICIOS_ANTERIORES_-_CONSTRUCCION_DE_OBRAS</t>
  </si>
  <si>
    <t>DE_CARTAS_DE_CREDITO_POR_DEVENGAR_DE_EJERCICIOS_ANTERIORES</t>
  </si>
  <si>
    <t>ANTICIPOS_POR_DEVENGAR_DE_EJERCICIOS_ANTERIORES_-_COMPRA_DE_BIENES_Y/O_SERVICIOS</t>
  </si>
  <si>
    <t>DE_CARTAS_DE_CREDITO_POR_DEVENGAR_DE_EJERCICIOS_ANTERIORES_DE_GOBIERNOS_AUTONOMOS_DESCENTRALIZADOS_Y_EMPRESAS_PUBLICAS_</t>
  </si>
  <si>
    <t>DE_ANTICIPOS_POR_DEVENGAR_DE_EJERCICIOS_ANTERIORES_DE_GOBIERNOS_AUTONOMOS_DESCENTRALIZADOS_Y_EMPRESAS_PUBLICAS-COMPRA_DE_BIENES</t>
  </si>
  <si>
    <t>DE_ANTICIPOS_POR_DEVENGAR_DE_EJERCICIOS_ANTERIORES_DE_GOBIERNOS_AUTONOMOS_DESCENTRALIZADOS_Y_EMPRESAS_PUBLICAS_-_CONSTRUCCION_DE</t>
  </si>
  <si>
    <t>VENTAS_ANTICIPADAS_DE_PETROLEO_DERIVADOS_Y_POR_CONVENIOS_CON_ENTIDADES_DEL_SECTOR_PUBLICO_NO_FINANCIERO</t>
  </si>
  <si>
    <t>VENTAS_ANTICIPADAS</t>
  </si>
  <si>
    <t>VENTAS_ANTICIPADAS_DE_DERIVADOS_DE_PETROLEO</t>
  </si>
  <si>
    <t>POR_CONVENIOS_CON_ENTIDADES_DEL_SECTOR_PUBLICO_NO_FINANCIERO</t>
  </si>
  <si>
    <t>POR_CONVENIOS_DE_COOPERACION_INTERINSTITUCIONAL</t>
  </si>
  <si>
    <t>MODIFICACIONES PRESUPUESTARIAS</t>
  </si>
  <si>
    <t>1</t>
  </si>
  <si>
    <t>2</t>
  </si>
  <si>
    <t>MSP-CGAF-2020-1924-M</t>
  </si>
  <si>
    <t>3</t>
  </si>
  <si>
    <t>5</t>
  </si>
  <si>
    <t>6</t>
  </si>
  <si>
    <t>7</t>
  </si>
  <si>
    <t>11</t>
  </si>
  <si>
    <t>12</t>
  </si>
  <si>
    <t>13</t>
  </si>
  <si>
    <t>14</t>
  </si>
  <si>
    <t>16</t>
  </si>
  <si>
    <t>17</t>
  </si>
  <si>
    <t>18</t>
  </si>
  <si>
    <t>19</t>
  </si>
  <si>
    <t>21</t>
  </si>
  <si>
    <t>22</t>
  </si>
  <si>
    <t>23</t>
  </si>
  <si>
    <t>24</t>
  </si>
  <si>
    <t>25</t>
  </si>
  <si>
    <t>26</t>
  </si>
  <si>
    <t>27</t>
  </si>
  <si>
    <t>28</t>
  </si>
  <si>
    <t>29</t>
  </si>
  <si>
    <t>31</t>
  </si>
  <si>
    <t>32</t>
  </si>
  <si>
    <t>45</t>
  </si>
  <si>
    <t>NÚMERO DE REFORMA</t>
  </si>
  <si>
    <t>No. LINEA POA</t>
  </si>
  <si>
    <t>MEMORANDO SOLICITUD</t>
  </si>
  <si>
    <t>FECHA SOLICITUD</t>
  </si>
  <si>
    <t>AUTORIZACION DNPI EN DOCUMENTO No.</t>
  </si>
  <si>
    <t>FECHA AUTORIZACIÓN REFORMA</t>
  </si>
  <si>
    <t>NOMBRE PRODUCTO INSTITUCIONAL, PROYECTO</t>
  </si>
  <si>
    <t>SUBACTIVIDAD
TAREA (PROCESO O CONTRATO)</t>
  </si>
  <si>
    <t>NOMBRE DEL CENTRO GESTOR</t>
  </si>
  <si>
    <t xml:space="preserve"> PROGRAMA</t>
  </si>
  <si>
    <t>CODIGO PRODUCTO INSTITUCIONAL</t>
  </si>
  <si>
    <t>CODIGO PROYECTO</t>
  </si>
  <si>
    <t>CODIGO ACTIVIDAD</t>
  </si>
  <si>
    <t>CODIGO OBRA/TAREA</t>
  </si>
  <si>
    <t>ITEM</t>
  </si>
  <si>
    <t>CODIGO ORGANISMO</t>
  </si>
  <si>
    <t>CODIGO CORRELATIVO</t>
  </si>
  <si>
    <t>AUMENTA</t>
  </si>
  <si>
    <t>DISMINUYE</t>
  </si>
  <si>
    <t>AUMENTA BASE IMPONIBLE
USD</t>
  </si>
  <si>
    <t>AUMENTA IVA USD</t>
  </si>
  <si>
    <t>DISMINUYE BASE IMPONIBLE
USD</t>
  </si>
  <si>
    <t>DISMINUYE IVA USD</t>
  </si>
  <si>
    <t>APROBACION ESIGEF</t>
  </si>
  <si>
    <t>Nro. Documento (CUR MODIFICACIÓN)</t>
  </si>
  <si>
    <t>OBSERVACION</t>
  </si>
  <si>
    <t>RESPONSABLE MODIFICACIÓN</t>
  </si>
  <si>
    <t>TOTAL MONTO DISPONIBLE b.i.</t>
  </si>
  <si>
    <t>TOTAL MONTO DISPONIBLE FISCAL</t>
  </si>
  <si>
    <t>TOTAL MONTO DISPONIBLE</t>
  </si>
  <si>
    <t>DIRECCION/SUBSECRETARIA/COORDINACION/ ESTRATEGIA</t>
  </si>
  <si>
    <t>INFORMES FAVORABLES PAPP CORRIENTE (CORRESPONDE A LA EXISTENCIA DE LA ACTIVIDAD DENTRO DE LA PAPP)</t>
  </si>
  <si>
    <t>DIRECCIÓN NACIONAL DE PLANIFICACIÓN</t>
  </si>
  <si>
    <t>INDICE</t>
  </si>
  <si>
    <t>No. INFORME CERTIFICACIÓN ACTIVIDAD POA</t>
  </si>
  <si>
    <t>ESTADO</t>
  </si>
  <si>
    <t xml:space="preserve">COMPONENTE U OBJETIVO ESPECÍFICO PROYECTO </t>
  </si>
  <si>
    <t xml:space="preserve"> ACTIVIDAD / PRODUCTOS (PROYECTO) </t>
  </si>
  <si>
    <t>CODIGO CENTRO GESTOR</t>
  </si>
  <si>
    <t>PROGRAMA</t>
  </si>
  <si>
    <t>SUBACTIVIDAD NUEVA O DE ARRASTE</t>
  </si>
  <si>
    <t>TOTAL NUEVO CODIFICADO REAL (considera +/- reformas en tránsito)</t>
  </si>
  <si>
    <t>BASE IMPONIBLE</t>
  </si>
  <si>
    <t>IVA</t>
  </si>
  <si>
    <t>RESPONSABLE CERTIFICACIÓN</t>
  </si>
  <si>
    <t>AÑO 2029</t>
  </si>
  <si>
    <t>SALDO DE RECURSOS DE ACTIVIDAD POA</t>
  </si>
  <si>
    <t>NOMBRE DEL ÍTEM</t>
  </si>
  <si>
    <t>SUBSECRETARIA/COORDINACION/ ESTRATEGIA</t>
  </si>
  <si>
    <t>Dirección / Estrategia /Gerencia Institucional</t>
  </si>
  <si>
    <t xml:space="preserve">VALOR DE LA LIQUIDACIÓN TOTAL O PARCIAL DE CERTIFICACIÓN POA </t>
  </si>
  <si>
    <t>VALOR FINAL DE LA CERTIFICACIÓN SI SE REALIZARON CAMBIOS A LINEAS POA CERTIFICADAS</t>
  </si>
  <si>
    <t>MEMORANDO DE LIQUIDACIÓN</t>
  </si>
  <si>
    <t>FECHA MEM. LIQUIDACION</t>
  </si>
  <si>
    <t>APROBADO</t>
  </si>
  <si>
    <t>SEGUIMIENTO</t>
  </si>
  <si>
    <t>LÍNEA POA</t>
  </si>
  <si>
    <t>NOMBRE DEL PROGRAMA</t>
  </si>
  <si>
    <t>CÓDIGO DEL PROGRAMA</t>
  </si>
  <si>
    <t>UNIDAD ORGANICA</t>
  </si>
  <si>
    <t>DIFERENCIA ENTRE CODIFICADO REAL Y CERTIFICADO</t>
  </si>
  <si>
    <t xml:space="preserve">FECHA </t>
  </si>
  <si>
    <t>NÚMERO DE CERTIFICACIÓN</t>
  </si>
  <si>
    <t>CERTIF_PRESUPUESTARIA</t>
  </si>
  <si>
    <t>FINANCIADO (SI / NO)</t>
  </si>
  <si>
    <t>COMPROMETIDO</t>
  </si>
  <si>
    <t>DEVENGADO</t>
  </si>
  <si>
    <t>MES DE DEVENGACIÓN</t>
  </si>
  <si>
    <t>RESPONSABLE DIRECCIÓN DE PLANIFICACIÓN</t>
  </si>
  <si>
    <t>Fecha asignación recursos</t>
  </si>
  <si>
    <t>FECHA ACTUAL</t>
  </si>
  <si>
    <t>CERTIFICACIÓN MAYOR A 45 DÍAS</t>
  </si>
  <si>
    <t>NÚMERO COMPROMISO</t>
  </si>
  <si>
    <t>PGR</t>
  </si>
  <si>
    <t>ACT</t>
  </si>
  <si>
    <t>Certificado por Comprometer</t>
  </si>
  <si>
    <t>Comprometido por Devengar</t>
  </si>
  <si>
    <t>FASE</t>
  </si>
  <si>
    <t xml:space="preserve">DETALLE </t>
  </si>
  <si>
    <t>Presupuesto Referencial (SIN IVA)</t>
  </si>
  <si>
    <t>Valor Adjudicado (SIN IVA)</t>
  </si>
  <si>
    <t>N° Proceso o N° Orden de compra</t>
  </si>
  <si>
    <t>Fecha de Publicación o Fecha de Emisión de Orden de compra</t>
  </si>
  <si>
    <t xml:space="preserve">Fecha de  Adjudicación o  Fecha de  Aceptación  </t>
  </si>
  <si>
    <t>Fecha de Suscripción de Contrato</t>
  </si>
  <si>
    <t>PLAZO</t>
  </si>
  <si>
    <t>Fecha Limte o Maxima de Entrega</t>
  </si>
  <si>
    <t>Fecha estimada Compromiso</t>
  </si>
  <si>
    <t>Fecha estimada Devengado</t>
  </si>
  <si>
    <t>NUDOS CRITICOS</t>
  </si>
  <si>
    <t>ACCIONES CORRECTIVAS</t>
  </si>
  <si>
    <t>DIRECCIÓN ZONAL DE PLANIFICACIÓN E INVERSIÓN</t>
  </si>
  <si>
    <t xml:space="preserve">INFORME TÉCNICO DE CERTIFICACIÓN ACTIVIDADES POA - GASTO DE PERMANENTE
</t>
  </si>
  <si>
    <t>NORMATIVA:</t>
  </si>
  <si>
    <t>Código Orgánico de Planificación y Finanzas Públicas</t>
  </si>
  <si>
    <t>Art. 5.- 1. Sujeción a la planificación.- La programación, formulación, aprobación, asignación, ejecución, seguimiento y evaluación del Presupuesto General del Estado, los demás presupuestos de las entidades públicas y todos los recursos públicos, se sujetarán a los lineamientos de la planificación del desarrollo de todos los niveles de gobierno, en observancia a lo dispuesto en los artículos 280 y 293 de la Constitución de la República.
PROGRAMACIÓN PRESUPUESTARIA.-  Art. 97.- Contenido y finalidad.- Fase del ciclo presupuestario en la que, en base de los objetivos determinados por la planificación y las disponibilidades presupuestarias coherentes con el escenario fiscal esperado  se definen los programas, proyectos y actividades a incorporar en el presupuesto, con la identificación de las metas, los recursos necesarios, los impactos o resultados esperados de su entrega a la sociedad; y los plazos para su ejecución.
El ente rector de las finanzas públicas establecerá, sobre la base de la programación cuatrianual, los límites máximos de recursos a certificar y comprometer para las entidades y organismos que conforman el Presupuesto General del Estado.</t>
  </si>
  <si>
    <t>MEF - Normas Técnicas de Presupuesto</t>
  </si>
  <si>
    <t>NORMAS TÉCNICAS DE PRESUPUESTO (codificación al 5 de abril de 2018), numeral 2.4.1: "(...) Los planes operativos anuales constituirán el nexo que permitirá vincular los objetivos y metas de los planes plurianuales con las metas y resultados de los programas incorporados en el presupuesto (....)"; numeral 2.4.2 "PROGRAMACIÓN DE LA EJECUCIÓN PRESUPUESTARIA: "La programación de la ejecución del presupuesto consiste en proyectar la distribución temporal, en los subperíodos que se definan dentro del ejercicio fiscal anual, de la producción de bienes servicios que las instituciones entregarán a la sociedad y los requerimientos financieros necesarios para ese propósito. En el primer caso se definirá como programación física y, en el segundo, como programación financiera";y, Numeral 2.4.2.1: "La programación de la ejecución física de las metas de producción de bienes y servicios es responsabilidad de las instituciones a cargo de la ejecución de los programas contenidos en el presupuesto."</t>
  </si>
  <si>
    <t>Estatuto MSP</t>
  </si>
  <si>
    <t>El Estatuto Orgánico Sustitutivo de Gestión Organizacional por Procesos del Ministerio de Salud Pública, emitido mediante Acuerdo Ministerial 00023-2022, y publicado en el Registro Oficial Nro. 160 del 30 de septiembre de 2022, establece como atribuciones y responsabilidades de la Dirección de Planificación e Inversión, “d. Gestionar y asesorar en la viabilidad de las modificaciones y certificaciones del Plan Operativo Anual;”.</t>
  </si>
  <si>
    <t>Directrices</t>
  </si>
  <si>
    <t>El Despacho Ministerial, en el marco de sus atribuciones, emite el documento denominado "Operatividad de la Planificación Institucional en el MSP"</t>
  </si>
  <si>
    <t>DATOS GENERALES:</t>
  </si>
  <si>
    <t>Fecha de elaboración</t>
  </si>
  <si>
    <t>No. Memorando de Solicitud de Certificación POA</t>
  </si>
  <si>
    <t>Fecha de solicitud</t>
  </si>
  <si>
    <t>Subsecretaría / Coordinación General</t>
  </si>
  <si>
    <t>ESTRATEGIA /GERENCIA INSTITUCIONAL</t>
  </si>
  <si>
    <t>REQUERIMIENTO Y VALIDACIÓN :</t>
  </si>
  <si>
    <t>Nro. de Certificación de Actividad POA</t>
  </si>
  <si>
    <t>GC-CER-2026-</t>
  </si>
  <si>
    <t>REVISIÓN</t>
  </si>
  <si>
    <t>No. Línea POA</t>
  </si>
  <si>
    <t>Atribución o responsabilidad</t>
  </si>
  <si>
    <t>Producto (Estatuto)</t>
  </si>
  <si>
    <t>Subactividad tarea (proceso o contrato)</t>
  </si>
  <si>
    <t>Monto Solicitud</t>
  </si>
  <si>
    <t>IVA Solicitud</t>
  </si>
  <si>
    <t>TOTAL SOLICITUD</t>
  </si>
  <si>
    <t>Tipo de Proceso (Nuevo o Arrastre)</t>
  </si>
  <si>
    <t>Saldo Línea POA</t>
  </si>
  <si>
    <t>¿Consta en POA de Gasto Permanente?</t>
  </si>
  <si>
    <t>Financiamiento</t>
  </si>
  <si>
    <t xml:space="preserve">SI </t>
  </si>
  <si>
    <t>ESTRUCTURA PROGRAMATICA</t>
  </si>
  <si>
    <t>Programación Plurianual</t>
  </si>
  <si>
    <t>UNIDAD EJECUTORA</t>
  </si>
  <si>
    <t>PROYECTO</t>
  </si>
  <si>
    <t>ACTIVIDAD</t>
  </si>
  <si>
    <t>MONTO AÑO 2025</t>
  </si>
  <si>
    <t>TOTAL PLURIANUAL</t>
  </si>
  <si>
    <t>MONTO TOTAL</t>
  </si>
  <si>
    <t>ANÁLISIS Y CONCLUSIÓN</t>
  </si>
  <si>
    <t>CONCLUSIÓN:</t>
  </si>
  <si>
    <t>La Dirección de Planificación e Inversión, de acuerdo a sus atribuciones y responsabilidades, procedió a revisar la MATRIZ POA de:</t>
  </si>
  <si>
    <t>CERTIFICA:  la existencia de la programación de la actividad, de acuerdo a los datos detallados en el Requerimiento y Validación de este Informe.</t>
  </si>
  <si>
    <t>NOTA</t>
  </si>
  <si>
    <r>
      <rPr>
        <sz val="12"/>
        <rFont val="Calibri"/>
        <family val="2"/>
        <scheme val="minor"/>
      </rPr>
      <t>*</t>
    </r>
    <r>
      <rPr>
        <b/>
        <sz val="12"/>
        <rFont val="Calibri"/>
        <family val="2"/>
        <scheme val="minor"/>
      </rPr>
      <t xml:space="preserve"> De conformidad con los lineamientos, la presente certificación perderá su validez si en el plazo de 15 días no se ha obtenido la certificación presupuestaria correspondiente.                                                                                                                                                                                                                                          </t>
    </r>
  </si>
  <si>
    <t>FUNCIONARIO</t>
  </si>
  <si>
    <t>CARGO</t>
  </si>
  <si>
    <t>FIRMA</t>
  </si>
  <si>
    <t>FECHA</t>
  </si>
  <si>
    <t>Elaborado y Aprobado por:</t>
  </si>
  <si>
    <t>Ing. Jessica E. Tenorio E.</t>
  </si>
  <si>
    <t>RESPONSABLE ZONAL DE PLANIFICACIÓN</t>
  </si>
  <si>
    <t>Gestión Zonal de Tecnologías de la Información y Comunicaciones</t>
  </si>
  <si>
    <t>HERRAMIENTAS (BIENES MUEBLES NO DEPRECIABLES)</t>
  </si>
  <si>
    <t>Z3005300141</t>
  </si>
  <si>
    <t>MSP-CZ3-GZAF-GIZA-2024-1486-M</t>
  </si>
  <si>
    <t>Z3005300140</t>
  </si>
  <si>
    <t>Maquinarias y Equipos (Instalacion Mantenimiento 
y Reparacion)</t>
  </si>
  <si>
    <t>(Varios elementos)</t>
  </si>
  <si>
    <t xml:space="preserve"> TOTAL NUEVO CODIFICADO (NO considera las reformas en transito)</t>
  </si>
  <si>
    <t>Total general</t>
  </si>
  <si>
    <t>COORDINACIÓN GENERAL DE PLANIFICACIÓN Y GESTIÓN ESTRATEGICA</t>
  </si>
  <si>
    <t>DIRECCIÓN DE PLANIFICACIÓN E INVERSIÓN</t>
  </si>
  <si>
    <t>INFORME TÉCNICO DE VIABILIDAD DE MODIFICACIONES PRESUPUESTARIAS - GASTO PERMANENTE</t>
  </si>
  <si>
    <t>CÓDIGO ORGÁNICO DE PLANIFICACIÓN Y FINANZAS PÚBLICAS</t>
  </si>
  <si>
    <t>Art. 118.- MODIFICACIONES DEL PRESUPUESTO.- (2do. párrafo) En todos los casos y sin excepción alguna, todo incremento de los presupuestos aprobados deberá contar con el respectivo financiamiento.  ( 5to párrafo) En los demás casos, las modificaciones serán realizadas directamente por cada entidad ejecutora.</t>
  </si>
  <si>
    <t>NORMAS TÉCNICAS DE PRESUPUESTO (MEF)</t>
  </si>
  <si>
    <r>
      <rPr>
        <sz val="11"/>
        <rFont val="Calibri"/>
        <family val="2"/>
      </rPr>
      <t xml:space="preserve">NORMAS TÉCNICAS DE PRESUPUESTO (actualizadas 05/04/2018), numeral 2.4.1: </t>
    </r>
    <r>
      <rPr>
        <i/>
        <sz val="11"/>
        <rFont val="Calibri"/>
        <family val="2"/>
      </rPr>
      <t>"(...) Los planes operativos anuales constituirán el nexo que permitirá vincular los objetivos y metas de los planes plurianuales con las metas y resultados de los programas incorporados en el presupuesto (....)"</t>
    </r>
    <r>
      <rPr>
        <sz val="11"/>
        <rFont val="Calibri"/>
        <family val="2"/>
      </rPr>
      <t xml:space="preserve"> y nuemral 2.4.2.1: </t>
    </r>
    <r>
      <rPr>
        <i/>
        <sz val="11"/>
        <rFont val="Calibri"/>
        <family val="2"/>
      </rPr>
      <t>"(...) Durante la ejecución presupuestaria, la programación física podrá ser modificada por los entes responsables dentro de cada institución en función del análisis del grado de cumplimiento y de las recomendaciones que surjan del mismo(...)"</t>
    </r>
  </si>
  <si>
    <r>
      <rPr>
        <sz val="11"/>
        <rFont val="Calibri"/>
        <family val="2"/>
      </rPr>
      <t xml:space="preserve">El Estatuto Orgánico Sustitutivo de Gestión Organizacional por Procesos del Ministerio de Salud Pública, emitido mediante Acuerdo Ministerial 00023-2022, y publicado en el Registro Oficial Nro. 160 del 30 de septiembre de 2022, establece como atribuciones y responsabilidades de la Dirección de Planificación e Inversión, </t>
    </r>
    <r>
      <rPr>
        <i/>
        <sz val="11"/>
        <rFont val="Calibri"/>
        <family val="2"/>
      </rPr>
      <t>“d. Gestionar y asesorar en la viabilidad de las modificaciones y certificaciones del Plan Operativo Anual;”.</t>
    </r>
  </si>
  <si>
    <t>Directices MSP</t>
  </si>
  <si>
    <t>Fecha de elaboración:</t>
  </si>
  <si>
    <t>Nro. de Solicitud</t>
  </si>
  <si>
    <t>Subsecretaría Nacional / Dirección Nacional:</t>
  </si>
  <si>
    <t>No. Memorando de Solicitud</t>
  </si>
  <si>
    <t>Fecha Requerimiento</t>
  </si>
  <si>
    <t>Dirección / Gerencia Institucional:</t>
  </si>
  <si>
    <t>Estrategia o Programa Adicional:</t>
  </si>
  <si>
    <t>Clase Reforma DNPI</t>
  </si>
  <si>
    <t>Nro. Reforma DNPI</t>
  </si>
  <si>
    <t>GC-REF-2025-</t>
  </si>
  <si>
    <t xml:space="preserve">REQUERIMIENTO </t>
  </si>
  <si>
    <t>NO. LÍNEA POA</t>
  </si>
  <si>
    <t>COD. UNIDAD EJECUTORA</t>
  </si>
  <si>
    <t>CÓD. PROGRAMA</t>
  </si>
  <si>
    <t>CÓD. PROYECTO</t>
  </si>
  <si>
    <t>CÓD. ACTIVIDAD</t>
  </si>
  <si>
    <t>ÍTEM</t>
  </si>
  <si>
    <t>GEOG</t>
  </si>
  <si>
    <t>ORG.</t>
  </si>
  <si>
    <t>CORR.</t>
  </si>
  <si>
    <t>AUMENTA IVA
USD</t>
  </si>
  <si>
    <t>TOTAL AUMENTA</t>
  </si>
  <si>
    <t>DISMINUYE IVA 
USD</t>
  </si>
  <si>
    <t>TOTAL DISMINUYE</t>
  </si>
  <si>
    <t>ANÁLISIS Y CONCLUSIÓN:</t>
  </si>
  <si>
    <t>DESCRIBA CÓMO LA MODIFICACIÓN IMPACTA EN EL CUMPLIMIENTO DE LOS OBJETIVOS Y METAS DEL PROYECTO:</t>
  </si>
  <si>
    <t>LA MODIFICACIÓN IMPLICA INCREMENTO DEL TECHO PRESUPUESTARIO</t>
  </si>
  <si>
    <t xml:space="preserve">SI     </t>
  </si>
  <si>
    <t>LA MODIFICACIÓN SE AJUSTA A LOS OBJETIVOS INSTITUCIONALES</t>
  </si>
  <si>
    <t xml:space="preserve">   X</t>
  </si>
  <si>
    <t>X</t>
  </si>
  <si>
    <t>Una vez confirmada la información de la planificación de las actividades detalladas en "Requerimiento y Validación" del presente informe, se aprueba la reforma al POA solicitada.</t>
  </si>
  <si>
    <t>DETALLE</t>
  </si>
  <si>
    <t>Elaborado  por:</t>
  </si>
  <si>
    <t xml:space="preserve">Analista </t>
  </si>
  <si>
    <t>Revisado por:</t>
  </si>
  <si>
    <t>13300200001</t>
  </si>
  <si>
    <t>13300200002</t>
  </si>
  <si>
    <t>13300200003</t>
  </si>
  <si>
    <t>13300200004</t>
  </si>
  <si>
    <t>11200100001</t>
  </si>
  <si>
    <t>11200100002</t>
  </si>
  <si>
    <t>12300200001</t>
  </si>
  <si>
    <t>12300200002</t>
  </si>
  <si>
    <t>12300200003</t>
  </si>
  <si>
    <t>12300200004</t>
  </si>
  <si>
    <t>12300200005</t>
  </si>
  <si>
    <t>12300200006</t>
  </si>
  <si>
    <t>12300200007</t>
  </si>
  <si>
    <t>12300200008</t>
  </si>
  <si>
    <t>12300200009</t>
  </si>
  <si>
    <t>12300200010</t>
  </si>
  <si>
    <t>12300200011</t>
  </si>
  <si>
    <t>12300200012</t>
  </si>
  <si>
    <t>12300200013</t>
  </si>
  <si>
    <t>12300200014</t>
  </si>
  <si>
    <t>12300200015</t>
  </si>
  <si>
    <t>12300200016</t>
  </si>
  <si>
    <t>12300200017</t>
  </si>
  <si>
    <t>12300200018</t>
  </si>
  <si>
    <t>12300200019</t>
  </si>
  <si>
    <t>12300200020</t>
  </si>
  <si>
    <t>12300200021</t>
  </si>
  <si>
    <t>12300200022</t>
  </si>
  <si>
    <t>12300200023</t>
  </si>
  <si>
    <t>12300200024</t>
  </si>
  <si>
    <t>12300200025</t>
  </si>
  <si>
    <t>12300200026</t>
  </si>
  <si>
    <t>12300200027</t>
  </si>
  <si>
    <t>12300200028</t>
  </si>
  <si>
    <t>12300200029</t>
  </si>
  <si>
    <t>12300200030</t>
  </si>
  <si>
    <t>12300200031</t>
  </si>
  <si>
    <t>12300200032</t>
  </si>
  <si>
    <t>12300200033</t>
  </si>
  <si>
    <t>12300200034</t>
  </si>
  <si>
    <t>12300200035</t>
  </si>
  <si>
    <t>12300200036</t>
  </si>
  <si>
    <t>12300200037</t>
  </si>
  <si>
    <t>12300200038</t>
  </si>
  <si>
    <t>12300200039</t>
  </si>
  <si>
    <t>12300200040</t>
  </si>
  <si>
    <t>ADQUISICION DE MATERIALES DE OFICINA</t>
  </si>
  <si>
    <t>ADQUISICION DE DISPOSITIVOS MEDICOS DE USO GENERAL</t>
  </si>
  <si>
    <t>998</t>
  </si>
  <si>
    <t>PAGO DE DECIMO CUARTO SUELDO</t>
  </si>
  <si>
    <t>PAGO DE APORTE PATRONAL</t>
  </si>
  <si>
    <t>PAGO DE FONDOS DE RESERVA</t>
  </si>
  <si>
    <t>CONTRATACION SERVICIO DE MANTENIMIENTO DE MAQUINARIAS Y EQUIPOS (BIOMEDICOS)</t>
  </si>
  <si>
    <t>ADQUISICION DE REPUESTOS Y ACCESORIOS PLAN DE MANTENIMIENTO PREVENTIVO Y CORRECTIVO DE LOS BIENES MUEBLES, INMUEBLES, EQUIPOS DE ELECTROMEDICINA Y VEHICULOS A CARGO DEL HOSPITAL</t>
  </si>
  <si>
    <t>CONTRATACION DEL SERVICIO DE MANTENIMIENTO DE MAQUINARIAS Y EQUIPOS</t>
  </si>
  <si>
    <t>ADQUISICION DE MATERIALES DE  CONSTRUCCION, ELECTRICOS, PLOMERIA, CARPINTERIA Y SEÑALIZACION VIAL</t>
  </si>
  <si>
    <t>PAGO DE DECIMO TERCER SUELDO</t>
  </si>
  <si>
    <t xml:space="preserve"> PAGO DE DECIMO CUARTO SUELDO</t>
  </si>
  <si>
    <t>PAGO DECONTRATOS OCASIONALES PARA EL CUMPLIMIENTO DEL SERVICIO RURAL</t>
  </si>
  <si>
    <t xml:space="preserve"> PAGO DE SERVICIOS PERSONALES POR DEVENGAMIENTO DE BECAS PROFESIONALES DE LA SALUD</t>
  </si>
  <si>
    <t>PAGO DESERVICIOS PERSONALES POR CONTRATO A PROFESIONALES DE LA SALUD</t>
  </si>
  <si>
    <t xml:space="preserve">ADQUISICION DE MEDICAMENTOS </t>
  </si>
  <si>
    <t>PAGO DE REMUNERACIONES UNIFICADAS</t>
  </si>
  <si>
    <t>PAGO DE SALARIOS UNIFICADOS</t>
  </si>
  <si>
    <t xml:space="preserve"> PAGO DE REMUNERACIONES UNIFICADAS A PROFESIONALES DE LA SALUD</t>
  </si>
  <si>
    <t>PAGO DE COMPENSACION POR TRANSPORTE</t>
  </si>
  <si>
    <t>PAGO DE ALIMENTACION A LOS TRABAJADORES AMPARADOS EN EL CODIGO DE TRABAJO</t>
  </si>
  <si>
    <t>PAGO DE POR CARGAS FAMILIARES A LOS TRABAJADORES AMPARADOS EN EL CODIGO DE TRABAJO</t>
  </si>
  <si>
    <t>PAGO DE ANTIGÜEDAD A LOS TRABAJADORES AMPARADOS EN EL CODIGO DE TRABAJO</t>
  </si>
  <si>
    <t>PAGO DE BENEFICIOS SOCIALES  A LOS TRABAJADORES AMPARADOS EN EL CODIGO DE TRABAJO</t>
  </si>
  <si>
    <t>PAGO DE HORAS EXTRAORDINARIAS Y SUPLEMENTARIAS</t>
  </si>
  <si>
    <t>PAGO DE SERVICIOS PERSONALES POR CONTRATO</t>
  </si>
  <si>
    <t>PAGO DE SUBROGACION</t>
  </si>
  <si>
    <t xml:space="preserve">PAGO DE VACACIONES NO GOZADAS </t>
  </si>
  <si>
    <t>PAGO DE  AGUA POTABLE</t>
  </si>
  <si>
    <t>PAGO SERVICIO DE ENERGIA ELECTRICA</t>
  </si>
  <si>
    <t>PAGO DE TELECOMUNICACIONES</t>
  </si>
  <si>
    <t>PAGO DE TELECOMUNICACIONES-PAGINA WEB</t>
  </si>
  <si>
    <t>ADQUISICION DE  EDICION, IMPRESION, REPRODUCCION, PUBLICACION,SUSCRIPCION, FOTOCOPIADO, TRADUCCION, EMPASTADO, ENMARCACION, SERIGRAFIA, FOTOGRAFIA, CARNETIZACION, FILMACION E IMÁGENES SATELITALES</t>
  </si>
  <si>
    <t>ADQUISICION DEL SERVICIO DE  SEGURIDAD Y VIGILANCIA</t>
  </si>
  <si>
    <t>ADQUISICIÓN DEL SERVICIO DE LIMPIEZA DE LAS INSTALACIONES HOSPITALARIAS</t>
  </si>
  <si>
    <t>ADQUISICIÓN DEL SERVICIO DE LAVADO DE LENCERIA Y VESTIMENTA DE TRABAJO</t>
  </si>
  <si>
    <t>ADQUISICION DE SERVICIO EXTERNALIZADO DE ALIMENTACION</t>
  </si>
  <si>
    <t>ADQUISICION DE COMBUSTIBLES</t>
  </si>
  <si>
    <t>PAGO DE  PASAJES AL INTERIOR</t>
  </si>
  <si>
    <t>PAGO DE VIATICOS Y SUBSISTENCIAS</t>
  </si>
  <si>
    <t>CONTRATACION  DEL SERVICIO MANTENIMIENTO DE VEHICULOS(Ambulancias)</t>
  </si>
  <si>
    <t>ACTUALIZACION DE SISTEMAS INFORMATICOS</t>
  </si>
  <si>
    <t>PAGO DE ARENDAMIENTO Y LICENCIAS DE USO DE PAQUETES INFORMATICOS</t>
  </si>
  <si>
    <t>ADQUISICION DE VESTUARIO, LENCERIA Y PRENDAS DE PROTECCION</t>
  </si>
  <si>
    <t>ADQUISICION DE MATERIALES DE ASEO</t>
  </si>
  <si>
    <t>ADQUISICION DE DISPOSITIVOS PARA LABORATORIO CLINICO Y PATOLOGIA</t>
  </si>
  <si>
    <t>ADQUISICION DE REPUESTOS Y ACCESORIOS</t>
  </si>
  <si>
    <t>ADQUISICION DE DISPOSITIVOS PARA ODONTOLOGIA</t>
  </si>
  <si>
    <t>ADQUISICION DE DISPOSITIVOS PARA TRAUMATOLOGIA</t>
  </si>
  <si>
    <t>ADQUISICION DE PARTES Y RESPUESTOS</t>
  </si>
  <si>
    <t>ARRENDAMIENTOS, ALICUOTAS, IMPUESTOS, OBLIGACIONES PATRONALES</t>
  </si>
  <si>
    <t>CONTRATACION DE POLIZAS DE LOS BIENES MUEBLES E INMUEBLES DEL HGNDC</t>
  </si>
  <si>
    <t>CONTRATACION DE POLIZAS DE LOS SERVIDORES DEL HGNDC</t>
  </si>
  <si>
    <t>PROGRAMAR, DIRIGIR, CONTROLAR LA GESTIÒN DE LOS RECURSOS ASIGNADOS A SU CARGO Y EVALUAR SU ADECUADA UTILIZACIÒN PARA PROVEER SU CARTERA DE SERVICIOS, MEDIANTE EL PLAN OPERATIVO ANUAL Y EL COMPROMISO DE GESTION EN FUNCIÒN DE RESULTADOS DE IMPACTO SOCIAL</t>
  </si>
  <si>
    <t>PLAN DE MANTENIMIENTO PREVENTIVO Y CORRECTIVO DE LOS BIENES MUEBLES, INMUEBLES, EQUIPOS DE ELECTROMEDICINA Y VEHICULOS A CARGO DEL HOSPITAL</t>
  </si>
  <si>
    <t>COORDINAR LA ELABORACION DEL PRESUPUESTO INSTITUCIONAL, SU TRAMITE, EJECUCION Y REVISION Y CORRECTIVOS, GESTIONAR FONDOS, PREPARAR PROYECTOS ESPECIALES Y ADMINISTRAR LA POLITICA SALARIAL Y DE CONTRATACION INSTITUCIONAL DE ACUERDO A LA NORMATIVA VIGENTE</t>
  </si>
  <si>
    <t>DISTRIBUTIVOS DE SUELDOS Y SALARIOS DEL PERSONAL</t>
  </si>
  <si>
    <t>INFORMES DE CONTRATOS DE SERVICIOS OCASIONALES Y PROFESIONALES</t>
  </si>
  <si>
    <t>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t>
  </si>
  <si>
    <t>ACTA DE ENTREGA RECEPCION DE MEDICAMENTOS ADQUIRIDOS, COMPROBANDO SUS CANTIDADES, CALIDAD Y CARACTERISTICAS DE ACUERDO A LO SOLICITADO</t>
  </si>
  <si>
    <t>SUSCRIBIR LOS ACTOS ADMINISTRATIVOS EN EL AMBITO DE SU JURISDICCION, CON ESTRICTO APEGO A LAS DISPOSICIONES LEGALES Y REGLAMENTARIAS VIGENTES</t>
  </si>
  <si>
    <t>PAGO DE OBLIGACIONES ECONOMICAS DE LA INSTITUCION PREVIA AUTORIZACION EXPRESA DE LA AUTORIDAD COMPETENTE</t>
  </si>
  <si>
    <t>INFORME CONSOLIDADO DE PAGOS DE SERVICIOS BASICOS</t>
  </si>
  <si>
    <t>PUBLICACIONES, INFORMES, PRODUCCION DEL HOSPITAL Y TODO LO REFERENTE A HECHOS TRASCENDENTALES DE LA INSTITUCION, PARA CONOCIMIENTO DE LA POBLACION</t>
  </si>
  <si>
    <t>APROBAR Y GARANTIZAR LA EJECUCION DEL PLAN ANUAL DE COMPRAS DE INSUMOS MEDICOS, MEDICAMENTOS, EQUIPAMIENTO DEL HOSPITAL, ACTIVOS FIJOS EN GENERAL, CONSTRUCCIONES, INVERSIONES Y DEMAS SUMINISTROS ASEGURANDO EL CUMPLIMIENTO DE LA LEY ORGANICA DEL SISTEMA NACIONAL DE CONTRATACION PUBLCA</t>
  </si>
  <si>
    <t>SISTEMA DE INFORMACION DE SERVICIOS HOTELEROS Y GENERALES, LIMPIEZA, CARPINTERIA, ELECTRICIDAD, CONSEJERIA, ENTRE OTRAS</t>
  </si>
  <si>
    <t>SOLICITUD DE PAGO POR UTILIZACION DE COMBUSTIBLE, LUBRICANTES Y COMPRA DE PIEZAS O ACCESORIOS DE VEHICULOS</t>
  </si>
  <si>
    <t>SALVOCONDUCTOS Y DOCUMENTOS QUE SOPORTEN LA LEGALIDAD Y CUMPLIMIENTO DEL SERVICIO DEL TRANSPORTE PRESTADO</t>
  </si>
  <si>
    <t>SALVOCONDUCTOS Y DOCUMENTOS QUE SOPORTEN LA LEGALIDAD Y CUMPLIMIENTOP DEL SERVICIO DEL TRANSPORTE PRESTADO</t>
  </si>
  <si>
    <t>SISTEMAS DE INFORMACION EN LAS DIFERENTES AREAS Y PAGINAS WEB DEL HOSPITAL ACTUALIZADAS</t>
  </si>
  <si>
    <t xml:space="preserve">ELABORAR EL LISTADO DE REQUERIMIENTOS Y NECESIDADES OPERATIVAS PROPIAS DE SU AREA </t>
  </si>
  <si>
    <t xml:space="preserve">SISTEMA DE INFORMACION DE DISTRIBUTIVO PARA ADQUISICION DE UNIFORMES DE LOS TRABAJADORES </t>
  </si>
  <si>
    <t>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t>
  </si>
  <si>
    <t>INFORME  DE INGRESOS Y EGRESOS DE SUMINISTROS Y MATERIALES</t>
  </si>
  <si>
    <t>APROBAR Y GARANTIZAR LA EJECUCION DEL PLAN ANUAL DE COMPRAS DE INSUMOS MEDICOS, MEDICAMENTOS, EQUIPAMIENTO DEL HOSPITAL, ACTIVOS FIJOS EN GENERAL, CONSTRUCCIONES, INVERSIONES Y DEMAS SUMINISTROS ASEGURANDO EL CUMPLIMIENTO DE LA LEY ORGANICA DEL SISTEMA NACIONAL</t>
  </si>
  <si>
    <t>ACTA DE ENTREGA RECEPCION DE DISPOSITIVOS MEDICOS PARA LABORATORIO CLINICO Y PÀTOLOGIA ADQUIRIDOS, COMPROBANDO SUS CANTIDADES, CALIDAD Y CARACTERISTICAS DE ACUERDO A LO SOLICITADO</t>
  </si>
  <si>
    <t>ACTA DE ENTREGA RECEPCION DE DISPOSITIVOS MEDICOS DE USO GENERAL ADQUIRIDOS, COMPROBANDO SUS CANTIDADES, CALIDAD Y CARACTERISTICAS DE ACUERDO A LO SOLICITADO</t>
  </si>
  <si>
    <t>ACTA DE ENTREGA RECEPCION DE DISPOSITIVOS MEDICOS PARA ODONTOLOGIA ADQUIRIDOS, COMPROBANDO SUS CANTIDADES, CALIDAD Y CARACTERISTICAS DE ACUERDO A LO SOLICITADO</t>
  </si>
  <si>
    <t>ACTA DE ENTREGA RECEPCION DE DISPOSITIVOS MEDICOS PARA TRAUMATOLOGIA ADQUIRIDOS, COMPROBANDO SUS CANTIDADES, CALIDAD Y CARACTERISTICAS DE ACUERDO A LO SOLICITADO</t>
  </si>
  <si>
    <t>REPRESENTAR LEGALMENTE Y EXTRAJUDICIALMENTE A LA INSTITUCION</t>
  </si>
  <si>
    <t>PROCESOS PRECONTRACTUALES Y DE CONTRATACION (INCLUSO DE SEGUROS) CONTEMPLADOS EN LA LEY ORGANICA DEL SISTEMA NACIONAL DE CONTRATACION Y ADMINISTRACION DEL PORTAL DE COMPRAS PUBLICAS</t>
  </si>
  <si>
    <t>CE-20230002421038</t>
  </si>
  <si>
    <t>CONVENIO DE PAGO</t>
  </si>
  <si>
    <t>IC-HGNDC-2025-0027</t>
  </si>
  <si>
    <t>CE-20240002755225</t>
  </si>
  <si>
    <t>CE-20250002941164</t>
  </si>
  <si>
    <t xml:space="preserve">CE-20250002947737 </t>
  </si>
  <si>
    <t>SIE-HGNDC-2024-0051</t>
  </si>
  <si>
    <t>CE-20250002937188</t>
  </si>
  <si>
    <t>SIE-HGNDC-2025-0008</t>
  </si>
  <si>
    <t>IC-HGNDC-2025-0020</t>
  </si>
  <si>
    <t>CE-20240002754022</t>
  </si>
  <si>
    <t>CE-20250002937586</t>
  </si>
  <si>
    <t>CE-20250002955468</t>
  </si>
  <si>
    <t>CE-20250002944102 /CE-20250002944103</t>
  </si>
  <si>
    <t>SIE-HGNDC-2025-0010</t>
  </si>
  <si>
    <t>CE-20240002759405</t>
  </si>
  <si>
    <t>CE-20230002403466</t>
  </si>
  <si>
    <t>CE-20230002490322</t>
  </si>
  <si>
    <t>CE-20250002878685</t>
  </si>
  <si>
    <t>IC-HGNDC-2025-0030</t>
  </si>
  <si>
    <t>SIE-HGNDC-2025-0005</t>
  </si>
  <si>
    <t>IC-HGNDC-2025-0009</t>
  </si>
  <si>
    <t>SIE-HGNDC-2024-011</t>
  </si>
  <si>
    <t>SIE-HGNDC-2024-012</t>
  </si>
  <si>
    <t>LICS-HGNDC-2023-001</t>
  </si>
  <si>
    <t>20000003</t>
  </si>
  <si>
    <t>SIE-HGNDC-2025-0013</t>
  </si>
  <si>
    <t>CE-20240002557056 CE-20240002557057 CE-20240002557055</t>
  </si>
  <si>
    <t>CE-20230002452045</t>
  </si>
  <si>
    <t>IC-HGNDC-2025-0018</t>
  </si>
  <si>
    <t>PLURIANUAL</t>
  </si>
  <si>
    <t>OXIGENO</t>
  </si>
  <si>
    <t>TOTAL AÑO 2026</t>
  </si>
  <si>
    <t>MIJCHIMAAROV</t>
  </si>
  <si>
    <t>YOATOLASA</t>
  </si>
  <si>
    <t>METORRESJ</t>
  </si>
  <si>
    <t>PEFUSTILLOSC</t>
  </si>
  <si>
    <t>CONTRATACIÓN DEL SERVICIO DE SEGURIDAD Y VIGILANCIA DE PUNTO DE SERVICIO INSTITUCIONAL DE 24 HORAS DE LUNES A DOMINGO PERMANENTE [MENSUAL] CON ARMA DE FUEGO LETAL PARA EL HGNDC_PLURIANUAL  2026_6 MESES</t>
  </si>
  <si>
    <t>CATALOGO ELECTRONICO</t>
  </si>
  <si>
    <t>CONTRATACION DEL SERVICIO DE LAVANDERIA HOSPITALARIA: LAVADO, DESINFECCION, DESMANCHADO, DOBLADO, PLANCHADO, REPARACION DE PRENDAS, RECOLECCION Y DISTRIBUCION DE LENCERIA DEL HGNDC_PLURIANUALES 2026_ 7 MESES</t>
  </si>
  <si>
    <t>SUBASTA INVERSA ELECTRONICA</t>
  </si>
  <si>
    <t>Contratacion del Servicios De Limpieza, Desinfección Hospitalaria Para El Hospital General De Chone “Dr. Napoleón Dávila Córdova, contribuyendo al bienestar de pacientes, personal y visitantes, y al cumplimiento de los estándares de calidad establecidos por el Ministerio de Salud Pública_PLURIANUALES 2026_7 MESES</t>
  </si>
  <si>
    <t>CONTRATACIÓN PLURIANUAL DE LIMPIEZA DE INTERIORES Y EXTERIORES TIPO III CATALOGADO PARA EL HOSPITAL GENERAL DR. NAPOLEON DAVILA CORDOVA_PLURIANUALES 2026_7 MESES</t>
  </si>
  <si>
    <t>CONTRATACIÓN DEL SERVICIO DE ALIMENTACIÓN PERMANENTE SIN EQUIPAMIENTO – PARA PACIENTES Y PERSONAL DEL HGNDC DE CHONE PLURIANUAL 2026_10 MESES</t>
  </si>
  <si>
    <t>ADQUISICION DE MATERIALES DE ASEO CATALOGADOS PARA EL HGNDC_PLURANUALES 2026</t>
  </si>
  <si>
    <t>ADQUISICION DE MATERIALES DE ASEO NO CATALOGADOS PARA EL HGNDC_PLURANUALES 2026_7 MESES</t>
  </si>
  <si>
    <t>ADQUISICIÓN PARA INSUMOS DE MEDICINA TRANSFUSIONAL CON APOYO TECNOLOGICO PARA LABORATORIO CLINICO DEL HGNDC_PLURIANUAL 2026_6 MESES</t>
  </si>
  <si>
    <t>SIE-HGNDC-2025-0012</t>
  </si>
  <si>
    <t>ADQUISICIÓN PARA DETERMINACIONES E INSUMOS DE LABORATORIO CLÍNICO CON APOYO TECNOLOGICO PARA EL HOSPITAL GENERAL DE CHONE “DR. NAPOLEÓN DÁVILA CÓRDOVA_ PLURIANUAL 2026_6 MESES</t>
  </si>
  <si>
    <t>SIE-HGNDC-2025-0011</t>
  </si>
  <si>
    <t>SERVICIO DE CNT TELECOMUNICACIONES DEL HOSPITAL GENERAL DR. NAPOLEÓN DÁVILA CÓRDOVA</t>
  </si>
  <si>
    <t>MSP-CZ4-HGNDC-GA-2026-0037-M</t>
  </si>
  <si>
    <t>MSP-CZ4-HGNDC-PLANF-2026-0010-M</t>
  </si>
  <si>
    <t>PAGOS MENSUALES-SERVICIO BASICO</t>
  </si>
  <si>
    <t>ADQUISICION DE MEDICAMENTOS  CATALOGADOS PARA EL HGNDC PLURIANUAL 2025_6 MESES</t>
  </si>
  <si>
    <t>EJECUTADO</t>
  </si>
  <si>
    <t>EN EJECUCION</t>
  </si>
  <si>
    <t>FALTA DE FINANCIAMIENTO</t>
  </si>
  <si>
    <t>CONTRATACIÓN DE LOS SERVICIOS DE VIGILANCIA Y SEGURIDAD PRIVADA FIJA DEL HGNDC PLURIANUAL 2025_9 MESES</t>
  </si>
  <si>
    <t>CONTRATACION PLURIANUAL DEL SERVICIO DE LIMPIEZA HOSPITALARIA, DESINFECCIÓN DEÁREAS CRÍTICAS, SEMI CRÍTICAS, NO CRÍTICAS Y AREAS ADMINISTRATIVAS, RECOLECCIÓNCLASIFICACIÓN DE DESECHOS SANITARIOS PARA LAS INSTALACIONES DEL HGNDC PLURIANUALES 2025_9 MESES</t>
  </si>
  <si>
    <t>SERVICIO DE ALIMENTACIÓN PERMANENTE SIN EQUIPAMIENTO – PARA PACIENTES Y PERSONAL DEL HGNDC PLURIANUAL 2025_9 MESES</t>
  </si>
  <si>
    <t>ADQUISICIÓN DE MEDICAMENTOS VITALES, ESENCIALES Y NO ESENCIALES CATALOGADOS, SEGÚN DISPONIBILIDAD PRESUPUESTARIA PARA EL HGNDC</t>
  </si>
  <si>
    <t>QMQL</t>
  </si>
  <si>
    <t>CE-20230002421038//CE-20230002421035//CE-20230002421031//CE-20230002421068//CE-20230002421451//CE-20230002421442//CE-20230002421443//CE-20230002421468//CE-20230002421922//CE-20230002421923//CE-20230002421891//CE-20230002421903</t>
  </si>
  <si>
    <t>ADQUISICIÓN DE MEDICAMENTOS VITALES, ESENCIALES Y NO ESENCIALES CATALOGADOS PARA EL HGNDC</t>
  </si>
  <si>
    <t>CE-20230002490322//CE-20230002490141//CE-20230002490214</t>
  </si>
  <si>
    <t>ADQUISICION DE MEDICAMENTOS CATALOGADO PARA EL HOSPITAL GENERAL DR. NAPOLEÓN DÁVILA CÓRDOVA</t>
  </si>
  <si>
    <t>CE-20230002403469</t>
  </si>
  <si>
    <t>ADQUISICIÓN DE MEDICAMENTOS CATALOGADO, PARA SER UTILIZADOS EN PACIENTES DEL SERVICIO DE HEMODIALISIS DEL HGNDC DE CHONE</t>
  </si>
  <si>
    <t>ADQUISICIÓN DE MEDICAMENTO OXÌGENO LÍQUIDO Y GASEOSO, DIOXIDO DE CARBONO GAS PARA INHALACIÓN CON APOYO TECNOLOGICO PARA EL ABASTECIMIENTO DEL HGNDC</t>
  </si>
  <si>
    <t>ADQUISICIÓN DE MEDICAMENTOS NO CATALOGADOS FENTANILO LÍQUIDO PARENTERAL 0,05 MG/ML, PARA EL HGNDC</t>
  </si>
  <si>
    <t>INFIMA CUANTIA</t>
  </si>
  <si>
    <t>ADQUISICIÓN DE MEDICAMENTOS CATALOGADOS, PARA EL HOSPITAL GENERAL DR. NAPOLEÓN DÁVILA CÓRDOVA</t>
  </si>
  <si>
    <t>CONTRATACION DEL SERVICIO DE MANTENIMIENTO PREVENTIVO Y CORRECTIVO DE LAS AMBULANCIAS  NISSAN URVAN Y MERCEDES BENZ DEL HOSPITAL DR NAPOLEON DAVILA  CORDOVA</t>
  </si>
  <si>
    <t>CONTRATACIÓN DEL SERVICIO DE ALIMENTACIÓN PERMANENTE SIN EQUIPAMIENTO – PARA PACIENTES Y PERSONAL DEL HOSPITAL DR. NAPOLEÓN DAVILA CORDOVA DE CHONE  PARA FINALIZAR EL AÑO 2025</t>
  </si>
  <si>
    <t>CONTRATACIÓN DE LIMPIEZA DE INTERIORES Y EXTERIORES TIPO III CATALOGADO PARA EL HOSPITAL GENERAL DR. NAPOLEON DAVILA CORDOVA</t>
  </si>
  <si>
    <t>CONTRATACION DEL SERVICIO DE LAVANDERIA HOSPITALARIA: LAVADO, DESINFECCION, DESMANCHADO, DOBLADO, PLANCHADO, REPARACION DE PRENDAS, RECOLECCION Y DISTRIBUCION DE LENCERIA DEL HOSPITAL GENERAL DR. NAPOLEÓN DÁVILA CÓRDOVA</t>
  </si>
  <si>
    <t>CONTRATACIÓN DE PUNTO DE SERVICIO INSTITUCIONAL DE 24 HORAS DE LUNES A DOMINGO PERMANENTE [MENSUAL] CON ARMA DE FUEGO LETAL PARA EL HGNDC</t>
  </si>
  <si>
    <t>CONTRATACION DEL SERVICIO DE FOTOCOPIADO Y ESCANEO DE,DOCUMENTOS ADMINISTRATIVOS Y OTROS PARA TODOS LOS PROCESOS HOSPITALARIOS DEL HGNDC</t>
  </si>
  <si>
    <t>ADQUISICIÓN DE MATERIALES DE OFICINA CATALOGADOS  (RESMA DE PAPEL A4) PARA EL HGNDC</t>
  </si>
  <si>
    <t>ADQUISICIÓN DE MEDICAMENTO OXÌGENO LÍQUIDO PARA EL ABASTECIMIENTO DE DOS MESES PARA EL HGNDC</t>
  </si>
  <si>
    <t>DEDUCIBLE POR INDEMNIZACIÓN DE SINIESTRO POR INUNDACIÓN (21 DE FEBRERO DE 2024)</t>
  </si>
  <si>
    <t>LICITACION</t>
  </si>
  <si>
    <t>ADQUSICION DE MATERIALES DE ASEO CATALOGADO PARA EL HGNDC</t>
  </si>
  <si>
    <t>CE-20240002557057</t>
  </si>
  <si>
    <t>CE-20250002961867</t>
  </si>
  <si>
    <t>CE-20250002959676</t>
  </si>
  <si>
    <t>MSP-CZ4-HGNDC-GTH-2026-0635-M</t>
  </si>
  <si>
    <t>NOMINA PERIODO 2026</t>
  </si>
  <si>
    <t>JUBILADOS PERIODO 2026</t>
  </si>
  <si>
    <t>MSP-CZ4-HGNDC-PLANF-2026-0015-M</t>
  </si>
  <si>
    <t>MSP-CZ4-HGNDC-PLANF-2026-0014-M</t>
  </si>
  <si>
    <t>RIAGARCIADA</t>
  </si>
  <si>
    <t xml:space="preserve"> MSP-CZ4-HGNDC-GERENCIA-2026-0485-M</t>
  </si>
  <si>
    <t>CONTRATACIÓN DE LOS SERVICIOS DEVIGILANCIA Y SEGURIDAD PRIVADA FIJA DEL HGNDC PLURIANUAL 2025_9 MESES</t>
  </si>
  <si>
    <t>009</t>
  </si>
  <si>
    <t>012</t>
  </si>
  <si>
    <t>CONTRATACIÓN DE PUNTO DE SERVICIO INSTITUCIONAL DE 24 HORAS DE LUNES A DOMINGO PERMANENTE [MENSUAL] CON ARMA DE FUEGO LETAL PARA EL HOSPITAL GENERAL DR. NAPOLEON DAVILA CORDOVA</t>
  </si>
  <si>
    <t>MSP-CZ4-HGNDC-GERENCIA-2026-0488-M</t>
  </si>
  <si>
    <t>MSP-CZ4-HGNDC-PLANF-2026-0013-M</t>
  </si>
  <si>
    <t>MSP-CZ4-HGNDC-PLANF-2026-0016-M</t>
  </si>
  <si>
    <t>013</t>
  </si>
  <si>
    <t>014</t>
  </si>
  <si>
    <t>PAGO DE PREDIOS Y CONTRIBUCIÓN DE MEJORAS 2026 DEL HOSPITAL GENERAL DR. NAPOLEÓN DÁVILA</t>
  </si>
  <si>
    <t>SEGUROS DEL HOSPITAL GENERAL DR. NAPOLEON DAVILA CORDOVA DE CHONE</t>
  </si>
  <si>
    <t>PREPARATORIA</t>
  </si>
  <si>
    <t>015</t>
  </si>
  <si>
    <t>MSP-CZ4-HGNDC-MA-2026-0091-M</t>
  </si>
  <si>
    <t>ADQUISICION DE 4000 GLS DE DIÉSEL 2 INDUSTRIAL PARA EL CUARTO DE MÁQUINAS DEL HGNDC</t>
  </si>
  <si>
    <t>MSP-CZ4-HGNDC-PLANF-2026-0026-M</t>
  </si>
  <si>
    <t>016</t>
  </si>
  <si>
    <t>CONTRATACIÓN DEL SERVICIO HOSTING DE LA PÁGINA WEB INSTITUCIONAL PARA EL HOSPITAL GENERAL DR. NAPOLEONDAVILA CORDOVA DE CHONE</t>
  </si>
  <si>
    <t>MSP-CZ4-HGNDC-GTICS-2026-0037-M</t>
  </si>
  <si>
    <t>MSP-CZ4-HGNDC-PLANF-2026-0027-M</t>
  </si>
  <si>
    <t>MSP-CZ4-2026-1389-M</t>
  </si>
  <si>
    <t>017</t>
  </si>
  <si>
    <t>ADQUISICION DE COMBUSTIBLE PARA EL PARQUE AUTOMOTOR DEL HGNDC</t>
  </si>
  <si>
    <t xml:space="preserve"> MSP-CZ4-HGNDC-GERENCIA-2026-0838-M</t>
  </si>
  <si>
    <t>018</t>
  </si>
  <si>
    <t>SERVICIO DE LIMPIEZA HOSPITALARIA, DESINFECCIÓN DEÁREAS CRÍTICAS, SEMI CRÍTICAS, NO CRÍTICAS Y AREAS ADMINISTRATIVAS, RECOLECCIÓNCLASIFICACIÓN DE DESECHOS SANITARIOS PARA LAS INSTALACIONES DEL HGNDC PLURIANUALES 2025_9 MESES</t>
  </si>
  <si>
    <t>IC-HGNDC-2026-0001</t>
  </si>
  <si>
    <t>CONTRATACIÓN DEL SERVICIO HOSTING DE LA PÁGINA WEB INSTITUCIONAL PARA EL HGNDC</t>
  </si>
  <si>
    <t>IC-HGNDC-2026-0002</t>
  </si>
  <si>
    <t>CONTRATACION  DEL SERVICIO MANTENIMIENTO DE INFRAESTRUCTURA</t>
  </si>
  <si>
    <t>MSP-CZ4S-2026-2044-M</t>
  </si>
  <si>
    <t>019</t>
  </si>
  <si>
    <t>020</t>
  </si>
  <si>
    <t>ADQUISICIÓN PARA DETERMINACIONES E INSUMOS DE LABORATORIO CLÍNICO CON APOYO TECNOLOGICO PARA EL HOSPITAL GENERAL DE CHONE “DR. NAPOLEÓN DÁVILA CÓRDOVA_ PLURIANUAL 2026_5</t>
  </si>
  <si>
    <t>MSP-DATH-GIFD-2026-239</t>
  </si>
  <si>
    <t>SP-CZ4-GZPPE-2026-0060-M</t>
  </si>
  <si>
    <t>021</t>
  </si>
  <si>
    <t>022</t>
  </si>
  <si>
    <t>023</t>
  </si>
  <si>
    <t>024</t>
  </si>
  <si>
    <t>025</t>
  </si>
  <si>
    <t>026</t>
  </si>
  <si>
    <t>027</t>
  </si>
  <si>
    <t>028</t>
  </si>
  <si>
    <t>029</t>
  </si>
  <si>
    <t>ADQUISICIÓN DE MEDICAMENTOS CATALOGADOS, PARA EL HGNDC</t>
  </si>
  <si>
    <t>MSP-CZ4-HGNDC-PLANF-2026-0047-M</t>
  </si>
  <si>
    <t>MSP-CZ4-HGNDC-GERENCIA-2026-1128-M</t>
  </si>
  <si>
    <t>JAMENDOZAP</t>
  </si>
  <si>
    <t>MSP-CZ4-HGNDC-GF-2026-0291-M</t>
  </si>
  <si>
    <t>SISTEMA DE INVENTARIOS DE MED Y DISPOSITIVOS</t>
  </si>
  <si>
    <t>030</t>
  </si>
  <si>
    <t>031</t>
  </si>
  <si>
    <t>032</t>
  </si>
  <si>
    <t>ADQUISICIÓN DE INSUMOS MEDICOS PARA HEMODIALISIS CON APOYO TECNOLOGICO ANUAL PARA EL AÑO 2026 PARA EL HOSPITAL GENERAL " DR NAPOLEON DAVILA CORDOVA"</t>
  </si>
  <si>
    <t>ADQUISICION DE MEDICAMENTO OXÍGENO LÍQUIDO Y GASEOSO, DIOXIDO DE CARBONO GAS PARA INHALACIÓN CON APOYO TECNOLOGICO PARA EL HOSPITAL GENERAL DR. NAPOLEÓN DÁVILA CÓRDOVA</t>
  </si>
  <si>
    <t>OMPACOSTAA</t>
  </si>
  <si>
    <t>MSP-DPI-2026-0576-M</t>
  </si>
  <si>
    <t>MSP-CZ4-HGNDC-MA-2026-0214-M</t>
  </si>
  <si>
    <t>CONTRATACIÓN DE SEGURO DE VEHICULO TIPO AMBULANCIA IVECO DEL HOSPITAL DR. NAPOLEÓN DÁVILA CÓRDOVA</t>
  </si>
  <si>
    <t>MSP-CZ4-HGNDC-PLANF-2026-0059-M</t>
  </si>
  <si>
    <t>MSP-CZ4-HGNDC-PLANF-2026-0060-M</t>
  </si>
  <si>
    <t>MSP-CZ4-HGNDC-FRM-2026-0092-M</t>
  </si>
  <si>
    <t>MSP-CZ4-HGNDC-GERENCIA-2026-1576-M</t>
  </si>
  <si>
    <t>MSP-CZ4-HGNDC-PLANF-2026-0061-M</t>
  </si>
  <si>
    <t>MSP-CZ4-HGNDC-MA-2026-0225-M</t>
  </si>
  <si>
    <t>MSP-CZ4-HGNDC-PLANF-2026-0066-M</t>
  </si>
  <si>
    <t xml:space="preserve">CONTRATACION DEL SERVICIO DE REVISIÓN Y DIAGNÓSTIVO TÉCNICO DEL EQUIPO DE TOMOGRAFÍA MARCA CANON MODELO ALQUILION LIGHTNING TSX-035A/7C </t>
  </si>
  <si>
    <t>DP131333001</t>
  </si>
  <si>
    <t>DP131333002</t>
  </si>
  <si>
    <t>DP131333003</t>
  </si>
  <si>
    <t>DP131333004</t>
  </si>
  <si>
    <t>DP131333005</t>
  </si>
  <si>
    <t>DP131333006</t>
  </si>
  <si>
    <t>DP131333007</t>
  </si>
  <si>
    <t>DP131333008</t>
  </si>
  <si>
    <t>DP131333009</t>
  </si>
  <si>
    <t>DP131333010</t>
  </si>
  <si>
    <t>DP131333011</t>
  </si>
  <si>
    <t>DP131333012</t>
  </si>
  <si>
    <t>DP131333013</t>
  </si>
  <si>
    <t>DP131333014</t>
  </si>
  <si>
    <t>DP131333015</t>
  </si>
  <si>
    <t>DP131333016</t>
  </si>
  <si>
    <t>DP131333017</t>
  </si>
  <si>
    <t>DP131333018</t>
  </si>
  <si>
    <t>DP131333019</t>
  </si>
  <si>
    <t>DP131333020</t>
  </si>
  <si>
    <t>DP131333021</t>
  </si>
  <si>
    <t>DP131333022</t>
  </si>
  <si>
    <t>DP131333023</t>
  </si>
  <si>
    <t>DP131333024</t>
  </si>
  <si>
    <t>DP131333025</t>
  </si>
  <si>
    <t>DP131333026</t>
  </si>
  <si>
    <t>DP131333027</t>
  </si>
  <si>
    <t>DP131333028</t>
  </si>
  <si>
    <t>DP131333029</t>
  </si>
  <si>
    <t>DP131333030</t>
  </si>
  <si>
    <t>DP131333031</t>
  </si>
  <si>
    <t>DP131333032</t>
  </si>
  <si>
    <t>DP131333033</t>
  </si>
  <si>
    <t>DP131333034</t>
  </si>
  <si>
    <t>DP131333035</t>
  </si>
  <si>
    <t>DP131333036</t>
  </si>
  <si>
    <t>DP131333037</t>
  </si>
  <si>
    <t>DP131333038</t>
  </si>
  <si>
    <t>DP131333039</t>
  </si>
  <si>
    <t>DP131333040</t>
  </si>
  <si>
    <t>DP131333041</t>
  </si>
  <si>
    <t>DP131333042</t>
  </si>
  <si>
    <t>DP131333043</t>
  </si>
  <si>
    <t>DP131333044</t>
  </si>
  <si>
    <t>DP131333045</t>
  </si>
  <si>
    <t>DP131333046</t>
  </si>
  <si>
    <t>DP131333047</t>
  </si>
  <si>
    <t>DP131333048</t>
  </si>
  <si>
    <t>DP131333049</t>
  </si>
  <si>
    <t>DP131333050</t>
  </si>
  <si>
    <t>DP131333051</t>
  </si>
  <si>
    <t>DP131333052</t>
  </si>
  <si>
    <t>DP131333053</t>
  </si>
  <si>
    <t>DP131333054</t>
  </si>
  <si>
    <t>DP131333055</t>
  </si>
  <si>
    <t>DP131333056</t>
  </si>
  <si>
    <t>DP131333057</t>
  </si>
  <si>
    <t>DP131333058</t>
  </si>
  <si>
    <t>DP131333059</t>
  </si>
  <si>
    <t>DP131333060</t>
  </si>
  <si>
    <t>DP131333061</t>
  </si>
  <si>
    <t>DP131333062</t>
  </si>
  <si>
    <t>DP131333063</t>
  </si>
  <si>
    <t>DP131333064</t>
  </si>
  <si>
    <t>DP131333065</t>
  </si>
  <si>
    <t>DP131333066</t>
  </si>
  <si>
    <t>DP131333067</t>
  </si>
  <si>
    <t>DP131333068</t>
  </si>
  <si>
    <t>DP131333069</t>
  </si>
  <si>
    <t>DP131333070</t>
  </si>
  <si>
    <t>DP131333071</t>
  </si>
  <si>
    <t>DP131333072</t>
  </si>
  <si>
    <t>DP131333073</t>
  </si>
  <si>
    <t>DP131333074</t>
  </si>
  <si>
    <t>DP131333075</t>
  </si>
  <si>
    <t>DP131333076</t>
  </si>
  <si>
    <t>DP131333077</t>
  </si>
  <si>
    <t>DP131333078</t>
  </si>
  <si>
    <t>DP131333079</t>
  </si>
  <si>
    <t>DP131333080</t>
  </si>
  <si>
    <t>DP131333081</t>
  </si>
  <si>
    <t>DP131333082</t>
  </si>
  <si>
    <t>DP131333083</t>
  </si>
  <si>
    <t>DP131333084</t>
  </si>
  <si>
    <t>DP131333085</t>
  </si>
  <si>
    <t>DP131333086</t>
  </si>
  <si>
    <t>DP131333087</t>
  </si>
  <si>
    <t>DP131333088</t>
  </si>
  <si>
    <t>DP131333089</t>
  </si>
  <si>
    <t>DP131333090</t>
  </si>
  <si>
    <t>DP131333091</t>
  </si>
  <si>
    <t>DP131333092</t>
  </si>
  <si>
    <t>DP131333093</t>
  </si>
  <si>
    <t>DP131333094</t>
  </si>
  <si>
    <t>DP131333095</t>
  </si>
  <si>
    <t>DP131333096</t>
  </si>
  <si>
    <t>DP131333097</t>
  </si>
  <si>
    <t>DP131333098</t>
  </si>
  <si>
    <t>DP131333099</t>
  </si>
  <si>
    <t>DP131333100</t>
  </si>
  <si>
    <t>DP131333101</t>
  </si>
  <si>
    <t>DP131333102</t>
  </si>
  <si>
    <t>DP131333103</t>
  </si>
  <si>
    <t>DP131333104</t>
  </si>
  <si>
    <t>DP131333105</t>
  </si>
  <si>
    <t>DP131333106</t>
  </si>
  <si>
    <t>DP131333107</t>
  </si>
  <si>
    <t>IC-HGNDC-2026-0003</t>
  </si>
  <si>
    <t>033</t>
  </si>
  <si>
    <t>ADQUISICION DE MEDICAMENTOS Y DISPOSITIVOS MEDICOS EN EL MARCO DE LAS EXCEPCIONALIDADES</t>
  </si>
  <si>
    <t>MSP-DP13-HGNDC-2026-1746-M</t>
  </si>
  <si>
    <t>IC-HGNDC-2026-0004</t>
  </si>
  <si>
    <t>MSP-CZ4-HGNDC-GAFC-2026-0312-M</t>
  </si>
  <si>
    <t>IC-HGNDC-2026-0005</t>
  </si>
  <si>
    <t>034</t>
  </si>
  <si>
    <t>035</t>
  </si>
  <si>
    <t>036</t>
  </si>
  <si>
    <t>037</t>
  </si>
  <si>
    <t>038</t>
  </si>
  <si>
    <t>039</t>
  </si>
  <si>
    <t>MSP-DP13-HGNDC-PLANF-2026-0081-M</t>
  </si>
  <si>
    <t>MSP-DP13-HGNDC-FRM-2026-0171-M</t>
  </si>
  <si>
    <t>MSP-DP13-HGNDC-FRM-2026-0172-M</t>
  </si>
  <si>
    <t>MSP-DP13-HGNDC-2026-2114-M</t>
  </si>
  <si>
    <t>ADQUISICIÓN DE INSUMOS MEDICOS PARA DIALISIS PERITONEAL CON APOYO TECNOLOGICO PARA EL HOSPITAL GENERAL " DR NAPOLEON DAVILA CORDOVA” CHONE PARA UN ABASTECIMIENTO DE 6 MESES</t>
  </si>
  <si>
    <t>ADQUISICIÓN DE INSUMOS MEDICOS PARA HEMODIALISIS CON APOYO TECNOLOGICO PARA EL HOSPITAL GENERAL " DR NAPOLEON DAVILA CORDOVA” CHONE PARA UN ABASTECIMIENTO DE 6 MESES</t>
  </si>
  <si>
    <t>ADQUISION DE INSUMOS MÉDICOS PARA DIAGNÓSTICO HISTOLOGICO DE PATOLOGÍAS RENALES PARA EL HOSPITAL GENERAL " DR NAPOLEON DAVILA CORDOVA” CHONE CON APOYO TECNOLOGICO PARA UN ABASTECIMIENTO DE 6 MESES</t>
  </si>
  <si>
    <t>ADQUISIÓN DE CONECTOR DE SEGURIDAD TRANSPARENTE PARA ABASTECIMIENTO DEL HOSPITAL EL HOSPITAL GENERAL "DR NAPOLEON DAVILA CORDOVA” CHONE, PARA UN ABASTECIMIENTO DE 6 MESES</t>
  </si>
  <si>
    <t>ADQUISICIÓN DE DETERGENTE ENZIMÁTICO PARA ABASTECIMIENTO DEL HOSPITAL GENERAL "DR NAPOLEÓN DÁVILA CÓRDOVA” CHONE, PARA UN ABASTECIMIENTO DE 6 MESES</t>
  </si>
  <si>
    <t>ADQUISICIÓN DE SOLUCIONES DESINFECTANTES (ALCOHOL – CLORHEXIDINA) PARA ABASTECIMIENTO DEL HGNDC POR 6 MESES</t>
  </si>
  <si>
    <t>MSP-DP13-HGNDC-PLANF-2026-0083-M</t>
  </si>
  <si>
    <t>MSP-DP13-HGNDC-PLANF-2026-0082-M</t>
  </si>
  <si>
    <t>MSP-DP13-HGNDC-FRM-2026-0175-M</t>
  </si>
  <si>
    <t>MSP-DP13-HGNDC-FRM-2026-0176-M</t>
  </si>
  <si>
    <t>MSP-DP13-HGNDC-FRM-2026-0178-M</t>
  </si>
  <si>
    <t>MSP-DP13-HGNDC-FRM-2026-0177-M</t>
  </si>
  <si>
    <t>MSP-DP13-HGNDC-PLANF-2026-0087-M</t>
  </si>
  <si>
    <t>MSP-DP13-HGNDC-PLANF-2026-0084-M</t>
  </si>
  <si>
    <t>MSP-DP13-HGNDC-PLANF-2026-0085-M</t>
  </si>
  <si>
    <t>MSP-DP13-HGNDC-PLANF-2026-0086-M</t>
  </si>
  <si>
    <t>DP131333108</t>
  </si>
  <si>
    <t>DP131333109</t>
  </si>
  <si>
    <t>DP131333110</t>
  </si>
  <si>
    <t>IC-HGNDC-2026-0007</t>
  </si>
  <si>
    <t>IC-HGNDC-2026-0006</t>
  </si>
  <si>
    <t>040</t>
  </si>
  <si>
    <t>MSP-DP13-HGNDC-MA-2026-0335-M</t>
  </si>
  <si>
    <t>ADQUISICION DE 1976 GLS DE DIÉSEL 2 INDUSTRIAL PARA EL CUARTO DE MÁQUINAS DEL HGNDC</t>
  </si>
  <si>
    <t>MSP-DP13-HGNDC-PLANF-2026-0096-M</t>
  </si>
  <si>
    <t>041</t>
  </si>
  <si>
    <t>042</t>
  </si>
  <si>
    <t>043</t>
  </si>
  <si>
    <t>044</t>
  </si>
  <si>
    <t>045</t>
  </si>
  <si>
    <t>046</t>
  </si>
  <si>
    <t>047</t>
  </si>
  <si>
    <t>SP-DP13-HGNDC-GAFC-2026-0484-M</t>
  </si>
  <si>
    <t>MSP-DP13-HGNDC-2026-2287-M</t>
  </si>
  <si>
    <t>ADQUISICION DE RESMA DE PAPEL BOND A4 DE 75 G CATALOGADO PARA EL HOSPITAL GENERAL DR. NAPOLEON DAVILA CORDOVA</t>
  </si>
  <si>
    <t>PAGO DE AGUA POTABLE DEUDAS DE AÑOS ANTERIORES HOSPITAL GENERAL DR. NAPOLEÓN DÁVILA</t>
  </si>
  <si>
    <t>PAGO DEL SERVICIO DE MANTENIMIENTO PREVENTIVO Y CORRECTIVO DEL VEHÍCULO ADMINISTRATIVO CHEVROLET DMAX DEL HOSPITAL DR NAPOLEÓN DÁVILA CÓRDOVA DEUDAS AÑOS ANTERIORES</t>
  </si>
  <si>
    <t>ADQUISICIÓN DE BLOCK DE RECETAS ESPECIALES PARA LA DISPENSACIÓN DE MEDICAMENTOS PSICOTRÓPICOS DEL HOSPITAL</t>
  </si>
  <si>
    <t>CONTRATACION DEL SERVICIO DE IMPRESIÓN DEL HOSPITAL GENERAL DR. NAPOLEÓN DÁVILA CÓRDOVA</t>
  </si>
  <si>
    <t>IC-HGNDC-2024-0026</t>
  </si>
  <si>
    <t>IC-HGNDC-2026-0008</t>
  </si>
  <si>
    <t>MSP-DP13-HGNDC-FRM-2026-0204-M</t>
  </si>
  <si>
    <t>MSP-DP13-HGNDC-PLANF-2026-0097-M</t>
  </si>
  <si>
    <t>GC-REF-2026-019</t>
  </si>
  <si>
    <t>IC-HGNDC-2026-0009</t>
  </si>
  <si>
    <t>SIE-HGNDC-2026-0001</t>
  </si>
  <si>
    <t>SIE-HGNDC-2026-0002</t>
  </si>
  <si>
    <t>DP131333111</t>
  </si>
  <si>
    <t>MSP-DP13-HGNDC-GF-2026-0647-M</t>
  </si>
  <si>
    <t>TIPO PROCESO CONTRACTUAL</t>
  </si>
  <si>
    <t>DP131333112</t>
  </si>
  <si>
    <t>DP131333113</t>
  </si>
  <si>
    <t>DP131333114</t>
  </si>
  <si>
    <t>DP131333115</t>
  </si>
  <si>
    <t>DP131333116</t>
  </si>
  <si>
    <t>DP131333117</t>
  </si>
  <si>
    <t>DP131333118</t>
  </si>
  <si>
    <t>DP131333119</t>
  </si>
  <si>
    <t>DP131333120</t>
  </si>
  <si>
    <t xml:space="preserve"> GC-REF-2026-215</t>
  </si>
  <si>
    <t>048</t>
  </si>
  <si>
    <t>MSP-DP13-HGNDC-MA-2026-0352-M</t>
  </si>
  <si>
    <t>CONTRATACIÓN DE ADECENTAMIENTO DE LOS GRUPOS ELECTRÓGENOS, QUE INCLUYE EL CAMBIO DE BATERÍA PARA EL HOSPITAL GENERAL DR. NAPOLEÓN DÁVILA CÓRDOVA</t>
  </si>
  <si>
    <t>MSP-DP13-HGNDC-PLANF-2026-0098-M</t>
  </si>
  <si>
    <t>AUTORIZADO POR LA DIRECTORA PROVINCIAL DE MANABI</t>
  </si>
  <si>
    <t>MSP-DP13-HGNDC-2026-2315-M</t>
  </si>
  <si>
    <t>DP131333121</t>
  </si>
  <si>
    <t>DP131333122</t>
  </si>
  <si>
    <t>DP131333123</t>
  </si>
  <si>
    <t>DP131333124</t>
  </si>
  <si>
    <t>DP131333125</t>
  </si>
  <si>
    <t>DP131333126</t>
  </si>
  <si>
    <t>DP131333127</t>
  </si>
  <si>
    <t>DP131333128</t>
  </si>
  <si>
    <t>DP131333129</t>
  </si>
  <si>
    <t>DP131333130</t>
  </si>
  <si>
    <t>DP131333131</t>
  </si>
  <si>
    <t>DP131333132</t>
  </si>
  <si>
    <t>DP131333133</t>
  </si>
  <si>
    <t>DP131333134</t>
  </si>
  <si>
    <t>DP131333135</t>
  </si>
  <si>
    <t>DP131333136</t>
  </si>
  <si>
    <t>DP131333137</t>
  </si>
  <si>
    <t>DP131333138</t>
  </si>
  <si>
    <t>DP131333139</t>
  </si>
  <si>
    <t>DP131333140</t>
  </si>
  <si>
    <t>DP131333141</t>
  </si>
  <si>
    <t>DP131333142</t>
  </si>
  <si>
    <t>DP131333143</t>
  </si>
  <si>
    <t>DP131333144</t>
  </si>
  <si>
    <t>DP131333145</t>
  </si>
  <si>
    <t>DP131333146</t>
  </si>
  <si>
    <t>DP131333147</t>
  </si>
  <si>
    <t>DP131333148</t>
  </si>
  <si>
    <t>DP131333149</t>
  </si>
  <si>
    <t>DP131333150</t>
  </si>
  <si>
    <t>GC-REF-2026-232</t>
  </si>
  <si>
    <t>SIE-HGNDC-2026-0003</t>
  </si>
  <si>
    <t>DP131333151</t>
  </si>
  <si>
    <t>DP131333152</t>
  </si>
  <si>
    <t>DP131333153</t>
  </si>
  <si>
    <t>DP131333154</t>
  </si>
  <si>
    <t>049</t>
  </si>
  <si>
    <t>MSP-DP13-HGNDC-2026-2509-M</t>
  </si>
  <si>
    <t>Contratacion del Servicio De Limpieza, Desinfección Hospitalaria Para El Hospital General De Chone “Dr. Napoleón Dávila Córdova, contribuyendo al bienestar de pacientes, personal y visitantes, y al cumplimiento de los estándares de calidad establecidos por el Ministerio de Salud Pública_PLURIANUALES 2026_7 MESES</t>
  </si>
  <si>
    <t>IC-HGNDC-2026-0010</t>
  </si>
  <si>
    <t>050</t>
  </si>
  <si>
    <t>HGND MSP-DP13-HGNDC-2026-2552-M</t>
  </si>
  <si>
    <t>051</t>
  </si>
  <si>
    <t>HGND MSP-DP13-HGNDC-2026-2570-M</t>
  </si>
  <si>
    <t>052</t>
  </si>
  <si>
    <t>HGND MSP-DP13-HGNDC-2026-2573-M</t>
  </si>
  <si>
    <t>MSP-DPI-2026-1104-M</t>
  </si>
  <si>
    <t>053</t>
  </si>
  <si>
    <t>ADQUISICIÓN DE SUTURAS PARA ABASTECIMIENTO DEL HOSPITAL GENERAL "DR NAPOLEÓN DÁVILA CÓRDOVA” CHONE, PARA UN ABASTECIMIENTO DE 4,5 MESES</t>
  </si>
  <si>
    <t>MSP-DP13-HGNDC-FRM-2026-0223-M</t>
  </si>
  <si>
    <t>MSP-DP13-HGNDC-PLANF-2026-0102-M</t>
  </si>
  <si>
    <t>054</t>
  </si>
  <si>
    <t>MSP-DP13-HGNDC-GTICS-2026-0097-M</t>
  </si>
  <si>
    <t>MSP-DP13-HGNDC-PLANF-2026-0103-M</t>
  </si>
  <si>
    <t>MSP-DP13-HGNDC-2026-2688-M</t>
  </si>
  <si>
    <t>MSP-DP13-HGNDC-GAFC-2026-0594-M</t>
  </si>
  <si>
    <t>055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</si>
</sst>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 #,##0_ ;_ * \-#,##0_ ;_ * &quot;-&quot;_ ;_ @_ "/>
    <numFmt numFmtId="44" formatCode="_ &quot;$&quot;* #,##0.00_ ;_ &quot;$&quot;* \-#,##0.00_ ;_ &quot;$&quot;* &quot;-&quot;??_ ;_ @_ "/>
    <numFmt numFmtId="43" formatCode="_ * #,##0.00_ ;_ * \-#,##0.00_ ;_ * &quot;-&quot;??_ ;_ @_ "/>
    <numFmt numFmtId="164" formatCode="_(&quot;$&quot;\ * #,##0_);_(&quot;$&quot;\ * \(#,##0\);_(&quot;$&quot;\ * &quot;-&quot;_);_(@_)"/>
    <numFmt numFmtId="165" formatCode="_(* #,##0_);_(* \(#,##0\);_(* &quot;-&quot;_);_(@_)"/>
    <numFmt numFmtId="166" formatCode="_(&quot;$&quot;\ * #,##0.00_);_(&quot;$&quot;\ * \(#,##0.00\);_(&quot;$&quot;\ * &quot;-&quot;??_);_(@_)"/>
    <numFmt numFmtId="167" formatCode="_(* #,##0.00_);_(* \(#,##0.00\);_(* &quot;-&quot;??_);_(@_)"/>
    <numFmt numFmtId="168" formatCode="_(&quot;$&quot;* #,##0.00_);_(&quot;$&quot;* \(#,##0.00\);_(&quot;$&quot;* &quot;-&quot;??_);_(@_)"/>
    <numFmt numFmtId="169" formatCode="_(* #,##0.00_);_(* \(#,##0.00\);_(* \-??_);_(@_)"/>
    <numFmt numFmtId="170" formatCode="_ * #,##0.00_ ;_ * \-#,##0.00_ ;_ * \-??_ ;_ @_ "/>
    <numFmt numFmtId="171" formatCode="_ * #,##0_ ;_ * \-#,##0_ ;_ * \-_ ;_ @_ "/>
    <numFmt numFmtId="172" formatCode="_(* #,##0_);_(* \(#,##0\);_(* \-_);_(@_)"/>
    <numFmt numFmtId="173" formatCode="_(&quot;$ &quot;* #,##0.00_);_(&quot;$ &quot;* \(#,##0.00\);_(&quot;$ &quot;* \-??_);_(@_)"/>
    <numFmt numFmtId="174" formatCode="_(&quot;$ &quot;* #,##0_);_(&quot;$ &quot;* \(#,##0\);_(&quot;$ &quot;* \-_);_(@_)"/>
    <numFmt numFmtId="175" formatCode="_-* #,##0.00\ _€_-;\-* #,##0.00\ _€_-;_-* \-??\ _€_-;_-@_-"/>
    <numFmt numFmtId="176" formatCode="_-* #,##0.00_-;\-* #,##0.00_-;_-* &quot;-&quot;??_-;_-@_-"/>
    <numFmt numFmtId="177" formatCode="_-* #,##0.00\ _€_-;\-* #,##0.00\ _€_-;_-* &quot;-&quot;??\ _€_-;_-@_-"/>
    <numFmt numFmtId="178" formatCode="_-* #,##0.00_-;\-* #,##0.00_-;_-* \-??_-;_-@_-"/>
    <numFmt numFmtId="179" formatCode="_-* #,##0.00\ &quot;€&quot;_-;\-* #,##0.00\ &quot;€&quot;_-;_-* &quot;-&quot;??\ &quot;€&quot;_-;_-@_-"/>
    <numFmt numFmtId="180" formatCode="_-* #,##0.00&quot; €&quot;_-;\-* #,##0.00&quot; €&quot;_-;_-* \-??&quot; €&quot;_-;_-@_-"/>
    <numFmt numFmtId="181" formatCode="_ &quot;$&quot;* #,##0.00_ ;_ &quot;$&quot;* \-#,##0.00_ ;_ &quot;$&quot;* \-??_ ;_ @_ "/>
    <numFmt numFmtId="182" formatCode="0&quot; &quot;%"/>
    <numFmt numFmtId="183" formatCode="[$-F800]dddd\,\ mmmm\ dd\,\ yyyy"/>
    <numFmt numFmtId="184" formatCode="0.000"/>
    <numFmt numFmtId="185" formatCode="m/d/yyyy;@"/>
    <numFmt numFmtId="186" formatCode="d/mm/yyyy;@"/>
    <numFmt numFmtId="187" formatCode="d\-mm\-yyyy"/>
    <numFmt numFmtId="188" formatCode="#,##0.00_ ;\-#,##0.00\ "/>
    <numFmt numFmtId="189" formatCode="#,000_);[Red]\(#,000\)"/>
    <numFmt numFmtId="190" formatCode="0.000000000000"/>
    <numFmt numFmtId="191" formatCode="_-* #,##0.00_-;\-* #,##0.00_-;_-* &quot;-&quot;??_-;_-@"/>
    <numFmt numFmtId="192" formatCode="_-* #,##0.00\ _€_-;\-* #,##0.00\ _€_-;_-* &quot;-&quot;??\ _€_-;_-@"/>
    <numFmt numFmtId="193" formatCode="&quot;$&quot;\ #,##0.00"/>
    <numFmt numFmtId="194" formatCode="_ * #,##0_ ;_ * \-#,##0_ ;_ * &quot;-&quot;??_ ;_ @_ "/>
  </numFmts>
  <fonts count="133">
    <font>
      <sz val="11"/>
      <color theme="1"/>
      <name val="Calibri"/>
      <charset val="134"/>
      <scheme val="minor"/>
    </font>
    <font>
      <b/>
      <sz val="7"/>
      <color theme="0"/>
      <name val="Calibri"/>
      <family val="2"/>
    </font>
    <font>
      <b/>
      <sz val="8"/>
      <color theme="0"/>
      <name val="Calibri"/>
      <family val="2"/>
    </font>
    <font>
      <sz val="8"/>
      <name val="Calibri"/>
      <family val="2"/>
    </font>
    <font>
      <sz val="8"/>
      <color theme="1"/>
      <name val="Calibri"/>
      <family val="2"/>
    </font>
    <font>
      <sz val="8"/>
      <color theme="1"/>
      <name val="Calibri"/>
      <family val="2"/>
      <scheme val="minor"/>
    </font>
    <font>
      <sz val="10"/>
      <color rgb="FFFF0000"/>
      <name val="Calibri"/>
      <family val="2"/>
      <scheme val="minor"/>
    </font>
    <font>
      <b/>
      <sz val="11"/>
      <name val="Calibri"/>
      <family val="2"/>
      <scheme val="minor"/>
    </font>
    <font>
      <sz val="11"/>
      <color rgb="FF000000"/>
      <name val="Calibri"/>
      <family val="2"/>
    </font>
    <font>
      <sz val="11"/>
      <name val="Calibri"/>
      <family val="2"/>
    </font>
    <font>
      <sz val="11"/>
      <name val="Calibri"/>
      <family val="2"/>
      <scheme val="minor"/>
    </font>
    <font>
      <b/>
      <sz val="16"/>
      <name val="Calibri"/>
      <family val="2"/>
      <scheme val="minor"/>
    </font>
    <font>
      <b/>
      <sz val="8"/>
      <name val="Calibri"/>
      <family val="2"/>
      <scheme val="minor"/>
    </font>
    <font>
      <sz val="10"/>
      <name val="Calibri"/>
      <family val="2"/>
      <scheme val="minor"/>
    </font>
    <font>
      <sz val="10"/>
      <color indexed="63"/>
      <name val="Calibri"/>
      <family val="2"/>
    </font>
    <font>
      <sz val="9"/>
      <name val="Calibri"/>
      <family val="2"/>
    </font>
    <font>
      <sz val="9"/>
      <color rgb="FFFF0000"/>
      <name val="Calibri"/>
      <family val="2"/>
      <scheme val="minor"/>
    </font>
    <font>
      <b/>
      <sz val="11"/>
      <color theme="1"/>
      <name val="Calibri"/>
      <family val="2"/>
      <scheme val="minor"/>
    </font>
    <font>
      <sz val="8"/>
      <color theme="0" tint="-0.14996795556505021"/>
      <name val="Calibri"/>
      <family val="2"/>
    </font>
    <font>
      <sz val="8"/>
      <color theme="0"/>
      <name val="Calibri"/>
      <family val="2"/>
      <scheme val="minor"/>
    </font>
    <font>
      <b/>
      <sz val="8"/>
      <color theme="1"/>
      <name val="Calibri"/>
      <family val="2"/>
      <scheme val="minor"/>
    </font>
    <font>
      <sz val="9"/>
      <color theme="1"/>
      <name val="Calibri"/>
      <family val="2"/>
      <scheme val="minor"/>
    </font>
    <font>
      <sz val="10"/>
      <color theme="1"/>
      <name val="Calibri"/>
      <family val="2"/>
      <scheme val="minor"/>
    </font>
    <font>
      <b/>
      <sz val="10"/>
      <name val="Calibri"/>
      <family val="2"/>
      <scheme val="minor"/>
    </font>
    <font>
      <b/>
      <sz val="9"/>
      <name val="Calibri"/>
      <family val="2"/>
    </font>
    <font>
      <sz val="9"/>
      <name val="Calibri"/>
      <family val="2"/>
      <scheme val="minor"/>
    </font>
    <font>
      <b/>
      <sz val="7"/>
      <name val="Calibri"/>
      <family val="2"/>
    </font>
    <font>
      <b/>
      <sz val="8"/>
      <name val="Calibri"/>
      <family val="2"/>
    </font>
    <font>
      <b/>
      <sz val="20"/>
      <color indexed="8"/>
      <name val="Calibri"/>
      <family val="2"/>
    </font>
    <font>
      <b/>
      <sz val="20"/>
      <color theme="1"/>
      <name val="Calibri"/>
      <family val="2"/>
      <scheme val="minor"/>
    </font>
    <font>
      <sz val="9"/>
      <color rgb="FF000000"/>
      <name val="Calibri"/>
      <family val="2"/>
      <scheme val="minor"/>
    </font>
    <font>
      <sz val="14"/>
      <name val="Calibri"/>
      <family val="2"/>
      <scheme val="minor"/>
    </font>
    <font>
      <b/>
      <sz val="12"/>
      <name val="Calibri"/>
      <family val="2"/>
      <scheme val="minor"/>
    </font>
    <font>
      <sz val="12"/>
      <name val="Calibri"/>
      <family val="2"/>
      <scheme val="minor"/>
    </font>
    <font>
      <b/>
      <sz val="11"/>
      <name val="Calibri"/>
      <family val="2"/>
    </font>
    <font>
      <sz val="9"/>
      <color rgb="FF000000"/>
      <name val="Calibri"/>
      <family val="2"/>
    </font>
    <font>
      <b/>
      <sz val="12"/>
      <name val="Calibri"/>
      <family val="2"/>
    </font>
    <font>
      <b/>
      <sz val="9"/>
      <name val="Calibri"/>
      <family val="2"/>
      <scheme val="minor"/>
    </font>
    <font>
      <b/>
      <sz val="10"/>
      <name val="Calibri"/>
      <family val="2"/>
    </font>
    <font>
      <b/>
      <sz val="9"/>
      <name val="Arial"/>
      <family val="2"/>
    </font>
    <font>
      <sz val="8"/>
      <name val="Calibri"/>
      <family val="2"/>
      <scheme val="minor"/>
    </font>
    <font>
      <sz val="6"/>
      <name val="Calibri"/>
      <family val="2"/>
      <scheme val="minor"/>
    </font>
    <font>
      <b/>
      <sz val="6"/>
      <name val="Calibri"/>
      <family val="2"/>
    </font>
    <font>
      <b/>
      <sz val="6"/>
      <name val="Calibri"/>
      <family val="2"/>
      <scheme val="minor"/>
    </font>
    <font>
      <sz val="8"/>
      <color rgb="FF1F3864"/>
      <name val="Calibri"/>
      <family val="2"/>
    </font>
    <font>
      <sz val="6"/>
      <name val="Calibri"/>
      <family val="2"/>
    </font>
    <font>
      <b/>
      <sz val="20"/>
      <name val="Calibri"/>
      <family val="2"/>
    </font>
    <font>
      <b/>
      <sz val="9"/>
      <color theme="1"/>
      <name val="Calibri"/>
      <family val="2"/>
      <scheme val="minor"/>
    </font>
    <font>
      <sz val="8"/>
      <color rgb="FFFF0000"/>
      <name val="Calibri"/>
      <family val="2"/>
    </font>
    <font>
      <sz val="9"/>
      <color rgb="FFFF0000"/>
      <name val="Calibri"/>
      <family val="2"/>
    </font>
    <font>
      <sz val="9"/>
      <color theme="8" tint="-0.499984740745262"/>
      <name val="Calibri"/>
      <family val="2"/>
      <scheme val="minor"/>
    </font>
    <font>
      <sz val="11"/>
      <color theme="0"/>
      <name val="Calibri"/>
      <family val="2"/>
      <scheme val="minor"/>
    </font>
    <font>
      <sz val="8"/>
      <color theme="1"/>
      <name val="Calibri"/>
      <family val="2"/>
      <scheme val="major"/>
    </font>
    <font>
      <sz val="8"/>
      <color rgb="FF000000"/>
      <name val="Calibri"/>
      <family val="2"/>
      <scheme val="major"/>
    </font>
    <font>
      <b/>
      <sz val="8"/>
      <name val="Calibri"/>
      <family val="2"/>
      <scheme val="major"/>
    </font>
    <font>
      <b/>
      <sz val="8"/>
      <color rgb="FF000000"/>
      <name val="Calibri"/>
      <family val="2"/>
      <scheme val="major"/>
    </font>
    <font>
      <b/>
      <sz val="8"/>
      <color theme="0"/>
      <name val="Calibri"/>
      <family val="2"/>
      <scheme val="major"/>
    </font>
    <font>
      <sz val="9"/>
      <color theme="8" tint="-0.499984740745262"/>
      <name val="Calibri"/>
      <family val="2"/>
    </font>
    <font>
      <b/>
      <sz val="8"/>
      <color theme="1"/>
      <name val="Calibri"/>
      <family val="2"/>
      <scheme val="major"/>
    </font>
    <font>
      <sz val="8.8000000000000007"/>
      <color rgb="FF000000"/>
      <name val="Times-Roman"/>
      <charset val="134"/>
    </font>
    <font>
      <sz val="9"/>
      <color theme="8" tint="-0.499984740745262"/>
      <name val="Calibri"/>
      <family val="2"/>
      <scheme val="major"/>
    </font>
    <font>
      <sz val="9"/>
      <name val="Calibri"/>
      <family val="2"/>
      <scheme val="major"/>
    </font>
    <font>
      <sz val="9"/>
      <color rgb="FFFF0000"/>
      <name val="Calibri"/>
      <family val="2"/>
      <scheme val="major"/>
    </font>
    <font>
      <sz val="9.35"/>
      <color theme="1"/>
      <name val="Arial"/>
      <family val="2"/>
    </font>
    <font>
      <sz val="8.8000000000000007"/>
      <color theme="1"/>
      <name val="Arial"/>
      <family val="2"/>
    </font>
    <font>
      <b/>
      <sz val="7.5"/>
      <color rgb="FF000000"/>
      <name val="Verdana"/>
      <family val="2"/>
    </font>
    <font>
      <sz val="9"/>
      <name val="Calibri Light"/>
      <family val="2"/>
    </font>
    <font>
      <b/>
      <sz val="9"/>
      <color theme="1"/>
      <name val="Calibri"/>
      <family val="2"/>
      <scheme val="major"/>
    </font>
    <font>
      <b/>
      <sz val="10"/>
      <color theme="1"/>
      <name val="Calibri"/>
      <family val="2"/>
      <scheme val="major"/>
    </font>
    <font>
      <b/>
      <sz val="9"/>
      <color theme="4" tint="0.39963988158818325"/>
      <name val="Calibri"/>
      <family val="2"/>
      <scheme val="major"/>
    </font>
    <font>
      <b/>
      <sz val="8"/>
      <color theme="4" tint="0.39963988158818325"/>
      <name val="Calibri"/>
      <family val="2"/>
      <scheme val="major"/>
    </font>
    <font>
      <b/>
      <sz val="10"/>
      <color theme="4" tint="0.39963988158818325"/>
      <name val="Calibri"/>
      <family val="2"/>
      <scheme val="major"/>
    </font>
    <font>
      <b/>
      <sz val="9"/>
      <name val="Calibri"/>
      <family val="2"/>
      <scheme val="major"/>
    </font>
    <font>
      <b/>
      <sz val="10"/>
      <name val="Calibri"/>
      <family val="2"/>
      <scheme val="major"/>
    </font>
    <font>
      <sz val="10"/>
      <color rgb="FF000000"/>
      <name val="Calibri"/>
      <family val="2"/>
    </font>
    <font>
      <sz val="8"/>
      <name val="Calibri"/>
      <family val="2"/>
      <scheme val="major"/>
    </font>
    <font>
      <sz val="9"/>
      <color theme="1"/>
      <name val="Calibri"/>
      <family val="2"/>
    </font>
    <font>
      <b/>
      <sz val="9"/>
      <color theme="1"/>
      <name val="Calibri"/>
      <family val="2"/>
    </font>
    <font>
      <sz val="9"/>
      <color theme="1"/>
      <name val="Arial"/>
      <family val="2"/>
    </font>
    <font>
      <b/>
      <sz val="9"/>
      <color theme="0"/>
      <name val="Calibri"/>
      <family val="2"/>
    </font>
    <font>
      <sz val="9"/>
      <color theme="0"/>
      <name val="Calibri"/>
      <family val="2"/>
    </font>
    <font>
      <b/>
      <sz val="9"/>
      <color rgb="FFFFFFFF"/>
      <name val="Calibri"/>
      <family val="2"/>
    </font>
    <font>
      <sz val="11"/>
      <color rgb="FF000000"/>
      <name val="Calibri"/>
      <family val="2"/>
    </font>
    <font>
      <sz val="9"/>
      <color rgb="FF000000"/>
      <name val="Calibri"/>
      <family val="2"/>
    </font>
    <font>
      <sz val="11"/>
      <color rgb="FF5E1CD6"/>
      <name val="Calibri"/>
      <family val="2"/>
      <scheme val="minor"/>
    </font>
    <font>
      <sz val="7"/>
      <color theme="1"/>
      <name val="Calibri"/>
      <family val="2"/>
      <scheme val="minor"/>
    </font>
    <font>
      <b/>
      <sz val="14"/>
      <color rgb="FF5E1CD6"/>
      <name val="Calibri"/>
      <family val="2"/>
    </font>
    <font>
      <sz val="12"/>
      <color rgb="FF5E1CD6"/>
      <name val="Calibri"/>
      <family val="2"/>
      <scheme val="minor"/>
    </font>
    <font>
      <b/>
      <sz val="8"/>
      <color theme="1"/>
      <name val="Calibri"/>
      <family val="2"/>
    </font>
    <font>
      <sz val="11"/>
      <color rgb="FFFF0000"/>
      <name val="Calibri"/>
      <family val="2"/>
    </font>
    <font>
      <sz val="8"/>
      <color rgb="FF5E1CD6"/>
      <name val="Calibri"/>
      <family val="2"/>
    </font>
    <font>
      <b/>
      <sz val="8"/>
      <color rgb="FF5E1CD6"/>
      <name val="Calibri"/>
      <family val="2"/>
    </font>
    <font>
      <b/>
      <sz val="14"/>
      <color theme="1"/>
      <name val="Calibri"/>
      <family val="2"/>
    </font>
    <font>
      <b/>
      <sz val="12"/>
      <color theme="1"/>
      <name val="Calibri"/>
      <family val="2"/>
    </font>
    <font>
      <b/>
      <sz val="7"/>
      <color theme="1"/>
      <name val="Calibri"/>
      <family val="2"/>
    </font>
    <font>
      <sz val="12"/>
      <name val="Calibri"/>
      <family val="2"/>
    </font>
    <font>
      <b/>
      <sz val="7"/>
      <color rgb="FFFF0000"/>
      <name val="Calibri"/>
      <family val="2"/>
    </font>
    <font>
      <sz val="11"/>
      <color rgb="FF5E1CD6"/>
      <name val="Calibri"/>
      <family val="2"/>
    </font>
    <font>
      <sz val="11"/>
      <color theme="1"/>
      <name val="Calibri"/>
      <family val="2"/>
    </font>
    <font>
      <b/>
      <sz val="20"/>
      <color rgb="FF5E1CD6"/>
      <name val="Calibri"/>
      <family val="2"/>
    </font>
    <font>
      <b/>
      <sz val="12"/>
      <color rgb="FF5E1CD6"/>
      <name val="Calibri"/>
      <family val="2"/>
    </font>
    <font>
      <b/>
      <sz val="11"/>
      <color rgb="FF5E1CD6"/>
      <name val="Calibri"/>
      <family val="2"/>
    </font>
    <font>
      <b/>
      <sz val="11"/>
      <color theme="1"/>
      <name val="Calibri"/>
      <family val="2"/>
    </font>
    <font>
      <b/>
      <sz val="18"/>
      <color theme="1"/>
      <name val="Calibri"/>
      <family val="2"/>
    </font>
    <font>
      <b/>
      <sz val="16"/>
      <color theme="1"/>
      <name val="Calibri"/>
      <family val="2"/>
    </font>
    <font>
      <b/>
      <sz val="11"/>
      <color theme="0"/>
      <name val="Calibri"/>
      <family val="2"/>
    </font>
    <font>
      <sz val="11"/>
      <color rgb="FFFFFFFF"/>
      <name val="Calibri"/>
      <family val="2"/>
    </font>
    <font>
      <b/>
      <sz val="11"/>
      <color rgb="FFFA7D00"/>
      <name val="Calibri"/>
      <family val="2"/>
    </font>
    <font>
      <b/>
      <sz val="11"/>
      <color rgb="FFFFFFFF"/>
      <name val="Calibri"/>
      <family val="2"/>
    </font>
    <font>
      <sz val="11"/>
      <color rgb="FFFA7D00"/>
      <name val="Calibri"/>
      <family val="2"/>
    </font>
    <font>
      <sz val="11"/>
      <color indexed="8"/>
      <name val="Calibri"/>
      <family val="2"/>
    </font>
    <font>
      <sz val="10"/>
      <name val="Arial"/>
      <family val="2"/>
    </font>
    <font>
      <b/>
      <sz val="15"/>
      <color rgb="FF000000"/>
      <name val="Calibri"/>
      <family val="2"/>
    </font>
    <font>
      <b/>
      <sz val="11"/>
      <color rgb="FF000000"/>
      <name val="Calibri"/>
      <family val="2"/>
    </font>
    <font>
      <sz val="11"/>
      <color rgb="FF3F3F76"/>
      <name val="Calibri"/>
      <family val="2"/>
    </font>
    <font>
      <sz val="11"/>
      <color rgb="FF9C0006"/>
      <name val="Calibri"/>
      <family val="2"/>
    </font>
    <font>
      <sz val="12"/>
      <color indexed="8"/>
      <name val="Calibri"/>
      <family val="2"/>
    </font>
    <font>
      <sz val="12"/>
      <color indexed="63"/>
      <name val="Calibri"/>
      <family val="2"/>
      <scheme val="minor"/>
    </font>
    <font>
      <sz val="12"/>
      <color rgb="FF333333"/>
      <name val="Calibri"/>
      <family val="2"/>
    </font>
    <font>
      <sz val="11"/>
      <color rgb="FF9C6500"/>
      <name val="Calibri"/>
      <family val="2"/>
    </font>
    <font>
      <sz val="10"/>
      <name val="Arial"/>
      <family val="2"/>
    </font>
    <font>
      <sz val="12"/>
      <color theme="1"/>
      <name val="Calibri"/>
      <family val="2"/>
      <scheme val="minor"/>
    </font>
    <font>
      <sz val="12"/>
      <color rgb="FF000000"/>
      <name val="Calibri"/>
      <family val="2"/>
    </font>
    <font>
      <sz val="11"/>
      <color rgb="FF000000"/>
      <name val="Calibri"/>
      <family val="2"/>
      <scheme val="minor"/>
    </font>
    <font>
      <sz val="11"/>
      <color indexed="8"/>
      <name val="Calibri"/>
      <family val="2"/>
      <scheme val="minor"/>
    </font>
    <font>
      <b/>
      <sz val="11"/>
      <color rgb="FF3F3F3F"/>
      <name val="Calibri"/>
      <family val="2"/>
    </font>
    <font>
      <sz val="11"/>
      <color rgb="FFFF0000"/>
      <name val="Calibri"/>
      <family val="2"/>
    </font>
    <font>
      <i/>
      <sz val="11"/>
      <color rgb="FF7F7F7F"/>
      <name val="Calibri"/>
      <family val="2"/>
    </font>
    <font>
      <i/>
      <sz val="11"/>
      <name val="Calibri"/>
      <family val="2"/>
    </font>
    <font>
      <b/>
      <sz val="9"/>
      <color indexed="8"/>
      <name val="Tahoma"/>
      <family val="2"/>
    </font>
    <font>
      <sz val="11"/>
      <color theme="1"/>
      <name val="Calibri"/>
      <family val="2"/>
      <scheme val="minor"/>
    </font>
    <font>
      <sz val="8"/>
      <name val="Calibri"/>
      <family val="2"/>
      <scheme val="minor"/>
    </font>
    <font>
      <sz val="8"/>
      <name val="Calibri"/>
      <charset val="134"/>
      <scheme val="minor"/>
    </font>
  </fonts>
  <fills count="128">
    <fill>
      <patternFill patternType="none"/>
    </fill>
    <fill>
      <patternFill patternType="gray125"/>
    </fill>
    <fill>
      <patternFill patternType="solid">
        <fgColor rgb="FF5E1CD6"/>
        <bgColor rgb="FF44546A"/>
      </patternFill>
    </fill>
    <fill>
      <patternFill patternType="solid">
        <fgColor rgb="FF44546A"/>
        <bgColor rgb="FF44546A"/>
      </patternFill>
    </fill>
    <fill>
      <patternFill patternType="solid">
        <fgColor theme="4" tint="0.79995117038483843"/>
        <bgColor theme="4" tint="0.79995117038483843"/>
      </patternFill>
    </fill>
    <fill>
      <patternFill patternType="solid">
        <fgColor rgb="FFFFFF00"/>
        <bgColor indexed="64"/>
      </patternFill>
    </fill>
    <fill>
      <patternFill patternType="solid">
        <fgColor theme="0"/>
        <bgColor indexed="64"/>
      </patternFill>
    </fill>
    <fill>
      <patternFill patternType="solid">
        <fgColor rgb="FFFFFFCC"/>
        <bgColor indexed="9"/>
      </patternFill>
    </fill>
    <fill>
      <patternFill patternType="solid">
        <fgColor theme="0" tint="-0.14996795556505021"/>
        <bgColor indexed="64"/>
      </patternFill>
    </fill>
    <fill>
      <patternFill patternType="solid">
        <fgColor theme="0" tint="-0.14996795556505021"/>
        <bgColor indexed="9"/>
      </patternFill>
    </fill>
    <fill>
      <patternFill patternType="solid">
        <fgColor theme="0" tint="-4.9989318521683403E-2"/>
        <bgColor indexed="64"/>
      </patternFill>
    </fill>
    <fill>
      <patternFill patternType="solid">
        <fgColor rgb="FF7030A0"/>
        <bgColor indexed="64"/>
      </patternFill>
    </fill>
    <fill>
      <patternFill patternType="solid">
        <fgColor theme="5" tint="0.79979857783745845"/>
        <bgColor indexed="9"/>
      </patternFill>
    </fill>
    <fill>
      <patternFill patternType="solid">
        <fgColor theme="0" tint="-0.14963225196081423"/>
        <bgColor indexed="64"/>
      </patternFill>
    </fill>
    <fill>
      <patternFill patternType="solid">
        <fgColor indexed="22"/>
        <bgColor indexed="64"/>
      </patternFill>
    </fill>
    <fill>
      <patternFill patternType="solid">
        <fgColor indexed="9"/>
        <bgColor indexed="64"/>
      </patternFill>
    </fill>
    <fill>
      <patternFill patternType="solid">
        <fgColor theme="7" tint="0.79961546678060247"/>
        <bgColor indexed="64"/>
      </patternFill>
    </fill>
    <fill>
      <patternFill patternType="solid">
        <fgColor theme="5" tint="0.79982909634693444"/>
        <bgColor indexed="9"/>
      </patternFill>
    </fill>
    <fill>
      <patternFill patternType="solid">
        <fgColor theme="0"/>
        <bgColor indexed="9"/>
      </patternFill>
    </fill>
    <fill>
      <patternFill patternType="solid">
        <fgColor theme="4" tint="0.79961546678060247"/>
        <bgColor indexed="64"/>
      </patternFill>
    </fill>
    <fill>
      <patternFill patternType="solid">
        <fgColor theme="4" tint="0.79961546678060247"/>
        <bgColor indexed="22"/>
      </patternFill>
    </fill>
    <fill>
      <patternFill patternType="solid">
        <fgColor theme="7" tint="0.39979247413556324"/>
        <bgColor indexed="64"/>
      </patternFill>
    </fill>
    <fill>
      <patternFill patternType="solid">
        <fgColor theme="5" tint="0.79982909634693444"/>
        <bgColor indexed="64"/>
      </patternFill>
    </fill>
    <fill>
      <patternFill patternType="solid">
        <fgColor theme="9"/>
        <bgColor theme="9"/>
      </patternFill>
    </fill>
    <fill>
      <patternFill patternType="solid">
        <fgColor theme="2" tint="-9.9978637043366805E-2"/>
        <bgColor indexed="64"/>
      </patternFill>
    </fill>
    <fill>
      <patternFill patternType="solid">
        <fgColor theme="0" tint="-0.14963225196081423"/>
        <bgColor rgb="FFD0CECE"/>
      </patternFill>
    </fill>
    <fill>
      <patternFill patternType="solid">
        <fgColor rgb="FFFF0F0F"/>
        <bgColor indexed="64"/>
      </patternFill>
    </fill>
    <fill>
      <patternFill patternType="solid">
        <fgColor theme="9" tint="0.59999389629810485"/>
        <bgColor indexed="64"/>
      </patternFill>
    </fill>
    <fill>
      <patternFill patternType="solid">
        <fgColor theme="5"/>
        <bgColor indexed="64"/>
      </patternFill>
    </fill>
    <fill>
      <patternFill patternType="solid">
        <fgColor theme="0" tint="-0.14966277047029022"/>
        <bgColor indexed="64"/>
      </patternFill>
    </fill>
    <fill>
      <patternFill patternType="solid">
        <fgColor theme="5" tint="0.79961546678060247"/>
        <bgColor indexed="64"/>
      </patternFill>
    </fill>
    <fill>
      <patternFill patternType="solid">
        <fgColor theme="9"/>
        <bgColor indexed="64"/>
      </patternFill>
    </fill>
    <fill>
      <patternFill patternType="solid">
        <fgColor theme="4" tint="0.79979857783745845"/>
        <bgColor theme="4" tint="0.79979857783745845"/>
      </patternFill>
    </fill>
    <fill>
      <patternFill patternType="solid">
        <fgColor rgb="FFC00000"/>
        <bgColor indexed="64"/>
      </patternFill>
    </fill>
    <fill>
      <patternFill patternType="solid">
        <fgColor theme="7" tint="0.59999389629810485"/>
        <bgColor indexed="64"/>
      </patternFill>
    </fill>
    <fill>
      <patternFill patternType="solid">
        <fgColor theme="7" tint="0.79964598529007846"/>
        <bgColor indexed="64"/>
      </patternFill>
    </fill>
    <fill>
      <patternFill patternType="solid">
        <fgColor rgb="FFFFFFFF"/>
        <bgColor rgb="FFF2F2F2"/>
      </patternFill>
    </fill>
    <fill>
      <patternFill patternType="solid">
        <fgColor theme="3"/>
        <bgColor indexed="64"/>
      </patternFill>
    </fill>
    <fill>
      <patternFill patternType="solid">
        <fgColor theme="0" tint="-0.14966277047029022"/>
        <bgColor rgb="FFD6DCE5"/>
      </patternFill>
    </fill>
    <fill>
      <patternFill patternType="solid">
        <fgColor theme="4" tint="0.59999389629810485"/>
        <bgColor indexed="64"/>
      </patternFill>
    </fill>
    <fill>
      <patternFill patternType="solid">
        <fgColor rgb="FFCCFF33"/>
        <bgColor indexed="64"/>
      </patternFill>
    </fill>
    <fill>
      <patternFill patternType="solid">
        <fgColor theme="4" tint="0.39963988158818325"/>
        <bgColor indexed="64"/>
      </patternFill>
    </fill>
    <fill>
      <patternFill patternType="solid">
        <fgColor theme="0" tint="-0.249977111117893"/>
        <bgColor indexed="64"/>
      </patternFill>
    </fill>
    <fill>
      <patternFill patternType="solid">
        <fgColor theme="4" tint="0.79964598529007846"/>
        <bgColor indexed="64"/>
      </patternFill>
    </fill>
    <fill>
      <patternFill patternType="solid">
        <fgColor rgb="FFFBE4D5"/>
        <bgColor rgb="FFFBE4D5"/>
      </patternFill>
    </fill>
    <fill>
      <patternFill patternType="solid">
        <fgColor rgb="FFC5E0B3"/>
        <bgColor rgb="FFC5E0B3"/>
      </patternFill>
    </fill>
    <fill>
      <patternFill patternType="solid">
        <fgColor theme="5" tint="0.39994506668294322"/>
        <bgColor indexed="64"/>
      </patternFill>
    </fill>
    <fill>
      <patternFill patternType="solid">
        <fgColor rgb="FFCCFF33"/>
        <bgColor rgb="FFC5E0B3"/>
      </patternFill>
    </fill>
    <fill>
      <patternFill patternType="solid">
        <fgColor rgb="FFBF9000"/>
        <bgColor rgb="FFBF9000"/>
      </patternFill>
    </fill>
    <fill>
      <patternFill patternType="solid">
        <fgColor rgb="FFFF9933"/>
        <bgColor rgb="FFBF9000"/>
      </patternFill>
    </fill>
    <fill>
      <patternFill patternType="solid">
        <fgColor theme="4" tint="-0.249977111117893"/>
        <bgColor rgb="FF0070C0"/>
      </patternFill>
    </fill>
    <fill>
      <patternFill patternType="solid">
        <fgColor theme="4" tint="-0.249977111117893"/>
        <bgColor rgb="FF99CC00"/>
      </patternFill>
    </fill>
    <fill>
      <patternFill patternType="solid">
        <fgColor rgb="FF0066CB"/>
        <bgColor rgb="FF333399"/>
      </patternFill>
    </fill>
    <fill>
      <patternFill patternType="solid">
        <fgColor theme="8" tint="-0.499984740745262"/>
        <bgColor rgb="FF99CC00"/>
      </patternFill>
    </fill>
    <fill>
      <patternFill patternType="solid">
        <fgColor rgb="FF666699"/>
        <bgColor rgb="FF666699"/>
      </patternFill>
    </fill>
    <fill>
      <patternFill patternType="solid">
        <fgColor rgb="FFFFCC99"/>
        <bgColor rgb="FFFFCC99"/>
      </patternFill>
    </fill>
    <fill>
      <patternFill patternType="solid">
        <fgColor rgb="FF99CC00"/>
        <bgColor rgb="FF99CC00"/>
      </patternFill>
    </fill>
    <fill>
      <patternFill patternType="solid">
        <fgColor rgb="FFFEF2CB"/>
        <bgColor rgb="FFFEF2CB"/>
      </patternFill>
    </fill>
    <fill>
      <patternFill patternType="solid">
        <fgColor rgb="FFD8D8D8"/>
        <bgColor rgb="FFD8D8D8"/>
      </patternFill>
    </fill>
    <fill>
      <patternFill patternType="solid">
        <fgColor rgb="FFFF9933"/>
        <bgColor rgb="FFFF0000"/>
      </patternFill>
    </fill>
    <fill>
      <patternFill patternType="solid">
        <fgColor theme="0" tint="-0.14981536301767021"/>
        <bgColor rgb="FFD8D8D8"/>
      </patternFill>
    </fill>
    <fill>
      <patternFill patternType="solid">
        <fgColor theme="7" tint="0.79995117038483843"/>
        <bgColor rgb="FFFEF2CB"/>
      </patternFill>
    </fill>
    <fill>
      <patternFill patternType="solid">
        <fgColor theme="0"/>
        <bgColor theme="0"/>
      </patternFill>
    </fill>
    <fill>
      <patternFill patternType="solid">
        <fgColor rgb="FF5E1CD6"/>
        <bgColor rgb="FF548135"/>
      </patternFill>
    </fill>
    <fill>
      <patternFill patternType="solid">
        <fgColor rgb="FFD0CECE"/>
        <bgColor rgb="FFD0CECE"/>
      </patternFill>
    </fill>
    <fill>
      <patternFill patternType="solid">
        <fgColor theme="7" tint="0.39994506668294322"/>
        <bgColor indexed="64"/>
      </patternFill>
    </fill>
    <fill>
      <patternFill patternType="solid">
        <fgColor rgb="FFFF0000"/>
        <bgColor rgb="FFFF0000"/>
      </patternFill>
    </fill>
    <fill>
      <patternFill patternType="solid">
        <fgColor theme="7" tint="0.79995117038483843"/>
        <bgColor indexed="64"/>
      </patternFill>
    </fill>
    <fill>
      <patternFill patternType="solid">
        <fgColor theme="4" tint="0.79995117038483843"/>
        <bgColor rgb="FFFFFF00"/>
      </patternFill>
    </fill>
    <fill>
      <patternFill patternType="solid">
        <fgColor theme="8" tint="0.79995117038483843"/>
        <bgColor rgb="FFDEEAF6"/>
      </patternFill>
    </fill>
    <fill>
      <patternFill patternType="solid">
        <fgColor rgb="FFFFFF00"/>
        <bgColor theme="0"/>
      </patternFill>
    </fill>
    <fill>
      <patternFill patternType="solid">
        <fgColor rgb="FFDEEAF6"/>
        <bgColor rgb="FFDEEAF6"/>
      </patternFill>
    </fill>
    <fill>
      <patternFill patternType="solid">
        <fgColor theme="4" tint="0.79995117038483843"/>
        <bgColor indexed="64"/>
      </patternFill>
    </fill>
    <fill>
      <patternFill patternType="solid">
        <fgColor theme="8" tint="0.79995117038483843"/>
        <bgColor indexed="64"/>
      </patternFill>
    </fill>
    <fill>
      <patternFill patternType="solid">
        <fgColor theme="9" tint="0.59999389629810485"/>
        <bgColor rgb="FFE2EFD9"/>
      </patternFill>
    </fill>
    <fill>
      <patternFill patternType="solid">
        <fgColor rgb="FFBFBFBF"/>
        <bgColor rgb="FFBFBFBF"/>
      </patternFill>
    </fill>
    <fill>
      <patternFill patternType="solid">
        <fgColor rgb="FFF7CAAC"/>
        <bgColor rgb="FFF7CAAC"/>
      </patternFill>
    </fill>
    <fill>
      <patternFill patternType="solid">
        <fgColor rgb="FF7030A0"/>
        <bgColor rgb="FFF7CAAC"/>
      </patternFill>
    </fill>
    <fill>
      <patternFill patternType="solid">
        <fgColor theme="4" tint="0.59999389629810485"/>
        <bgColor rgb="FFBFBFBF"/>
      </patternFill>
    </fill>
    <fill>
      <patternFill patternType="solid">
        <fgColor rgb="FFFFFF00"/>
        <bgColor rgb="FF44546A"/>
      </patternFill>
    </fill>
    <fill>
      <patternFill patternType="solid">
        <fgColor rgb="FF92D050"/>
        <bgColor rgb="FF44546A"/>
      </patternFill>
    </fill>
    <fill>
      <patternFill patternType="solid">
        <fgColor rgb="FFB4C6E7"/>
        <bgColor rgb="FFB4C6E7"/>
      </patternFill>
    </fill>
    <fill>
      <patternFill patternType="solid">
        <fgColor rgb="FF00B050"/>
        <bgColor indexed="64"/>
      </patternFill>
    </fill>
    <fill>
      <patternFill patternType="solid">
        <fgColor theme="0" tint="-0.14996795556505021"/>
        <bgColor rgb="FFFEF2CB"/>
      </patternFill>
    </fill>
    <fill>
      <patternFill patternType="solid">
        <fgColor rgb="FF00B0F0"/>
        <bgColor indexed="64"/>
      </patternFill>
    </fill>
    <fill>
      <patternFill patternType="solid">
        <fgColor rgb="FF548135"/>
        <bgColor rgb="FF548135"/>
      </patternFill>
    </fill>
    <fill>
      <patternFill patternType="solid">
        <fgColor rgb="FF5E1CD6"/>
        <bgColor theme="8"/>
      </patternFill>
    </fill>
    <fill>
      <patternFill patternType="solid">
        <fgColor rgb="FFFF0000"/>
        <bgColor theme="8"/>
      </patternFill>
    </fill>
    <fill>
      <patternFill patternType="solid">
        <fgColor theme="0" tint="-0.249977111117893"/>
        <bgColor theme="0"/>
      </patternFill>
    </fill>
    <fill>
      <patternFill patternType="solid">
        <fgColor theme="2" tint="-0.249977111117893"/>
        <bgColor theme="0"/>
      </patternFill>
    </fill>
    <fill>
      <patternFill patternType="solid">
        <fgColor rgb="FF1E4E79"/>
        <bgColor rgb="FF1E4E79"/>
      </patternFill>
    </fill>
    <fill>
      <patternFill patternType="solid">
        <fgColor rgb="FFFFFF00"/>
        <bgColor rgb="FFFFFF00"/>
      </patternFill>
    </fill>
    <fill>
      <patternFill patternType="solid">
        <fgColor rgb="FFD9E2F3"/>
        <bgColor rgb="FFD9E2F3"/>
      </patternFill>
    </fill>
    <fill>
      <patternFill patternType="solid">
        <fgColor rgb="FFDEEBF7"/>
        <bgColor rgb="FFDEEAF6"/>
      </patternFill>
    </fill>
    <fill>
      <patternFill patternType="solid">
        <fgColor rgb="FFFBE5D5"/>
        <bgColor rgb="FFFFF2CC"/>
      </patternFill>
    </fill>
    <fill>
      <patternFill patternType="darkGray">
        <fgColor rgb="FFF2F2F2"/>
        <bgColor rgb="FFDEEBF7"/>
      </patternFill>
    </fill>
    <fill>
      <patternFill patternType="solid">
        <fgColor rgb="FFFFF2CC"/>
        <bgColor rgb="FFFEF2CB"/>
      </patternFill>
    </fill>
    <fill>
      <patternFill patternType="solid">
        <fgColor rgb="FFDAE3F3"/>
        <bgColor rgb="FFD9E2F3"/>
      </patternFill>
    </fill>
    <fill>
      <patternFill patternType="solid">
        <fgColor rgb="FFE2F0D9"/>
        <bgColor rgb="FFE2EFD9"/>
      </patternFill>
    </fill>
    <fill>
      <patternFill patternType="darkGray">
        <fgColor rgb="FFB6CCEA"/>
        <bgColor rgb="FFD0CECE"/>
      </patternFill>
    </fill>
    <fill>
      <patternFill patternType="solid">
        <fgColor rgb="FFF8CBAD"/>
        <bgColor rgb="FFF7CAAC"/>
      </patternFill>
    </fill>
    <fill>
      <patternFill patternType="solid">
        <fgColor rgb="FFDBDBDB"/>
        <bgColor rgb="FFDADADA"/>
      </patternFill>
    </fill>
    <fill>
      <patternFill patternType="solid">
        <fgColor rgb="FFFFEA9B"/>
        <bgColor rgb="FFFEF2CB"/>
      </patternFill>
    </fill>
    <fill>
      <patternFill patternType="darkGray">
        <fgColor rgb="FFB6CCEA"/>
        <bgColor rgb="FF9CC3E8"/>
      </patternFill>
    </fill>
    <fill>
      <patternFill patternType="solid">
        <fgColor rgb="FFC5E0B4"/>
        <bgColor rgb="FFC4E0B0"/>
      </patternFill>
    </fill>
    <fill>
      <patternFill patternType="solid">
        <fgColor rgb="FF9CC3E8"/>
        <bgColor rgb="FFB6CCEA"/>
      </patternFill>
    </fill>
    <fill>
      <patternFill patternType="solid">
        <fgColor rgb="FFF4B183"/>
        <bgColor rgb="FFFFCC99"/>
      </patternFill>
    </fill>
    <fill>
      <patternFill patternType="darkGray">
        <fgColor rgb="FFD0CECE"/>
        <bgColor rgb="FFBFBFBF"/>
      </patternFill>
    </fill>
    <fill>
      <patternFill patternType="mediumGray">
        <fgColor rgb="FFFFCC99"/>
        <bgColor rgb="FFFFEA9B"/>
      </patternFill>
    </fill>
    <fill>
      <patternFill patternType="mediumGray">
        <fgColor rgb="FF9CC3E8"/>
        <bgColor rgb="FFA7A7A7"/>
      </patternFill>
    </fill>
    <fill>
      <patternFill patternType="solid">
        <fgColor rgb="FFC4E0B0"/>
        <bgColor rgb="FFC5E0B4"/>
      </patternFill>
    </fill>
    <fill>
      <patternFill patternType="solid">
        <fgColor rgb="FFF2F2F2"/>
        <bgColor rgb="FFE2F0D9"/>
      </patternFill>
    </fill>
    <fill>
      <patternFill patternType="solid">
        <fgColor rgb="FFA7A7A7"/>
        <bgColor rgb="FFBFBFBF"/>
      </patternFill>
    </fill>
    <fill>
      <patternFill patternType="solid">
        <fgColor rgb="FF4B7ECC"/>
        <bgColor rgb="FF2E75B5"/>
      </patternFill>
    </fill>
    <fill>
      <patternFill patternType="darkGray">
        <fgColor rgb="FFF8821A"/>
        <bgColor rgb="FFC97400"/>
      </patternFill>
    </fill>
    <fill>
      <patternFill patternType="solid">
        <fgColor rgb="FFFFD422"/>
        <bgColor rgb="FFF4B183"/>
      </patternFill>
    </fill>
    <fill>
      <patternFill patternType="darkGray">
        <fgColor rgb="FF4B7ECC"/>
        <bgColor rgb="FF2E75B5"/>
      </patternFill>
    </fill>
    <fill>
      <patternFill patternType="solid">
        <fgColor rgb="FF70AD47"/>
        <bgColor rgb="FF94CF1B"/>
      </patternFill>
    </fill>
    <fill>
      <patternFill patternType="solid">
        <fgColor rgb="FFFFCC99"/>
        <bgColor rgb="FFF8CBAD"/>
      </patternFill>
    </fill>
    <fill>
      <patternFill patternType="mediumGray">
        <fgColor rgb="FFFFC9E7"/>
        <bgColor rgb="FFF8CBAD"/>
      </patternFill>
    </fill>
    <fill>
      <patternFill patternType="solid">
        <fgColor rgb="FFFFFFCC"/>
        <bgColor rgb="FFFFF2CC"/>
      </patternFill>
    </fill>
    <fill>
      <patternFill patternType="solid">
        <fgColor rgb="FFFF3300"/>
        <bgColor indexed="64"/>
      </patternFill>
    </fill>
    <fill>
      <patternFill patternType="solid">
        <fgColor rgb="FFFF3300"/>
        <bgColor rgb="FFD8D8D8"/>
      </patternFill>
    </fill>
    <fill>
      <patternFill patternType="solid">
        <fgColor rgb="FFFF3300"/>
        <bgColor rgb="FFFEF2CB"/>
      </patternFill>
    </fill>
    <fill>
      <patternFill patternType="solid">
        <fgColor rgb="FFFF3300"/>
        <bgColor theme="0"/>
      </patternFill>
    </fill>
    <fill>
      <patternFill patternType="solid">
        <fgColor rgb="FFFF3300"/>
        <bgColor rgb="FFD0CECE"/>
      </patternFill>
    </fill>
    <fill>
      <patternFill patternType="solid">
        <fgColor rgb="FFFF3300"/>
        <bgColor rgb="FFBFBFBF"/>
      </patternFill>
    </fill>
    <fill>
      <patternFill patternType="solid">
        <fgColor rgb="FFFF3300"/>
        <bgColor rgb="FFB4C6E7"/>
      </patternFill>
    </fill>
  </fills>
  <borders count="87">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bottom/>
      <diagonal/>
    </border>
    <border>
      <left/>
      <right style="medium">
        <color auto="1"/>
      </right>
      <top/>
      <bottom/>
      <diagonal/>
    </border>
    <border>
      <left style="medium">
        <color auto="1"/>
      </left>
      <right style="medium">
        <color auto="1"/>
      </right>
      <top/>
      <bottom style="medium">
        <color auto="1"/>
      </bottom>
      <diagonal/>
    </border>
    <border>
      <left style="medium">
        <color auto="1"/>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medium">
        <color auto="1"/>
      </bottom>
      <diagonal/>
    </border>
    <border>
      <left style="thin">
        <color rgb="FF000000"/>
      </left>
      <right style="thin">
        <color rgb="FF000000"/>
      </right>
      <top style="thin">
        <color rgb="FF000000"/>
      </top>
      <bottom style="medium">
        <color auto="1"/>
      </bottom>
      <diagonal/>
    </border>
    <border>
      <left style="thin">
        <color rgb="FF000000"/>
      </left>
      <right style="thin">
        <color rgb="FF000000"/>
      </right>
      <top/>
      <bottom style="medium">
        <color auto="1"/>
      </bottom>
      <diagonal/>
    </border>
    <border>
      <left/>
      <right style="medium">
        <color rgb="FF000000"/>
      </right>
      <top style="medium">
        <color rgb="FF000000"/>
      </top>
      <bottom/>
      <diagonal/>
    </border>
    <border>
      <left/>
      <right style="medium">
        <color rgb="FF000000"/>
      </right>
      <top/>
      <bottom/>
      <diagonal/>
    </border>
    <border>
      <left style="thin">
        <color rgb="FF000000"/>
      </left>
      <right/>
      <top/>
      <bottom style="thin">
        <color rgb="FF000000"/>
      </bottom>
      <diagonal/>
    </border>
    <border>
      <left style="medium">
        <color auto="1"/>
      </left>
      <right style="thin">
        <color rgb="FF000000"/>
      </right>
      <top/>
      <bottom style="thin">
        <color rgb="FF000000"/>
      </bottom>
      <diagonal/>
    </border>
    <border>
      <left style="thin">
        <color rgb="FF000000"/>
      </left>
      <right/>
      <top style="thin">
        <color rgb="FF000000"/>
      </top>
      <bottom style="thin">
        <color rgb="FF000000"/>
      </bottom>
      <diagonal/>
    </border>
    <border>
      <left style="medium">
        <color auto="1"/>
      </left>
      <right style="thin">
        <color rgb="FF000000"/>
      </right>
      <top style="thin">
        <color rgb="FF000000"/>
      </top>
      <bottom style="thin">
        <color rgb="FF000000"/>
      </bottom>
      <diagonal/>
    </border>
    <border>
      <left style="thin">
        <color rgb="FF000000"/>
      </left>
      <right/>
      <top style="thin">
        <color rgb="FF000000"/>
      </top>
      <bottom/>
      <diagonal/>
    </border>
    <border>
      <left style="medium">
        <color auto="1"/>
      </left>
      <right style="thin">
        <color rgb="FF000000"/>
      </right>
      <top style="thin">
        <color rgb="FF000000"/>
      </top>
      <bottom style="medium">
        <color auto="1"/>
      </bottom>
      <diagonal/>
    </border>
    <border>
      <left style="medium">
        <color auto="1"/>
      </left>
      <right style="medium">
        <color auto="1"/>
      </right>
      <top style="medium">
        <color auto="1"/>
      </top>
      <bottom style="thin">
        <color auto="1"/>
      </bottom>
      <diagonal/>
    </border>
    <border>
      <left/>
      <right style="medium">
        <color auto="1"/>
      </right>
      <top/>
      <bottom style="thin">
        <color rgb="FF000000"/>
      </bottom>
      <diagonal/>
    </border>
    <border>
      <left style="medium">
        <color auto="1"/>
      </left>
      <right style="medium">
        <color auto="1"/>
      </right>
      <top style="thin">
        <color auto="1"/>
      </top>
      <bottom style="thin">
        <color auto="1"/>
      </bottom>
      <diagonal/>
    </border>
    <border>
      <left style="thin">
        <color rgb="FF000000"/>
      </left>
      <right style="medium">
        <color auto="1"/>
      </right>
      <top/>
      <bottom style="thin">
        <color rgb="FF000000"/>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n">
        <color rgb="FF000000"/>
      </top>
      <bottom style="thin">
        <color rgb="FF000000"/>
      </bottom>
      <diagonal/>
    </border>
    <border>
      <left style="thin">
        <color rgb="FF000000"/>
      </left>
      <right/>
      <top/>
      <bottom/>
      <diagonal/>
    </border>
    <border>
      <left/>
      <right/>
      <top/>
      <bottom style="thin">
        <color rgb="FF000000"/>
      </bottom>
      <diagonal/>
    </border>
    <border>
      <left style="thin">
        <color rgb="FF74748A"/>
      </left>
      <right style="thin">
        <color rgb="FF74748A"/>
      </right>
      <top style="thin">
        <color rgb="FF74748A"/>
      </top>
      <bottom style="thin">
        <color rgb="FF74748A"/>
      </bottom>
      <diagonal/>
    </border>
    <border>
      <left style="double">
        <color rgb="FF383838"/>
      </left>
      <right style="double">
        <color rgb="FF383838"/>
      </right>
      <top style="double">
        <color rgb="FF383838"/>
      </top>
      <bottom style="double">
        <color rgb="FF383838"/>
      </bottom>
      <diagonal/>
    </border>
    <border>
      <left/>
      <right/>
      <top/>
      <bottom style="double">
        <color rgb="FFF8821A"/>
      </bottom>
      <diagonal/>
    </border>
    <border>
      <left/>
      <right/>
      <top/>
      <bottom style="thick">
        <color rgb="FF4B7ECC"/>
      </bottom>
      <diagonal/>
    </border>
    <border>
      <left style="thin">
        <color rgb="FFA7A7A7"/>
      </left>
      <right style="thin">
        <color rgb="FFA7A7A7"/>
      </right>
      <top style="thin">
        <color rgb="FFA7A7A7"/>
      </top>
      <bottom style="thin">
        <color rgb="FFA7A7A7"/>
      </bottom>
      <diagonal/>
    </border>
    <border>
      <left style="thin">
        <color rgb="FF383838"/>
      </left>
      <right style="thin">
        <color rgb="FF383838"/>
      </right>
      <top style="thin">
        <color rgb="FF383838"/>
      </top>
      <bottom style="thin">
        <color rgb="FF383838"/>
      </bottom>
      <diagonal/>
    </border>
    <border>
      <left/>
      <right/>
      <top/>
      <bottom style="medium">
        <color rgb="FF9CC3E8"/>
      </bottom>
      <diagonal/>
    </border>
    <border>
      <left/>
      <right/>
      <top style="thin">
        <color rgb="FF4B7ECC"/>
      </top>
      <bottom style="double">
        <color rgb="FF4B7ECC"/>
      </bottom>
      <diagonal/>
    </border>
  </borders>
  <cellStyleXfs count="109">
    <xf numFmtId="0" fontId="0" fillId="0" borderId="0"/>
    <xf numFmtId="43" fontId="130" fillId="0" borderId="0" applyFont="0" applyFill="0" applyBorder="0" applyAlignment="0" applyProtection="0"/>
    <xf numFmtId="168" fontId="130" fillId="0" borderId="0" applyFont="0" applyFill="0" applyBorder="0" applyAlignment="0" applyProtection="0">
      <alignment vertical="center"/>
    </xf>
    <xf numFmtId="0" fontId="8" fillId="93" borderId="0" applyBorder="0" applyProtection="0"/>
    <xf numFmtId="0" fontId="8" fillId="94" borderId="0" applyBorder="0" applyProtection="0"/>
    <xf numFmtId="0" fontId="8" fillId="95" borderId="0" applyBorder="0" applyProtection="0"/>
    <xf numFmtId="0" fontId="8" fillId="96" borderId="0" applyBorder="0" applyProtection="0"/>
    <xf numFmtId="0" fontId="8" fillId="97" borderId="0" applyBorder="0" applyProtection="0"/>
    <xf numFmtId="0" fontId="8" fillId="98" borderId="0" applyBorder="0" applyProtection="0"/>
    <xf numFmtId="0" fontId="8" fillId="99" borderId="0" applyBorder="0" applyProtection="0"/>
    <xf numFmtId="0" fontId="8" fillId="100" borderId="0" applyBorder="0" applyProtection="0"/>
    <xf numFmtId="0" fontId="8" fillId="101" borderId="0" applyBorder="0" applyProtection="0"/>
    <xf numFmtId="0" fontId="8" fillId="102" borderId="0" applyBorder="0" applyProtection="0"/>
    <xf numFmtId="0" fontId="8" fillId="103" borderId="0" applyBorder="0" applyProtection="0"/>
    <xf numFmtId="0" fontId="8" fillId="104" borderId="0" applyBorder="0" applyProtection="0"/>
    <xf numFmtId="0" fontId="106" fillId="105" borderId="0" applyBorder="0" applyProtection="0"/>
    <xf numFmtId="0" fontId="106" fillId="106" borderId="0" applyBorder="0" applyProtection="0"/>
    <xf numFmtId="0" fontId="106" fillId="107" borderId="0" applyBorder="0" applyProtection="0"/>
    <xf numFmtId="0" fontId="106" fillId="108" borderId="0" applyBorder="0" applyProtection="0"/>
    <xf numFmtId="0" fontId="106" fillId="109" borderId="0" applyBorder="0" applyProtection="0"/>
    <xf numFmtId="0" fontId="106" fillId="110" borderId="0" applyBorder="0" applyProtection="0"/>
    <xf numFmtId="0" fontId="107" fillId="111" borderId="79" applyProtection="0"/>
    <xf numFmtId="0" fontId="108" fillId="112" borderId="80" applyProtection="0"/>
    <xf numFmtId="0" fontId="109" fillId="0" borderId="81" applyProtection="0"/>
    <xf numFmtId="167" fontId="130" fillId="0" borderId="0" applyFont="0" applyFill="0" applyBorder="0" applyAlignment="0" applyProtection="0"/>
    <xf numFmtId="167" fontId="110" fillId="0" borderId="0" applyFont="0" applyFill="0" applyBorder="0" applyAlignment="0" applyProtection="0"/>
    <xf numFmtId="169" fontId="8" fillId="0" borderId="0" applyBorder="0" applyProtection="0"/>
    <xf numFmtId="43" fontId="110" fillId="0" borderId="0" applyFont="0" applyFill="0" applyBorder="0" applyAlignment="0" applyProtection="0"/>
    <xf numFmtId="170" fontId="8" fillId="0" borderId="0" applyBorder="0" applyProtection="0"/>
    <xf numFmtId="169" fontId="110" fillId="0" borderId="0" applyFill="0" applyBorder="0" applyAlignment="0" applyProtection="0"/>
    <xf numFmtId="169" fontId="82" fillId="0" borderId="0" applyBorder="0" applyProtection="0"/>
    <xf numFmtId="165" fontId="111" fillId="0" borderId="0" applyFont="0" applyFill="0" applyBorder="0" applyAlignment="0" applyProtection="0">
      <alignment vertical="center"/>
    </xf>
    <xf numFmtId="41" fontId="111" fillId="0" borderId="0" applyFont="0" applyFill="0" applyBorder="0" applyAlignment="0" applyProtection="0">
      <alignment vertical="center"/>
    </xf>
    <xf numFmtId="171" fontId="8" fillId="0" borderId="0" applyBorder="0" applyProtection="0"/>
    <xf numFmtId="172" fontId="110" fillId="0" borderId="0" applyFill="0" applyBorder="0" applyAlignment="0" applyProtection="0"/>
    <xf numFmtId="172" fontId="82" fillId="0" borderId="0" applyBorder="0" applyProtection="0"/>
    <xf numFmtId="172" fontId="8" fillId="0" borderId="0" applyBorder="0" applyProtection="0"/>
    <xf numFmtId="44" fontId="130" fillId="0" borderId="0" applyFont="0" applyFill="0" applyBorder="0" applyAlignment="0" applyProtection="0"/>
    <xf numFmtId="166" fontId="110" fillId="0" borderId="0" applyFont="0" applyFill="0" applyBorder="0" applyAlignment="0" applyProtection="0"/>
    <xf numFmtId="173" fontId="8" fillId="0" borderId="0" applyBorder="0" applyProtection="0"/>
    <xf numFmtId="173" fontId="110" fillId="0" borderId="0" applyFill="0" applyBorder="0" applyAlignment="0" applyProtection="0"/>
    <xf numFmtId="173" fontId="82" fillId="0" borderId="0" applyBorder="0" applyProtection="0"/>
    <xf numFmtId="164" fontId="111" fillId="0" borderId="0" applyFont="0" applyFill="0" applyBorder="0" applyAlignment="0" applyProtection="0">
      <alignment vertical="center"/>
    </xf>
    <xf numFmtId="174" fontId="8" fillId="0" borderId="0" applyBorder="0" applyProtection="0"/>
    <xf numFmtId="174" fontId="110" fillId="0" borderId="0" applyFill="0" applyBorder="0" applyAlignment="0" applyProtection="0"/>
    <xf numFmtId="174" fontId="82" fillId="0" borderId="0" applyBorder="0" applyProtection="0"/>
    <xf numFmtId="0" fontId="112" fillId="0" borderId="82" applyProtection="0"/>
    <xf numFmtId="0" fontId="113" fillId="0" borderId="0" applyBorder="0" applyProtection="0"/>
    <xf numFmtId="0" fontId="106" fillId="113" borderId="0" applyBorder="0" applyProtection="0"/>
    <xf numFmtId="0" fontId="106" fillId="114" borderId="0" applyBorder="0" applyProtection="0"/>
    <xf numFmtId="0" fontId="106" fillId="112" borderId="0" applyBorder="0" applyProtection="0"/>
    <xf numFmtId="0" fontId="106" fillId="115" borderId="0" applyBorder="0" applyProtection="0"/>
    <xf numFmtId="0" fontId="106" fillId="116" borderId="0" applyBorder="0" applyProtection="0"/>
    <xf numFmtId="0" fontId="106" fillId="117" borderId="0" applyBorder="0" applyProtection="0"/>
    <xf numFmtId="0" fontId="114" fillId="118" borderId="79" applyProtection="0"/>
    <xf numFmtId="0" fontId="110" fillId="0" borderId="0"/>
    <xf numFmtId="0" fontId="115" fillId="119" borderId="0" applyBorder="0" applyProtection="0"/>
    <xf numFmtId="170" fontId="110" fillId="0" borderId="0" applyFill="0" applyBorder="0" applyAlignment="0" applyProtection="0"/>
    <xf numFmtId="170" fontId="82" fillId="0" borderId="0" applyBorder="0" applyProtection="0"/>
    <xf numFmtId="175" fontId="110" fillId="0" borderId="0" applyFill="0" applyBorder="0" applyAlignment="0" applyProtection="0"/>
    <xf numFmtId="175" fontId="82" fillId="0" borderId="0" applyBorder="0" applyProtection="0"/>
    <xf numFmtId="176" fontId="116" fillId="0" borderId="0" applyFont="0" applyFill="0" applyBorder="0" applyAlignment="0" applyProtection="0"/>
    <xf numFmtId="177" fontId="110" fillId="0" borderId="0" applyFont="0" applyFill="0" applyBorder="0" applyAlignment="0" applyProtection="0"/>
    <xf numFmtId="175" fontId="8" fillId="0" borderId="0" applyBorder="0" applyProtection="0"/>
    <xf numFmtId="176" fontId="117" fillId="0" borderId="0" applyFont="0" applyFill="0" applyBorder="0" applyAlignment="0" applyProtection="0"/>
    <xf numFmtId="178" fontId="110" fillId="0" borderId="0" applyFill="0" applyBorder="0" applyAlignment="0" applyProtection="0"/>
    <xf numFmtId="178" fontId="82" fillId="0" borderId="0" applyBorder="0" applyProtection="0"/>
    <xf numFmtId="178" fontId="118" fillId="0" borderId="0" applyBorder="0" applyProtection="0"/>
    <xf numFmtId="178" fontId="8" fillId="0" borderId="0" applyBorder="0" applyProtection="0"/>
    <xf numFmtId="167" fontId="111" fillId="0" borderId="0" applyFont="0" applyFill="0" applyBorder="0" applyAlignment="0" applyProtection="0"/>
    <xf numFmtId="43" fontId="111" fillId="0" borderId="0" applyFont="0" applyFill="0" applyBorder="0" applyAlignment="0" applyProtection="0"/>
    <xf numFmtId="179" fontId="110" fillId="0" borderId="0" applyFont="0" applyFill="0" applyBorder="0" applyAlignment="0" applyProtection="0"/>
    <xf numFmtId="180" fontId="8" fillId="0" borderId="0" applyBorder="0" applyProtection="0"/>
    <xf numFmtId="180" fontId="110" fillId="0" borderId="0" applyFill="0" applyBorder="0" applyAlignment="0" applyProtection="0"/>
    <xf numFmtId="180" fontId="82" fillId="0" borderId="0" applyBorder="0" applyProtection="0"/>
    <xf numFmtId="181" fontId="110" fillId="0" borderId="0" applyFill="0" applyBorder="0" applyAlignment="0" applyProtection="0"/>
    <xf numFmtId="181" fontId="82" fillId="0" borderId="0" applyBorder="0" applyProtection="0"/>
    <xf numFmtId="181" fontId="8" fillId="0" borderId="0" applyBorder="0" applyProtection="0"/>
    <xf numFmtId="0" fontId="119" fillId="102" borderId="0" applyBorder="0" applyProtection="0"/>
    <xf numFmtId="0" fontId="130" fillId="0" borderId="0"/>
    <xf numFmtId="0" fontId="8" fillId="0" borderId="0"/>
    <xf numFmtId="0" fontId="82" fillId="0" borderId="0"/>
    <xf numFmtId="0" fontId="111" fillId="0" borderId="0"/>
    <xf numFmtId="0" fontId="120" fillId="0" borderId="0"/>
    <xf numFmtId="0" fontId="121" fillId="0" borderId="0"/>
    <xf numFmtId="0" fontId="116" fillId="0" borderId="0"/>
    <xf numFmtId="0" fontId="122" fillId="0" borderId="0"/>
    <xf numFmtId="0" fontId="123" fillId="0" borderId="0"/>
    <xf numFmtId="0" fontId="124" fillId="0" borderId="0"/>
    <xf numFmtId="0" fontId="8" fillId="120" borderId="83" applyProtection="0"/>
    <xf numFmtId="9" fontId="110" fillId="0" borderId="0" applyFont="0" applyFill="0" applyBorder="0" applyAlignment="0" applyProtection="0"/>
    <xf numFmtId="182" fontId="8" fillId="0" borderId="0" applyBorder="0" applyProtection="0"/>
    <xf numFmtId="182" fontId="110" fillId="0" borderId="0" applyFill="0" applyBorder="0" applyAlignment="0" applyProtection="0"/>
    <xf numFmtId="182" fontId="82" fillId="0" borderId="0" applyBorder="0" applyProtection="0"/>
    <xf numFmtId="9" fontId="116" fillId="0" borderId="0" applyFont="0" applyFill="0" applyBorder="0" applyAlignment="0" applyProtection="0"/>
    <xf numFmtId="9" fontId="117" fillId="0" borderId="0" applyFont="0" applyFill="0" applyBorder="0" applyAlignment="0" applyProtection="0"/>
    <xf numFmtId="182" fontId="118" fillId="0" borderId="0" applyBorder="0" applyProtection="0"/>
    <xf numFmtId="9" fontId="111" fillId="0" borderId="0" applyFont="0" applyFill="0" applyBorder="0" applyAlignment="0" applyProtection="0"/>
    <xf numFmtId="0" fontId="125" fillId="111" borderId="84" applyProtection="0"/>
    <xf numFmtId="0" fontId="126" fillId="0" borderId="0" applyBorder="0" applyProtection="0"/>
    <xf numFmtId="0" fontId="127" fillId="0" borderId="0" applyBorder="0" applyProtection="0"/>
    <xf numFmtId="0" fontId="113" fillId="0" borderId="85" applyProtection="0"/>
    <xf numFmtId="0" fontId="113" fillId="0" borderId="86" applyProtection="0"/>
    <xf numFmtId="167" fontId="130" fillId="0" borderId="0" applyFont="0" applyFill="0" applyBorder="0" applyAlignment="0" applyProtection="0"/>
    <xf numFmtId="177" fontId="110" fillId="0" borderId="0" applyFont="0" applyFill="0" applyBorder="0" applyAlignment="0" applyProtection="0"/>
    <xf numFmtId="0" fontId="130" fillId="0" borderId="0"/>
    <xf numFmtId="0" fontId="130" fillId="0" borderId="0"/>
    <xf numFmtId="166" fontId="130" fillId="0" borderId="0" applyFont="0" applyFill="0" applyBorder="0" applyAlignment="0" applyProtection="0"/>
    <xf numFmtId="167" fontId="110" fillId="0" borderId="0" applyFont="0" applyFill="0" applyBorder="0" applyAlignment="0" applyProtection="0"/>
  </cellStyleXfs>
  <cellXfs count="781">
    <xf numFmtId="0" fontId="0" fillId="0" borderId="0" xfId="0"/>
    <xf numFmtId="0" fontId="1" fillId="2" borderId="1" xfId="0" applyFont="1" applyFill="1" applyBorder="1" applyAlignment="1">
      <alignment horizontal="center" vertical="center" wrapText="1"/>
    </xf>
    <xf numFmtId="168" fontId="2" fillId="3" borderId="2" xfId="0" applyNumberFormat="1" applyFont="1" applyFill="1" applyBorder="1" applyAlignment="1">
      <alignment horizontal="center" vertical="center" wrapText="1"/>
    </xf>
    <xf numFmtId="0" fontId="3" fillId="0" borderId="2" xfId="0" applyFont="1" applyBorder="1" applyAlignment="1">
      <alignment horizontal="center" vertical="center"/>
    </xf>
    <xf numFmtId="0" fontId="3" fillId="4" borderId="2" xfId="0" applyFont="1" applyFill="1" applyBorder="1" applyAlignment="1">
      <alignment horizontal="center" vertical="center"/>
    </xf>
    <xf numFmtId="49" fontId="0" fillId="0" borderId="0" xfId="0" applyNumberFormat="1"/>
    <xf numFmtId="0" fontId="4" fillId="4" borderId="2" xfId="0" applyFont="1" applyFill="1" applyBorder="1" applyAlignment="1">
      <alignment horizontal="center" vertical="center"/>
    </xf>
    <xf numFmtId="0" fontId="4" fillId="0" borderId="2" xfId="0" applyFont="1" applyBorder="1" applyAlignment="1">
      <alignment horizontal="center" vertical="center"/>
    </xf>
    <xf numFmtId="0" fontId="3" fillId="5" borderId="2" xfId="0" applyFont="1" applyFill="1" applyBorder="1" applyAlignment="1">
      <alignment horizontal="center" vertical="center"/>
    </xf>
    <xf numFmtId="0" fontId="5" fillId="0" borderId="0" xfId="0" applyFont="1"/>
    <xf numFmtId="0" fontId="6" fillId="0" borderId="0" xfId="0" applyFont="1"/>
    <xf numFmtId="167" fontId="0" fillId="0" borderId="0" xfId="24" applyFont="1"/>
    <xf numFmtId="0" fontId="7" fillId="6" borderId="0" xfId="0" applyFont="1" applyFill="1" applyAlignment="1">
      <alignment horizontal="center" vertical="center"/>
    </xf>
    <xf numFmtId="0" fontId="7" fillId="6" borderId="0" xfId="0" applyFont="1" applyFill="1" applyAlignment="1">
      <alignment horizontal="left" vertical="center"/>
    </xf>
    <xf numFmtId="0" fontId="8" fillId="6" borderId="0" xfId="0" applyFont="1" applyFill="1"/>
    <xf numFmtId="0" fontId="7" fillId="7" borderId="1" xfId="0" applyFont="1" applyFill="1" applyBorder="1" applyAlignment="1">
      <alignment horizontal="center" vertical="center" wrapText="1"/>
    </xf>
    <xf numFmtId="0" fontId="11" fillId="8" borderId="5" xfId="0" applyFont="1" applyFill="1" applyBorder="1" applyAlignment="1">
      <alignment horizontal="left" vertical="center"/>
    </xf>
    <xf numFmtId="0" fontId="12" fillId="7" borderId="1" xfId="0" applyFont="1" applyFill="1" applyBorder="1" applyAlignment="1">
      <alignment horizontal="center" vertical="center" wrapText="1"/>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14" fillId="0" borderId="1" xfId="62" applyNumberFormat="1" applyFont="1" applyFill="1" applyBorder="1" applyAlignment="1" applyProtection="1">
      <alignment horizontal="center" vertical="center"/>
      <protection hidden="1"/>
    </xf>
    <xf numFmtId="0" fontId="7" fillId="6" borderId="0" xfId="0" applyFont="1" applyFill="1" applyAlignment="1" applyProtection="1">
      <alignment vertical="center"/>
      <protection locked="0"/>
    </xf>
    <xf numFmtId="0" fontId="10" fillId="6" borderId="0" xfId="0" applyFont="1" applyFill="1" applyAlignment="1" applyProtection="1">
      <alignment vertical="center"/>
      <protection locked="0"/>
    </xf>
    <xf numFmtId="14" fontId="10" fillId="8" borderId="1" xfId="0" applyNumberFormat="1" applyFont="1" applyFill="1" applyBorder="1" applyAlignment="1">
      <alignment horizontal="center" vertical="center" wrapText="1"/>
    </xf>
    <xf numFmtId="167" fontId="8" fillId="6" borderId="0" xfId="24" applyFont="1" applyFill="1"/>
    <xf numFmtId="167" fontId="13" fillId="6" borderId="1" xfId="24" applyFont="1" applyFill="1" applyBorder="1" applyAlignment="1" applyProtection="1">
      <alignment vertical="center" wrapText="1"/>
      <protection hidden="1"/>
    </xf>
    <xf numFmtId="167" fontId="13" fillId="8" borderId="1" xfId="24" applyFont="1" applyFill="1" applyBorder="1" applyAlignment="1">
      <alignment horizontal="center" vertical="center" wrapText="1"/>
    </xf>
    <xf numFmtId="167" fontId="7" fillId="7" borderId="1" xfId="24" applyFont="1" applyFill="1" applyBorder="1" applyAlignment="1">
      <alignment horizontal="center" vertical="center" wrapText="1"/>
    </xf>
    <xf numFmtId="167" fontId="7" fillId="9" borderId="1" xfId="24" applyFont="1" applyFill="1" applyBorder="1" applyAlignment="1">
      <alignment horizontal="center" vertical="center" wrapText="1"/>
    </xf>
    <xf numFmtId="0" fontId="17" fillId="0" borderId="1" xfId="0" applyFont="1" applyBorder="1" applyAlignment="1" applyProtection="1">
      <alignment horizontal="center" vertical="center"/>
      <protection locked="0"/>
    </xf>
    <xf numFmtId="167" fontId="5" fillId="0" borderId="0" xfId="24" applyFont="1"/>
    <xf numFmtId="0" fontId="18" fillId="0" borderId="0" xfId="0" applyFont="1" applyAlignment="1">
      <alignment vertical="center"/>
    </xf>
    <xf numFmtId="167" fontId="6" fillId="0" borderId="0" xfId="24" applyFont="1"/>
    <xf numFmtId="0" fontId="19" fillId="11" borderId="0" xfId="0" applyFont="1" applyFill="1" applyAlignment="1">
      <alignment horizontal="center" vertical="center" wrapText="1"/>
    </xf>
    <xf numFmtId="4" fontId="20" fillId="0" borderId="0" xfId="0" applyNumberFormat="1" applyFont="1"/>
    <xf numFmtId="43" fontId="5" fillId="0" borderId="0" xfId="1" applyFont="1"/>
    <xf numFmtId="43" fontId="5" fillId="0" borderId="0" xfId="0" applyNumberFormat="1" applyFont="1"/>
    <xf numFmtId="0" fontId="5" fillId="0" borderId="0" xfId="0" applyFont="1" applyAlignment="1">
      <alignment wrapText="1"/>
    </xf>
    <xf numFmtId="0" fontId="0" fillId="0" borderId="0" xfId="0" applyAlignment="1">
      <alignment wrapText="1"/>
    </xf>
    <xf numFmtId="0" fontId="10" fillId="0" borderId="0" xfId="0" applyFont="1"/>
    <xf numFmtId="0" fontId="21" fillId="0" borderId="0" xfId="0" applyFont="1"/>
    <xf numFmtId="0" fontId="22" fillId="0" borderId="0" xfId="0" applyFont="1"/>
    <xf numFmtId="0" fontId="23" fillId="0" borderId="0" xfId="0" applyFont="1" applyAlignment="1">
      <alignment vertical="center"/>
    </xf>
    <xf numFmtId="0" fontId="13" fillId="6" borderId="0" xfId="0" applyFont="1" applyFill="1" applyAlignment="1">
      <alignment horizontal="center" vertical="center"/>
    </xf>
    <xf numFmtId="0" fontId="24" fillId="12" borderId="1" xfId="0" applyFont="1" applyFill="1" applyBorder="1" applyAlignment="1">
      <alignment horizontal="center" vertical="center" wrapText="1"/>
    </xf>
    <xf numFmtId="0" fontId="7" fillId="0" borderId="0" xfId="0" applyFont="1" applyAlignment="1">
      <alignment vertical="center"/>
    </xf>
    <xf numFmtId="0" fontId="10" fillId="6" borderId="0" xfId="0" applyFont="1" applyFill="1" applyAlignment="1">
      <alignment horizontal="center" vertical="center"/>
    </xf>
    <xf numFmtId="0" fontId="7" fillId="0" borderId="0" xfId="0" applyFont="1" applyAlignment="1">
      <alignment horizontal="left" vertical="center"/>
    </xf>
    <xf numFmtId="0" fontId="29" fillId="15" borderId="12" xfId="0" applyFont="1" applyFill="1" applyBorder="1" applyAlignment="1">
      <alignment horizontal="left" vertical="center"/>
    </xf>
    <xf numFmtId="0" fontId="24" fillId="12" borderId="1" xfId="0" applyFont="1" applyFill="1" applyBorder="1" applyAlignment="1">
      <alignment vertical="center" wrapText="1"/>
    </xf>
    <xf numFmtId="0" fontId="15" fillId="0" borderId="1" xfId="106" applyFont="1" applyBorder="1" applyAlignment="1" applyProtection="1">
      <alignment vertical="center" wrapText="1"/>
      <protection hidden="1"/>
    </xf>
    <xf numFmtId="166" fontId="30" fillId="0" borderId="1" xfId="107" applyFont="1" applyFill="1" applyBorder="1" applyAlignment="1" applyProtection="1">
      <alignment horizontal="center" vertical="center" wrapText="1"/>
      <protection hidden="1"/>
    </xf>
    <xf numFmtId="166" fontId="30" fillId="13" borderId="1" xfId="107" applyFont="1" applyFill="1" applyBorder="1" applyAlignment="1" applyProtection="1">
      <alignment horizontal="center" vertical="center" wrapText="1"/>
      <protection hidden="1"/>
    </xf>
    <xf numFmtId="0" fontId="25" fillId="16" borderId="1" xfId="0" applyFont="1" applyFill="1" applyBorder="1" applyAlignment="1" applyProtection="1">
      <alignment vertical="center" wrapText="1"/>
      <protection hidden="1"/>
    </xf>
    <xf numFmtId="167" fontId="24" fillId="17" borderId="15" xfId="108" applyFont="1" applyFill="1" applyBorder="1" applyAlignment="1">
      <alignment horizontal="center" vertical="center"/>
    </xf>
    <xf numFmtId="0" fontId="31" fillId="6" borderId="0" xfId="0" applyFont="1" applyFill="1" applyAlignment="1">
      <alignment horizontal="center" vertical="center"/>
    </xf>
    <xf numFmtId="0" fontId="32" fillId="18" borderId="16" xfId="0" applyFont="1" applyFill="1" applyBorder="1" applyAlignment="1">
      <alignment vertical="center"/>
    </xf>
    <xf numFmtId="0" fontId="32" fillId="18" borderId="0" xfId="0" applyFont="1" applyFill="1" applyAlignment="1">
      <alignment horizontal="center" vertical="center"/>
    </xf>
    <xf numFmtId="175" fontId="32" fillId="18" borderId="0" xfId="0" applyNumberFormat="1" applyFont="1" applyFill="1" applyAlignment="1">
      <alignment vertical="center"/>
    </xf>
    <xf numFmtId="0" fontId="33" fillId="6" borderId="0" xfId="0" applyFont="1" applyFill="1" applyAlignment="1">
      <alignment horizontal="center" vertical="center"/>
    </xf>
    <xf numFmtId="0" fontId="34" fillId="17" borderId="17" xfId="0" applyFont="1" applyFill="1" applyBorder="1" applyAlignment="1">
      <alignment vertical="center"/>
    </xf>
    <xf numFmtId="0" fontId="34" fillId="17" borderId="18" xfId="0" applyFont="1" applyFill="1" applyBorder="1" applyAlignment="1">
      <alignment horizontal="center" vertical="center"/>
    </xf>
    <xf numFmtId="0" fontId="24" fillId="17" borderId="1" xfId="0" applyFont="1" applyFill="1" applyBorder="1" applyAlignment="1">
      <alignment horizontal="center" vertical="center" wrapText="1"/>
    </xf>
    <xf numFmtId="0" fontId="35" fillId="0" borderId="1" xfId="106" applyFont="1" applyBorder="1" applyAlignment="1" applyProtection="1">
      <alignment horizontal="center" vertical="center" wrapText="1"/>
      <protection hidden="1"/>
    </xf>
    <xf numFmtId="0" fontId="36" fillId="17" borderId="19" xfId="0" applyFont="1" applyFill="1" applyBorder="1" applyAlignment="1">
      <alignment vertical="center"/>
    </xf>
    <xf numFmtId="0" fontId="36" fillId="17" borderId="20" xfId="0" applyFont="1" applyFill="1" applyBorder="1" applyAlignment="1">
      <alignment horizontal="center" vertical="center"/>
    </xf>
    <xf numFmtId="0" fontId="33" fillId="6" borderId="0" xfId="0" applyFont="1" applyFill="1" applyAlignment="1">
      <alignment vertical="center"/>
    </xf>
    <xf numFmtId="0" fontId="32" fillId="6" borderId="0" xfId="0" applyFont="1" applyFill="1" applyAlignment="1">
      <alignment vertical="center"/>
    </xf>
    <xf numFmtId="0" fontId="33" fillId="6" borderId="0" xfId="0" applyFont="1" applyFill="1" applyAlignment="1">
      <alignment horizontal="left" vertical="center"/>
    </xf>
    <xf numFmtId="0" fontId="24" fillId="17" borderId="17" xfId="0" applyFont="1" applyFill="1" applyBorder="1" applyAlignment="1">
      <alignment vertical="center"/>
    </xf>
    <xf numFmtId="0" fontId="32" fillId="6" borderId="0" xfId="0" applyFont="1" applyFill="1" applyAlignment="1">
      <alignment horizontal="center" vertical="center"/>
    </xf>
    <xf numFmtId="177" fontId="32" fillId="6" borderId="0" xfId="0" applyNumberFormat="1" applyFont="1" applyFill="1" applyAlignment="1">
      <alignment horizontal="center" vertical="center"/>
    </xf>
    <xf numFmtId="0" fontId="39" fillId="20" borderId="3" xfId="0" applyFont="1" applyFill="1" applyBorder="1" applyAlignment="1">
      <alignment horizontal="center" vertical="center"/>
    </xf>
    <xf numFmtId="0" fontId="39" fillId="20" borderId="5" xfId="0" applyFont="1" applyFill="1" applyBorder="1" applyAlignment="1">
      <alignment horizontal="center" vertical="center"/>
    </xf>
    <xf numFmtId="0" fontId="27" fillId="17" borderId="1" xfId="0" applyFont="1" applyFill="1" applyBorder="1" applyAlignment="1">
      <alignment horizontal="center" vertical="center" wrapText="1"/>
    </xf>
    <xf numFmtId="167" fontId="24" fillId="17" borderId="10" xfId="108" applyFont="1" applyFill="1" applyBorder="1" applyAlignment="1">
      <alignment vertical="center"/>
    </xf>
    <xf numFmtId="0" fontId="36" fillId="17" borderId="1" xfId="0" applyFont="1" applyFill="1" applyBorder="1" applyAlignment="1">
      <alignment horizontal="center" vertical="center"/>
    </xf>
    <xf numFmtId="167" fontId="24" fillId="17" borderId="1" xfId="108" applyFont="1" applyFill="1" applyBorder="1" applyAlignment="1">
      <alignment vertical="center"/>
    </xf>
    <xf numFmtId="167" fontId="0" fillId="22" borderId="1" xfId="0" applyNumberFormat="1" applyFill="1" applyBorder="1"/>
    <xf numFmtId="14" fontId="0" fillId="0" borderId="0" xfId="0" applyNumberFormat="1"/>
    <xf numFmtId="184" fontId="33" fillId="0" borderId="1" xfId="0" applyNumberFormat="1" applyFont="1" applyBorder="1" applyAlignment="1">
      <alignment vertical="center" wrapText="1"/>
    </xf>
    <xf numFmtId="0" fontId="15" fillId="0" borderId="0" xfId="0" applyFont="1"/>
    <xf numFmtId="0" fontId="15" fillId="0" borderId="0" xfId="0" applyFont="1" applyAlignment="1">
      <alignment wrapText="1"/>
    </xf>
    <xf numFmtId="0" fontId="3" fillId="0" borderId="0" xfId="0" applyFont="1"/>
    <xf numFmtId="0" fontId="40" fillId="0" borderId="0" xfId="0" applyFont="1"/>
    <xf numFmtId="0" fontId="25" fillId="0" borderId="0" xfId="0" applyFont="1"/>
    <xf numFmtId="167" fontId="25" fillId="0" borderId="0" xfId="1" applyNumberFormat="1" applyFont="1" applyFill="1" applyBorder="1" applyAlignment="1" applyProtection="1"/>
    <xf numFmtId="167" fontId="25" fillId="0" borderId="0" xfId="1" applyNumberFormat="1" applyFont="1" applyFill="1" applyBorder="1"/>
    <xf numFmtId="0" fontId="25" fillId="0" borderId="0" xfId="0" applyFont="1" applyAlignment="1">
      <alignment horizontal="left"/>
    </xf>
    <xf numFmtId="0" fontId="41" fillId="0" borderId="0" xfId="0" applyFont="1"/>
    <xf numFmtId="0" fontId="25" fillId="0" borderId="0" xfId="0" applyFont="1" applyAlignment="1">
      <alignment horizontal="center"/>
    </xf>
    <xf numFmtId="0" fontId="24" fillId="0" borderId="0" xfId="0" applyFont="1"/>
    <xf numFmtId="0" fontId="37" fillId="0" borderId="0" xfId="0" applyFont="1"/>
    <xf numFmtId="0" fontId="24" fillId="0" borderId="1" xfId="0" applyFont="1" applyBorder="1"/>
    <xf numFmtId="0" fontId="15" fillId="0" borderId="1" xfId="0" applyFont="1" applyBorder="1"/>
    <xf numFmtId="49" fontId="37" fillId="0" borderId="1" xfId="0" applyNumberFormat="1" applyFont="1" applyBorder="1" applyAlignment="1">
      <alignment horizontal="center" vertical="center"/>
    </xf>
    <xf numFmtId="0" fontId="42" fillId="0" borderId="1" xfId="0" applyFont="1" applyBorder="1" applyAlignment="1">
      <alignment horizontal="center" vertical="center" wrapText="1"/>
    </xf>
    <xf numFmtId="0" fontId="43" fillId="0" borderId="1" xfId="0" applyFont="1" applyBorder="1" applyAlignment="1">
      <alignment horizontal="center" vertical="center" wrapText="1"/>
    </xf>
    <xf numFmtId="167" fontId="42" fillId="0" borderId="1" xfId="1" applyNumberFormat="1" applyFont="1" applyFill="1" applyBorder="1" applyAlignment="1" applyProtection="1">
      <alignment horizontal="center" vertical="center" wrapText="1"/>
    </xf>
    <xf numFmtId="2" fontId="42" fillId="0" borderId="1" xfId="0" applyNumberFormat="1" applyFont="1" applyBorder="1" applyAlignment="1">
      <alignment horizontal="center" vertical="center" wrapText="1"/>
    </xf>
    <xf numFmtId="49" fontId="44" fillId="23" borderId="1" xfId="0" applyNumberFormat="1" applyFont="1" applyFill="1" applyBorder="1" applyAlignment="1">
      <alignment horizontal="center" vertical="center"/>
    </xf>
    <xf numFmtId="0" fontId="3" fillId="24" borderId="1" xfId="0" applyFont="1" applyFill="1" applyBorder="1" applyAlignment="1" applyProtection="1">
      <alignment horizontal="left" vertical="center"/>
      <protection locked="0"/>
    </xf>
    <xf numFmtId="167" fontId="3" fillId="24" borderId="1" xfId="1" applyNumberFormat="1" applyFont="1" applyFill="1" applyBorder="1" applyAlignment="1" applyProtection="1">
      <alignment horizontal="left" vertical="center"/>
      <protection locked="0"/>
    </xf>
    <xf numFmtId="167" fontId="25" fillId="0" borderId="0" xfId="1" applyNumberFormat="1" applyFont="1" applyBorder="1" applyAlignment="1" applyProtection="1"/>
    <xf numFmtId="0" fontId="24" fillId="0" borderId="0" xfId="0" applyFont="1" applyAlignment="1">
      <alignment horizontal="center"/>
    </xf>
    <xf numFmtId="49" fontId="24" fillId="0" borderId="0" xfId="0" applyNumberFormat="1" applyFont="1" applyAlignment="1">
      <alignment horizontal="center" vertical="center"/>
    </xf>
    <xf numFmtId="2" fontId="15" fillId="0" borderId="0" xfId="0" applyNumberFormat="1" applyFont="1"/>
    <xf numFmtId="167" fontId="15" fillId="0" borderId="0" xfId="1" applyNumberFormat="1" applyFont="1" applyFill="1" applyAlignment="1">
      <alignment wrapText="1"/>
    </xf>
    <xf numFmtId="167" fontId="15" fillId="0" borderId="0" xfId="1" applyNumberFormat="1" applyFont="1" applyAlignment="1">
      <alignment wrapText="1"/>
    </xf>
    <xf numFmtId="0" fontId="24" fillId="0" borderId="1" xfId="0" applyFont="1" applyBorder="1" applyAlignment="1">
      <alignment horizontal="center"/>
    </xf>
    <xf numFmtId="0" fontId="24" fillId="0" borderId="1" xfId="0" applyFont="1" applyBorder="1" applyAlignment="1">
      <alignment horizontal="center" vertical="center"/>
    </xf>
    <xf numFmtId="2" fontId="15" fillId="0" borderId="41" xfId="0" applyNumberFormat="1" applyFont="1" applyBorder="1"/>
    <xf numFmtId="167" fontId="15" fillId="0" borderId="1" xfId="1" applyNumberFormat="1" applyFont="1" applyFill="1" applyBorder="1" applyAlignment="1">
      <alignment wrapText="1"/>
    </xf>
    <xf numFmtId="167" fontId="15" fillId="0" borderId="1" xfId="1" applyNumberFormat="1" applyFont="1" applyBorder="1" applyAlignment="1">
      <alignment wrapText="1"/>
    </xf>
    <xf numFmtId="167" fontId="43" fillId="0" borderId="1" xfId="1" applyNumberFormat="1" applyFont="1" applyFill="1" applyBorder="1" applyAlignment="1" applyProtection="1">
      <alignment horizontal="center" vertical="center" wrapText="1"/>
      <protection locked="0"/>
    </xf>
    <xf numFmtId="49" fontId="42" fillId="5" borderId="3" xfId="0" applyNumberFormat="1" applyFont="1" applyFill="1" applyBorder="1" applyAlignment="1">
      <alignment horizontal="center" vertical="center" wrapText="1"/>
    </xf>
    <xf numFmtId="2" fontId="42" fillId="5" borderId="42" xfId="1" applyNumberFormat="1" applyFont="1" applyFill="1" applyBorder="1" applyAlignment="1" applyProtection="1">
      <alignment horizontal="center" vertical="center" wrapText="1"/>
    </xf>
    <xf numFmtId="167" fontId="43" fillId="0" borderId="5" xfId="1" applyNumberFormat="1" applyFont="1" applyFill="1" applyBorder="1" applyAlignment="1" applyProtection="1">
      <alignment horizontal="center" vertical="center" wrapText="1"/>
      <protection locked="0"/>
    </xf>
    <xf numFmtId="167" fontId="42" fillId="5" borderId="1" xfId="1" applyNumberFormat="1" applyFont="1" applyFill="1" applyBorder="1" applyAlignment="1" applyProtection="1">
      <alignment horizontal="center" vertical="center" wrapText="1"/>
    </xf>
    <xf numFmtId="185" fontId="25" fillId="0" borderId="1" xfId="0" applyNumberFormat="1" applyFont="1" applyBorder="1"/>
    <xf numFmtId="0" fontId="25" fillId="0" borderId="1" xfId="0" applyFont="1" applyBorder="1"/>
    <xf numFmtId="167" fontId="3" fillId="25" borderId="1" xfId="1" applyNumberFormat="1" applyFont="1" applyFill="1" applyBorder="1" applyAlignment="1" applyProtection="1">
      <alignment horizontal="center" vertical="center"/>
    </xf>
    <xf numFmtId="167" fontId="25" fillId="0" borderId="1" xfId="1" applyNumberFormat="1" applyFont="1" applyBorder="1"/>
    <xf numFmtId="167" fontId="25" fillId="0" borderId="1" xfId="1" applyNumberFormat="1" applyFont="1" applyFill="1" applyBorder="1"/>
    <xf numFmtId="186" fontId="3" fillId="0" borderId="1" xfId="1" applyNumberFormat="1" applyFont="1" applyFill="1" applyBorder="1" applyAlignment="1" applyProtection="1">
      <alignment horizontal="right"/>
    </xf>
    <xf numFmtId="0" fontId="40" fillId="0" borderId="1" xfId="0" applyFont="1" applyBorder="1"/>
    <xf numFmtId="167" fontId="3" fillId="0" borderId="1" xfId="1" applyNumberFormat="1" applyFont="1" applyBorder="1" applyAlignment="1">
      <alignment horizontal="right" vertical="center"/>
    </xf>
    <xf numFmtId="167" fontId="21" fillId="0" borderId="1" xfId="1" applyNumberFormat="1" applyFont="1" applyBorder="1"/>
    <xf numFmtId="0" fontId="3" fillId="0" borderId="1" xfId="0" applyFont="1" applyBorder="1" applyAlignment="1">
      <alignment vertical="center"/>
    </xf>
    <xf numFmtId="43" fontId="3" fillId="0" borderId="1" xfId="1" applyFont="1" applyBorder="1" applyAlignment="1">
      <alignment horizontal="right" vertical="center"/>
    </xf>
    <xf numFmtId="186" fontId="3" fillId="0" borderId="41" xfId="1" applyNumberFormat="1" applyFont="1" applyFill="1" applyBorder="1" applyAlignment="1" applyProtection="1">
      <alignment horizontal="right"/>
    </xf>
    <xf numFmtId="0" fontId="3" fillId="0" borderId="41" xfId="0" applyFont="1" applyBorder="1" applyAlignment="1">
      <alignment vertical="center"/>
    </xf>
    <xf numFmtId="43" fontId="3" fillId="0" borderId="41" xfId="1" applyFont="1" applyBorder="1" applyAlignment="1">
      <alignment horizontal="right" vertical="center"/>
    </xf>
    <xf numFmtId="0" fontId="40" fillId="0" borderId="41" xfId="0" applyFont="1" applyBorder="1"/>
    <xf numFmtId="43" fontId="3" fillId="0" borderId="1" xfId="1" applyFont="1" applyFill="1" applyBorder="1" applyAlignment="1">
      <alignment vertical="center"/>
    </xf>
    <xf numFmtId="187" fontId="3" fillId="0" borderId="1" xfId="1" applyNumberFormat="1" applyFont="1" applyFill="1" applyBorder="1" applyAlignment="1" applyProtection="1">
      <alignment horizontal="right"/>
    </xf>
    <xf numFmtId="167" fontId="40" fillId="0" borderId="1" xfId="1" applyNumberFormat="1" applyFont="1" applyFill="1" applyBorder="1"/>
    <xf numFmtId="0" fontId="5" fillId="0" borderId="1" xfId="0" applyFont="1" applyBorder="1" applyAlignment="1">
      <alignment vertical="center"/>
    </xf>
    <xf numFmtId="167" fontId="40" fillId="0" borderId="1" xfId="1" applyNumberFormat="1" applyFont="1" applyBorder="1"/>
    <xf numFmtId="167" fontId="3" fillId="0" borderId="1" xfId="1" applyNumberFormat="1" applyFont="1" applyBorder="1" applyAlignment="1">
      <alignment vertical="center"/>
    </xf>
    <xf numFmtId="185" fontId="25" fillId="0" borderId="1" xfId="0" applyNumberFormat="1" applyFont="1" applyBorder="1" applyAlignment="1">
      <alignment horizontal="right"/>
    </xf>
    <xf numFmtId="0" fontId="25" fillId="0" borderId="1" xfId="0" applyFont="1" applyBorder="1" applyAlignment="1">
      <alignment horizontal="right"/>
    </xf>
    <xf numFmtId="167" fontId="25" fillId="0" borderId="1" xfId="1" applyNumberFormat="1" applyFont="1" applyBorder="1" applyAlignment="1">
      <alignment horizontal="right"/>
    </xf>
    <xf numFmtId="167" fontId="25" fillId="0" borderId="1" xfId="1" applyNumberFormat="1" applyFont="1" applyFill="1" applyBorder="1" applyAlignment="1">
      <alignment horizontal="right"/>
    </xf>
    <xf numFmtId="0" fontId="40" fillId="0" borderId="1" xfId="0" applyFont="1" applyBorder="1" applyAlignment="1">
      <alignment horizontal="right" vertical="center"/>
    </xf>
    <xf numFmtId="167" fontId="40" fillId="0" borderId="1" xfId="1" applyNumberFormat="1" applyFont="1" applyFill="1" applyBorder="1" applyAlignment="1">
      <alignment horizontal="right" vertical="center"/>
    </xf>
    <xf numFmtId="0" fontId="40" fillId="0" borderId="1" xfId="0" applyFont="1" applyBorder="1" applyAlignment="1">
      <alignment horizontal="right"/>
    </xf>
    <xf numFmtId="167" fontId="40" fillId="0" borderId="1" xfId="1" applyNumberFormat="1" applyFont="1" applyFill="1" applyBorder="1" applyAlignment="1">
      <alignment horizontal="right"/>
    </xf>
    <xf numFmtId="0" fontId="3" fillId="0" borderId="1" xfId="0" applyFont="1" applyBorder="1" applyAlignment="1">
      <alignment horizontal="right" vertical="center"/>
    </xf>
    <xf numFmtId="43" fontId="3" fillId="0" borderId="1" xfId="1" applyFont="1" applyFill="1" applyBorder="1" applyAlignment="1">
      <alignment horizontal="right" vertical="center"/>
    </xf>
    <xf numFmtId="43" fontId="3" fillId="0" borderId="1" xfId="0" applyNumberFormat="1" applyFont="1" applyBorder="1"/>
    <xf numFmtId="0" fontId="24" fillId="0" borderId="0" xfId="0" applyFont="1" applyAlignment="1">
      <alignment horizontal="left"/>
    </xf>
    <xf numFmtId="0" fontId="45" fillId="0" borderId="0" xfId="0" applyFont="1"/>
    <xf numFmtId="0" fontId="15" fillId="0" borderId="0" xfId="0" applyFont="1" applyAlignment="1">
      <alignment horizontal="center"/>
    </xf>
    <xf numFmtId="0" fontId="24" fillId="0" borderId="1" xfId="0" applyFont="1" applyBorder="1" applyAlignment="1">
      <alignment horizontal="left"/>
    </xf>
    <xf numFmtId="0" fontId="15" fillId="0" borderId="1" xfId="0" applyFont="1" applyBorder="1" applyAlignment="1">
      <alignment wrapText="1"/>
    </xf>
    <xf numFmtId="0" fontId="42" fillId="5" borderId="1" xfId="0" applyFont="1" applyFill="1" applyBorder="1" applyAlignment="1">
      <alignment horizontal="left" vertical="center" wrapText="1"/>
    </xf>
    <xf numFmtId="4" fontId="42" fillId="0" borderId="1" xfId="1" applyNumberFormat="1" applyFont="1" applyFill="1" applyBorder="1" applyAlignment="1" applyProtection="1">
      <alignment horizontal="center" vertical="center" wrapText="1"/>
    </xf>
    <xf numFmtId="0" fontId="37" fillId="27" borderId="1" xfId="0" applyFont="1" applyFill="1" applyBorder="1" applyAlignment="1">
      <alignment horizontal="center" vertical="center" wrapText="1"/>
    </xf>
    <xf numFmtId="0" fontId="43" fillId="28" borderId="1" xfId="0" applyFont="1" applyFill="1" applyBorder="1" applyAlignment="1">
      <alignment horizontal="center" vertical="center" wrapText="1"/>
    </xf>
    <xf numFmtId="0" fontId="37" fillId="28" borderId="1" xfId="0" applyFont="1" applyFill="1" applyBorder="1" applyAlignment="1">
      <alignment horizontal="center" vertical="center" wrapText="1"/>
    </xf>
    <xf numFmtId="0" fontId="37" fillId="27" borderId="1" xfId="105" applyFont="1" applyFill="1" applyBorder="1" applyAlignment="1" applyProtection="1">
      <alignment horizontal="center" vertical="center" wrapText="1" readingOrder="1"/>
      <protection locked="0"/>
    </xf>
    <xf numFmtId="14" fontId="3" fillId="0" borderId="1" xfId="0" applyNumberFormat="1" applyFont="1" applyBorder="1" applyAlignment="1" applyProtection="1">
      <alignment horizontal="left" vertical="center"/>
      <protection locked="0"/>
    </xf>
    <xf numFmtId="0" fontId="3" fillId="0" borderId="1" xfId="0" applyFont="1" applyBorder="1"/>
    <xf numFmtId="187" fontId="3" fillId="29" borderId="1" xfId="1" applyNumberFormat="1" applyFont="1" applyFill="1" applyBorder="1" applyAlignment="1" applyProtection="1">
      <alignment horizontal="right"/>
    </xf>
    <xf numFmtId="0" fontId="3" fillId="6" borderId="1" xfId="0" applyFont="1" applyFill="1" applyBorder="1" applyAlignment="1">
      <alignment horizontal="center"/>
    </xf>
    <xf numFmtId="0" fontId="40" fillId="0" borderId="1" xfId="0" applyFont="1" applyBorder="1" applyAlignment="1">
      <alignment vertical="center"/>
    </xf>
    <xf numFmtId="0" fontId="3" fillId="0" borderId="41" xfId="0" applyFont="1" applyBorder="1"/>
    <xf numFmtId="14" fontId="40" fillId="0" borderId="1" xfId="0" applyNumberFormat="1" applyFont="1" applyBorder="1" applyAlignment="1" applyProtection="1">
      <alignment horizontal="left" vertical="center"/>
      <protection locked="0"/>
    </xf>
    <xf numFmtId="0" fontId="37" fillId="30" borderId="1" xfId="105" applyFont="1" applyFill="1" applyBorder="1" applyAlignment="1" applyProtection="1">
      <alignment horizontal="center" vertical="center" wrapText="1" readingOrder="1"/>
      <protection locked="0"/>
    </xf>
    <xf numFmtId="0" fontId="25" fillId="0" borderId="3" xfId="0" applyFont="1" applyBorder="1"/>
    <xf numFmtId="0" fontId="12" fillId="31" borderId="1" xfId="105" applyFont="1" applyFill="1" applyBorder="1" applyAlignment="1" applyProtection="1">
      <alignment horizontal="center" vertical="center" wrapText="1" readingOrder="1"/>
      <protection locked="0"/>
    </xf>
    <xf numFmtId="0" fontId="25" fillId="0" borderId="1" xfId="0" applyFont="1" applyBorder="1" applyAlignment="1">
      <alignment horizontal="center"/>
    </xf>
    <xf numFmtId="0" fontId="12" fillId="31" borderId="1" xfId="0" applyFont="1" applyFill="1" applyBorder="1" applyAlignment="1">
      <alignment horizontal="center" vertical="center" wrapText="1"/>
    </xf>
    <xf numFmtId="43" fontId="40" fillId="0" borderId="1" xfId="1" applyFont="1" applyFill="1" applyBorder="1" applyAlignment="1">
      <alignment vertical="center"/>
    </xf>
    <xf numFmtId="43" fontId="27" fillId="0" borderId="1" xfId="1" applyFont="1" applyFill="1" applyBorder="1" applyAlignment="1">
      <alignment vertical="center"/>
    </xf>
    <xf numFmtId="167" fontId="47" fillId="0" borderId="1" xfId="1" applyNumberFormat="1" applyFont="1" applyBorder="1"/>
    <xf numFmtId="167" fontId="37" fillId="0" borderId="1" xfId="1" applyNumberFormat="1" applyFont="1" applyFill="1" applyBorder="1"/>
    <xf numFmtId="0" fontId="5" fillId="0" borderId="1" xfId="0" applyFont="1" applyBorder="1" applyAlignment="1">
      <alignment horizontal="right" vertical="center"/>
    </xf>
    <xf numFmtId="167" fontId="5" fillId="0" borderId="1" xfId="1" applyNumberFormat="1" applyFont="1" applyBorder="1" applyAlignment="1">
      <alignment horizontal="right" vertical="center"/>
    </xf>
    <xf numFmtId="167" fontId="12" fillId="0" borderId="1" xfId="1" applyNumberFormat="1" applyFont="1" applyFill="1" applyBorder="1"/>
    <xf numFmtId="167" fontId="27" fillId="0" borderId="1" xfId="1" applyNumberFormat="1" applyFont="1" applyBorder="1" applyAlignment="1">
      <alignment horizontal="right" vertical="center"/>
    </xf>
    <xf numFmtId="43" fontId="40" fillId="0" borderId="1" xfId="1" applyFont="1" applyFill="1" applyBorder="1" applyAlignment="1">
      <alignment horizontal="right" vertical="center"/>
    </xf>
    <xf numFmtId="167" fontId="10" fillId="0" borderId="1" xfId="1" applyNumberFormat="1" applyFont="1" applyFill="1" applyBorder="1" applyAlignment="1">
      <alignment vertical="center"/>
    </xf>
    <xf numFmtId="167" fontId="21" fillId="0" borderId="1" xfId="1" applyNumberFormat="1" applyFont="1" applyBorder="1" applyAlignment="1">
      <alignment horizontal="right"/>
    </xf>
    <xf numFmtId="0" fontId="25" fillId="0" borderId="1" xfId="0" applyFont="1" applyBorder="1" applyAlignment="1">
      <alignment horizontal="left"/>
    </xf>
    <xf numFmtId="49" fontId="3" fillId="23" borderId="2" xfId="0" applyNumberFormat="1" applyFont="1" applyFill="1" applyBorder="1" applyAlignment="1">
      <alignment horizontal="center" vertical="center"/>
    </xf>
    <xf numFmtId="0" fontId="0" fillId="0" borderId="1" xfId="0" applyBorder="1"/>
    <xf numFmtId="49" fontId="3" fillId="23" borderId="1" xfId="0" applyNumberFormat="1" applyFont="1" applyFill="1" applyBorder="1" applyAlignment="1">
      <alignment horizontal="center" vertical="center"/>
    </xf>
    <xf numFmtId="0" fontId="3" fillId="32" borderId="2" xfId="0" applyFont="1" applyFill="1" applyBorder="1" applyAlignment="1">
      <alignment horizontal="center" vertical="center"/>
    </xf>
    <xf numFmtId="167" fontId="25" fillId="0" borderId="0" xfId="0" applyNumberFormat="1" applyFont="1"/>
    <xf numFmtId="0" fontId="15" fillId="0" borderId="0" xfId="0" applyFont="1" applyAlignment="1">
      <alignment horizontal="left"/>
    </xf>
    <xf numFmtId="0" fontId="49" fillId="0" borderId="0" xfId="0" applyFont="1" applyAlignment="1">
      <alignment horizontal="left"/>
    </xf>
    <xf numFmtId="0" fontId="50" fillId="0" borderId="0" xfId="0" applyFont="1"/>
    <xf numFmtId="0" fontId="16" fillId="0" borderId="0" xfId="0" applyFont="1"/>
    <xf numFmtId="0" fontId="51" fillId="0" borderId="0" xfId="0" applyFont="1"/>
    <xf numFmtId="0" fontId="52" fillId="0" borderId="0" xfId="0" applyFont="1" applyAlignment="1">
      <alignment vertical="center"/>
    </xf>
    <xf numFmtId="0" fontId="52" fillId="0" borderId="0" xfId="0" applyFont="1" applyAlignment="1">
      <alignment horizontal="center" vertical="center"/>
    </xf>
    <xf numFmtId="49" fontId="53" fillId="0" borderId="0" xfId="0" applyNumberFormat="1" applyFont="1" applyAlignment="1">
      <alignment horizontal="left" vertical="center"/>
    </xf>
    <xf numFmtId="49" fontId="53" fillId="0" borderId="0" xfId="0" applyNumberFormat="1" applyFont="1" applyAlignment="1">
      <alignment horizontal="center" vertical="center"/>
    </xf>
    <xf numFmtId="0" fontId="13" fillId="5" borderId="0" xfId="0" applyFont="1" applyFill="1" applyAlignment="1">
      <alignment horizontal="center"/>
    </xf>
    <xf numFmtId="0" fontId="51" fillId="33" borderId="0" xfId="0" applyFont="1" applyFill="1" applyAlignment="1">
      <alignment horizontal="center" vertical="center" textRotation="90"/>
    </xf>
    <xf numFmtId="49" fontId="54" fillId="34" borderId="1" xfId="0" applyNumberFormat="1" applyFont="1" applyFill="1" applyBorder="1" applyAlignment="1">
      <alignment horizontal="center" vertical="center" wrapText="1"/>
    </xf>
    <xf numFmtId="49" fontId="55" fillId="34" borderId="1" xfId="0" applyNumberFormat="1" applyFont="1" applyFill="1" applyBorder="1" applyAlignment="1">
      <alignment horizontal="center" vertical="center" wrapText="1"/>
    </xf>
    <xf numFmtId="0" fontId="54" fillId="34" borderId="1" xfId="0" applyFont="1" applyFill="1" applyBorder="1" applyAlignment="1">
      <alignment horizontal="center" vertical="center" wrapText="1"/>
    </xf>
    <xf numFmtId="14" fontId="54" fillId="34" borderId="1" xfId="0" applyNumberFormat="1" applyFont="1" applyFill="1" applyBorder="1" applyAlignment="1">
      <alignment horizontal="center" vertical="center" wrapText="1"/>
    </xf>
    <xf numFmtId="0" fontId="15" fillId="0" borderId="1" xfId="0" applyFont="1" applyBorder="1" applyAlignment="1">
      <alignment horizontal="left" vertical="center"/>
    </xf>
    <xf numFmtId="14" fontId="15" fillId="0" borderId="1" xfId="0" applyNumberFormat="1" applyFont="1" applyBorder="1" applyAlignment="1">
      <alignment horizontal="right" vertical="center"/>
    </xf>
    <xf numFmtId="0" fontId="15" fillId="35" borderId="1" xfId="0" applyFont="1" applyFill="1" applyBorder="1" applyAlignment="1">
      <alignment horizontal="left" vertical="center"/>
    </xf>
    <xf numFmtId="0" fontId="49" fillId="0" borderId="1" xfId="0" applyFont="1" applyBorder="1" applyAlignment="1">
      <alignment horizontal="left" vertical="center"/>
    </xf>
    <xf numFmtId="14" fontId="49" fillId="0" borderId="1" xfId="0" applyNumberFormat="1" applyFont="1" applyBorder="1" applyAlignment="1">
      <alignment horizontal="right" vertical="center"/>
    </xf>
    <xf numFmtId="0" fontId="15" fillId="0" borderId="1" xfId="0" applyFont="1" applyBorder="1" applyAlignment="1">
      <alignment horizontal="left"/>
    </xf>
    <xf numFmtId="167" fontId="56" fillId="37" borderId="1" xfId="103" applyFont="1" applyFill="1" applyBorder="1" applyAlignment="1" applyProtection="1">
      <alignment horizontal="center" vertical="center" wrapText="1"/>
    </xf>
    <xf numFmtId="0" fontId="15" fillId="29" borderId="1" xfId="0" applyFont="1" applyFill="1" applyBorder="1" applyAlignment="1">
      <alignment horizontal="left" vertical="center"/>
    </xf>
    <xf numFmtId="188" fontId="15" fillId="38" borderId="1" xfId="1" applyNumberFormat="1" applyFont="1" applyFill="1" applyBorder="1" applyAlignment="1" applyProtection="1">
      <alignment horizontal="left" vertical="center"/>
    </xf>
    <xf numFmtId="0" fontId="15" fillId="38" borderId="1" xfId="0" applyFont="1" applyFill="1" applyBorder="1" applyAlignment="1">
      <alignment horizontal="left" vertical="center"/>
    </xf>
    <xf numFmtId="14" fontId="15" fillId="0" borderId="1" xfId="0" applyNumberFormat="1" applyFont="1" applyBorder="1" applyAlignment="1">
      <alignment horizontal="left" vertical="center" wrapText="1"/>
    </xf>
    <xf numFmtId="0" fontId="15" fillId="0" borderId="1" xfId="0" applyFont="1" applyBorder="1" applyAlignment="1">
      <alignment horizontal="left" vertical="center" wrapText="1"/>
    </xf>
    <xf numFmtId="0" fontId="3" fillId="0" borderId="44" xfId="0" applyFont="1" applyBorder="1" applyAlignment="1">
      <alignment horizontal="left" vertical="center"/>
    </xf>
    <xf numFmtId="0" fontId="57" fillId="0" borderId="1" xfId="0" applyFont="1" applyBorder="1" applyAlignment="1">
      <alignment horizontal="left" vertical="center" wrapText="1"/>
    </xf>
    <xf numFmtId="0" fontId="58" fillId="0" borderId="0" xfId="0" applyFont="1" applyAlignment="1">
      <alignment vertical="center"/>
    </xf>
    <xf numFmtId="49" fontId="56" fillId="37" borderId="1" xfId="2" applyNumberFormat="1" applyFont="1" applyFill="1" applyBorder="1" applyAlignment="1" applyProtection="1">
      <alignment horizontal="center" vertical="center" wrapText="1"/>
    </xf>
    <xf numFmtId="49" fontId="56" fillId="37" borderId="1" xfId="103" applyNumberFormat="1" applyFont="1" applyFill="1" applyBorder="1" applyAlignment="1" applyProtection="1">
      <alignment horizontal="center" vertical="center" wrapText="1"/>
    </xf>
    <xf numFmtId="167" fontId="15" fillId="29" borderId="1" xfId="1" applyNumberFormat="1" applyFont="1" applyFill="1" applyBorder="1" applyAlignment="1">
      <alignment horizontal="left" vertical="center" wrapText="1"/>
    </xf>
    <xf numFmtId="167" fontId="58" fillId="0" borderId="0" xfId="0" applyNumberFormat="1" applyFont="1" applyAlignment="1">
      <alignment vertical="center"/>
    </xf>
    <xf numFmtId="0" fontId="54" fillId="39" borderId="1" xfId="0" applyFont="1" applyFill="1" applyBorder="1" applyAlignment="1">
      <alignment horizontal="center" vertical="center" wrapText="1"/>
    </xf>
    <xf numFmtId="167" fontId="15" fillId="0" borderId="1" xfId="1" applyNumberFormat="1" applyFont="1" applyBorder="1" applyAlignment="1" applyProtection="1">
      <alignment horizontal="left" vertical="center"/>
    </xf>
    <xf numFmtId="167" fontId="15" fillId="0" borderId="1" xfId="1" applyNumberFormat="1" applyFont="1" applyFill="1" applyBorder="1" applyAlignment="1" applyProtection="1">
      <alignment horizontal="left" vertical="center"/>
    </xf>
    <xf numFmtId="0" fontId="59" fillId="0" borderId="0" xfId="0" applyFont="1"/>
    <xf numFmtId="167" fontId="49" fillId="0" borderId="1" xfId="1" applyNumberFormat="1" applyFont="1" applyBorder="1" applyAlignment="1" applyProtection="1">
      <alignment horizontal="left" vertical="center"/>
    </xf>
    <xf numFmtId="4" fontId="54" fillId="27" borderId="41" xfId="1" applyNumberFormat="1" applyFont="1" applyFill="1" applyBorder="1" applyAlignment="1" applyProtection="1">
      <alignment horizontal="center" vertical="center" wrapText="1"/>
    </xf>
    <xf numFmtId="0" fontId="27" fillId="40" borderId="1" xfId="0" applyFont="1" applyFill="1" applyBorder="1" applyAlignment="1">
      <alignment horizontal="center" vertical="center" wrapText="1"/>
    </xf>
    <xf numFmtId="167" fontId="15" fillId="29" borderId="1" xfId="61" applyNumberFormat="1" applyFont="1" applyFill="1" applyBorder="1" applyAlignment="1">
      <alignment horizontal="left" vertical="center" wrapText="1"/>
    </xf>
    <xf numFmtId="167" fontId="15" fillId="24" borderId="1" xfId="0" applyNumberFormat="1" applyFont="1" applyFill="1" applyBorder="1" applyAlignment="1">
      <alignment horizontal="left"/>
    </xf>
    <xf numFmtId="0" fontId="49" fillId="0" borderId="1" xfId="0" applyFont="1" applyBorder="1" applyAlignment="1">
      <alignment horizontal="left"/>
    </xf>
    <xf numFmtId="167" fontId="49" fillId="24" borderId="1" xfId="0" applyNumberFormat="1" applyFont="1" applyFill="1" applyBorder="1" applyAlignment="1">
      <alignment horizontal="left"/>
    </xf>
    <xf numFmtId="167" fontId="0" fillId="0" borderId="0" xfId="1" applyNumberFormat="1" applyFont="1"/>
    <xf numFmtId="4" fontId="25" fillId="0" borderId="1" xfId="0" applyNumberFormat="1" applyFont="1" applyBorder="1"/>
    <xf numFmtId="0" fontId="50" fillId="0" borderId="1" xfId="0" applyFont="1" applyBorder="1"/>
    <xf numFmtId="14" fontId="15" fillId="0" borderId="1" xfId="0" applyNumberFormat="1" applyFont="1" applyBorder="1" applyAlignment="1">
      <alignment horizontal="center" vertical="center"/>
    </xf>
    <xf numFmtId="0" fontId="57" fillId="0" borderId="1" xfId="0" applyFont="1" applyBorder="1" applyAlignment="1">
      <alignment horizontal="left"/>
    </xf>
    <xf numFmtId="14" fontId="57" fillId="0" borderId="1" xfId="0" applyNumberFormat="1" applyFont="1" applyBorder="1" applyAlignment="1">
      <alignment horizontal="center" vertical="center"/>
    </xf>
    <xf numFmtId="0" fontId="57" fillId="0" borderId="1" xfId="0" applyFont="1" applyBorder="1" applyAlignment="1">
      <alignment horizontal="left" wrapText="1"/>
    </xf>
    <xf numFmtId="0" fontId="60" fillId="0" borderId="1" xfId="0" applyFont="1" applyBorder="1" applyAlignment="1">
      <alignment vertical="center"/>
    </xf>
    <xf numFmtId="14" fontId="60" fillId="0" borderId="1" xfId="0" applyNumberFormat="1" applyFont="1" applyBorder="1" applyAlignment="1">
      <alignment horizontal="center" vertical="center"/>
    </xf>
    <xf numFmtId="0" fontId="61" fillId="0" borderId="1" xfId="0" applyFont="1" applyBorder="1" applyAlignment="1">
      <alignment vertical="center"/>
    </xf>
    <xf numFmtId="14" fontId="61" fillId="0" borderId="1" xfId="0" applyNumberFormat="1" applyFont="1" applyBorder="1" applyAlignment="1">
      <alignment horizontal="center" vertical="center"/>
    </xf>
    <xf numFmtId="0" fontId="15" fillId="16" borderId="1" xfId="0" applyFont="1" applyFill="1" applyBorder="1" applyAlignment="1">
      <alignment horizontal="left" vertical="center"/>
    </xf>
    <xf numFmtId="0" fontId="62" fillId="0" borderId="1" xfId="0" applyFont="1" applyBorder="1" applyAlignment="1">
      <alignment vertical="center"/>
    </xf>
    <xf numFmtId="0" fontId="49" fillId="16" borderId="1" xfId="0" applyFont="1" applyFill="1" applyBorder="1" applyAlignment="1">
      <alignment horizontal="left" vertical="center"/>
    </xf>
    <xf numFmtId="0" fontId="57" fillId="0" borderId="1" xfId="0" applyFont="1" applyBorder="1" applyAlignment="1">
      <alignment horizontal="left" vertical="center"/>
    </xf>
    <xf numFmtId="14" fontId="57" fillId="0" borderId="1" xfId="0" applyNumberFormat="1" applyFont="1" applyBorder="1" applyAlignment="1">
      <alignment horizontal="left" vertical="center" wrapText="1"/>
    </xf>
    <xf numFmtId="0" fontId="61" fillId="0" borderId="1" xfId="0" applyFont="1" applyBorder="1" applyAlignment="1">
      <alignment vertical="center" wrapText="1"/>
    </xf>
    <xf numFmtId="4" fontId="63" fillId="0" borderId="0" xfId="0" applyNumberFormat="1" applyFont="1" applyAlignment="1">
      <alignment wrapText="1"/>
    </xf>
    <xf numFmtId="4" fontId="64" fillId="0" borderId="0" xfId="0" applyNumberFormat="1" applyFont="1"/>
    <xf numFmtId="0" fontId="16" fillId="0" borderId="1" xfId="0" applyFont="1" applyBorder="1"/>
    <xf numFmtId="0" fontId="0" fillId="0" borderId="25" xfId="0" applyBorder="1"/>
    <xf numFmtId="0" fontId="22" fillId="0" borderId="1" xfId="0" applyFont="1" applyBorder="1" applyAlignment="1">
      <alignment horizontal="left"/>
    </xf>
    <xf numFmtId="189" fontId="15" fillId="0" borderId="1" xfId="1" applyNumberFormat="1" applyFont="1" applyBorder="1" applyAlignment="1" applyProtection="1">
      <alignment horizontal="left" vertical="center" wrapText="1"/>
    </xf>
    <xf numFmtId="0" fontId="25" fillId="0" borderId="1" xfId="0" applyFont="1" applyBorder="1" applyAlignment="1">
      <alignment wrapText="1"/>
    </xf>
    <xf numFmtId="0" fontId="65" fillId="0" borderId="0" xfId="0" applyFont="1"/>
    <xf numFmtId="14" fontId="61" fillId="0" borderId="1" xfId="0" applyNumberFormat="1" applyFont="1" applyBorder="1" applyAlignment="1">
      <alignment vertical="center"/>
    </xf>
    <xf numFmtId="0" fontId="3" fillId="0" borderId="44" xfId="0" applyFont="1" applyBorder="1" applyAlignment="1">
      <alignment horizontal="left" vertical="center" wrapText="1"/>
    </xf>
    <xf numFmtId="0" fontId="10" fillId="0" borderId="1" xfId="0" applyFont="1" applyBorder="1"/>
    <xf numFmtId="14" fontId="25" fillId="0" borderId="1" xfId="0" applyNumberFormat="1" applyFont="1" applyBorder="1"/>
    <xf numFmtId="49" fontId="66" fillId="0" borderId="1" xfId="0" applyNumberFormat="1" applyFont="1" applyBorder="1" applyAlignment="1" applyProtection="1">
      <alignment horizontal="left" vertical="center"/>
      <protection locked="0"/>
    </xf>
    <xf numFmtId="167" fontId="0" fillId="0" borderId="0" xfId="0" applyNumberFormat="1"/>
    <xf numFmtId="0" fontId="15" fillId="36" borderId="0" xfId="0" applyFont="1" applyFill="1" applyAlignment="1">
      <alignment horizontal="left" vertical="center" wrapText="1"/>
    </xf>
    <xf numFmtId="0" fontId="15" fillId="0" borderId="0" xfId="0" applyFont="1" applyAlignment="1">
      <alignment horizontal="left" vertical="center"/>
    </xf>
    <xf numFmtId="49" fontId="3" fillId="0" borderId="0" xfId="0" applyNumberFormat="1" applyFont="1" applyAlignment="1">
      <alignment horizontal="center" vertical="center"/>
    </xf>
    <xf numFmtId="49" fontId="44" fillId="0" borderId="0" xfId="0" applyNumberFormat="1" applyFont="1" applyAlignment="1">
      <alignment horizontal="center" vertical="center"/>
    </xf>
    <xf numFmtId="0" fontId="22" fillId="0" borderId="0" xfId="0" applyFont="1" applyAlignment="1">
      <alignment horizontal="left"/>
    </xf>
    <xf numFmtId="185" fontId="22" fillId="0" borderId="0" xfId="0" applyNumberFormat="1" applyFont="1" applyAlignment="1">
      <alignment horizontal="left"/>
    </xf>
    <xf numFmtId="49" fontId="67" fillId="41" borderId="0" xfId="0" applyNumberFormat="1" applyFont="1" applyFill="1" applyAlignment="1">
      <alignment vertical="center"/>
    </xf>
    <xf numFmtId="49" fontId="58" fillId="41" borderId="0" xfId="0" applyNumberFormat="1" applyFont="1" applyFill="1" applyAlignment="1">
      <alignment horizontal="center" vertical="center"/>
    </xf>
    <xf numFmtId="49" fontId="68" fillId="41" borderId="0" xfId="0" applyNumberFormat="1" applyFont="1" applyFill="1" applyAlignment="1">
      <alignment horizontal="left" vertical="center"/>
    </xf>
    <xf numFmtId="185" fontId="68" fillId="41" borderId="0" xfId="0" applyNumberFormat="1" applyFont="1" applyFill="1" applyAlignment="1">
      <alignment horizontal="left" vertical="center"/>
    </xf>
    <xf numFmtId="49" fontId="58" fillId="41" borderId="0" xfId="0" applyNumberFormat="1" applyFont="1" applyFill="1" applyAlignment="1">
      <alignment vertical="center"/>
    </xf>
    <xf numFmtId="49" fontId="67" fillId="41" borderId="0" xfId="0" applyNumberFormat="1" applyFont="1" applyFill="1" applyAlignment="1">
      <alignment horizontal="center" vertical="center"/>
    </xf>
    <xf numFmtId="49" fontId="69" fillId="41" borderId="1" xfId="0" applyNumberFormat="1" applyFont="1" applyFill="1" applyBorder="1" applyAlignment="1">
      <alignment vertical="center"/>
    </xf>
    <xf numFmtId="49" fontId="70" fillId="41" borderId="1" xfId="0" applyNumberFormat="1" applyFont="1" applyFill="1" applyBorder="1" applyAlignment="1">
      <alignment horizontal="center" vertical="center"/>
    </xf>
    <xf numFmtId="49" fontId="71" fillId="41" borderId="1" xfId="0" applyNumberFormat="1" applyFont="1" applyFill="1" applyBorder="1" applyAlignment="1">
      <alignment horizontal="left" vertical="center"/>
    </xf>
    <xf numFmtId="185" fontId="71" fillId="41" borderId="1" xfId="0" applyNumberFormat="1" applyFont="1" applyFill="1" applyBorder="1" applyAlignment="1">
      <alignment horizontal="left" vertical="center"/>
    </xf>
    <xf numFmtId="49" fontId="70" fillId="41" borderId="1" xfId="0" applyNumberFormat="1" applyFont="1" applyFill="1" applyBorder="1" applyAlignment="1">
      <alignment vertical="center"/>
    </xf>
    <xf numFmtId="49" fontId="72" fillId="34" borderId="1" xfId="0" applyNumberFormat="1" applyFont="1" applyFill="1" applyBorder="1" applyAlignment="1">
      <alignment horizontal="center" vertical="center" wrapText="1"/>
    </xf>
    <xf numFmtId="0" fontId="73" fillId="34" borderId="1" xfId="0" applyFont="1" applyFill="1" applyBorder="1" applyAlignment="1">
      <alignment horizontal="left" vertical="center" wrapText="1"/>
    </xf>
    <xf numFmtId="185" fontId="73" fillId="34" borderId="1" xfId="0" applyNumberFormat="1" applyFont="1" applyFill="1" applyBorder="1" applyAlignment="1">
      <alignment horizontal="left" vertical="center" wrapText="1"/>
    </xf>
    <xf numFmtId="0" fontId="21" fillId="0" borderId="1" xfId="0" applyFont="1" applyBorder="1" applyAlignment="1">
      <alignment horizontal="right"/>
    </xf>
    <xf numFmtId="185" fontId="25" fillId="0" borderId="1" xfId="0" applyNumberFormat="1" applyFont="1" applyBorder="1" applyAlignment="1">
      <alignment horizontal="left" vertical="center"/>
    </xf>
    <xf numFmtId="0" fontId="15" fillId="42" borderId="1" xfId="0" applyFont="1" applyFill="1" applyBorder="1" applyAlignment="1">
      <alignment horizontal="left" vertical="center"/>
    </xf>
    <xf numFmtId="185" fontId="22" fillId="0" borderId="1" xfId="0" applyNumberFormat="1" applyFont="1" applyBorder="1" applyAlignment="1">
      <alignment horizontal="left"/>
    </xf>
    <xf numFmtId="0" fontId="21" fillId="0" borderId="1" xfId="0" applyFont="1" applyBorder="1"/>
    <xf numFmtId="0" fontId="15" fillId="42" borderId="43" xfId="0" applyFont="1" applyFill="1" applyBorder="1" applyAlignment="1">
      <alignment horizontal="left" vertical="center"/>
    </xf>
    <xf numFmtId="188" fontId="15" fillId="42" borderId="43" xfId="1" applyNumberFormat="1" applyFont="1" applyFill="1" applyBorder="1" applyAlignment="1" applyProtection="1">
      <alignment horizontal="left" vertical="center"/>
    </xf>
    <xf numFmtId="0" fontId="15" fillId="42" borderId="43" xfId="1" applyNumberFormat="1" applyFont="1" applyFill="1" applyBorder="1" applyAlignment="1" applyProtection="1">
      <alignment horizontal="left" vertical="center"/>
    </xf>
    <xf numFmtId="167" fontId="58" fillId="41" borderId="0" xfId="1" applyNumberFormat="1" applyFont="1" applyFill="1" applyAlignment="1">
      <alignment vertical="center"/>
    </xf>
    <xf numFmtId="167" fontId="70" fillId="41" borderId="1" xfId="1" applyNumberFormat="1" applyFont="1" applyFill="1" applyBorder="1" applyAlignment="1">
      <alignment vertical="center"/>
    </xf>
    <xf numFmtId="167" fontId="56" fillId="37" borderId="1" xfId="1" applyNumberFormat="1" applyFont="1" applyFill="1" applyBorder="1" applyAlignment="1" applyProtection="1">
      <alignment horizontal="center" vertical="center" wrapText="1"/>
    </xf>
    <xf numFmtId="167" fontId="54" fillId="43" borderId="1" xfId="1" applyNumberFormat="1" applyFont="1" applyFill="1" applyBorder="1" applyAlignment="1" applyProtection="1">
      <alignment horizontal="center" vertical="center" wrapText="1"/>
    </xf>
    <xf numFmtId="175" fontId="15" fillId="42" borderId="43" xfId="0" applyNumberFormat="1" applyFont="1" applyFill="1" applyBorder="1" applyAlignment="1">
      <alignment horizontal="left" vertical="center"/>
    </xf>
    <xf numFmtId="167" fontId="25" fillId="0" borderId="1" xfId="1" applyNumberFormat="1" applyFont="1" applyFill="1" applyBorder="1" applyAlignment="1">
      <alignment vertical="center"/>
    </xf>
    <xf numFmtId="177" fontId="15" fillId="0" borderId="1" xfId="104" applyFont="1" applyFill="1" applyBorder="1" applyAlignment="1" applyProtection="1">
      <alignment horizontal="left" vertical="center"/>
    </xf>
    <xf numFmtId="0" fontId="53" fillId="0" borderId="0" xfId="0" applyFont="1" applyAlignment="1">
      <alignment vertical="center"/>
    </xf>
    <xf numFmtId="49" fontId="70" fillId="41" borderId="41" xfId="0" applyNumberFormat="1" applyFont="1" applyFill="1" applyBorder="1" applyAlignment="1">
      <alignment vertical="center"/>
    </xf>
    <xf numFmtId="2" fontId="54" fillId="43" borderId="1" xfId="1" applyNumberFormat="1" applyFont="1" applyFill="1" applyBorder="1" applyAlignment="1" applyProtection="1">
      <alignment horizontal="center" vertical="center" wrapText="1"/>
    </xf>
    <xf numFmtId="4" fontId="54" fillId="43" borderId="1" xfId="1" applyNumberFormat="1" applyFont="1" applyFill="1" applyBorder="1" applyAlignment="1" applyProtection="1">
      <alignment horizontal="center" vertical="center" wrapText="1"/>
    </xf>
    <xf numFmtId="4" fontId="54" fillId="27" borderId="3" xfId="1" applyNumberFormat="1" applyFont="1" applyFill="1" applyBorder="1" applyAlignment="1" applyProtection="1">
      <alignment horizontal="center" vertical="center" wrapText="1"/>
    </xf>
    <xf numFmtId="167" fontId="54" fillId="27" borderId="1" xfId="1" applyNumberFormat="1" applyFont="1" applyFill="1" applyBorder="1" applyAlignment="1" applyProtection="1">
      <alignment horizontal="center" vertical="center" wrapText="1"/>
      <protection locked="0"/>
    </xf>
    <xf numFmtId="167" fontId="15" fillId="0" borderId="1" xfId="0" applyNumberFormat="1" applyFont="1" applyBorder="1" applyAlignment="1">
      <alignment horizontal="left" vertical="center"/>
    </xf>
    <xf numFmtId="167" fontId="15" fillId="0" borderId="1" xfId="1" applyNumberFormat="1" applyFont="1" applyFill="1" applyBorder="1" applyAlignment="1" applyProtection="1">
      <alignment horizontal="left" vertical="center"/>
      <protection locked="0"/>
    </xf>
    <xf numFmtId="40" fontId="15" fillId="0" borderId="1" xfId="1" applyNumberFormat="1" applyFont="1" applyFill="1" applyBorder="1" applyAlignment="1" applyProtection="1">
      <alignment horizontal="left" vertical="center"/>
      <protection locked="0"/>
    </xf>
    <xf numFmtId="167" fontId="15" fillId="25" borderId="1" xfId="1" applyNumberFormat="1" applyFont="1" applyFill="1" applyBorder="1" applyAlignment="1" applyProtection="1">
      <alignment horizontal="left" vertical="center"/>
      <protection locked="0"/>
    </xf>
    <xf numFmtId="43" fontId="74" fillId="0" borderId="1" xfId="1" applyFont="1" applyFill="1" applyBorder="1" applyAlignment="1">
      <alignment horizontal="right" vertical="center" shrinkToFit="1"/>
    </xf>
    <xf numFmtId="49" fontId="70" fillId="41" borderId="29" xfId="0" applyNumberFormat="1" applyFont="1" applyFill="1" applyBorder="1" applyAlignment="1">
      <alignment vertical="center"/>
    </xf>
    <xf numFmtId="4" fontId="54" fillId="27" borderId="1" xfId="1" applyNumberFormat="1" applyFont="1" applyFill="1" applyBorder="1" applyAlignment="1" applyProtection="1">
      <alignment horizontal="center" vertical="center" wrapText="1"/>
    </xf>
    <xf numFmtId="4" fontId="54" fillId="0" borderId="0" xfId="1" applyNumberFormat="1" applyFont="1" applyFill="1" applyBorder="1" applyAlignment="1" applyProtection="1">
      <alignment horizontal="center" vertical="center" wrapText="1"/>
    </xf>
    <xf numFmtId="0" fontId="15" fillId="13" borderId="1" xfId="0" applyFont="1" applyFill="1" applyBorder="1" applyAlignment="1">
      <alignment horizontal="left" vertical="center"/>
    </xf>
    <xf numFmtId="0" fontId="53" fillId="0" borderId="0" xfId="0" applyFont="1"/>
    <xf numFmtId="0" fontId="75" fillId="0" borderId="0" xfId="0" applyFont="1" applyAlignment="1">
      <alignment horizontal="center" vertical="center" wrapText="1"/>
    </xf>
    <xf numFmtId="167" fontId="15" fillId="25" borderId="1" xfId="1" applyNumberFormat="1" applyFont="1" applyFill="1" applyBorder="1" applyAlignment="1" applyProtection="1">
      <alignment horizontal="left" vertical="center"/>
    </xf>
    <xf numFmtId="49" fontId="3" fillId="0" borderId="1" xfId="0" applyNumberFormat="1" applyFont="1" applyBorder="1" applyAlignment="1">
      <alignment horizontal="center" vertical="center"/>
    </xf>
    <xf numFmtId="0" fontId="3" fillId="32" borderId="1" xfId="0" applyFont="1" applyFill="1" applyBorder="1" applyAlignment="1">
      <alignment horizontal="center" vertical="center"/>
    </xf>
    <xf numFmtId="0" fontId="0" fillId="0" borderId="0" xfId="0" applyAlignment="1">
      <alignment vertical="center"/>
    </xf>
    <xf numFmtId="43" fontId="0" fillId="0" borderId="0" xfId="0" applyNumberFormat="1"/>
    <xf numFmtId="0" fontId="76" fillId="0" borderId="0" xfId="0" applyFont="1"/>
    <xf numFmtId="0" fontId="76" fillId="0" borderId="0" xfId="0" applyFont="1" applyAlignment="1">
      <alignment vertical="center"/>
    </xf>
    <xf numFmtId="0" fontId="76" fillId="0" borderId="0" xfId="0" applyFont="1" applyAlignment="1">
      <alignment horizontal="center" vertical="center"/>
    </xf>
    <xf numFmtId="0" fontId="77" fillId="0" borderId="45" xfId="0" applyFont="1" applyBorder="1" applyAlignment="1">
      <alignment vertical="center"/>
    </xf>
    <xf numFmtId="0" fontId="76" fillId="0" borderId="46" xfId="0" applyFont="1" applyBorder="1" applyAlignment="1">
      <alignment vertical="center"/>
    </xf>
    <xf numFmtId="0" fontId="76" fillId="0" borderId="46" xfId="0" applyFont="1" applyBorder="1" applyAlignment="1">
      <alignment horizontal="center" vertical="center"/>
    </xf>
    <xf numFmtId="0" fontId="77" fillId="0" borderId="47" xfId="0" applyFont="1" applyBorder="1" applyAlignment="1">
      <alignment vertical="center"/>
    </xf>
    <xf numFmtId="0" fontId="76" fillId="44" borderId="1" xfId="0" applyFont="1" applyFill="1" applyBorder="1" applyAlignment="1">
      <alignment horizontal="center" vertical="center" wrapText="1"/>
    </xf>
    <xf numFmtId="0" fontId="76" fillId="44" borderId="3" xfId="0" applyFont="1" applyFill="1" applyBorder="1" applyAlignment="1">
      <alignment horizontal="center" vertical="center" wrapText="1"/>
    </xf>
    <xf numFmtId="49" fontId="76" fillId="45" borderId="48" xfId="0" applyNumberFormat="1" applyFont="1" applyFill="1" applyBorder="1" applyAlignment="1">
      <alignment horizontal="center" vertical="center"/>
    </xf>
    <xf numFmtId="0" fontId="76" fillId="45" borderId="49" xfId="0" applyFont="1" applyFill="1" applyBorder="1" applyAlignment="1">
      <alignment horizontal="center" vertical="center"/>
    </xf>
    <xf numFmtId="0" fontId="76" fillId="45" borderId="49" xfId="0" applyFont="1" applyFill="1" applyBorder="1" applyAlignment="1">
      <alignment horizontal="center" vertical="center" wrapText="1"/>
    </xf>
    <xf numFmtId="0" fontId="76" fillId="0" borderId="1" xfId="0" applyFont="1" applyBorder="1" applyAlignment="1">
      <alignment horizontal="left" vertical="center"/>
    </xf>
    <xf numFmtId="0" fontId="76" fillId="0" borderId="3" xfId="0" applyFont="1" applyBorder="1" applyAlignment="1">
      <alignment horizontal="left" vertical="center"/>
    </xf>
    <xf numFmtId="49" fontId="76" fillId="0" borderId="50" xfId="0" applyNumberFormat="1" applyFont="1" applyBorder="1" applyAlignment="1">
      <alignment horizontal="center" vertical="center"/>
    </xf>
    <xf numFmtId="0" fontId="76" fillId="0" borderId="1" xfId="0" applyFont="1" applyBorder="1" applyAlignment="1">
      <alignment vertical="center"/>
    </xf>
    <xf numFmtId="0" fontId="76" fillId="0" borderId="1" xfId="0" applyFont="1" applyBorder="1" applyAlignment="1">
      <alignment horizontal="center" vertical="center"/>
    </xf>
    <xf numFmtId="0" fontId="76" fillId="0" borderId="1" xfId="0" applyFont="1" applyBorder="1" applyAlignment="1">
      <alignment horizontal="center" vertical="center" wrapText="1"/>
    </xf>
    <xf numFmtId="0" fontId="76" fillId="0" borderId="1" xfId="0" applyFont="1" applyBorder="1" applyAlignment="1">
      <alignment vertical="center" wrapText="1"/>
    </xf>
    <xf numFmtId="49" fontId="49" fillId="46" borderId="50" xfId="0" applyNumberFormat="1" applyFont="1" applyFill="1" applyBorder="1" applyAlignment="1">
      <alignment horizontal="center" vertical="center"/>
    </xf>
    <xf numFmtId="0" fontId="49" fillId="46" borderId="1" xfId="0" applyFont="1" applyFill="1" applyBorder="1" applyAlignment="1">
      <alignment vertical="center" wrapText="1"/>
    </xf>
    <xf numFmtId="0" fontId="49" fillId="46" borderId="1" xfId="0" applyFont="1" applyFill="1" applyBorder="1" applyAlignment="1">
      <alignment horizontal="center" vertical="center"/>
    </xf>
    <xf numFmtId="0" fontId="49" fillId="46" borderId="1" xfId="0" applyFont="1" applyFill="1" applyBorder="1" applyAlignment="1">
      <alignment horizontal="center" vertical="center" wrapText="1"/>
    </xf>
    <xf numFmtId="0" fontId="49" fillId="46" borderId="1" xfId="0" applyFont="1" applyFill="1" applyBorder="1" applyAlignment="1">
      <alignment horizontal="left" vertical="center"/>
    </xf>
    <xf numFmtId="49" fontId="15" fillId="0" borderId="50" xfId="0" applyNumberFormat="1" applyFont="1" applyBorder="1" applyAlignment="1">
      <alignment horizontal="center" vertical="center"/>
    </xf>
    <xf numFmtId="0" fontId="15" fillId="0" borderId="1" xfId="0" applyFont="1" applyBorder="1" applyAlignment="1">
      <alignment vertical="center" wrapText="1"/>
    </xf>
    <xf numFmtId="0" fontId="15" fillId="0" borderId="1" xfId="0" applyFont="1" applyBorder="1" applyAlignment="1">
      <alignment horizontal="center" vertical="center"/>
    </xf>
    <xf numFmtId="0" fontId="76" fillId="0" borderId="1" xfId="0" applyFont="1" applyBorder="1" applyAlignment="1">
      <alignment horizontal="left" vertical="center" wrapText="1"/>
    </xf>
    <xf numFmtId="0" fontId="76" fillId="0" borderId="3" xfId="0" applyFont="1" applyBorder="1" applyAlignment="1">
      <alignment horizontal="left" vertical="center" wrapText="1"/>
    </xf>
    <xf numFmtId="0" fontId="77" fillId="0" borderId="46" xfId="0" applyFont="1" applyBorder="1" applyAlignment="1">
      <alignment vertical="center"/>
    </xf>
    <xf numFmtId="0" fontId="77" fillId="0" borderId="0" xfId="0" applyFont="1" applyAlignment="1">
      <alignment vertical="center"/>
    </xf>
    <xf numFmtId="0" fontId="76" fillId="45" borderId="51" xfId="0" applyFont="1" applyFill="1" applyBorder="1" applyAlignment="1">
      <alignment horizontal="center" vertical="center"/>
    </xf>
    <xf numFmtId="0" fontId="77" fillId="47" borderId="37" xfId="0" applyFont="1" applyFill="1" applyBorder="1" applyAlignment="1">
      <alignment horizontal="center" vertical="center" wrapText="1"/>
    </xf>
    <xf numFmtId="0" fontId="77" fillId="47" borderId="49" xfId="0" applyFont="1" applyFill="1" applyBorder="1" applyAlignment="1">
      <alignment horizontal="center" vertical="center" wrapText="1"/>
    </xf>
    <xf numFmtId="0" fontId="77" fillId="47" borderId="9" xfId="0" applyFont="1" applyFill="1" applyBorder="1" applyAlignment="1">
      <alignment horizontal="center" vertical="center" wrapText="1"/>
    </xf>
    <xf numFmtId="0" fontId="77" fillId="47" borderId="48" xfId="0" applyFont="1" applyFill="1" applyBorder="1" applyAlignment="1">
      <alignment horizontal="center" vertical="center" wrapText="1"/>
    </xf>
    <xf numFmtId="0" fontId="76" fillId="0" borderId="52" xfId="0" applyFont="1" applyBorder="1" applyAlignment="1">
      <alignment horizontal="left" vertical="center"/>
    </xf>
    <xf numFmtId="0" fontId="76" fillId="0" borderId="3" xfId="0" applyFont="1" applyBorder="1" applyAlignment="1">
      <alignment horizontal="center" vertical="center" wrapText="1"/>
    </xf>
    <xf numFmtId="0" fontId="76" fillId="0" borderId="54" xfId="0" applyFont="1" applyBorder="1" applyAlignment="1">
      <alignment horizontal="center" vertical="center" wrapText="1"/>
    </xf>
    <xf numFmtId="0" fontId="76" fillId="0" borderId="10" xfId="0" applyFont="1" applyBorder="1" applyAlignment="1">
      <alignment horizontal="center" vertical="center" wrapText="1"/>
    </xf>
    <xf numFmtId="0" fontId="76" fillId="0" borderId="0" xfId="0" applyFont="1" applyAlignment="1">
      <alignment horizontal="center" vertical="center" wrapText="1"/>
    </xf>
    <xf numFmtId="0" fontId="49" fillId="46" borderId="52" xfId="0" applyFont="1" applyFill="1" applyBorder="1" applyAlignment="1">
      <alignment horizontal="left" vertical="center"/>
    </xf>
    <xf numFmtId="0" fontId="15" fillId="0" borderId="52" xfId="0" applyFont="1" applyBorder="1" applyAlignment="1">
      <alignment horizontal="left" vertical="center"/>
    </xf>
    <xf numFmtId="0" fontId="78" fillId="0" borderId="46" xfId="0" applyFont="1" applyBorder="1"/>
    <xf numFmtId="0" fontId="78" fillId="0" borderId="0" xfId="0" applyFont="1"/>
    <xf numFmtId="0" fontId="77" fillId="47" borderId="51" xfId="0" applyFont="1" applyFill="1" applyBorder="1" applyAlignment="1">
      <alignment horizontal="center" vertical="center" wrapText="1"/>
    </xf>
    <xf numFmtId="0" fontId="77" fillId="44" borderId="5" xfId="0" applyFont="1" applyFill="1" applyBorder="1" applyAlignment="1">
      <alignment horizontal="center" vertical="center" wrapText="1"/>
    </xf>
    <xf numFmtId="0" fontId="77" fillId="44" borderId="1" xfId="0" applyFont="1" applyFill="1" applyBorder="1" applyAlignment="1">
      <alignment horizontal="center" vertical="center" wrapText="1"/>
    </xf>
    <xf numFmtId="49" fontId="76" fillId="0" borderId="1" xfId="0" applyNumberFormat="1" applyFont="1" applyBorder="1" applyAlignment="1">
      <alignment vertical="center" wrapText="1"/>
    </xf>
    <xf numFmtId="0" fontId="76" fillId="0" borderId="52" xfId="0" applyFont="1" applyBorder="1" applyAlignment="1">
      <alignment horizontal="center" vertical="center" wrapText="1"/>
    </xf>
    <xf numFmtId="0" fontId="76" fillId="0" borderId="55" xfId="0" applyFont="1" applyBorder="1" applyAlignment="1">
      <alignment vertical="center"/>
    </xf>
    <xf numFmtId="0" fontId="76" fillId="0" borderId="44" xfId="0" applyFont="1" applyBorder="1" applyAlignment="1">
      <alignment vertical="center"/>
    </xf>
    <xf numFmtId="0" fontId="76" fillId="0" borderId="56" xfId="0" applyFont="1" applyBorder="1" applyAlignment="1">
      <alignment vertical="center"/>
    </xf>
    <xf numFmtId="0" fontId="76" fillId="0" borderId="2" xfId="0" applyFont="1" applyBorder="1" applyAlignment="1">
      <alignment vertical="center"/>
    </xf>
    <xf numFmtId="0" fontId="77" fillId="0" borderId="56" xfId="0" applyFont="1" applyBorder="1" applyAlignment="1">
      <alignment horizontal="center" vertical="center"/>
    </xf>
    <xf numFmtId="0" fontId="76" fillId="0" borderId="57" xfId="0" applyFont="1" applyBorder="1" applyAlignment="1">
      <alignment vertical="center"/>
    </xf>
    <xf numFmtId="0" fontId="76" fillId="0" borderId="1" xfId="0" applyFont="1" applyBorder="1"/>
    <xf numFmtId="0" fontId="77" fillId="0" borderId="58" xfId="0" applyFont="1" applyBorder="1" applyAlignment="1">
      <alignment horizontal="center" vertical="center"/>
    </xf>
    <xf numFmtId="0" fontId="76" fillId="0" borderId="59" xfId="0" applyFont="1" applyBorder="1" applyAlignment="1">
      <alignment vertical="center"/>
    </xf>
    <xf numFmtId="0" fontId="76" fillId="0" borderId="60" xfId="0" applyFont="1" applyBorder="1" applyAlignment="1">
      <alignment vertical="center"/>
    </xf>
    <xf numFmtId="0" fontId="76" fillId="0" borderId="0" xfId="0" applyFont="1" applyAlignment="1">
      <alignment vertical="center" wrapText="1"/>
    </xf>
    <xf numFmtId="0" fontId="24" fillId="48" borderId="1" xfId="0" applyFont="1" applyFill="1" applyBorder="1" applyAlignment="1">
      <alignment horizontal="center" vertical="center" wrapText="1"/>
    </xf>
    <xf numFmtId="49" fontId="24" fillId="48" borderId="1" xfId="0" applyNumberFormat="1" applyFont="1" applyFill="1" applyBorder="1" applyAlignment="1">
      <alignment horizontal="center" vertical="center" wrapText="1"/>
    </xf>
    <xf numFmtId="0" fontId="76" fillId="0" borderId="44" xfId="0" applyFont="1" applyBorder="1" applyAlignment="1">
      <alignment horizontal="center" vertical="center"/>
    </xf>
    <xf numFmtId="0" fontId="76" fillId="0" borderId="55" xfId="0" applyFont="1" applyBorder="1" applyAlignment="1">
      <alignment horizontal="center" vertical="center" wrapText="1"/>
    </xf>
    <xf numFmtId="0" fontId="76" fillId="0" borderId="44" xfId="0" applyFont="1" applyBorder="1" applyAlignment="1">
      <alignment vertical="center" wrapText="1"/>
    </xf>
    <xf numFmtId="0" fontId="76" fillId="0" borderId="2" xfId="0" applyFont="1" applyBorder="1" applyAlignment="1">
      <alignment horizontal="center" vertical="center"/>
    </xf>
    <xf numFmtId="0" fontId="76" fillId="0" borderId="56" xfId="0" applyFont="1" applyBorder="1" applyAlignment="1">
      <alignment horizontal="center" vertical="center" wrapText="1"/>
    </xf>
    <xf numFmtId="0" fontId="76" fillId="0" borderId="2" xfId="0" applyFont="1" applyBorder="1" applyAlignment="1">
      <alignment vertical="center" wrapText="1"/>
    </xf>
    <xf numFmtId="0" fontId="76" fillId="0" borderId="59" xfId="0" applyFont="1" applyBorder="1" applyAlignment="1">
      <alignment horizontal="center" vertical="center"/>
    </xf>
    <xf numFmtId="0" fontId="76" fillId="0" borderId="2" xfId="0" applyFont="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vertical="center" wrapText="1"/>
    </xf>
    <xf numFmtId="0" fontId="76" fillId="0" borderId="61" xfId="0" applyFont="1" applyBorder="1" applyAlignment="1">
      <alignment vertical="center"/>
    </xf>
    <xf numFmtId="0" fontId="76" fillId="0" borderId="62" xfId="0" applyFont="1" applyBorder="1" applyAlignment="1">
      <alignment vertical="center"/>
    </xf>
    <xf numFmtId="49" fontId="24" fillId="49" borderId="1" xfId="0" applyNumberFormat="1" applyFont="1" applyFill="1" applyBorder="1" applyAlignment="1">
      <alignment horizontal="center" vertical="center" wrapText="1"/>
    </xf>
    <xf numFmtId="0" fontId="79" fillId="50" borderId="1" xfId="0" applyFont="1" applyFill="1" applyBorder="1" applyAlignment="1">
      <alignment horizontal="center" vertical="center" wrapText="1"/>
    </xf>
    <xf numFmtId="0" fontId="80" fillId="51" borderId="1" xfId="0" applyFont="1" applyFill="1" applyBorder="1" applyAlignment="1">
      <alignment horizontal="center" vertical="center" wrapText="1"/>
    </xf>
    <xf numFmtId="0" fontId="76" fillId="0" borderId="44" xfId="0" applyFont="1" applyBorder="1" applyAlignment="1">
      <alignment horizontal="center" vertical="center" wrapText="1"/>
    </xf>
    <xf numFmtId="0" fontId="76" fillId="0" borderId="44" xfId="0" applyFont="1" applyBorder="1" applyAlignment="1">
      <alignment vertical="top" wrapText="1"/>
    </xf>
    <xf numFmtId="0" fontId="76" fillId="0" borderId="44" xfId="0" applyFont="1" applyBorder="1" applyAlignment="1">
      <alignment horizontal="right" vertical="top" wrapText="1"/>
    </xf>
    <xf numFmtId="0" fontId="76" fillId="0" borderId="2" xfId="0" applyFont="1" applyBorder="1" applyAlignment="1">
      <alignment vertical="top" wrapText="1"/>
    </xf>
    <xf numFmtId="0" fontId="76" fillId="0" borderId="2" xfId="0" applyFont="1" applyBorder="1" applyAlignment="1">
      <alignment horizontal="right" vertical="top" wrapText="1"/>
    </xf>
    <xf numFmtId="0" fontId="76" fillId="0" borderId="47" xfId="0" applyFont="1" applyBorder="1" applyAlignment="1">
      <alignment vertical="center"/>
    </xf>
    <xf numFmtId="49" fontId="81" fillId="52" borderId="1" xfId="81" applyNumberFormat="1" applyFont="1" applyFill="1" applyBorder="1" applyAlignment="1">
      <alignment horizontal="center" vertical="center" wrapText="1"/>
    </xf>
    <xf numFmtId="0" fontId="80" fillId="53" borderId="32" xfId="0" applyFont="1" applyFill="1" applyBorder="1" applyAlignment="1">
      <alignment horizontal="center" vertical="center" wrapText="1"/>
    </xf>
    <xf numFmtId="0" fontId="81" fillId="52" borderId="1" xfId="81" applyFont="1" applyFill="1" applyBorder="1" applyAlignment="1">
      <alignment horizontal="center" vertical="center" wrapText="1"/>
    </xf>
    <xf numFmtId="0" fontId="80" fillId="54" borderId="48" xfId="0" applyFont="1" applyFill="1" applyBorder="1" applyAlignment="1">
      <alignment horizontal="center" vertical="center" wrapText="1"/>
    </xf>
    <xf numFmtId="0" fontId="76" fillId="55" borderId="49" xfId="0" applyFont="1" applyFill="1" applyBorder="1" applyAlignment="1">
      <alignment horizontal="center" vertical="center" wrapText="1"/>
    </xf>
    <xf numFmtId="0" fontId="80" fillId="54" borderId="49" xfId="0" applyFont="1" applyFill="1" applyBorder="1" applyAlignment="1">
      <alignment horizontal="center" vertical="center" wrapText="1"/>
    </xf>
    <xf numFmtId="49" fontId="82" fillId="0" borderId="3" xfId="81" applyNumberFormat="1" applyBorder="1" applyAlignment="1">
      <alignment horizontal="center" vertical="center"/>
    </xf>
    <xf numFmtId="0" fontId="76" fillId="0" borderId="63" xfId="0" applyFont="1" applyBorder="1" applyAlignment="1">
      <alignment horizontal="center" vertical="center"/>
    </xf>
    <xf numFmtId="0" fontId="83" fillId="0" borderId="1" xfId="81" applyFont="1" applyBorder="1" applyAlignment="1">
      <alignment vertical="center"/>
    </xf>
    <xf numFmtId="0" fontId="76" fillId="0" borderId="64" xfId="0" applyFont="1" applyBorder="1" applyAlignment="1">
      <alignment vertical="center"/>
    </xf>
    <xf numFmtId="49" fontId="76" fillId="0" borderId="55" xfId="0" applyNumberFormat="1" applyFont="1" applyBorder="1" applyAlignment="1">
      <alignment horizontal="center" vertical="center" wrapText="1"/>
    </xf>
    <xf numFmtId="0" fontId="76" fillId="0" borderId="44" xfId="0" applyFont="1" applyBorder="1" applyAlignment="1">
      <alignment horizontal="left" vertical="center"/>
    </xf>
    <xf numFmtId="0" fontId="76" fillId="0" borderId="65" xfId="0" applyFont="1" applyBorder="1" applyAlignment="1">
      <alignment horizontal="center" vertical="center"/>
    </xf>
    <xf numFmtId="0" fontId="76" fillId="0" borderId="66" xfId="0" applyFont="1" applyBorder="1" applyAlignment="1">
      <alignment vertical="center"/>
    </xf>
    <xf numFmtId="49" fontId="76" fillId="0" borderId="56" xfId="0" applyNumberFormat="1" applyFont="1" applyBorder="1" applyAlignment="1">
      <alignment horizontal="center" vertical="center" wrapText="1"/>
    </xf>
    <xf numFmtId="0" fontId="76" fillId="0" borderId="67" xfId="0" applyFont="1" applyBorder="1" applyAlignment="1">
      <alignment horizontal="center" vertical="center"/>
    </xf>
    <xf numFmtId="0" fontId="76" fillId="0" borderId="68" xfId="0" applyFont="1" applyBorder="1" applyAlignment="1">
      <alignment vertical="center"/>
    </xf>
    <xf numFmtId="49" fontId="76" fillId="0" borderId="58" xfId="0" applyNumberFormat="1" applyFont="1" applyBorder="1" applyAlignment="1">
      <alignment horizontal="center" vertical="center" wrapText="1"/>
    </xf>
    <xf numFmtId="0" fontId="76" fillId="0" borderId="60" xfId="0" applyFont="1" applyBorder="1" applyAlignment="1">
      <alignment horizontal="left" vertical="center"/>
    </xf>
    <xf numFmtId="49" fontId="82" fillId="5" borderId="3" xfId="81" applyNumberFormat="1" applyFill="1" applyBorder="1" applyAlignment="1">
      <alignment horizontal="center" vertical="center"/>
    </xf>
    <xf numFmtId="0" fontId="80" fillId="54" borderId="51" xfId="0" applyFont="1" applyFill="1" applyBorder="1" applyAlignment="1">
      <alignment horizontal="center" vertical="center" wrapText="1"/>
    </xf>
    <xf numFmtId="0" fontId="80" fillId="54" borderId="69" xfId="0" applyFont="1" applyFill="1" applyBorder="1" applyAlignment="1">
      <alignment horizontal="center" vertical="center" wrapText="1"/>
    </xf>
    <xf numFmtId="0" fontId="80" fillId="56" borderId="48" xfId="0" applyFont="1" applyFill="1" applyBorder="1" applyAlignment="1">
      <alignment horizontal="center" vertical="center" wrapText="1"/>
    </xf>
    <xf numFmtId="0" fontId="80" fillId="56" borderId="51" xfId="0" applyFont="1" applyFill="1" applyBorder="1" applyAlignment="1">
      <alignment horizontal="center" vertical="center" wrapText="1"/>
    </xf>
    <xf numFmtId="0" fontId="76" fillId="0" borderId="70" xfId="0" applyFont="1" applyBorder="1" applyAlignment="1">
      <alignment horizontal="center" vertical="center" wrapText="1"/>
    </xf>
    <xf numFmtId="0" fontId="76" fillId="0" borderId="71" xfId="0" applyFont="1" applyBorder="1" applyAlignment="1">
      <alignment vertical="center"/>
    </xf>
    <xf numFmtId="0" fontId="76" fillId="0" borderId="64" xfId="0" applyFont="1" applyBorder="1" applyAlignment="1">
      <alignment horizontal="center" vertical="center" wrapText="1"/>
    </xf>
    <xf numFmtId="0" fontId="76" fillId="0" borderId="72" xfId="0" applyFont="1" applyBorder="1" applyAlignment="1">
      <alignment horizontal="left" vertical="center"/>
    </xf>
    <xf numFmtId="0" fontId="76" fillId="0" borderId="66" xfId="0" applyFont="1" applyBorder="1" applyAlignment="1">
      <alignment horizontal="center" vertical="center" wrapText="1"/>
    </xf>
    <xf numFmtId="0" fontId="76" fillId="0" borderId="40" xfId="0" applyFont="1" applyBorder="1" applyAlignment="1">
      <alignment horizontal="center" vertical="center" wrapText="1"/>
    </xf>
    <xf numFmtId="0" fontId="76" fillId="0" borderId="73" xfId="0" applyFont="1" applyBorder="1" applyAlignment="1">
      <alignment vertical="center"/>
    </xf>
    <xf numFmtId="0" fontId="76" fillId="0" borderId="68" xfId="0" applyFont="1" applyBorder="1" applyAlignment="1">
      <alignment horizontal="center" vertical="center" wrapText="1"/>
    </xf>
    <xf numFmtId="49" fontId="76" fillId="0" borderId="50" xfId="0" applyNumberFormat="1" applyFont="1" applyBorder="1" applyAlignment="1">
      <alignment horizontal="center" vertical="center" wrapText="1"/>
    </xf>
    <xf numFmtId="0" fontId="76" fillId="0" borderId="52" xfId="0" applyFont="1" applyBorder="1" applyAlignment="1">
      <alignment horizontal="left" vertical="center" wrapText="1"/>
    </xf>
    <xf numFmtId="49" fontId="76" fillId="0" borderId="74" xfId="0" applyNumberFormat="1" applyFont="1" applyBorder="1" applyAlignment="1">
      <alignment horizontal="center" vertical="center" wrapText="1"/>
    </xf>
    <xf numFmtId="0" fontId="76" fillId="0" borderId="54" xfId="0" applyFont="1" applyBorder="1" applyAlignment="1">
      <alignment vertical="center" wrapText="1"/>
    </xf>
    <xf numFmtId="0" fontId="76" fillId="0" borderId="54" xfId="0" applyFont="1" applyBorder="1" applyAlignment="1">
      <alignment horizontal="left" vertical="center" wrapText="1"/>
    </xf>
    <xf numFmtId="0" fontId="76" fillId="0" borderId="75" xfId="0" applyFont="1" applyBorder="1" applyAlignment="1">
      <alignment horizontal="left" vertical="center" wrapText="1"/>
    </xf>
    <xf numFmtId="0" fontId="76" fillId="0" borderId="2" xfId="0" applyFont="1" applyBorder="1" applyAlignment="1">
      <alignment horizontal="right" vertical="center" wrapText="1"/>
    </xf>
    <xf numFmtId="0" fontId="76" fillId="0" borderId="0" xfId="0" applyFont="1" applyAlignment="1">
      <alignment vertical="top" wrapText="1"/>
    </xf>
    <xf numFmtId="0" fontId="76" fillId="0" borderId="0" xfId="0" applyFont="1" applyAlignment="1">
      <alignment horizontal="center" vertical="top" wrapText="1"/>
    </xf>
    <xf numFmtId="0" fontId="76" fillId="0" borderId="2" xfId="0" applyFont="1" applyBorder="1" applyAlignment="1">
      <alignment horizontal="center" vertical="top" wrapText="1"/>
    </xf>
    <xf numFmtId="0" fontId="76" fillId="0" borderId="0" xfId="0" applyFont="1" applyAlignment="1">
      <alignment horizontal="center"/>
    </xf>
    <xf numFmtId="0" fontId="84" fillId="0" borderId="0" xfId="0" applyFont="1"/>
    <xf numFmtId="0" fontId="85" fillId="0" borderId="0" xfId="0" applyFont="1"/>
    <xf numFmtId="49" fontId="0" fillId="0" borderId="0" xfId="0" applyNumberFormat="1" applyAlignment="1">
      <alignment horizontal="left"/>
    </xf>
    <xf numFmtId="0" fontId="0" fillId="0" borderId="0" xfId="0" applyAlignment="1">
      <alignment horizontal="left"/>
    </xf>
    <xf numFmtId="0" fontId="0" fillId="0" borderId="0" xfId="0" applyAlignment="1">
      <alignment horizontal="center"/>
    </xf>
    <xf numFmtId="0" fontId="86" fillId="0" borderId="0" xfId="0" applyFont="1" applyAlignment="1">
      <alignment vertical="center"/>
    </xf>
    <xf numFmtId="0" fontId="87" fillId="0" borderId="0" xfId="0" applyFont="1"/>
    <xf numFmtId="49" fontId="87" fillId="0" borderId="0" xfId="0" applyNumberFormat="1" applyFont="1"/>
    <xf numFmtId="49" fontId="88" fillId="0" borderId="0" xfId="0" applyNumberFormat="1" applyFont="1" applyAlignment="1">
      <alignment horizontal="center" vertical="center"/>
    </xf>
    <xf numFmtId="0" fontId="88" fillId="0" borderId="0" xfId="0" applyFont="1" applyAlignment="1">
      <alignment horizontal="center" vertical="center"/>
    </xf>
    <xf numFmtId="0" fontId="48" fillId="0" borderId="74" xfId="0" applyFont="1" applyBorder="1" applyAlignment="1">
      <alignment vertical="center"/>
    </xf>
    <xf numFmtId="0" fontId="48" fillId="0" borderId="54" xfId="0" applyFont="1" applyBorder="1"/>
    <xf numFmtId="0" fontId="48" fillId="0" borderId="75" xfId="0" applyFont="1" applyBorder="1"/>
    <xf numFmtId="0" fontId="4" fillId="0" borderId="0" xfId="0" applyFont="1" applyAlignment="1">
      <alignment horizontal="center" vertical="center"/>
    </xf>
    <xf numFmtId="0" fontId="48" fillId="0" borderId="43" xfId="0" applyFont="1" applyBorder="1" applyAlignment="1">
      <alignment vertical="center"/>
    </xf>
    <xf numFmtId="0" fontId="89" fillId="0" borderId="43" xfId="0" applyFont="1" applyBorder="1"/>
    <xf numFmtId="168" fontId="1" fillId="2" borderId="1" xfId="0" applyNumberFormat="1" applyFont="1" applyFill="1" applyBorder="1" applyAlignment="1">
      <alignment horizontal="center" vertical="center" wrapText="1"/>
    </xf>
    <xf numFmtId="49" fontId="1" fillId="59" borderId="1" xfId="0" applyNumberFormat="1" applyFont="1" applyFill="1" applyBorder="1" applyAlignment="1">
      <alignment horizontal="center" vertical="center" wrapText="1"/>
    </xf>
    <xf numFmtId="168" fontId="1" fillId="59" borderId="1" xfId="0" applyNumberFormat="1" applyFont="1" applyFill="1" applyBorder="1" applyAlignment="1">
      <alignment horizontal="center" vertical="center" wrapText="1"/>
    </xf>
    <xf numFmtId="2" fontId="3" fillId="60" borderId="44" xfId="0" applyNumberFormat="1" applyFont="1" applyFill="1" applyBorder="1" applyAlignment="1">
      <alignment vertical="center"/>
    </xf>
    <xf numFmtId="49" fontId="3" fillId="58" borderId="44" xfId="0" applyNumberFormat="1" applyFont="1" applyFill="1" applyBorder="1" applyAlignment="1">
      <alignment horizontal="center" vertical="center"/>
    </xf>
    <xf numFmtId="49" fontId="3" fillId="57" borderId="44" xfId="0" applyNumberFormat="1" applyFont="1" applyFill="1" applyBorder="1" applyAlignment="1">
      <alignment horizontal="center" vertical="center"/>
    </xf>
    <xf numFmtId="1" fontId="3" fillId="57" borderId="44" xfId="0" applyNumberFormat="1" applyFont="1" applyFill="1" applyBorder="1" applyAlignment="1">
      <alignment horizontal="center" vertical="center" wrapText="1"/>
    </xf>
    <xf numFmtId="49" fontId="4" fillId="61" borderId="44" xfId="0" applyNumberFormat="1" applyFont="1" applyFill="1" applyBorder="1" applyAlignment="1">
      <alignment horizontal="center" vertical="center"/>
    </xf>
    <xf numFmtId="0" fontId="87" fillId="0" borderId="0" xfId="0" applyFont="1" applyAlignment="1">
      <alignment horizontal="left"/>
    </xf>
    <xf numFmtId="0" fontId="90" fillId="0" borderId="0" xfId="0" applyFont="1" applyAlignment="1">
      <alignment horizontal="center"/>
    </xf>
    <xf numFmtId="0" fontId="90" fillId="0" borderId="0" xfId="0" applyFont="1" applyAlignment="1">
      <alignment horizontal="left"/>
    </xf>
    <xf numFmtId="0" fontId="91" fillId="0" borderId="0" xfId="0" applyFont="1" applyAlignment="1">
      <alignment horizontal="center" vertical="center"/>
    </xf>
    <xf numFmtId="49" fontId="4" fillId="0" borderId="0" xfId="0" applyNumberFormat="1" applyFont="1" applyAlignment="1">
      <alignment horizontal="center"/>
    </xf>
    <xf numFmtId="49" fontId="4" fillId="0" borderId="0" xfId="0" applyNumberFormat="1" applyFont="1" applyAlignment="1">
      <alignment horizontal="left"/>
    </xf>
    <xf numFmtId="0" fontId="88" fillId="0" borderId="0" xfId="0" applyFont="1" applyAlignment="1">
      <alignment horizontal="left" vertical="center"/>
    </xf>
    <xf numFmtId="49" fontId="4" fillId="0" borderId="0" xfId="0" applyNumberFormat="1" applyFont="1" applyAlignment="1">
      <alignment horizontal="center" vertical="center"/>
    </xf>
    <xf numFmtId="49" fontId="4" fillId="0" borderId="0" xfId="0" applyNumberFormat="1" applyFont="1" applyAlignment="1">
      <alignment horizontal="left" vertical="center"/>
    </xf>
    <xf numFmtId="0" fontId="4" fillId="0" borderId="0" xfId="0" applyFont="1" applyAlignment="1">
      <alignment horizontal="left" vertical="center"/>
    </xf>
    <xf numFmtId="168" fontId="2" fillId="2" borderId="2" xfId="0" applyNumberFormat="1" applyFont="1" applyFill="1" applyBorder="1" applyAlignment="1" applyProtection="1">
      <alignment horizontal="center" vertical="center" wrapText="1"/>
      <protection hidden="1"/>
    </xf>
    <xf numFmtId="49" fontId="3" fillId="62" borderId="44" xfId="0" applyNumberFormat="1" applyFont="1" applyFill="1" applyBorder="1" applyAlignment="1">
      <alignment horizontal="center" vertical="center"/>
    </xf>
    <xf numFmtId="49" fontId="3" fillId="58" borderId="2" xfId="0" applyNumberFormat="1" applyFont="1" applyFill="1" applyBorder="1" applyAlignment="1">
      <alignment horizontal="center" vertical="center"/>
    </xf>
    <xf numFmtId="0" fontId="3" fillId="58" borderId="2" xfId="0" applyFont="1" applyFill="1" applyBorder="1" applyAlignment="1">
      <alignment horizontal="left" vertical="center"/>
    </xf>
    <xf numFmtId="0" fontId="3" fillId="58" borderId="2" xfId="0" applyFont="1" applyFill="1" applyBorder="1" applyAlignment="1">
      <alignment vertical="center"/>
    </xf>
    <xf numFmtId="2" fontId="3" fillId="58" borderId="2" xfId="0" applyNumberFormat="1" applyFont="1" applyFill="1" applyBorder="1" applyAlignment="1">
      <alignment horizontal="left" vertical="center"/>
    </xf>
    <xf numFmtId="2" fontId="3" fillId="58" borderId="2" xfId="0" applyNumberFormat="1" applyFont="1" applyFill="1" applyBorder="1" applyAlignment="1">
      <alignment vertical="center"/>
    </xf>
    <xf numFmtId="0" fontId="91" fillId="0" borderId="0" xfId="0" applyFont="1" applyAlignment="1">
      <alignment horizontal="left" vertical="center"/>
    </xf>
    <xf numFmtId="0" fontId="4" fillId="0" borderId="0" xfId="0" applyFont="1" applyAlignment="1">
      <alignment horizontal="center"/>
    </xf>
    <xf numFmtId="0" fontId="4" fillId="0" borderId="0" xfId="0" applyFont="1" applyAlignment="1">
      <alignment horizontal="left"/>
    </xf>
    <xf numFmtId="168" fontId="1" fillId="63" borderId="1" xfId="0" applyNumberFormat="1" applyFont="1" applyFill="1" applyBorder="1" applyAlignment="1">
      <alignment horizontal="center" vertical="center" wrapText="1"/>
    </xf>
    <xf numFmtId="184" fontId="3" fillId="58" borderId="2" xfId="0" applyNumberFormat="1" applyFont="1" applyFill="1" applyBorder="1" applyAlignment="1">
      <alignment vertical="center"/>
    </xf>
    <xf numFmtId="2" fontId="3" fillId="58" borderId="2" xfId="0" applyNumberFormat="1" applyFont="1" applyFill="1" applyBorder="1" applyAlignment="1">
      <alignment horizontal="center" vertical="center"/>
    </xf>
    <xf numFmtId="2" fontId="3" fillId="0" borderId="44" xfId="0" applyNumberFormat="1" applyFont="1" applyBorder="1" applyAlignment="1">
      <alignment vertical="center"/>
    </xf>
    <xf numFmtId="0" fontId="3" fillId="0" borderId="44" xfId="0" applyFont="1" applyBorder="1" applyAlignment="1">
      <alignment vertical="center"/>
    </xf>
    <xf numFmtId="1" fontId="3" fillId="64" borderId="2" xfId="0" applyNumberFormat="1" applyFont="1" applyFill="1" applyBorder="1" applyAlignment="1">
      <alignment horizontal="center" vertical="center"/>
    </xf>
    <xf numFmtId="0" fontId="90" fillId="0" borderId="0" xfId="0" applyFont="1" applyAlignment="1">
      <alignment horizontal="center" vertical="center"/>
    </xf>
    <xf numFmtId="0" fontId="92" fillId="65" borderId="1" xfId="0" applyFont="1" applyFill="1" applyBorder="1" applyAlignment="1">
      <alignment horizontal="centerContinuous" vertical="center"/>
    </xf>
    <xf numFmtId="0" fontId="92" fillId="65" borderId="3" xfId="0" applyFont="1" applyFill="1" applyBorder="1" applyAlignment="1">
      <alignment horizontal="centerContinuous" vertical="center"/>
    </xf>
    <xf numFmtId="0" fontId="92" fillId="65" borderId="4" xfId="0" applyFont="1" applyFill="1" applyBorder="1" applyAlignment="1">
      <alignment horizontal="centerContinuous" vertical="center"/>
    </xf>
    <xf numFmtId="168" fontId="1" fillId="66" borderId="1" xfId="0" applyNumberFormat="1" applyFont="1" applyFill="1" applyBorder="1" applyAlignment="1">
      <alignment horizontal="center" vertical="center" wrapText="1"/>
    </xf>
    <xf numFmtId="168" fontId="42" fillId="59" borderId="1" xfId="0" applyNumberFormat="1" applyFont="1" applyFill="1" applyBorder="1" applyAlignment="1">
      <alignment horizontal="center" vertical="center" wrapText="1"/>
    </xf>
    <xf numFmtId="2" fontId="3" fillId="64" borderId="2" xfId="0" applyNumberFormat="1" applyFont="1" applyFill="1" applyBorder="1" applyAlignment="1">
      <alignment horizontal="center" vertical="center"/>
    </xf>
    <xf numFmtId="1" fontId="3" fillId="57" borderId="44" xfId="0" applyNumberFormat="1" applyFont="1" applyFill="1" applyBorder="1" applyAlignment="1">
      <alignment horizontal="center" vertical="center"/>
    </xf>
    <xf numFmtId="2" fontId="3" fillId="0" borderId="44" xfId="0" applyNumberFormat="1" applyFont="1" applyBorder="1" applyAlignment="1">
      <alignment horizontal="center" vertical="center"/>
    </xf>
    <xf numFmtId="2" fontId="3" fillId="67" borderId="44" xfId="0" applyNumberFormat="1" applyFont="1" applyFill="1" applyBorder="1" applyAlignment="1">
      <alignment horizontal="center" vertical="center"/>
    </xf>
    <xf numFmtId="2" fontId="3" fillId="57" borderId="44" xfId="0" applyNumberFormat="1" applyFont="1" applyFill="1" applyBorder="1" applyAlignment="1">
      <alignment horizontal="center" vertical="center"/>
    </xf>
    <xf numFmtId="14" fontId="3" fillId="0" borderId="44" xfId="1" applyNumberFormat="1" applyFont="1" applyFill="1" applyBorder="1" applyAlignment="1">
      <alignment horizontal="center" vertical="center"/>
    </xf>
    <xf numFmtId="0" fontId="90" fillId="62" borderId="0" xfId="0" applyFont="1" applyFill="1" applyAlignment="1">
      <alignment horizontal="center" vertical="center"/>
    </xf>
    <xf numFmtId="0" fontId="4" fillId="62" borderId="0" xfId="0" applyFont="1" applyFill="1" applyAlignment="1">
      <alignment horizontal="center" vertical="center"/>
    </xf>
    <xf numFmtId="0" fontId="93" fillId="68" borderId="67" xfId="0" applyFont="1" applyFill="1" applyBorder="1" applyAlignment="1">
      <alignment horizontal="centerContinuous" vertical="center"/>
    </xf>
    <xf numFmtId="167" fontId="88" fillId="69" borderId="1" xfId="0" applyNumberFormat="1" applyFont="1" applyFill="1" applyBorder="1" applyAlignment="1">
      <alignment horizontal="centerContinuous" vertical="center"/>
    </xf>
    <xf numFmtId="0" fontId="94" fillId="70" borderId="1" xfId="0" applyFont="1" applyFill="1" applyBorder="1" applyAlignment="1">
      <alignment horizontal="center" vertical="center" wrapText="1"/>
    </xf>
    <xf numFmtId="167" fontId="94" fillId="71" borderId="1" xfId="0" applyNumberFormat="1" applyFont="1" applyFill="1" applyBorder="1" applyAlignment="1">
      <alignment horizontal="center" vertical="center" wrapText="1"/>
    </xf>
    <xf numFmtId="2" fontId="3" fillId="0" borderId="44" xfId="1" applyNumberFormat="1" applyFont="1" applyFill="1" applyBorder="1" applyAlignment="1">
      <alignment horizontal="center" vertical="center"/>
    </xf>
    <xf numFmtId="167" fontId="3" fillId="0" borderId="44" xfId="0" applyNumberFormat="1" applyFont="1" applyBorder="1" applyAlignment="1">
      <alignment horizontal="center" vertical="center"/>
    </xf>
    <xf numFmtId="43" fontId="88" fillId="0" borderId="0" xfId="0" applyNumberFormat="1" applyFont="1" applyAlignment="1">
      <alignment horizontal="center" vertical="center"/>
    </xf>
    <xf numFmtId="0" fontId="95" fillId="72" borderId="76" xfId="0" applyFont="1" applyFill="1" applyBorder="1" applyAlignment="1">
      <alignment horizontal="centerContinuous" vertical="center"/>
    </xf>
    <xf numFmtId="167" fontId="90" fillId="0" borderId="0" xfId="0" applyNumberFormat="1" applyFont="1" applyAlignment="1">
      <alignment horizontal="center" vertical="center"/>
    </xf>
    <xf numFmtId="190" fontId="90" fillId="0" borderId="0" xfId="0" applyNumberFormat="1" applyFont="1" applyAlignment="1">
      <alignment horizontal="center" vertical="center"/>
    </xf>
    <xf numFmtId="0" fontId="95" fillId="72" borderId="56" xfId="0" applyFont="1" applyFill="1" applyBorder="1" applyAlignment="1">
      <alignment horizontal="centerContinuous" vertical="center"/>
    </xf>
    <xf numFmtId="0" fontId="9" fillId="73" borderId="1" xfId="0" applyFont="1" applyFill="1" applyBorder="1" applyAlignment="1">
      <alignment horizontal="centerContinuous" vertical="center"/>
    </xf>
    <xf numFmtId="2" fontId="88" fillId="74" borderId="29" xfId="0" applyNumberFormat="1" applyFont="1" applyFill="1" applyBorder="1" applyAlignment="1">
      <alignment horizontal="centerContinuous" vertical="center"/>
    </xf>
    <xf numFmtId="2" fontId="88" fillId="74" borderId="30" xfId="0" applyNumberFormat="1" applyFont="1" applyFill="1" applyBorder="1" applyAlignment="1">
      <alignment horizontal="centerContinuous" vertical="center"/>
    </xf>
    <xf numFmtId="2" fontId="88" fillId="74" borderId="28" xfId="0" applyNumberFormat="1" applyFont="1" applyFill="1" applyBorder="1" applyAlignment="1">
      <alignment horizontal="centerContinuous" vertical="center"/>
    </xf>
    <xf numFmtId="0" fontId="94" fillId="71" borderId="1" xfId="0" applyFont="1" applyFill="1" applyBorder="1" applyAlignment="1">
      <alignment horizontal="center" vertical="center" wrapText="1"/>
    </xf>
    <xf numFmtId="2" fontId="94" fillId="74" borderId="1" xfId="0" applyNumberFormat="1" applyFont="1" applyFill="1" applyBorder="1" applyAlignment="1">
      <alignment horizontal="center" vertical="center" wrapText="1"/>
    </xf>
    <xf numFmtId="167" fontId="94" fillId="74" borderId="1" xfId="0" applyNumberFormat="1" applyFont="1" applyFill="1" applyBorder="1" applyAlignment="1">
      <alignment horizontal="center" vertical="center" wrapText="1"/>
    </xf>
    <xf numFmtId="167" fontId="3" fillId="75" borderId="44" xfId="0" applyNumberFormat="1" applyFont="1" applyFill="1" applyBorder="1" applyAlignment="1">
      <alignment horizontal="center" vertical="center"/>
    </xf>
    <xf numFmtId="191" fontId="3" fillId="64" borderId="44" xfId="0" applyNumberFormat="1" applyFont="1" applyFill="1" applyBorder="1" applyAlignment="1">
      <alignment vertical="center"/>
    </xf>
    <xf numFmtId="0" fontId="88" fillId="76" borderId="29" xfId="0" applyFont="1" applyFill="1" applyBorder="1" applyAlignment="1">
      <alignment horizontal="centerContinuous" vertical="center"/>
    </xf>
    <xf numFmtId="0" fontId="88" fillId="76" borderId="30" xfId="0" applyFont="1" applyFill="1" applyBorder="1" applyAlignment="1">
      <alignment horizontal="centerContinuous" vertical="center"/>
    </xf>
    <xf numFmtId="0" fontId="94" fillId="76" borderId="1" xfId="0" applyFont="1" applyFill="1" applyBorder="1" applyAlignment="1">
      <alignment horizontal="center" vertical="center"/>
    </xf>
    <xf numFmtId="43" fontId="2" fillId="77" borderId="2" xfId="24" applyNumberFormat="1" applyFont="1" applyFill="1" applyBorder="1" applyAlignment="1">
      <alignment horizontal="center" vertical="center" wrapText="1"/>
    </xf>
    <xf numFmtId="167" fontId="3" fillId="78" borderId="44" xfId="0" applyNumberFormat="1" applyFont="1" applyFill="1" applyBorder="1" applyAlignment="1">
      <alignment horizontal="center" vertical="center"/>
    </xf>
    <xf numFmtId="43" fontId="90" fillId="0" borderId="0" xfId="0" applyNumberFormat="1" applyFont="1" applyAlignment="1">
      <alignment horizontal="center" vertical="center"/>
    </xf>
    <xf numFmtId="191" fontId="90" fillId="0" borderId="0" xfId="0" applyNumberFormat="1" applyFont="1" applyAlignment="1">
      <alignment horizontal="center"/>
    </xf>
    <xf numFmtId="43" fontId="90" fillId="0" borderId="0" xfId="0" applyNumberFormat="1" applyFont="1" applyAlignment="1">
      <alignment horizontal="center"/>
    </xf>
    <xf numFmtId="190" fontId="90" fillId="0" borderId="0" xfId="0" applyNumberFormat="1" applyFont="1" applyAlignment="1">
      <alignment horizontal="center"/>
    </xf>
    <xf numFmtId="192" fontId="4" fillId="0" borderId="0" xfId="0" applyNumberFormat="1" applyFont="1" applyAlignment="1">
      <alignment horizontal="center" vertical="center"/>
    </xf>
    <xf numFmtId="43" fontId="4" fillId="0" borderId="0" xfId="0" applyNumberFormat="1" applyFont="1" applyAlignment="1">
      <alignment horizontal="center" vertical="center"/>
    </xf>
    <xf numFmtId="191" fontId="4" fillId="0" borderId="0" xfId="0" applyNumberFormat="1" applyFont="1" applyAlignment="1">
      <alignment horizontal="center" vertical="center"/>
    </xf>
    <xf numFmtId="177" fontId="4" fillId="0" borderId="0" xfId="0" applyNumberFormat="1" applyFont="1" applyAlignment="1">
      <alignment horizontal="center" vertical="center"/>
    </xf>
    <xf numFmtId="0" fontId="88" fillId="76" borderId="28" xfId="0" applyFont="1" applyFill="1" applyBorder="1" applyAlignment="1">
      <alignment horizontal="centerContinuous" vertical="center"/>
    </xf>
    <xf numFmtId="190" fontId="94" fillId="76" borderId="1" xfId="0" applyNumberFormat="1" applyFont="1" applyFill="1" applyBorder="1" applyAlignment="1">
      <alignment horizontal="center" vertical="center" wrapText="1"/>
    </xf>
    <xf numFmtId="168" fontId="96" fillId="79" borderId="1" xfId="0" applyNumberFormat="1" applyFont="1" applyFill="1" applyBorder="1" applyAlignment="1">
      <alignment horizontal="center" vertical="center" wrapText="1"/>
    </xf>
    <xf numFmtId="168" fontId="26" fillId="80" borderId="1" xfId="0" applyNumberFormat="1" applyFont="1" applyFill="1" applyBorder="1" applyAlignment="1">
      <alignment horizontal="center" vertical="center" wrapText="1"/>
    </xf>
    <xf numFmtId="2" fontId="3" fillId="58" borderId="44" xfId="0" applyNumberFormat="1" applyFont="1" applyFill="1" applyBorder="1" applyAlignment="1">
      <alignment horizontal="center" vertical="center"/>
    </xf>
    <xf numFmtId="2" fontId="3" fillId="81" borderId="44" xfId="0" applyNumberFormat="1" applyFont="1" applyFill="1" applyBorder="1" applyAlignment="1">
      <alignment horizontal="center" vertical="center"/>
    </xf>
    <xf numFmtId="191" fontId="3" fillId="75" borderId="44" xfId="0" applyNumberFormat="1" applyFont="1" applyFill="1" applyBorder="1" applyAlignment="1">
      <alignment horizontal="center" vertical="center"/>
    </xf>
    <xf numFmtId="2" fontId="3" fillId="58" borderId="44" xfId="0" applyNumberFormat="1" applyFont="1" applyFill="1" applyBorder="1" applyAlignment="1">
      <alignment horizontal="left" vertical="center"/>
    </xf>
    <xf numFmtId="2" fontId="3" fillId="64" borderId="2" xfId="0" applyNumberFormat="1" applyFont="1" applyFill="1" applyBorder="1" applyAlignment="1">
      <alignment horizontal="left" vertical="center"/>
    </xf>
    <xf numFmtId="0" fontId="88" fillId="0" borderId="3" xfId="0" applyFont="1" applyBorder="1" applyAlignment="1">
      <alignment horizontal="centerContinuous" vertical="center"/>
    </xf>
    <xf numFmtId="0" fontId="88" fillId="0" borderId="4" xfId="0" applyFont="1" applyBorder="1" applyAlignment="1">
      <alignment horizontal="centerContinuous" vertical="center" wrapText="1"/>
    </xf>
    <xf numFmtId="0" fontId="88" fillId="0" borderId="3" xfId="0" applyFont="1" applyBorder="1" applyAlignment="1">
      <alignment vertical="center"/>
    </xf>
    <xf numFmtId="0" fontId="88" fillId="0" borderId="4" xfId="0" applyFont="1" applyBorder="1" applyAlignment="1">
      <alignment vertical="center" wrapText="1"/>
    </xf>
    <xf numFmtId="168" fontId="1" fillId="82" borderId="1" xfId="0" applyNumberFormat="1" applyFont="1" applyFill="1" applyBorder="1" applyAlignment="1">
      <alignment horizontal="center" vertical="center" wrapText="1"/>
    </xf>
    <xf numFmtId="2" fontId="3" fillId="83" borderId="44" xfId="0" applyNumberFormat="1" applyFont="1" applyFill="1" applyBorder="1" applyAlignment="1">
      <alignment horizontal="center" vertical="center"/>
    </xf>
    <xf numFmtId="2" fontId="3" fillId="58" borderId="44" xfId="0" applyNumberFormat="1" applyFont="1" applyFill="1" applyBorder="1" applyAlignment="1">
      <alignment vertical="center"/>
    </xf>
    <xf numFmtId="2" fontId="3" fillId="57" borderId="44" xfId="0" applyNumberFormat="1" applyFont="1" applyFill="1" applyBorder="1" applyAlignment="1">
      <alignment vertical="center"/>
    </xf>
    <xf numFmtId="191" fontId="3" fillId="58" borderId="44" xfId="0" applyNumberFormat="1" applyFont="1" applyFill="1" applyBorder="1" applyAlignment="1">
      <alignment horizontal="center" vertical="center"/>
    </xf>
    <xf numFmtId="43" fontId="3" fillId="58" borderId="44" xfId="0" applyNumberFormat="1" applyFont="1" applyFill="1" applyBorder="1" applyAlignment="1">
      <alignment horizontal="center" vertical="center"/>
    </xf>
    <xf numFmtId="0" fontId="97" fillId="0" borderId="0" xfId="0" applyFont="1"/>
    <xf numFmtId="0" fontId="98" fillId="0" borderId="0" xfId="0" applyFont="1"/>
    <xf numFmtId="0" fontId="88" fillId="0" borderId="5" xfId="0" applyFont="1" applyBorder="1" applyAlignment="1">
      <alignment horizontal="centerContinuous" vertical="center" wrapText="1"/>
    </xf>
    <xf numFmtId="0" fontId="88" fillId="0" borderId="5" xfId="0" applyFont="1" applyBorder="1" applyAlignment="1">
      <alignment vertical="center" wrapText="1"/>
    </xf>
    <xf numFmtId="168" fontId="94" fillId="84" borderId="1" xfId="0" applyNumberFormat="1" applyFont="1" applyFill="1" applyBorder="1" applyAlignment="1">
      <alignment horizontal="center" vertical="center"/>
    </xf>
    <xf numFmtId="168" fontId="1" fillId="85" borderId="1" xfId="0" applyNumberFormat="1" applyFont="1" applyFill="1" applyBorder="1" applyAlignment="1">
      <alignment horizontal="center" vertical="center" wrapText="1"/>
    </xf>
    <xf numFmtId="2" fontId="3" fillId="0" borderId="63" xfId="0" applyNumberFormat="1" applyFont="1" applyBorder="1" applyAlignment="1">
      <alignment horizontal="center" vertical="center"/>
    </xf>
    <xf numFmtId="43" fontId="3" fillId="75" borderId="44" xfId="0" applyNumberFormat="1" applyFont="1" applyFill="1" applyBorder="1" applyAlignment="1">
      <alignment horizontal="center" vertical="center"/>
    </xf>
    <xf numFmtId="0" fontId="99" fillId="62" borderId="0" xfId="0" applyFont="1" applyFill="1" applyAlignment="1">
      <alignment vertical="center"/>
    </xf>
    <xf numFmtId="0" fontId="99" fillId="62" borderId="0" xfId="0" applyFont="1" applyFill="1" applyAlignment="1">
      <alignment horizontal="left" vertical="center"/>
    </xf>
    <xf numFmtId="0" fontId="100" fillId="62" borderId="0" xfId="0" applyFont="1" applyFill="1"/>
    <xf numFmtId="0" fontId="100" fillId="62" borderId="0" xfId="0" applyFont="1" applyFill="1" applyAlignment="1">
      <alignment horizontal="left"/>
    </xf>
    <xf numFmtId="0" fontId="101" fillId="62" borderId="0" xfId="0" applyFont="1" applyFill="1"/>
    <xf numFmtId="0" fontId="101" fillId="62" borderId="0" xfId="0" applyFont="1" applyFill="1" applyAlignment="1">
      <alignment horizontal="left"/>
    </xf>
    <xf numFmtId="0" fontId="102" fillId="62" borderId="0" xfId="0" applyFont="1" applyFill="1"/>
    <xf numFmtId="0" fontId="102" fillId="62" borderId="0" xfId="0" applyFont="1" applyFill="1" applyAlignment="1">
      <alignment horizontal="left"/>
    </xf>
    <xf numFmtId="0" fontId="98" fillId="62" borderId="0" xfId="0" applyFont="1" applyFill="1"/>
    <xf numFmtId="0" fontId="98" fillId="62" borderId="0" xfId="0" applyFont="1" applyFill="1" applyAlignment="1">
      <alignment horizontal="left"/>
    </xf>
    <xf numFmtId="168" fontId="1" fillId="86" borderId="1" xfId="0" applyNumberFormat="1" applyFont="1" applyFill="1" applyBorder="1" applyAlignment="1">
      <alignment horizontal="center" vertical="center" wrapText="1"/>
    </xf>
    <xf numFmtId="168" fontId="1" fillId="87" borderId="1" xfId="0" applyNumberFormat="1" applyFont="1" applyFill="1" applyBorder="1" applyAlignment="1">
      <alignment horizontal="center" vertical="center" wrapText="1"/>
    </xf>
    <xf numFmtId="43" fontId="3" fillId="88" borderId="44" xfId="0" applyNumberFormat="1" applyFont="1" applyFill="1" applyBorder="1" applyAlignment="1">
      <alignment horizontal="center" vertical="center"/>
    </xf>
    <xf numFmtId="43" fontId="3" fillId="89" borderId="44" xfId="0" applyNumberFormat="1" applyFont="1" applyFill="1" applyBorder="1" applyAlignment="1">
      <alignment horizontal="left" vertical="center"/>
    </xf>
    <xf numFmtId="191" fontId="3" fillId="75" borderId="44" xfId="0" applyNumberFormat="1" applyFont="1" applyFill="1" applyBorder="1" applyAlignment="1">
      <alignment vertical="center"/>
    </xf>
    <xf numFmtId="191" fontId="3" fillId="75" borderId="63" xfId="0" applyNumberFormat="1" applyFont="1" applyFill="1" applyBorder="1" applyAlignment="1">
      <alignment vertical="center"/>
    </xf>
    <xf numFmtId="0" fontId="98" fillId="0" borderId="0" xfId="0" applyFont="1" applyAlignment="1">
      <alignment horizontal="center" vertical="center" wrapText="1"/>
    </xf>
    <xf numFmtId="0" fontId="79" fillId="90" borderId="2" xfId="0" applyFont="1" applyFill="1" applyBorder="1" applyAlignment="1">
      <alignment horizontal="center" vertical="center" wrapText="1"/>
    </xf>
    <xf numFmtId="0" fontId="76" fillId="57" borderId="2" xfId="0" applyFont="1" applyFill="1" applyBorder="1" applyAlignment="1">
      <alignment horizontal="center" vertical="center" wrapText="1"/>
    </xf>
    <xf numFmtId="0" fontId="76" fillId="58" borderId="2" xfId="0" applyFont="1" applyFill="1" applyBorder="1" applyAlignment="1">
      <alignment horizontal="left" vertical="center" wrapText="1"/>
    </xf>
    <xf numFmtId="0" fontId="76" fillId="58" borderId="2" xfId="0" applyFont="1" applyFill="1" applyBorder="1" applyAlignment="1">
      <alignment horizontal="center" vertical="center" wrapText="1"/>
    </xf>
    <xf numFmtId="193" fontId="98" fillId="0" borderId="0" xfId="0" applyNumberFormat="1" applyFont="1" applyAlignment="1">
      <alignment horizontal="center" vertical="center" wrapText="1"/>
    </xf>
    <xf numFmtId="167" fontId="98" fillId="0" borderId="0" xfId="0" applyNumberFormat="1" applyFont="1" applyAlignment="1">
      <alignment horizontal="center" vertical="center" wrapText="1"/>
    </xf>
    <xf numFmtId="167" fontId="103" fillId="91" borderId="0" xfId="0" applyNumberFormat="1" applyFont="1" applyFill="1" applyAlignment="1">
      <alignment horizontal="center" vertical="center" wrapText="1"/>
    </xf>
    <xf numFmtId="193" fontId="79" fillId="90" borderId="2" xfId="0" applyNumberFormat="1" applyFont="1" applyFill="1" applyBorder="1" applyAlignment="1">
      <alignment horizontal="center" vertical="center" wrapText="1"/>
    </xf>
    <xf numFmtId="167" fontId="76" fillId="92" borderId="2" xfId="0" applyNumberFormat="1" applyFont="1" applyFill="1" applyBorder="1" applyAlignment="1">
      <alignment horizontal="center" vertical="center" wrapText="1"/>
    </xf>
    <xf numFmtId="193" fontId="76" fillId="0" borderId="2" xfId="0" applyNumberFormat="1" applyFont="1" applyBorder="1" applyAlignment="1">
      <alignment horizontal="center" vertical="center" wrapText="1"/>
    </xf>
    <xf numFmtId="167" fontId="76" fillId="0" borderId="2" xfId="0" applyNumberFormat="1" applyFont="1" applyBorder="1" applyAlignment="1">
      <alignment horizontal="center" vertical="center" wrapText="1"/>
    </xf>
    <xf numFmtId="167" fontId="76" fillId="71" borderId="2" xfId="0" applyNumberFormat="1" applyFont="1" applyFill="1" applyBorder="1" applyAlignment="1">
      <alignment horizontal="center" vertical="center" wrapText="1"/>
    </xf>
    <xf numFmtId="0" fontId="98" fillId="23" borderId="0" xfId="0" applyFont="1" applyFill="1" applyAlignment="1">
      <alignment horizontal="center" vertical="center" wrapText="1"/>
    </xf>
    <xf numFmtId="0" fontId="76" fillId="0" borderId="60" xfId="0" quotePrefix="1" applyFont="1" applyBorder="1" applyAlignment="1">
      <alignment horizontal="center" vertical="center"/>
    </xf>
    <xf numFmtId="0" fontId="76" fillId="0" borderId="0" xfId="0" quotePrefix="1" applyFont="1" applyAlignment="1">
      <alignment horizontal="center" vertical="center" wrapText="1"/>
    </xf>
    <xf numFmtId="49" fontId="76" fillId="0" borderId="50" xfId="0" quotePrefix="1" applyNumberFormat="1" applyFont="1" applyBorder="1" applyAlignment="1">
      <alignment horizontal="center" vertical="center"/>
    </xf>
    <xf numFmtId="0" fontId="76" fillId="0" borderId="1" xfId="0" quotePrefix="1" applyFont="1" applyBorder="1" applyAlignment="1">
      <alignment horizontal="center" vertical="center"/>
    </xf>
    <xf numFmtId="49" fontId="76" fillId="0" borderId="50" xfId="0" quotePrefix="1" applyNumberFormat="1" applyFont="1" applyBorder="1" applyAlignment="1">
      <alignment horizontal="center" vertical="center" wrapText="1"/>
    </xf>
    <xf numFmtId="49" fontId="28" fillId="15" borderId="11" xfId="0" quotePrefix="1" applyNumberFormat="1" applyFont="1" applyFill="1" applyBorder="1" applyAlignment="1">
      <alignment horizontal="right" vertical="center"/>
    </xf>
    <xf numFmtId="0" fontId="3" fillId="121" borderId="1" xfId="0" applyFont="1" applyFill="1" applyBorder="1" applyAlignment="1">
      <alignment horizontal="center" vertical="center"/>
    </xf>
    <xf numFmtId="2" fontId="3" fillId="122" borderId="44" xfId="0" applyNumberFormat="1" applyFont="1" applyFill="1" applyBorder="1" applyAlignment="1">
      <alignment vertical="center"/>
    </xf>
    <xf numFmtId="0" fontId="3" fillId="121" borderId="1" xfId="0" applyFont="1" applyFill="1" applyBorder="1" applyAlignment="1">
      <alignment horizontal="left" vertical="center"/>
    </xf>
    <xf numFmtId="49" fontId="3" fillId="122" borderId="1" xfId="0" applyNumberFormat="1" applyFont="1" applyFill="1" applyBorder="1" applyAlignment="1">
      <alignment horizontal="center" vertical="center"/>
    </xf>
    <xf numFmtId="49" fontId="4" fillId="123" borderId="1" xfId="0" applyNumberFormat="1" applyFont="1" applyFill="1" applyBorder="1" applyAlignment="1">
      <alignment horizontal="center" vertical="center"/>
    </xf>
    <xf numFmtId="49" fontId="3" fillId="122" borderId="44" xfId="0" applyNumberFormat="1" applyFont="1" applyFill="1" applyBorder="1" applyAlignment="1">
      <alignment horizontal="center" vertical="center"/>
    </xf>
    <xf numFmtId="49" fontId="3" fillId="123" borderId="44" xfId="0" applyNumberFormat="1" applyFont="1" applyFill="1" applyBorder="1" applyAlignment="1">
      <alignment horizontal="center" vertical="center"/>
    </xf>
    <xf numFmtId="1" fontId="3" fillId="123" borderId="1" xfId="0" applyNumberFormat="1" applyFont="1" applyFill="1" applyBorder="1" applyAlignment="1">
      <alignment horizontal="center" vertical="center" wrapText="1"/>
    </xf>
    <xf numFmtId="49" fontId="3" fillId="124" borderId="44" xfId="0" applyNumberFormat="1" applyFont="1" applyFill="1" applyBorder="1" applyAlignment="1">
      <alignment horizontal="center" vertical="center"/>
    </xf>
    <xf numFmtId="49" fontId="3" fillId="122" borderId="2" xfId="0" applyNumberFormat="1" applyFont="1" applyFill="1" applyBorder="1" applyAlignment="1">
      <alignment horizontal="center" vertical="center"/>
    </xf>
    <xf numFmtId="0" fontId="3" fillId="122" borderId="2" xfId="0" applyFont="1" applyFill="1" applyBorder="1" applyAlignment="1">
      <alignment horizontal="left" vertical="center"/>
    </xf>
    <xf numFmtId="0" fontId="3" fillId="122" borderId="2" xfId="0" applyFont="1" applyFill="1" applyBorder="1" applyAlignment="1">
      <alignment vertical="center"/>
    </xf>
    <xf numFmtId="2" fontId="3" fillId="122" borderId="2" xfId="0" applyNumberFormat="1" applyFont="1" applyFill="1" applyBorder="1" applyAlignment="1">
      <alignment horizontal="left" vertical="center"/>
    </xf>
    <xf numFmtId="2" fontId="3" fillId="122" borderId="2" xfId="0" applyNumberFormat="1" applyFont="1" applyFill="1" applyBorder="1" applyAlignment="1">
      <alignment vertical="center"/>
    </xf>
    <xf numFmtId="184" fontId="3" fillId="122" borderId="2" xfId="0" applyNumberFormat="1" applyFont="1" applyFill="1" applyBorder="1" applyAlignment="1">
      <alignment vertical="center"/>
    </xf>
    <xf numFmtId="2" fontId="3" fillId="122" borderId="2" xfId="0" applyNumberFormat="1" applyFont="1" applyFill="1" applyBorder="1" applyAlignment="1">
      <alignment horizontal="center" vertical="center"/>
    </xf>
    <xf numFmtId="2" fontId="3" fillId="121" borderId="1" xfId="0" applyNumberFormat="1" applyFont="1" applyFill="1" applyBorder="1" applyAlignment="1">
      <alignment vertical="center"/>
    </xf>
    <xf numFmtId="0" fontId="0" fillId="121" borderId="1" xfId="0" applyFill="1" applyBorder="1"/>
    <xf numFmtId="1" fontId="3" fillId="125" borderId="2" xfId="0" applyNumberFormat="1" applyFont="1" applyFill="1" applyBorder="1" applyAlignment="1">
      <alignment horizontal="center" vertical="center"/>
    </xf>
    <xf numFmtId="2" fontId="3" fillId="125" borderId="2" xfId="0" applyNumberFormat="1" applyFont="1" applyFill="1" applyBorder="1" applyAlignment="1">
      <alignment horizontal="center" vertical="center"/>
    </xf>
    <xf numFmtId="1" fontId="3" fillId="123" borderId="44" xfId="0" applyNumberFormat="1" applyFont="1" applyFill="1" applyBorder="1" applyAlignment="1">
      <alignment horizontal="center" vertical="center"/>
    </xf>
    <xf numFmtId="2" fontId="3" fillId="121" borderId="1" xfId="0" applyNumberFormat="1" applyFont="1" applyFill="1" applyBorder="1" applyAlignment="1">
      <alignment horizontal="center" vertical="center"/>
    </xf>
    <xf numFmtId="2" fontId="3" fillId="123" borderId="1" xfId="0" applyNumberFormat="1" applyFont="1" applyFill="1" applyBorder="1" applyAlignment="1">
      <alignment horizontal="center" vertical="center"/>
    </xf>
    <xf numFmtId="14" fontId="3" fillId="121" borderId="1" xfId="1" applyNumberFormat="1" applyFont="1" applyFill="1" applyBorder="1" applyAlignment="1">
      <alignment horizontal="center" vertical="center"/>
    </xf>
    <xf numFmtId="2" fontId="3" fillId="121" borderId="1" xfId="1" applyNumberFormat="1" applyFont="1" applyFill="1" applyBorder="1" applyAlignment="1">
      <alignment horizontal="center" vertical="center"/>
    </xf>
    <xf numFmtId="167" fontId="3" fillId="121" borderId="1" xfId="0" applyNumberFormat="1" applyFont="1" applyFill="1" applyBorder="1" applyAlignment="1">
      <alignment horizontal="center" vertical="center"/>
    </xf>
    <xf numFmtId="167" fontId="3" fillId="126" borderId="44" xfId="0" applyNumberFormat="1" applyFont="1" applyFill="1" applyBorder="1" applyAlignment="1">
      <alignment horizontal="center" vertical="center"/>
    </xf>
    <xf numFmtId="2" fontId="3" fillId="122" borderId="44" xfId="0" applyNumberFormat="1" applyFont="1" applyFill="1" applyBorder="1" applyAlignment="1">
      <alignment horizontal="center" vertical="center"/>
    </xf>
    <xf numFmtId="2" fontId="3" fillId="127" borderId="44" xfId="0" applyNumberFormat="1" applyFont="1" applyFill="1" applyBorder="1" applyAlignment="1">
      <alignment horizontal="center" vertical="center"/>
    </xf>
    <xf numFmtId="2" fontId="3" fillId="122" borderId="44" xfId="0" applyNumberFormat="1" applyFont="1" applyFill="1" applyBorder="1" applyAlignment="1">
      <alignment horizontal="left" vertical="center"/>
    </xf>
    <xf numFmtId="2" fontId="3" fillId="125" borderId="2" xfId="0" applyNumberFormat="1" applyFont="1" applyFill="1" applyBorder="1" applyAlignment="1">
      <alignment horizontal="left" vertical="center"/>
    </xf>
    <xf numFmtId="2" fontId="3" fillId="123" borderId="44" xfId="0" applyNumberFormat="1" applyFont="1" applyFill="1" applyBorder="1" applyAlignment="1">
      <alignment horizontal="center" vertical="center"/>
    </xf>
    <xf numFmtId="2" fontId="3" fillId="123" borderId="44" xfId="0" applyNumberFormat="1" applyFont="1" applyFill="1" applyBorder="1" applyAlignment="1">
      <alignment vertical="center"/>
    </xf>
    <xf numFmtId="43" fontId="3" fillId="122" borderId="44" xfId="0" applyNumberFormat="1" applyFont="1" applyFill="1" applyBorder="1" applyAlignment="1">
      <alignment horizontal="center" vertical="center"/>
    </xf>
    <xf numFmtId="43" fontId="3" fillId="126" borderId="44" xfId="0" applyNumberFormat="1" applyFont="1" applyFill="1" applyBorder="1" applyAlignment="1">
      <alignment horizontal="center" vertical="center"/>
    </xf>
    <xf numFmtId="43" fontId="3" fillId="124" borderId="44" xfId="0" applyNumberFormat="1" applyFont="1" applyFill="1" applyBorder="1" applyAlignment="1">
      <alignment horizontal="left" vertical="center"/>
    </xf>
    <xf numFmtId="191" fontId="3" fillId="126" borderId="44" xfId="0" applyNumberFormat="1" applyFont="1" applyFill="1" applyBorder="1" applyAlignment="1">
      <alignment vertical="center"/>
    </xf>
    <xf numFmtId="0" fontId="0" fillId="121" borderId="0" xfId="0" applyFill="1"/>
    <xf numFmtId="49" fontId="76" fillId="0" borderId="44" xfId="0" applyNumberFormat="1" applyFont="1" applyBorder="1" applyAlignment="1">
      <alignment horizontal="center" vertical="center"/>
    </xf>
    <xf numFmtId="49" fontId="76" fillId="0" borderId="2" xfId="0" applyNumberFormat="1" applyFont="1" applyBorder="1" applyAlignment="1">
      <alignment horizontal="center" vertical="center"/>
    </xf>
    <xf numFmtId="49" fontId="76" fillId="0" borderId="2" xfId="0" quotePrefix="1" applyNumberFormat="1" applyFont="1" applyBorder="1" applyAlignment="1">
      <alignment horizontal="center" vertical="center"/>
    </xf>
    <xf numFmtId="49" fontId="76" fillId="0" borderId="5" xfId="0" applyNumberFormat="1" applyFont="1" applyBorder="1" applyAlignment="1">
      <alignment horizontal="center" vertical="center" wrapText="1"/>
    </xf>
    <xf numFmtId="49" fontId="76" fillId="0" borderId="5" xfId="0" quotePrefix="1" applyNumberFormat="1" applyFont="1" applyBorder="1" applyAlignment="1">
      <alignment horizontal="center" vertical="center" wrapText="1"/>
    </xf>
    <xf numFmtId="49" fontId="76" fillId="0" borderId="53" xfId="0" applyNumberFormat="1" applyFont="1" applyBorder="1" applyAlignment="1">
      <alignment horizontal="center" vertical="center" wrapText="1"/>
    </xf>
    <xf numFmtId="49" fontId="76" fillId="0" borderId="0" xfId="0" applyNumberFormat="1" applyFont="1" applyAlignment="1">
      <alignment horizontal="center" vertical="center" wrapText="1"/>
    </xf>
    <xf numFmtId="49" fontId="76" fillId="0" borderId="1" xfId="0" quotePrefix="1" applyNumberFormat="1" applyFont="1" applyBorder="1" applyAlignment="1">
      <alignment horizontal="center" vertical="center" wrapText="1"/>
    </xf>
    <xf numFmtId="49" fontId="76" fillId="0" borderId="1" xfId="0" applyNumberFormat="1" applyFont="1" applyBorder="1" applyAlignment="1">
      <alignment horizontal="center" vertical="center" wrapText="1"/>
    </xf>
    <xf numFmtId="49" fontId="76" fillId="0" borderId="1" xfId="0" quotePrefix="1" applyNumberFormat="1" applyFont="1" applyBorder="1" applyAlignment="1">
      <alignment vertical="center" wrapText="1"/>
    </xf>
    <xf numFmtId="49" fontId="76" fillId="0" borderId="64" xfId="0" quotePrefix="1" applyNumberFormat="1" applyFont="1" applyBorder="1" applyAlignment="1">
      <alignment horizontal="center" vertical="center" wrapText="1"/>
    </xf>
    <xf numFmtId="49" fontId="76" fillId="0" borderId="66" xfId="0" applyNumberFormat="1" applyFont="1" applyBorder="1" applyAlignment="1">
      <alignment horizontal="center" vertical="center" wrapText="1"/>
    </xf>
    <xf numFmtId="49" fontId="76" fillId="0" borderId="68" xfId="0" quotePrefix="1" applyNumberFormat="1" applyFont="1" applyBorder="1" applyAlignment="1">
      <alignment horizontal="center" vertical="center" wrapText="1"/>
    </xf>
    <xf numFmtId="49" fontId="76" fillId="0" borderId="68" xfId="0" applyNumberFormat="1" applyFont="1" applyBorder="1" applyAlignment="1">
      <alignment horizontal="center" vertical="center" wrapText="1"/>
    </xf>
    <xf numFmtId="49" fontId="8" fillId="5" borderId="3" xfId="81" quotePrefix="1" applyNumberFormat="1" applyFont="1" applyFill="1" applyBorder="1" applyAlignment="1">
      <alignment horizontal="center" vertical="center"/>
    </xf>
    <xf numFmtId="49" fontId="21" fillId="0" borderId="1" xfId="0" applyNumberFormat="1" applyFont="1" applyBorder="1"/>
    <xf numFmtId="49" fontId="15" fillId="0" borderId="1" xfId="0" applyNumberFormat="1" applyFont="1" applyBorder="1" applyAlignment="1">
      <alignment horizontal="left" vertical="center"/>
    </xf>
    <xf numFmtId="43" fontId="25" fillId="0" borderId="1" xfId="1" applyFont="1" applyBorder="1"/>
    <xf numFmtId="14" fontId="25" fillId="0" borderId="1" xfId="0" applyNumberFormat="1" applyFont="1" applyBorder="1" applyAlignment="1">
      <alignment horizontal="center"/>
    </xf>
    <xf numFmtId="194" fontId="3" fillId="88" borderId="44" xfId="0" applyNumberFormat="1" applyFont="1" applyFill="1" applyBorder="1" applyAlignment="1">
      <alignment horizontal="left" vertical="center"/>
    </xf>
    <xf numFmtId="177" fontId="98" fillId="0" borderId="1" xfId="62" applyFont="1" applyBorder="1" applyAlignment="1">
      <alignment horizontal="center" vertical="center" wrapText="1"/>
    </xf>
    <xf numFmtId="0" fontId="48" fillId="57" borderId="48" xfId="0" applyFont="1" applyFill="1" applyBorder="1" applyAlignment="1">
      <alignment vertical="center"/>
    </xf>
    <xf numFmtId="0" fontId="48" fillId="0" borderId="49" xfId="0" applyFont="1" applyBorder="1"/>
    <xf numFmtId="0" fontId="48" fillId="0" borderId="51" xfId="0" applyFont="1" applyBorder="1"/>
    <xf numFmtId="0" fontId="48" fillId="58" borderId="50" xfId="0" applyFont="1" applyFill="1" applyBorder="1" applyAlignment="1">
      <alignment vertical="center" wrapText="1"/>
    </xf>
    <xf numFmtId="0" fontId="48" fillId="0" borderId="1" xfId="0" applyFont="1" applyBorder="1"/>
    <xf numFmtId="0" fontId="48" fillId="0" borderId="52" xfId="0" applyFont="1" applyBorder="1"/>
    <xf numFmtId="167" fontId="103" fillId="91" borderId="47" xfId="0" applyNumberFormat="1" applyFont="1" applyFill="1" applyBorder="1" applyAlignment="1">
      <alignment horizontal="center" vertical="center" wrapText="1"/>
    </xf>
    <xf numFmtId="0" fontId="9" fillId="0" borderId="0" xfId="0" applyFont="1"/>
    <xf numFmtId="0" fontId="98" fillId="57" borderId="77" xfId="0" applyFont="1" applyFill="1" applyBorder="1" applyAlignment="1">
      <alignment vertical="center"/>
    </xf>
    <xf numFmtId="0" fontId="98" fillId="0" borderId="63" xfId="0" applyFont="1" applyBorder="1" applyAlignment="1">
      <alignment vertical="center"/>
    </xf>
    <xf numFmtId="0" fontId="9" fillId="0" borderId="78" xfId="0" applyFont="1" applyBorder="1"/>
    <xf numFmtId="167" fontId="105" fillId="90" borderId="63" xfId="0" applyNumberFormat="1" applyFont="1" applyFill="1" applyBorder="1" applyAlignment="1">
      <alignment horizontal="center" vertical="center" wrapText="1"/>
    </xf>
    <xf numFmtId="0" fontId="103" fillId="0" borderId="0" xfId="0" applyFont="1" applyAlignment="1">
      <alignment horizontal="center" vertical="center"/>
    </xf>
    <xf numFmtId="0" fontId="0" fillId="0" borderId="0" xfId="0"/>
    <xf numFmtId="0" fontId="104" fillId="0" borderId="0" xfId="0" applyFont="1" applyAlignment="1">
      <alignment horizontal="center" vertical="center"/>
    </xf>
    <xf numFmtId="0" fontId="92" fillId="0" borderId="0" xfId="0" applyFont="1" applyAlignment="1">
      <alignment horizontal="center" vertical="center"/>
    </xf>
    <xf numFmtId="0" fontId="98" fillId="58" borderId="77" xfId="0" applyFont="1" applyFill="1" applyBorder="1" applyAlignment="1">
      <alignment vertical="center"/>
    </xf>
    <xf numFmtId="0" fontId="46" fillId="26" borderId="1" xfId="0" applyFont="1" applyFill="1" applyBorder="1" applyAlignment="1">
      <alignment horizontal="center"/>
    </xf>
    <xf numFmtId="0" fontId="42" fillId="26" borderId="1" xfId="0" applyFont="1" applyFill="1" applyBorder="1" applyAlignment="1">
      <alignment horizontal="center"/>
    </xf>
    <xf numFmtId="0" fontId="23" fillId="6" borderId="0" xfId="0" applyFont="1" applyFill="1" applyAlignment="1">
      <alignment horizontal="center" vertical="center"/>
    </xf>
    <xf numFmtId="0" fontId="23" fillId="6" borderId="0" xfId="0" applyFont="1" applyFill="1" applyAlignment="1">
      <alignment horizontal="center" vertical="top"/>
    </xf>
    <xf numFmtId="0" fontId="15" fillId="0" borderId="6" xfId="0" applyFont="1" applyBorder="1" applyAlignment="1">
      <alignment horizontal="left" vertical="center" wrapText="1"/>
    </xf>
    <xf numFmtId="0" fontId="15" fillId="0" borderId="7" xfId="0" applyFont="1" applyBorder="1" applyAlignment="1">
      <alignment horizontal="left" vertical="center" wrapText="1"/>
    </xf>
    <xf numFmtId="0" fontId="15" fillId="0" borderId="34" xfId="0" applyFont="1" applyBorder="1" applyAlignment="1">
      <alignment horizontal="left" vertical="center" wrapText="1"/>
    </xf>
    <xf numFmtId="0" fontId="25" fillId="0" borderId="8" xfId="0" applyFont="1" applyBorder="1" applyAlignment="1">
      <alignment horizontal="left" vertical="center" wrapText="1"/>
    </xf>
    <xf numFmtId="0" fontId="25" fillId="0" borderId="7" xfId="0" applyFont="1" applyBorder="1" applyAlignment="1">
      <alignment horizontal="left" vertical="center" wrapText="1"/>
    </xf>
    <xf numFmtId="0" fontId="25" fillId="0" borderId="35" xfId="0" applyFont="1" applyBorder="1" applyAlignment="1">
      <alignment horizontal="left" vertical="center" wrapText="1"/>
    </xf>
    <xf numFmtId="0" fontId="24" fillId="12" borderId="3" xfId="0" applyFont="1" applyFill="1" applyBorder="1" applyAlignment="1">
      <alignment horizontal="center" vertical="center" wrapText="1"/>
    </xf>
    <xf numFmtId="0" fontId="24" fillId="12" borderId="5" xfId="0" applyFont="1" applyFill="1" applyBorder="1" applyAlignment="1">
      <alignment horizontal="center" vertical="center" wrapText="1"/>
    </xf>
    <xf numFmtId="14" fontId="12" fillId="13" borderId="1" xfId="0" applyNumberFormat="1" applyFont="1" applyFill="1" applyBorder="1" applyAlignment="1">
      <alignment horizontal="center" vertical="center" wrapText="1"/>
    </xf>
    <xf numFmtId="0" fontId="26" fillId="14" borderId="9" xfId="0" applyFont="1" applyFill="1" applyBorder="1" applyAlignment="1">
      <alignment horizontal="center" vertical="center" wrapText="1"/>
    </xf>
    <xf numFmtId="0" fontId="26" fillId="14" borderId="36" xfId="0" applyFont="1" applyFill="1" applyBorder="1" applyAlignment="1">
      <alignment horizontal="center" vertical="center" wrapText="1"/>
    </xf>
    <xf numFmtId="0" fontId="26" fillId="14" borderId="37" xfId="0" applyFont="1" applyFill="1" applyBorder="1" applyAlignment="1">
      <alignment horizontal="center" vertical="center" wrapText="1"/>
    </xf>
    <xf numFmtId="14" fontId="12" fillId="13" borderId="9" xfId="0" applyNumberFormat="1" applyFont="1" applyFill="1" applyBorder="1" applyAlignment="1">
      <alignment horizontal="center" vertical="center" wrapText="1"/>
    </xf>
    <xf numFmtId="14" fontId="12" fillId="13" borderId="36" xfId="0" applyNumberFormat="1" applyFont="1" applyFill="1" applyBorder="1" applyAlignment="1">
      <alignment horizontal="center" vertical="center" wrapText="1"/>
    </xf>
    <xf numFmtId="14" fontId="12" fillId="13" borderId="38" xfId="0" applyNumberFormat="1" applyFont="1" applyFill="1" applyBorder="1" applyAlignment="1">
      <alignment horizontal="center" vertical="center" wrapText="1"/>
    </xf>
    <xf numFmtId="0" fontId="27" fillId="14" borderId="1" xfId="0" applyFont="1" applyFill="1" applyBorder="1" applyAlignment="1">
      <alignment horizontal="center" vertical="center" wrapText="1"/>
    </xf>
    <xf numFmtId="0" fontId="12" fillId="13" borderId="10" xfId="0" applyFont="1" applyFill="1" applyBorder="1" applyAlignment="1">
      <alignment horizontal="center" vertical="center" wrapText="1"/>
    </xf>
    <xf numFmtId="0" fontId="12" fillId="13" borderId="20" xfId="0" applyFont="1" applyFill="1" applyBorder="1" applyAlignment="1">
      <alignment horizontal="center" vertical="center" wrapText="1"/>
    </xf>
    <xf numFmtId="0" fontId="12" fillId="13" borderId="39" xfId="0" applyFont="1" applyFill="1" applyBorder="1" applyAlignment="1">
      <alignment horizontal="center" vertical="center" wrapText="1"/>
    </xf>
    <xf numFmtId="0" fontId="24" fillId="12" borderId="4" xfId="0" applyFont="1" applyFill="1" applyBorder="1" applyAlignment="1">
      <alignment horizontal="center" vertical="center" wrapText="1"/>
    </xf>
    <xf numFmtId="0" fontId="24" fillId="12" borderId="1" xfId="0" applyFont="1" applyFill="1" applyBorder="1" applyAlignment="1">
      <alignment horizontal="center" vertical="center" wrapText="1"/>
    </xf>
    <xf numFmtId="167" fontId="25" fillId="19" borderId="4" xfId="108" applyFont="1" applyFill="1" applyBorder="1" applyAlignment="1" applyProtection="1">
      <alignment horizontal="center" vertical="center" wrapText="1"/>
      <protection hidden="1"/>
    </xf>
    <xf numFmtId="167" fontId="25" fillId="19" borderId="5" xfId="108" applyFont="1" applyFill="1" applyBorder="1" applyAlignment="1" applyProtection="1">
      <alignment horizontal="center" vertical="center" wrapText="1"/>
      <protection hidden="1"/>
    </xf>
    <xf numFmtId="0" fontId="39" fillId="20" borderId="3" xfId="0" applyFont="1" applyFill="1" applyBorder="1" applyAlignment="1">
      <alignment horizontal="center" vertical="center"/>
    </xf>
    <xf numFmtId="0" fontId="39" fillId="20" borderId="5" xfId="0" applyFont="1" applyFill="1" applyBorder="1" applyAlignment="1">
      <alignment horizontal="center" vertical="center"/>
    </xf>
    <xf numFmtId="0" fontId="24" fillId="17" borderId="13" xfId="0" applyFont="1" applyFill="1" applyBorder="1" applyAlignment="1">
      <alignment horizontal="center" vertical="center" wrapText="1"/>
    </xf>
    <xf numFmtId="0" fontId="24" fillId="17" borderId="0" xfId="0" applyFont="1" applyFill="1" applyAlignment="1">
      <alignment horizontal="center" vertical="center" wrapText="1"/>
    </xf>
    <xf numFmtId="0" fontId="24" fillId="17" borderId="14" xfId="0" applyFont="1" applyFill="1" applyBorder="1" applyAlignment="1">
      <alignment horizontal="center" vertical="center" wrapText="1"/>
    </xf>
    <xf numFmtId="0" fontId="17" fillId="21" borderId="1" xfId="0" applyFont="1" applyFill="1" applyBorder="1" applyAlignment="1">
      <alignment horizontal="center" vertical="center"/>
    </xf>
    <xf numFmtId="0" fontId="33" fillId="6" borderId="22" xfId="0" applyFont="1" applyFill="1" applyBorder="1" applyAlignment="1">
      <alignment horizontal="center" vertical="center"/>
    </xf>
    <xf numFmtId="0" fontId="33" fillId="6" borderId="12" xfId="0" applyFont="1" applyFill="1" applyBorder="1" applyAlignment="1">
      <alignment horizontal="center" vertical="center"/>
    </xf>
    <xf numFmtId="0" fontId="37" fillId="6" borderId="0" xfId="0" applyFont="1" applyFill="1" applyAlignment="1">
      <alignment horizontal="center" vertical="center" wrapText="1"/>
    </xf>
    <xf numFmtId="183" fontId="33" fillId="13" borderId="0" xfId="0" applyNumberFormat="1" applyFont="1" applyFill="1" applyAlignment="1">
      <alignment horizontal="center" vertical="center"/>
    </xf>
    <xf numFmtId="183" fontId="33" fillId="13" borderId="14" xfId="0" applyNumberFormat="1" applyFont="1" applyFill="1" applyBorder="1" applyAlignment="1">
      <alignment horizontal="center" vertical="center"/>
    </xf>
    <xf numFmtId="0" fontId="24" fillId="17" borderId="21" xfId="0" applyFont="1" applyFill="1" applyBorder="1" applyAlignment="1">
      <alignment vertical="center" wrapText="1"/>
    </xf>
    <xf numFmtId="0" fontId="24" fillId="17" borderId="23" xfId="0" applyFont="1" applyFill="1" applyBorder="1" applyAlignment="1">
      <alignment vertical="center" wrapText="1"/>
    </xf>
    <xf numFmtId="0" fontId="24" fillId="17" borderId="24" xfId="0" applyFont="1" applyFill="1" applyBorder="1" applyAlignment="1">
      <alignment vertical="center" wrapText="1"/>
    </xf>
    <xf numFmtId="0" fontId="33" fillId="13" borderId="0" xfId="0" applyFont="1" applyFill="1" applyAlignment="1">
      <alignment horizontal="center" vertical="center"/>
    </xf>
    <xf numFmtId="0" fontId="33" fillId="13" borderId="14" xfId="0" applyFont="1" applyFill="1" applyBorder="1" applyAlignment="1">
      <alignment horizontal="center" vertical="center"/>
    </xf>
    <xf numFmtId="0" fontId="10" fillId="0" borderId="25" xfId="0" applyFont="1" applyBorder="1" applyAlignment="1">
      <alignment horizontal="center" vertical="center" wrapText="1"/>
    </xf>
    <xf numFmtId="0" fontId="10" fillId="0" borderId="40" xfId="0" applyFont="1" applyBorder="1" applyAlignment="1">
      <alignment horizontal="center" vertical="center" wrapText="1"/>
    </xf>
    <xf numFmtId="0" fontId="33" fillId="0" borderId="8" xfId="0" applyFont="1" applyBorder="1" applyAlignment="1">
      <alignment horizontal="left" vertical="center" wrapText="1"/>
    </xf>
    <xf numFmtId="0" fontId="33" fillId="0" borderId="7" xfId="0" applyFont="1" applyBorder="1" applyAlignment="1">
      <alignment horizontal="left" vertical="center" wrapText="1"/>
    </xf>
    <xf numFmtId="0" fontId="33" fillId="0" borderId="35" xfId="0" applyFont="1" applyBorder="1" applyAlignment="1">
      <alignment horizontal="left" vertical="center" wrapText="1"/>
    </xf>
    <xf numFmtId="0" fontId="24" fillId="17" borderId="26" xfId="0" applyFont="1" applyFill="1" applyBorder="1" applyAlignment="1">
      <alignment horizontal="center" vertical="center"/>
    </xf>
    <xf numFmtId="0" fontId="24" fillId="17" borderId="27" xfId="0" applyFont="1" applyFill="1" applyBorder="1" applyAlignment="1">
      <alignment horizontal="center" vertical="center"/>
    </xf>
    <xf numFmtId="0" fontId="24" fillId="17" borderId="22" xfId="0" applyFont="1" applyFill="1" applyBorder="1" applyAlignment="1">
      <alignment horizontal="center" vertical="center"/>
    </xf>
    <xf numFmtId="0" fontId="24" fillId="17" borderId="3" xfId="0" applyFont="1" applyFill="1" applyBorder="1" applyAlignment="1">
      <alignment horizontal="center" vertical="center"/>
    </xf>
    <xf numFmtId="0" fontId="24" fillId="17" borderId="4" xfId="0" applyFont="1" applyFill="1" applyBorder="1" applyAlignment="1">
      <alignment horizontal="center" vertical="center"/>
    </xf>
    <xf numFmtId="0" fontId="24" fillId="17" borderId="5" xfId="0" applyFont="1" applyFill="1" applyBorder="1" applyAlignment="1">
      <alignment horizontal="center" vertical="center"/>
    </xf>
    <xf numFmtId="0" fontId="38" fillId="17" borderId="28" xfId="0" applyFont="1" applyFill="1" applyBorder="1" applyAlignment="1">
      <alignment horizontal="center" vertical="center" wrapText="1"/>
    </xf>
    <xf numFmtId="0" fontId="38" fillId="17" borderId="31" xfId="0" applyFont="1" applyFill="1" applyBorder="1" applyAlignment="1">
      <alignment horizontal="center" vertical="center" wrapText="1"/>
    </xf>
    <xf numFmtId="0" fontId="13" fillId="0" borderId="29" xfId="0" applyFont="1" applyBorder="1" applyAlignment="1">
      <alignment vertical="center" wrapText="1"/>
    </xf>
    <xf numFmtId="0" fontId="13" fillId="0" borderId="28" xfId="0" applyFont="1" applyBorder="1" applyAlignment="1">
      <alignment vertical="center" wrapText="1"/>
    </xf>
    <xf numFmtId="0" fontId="13" fillId="0" borderId="32" xfId="0" applyFont="1" applyBorder="1" applyAlignment="1">
      <alignment vertical="center" wrapText="1"/>
    </xf>
    <xf numFmtId="0" fontId="13" fillId="0" borderId="31" xfId="0" applyFont="1" applyBorder="1" applyAlignment="1">
      <alignment vertical="center" wrapText="1"/>
    </xf>
    <xf numFmtId="0" fontId="13" fillId="0" borderId="29"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29" xfId="0" applyFont="1" applyBorder="1" applyAlignment="1">
      <alignment horizontal="center" vertical="center"/>
    </xf>
    <xf numFmtId="0" fontId="13" fillId="0" borderId="30" xfId="0" applyFont="1" applyBorder="1" applyAlignment="1">
      <alignment horizontal="center" vertical="center"/>
    </xf>
    <xf numFmtId="0" fontId="13" fillId="0" borderId="28" xfId="0" applyFont="1" applyBorder="1" applyAlignment="1">
      <alignment horizontal="center" vertical="center"/>
    </xf>
    <xf numFmtId="0" fontId="13" fillId="0" borderId="32" xfId="0" applyFont="1" applyBorder="1" applyAlignment="1">
      <alignment horizontal="center" vertical="center"/>
    </xf>
    <xf numFmtId="0" fontId="13" fillId="0" borderId="33" xfId="0" applyFont="1" applyBorder="1" applyAlignment="1">
      <alignment horizontal="center" vertical="center"/>
    </xf>
    <xf numFmtId="0" fontId="13" fillId="0" borderId="31" xfId="0" applyFont="1" applyBorder="1" applyAlignment="1">
      <alignment horizontal="center" vertical="center"/>
    </xf>
    <xf numFmtId="14" fontId="13" fillId="13" borderId="29" xfId="0" applyNumberFormat="1" applyFont="1" applyFill="1" applyBorder="1" applyAlignment="1">
      <alignment horizontal="center" vertical="center"/>
    </xf>
    <xf numFmtId="14" fontId="13" fillId="13" borderId="30" xfId="0" applyNumberFormat="1" applyFont="1" applyFill="1" applyBorder="1" applyAlignment="1">
      <alignment horizontal="center" vertical="center"/>
    </xf>
    <xf numFmtId="14" fontId="13" fillId="13" borderId="13" xfId="0" applyNumberFormat="1" applyFont="1" applyFill="1" applyBorder="1" applyAlignment="1">
      <alignment horizontal="center" vertical="center"/>
    </xf>
    <xf numFmtId="14" fontId="13" fillId="13" borderId="0" xfId="0" applyNumberFormat="1" applyFont="1" applyFill="1" applyAlignment="1">
      <alignment horizontal="center" vertical="center"/>
    </xf>
    <xf numFmtId="0" fontId="7" fillId="6" borderId="0" xfId="0" applyFont="1" applyFill="1" applyAlignment="1">
      <alignment horizontal="center" vertical="center"/>
    </xf>
    <xf numFmtId="0" fontId="7" fillId="7" borderId="1" xfId="0" applyFont="1" applyFill="1" applyBorder="1" applyAlignment="1">
      <alignment horizontal="center" vertical="center" wrapText="1"/>
    </xf>
    <xf numFmtId="0" fontId="9" fillId="0" borderId="1" xfId="0" applyFont="1" applyBorder="1" applyAlignment="1">
      <alignment vertical="center" wrapText="1"/>
    </xf>
    <xf numFmtId="0" fontId="9" fillId="0" borderId="1" xfId="0" applyFont="1" applyBorder="1" applyAlignment="1">
      <alignment horizontal="left" vertical="center" wrapText="1"/>
    </xf>
    <xf numFmtId="0" fontId="10" fillId="0" borderId="1" xfId="0" applyFont="1" applyBorder="1" applyAlignment="1">
      <alignment vertical="center" wrapText="1"/>
    </xf>
    <xf numFmtId="183" fontId="10" fillId="8" borderId="1" xfId="0" applyNumberFormat="1" applyFont="1" applyFill="1" applyBorder="1" applyAlignment="1">
      <alignment horizontal="center" vertical="center"/>
    </xf>
    <xf numFmtId="0" fontId="10" fillId="8" borderId="1" xfId="0" applyFont="1" applyFill="1" applyBorder="1" applyAlignment="1">
      <alignment horizontal="center" vertical="center" wrapText="1"/>
    </xf>
    <xf numFmtId="0" fontId="10" fillId="8" borderId="1" xfId="0" applyFont="1" applyFill="1" applyBorder="1" applyAlignment="1">
      <alignment horizontal="center" vertical="center"/>
    </xf>
    <xf numFmtId="0" fontId="11" fillId="8" borderId="3" xfId="0" applyFont="1" applyFill="1" applyBorder="1" applyAlignment="1">
      <alignment horizontal="right" vertical="center"/>
    </xf>
    <xf numFmtId="0" fontId="11" fillId="8" borderId="4" xfId="0" applyFont="1" applyFill="1" applyBorder="1" applyAlignment="1">
      <alignment horizontal="right" vertical="center"/>
    </xf>
    <xf numFmtId="0" fontId="7" fillId="7" borderId="1" xfId="0" applyFont="1" applyFill="1" applyBorder="1" applyAlignment="1">
      <alignment horizontal="center" vertical="center"/>
    </xf>
    <xf numFmtId="0" fontId="15" fillId="8" borderId="1" xfId="0" applyFont="1" applyFill="1" applyBorder="1" applyAlignment="1">
      <alignment horizontal="left" vertical="center" wrapText="1"/>
    </xf>
    <xf numFmtId="0" fontId="16" fillId="8"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0" fontId="0" fillId="0" borderId="1" xfId="0" applyBorder="1" applyAlignment="1">
      <alignment horizontal="center" vertical="center" wrapText="1"/>
    </xf>
    <xf numFmtId="0" fontId="17" fillId="0" borderId="1" xfId="0" applyFont="1" applyBorder="1" applyAlignment="1">
      <alignment horizontal="center" vertical="center"/>
    </xf>
    <xf numFmtId="0" fontId="0" fillId="0" borderId="1" xfId="0" applyBorder="1" applyAlignment="1">
      <alignment horizontal="center" vertical="center"/>
    </xf>
    <xf numFmtId="14" fontId="0" fillId="10" borderId="1" xfId="0" applyNumberFormat="1" applyFill="1" applyBorder="1" applyAlignment="1">
      <alignment horizontal="center" vertical="center"/>
    </xf>
    <xf numFmtId="0" fontId="12" fillId="7" borderId="1" xfId="0" applyFont="1" applyFill="1" applyBorder="1" applyAlignment="1">
      <alignment horizontal="center" vertical="center" wrapText="1"/>
    </xf>
    <xf numFmtId="0" fontId="17" fillId="0" borderId="1" xfId="0" applyFont="1" applyBorder="1" applyAlignment="1">
      <alignment horizontal="center" vertical="center" wrapText="1"/>
    </xf>
  </cellXfs>
  <cellStyles count="109">
    <cellStyle name="20% - Énfasis1 2" xfId="3" xr:uid="{00000000-0005-0000-0000-000000000000}"/>
    <cellStyle name="20% - Énfasis2 2" xfId="4" xr:uid="{00000000-0005-0000-0000-000001000000}"/>
    <cellStyle name="20% - Énfasis3 2" xfId="5" xr:uid="{00000000-0005-0000-0000-000002000000}"/>
    <cellStyle name="20% - Énfasis4 2" xfId="6" xr:uid="{00000000-0005-0000-0000-000003000000}"/>
    <cellStyle name="20% - Énfasis5 2" xfId="7" xr:uid="{00000000-0005-0000-0000-000004000000}"/>
    <cellStyle name="20% - Énfasis6 2" xfId="8" xr:uid="{00000000-0005-0000-0000-000005000000}"/>
    <cellStyle name="40% - Énfasis1 2" xfId="9" xr:uid="{00000000-0005-0000-0000-000006000000}"/>
    <cellStyle name="40% - Énfasis2 2" xfId="10" xr:uid="{00000000-0005-0000-0000-000007000000}"/>
    <cellStyle name="40% - Énfasis3 2" xfId="11" xr:uid="{00000000-0005-0000-0000-000008000000}"/>
    <cellStyle name="40% - Énfasis4 2" xfId="12" xr:uid="{00000000-0005-0000-0000-000009000000}"/>
    <cellStyle name="40% - Énfasis5 2" xfId="13" xr:uid="{00000000-0005-0000-0000-00000A000000}"/>
    <cellStyle name="40% - Énfasis6 2" xfId="14" xr:uid="{00000000-0005-0000-0000-00000B000000}"/>
    <cellStyle name="60% - Énfasis1 2" xfId="15" xr:uid="{00000000-0005-0000-0000-00000C000000}"/>
    <cellStyle name="60% - Énfasis2 2" xfId="16" xr:uid="{00000000-0005-0000-0000-00000D000000}"/>
    <cellStyle name="60% - Énfasis3 2" xfId="17" xr:uid="{00000000-0005-0000-0000-00000E000000}"/>
    <cellStyle name="60% - Énfasis4 2" xfId="18" xr:uid="{00000000-0005-0000-0000-00000F000000}"/>
    <cellStyle name="60% - Énfasis5 2" xfId="19" xr:uid="{00000000-0005-0000-0000-000010000000}"/>
    <cellStyle name="60% - Énfasis6 2" xfId="20" xr:uid="{00000000-0005-0000-0000-000011000000}"/>
    <cellStyle name="Cálculo 2" xfId="21" xr:uid="{00000000-0005-0000-0000-000012000000}"/>
    <cellStyle name="Celda de comprobación 2" xfId="22" xr:uid="{00000000-0005-0000-0000-000013000000}"/>
    <cellStyle name="Celda vinculada 2" xfId="23" xr:uid="{00000000-0005-0000-0000-000014000000}"/>
    <cellStyle name="Comma" xfId="24" xr:uid="{00000000-0005-0000-0000-000015000000}"/>
    <cellStyle name="Comma 2" xfId="25" xr:uid="{00000000-0005-0000-0000-000016000000}"/>
    <cellStyle name="Comma 2 2" xfId="26" xr:uid="{00000000-0005-0000-0000-000017000000}"/>
    <cellStyle name="Comma 2 3" xfId="27" xr:uid="{00000000-0005-0000-0000-000018000000}"/>
    <cellStyle name="Comma 3 2" xfId="28" xr:uid="{00000000-0005-0000-0000-000019000000}"/>
    <cellStyle name="Comma 4" xfId="29" xr:uid="{00000000-0005-0000-0000-00001A000000}"/>
    <cellStyle name="Comma 4 2" xfId="30" xr:uid="{00000000-0005-0000-0000-00001B000000}"/>
    <cellStyle name="Comma[0]" xfId="31" xr:uid="{00000000-0005-0000-0000-00001C000000}"/>
    <cellStyle name="Comma[0] 2" xfId="32" xr:uid="{00000000-0005-0000-0000-00001D000000}"/>
    <cellStyle name="Comma[0] 2 2" xfId="33" xr:uid="{00000000-0005-0000-0000-00001E000000}"/>
    <cellStyle name="Comma[0] 3" xfId="34" xr:uid="{00000000-0005-0000-0000-00001F000000}"/>
    <cellStyle name="Comma[0] 3 2" xfId="35" xr:uid="{00000000-0005-0000-0000-000020000000}"/>
    <cellStyle name="Comma[0] 4" xfId="36" xr:uid="{00000000-0005-0000-0000-000021000000}"/>
    <cellStyle name="Currency" xfId="37" xr:uid="{00000000-0005-0000-0000-000022000000}"/>
    <cellStyle name="Currency 2" xfId="38" xr:uid="{00000000-0005-0000-0000-000023000000}"/>
    <cellStyle name="Currency 2 2" xfId="39" xr:uid="{00000000-0005-0000-0000-000024000000}"/>
    <cellStyle name="Currency 5" xfId="40" xr:uid="{00000000-0005-0000-0000-000025000000}"/>
    <cellStyle name="Currency 5 2" xfId="41" xr:uid="{00000000-0005-0000-0000-000026000000}"/>
    <cellStyle name="Currency[0]" xfId="42" xr:uid="{00000000-0005-0000-0000-000027000000}"/>
    <cellStyle name="Currency[0] 2 2" xfId="43" xr:uid="{00000000-0005-0000-0000-000028000000}"/>
    <cellStyle name="Currency[0] 5" xfId="44" xr:uid="{00000000-0005-0000-0000-000029000000}"/>
    <cellStyle name="Currency[0] 5 2" xfId="45" xr:uid="{00000000-0005-0000-0000-00002A000000}"/>
    <cellStyle name="Encabezado 1 2" xfId="46" xr:uid="{00000000-0005-0000-0000-00002B000000}"/>
    <cellStyle name="Encabezado 4 2" xfId="47" xr:uid="{00000000-0005-0000-0000-00002C000000}"/>
    <cellStyle name="Énfasis1 2" xfId="48" xr:uid="{00000000-0005-0000-0000-00002D000000}"/>
    <cellStyle name="Énfasis2 2" xfId="49" xr:uid="{00000000-0005-0000-0000-00002E000000}"/>
    <cellStyle name="Énfasis3 2" xfId="50" xr:uid="{00000000-0005-0000-0000-00002F000000}"/>
    <cellStyle name="Énfasis4 2" xfId="51" xr:uid="{00000000-0005-0000-0000-000030000000}"/>
    <cellStyle name="Énfasis5 2" xfId="52" xr:uid="{00000000-0005-0000-0000-000031000000}"/>
    <cellStyle name="Énfasis6 2" xfId="53" xr:uid="{00000000-0005-0000-0000-000032000000}"/>
    <cellStyle name="Entrada 2" xfId="54" xr:uid="{00000000-0005-0000-0000-000033000000}"/>
    <cellStyle name="Excel Built-in Normal" xfId="55" xr:uid="{00000000-0005-0000-0000-000034000000}"/>
    <cellStyle name="Incorrecto 2" xfId="56" xr:uid="{00000000-0005-0000-0000-000035000000}"/>
    <cellStyle name="Millares" xfId="1" builtinId="3"/>
    <cellStyle name="Millares 13" xfId="57" xr:uid="{00000000-0005-0000-0000-000037000000}"/>
    <cellStyle name="Millares 13 2" xfId="58" xr:uid="{00000000-0005-0000-0000-000038000000}"/>
    <cellStyle name="Millares 16" xfId="59" xr:uid="{00000000-0005-0000-0000-000039000000}"/>
    <cellStyle name="Millares 16 2" xfId="60" xr:uid="{00000000-0005-0000-0000-00003A000000}"/>
    <cellStyle name="Millares 2" xfId="61" xr:uid="{00000000-0005-0000-0000-00003B000000}"/>
    <cellStyle name="Millares 2 2" xfId="62" xr:uid="{00000000-0005-0000-0000-00003C000000}"/>
    <cellStyle name="Millares 2 2 2 2" xfId="63" xr:uid="{00000000-0005-0000-0000-00003D000000}"/>
    <cellStyle name="Millares 2 2 3" xfId="104" xr:uid="{00000000-0005-0000-0000-00003E000000}"/>
    <cellStyle name="Millares 2 3" xfId="103" xr:uid="{00000000-0005-0000-0000-00003F000000}"/>
    <cellStyle name="Millares 2 4" xfId="108" xr:uid="{00000000-0005-0000-0000-000040000000}"/>
    <cellStyle name="Millares 2 5" xfId="64" xr:uid="{00000000-0005-0000-0000-000041000000}"/>
    <cellStyle name="Millares 2 5 2" xfId="65" xr:uid="{00000000-0005-0000-0000-000042000000}"/>
    <cellStyle name="Millares 2 5 2 2" xfId="66" xr:uid="{00000000-0005-0000-0000-000043000000}"/>
    <cellStyle name="Millares 2 5 3" xfId="67" xr:uid="{00000000-0005-0000-0000-000044000000}"/>
    <cellStyle name="Millares 2 8" xfId="68" xr:uid="{00000000-0005-0000-0000-000045000000}"/>
    <cellStyle name="Millares 4" xfId="69" xr:uid="{00000000-0005-0000-0000-000046000000}"/>
    <cellStyle name="Millares 4 2" xfId="70" xr:uid="{00000000-0005-0000-0000-000047000000}"/>
    <cellStyle name="Moneda" xfId="2" builtinId="4"/>
    <cellStyle name="Moneda 2" xfId="71" xr:uid="{00000000-0005-0000-0000-000049000000}"/>
    <cellStyle name="Moneda 2 2 2" xfId="72" xr:uid="{00000000-0005-0000-0000-00004A000000}"/>
    <cellStyle name="Moneda 2 3" xfId="73" xr:uid="{00000000-0005-0000-0000-00004B000000}"/>
    <cellStyle name="Moneda 2 3 2" xfId="74" xr:uid="{00000000-0005-0000-0000-00004C000000}"/>
    <cellStyle name="Moneda 3" xfId="107" xr:uid="{00000000-0005-0000-0000-00004D000000}"/>
    <cellStyle name="Moneda 4" xfId="75" xr:uid="{00000000-0005-0000-0000-00004E000000}"/>
    <cellStyle name="Moneda 4 2" xfId="76" xr:uid="{00000000-0005-0000-0000-00004F000000}"/>
    <cellStyle name="Moneda 7" xfId="77" xr:uid="{00000000-0005-0000-0000-000050000000}"/>
    <cellStyle name="Neutral 1" xfId="78" xr:uid="{00000000-0005-0000-0000-000051000000}"/>
    <cellStyle name="Normal" xfId="0" builtinId="0"/>
    <cellStyle name="Normal 10" xfId="79" xr:uid="{00000000-0005-0000-0000-000053000000}"/>
    <cellStyle name="Normal 10 2 2" xfId="80" xr:uid="{00000000-0005-0000-0000-000054000000}"/>
    <cellStyle name="Normal 10 7" xfId="81" xr:uid="{00000000-0005-0000-0000-000055000000}"/>
    <cellStyle name="Normal 11" xfId="82" xr:uid="{00000000-0005-0000-0000-000056000000}"/>
    <cellStyle name="Normal 11 2" xfId="83" xr:uid="{00000000-0005-0000-0000-000057000000}"/>
    <cellStyle name="Normal 15 2" xfId="84" xr:uid="{00000000-0005-0000-0000-000058000000}"/>
    <cellStyle name="Normal 15 2 2" xfId="85" xr:uid="{00000000-0005-0000-0000-000059000000}"/>
    <cellStyle name="Normal 15 2 2 2" xfId="86" xr:uid="{00000000-0005-0000-0000-00005A000000}"/>
    <cellStyle name="Normal 2" xfId="105" xr:uid="{00000000-0005-0000-0000-00005B000000}"/>
    <cellStyle name="Normal 2 134" xfId="106" xr:uid="{00000000-0005-0000-0000-00005C000000}"/>
    <cellStyle name="Normal 5" xfId="87" xr:uid="{00000000-0005-0000-0000-00005D000000}"/>
    <cellStyle name="Normal 6" xfId="88" xr:uid="{00000000-0005-0000-0000-00005E000000}"/>
    <cellStyle name="Notas 2" xfId="89" xr:uid="{00000000-0005-0000-0000-00005F000000}"/>
    <cellStyle name="Percent 2" xfId="90" xr:uid="{00000000-0005-0000-0000-000060000000}"/>
    <cellStyle name="Percent 2 2" xfId="91" xr:uid="{00000000-0005-0000-0000-000061000000}"/>
    <cellStyle name="Percent 3" xfId="92" xr:uid="{00000000-0005-0000-0000-000062000000}"/>
    <cellStyle name="Percent 3 2" xfId="93" xr:uid="{00000000-0005-0000-0000-000063000000}"/>
    <cellStyle name="Porcentaje 2" xfId="94" xr:uid="{00000000-0005-0000-0000-000064000000}"/>
    <cellStyle name="Porcentaje 2 2" xfId="95" xr:uid="{00000000-0005-0000-0000-000065000000}"/>
    <cellStyle name="Porcentaje 2 2 3" xfId="96" xr:uid="{00000000-0005-0000-0000-000066000000}"/>
    <cellStyle name="Porcentaje 3" xfId="97" xr:uid="{00000000-0005-0000-0000-000067000000}"/>
    <cellStyle name="Salida 2" xfId="98" xr:uid="{00000000-0005-0000-0000-000068000000}"/>
    <cellStyle name="Texto de advertencia 2" xfId="99" xr:uid="{00000000-0005-0000-0000-000069000000}"/>
    <cellStyle name="Texto explicativo 2" xfId="100" xr:uid="{00000000-0005-0000-0000-00006A000000}"/>
    <cellStyle name="Título 3 2" xfId="101" xr:uid="{00000000-0005-0000-0000-00006B000000}"/>
    <cellStyle name="Total 2" xfId="102" xr:uid="{00000000-0005-0000-0000-00006C000000}"/>
  </cellStyles>
  <dxfs count="160">
    <dxf>
      <font>
        <color rgb="FF9C6500"/>
      </font>
      <fill>
        <patternFill patternType="solid">
          <bgColor rgb="FFFFEB9C"/>
        </patternFill>
      </fill>
    </dxf>
    <dxf>
      <font>
        <color rgb="FF9C0006"/>
      </font>
      <fill>
        <patternFill patternType="solid">
          <bgColor rgb="FFFFC7CE"/>
        </patternFill>
      </fill>
    </dxf>
    <dxf>
      <font>
        <color rgb="FF800080"/>
      </font>
      <fill>
        <patternFill patternType="solid">
          <fgColor rgb="FFFF99CC"/>
          <bgColor rgb="FFFF99CC"/>
        </patternFill>
      </fill>
    </dxf>
    <dxf>
      <fill>
        <patternFill patternType="solid">
          <bgColor rgb="FF7030A0"/>
        </patternFill>
      </fill>
    </dxf>
    <dxf>
      <fill>
        <patternFill patternType="solid">
          <bgColor rgb="FF7030A0"/>
        </patternFill>
      </fill>
    </dxf>
    <dxf>
      <fill>
        <patternFill patternType="solid">
          <bgColor rgb="FF7030A0"/>
        </patternFill>
      </fill>
    </dxf>
    <dxf>
      <fill>
        <patternFill patternType="solid">
          <bgColor rgb="FF7030A0"/>
        </patternFill>
      </fill>
    </dxf>
    <dxf>
      <fill>
        <patternFill patternType="solid">
          <bgColor rgb="FF7030A0"/>
        </patternFill>
      </fill>
    </dxf>
    <dxf>
      <fill>
        <patternFill patternType="solid">
          <bgColor rgb="FF7030A0"/>
        </patternFill>
      </fill>
    </dxf>
    <dxf>
      <fill>
        <patternFill patternType="solid">
          <bgColor rgb="FF7030A0"/>
        </patternFill>
      </fill>
    </dxf>
    <dxf>
      <fill>
        <patternFill patternType="solid">
          <bgColor rgb="FF7030A0"/>
        </patternFill>
      </fill>
    </dxf>
    <dxf>
      <fill>
        <patternFill patternType="solid">
          <bgColor rgb="FF7030A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5E1CD6"/>
      </font>
    </dxf>
    <dxf>
      <font>
        <color rgb="FF5E1CD6"/>
      </font>
    </dxf>
    <dxf>
      <font>
        <color rgb="FF5E1CD6"/>
      </font>
    </dxf>
    <dxf>
      <font>
        <color rgb="FF5E1CD6"/>
      </font>
    </dxf>
    <dxf>
      <font>
        <color rgb="FF5E1CD6"/>
      </font>
    </dxf>
    <dxf>
      <font>
        <color rgb="FF5E1CD6"/>
      </font>
    </dxf>
    <dxf>
      <font>
        <color rgb="FF5E1CD6"/>
      </font>
    </dxf>
    <dxf>
      <font>
        <color rgb="FF5E1CD6"/>
      </font>
    </dxf>
    <dxf>
      <font>
        <color rgb="FF5E1CD6"/>
      </font>
    </dxf>
    <dxf>
      <font>
        <b/>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wrapText="1"/>
    </dxf>
    <dxf>
      <alignment horizontal="center" wrapText="1"/>
    </dxf>
    <dxf>
      <alignment horizontal="center" wrapText="1"/>
    </dxf>
    <dxf>
      <alignment horizontal="center" wrapText="1"/>
    </dxf>
    <dxf>
      <alignment horizontal="center" wrapText="1"/>
    </dxf>
    <dxf>
      <alignment horizontal="center" wrapText="1"/>
    </dxf>
    <dxf>
      <alignment horizontal="center" wrapText="1"/>
    </dxf>
    <dxf>
      <alignment wrapText="1"/>
    </dxf>
    <dxf>
      <alignment wrapText="1"/>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4" formatCode="#,##0.00"/>
    </dxf>
    <dxf>
      <alignment horizontal="center"/>
    </dxf>
    <dxf>
      <numFmt numFmtId="4" formatCode="#,##0.00"/>
    </dxf>
  </dxfs>
  <tableStyles count="0" defaultTableStyle="TableStyleMedium2" defaultPivotStyle="PivotStyleLight16"/>
  <colors>
    <mruColors>
      <color rgb="FFFF3300"/>
      <color rgb="FFFFFFCC"/>
      <color rgb="FF5E1CD6"/>
      <color rgb="FFCCFF66"/>
      <color rgb="FFFF9933"/>
      <color rgb="FFFF99CC"/>
      <color rgb="FFFF00FF"/>
      <color rgb="FFCCFF33"/>
      <color rgb="FFFFE1FF"/>
      <color rgb="FFE5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64770</xdr:colOff>
      <xdr:row>0</xdr:row>
      <xdr:rowOff>635</xdr:rowOff>
    </xdr:from>
    <xdr:to>
      <xdr:col>2</xdr:col>
      <xdr:colOff>1315085</xdr:colOff>
      <xdr:row>4</xdr:row>
      <xdr:rowOff>12700</xdr:rowOff>
    </xdr:to>
    <xdr:pic>
      <xdr:nvPicPr>
        <xdr:cNvPr id="2" name="image2.png" descr="Texto&#10;&#10;Descripción generada automáticament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a:stretch>
          <a:fillRect/>
        </a:stretch>
      </xdr:blipFill>
      <xdr:spPr>
        <a:xfrm>
          <a:off x="64770" y="635"/>
          <a:ext cx="5650865" cy="77406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Jessy/Downloads/3.%20POA_GC_ZONAL_3%20(1).xlsx" TargetMode="External"/><Relationship Id="rId1" Type="http://schemas.openxmlformats.org/officeDocument/2006/relationships/externalLinkPath" Target="/Users/Jessy/Downloads/3.%20POA_GC_ZONAL_3%20(1).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HP/Downloads/Copia%20de%20Copia%20de%201.%20Matriz_proforma_2021_CZ2%20CONSOLIDADA%20revisada%20por%20pc.xlsx" TargetMode="External"/><Relationship Id="rId1" Type="http://schemas.openxmlformats.org/officeDocument/2006/relationships/externalLinkPath" Target="/Users/HP/Downloads/Copia%20de%20Copia%20de%201.%20Matriz_proforma_2021_CZ2%20CONSOLIDADA%20revisada%20por%20pc.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www.hot/AppData/Local/Temp/Rar$DIa6412.38942/05D04.xls" TargetMode="External"/><Relationship Id="rId1" Type="http://schemas.openxmlformats.org/officeDocument/2006/relationships/externalLinkPath" Target="/Users/www.hot/AppData/Local/Temp/Rar$DIa6412.38942/05D04.xls"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2021/POA%202021/1.%20POA_2021_PC_PNS%20(5).xlsx" TargetMode="External"/><Relationship Id="rId1" Type="http://schemas.openxmlformats.org/officeDocument/2006/relationships/externalLinkPath" Target="/2021/POA%202021/1.%20POA_2021_PC_PNS%20(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c-disca\compartido\2.%20REFORMAS%202018\1.%20Reformas%20Presupuestarias\REF%20026%20BID%20GR\%3fSZUsers\gzapata\Desktop\Documentos%20Planificaci&#243;n\REPORTE%20EJECUCION%20SEGUIMIENTO\REPORTE%20EJECUCION%20SEGUIMIENTO%2008-04-2016.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cdpdnrfa001\DNPI%202018\Users\LILIA\Downloads\0.%20POA%202020%20INVERSI&#211;N%2009-JUN-2020.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www.hot/AppData/Local/Temp/Rar$DIa6412.38942/POA%202021%20CZ3.xls" TargetMode="External"/><Relationship Id="rId1" Type="http://schemas.openxmlformats.org/officeDocument/2006/relationships/externalLinkPath" Target="/Users/www.hot/AppData/Local/Temp/Rar$DIa6412.38942/POA%202021%20CZ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cdpdnrfa001\dnpi%202018\Users\DIANA~1.MES\AppData\Local\Temp\1__ficha_solicitud_certificaciones_g_corriente0156768001550262424-1.xls"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Czonal3/AppData/Roaming/kingsoft/office6/backup/CONSOLIDADO.xlsx" TargetMode="External"/><Relationship Id="rId1" Type="http://schemas.openxmlformats.org/officeDocument/2006/relationships/externalLinkPath" Target="/Users/Czonal3/AppData/Roaming/kingsoft/office6/backup/CONSOLIDADO.xlsx"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maritza.haro/Downloads/POA%20%20JETE%20.xlsx" TargetMode="External"/><Relationship Id="rId1" Type="http://schemas.openxmlformats.org/officeDocument/2006/relationships/externalLinkPath" Target="/Users/maritza.haro/Downloads/POA%20%20JETE%2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User1/Downloads/FORMATO%20POA%20COMPLETO%202021.xls" TargetMode="External"/><Relationship Id="rId1" Type="http://schemas.openxmlformats.org/officeDocument/2006/relationships/externalLinkPath" Target="/Users/User1/Downloads/FORMATO%20POA%20COMPLETO%202021.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User1/Desktop/ESCRITORIIO%20RESPALDO%202020/PEDIATRICO/papp%20junio%20pediatrico%20ultimo%20corregido.xls" TargetMode="External"/><Relationship Id="rId1" Type="http://schemas.openxmlformats.org/officeDocument/2006/relationships/externalLinkPath" Target="/Users/User1/Desktop/ESCRITORIIO%20RESPALDO%202020/PEDIATRICO/papp%20junio%20pediatrico%20ultimo%20corregi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cdpdnrfa001\dnpi%202018\2.%20A&#209;O%202019\2.%20PAPP%20CON%20HITOS%20GTO%20CTE%20PARA%20CONTINUAR%20TRABAJANDO\4.%20SUBS.%20PROVISI&#211;N%20PAPP%202019%20CGP%2004-04-2019.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www.hot/AppData/Local/Temp/Rar$DIa6412.38942/05D03.xls" TargetMode="External"/><Relationship Id="rId1" Type="http://schemas.openxmlformats.org/officeDocument/2006/relationships/externalLinkPath" Target="/Users/www.hot/AppData/Local/Temp/Rar$DIa6412.38942/05D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cdpdnrfa001\dnpi%202018\Users\DET-PC\Documents\TELETRABAJO\VIERNES%2024%20DE%20JULIO\AVAL%20194\AVAL_GI_XXX_Proyecto_Descrip.xls"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Jessy/Downloads/POA%20ZONA.xlsx" TargetMode="External"/><Relationship Id="rId1" Type="http://schemas.openxmlformats.org/officeDocument/2006/relationships/externalLinkPath" Target="/Users/Jessy/Downloads/POA%20ZON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cdpdnrfa001\dnpi%202018\3.%20A&#209;O%202020\17.%20CERTIFICACIONES%20POA%202020%20-%20CORRIENTE\CORRIENTE\22.%20CERT%20022%20Articulaci&#243;n,%20RED,%20Deriv.%20Inter\2.%20CERT%20022%20Anexo%20ficha%20solicitud.xls"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Compras%20Publicas/2020/PROFORMA%202021/1.%20Matriz_proforma_2021%20CZ9%20consolidado%20validada%20ASDRUBAL%20DE%20LA%20TORRE.xlsx" TargetMode="External"/><Relationship Id="rId1" Type="http://schemas.openxmlformats.org/officeDocument/2006/relationships/externalLinkPath" Target="/Users/Compras%20Publicas/2020/PROFORMA%202021/1.%20Matriz_proforma_2021%20CZ9%20consolidado%20validada%20ASDRUBAL%20DE%20LA%20TOR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ATALOGO"/>
      <sheetName val="POA_GC_2025"/>
      <sheetName val="SAP_Seguimiento30112024"/>
      <sheetName val="REPROGRAM"/>
      <sheetName val="CERT_ACT_POA"/>
      <sheetName val="V_2025_REV"/>
      <sheetName val="Matriz Ingresos"/>
      <sheetName val="AVALES "/>
      <sheetName val="CUADRE_POA"/>
      <sheetName val="INF REF"/>
      <sheetName val="LPO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vALIDADO cENTRO gESTOR"/>
      <sheetName val="Hoja2"/>
      <sheetName val="Matriz Proforma GASTOS"/>
      <sheetName val="Hoja5"/>
      <sheetName val="Matriz Proforma INGRESOS"/>
      <sheetName val="TD_GASTOS_PERM"/>
      <sheetName val="Hoja3"/>
      <sheetName val="TD_INGRESOS_PERM"/>
      <sheetName val="CATALOGO"/>
      <sheetName val="DATOS"/>
    </sheetNames>
    <sheetDataSet>
      <sheetData sheetId="0"/>
      <sheetData sheetId="1"/>
      <sheetData sheetId="2"/>
      <sheetData sheetId="3"/>
      <sheetData sheetId="4"/>
      <sheetData sheetId="5"/>
      <sheetData sheetId="6"/>
      <sheetData sheetId="7"/>
      <sheetData sheetId="8" refreshError="1">
        <row r="4">
          <cell r="D4">
            <v>510000</v>
          </cell>
        </row>
        <row r="5">
          <cell r="D5">
            <v>510100</v>
          </cell>
        </row>
        <row r="6">
          <cell r="D6">
            <v>510101</v>
          </cell>
        </row>
        <row r="7">
          <cell r="D7">
            <v>510102</v>
          </cell>
        </row>
        <row r="8">
          <cell r="D8">
            <v>510103</v>
          </cell>
        </row>
        <row r="9">
          <cell r="D9">
            <v>510105</v>
          </cell>
        </row>
        <row r="10">
          <cell r="D10">
            <v>510106</v>
          </cell>
        </row>
        <row r="11">
          <cell r="D11">
            <v>510107</v>
          </cell>
        </row>
        <row r="12">
          <cell r="D12">
            <v>510108</v>
          </cell>
        </row>
        <row r="13">
          <cell r="D13">
            <v>510109</v>
          </cell>
        </row>
        <row r="14">
          <cell r="D14">
            <v>510200</v>
          </cell>
        </row>
        <row r="15">
          <cell r="D15">
            <v>510202</v>
          </cell>
        </row>
        <row r="16">
          <cell r="D16">
            <v>510203</v>
          </cell>
        </row>
        <row r="17">
          <cell r="D17">
            <v>510204</v>
          </cell>
        </row>
        <row r="18">
          <cell r="D18">
            <v>510205</v>
          </cell>
        </row>
        <row r="19">
          <cell r="D19">
            <v>510206</v>
          </cell>
        </row>
        <row r="20">
          <cell r="D20">
            <v>510209</v>
          </cell>
        </row>
        <row r="21">
          <cell r="D21">
            <v>510210</v>
          </cell>
        </row>
        <row r="22">
          <cell r="D22">
            <v>510211</v>
          </cell>
        </row>
        <row r="23">
          <cell r="D23">
            <v>510214</v>
          </cell>
        </row>
        <row r="24">
          <cell r="D24">
            <v>510215</v>
          </cell>
        </row>
        <row r="25">
          <cell r="D25">
            <v>510216</v>
          </cell>
        </row>
        <row r="26">
          <cell r="D26">
            <v>510218</v>
          </cell>
        </row>
        <row r="27">
          <cell r="D27">
            <v>510219</v>
          </cell>
        </row>
        <row r="28">
          <cell r="D28">
            <v>510220</v>
          </cell>
        </row>
        <row r="29">
          <cell r="D29">
            <v>510227</v>
          </cell>
        </row>
        <row r="30">
          <cell r="D30">
            <v>510228</v>
          </cell>
        </row>
        <row r="31">
          <cell r="D31">
            <v>510229</v>
          </cell>
        </row>
        <row r="32">
          <cell r="D32">
            <v>510230</v>
          </cell>
        </row>
        <row r="33">
          <cell r="D33">
            <v>510232</v>
          </cell>
        </row>
        <row r="34">
          <cell r="D34">
            <v>510234</v>
          </cell>
        </row>
        <row r="35">
          <cell r="D35">
            <v>510235</v>
          </cell>
        </row>
        <row r="36">
          <cell r="D36">
            <v>510300</v>
          </cell>
        </row>
        <row r="37">
          <cell r="D37">
            <v>510301</v>
          </cell>
        </row>
        <row r="38">
          <cell r="D38">
            <v>510302</v>
          </cell>
        </row>
        <row r="39">
          <cell r="D39">
            <v>510303</v>
          </cell>
        </row>
        <row r="40">
          <cell r="D40">
            <v>510304</v>
          </cell>
        </row>
        <row r="41">
          <cell r="D41">
            <v>510305</v>
          </cell>
        </row>
        <row r="42">
          <cell r="D42">
            <v>510306</v>
          </cell>
        </row>
        <row r="43">
          <cell r="D43">
            <v>510307</v>
          </cell>
        </row>
        <row r="44">
          <cell r="D44">
            <v>510308</v>
          </cell>
        </row>
        <row r="45">
          <cell r="D45">
            <v>510309</v>
          </cell>
        </row>
        <row r="46">
          <cell r="D46">
            <v>510310</v>
          </cell>
        </row>
        <row r="47">
          <cell r="D47">
            <v>510312</v>
          </cell>
        </row>
        <row r="48">
          <cell r="D48">
            <v>510313</v>
          </cell>
        </row>
        <row r="49">
          <cell r="D49">
            <v>510400</v>
          </cell>
        </row>
        <row r="50">
          <cell r="D50">
            <v>510401</v>
          </cell>
        </row>
        <row r="51">
          <cell r="D51">
            <v>510402</v>
          </cell>
        </row>
        <row r="52">
          <cell r="D52">
            <v>510408</v>
          </cell>
        </row>
        <row r="53">
          <cell r="D53">
            <v>510409</v>
          </cell>
        </row>
        <row r="54">
          <cell r="D54">
            <v>510499</v>
          </cell>
        </row>
        <row r="55">
          <cell r="D55">
            <v>510500</v>
          </cell>
        </row>
        <row r="56">
          <cell r="D56">
            <v>510502</v>
          </cell>
        </row>
        <row r="57">
          <cell r="D57">
            <v>510503</v>
          </cell>
        </row>
        <row r="58">
          <cell r="D58">
            <v>510505</v>
          </cell>
        </row>
        <row r="59">
          <cell r="D59">
            <v>510506</v>
          </cell>
        </row>
        <row r="60">
          <cell r="D60">
            <v>510507</v>
          </cell>
        </row>
        <row r="61">
          <cell r="D61">
            <v>510508</v>
          </cell>
        </row>
        <row r="62">
          <cell r="D62">
            <v>510509</v>
          </cell>
        </row>
        <row r="63">
          <cell r="D63">
            <v>510510</v>
          </cell>
        </row>
        <row r="64">
          <cell r="D64">
            <v>510511</v>
          </cell>
        </row>
        <row r="65">
          <cell r="D65">
            <v>510512</v>
          </cell>
        </row>
        <row r="66">
          <cell r="D66">
            <v>510513</v>
          </cell>
        </row>
        <row r="67">
          <cell r="D67">
            <v>510515</v>
          </cell>
        </row>
        <row r="68">
          <cell r="D68">
            <v>510516</v>
          </cell>
        </row>
        <row r="69">
          <cell r="D69">
            <v>510600</v>
          </cell>
        </row>
        <row r="70">
          <cell r="D70">
            <v>510601</v>
          </cell>
        </row>
        <row r="71">
          <cell r="D71">
            <v>510602</v>
          </cell>
        </row>
        <row r="72">
          <cell r="D72">
            <v>510603</v>
          </cell>
        </row>
        <row r="73">
          <cell r="D73">
            <v>510605</v>
          </cell>
        </row>
        <row r="74">
          <cell r="D74">
            <v>510700</v>
          </cell>
        </row>
        <row r="75">
          <cell r="D75">
            <v>510702</v>
          </cell>
        </row>
        <row r="76">
          <cell r="D76">
            <v>510703</v>
          </cell>
        </row>
        <row r="77">
          <cell r="D77">
            <v>510704</v>
          </cell>
        </row>
        <row r="78">
          <cell r="D78">
            <v>510705</v>
          </cell>
        </row>
        <row r="79">
          <cell r="D79">
            <v>510706</v>
          </cell>
        </row>
        <row r="80">
          <cell r="D80">
            <v>510707</v>
          </cell>
        </row>
        <row r="81">
          <cell r="D81">
            <v>510708</v>
          </cell>
        </row>
        <row r="82">
          <cell r="D82">
            <v>510709</v>
          </cell>
        </row>
        <row r="83">
          <cell r="D83">
            <v>510710</v>
          </cell>
        </row>
        <row r="84">
          <cell r="D84">
            <v>510711</v>
          </cell>
        </row>
        <row r="85">
          <cell r="D85">
            <v>510799</v>
          </cell>
        </row>
        <row r="86">
          <cell r="D86">
            <v>519900</v>
          </cell>
        </row>
        <row r="87">
          <cell r="D87">
            <v>519901</v>
          </cell>
        </row>
        <row r="88">
          <cell r="D88">
            <v>520000</v>
          </cell>
        </row>
        <row r="89">
          <cell r="D89">
            <v>520100</v>
          </cell>
        </row>
        <row r="90">
          <cell r="D90">
            <v>520111</v>
          </cell>
        </row>
        <row r="91">
          <cell r="D91">
            <v>520112</v>
          </cell>
        </row>
        <row r="92">
          <cell r="D92">
            <v>520113</v>
          </cell>
        </row>
        <row r="93">
          <cell r="D93">
            <v>520114</v>
          </cell>
        </row>
        <row r="94">
          <cell r="D94">
            <v>520115</v>
          </cell>
        </row>
        <row r="95">
          <cell r="D95">
            <v>520116</v>
          </cell>
        </row>
        <row r="96">
          <cell r="D96">
            <v>520117</v>
          </cell>
        </row>
        <row r="97">
          <cell r="D97">
            <v>520118</v>
          </cell>
        </row>
        <row r="98">
          <cell r="D98">
            <v>520119</v>
          </cell>
        </row>
        <row r="99">
          <cell r="D99">
            <v>520199</v>
          </cell>
        </row>
        <row r="100">
          <cell r="D100">
            <v>520336</v>
          </cell>
        </row>
        <row r="101">
          <cell r="D101">
            <v>529900</v>
          </cell>
        </row>
        <row r="102">
          <cell r="D102">
            <v>529901</v>
          </cell>
        </row>
        <row r="103">
          <cell r="D103">
            <v>530000</v>
          </cell>
        </row>
        <row r="104">
          <cell r="D104">
            <v>530100</v>
          </cell>
        </row>
        <row r="105">
          <cell r="D105">
            <v>530101</v>
          </cell>
        </row>
        <row r="106">
          <cell r="D106">
            <v>530102</v>
          </cell>
        </row>
        <row r="107">
          <cell r="D107">
            <v>530104</v>
          </cell>
        </row>
        <row r="108">
          <cell r="D108">
            <v>530105</v>
          </cell>
        </row>
        <row r="109">
          <cell r="D109">
            <v>530106</v>
          </cell>
        </row>
        <row r="110">
          <cell r="D110">
            <v>530200</v>
          </cell>
        </row>
        <row r="111">
          <cell r="D111">
            <v>530201</v>
          </cell>
        </row>
        <row r="112">
          <cell r="D112">
            <v>530202</v>
          </cell>
        </row>
        <row r="113">
          <cell r="D113">
            <v>530203</v>
          </cell>
        </row>
        <row r="114">
          <cell r="D114">
            <v>530204</v>
          </cell>
        </row>
        <row r="115">
          <cell r="D115">
            <v>530205</v>
          </cell>
        </row>
        <row r="116">
          <cell r="D116">
            <v>530206</v>
          </cell>
        </row>
        <row r="117">
          <cell r="D117">
            <v>530207</v>
          </cell>
        </row>
        <row r="118">
          <cell r="D118">
            <v>530208</v>
          </cell>
        </row>
        <row r="119">
          <cell r="D119">
            <v>530209</v>
          </cell>
        </row>
        <row r="120">
          <cell r="D120">
            <v>530210</v>
          </cell>
        </row>
        <row r="121">
          <cell r="D121">
            <v>530212</v>
          </cell>
        </row>
        <row r="122">
          <cell r="D122">
            <v>530215</v>
          </cell>
        </row>
        <row r="123">
          <cell r="D123">
            <v>530216</v>
          </cell>
        </row>
        <row r="124">
          <cell r="D124">
            <v>530217</v>
          </cell>
        </row>
        <row r="125">
          <cell r="D125">
            <v>530218</v>
          </cell>
        </row>
        <row r="126">
          <cell r="D126">
            <v>530219</v>
          </cell>
        </row>
        <row r="127">
          <cell r="D127">
            <v>530220</v>
          </cell>
        </row>
        <row r="128">
          <cell r="D128">
            <v>530221</v>
          </cell>
        </row>
        <row r="129">
          <cell r="D129">
            <v>530222</v>
          </cell>
        </row>
        <row r="130">
          <cell r="D130">
            <v>530223</v>
          </cell>
        </row>
        <row r="131">
          <cell r="D131">
            <v>530224</v>
          </cell>
        </row>
        <row r="132">
          <cell r="D132">
            <v>530225</v>
          </cell>
        </row>
        <row r="133">
          <cell r="D133">
            <v>530226</v>
          </cell>
        </row>
        <row r="134">
          <cell r="D134">
            <v>530227</v>
          </cell>
        </row>
        <row r="135">
          <cell r="D135">
            <v>530228</v>
          </cell>
        </row>
        <row r="136">
          <cell r="D136">
            <v>530229</v>
          </cell>
        </row>
        <row r="137">
          <cell r="D137">
            <v>530230</v>
          </cell>
        </row>
        <row r="138">
          <cell r="D138">
            <v>530231</v>
          </cell>
        </row>
        <row r="139">
          <cell r="D139">
            <v>530232</v>
          </cell>
        </row>
        <row r="140">
          <cell r="D140">
            <v>530233</v>
          </cell>
        </row>
        <row r="141">
          <cell r="D141">
            <v>530234</v>
          </cell>
        </row>
        <row r="142">
          <cell r="D142">
            <v>530235</v>
          </cell>
        </row>
        <row r="143">
          <cell r="D143">
            <v>530236</v>
          </cell>
        </row>
        <row r="144">
          <cell r="D144">
            <v>530237</v>
          </cell>
        </row>
        <row r="145">
          <cell r="D145">
            <v>530238</v>
          </cell>
        </row>
        <row r="146">
          <cell r="D146">
            <v>530239</v>
          </cell>
        </row>
        <row r="147">
          <cell r="D147">
            <v>530240</v>
          </cell>
        </row>
        <row r="148">
          <cell r="D148">
            <v>530241</v>
          </cell>
        </row>
        <row r="149">
          <cell r="D149">
            <v>530242</v>
          </cell>
        </row>
        <row r="150">
          <cell r="D150">
            <v>530244</v>
          </cell>
        </row>
        <row r="151">
          <cell r="D151">
            <v>530246</v>
          </cell>
        </row>
        <row r="152">
          <cell r="D152">
            <v>530248</v>
          </cell>
        </row>
        <row r="153">
          <cell r="D153">
            <v>530249</v>
          </cell>
        </row>
        <row r="154">
          <cell r="D154">
            <v>530299</v>
          </cell>
        </row>
        <row r="155">
          <cell r="D155">
            <v>530300</v>
          </cell>
        </row>
        <row r="156">
          <cell r="D156">
            <v>530301</v>
          </cell>
        </row>
        <row r="157">
          <cell r="D157">
            <v>530302</v>
          </cell>
        </row>
        <row r="158">
          <cell r="D158">
            <v>530303</v>
          </cell>
        </row>
        <row r="159">
          <cell r="D159">
            <v>530304</v>
          </cell>
        </row>
        <row r="160">
          <cell r="D160">
            <v>530305</v>
          </cell>
        </row>
        <row r="161">
          <cell r="D161">
            <v>530306</v>
          </cell>
        </row>
        <row r="162">
          <cell r="D162">
            <v>530307</v>
          </cell>
        </row>
        <row r="163">
          <cell r="D163">
            <v>530308</v>
          </cell>
        </row>
        <row r="164">
          <cell r="D164">
            <v>530309</v>
          </cell>
        </row>
        <row r="165">
          <cell r="D165">
            <v>530400</v>
          </cell>
        </row>
        <row r="166">
          <cell r="D166">
            <v>530401</v>
          </cell>
        </row>
        <row r="167">
          <cell r="D167">
            <v>530402</v>
          </cell>
        </row>
        <row r="168">
          <cell r="D168">
            <v>530403</v>
          </cell>
        </row>
        <row r="169">
          <cell r="D169">
            <v>530404</v>
          </cell>
        </row>
        <row r="170">
          <cell r="D170">
            <v>530405</v>
          </cell>
        </row>
        <row r="171">
          <cell r="D171">
            <v>530406</v>
          </cell>
        </row>
        <row r="172">
          <cell r="D172">
            <v>530408</v>
          </cell>
        </row>
        <row r="173">
          <cell r="D173">
            <v>530409</v>
          </cell>
        </row>
        <row r="174">
          <cell r="D174">
            <v>530410</v>
          </cell>
        </row>
        <row r="175">
          <cell r="D175">
            <v>530415</v>
          </cell>
        </row>
        <row r="176">
          <cell r="D176">
            <v>530417</v>
          </cell>
        </row>
        <row r="177">
          <cell r="D177">
            <v>530418</v>
          </cell>
        </row>
        <row r="178">
          <cell r="D178">
            <v>530419</v>
          </cell>
        </row>
        <row r="179">
          <cell r="D179">
            <v>530420</v>
          </cell>
        </row>
        <row r="180">
          <cell r="D180">
            <v>530421</v>
          </cell>
        </row>
        <row r="181">
          <cell r="D181">
            <v>530422</v>
          </cell>
        </row>
        <row r="182">
          <cell r="D182">
            <v>530423</v>
          </cell>
        </row>
        <row r="183">
          <cell r="D183">
            <v>530424</v>
          </cell>
        </row>
        <row r="184">
          <cell r="D184">
            <v>530499</v>
          </cell>
        </row>
        <row r="185">
          <cell r="D185">
            <v>530500</v>
          </cell>
        </row>
        <row r="186">
          <cell r="D186">
            <v>530501</v>
          </cell>
        </row>
        <row r="187">
          <cell r="D187">
            <v>530502</v>
          </cell>
        </row>
        <row r="188">
          <cell r="D188">
            <v>530503</v>
          </cell>
        </row>
        <row r="189">
          <cell r="D189">
            <v>530504</v>
          </cell>
        </row>
        <row r="190">
          <cell r="D190">
            <v>530505</v>
          </cell>
        </row>
        <row r="191">
          <cell r="D191">
            <v>530506</v>
          </cell>
        </row>
        <row r="192">
          <cell r="D192">
            <v>530512</v>
          </cell>
        </row>
        <row r="193">
          <cell r="D193">
            <v>530515</v>
          </cell>
        </row>
        <row r="194">
          <cell r="D194">
            <v>530516</v>
          </cell>
        </row>
        <row r="195">
          <cell r="D195">
            <v>530517</v>
          </cell>
        </row>
        <row r="196">
          <cell r="D196">
            <v>530599</v>
          </cell>
        </row>
        <row r="197">
          <cell r="D197">
            <v>530600</v>
          </cell>
        </row>
        <row r="198">
          <cell r="D198">
            <v>530601</v>
          </cell>
        </row>
        <row r="199">
          <cell r="D199">
            <v>530602</v>
          </cell>
        </row>
        <row r="200">
          <cell r="D200">
            <v>530603</v>
          </cell>
        </row>
        <row r="201">
          <cell r="D201">
            <v>530604</v>
          </cell>
        </row>
        <row r="202">
          <cell r="D202">
            <v>530605</v>
          </cell>
        </row>
        <row r="203">
          <cell r="D203">
            <v>530606</v>
          </cell>
        </row>
        <row r="204">
          <cell r="D204">
            <v>530607</v>
          </cell>
        </row>
        <row r="205">
          <cell r="D205">
            <v>530608</v>
          </cell>
        </row>
        <row r="206">
          <cell r="D206">
            <v>530609</v>
          </cell>
        </row>
        <row r="207">
          <cell r="D207">
            <v>530611</v>
          </cell>
        </row>
        <row r="208">
          <cell r="D208">
            <v>530612</v>
          </cell>
        </row>
        <row r="209">
          <cell r="D209">
            <v>530613</v>
          </cell>
        </row>
        <row r="210">
          <cell r="D210">
            <v>530700</v>
          </cell>
        </row>
        <row r="211">
          <cell r="D211">
            <v>530701</v>
          </cell>
        </row>
        <row r="212">
          <cell r="D212">
            <v>530702</v>
          </cell>
        </row>
        <row r="213">
          <cell r="D213">
            <v>530703</v>
          </cell>
        </row>
        <row r="214">
          <cell r="D214">
            <v>530704</v>
          </cell>
        </row>
        <row r="215">
          <cell r="D215">
            <v>530800</v>
          </cell>
        </row>
        <row r="216">
          <cell r="D216">
            <v>530801</v>
          </cell>
        </row>
        <row r="217">
          <cell r="D217">
            <v>530802</v>
          </cell>
        </row>
        <row r="218">
          <cell r="D218">
            <v>530803</v>
          </cell>
        </row>
        <row r="219">
          <cell r="D219">
            <v>530804</v>
          </cell>
        </row>
        <row r="220">
          <cell r="D220">
            <v>530805</v>
          </cell>
        </row>
        <row r="221">
          <cell r="D221">
            <v>530806</v>
          </cell>
        </row>
        <row r="222">
          <cell r="D222">
            <v>530807</v>
          </cell>
        </row>
        <row r="223">
          <cell r="D223">
            <v>530808</v>
          </cell>
        </row>
        <row r="224">
          <cell r="D224">
            <v>530809</v>
          </cell>
        </row>
        <row r="225">
          <cell r="D225">
            <v>530810</v>
          </cell>
        </row>
        <row r="226">
          <cell r="D226">
            <v>530811</v>
          </cell>
        </row>
        <row r="227">
          <cell r="D227">
            <v>530812</v>
          </cell>
        </row>
        <row r="228">
          <cell r="D228">
            <v>530813</v>
          </cell>
        </row>
        <row r="229">
          <cell r="D229">
            <v>530814</v>
          </cell>
        </row>
        <row r="230">
          <cell r="D230">
            <v>530815</v>
          </cell>
        </row>
        <row r="231">
          <cell r="D231">
            <v>530816</v>
          </cell>
        </row>
        <row r="232">
          <cell r="D232">
            <v>530817</v>
          </cell>
        </row>
        <row r="233">
          <cell r="D233">
            <v>530818</v>
          </cell>
        </row>
        <row r="234">
          <cell r="D234">
            <v>530819</v>
          </cell>
        </row>
        <row r="235">
          <cell r="D235">
            <v>530820</v>
          </cell>
        </row>
        <row r="236">
          <cell r="D236">
            <v>530821</v>
          </cell>
        </row>
        <row r="237">
          <cell r="D237">
            <v>530822</v>
          </cell>
        </row>
        <row r="238">
          <cell r="D238">
            <v>530823</v>
          </cell>
        </row>
        <row r="239">
          <cell r="D239">
            <v>530824</v>
          </cell>
        </row>
        <row r="240">
          <cell r="D240">
            <v>530825</v>
          </cell>
        </row>
        <row r="241">
          <cell r="D241">
            <v>530826</v>
          </cell>
        </row>
        <row r="242">
          <cell r="D242">
            <v>530827</v>
          </cell>
        </row>
        <row r="243">
          <cell r="D243">
            <v>530828</v>
          </cell>
        </row>
        <row r="244">
          <cell r="D244">
            <v>530830</v>
          </cell>
        </row>
        <row r="245">
          <cell r="D245">
            <v>530832</v>
          </cell>
        </row>
        <row r="246">
          <cell r="D246">
            <v>530833</v>
          </cell>
        </row>
        <row r="247">
          <cell r="D247">
            <v>530835</v>
          </cell>
        </row>
        <row r="248">
          <cell r="D248">
            <v>530837</v>
          </cell>
        </row>
        <row r="249">
          <cell r="D249">
            <v>530838</v>
          </cell>
        </row>
        <row r="250">
          <cell r="D250">
            <v>530839</v>
          </cell>
        </row>
        <row r="251">
          <cell r="D251">
            <v>530840</v>
          </cell>
        </row>
        <row r="252">
          <cell r="D252">
            <v>530841</v>
          </cell>
        </row>
        <row r="253">
          <cell r="D253">
            <v>530842</v>
          </cell>
        </row>
        <row r="254">
          <cell r="D254">
            <v>530844</v>
          </cell>
        </row>
        <row r="255">
          <cell r="D255">
            <v>530899</v>
          </cell>
        </row>
        <row r="256">
          <cell r="D256">
            <v>530900</v>
          </cell>
        </row>
        <row r="257">
          <cell r="D257">
            <v>530901</v>
          </cell>
        </row>
        <row r="258">
          <cell r="D258">
            <v>531000</v>
          </cell>
        </row>
        <row r="259">
          <cell r="D259">
            <v>531001</v>
          </cell>
        </row>
        <row r="260">
          <cell r="D260">
            <v>531002</v>
          </cell>
        </row>
        <row r="261">
          <cell r="D261">
            <v>531400</v>
          </cell>
        </row>
        <row r="262">
          <cell r="D262">
            <v>531403</v>
          </cell>
        </row>
        <row r="263">
          <cell r="D263">
            <v>531404</v>
          </cell>
        </row>
        <row r="264">
          <cell r="D264">
            <v>531406</v>
          </cell>
        </row>
        <row r="265">
          <cell r="D265">
            <v>531407</v>
          </cell>
        </row>
        <row r="266">
          <cell r="D266">
            <v>531408</v>
          </cell>
        </row>
        <row r="267">
          <cell r="D267">
            <v>531409</v>
          </cell>
        </row>
        <row r="268">
          <cell r="D268">
            <v>531411</v>
          </cell>
        </row>
        <row r="269">
          <cell r="D269">
            <v>531512</v>
          </cell>
        </row>
        <row r="270">
          <cell r="D270">
            <v>531515</v>
          </cell>
        </row>
        <row r="271">
          <cell r="D271">
            <v>531601</v>
          </cell>
        </row>
        <row r="272">
          <cell r="D272">
            <v>531602</v>
          </cell>
        </row>
        <row r="273">
          <cell r="D273">
            <v>539901</v>
          </cell>
        </row>
        <row r="274">
          <cell r="D274">
            <v>570000</v>
          </cell>
        </row>
        <row r="275">
          <cell r="D275">
            <v>570100</v>
          </cell>
        </row>
        <row r="276">
          <cell r="D276">
            <v>570101</v>
          </cell>
        </row>
        <row r="277">
          <cell r="D277">
            <v>570102</v>
          </cell>
        </row>
        <row r="278">
          <cell r="D278">
            <v>570103</v>
          </cell>
        </row>
        <row r="279">
          <cell r="D279">
            <v>570104</v>
          </cell>
        </row>
        <row r="280">
          <cell r="D280">
            <v>570199</v>
          </cell>
        </row>
        <row r="281">
          <cell r="D281">
            <v>570200</v>
          </cell>
        </row>
        <row r="282">
          <cell r="D282">
            <v>570201</v>
          </cell>
        </row>
        <row r="283">
          <cell r="D283">
            <v>570202</v>
          </cell>
        </row>
        <row r="284">
          <cell r="D284">
            <v>570203</v>
          </cell>
        </row>
        <row r="285">
          <cell r="D285">
            <v>570204</v>
          </cell>
        </row>
        <row r="286">
          <cell r="D286">
            <v>570205</v>
          </cell>
        </row>
        <row r="287">
          <cell r="D287">
            <v>570206</v>
          </cell>
        </row>
        <row r="288">
          <cell r="D288">
            <v>570207</v>
          </cell>
        </row>
        <row r="289">
          <cell r="D289">
            <v>570211</v>
          </cell>
        </row>
        <row r="290">
          <cell r="D290">
            <v>570213</v>
          </cell>
        </row>
        <row r="291">
          <cell r="D291">
            <v>570214</v>
          </cell>
        </row>
        <row r="292">
          <cell r="D292">
            <v>570215</v>
          </cell>
        </row>
        <row r="293">
          <cell r="D293">
            <v>570216</v>
          </cell>
        </row>
        <row r="294">
          <cell r="D294">
            <v>570217</v>
          </cell>
        </row>
        <row r="295">
          <cell r="D295">
            <v>570218</v>
          </cell>
        </row>
        <row r="296">
          <cell r="D296">
            <v>570219</v>
          </cell>
        </row>
        <row r="297">
          <cell r="D297">
            <v>570299</v>
          </cell>
        </row>
        <row r="298">
          <cell r="D298">
            <v>570300</v>
          </cell>
        </row>
        <row r="299">
          <cell r="D299">
            <v>570301</v>
          </cell>
        </row>
        <row r="300">
          <cell r="D300">
            <v>579900</v>
          </cell>
        </row>
        <row r="301">
          <cell r="D301">
            <v>579901</v>
          </cell>
        </row>
        <row r="302">
          <cell r="D302">
            <v>580000</v>
          </cell>
        </row>
        <row r="303">
          <cell r="D303">
            <v>580100</v>
          </cell>
        </row>
        <row r="304">
          <cell r="D304">
            <v>580101</v>
          </cell>
        </row>
        <row r="305">
          <cell r="D305">
            <v>580102</v>
          </cell>
        </row>
        <row r="306">
          <cell r="D306">
            <v>580103</v>
          </cell>
        </row>
        <row r="307">
          <cell r="D307">
            <v>580104</v>
          </cell>
        </row>
        <row r="308">
          <cell r="D308">
            <v>580105</v>
          </cell>
        </row>
        <row r="309">
          <cell r="D309">
            <v>580106</v>
          </cell>
        </row>
        <row r="310">
          <cell r="D310">
            <v>580108</v>
          </cell>
        </row>
        <row r="311">
          <cell r="D311">
            <v>580109</v>
          </cell>
        </row>
        <row r="312">
          <cell r="D312">
            <v>580110</v>
          </cell>
        </row>
        <row r="313">
          <cell r="D313">
            <v>580111</v>
          </cell>
        </row>
        <row r="314">
          <cell r="D314">
            <v>580200</v>
          </cell>
        </row>
        <row r="315">
          <cell r="D315">
            <v>580203</v>
          </cell>
        </row>
        <row r="316">
          <cell r="D316">
            <v>580204</v>
          </cell>
        </row>
        <row r="317">
          <cell r="D317">
            <v>580205</v>
          </cell>
        </row>
        <row r="318">
          <cell r="D318">
            <v>580206</v>
          </cell>
        </row>
        <row r="319">
          <cell r="D319">
            <v>580207</v>
          </cell>
        </row>
        <row r="320">
          <cell r="D320">
            <v>580208</v>
          </cell>
        </row>
        <row r="321">
          <cell r="D321">
            <v>580209</v>
          </cell>
        </row>
        <row r="322">
          <cell r="D322">
            <v>580300</v>
          </cell>
        </row>
        <row r="323">
          <cell r="D323">
            <v>580301</v>
          </cell>
        </row>
        <row r="324">
          <cell r="D324">
            <v>580302</v>
          </cell>
        </row>
        <row r="325">
          <cell r="D325">
            <v>580303</v>
          </cell>
        </row>
        <row r="326">
          <cell r="D326">
            <v>580304</v>
          </cell>
        </row>
        <row r="327">
          <cell r="D327">
            <v>580400</v>
          </cell>
        </row>
        <row r="328">
          <cell r="D328">
            <v>580401</v>
          </cell>
        </row>
        <row r="329">
          <cell r="D329">
            <v>580402</v>
          </cell>
        </row>
        <row r="330">
          <cell r="D330">
            <v>580403</v>
          </cell>
        </row>
        <row r="331">
          <cell r="D331">
            <v>580404</v>
          </cell>
        </row>
        <row r="332">
          <cell r="D332">
            <v>580405</v>
          </cell>
        </row>
        <row r="333">
          <cell r="D333">
            <v>580406</v>
          </cell>
        </row>
        <row r="334">
          <cell r="D334">
            <v>580407</v>
          </cell>
        </row>
        <row r="335">
          <cell r="D335">
            <v>580408</v>
          </cell>
        </row>
        <row r="336">
          <cell r="D336">
            <v>580410</v>
          </cell>
        </row>
        <row r="337">
          <cell r="D337">
            <v>580411</v>
          </cell>
        </row>
        <row r="338">
          <cell r="D338">
            <v>580414</v>
          </cell>
        </row>
        <row r="339">
          <cell r="D339">
            <v>580415</v>
          </cell>
        </row>
        <row r="340">
          <cell r="D340">
            <v>580499</v>
          </cell>
        </row>
        <row r="341">
          <cell r="D341">
            <v>710000</v>
          </cell>
        </row>
        <row r="342">
          <cell r="D342">
            <v>710100</v>
          </cell>
        </row>
        <row r="343">
          <cell r="D343">
            <v>710101</v>
          </cell>
        </row>
        <row r="344">
          <cell r="D344">
            <v>710102</v>
          </cell>
        </row>
        <row r="345">
          <cell r="D345">
            <v>710103</v>
          </cell>
        </row>
        <row r="346">
          <cell r="D346">
            <v>710105</v>
          </cell>
        </row>
        <row r="347">
          <cell r="D347">
            <v>710106</v>
          </cell>
        </row>
        <row r="348">
          <cell r="D348">
            <v>710108</v>
          </cell>
        </row>
        <row r="349">
          <cell r="D349">
            <v>710109</v>
          </cell>
        </row>
        <row r="350">
          <cell r="D350">
            <v>710200</v>
          </cell>
        </row>
        <row r="351">
          <cell r="D351">
            <v>710203</v>
          </cell>
        </row>
        <row r="352">
          <cell r="D352">
            <v>710204</v>
          </cell>
        </row>
        <row r="353">
          <cell r="D353">
            <v>710205</v>
          </cell>
        </row>
        <row r="354">
          <cell r="D354">
            <v>710206</v>
          </cell>
        </row>
        <row r="355">
          <cell r="D355">
            <v>710209</v>
          </cell>
        </row>
        <row r="356">
          <cell r="D356">
            <v>710211</v>
          </cell>
        </row>
        <row r="357">
          <cell r="D357">
            <v>710214</v>
          </cell>
        </row>
        <row r="358">
          <cell r="D358">
            <v>710215</v>
          </cell>
        </row>
        <row r="359">
          <cell r="D359">
            <v>710216</v>
          </cell>
        </row>
        <row r="360">
          <cell r="D360">
            <v>710218</v>
          </cell>
        </row>
        <row r="361">
          <cell r="D361">
            <v>710219</v>
          </cell>
        </row>
        <row r="362">
          <cell r="D362">
            <v>710220</v>
          </cell>
        </row>
        <row r="363">
          <cell r="D363">
            <v>710227</v>
          </cell>
        </row>
        <row r="364">
          <cell r="D364">
            <v>710228</v>
          </cell>
        </row>
        <row r="365">
          <cell r="D365">
            <v>710229</v>
          </cell>
        </row>
        <row r="366">
          <cell r="D366">
            <v>710230</v>
          </cell>
        </row>
        <row r="367">
          <cell r="D367">
            <v>710232</v>
          </cell>
        </row>
        <row r="368">
          <cell r="D368">
            <v>710235</v>
          </cell>
        </row>
        <row r="369">
          <cell r="D369">
            <v>710300</v>
          </cell>
        </row>
        <row r="370">
          <cell r="D370">
            <v>710301</v>
          </cell>
        </row>
        <row r="371">
          <cell r="D371">
            <v>710302</v>
          </cell>
        </row>
        <row r="372">
          <cell r="D372">
            <v>710303</v>
          </cell>
        </row>
        <row r="373">
          <cell r="D373">
            <v>710304</v>
          </cell>
        </row>
        <row r="374">
          <cell r="D374">
            <v>710305</v>
          </cell>
        </row>
        <row r="375">
          <cell r="D375">
            <v>710306</v>
          </cell>
        </row>
        <row r="376">
          <cell r="D376">
            <v>710307</v>
          </cell>
        </row>
        <row r="377">
          <cell r="D377">
            <v>710308</v>
          </cell>
        </row>
        <row r="378">
          <cell r="D378">
            <v>710309</v>
          </cell>
        </row>
        <row r="379">
          <cell r="D379">
            <v>710310</v>
          </cell>
        </row>
        <row r="380">
          <cell r="D380">
            <v>710313</v>
          </cell>
        </row>
        <row r="381">
          <cell r="D381">
            <v>710400</v>
          </cell>
        </row>
        <row r="382">
          <cell r="D382">
            <v>710401</v>
          </cell>
        </row>
        <row r="383">
          <cell r="D383">
            <v>710402</v>
          </cell>
        </row>
        <row r="384">
          <cell r="D384">
            <v>710408</v>
          </cell>
        </row>
        <row r="385">
          <cell r="D385">
            <v>710499</v>
          </cell>
        </row>
        <row r="386">
          <cell r="D386">
            <v>710500</v>
          </cell>
        </row>
        <row r="387">
          <cell r="D387">
            <v>710503</v>
          </cell>
        </row>
        <row r="388">
          <cell r="D388">
            <v>710505</v>
          </cell>
        </row>
        <row r="389">
          <cell r="D389">
            <v>710506</v>
          </cell>
        </row>
        <row r="390">
          <cell r="D390">
            <v>710507</v>
          </cell>
        </row>
        <row r="391">
          <cell r="D391">
            <v>710509</v>
          </cell>
        </row>
        <row r="392">
          <cell r="D392">
            <v>710510</v>
          </cell>
        </row>
        <row r="393">
          <cell r="D393">
            <v>710511</v>
          </cell>
        </row>
        <row r="394">
          <cell r="D394">
            <v>710512</v>
          </cell>
        </row>
        <row r="395">
          <cell r="D395">
            <v>710513</v>
          </cell>
        </row>
        <row r="396">
          <cell r="D396">
            <v>710600</v>
          </cell>
        </row>
        <row r="397">
          <cell r="D397">
            <v>710601</v>
          </cell>
        </row>
        <row r="398">
          <cell r="D398">
            <v>710602</v>
          </cell>
        </row>
        <row r="399">
          <cell r="D399">
            <v>710603</v>
          </cell>
        </row>
        <row r="400">
          <cell r="D400">
            <v>710605</v>
          </cell>
        </row>
        <row r="401">
          <cell r="D401">
            <v>710700</v>
          </cell>
        </row>
        <row r="402">
          <cell r="D402">
            <v>710702</v>
          </cell>
        </row>
        <row r="403">
          <cell r="D403">
            <v>710703</v>
          </cell>
        </row>
        <row r="404">
          <cell r="D404">
            <v>710704</v>
          </cell>
        </row>
        <row r="405">
          <cell r="D405">
            <v>710705</v>
          </cell>
        </row>
        <row r="406">
          <cell r="D406">
            <v>710706</v>
          </cell>
        </row>
        <row r="407">
          <cell r="D407">
            <v>710707</v>
          </cell>
        </row>
        <row r="408">
          <cell r="D408">
            <v>710708</v>
          </cell>
        </row>
        <row r="409">
          <cell r="D409">
            <v>710709</v>
          </cell>
        </row>
        <row r="410">
          <cell r="D410">
            <v>710710</v>
          </cell>
        </row>
        <row r="411">
          <cell r="D411">
            <v>710711</v>
          </cell>
        </row>
        <row r="412">
          <cell r="D412">
            <v>710799</v>
          </cell>
        </row>
        <row r="413">
          <cell r="D413">
            <v>719900</v>
          </cell>
        </row>
        <row r="414">
          <cell r="D414">
            <v>719901</v>
          </cell>
        </row>
        <row r="415">
          <cell r="D415">
            <v>730000</v>
          </cell>
        </row>
        <row r="416">
          <cell r="D416">
            <v>730100</v>
          </cell>
        </row>
        <row r="417">
          <cell r="D417">
            <v>730101</v>
          </cell>
        </row>
        <row r="418">
          <cell r="D418">
            <v>730102</v>
          </cell>
        </row>
        <row r="419">
          <cell r="D419">
            <v>730104</v>
          </cell>
        </row>
        <row r="420">
          <cell r="D420">
            <v>730105</v>
          </cell>
        </row>
        <row r="421">
          <cell r="D421">
            <v>730106</v>
          </cell>
        </row>
        <row r="422">
          <cell r="D422">
            <v>730200</v>
          </cell>
        </row>
        <row r="423">
          <cell r="D423">
            <v>730201</v>
          </cell>
        </row>
        <row r="424">
          <cell r="D424">
            <v>730202</v>
          </cell>
        </row>
        <row r="425">
          <cell r="D425">
            <v>730203</v>
          </cell>
        </row>
        <row r="426">
          <cell r="D426">
            <v>730204</v>
          </cell>
        </row>
        <row r="427">
          <cell r="D427">
            <v>730205</v>
          </cell>
        </row>
        <row r="428">
          <cell r="D428">
            <v>730207</v>
          </cell>
        </row>
        <row r="429">
          <cell r="D429">
            <v>730208</v>
          </cell>
        </row>
        <row r="430">
          <cell r="D430">
            <v>730209</v>
          </cell>
        </row>
        <row r="431">
          <cell r="D431">
            <v>730210</v>
          </cell>
        </row>
        <row r="432">
          <cell r="D432">
            <v>730216</v>
          </cell>
        </row>
        <row r="433">
          <cell r="D433">
            <v>730220</v>
          </cell>
        </row>
        <row r="434">
          <cell r="D434">
            <v>730221</v>
          </cell>
        </row>
        <row r="435">
          <cell r="D435">
            <v>730222</v>
          </cell>
        </row>
        <row r="436">
          <cell r="D436">
            <v>730224</v>
          </cell>
        </row>
        <row r="437">
          <cell r="D437">
            <v>730225</v>
          </cell>
        </row>
        <row r="438">
          <cell r="D438">
            <v>730226</v>
          </cell>
        </row>
        <row r="439">
          <cell r="D439">
            <v>730228</v>
          </cell>
        </row>
        <row r="440">
          <cell r="D440">
            <v>730230</v>
          </cell>
        </row>
        <row r="441">
          <cell r="D441">
            <v>730232</v>
          </cell>
        </row>
        <row r="442">
          <cell r="D442">
            <v>730233</v>
          </cell>
        </row>
        <row r="443">
          <cell r="D443">
            <v>730235</v>
          </cell>
        </row>
        <row r="444">
          <cell r="D444">
            <v>730236</v>
          </cell>
        </row>
        <row r="445">
          <cell r="D445">
            <v>730237</v>
          </cell>
        </row>
        <row r="446">
          <cell r="D446">
            <v>730239</v>
          </cell>
        </row>
        <row r="447">
          <cell r="D447">
            <v>730241</v>
          </cell>
        </row>
        <row r="448">
          <cell r="D448">
            <v>730242</v>
          </cell>
        </row>
        <row r="449">
          <cell r="D449">
            <v>730243</v>
          </cell>
        </row>
        <row r="450">
          <cell r="D450">
            <v>730248</v>
          </cell>
        </row>
        <row r="451">
          <cell r="D451">
            <v>730249</v>
          </cell>
        </row>
        <row r="452">
          <cell r="D452">
            <v>730300</v>
          </cell>
        </row>
        <row r="453">
          <cell r="D453">
            <v>730301</v>
          </cell>
        </row>
        <row r="454">
          <cell r="D454">
            <v>730302</v>
          </cell>
        </row>
        <row r="455">
          <cell r="D455">
            <v>730303</v>
          </cell>
        </row>
        <row r="456">
          <cell r="D456">
            <v>730304</v>
          </cell>
        </row>
        <row r="457">
          <cell r="D457">
            <v>730306</v>
          </cell>
        </row>
        <row r="458">
          <cell r="D458">
            <v>730307</v>
          </cell>
        </row>
        <row r="459">
          <cell r="D459">
            <v>730308</v>
          </cell>
        </row>
        <row r="460">
          <cell r="D460">
            <v>730400</v>
          </cell>
        </row>
        <row r="461">
          <cell r="D461">
            <v>730401</v>
          </cell>
        </row>
        <row r="462">
          <cell r="D462">
            <v>730402</v>
          </cell>
        </row>
        <row r="463">
          <cell r="D463">
            <v>730403</v>
          </cell>
        </row>
        <row r="464">
          <cell r="D464">
            <v>730404</v>
          </cell>
        </row>
        <row r="465">
          <cell r="D465">
            <v>730405</v>
          </cell>
        </row>
        <row r="466">
          <cell r="D466">
            <v>730406</v>
          </cell>
        </row>
        <row r="467">
          <cell r="D467">
            <v>730415</v>
          </cell>
        </row>
        <row r="468">
          <cell r="D468">
            <v>730417</v>
          </cell>
        </row>
        <row r="469">
          <cell r="D469">
            <v>730418</v>
          </cell>
        </row>
        <row r="470">
          <cell r="D470">
            <v>730419</v>
          </cell>
        </row>
        <row r="471">
          <cell r="D471">
            <v>730425</v>
          </cell>
        </row>
        <row r="472">
          <cell r="D472">
            <v>730500</v>
          </cell>
        </row>
        <row r="473">
          <cell r="D473">
            <v>730501</v>
          </cell>
        </row>
        <row r="474">
          <cell r="D474">
            <v>730502</v>
          </cell>
        </row>
        <row r="475">
          <cell r="D475">
            <v>730503</v>
          </cell>
        </row>
        <row r="476">
          <cell r="D476">
            <v>730504</v>
          </cell>
        </row>
        <row r="477">
          <cell r="D477">
            <v>730505</v>
          </cell>
        </row>
        <row r="478">
          <cell r="D478">
            <v>730506</v>
          </cell>
        </row>
        <row r="479">
          <cell r="D479">
            <v>730600</v>
          </cell>
        </row>
        <row r="480">
          <cell r="D480">
            <v>730601</v>
          </cell>
        </row>
        <row r="481">
          <cell r="D481">
            <v>730602</v>
          </cell>
        </row>
        <row r="482">
          <cell r="D482">
            <v>730604</v>
          </cell>
        </row>
        <row r="483">
          <cell r="D483">
            <v>730605</v>
          </cell>
        </row>
        <row r="484">
          <cell r="D484">
            <v>730606</v>
          </cell>
        </row>
        <row r="485">
          <cell r="D485">
            <v>730607</v>
          </cell>
        </row>
        <row r="486">
          <cell r="D486">
            <v>730608</v>
          </cell>
        </row>
        <row r="487">
          <cell r="D487">
            <v>730609</v>
          </cell>
        </row>
        <row r="488">
          <cell r="D488">
            <v>730610</v>
          </cell>
        </row>
        <row r="489">
          <cell r="D489">
            <v>730612</v>
          </cell>
        </row>
        <row r="490">
          <cell r="D490">
            <v>730613</v>
          </cell>
        </row>
        <row r="491">
          <cell r="D491">
            <v>730700</v>
          </cell>
        </row>
        <row r="492">
          <cell r="D492">
            <v>730701</v>
          </cell>
        </row>
        <row r="493">
          <cell r="D493">
            <v>730702</v>
          </cell>
        </row>
        <row r="494">
          <cell r="D494">
            <v>730703</v>
          </cell>
        </row>
        <row r="495">
          <cell r="D495">
            <v>730704</v>
          </cell>
        </row>
        <row r="496">
          <cell r="D496">
            <v>730800</v>
          </cell>
        </row>
        <row r="497">
          <cell r="D497">
            <v>730801</v>
          </cell>
        </row>
        <row r="498">
          <cell r="D498">
            <v>730802</v>
          </cell>
        </row>
        <row r="499">
          <cell r="D499">
            <v>730803</v>
          </cell>
        </row>
        <row r="500">
          <cell r="D500">
            <v>730804</v>
          </cell>
        </row>
        <row r="501">
          <cell r="D501">
            <v>730805</v>
          </cell>
        </row>
        <row r="502">
          <cell r="D502">
            <v>730807</v>
          </cell>
        </row>
        <row r="503">
          <cell r="D503">
            <v>730808</v>
          </cell>
        </row>
        <row r="504">
          <cell r="D504">
            <v>730809</v>
          </cell>
        </row>
        <row r="505">
          <cell r="D505">
            <v>730810</v>
          </cell>
        </row>
        <row r="506">
          <cell r="D506">
            <v>730811</v>
          </cell>
        </row>
        <row r="507">
          <cell r="D507">
            <v>730812</v>
          </cell>
        </row>
        <row r="508">
          <cell r="D508">
            <v>730813</v>
          </cell>
        </row>
        <row r="509">
          <cell r="D509">
            <v>730814</v>
          </cell>
        </row>
        <row r="510">
          <cell r="D510">
            <v>730817</v>
          </cell>
        </row>
        <row r="511">
          <cell r="D511">
            <v>730819</v>
          </cell>
        </row>
        <row r="512">
          <cell r="D512">
            <v>730820</v>
          </cell>
        </row>
        <row r="513">
          <cell r="D513">
            <v>730821</v>
          </cell>
        </row>
        <row r="514">
          <cell r="D514">
            <v>730823</v>
          </cell>
        </row>
        <row r="515">
          <cell r="D515">
            <v>730824</v>
          </cell>
        </row>
        <row r="516">
          <cell r="D516">
            <v>730825</v>
          </cell>
        </row>
        <row r="517">
          <cell r="D517">
            <v>730826</v>
          </cell>
        </row>
        <row r="518">
          <cell r="D518">
            <v>730827</v>
          </cell>
        </row>
        <row r="519">
          <cell r="D519">
            <v>730829</v>
          </cell>
        </row>
        <row r="520">
          <cell r="D520">
            <v>730832</v>
          </cell>
        </row>
        <row r="521">
          <cell r="D521">
            <v>730833</v>
          </cell>
        </row>
        <row r="522">
          <cell r="D522">
            <v>730834</v>
          </cell>
        </row>
        <row r="523">
          <cell r="D523">
            <v>730836</v>
          </cell>
        </row>
        <row r="524">
          <cell r="D524">
            <v>730845</v>
          </cell>
        </row>
        <row r="525">
          <cell r="D525">
            <v>730846</v>
          </cell>
        </row>
        <row r="526">
          <cell r="D526">
            <v>731400</v>
          </cell>
        </row>
        <row r="527">
          <cell r="D527">
            <v>731403</v>
          </cell>
        </row>
        <row r="528">
          <cell r="D528">
            <v>731404</v>
          </cell>
        </row>
        <row r="529">
          <cell r="D529">
            <v>731406</v>
          </cell>
        </row>
        <row r="530">
          <cell r="D530">
            <v>731407</v>
          </cell>
        </row>
        <row r="531">
          <cell r="D531">
            <v>731408</v>
          </cell>
        </row>
        <row r="532">
          <cell r="D532">
            <v>731409</v>
          </cell>
        </row>
        <row r="533">
          <cell r="D533">
            <v>731411</v>
          </cell>
        </row>
        <row r="534">
          <cell r="D534">
            <v>731500</v>
          </cell>
        </row>
        <row r="535">
          <cell r="D535">
            <v>731512</v>
          </cell>
        </row>
        <row r="536">
          <cell r="D536">
            <v>731514</v>
          </cell>
        </row>
        <row r="537">
          <cell r="D537">
            <v>731515</v>
          </cell>
        </row>
        <row r="538">
          <cell r="D538">
            <v>750000</v>
          </cell>
        </row>
        <row r="539">
          <cell r="D539">
            <v>750100</v>
          </cell>
        </row>
        <row r="540">
          <cell r="D540">
            <v>750101</v>
          </cell>
        </row>
        <row r="541">
          <cell r="D541">
            <v>750102</v>
          </cell>
        </row>
        <row r="542">
          <cell r="D542">
            <v>750103</v>
          </cell>
        </row>
        <row r="543">
          <cell r="D543">
            <v>750104</v>
          </cell>
        </row>
        <row r="544">
          <cell r="D544">
            <v>750105</v>
          </cell>
        </row>
        <row r="545">
          <cell r="D545">
            <v>750106</v>
          </cell>
        </row>
        <row r="546">
          <cell r="D546">
            <v>750107</v>
          </cell>
        </row>
        <row r="547">
          <cell r="D547">
            <v>750108</v>
          </cell>
        </row>
        <row r="548">
          <cell r="D548">
            <v>750109</v>
          </cell>
        </row>
        <row r="549">
          <cell r="D549">
            <v>750110</v>
          </cell>
        </row>
        <row r="550">
          <cell r="D550">
            <v>750111</v>
          </cell>
        </row>
        <row r="551">
          <cell r="D551">
            <v>750112</v>
          </cell>
        </row>
        <row r="552">
          <cell r="D552">
            <v>750113</v>
          </cell>
        </row>
        <row r="553">
          <cell r="D553">
            <v>750114</v>
          </cell>
        </row>
        <row r="554">
          <cell r="D554">
            <v>750199</v>
          </cell>
        </row>
        <row r="555">
          <cell r="D555">
            <v>750200</v>
          </cell>
        </row>
        <row r="556">
          <cell r="D556">
            <v>750201</v>
          </cell>
        </row>
        <row r="557">
          <cell r="D557">
            <v>750202</v>
          </cell>
        </row>
        <row r="558">
          <cell r="D558">
            <v>750203</v>
          </cell>
        </row>
        <row r="559">
          <cell r="D559">
            <v>750300</v>
          </cell>
        </row>
        <row r="560">
          <cell r="D560">
            <v>750301</v>
          </cell>
        </row>
        <row r="561">
          <cell r="D561">
            <v>750302</v>
          </cell>
        </row>
        <row r="562">
          <cell r="D562">
            <v>750303</v>
          </cell>
        </row>
        <row r="563">
          <cell r="D563">
            <v>750304</v>
          </cell>
        </row>
        <row r="564">
          <cell r="D564">
            <v>750305</v>
          </cell>
        </row>
        <row r="565">
          <cell r="D565">
            <v>750306</v>
          </cell>
        </row>
        <row r="566">
          <cell r="D566">
            <v>750400</v>
          </cell>
        </row>
        <row r="567">
          <cell r="D567">
            <v>750401</v>
          </cell>
        </row>
        <row r="568">
          <cell r="D568">
            <v>750402</v>
          </cell>
        </row>
        <row r="569">
          <cell r="D569">
            <v>750500</v>
          </cell>
        </row>
        <row r="570">
          <cell r="D570">
            <v>750501</v>
          </cell>
        </row>
        <row r="571">
          <cell r="D571">
            <v>750502</v>
          </cell>
        </row>
        <row r="572">
          <cell r="D572">
            <v>750503</v>
          </cell>
        </row>
        <row r="573">
          <cell r="D573">
            <v>750504</v>
          </cell>
        </row>
        <row r="574">
          <cell r="D574">
            <v>750505</v>
          </cell>
        </row>
        <row r="575">
          <cell r="D575">
            <v>759900</v>
          </cell>
        </row>
        <row r="576">
          <cell r="D576">
            <v>770000</v>
          </cell>
        </row>
        <row r="577">
          <cell r="D577">
            <v>770100</v>
          </cell>
        </row>
        <row r="578">
          <cell r="D578">
            <v>770101</v>
          </cell>
        </row>
        <row r="579">
          <cell r="D579">
            <v>770102</v>
          </cell>
        </row>
        <row r="580">
          <cell r="D580">
            <v>770103</v>
          </cell>
        </row>
        <row r="581">
          <cell r="D581">
            <v>770199</v>
          </cell>
        </row>
        <row r="582">
          <cell r="D582">
            <v>770200</v>
          </cell>
        </row>
        <row r="583">
          <cell r="D583">
            <v>770201</v>
          </cell>
        </row>
        <row r="584">
          <cell r="D584">
            <v>770203</v>
          </cell>
        </row>
        <row r="585">
          <cell r="D585">
            <v>770216</v>
          </cell>
        </row>
        <row r="586">
          <cell r="D586">
            <v>770217</v>
          </cell>
        </row>
        <row r="587">
          <cell r="D587">
            <v>770218</v>
          </cell>
        </row>
        <row r="588">
          <cell r="D588">
            <v>780000</v>
          </cell>
        </row>
        <row r="589">
          <cell r="D589">
            <v>780100</v>
          </cell>
        </row>
        <row r="590">
          <cell r="D590">
            <v>780101</v>
          </cell>
        </row>
        <row r="591">
          <cell r="D591">
            <v>780102</v>
          </cell>
        </row>
        <row r="592">
          <cell r="D592">
            <v>780103</v>
          </cell>
        </row>
        <row r="593">
          <cell r="D593">
            <v>780104</v>
          </cell>
        </row>
        <row r="594">
          <cell r="D594">
            <v>780106</v>
          </cell>
        </row>
        <row r="595">
          <cell r="D595">
            <v>780108</v>
          </cell>
        </row>
        <row r="596">
          <cell r="D596">
            <v>780200</v>
          </cell>
        </row>
        <row r="597">
          <cell r="D597">
            <v>780203</v>
          </cell>
        </row>
        <row r="598">
          <cell r="D598">
            <v>780204</v>
          </cell>
        </row>
        <row r="599">
          <cell r="D599">
            <v>780206</v>
          </cell>
        </row>
        <row r="600">
          <cell r="D600">
            <v>780208</v>
          </cell>
        </row>
        <row r="601">
          <cell r="D601">
            <v>780210</v>
          </cell>
        </row>
        <row r="602">
          <cell r="D602">
            <v>780300</v>
          </cell>
        </row>
        <row r="603">
          <cell r="D603">
            <v>780301</v>
          </cell>
        </row>
        <row r="604">
          <cell r="D604">
            <v>780302</v>
          </cell>
        </row>
        <row r="605">
          <cell r="D605">
            <v>780304</v>
          </cell>
        </row>
        <row r="606">
          <cell r="D606">
            <v>780400</v>
          </cell>
        </row>
        <row r="607">
          <cell r="D607">
            <v>780499</v>
          </cell>
        </row>
        <row r="608">
          <cell r="D608">
            <v>780500</v>
          </cell>
        </row>
        <row r="609">
          <cell r="D609">
            <v>780509</v>
          </cell>
        </row>
        <row r="610">
          <cell r="D610">
            <v>780515</v>
          </cell>
        </row>
        <row r="611">
          <cell r="D611">
            <v>780600</v>
          </cell>
        </row>
        <row r="612">
          <cell r="D612">
            <v>780642</v>
          </cell>
        </row>
        <row r="613">
          <cell r="D613">
            <v>840000</v>
          </cell>
        </row>
        <row r="614">
          <cell r="D614">
            <v>840100</v>
          </cell>
        </row>
        <row r="615">
          <cell r="D615">
            <v>840103</v>
          </cell>
        </row>
        <row r="616">
          <cell r="D616">
            <v>840104</v>
          </cell>
        </row>
        <row r="617">
          <cell r="D617">
            <v>840105</v>
          </cell>
        </row>
        <row r="618">
          <cell r="D618">
            <v>840106</v>
          </cell>
        </row>
        <row r="619">
          <cell r="D619">
            <v>840107</v>
          </cell>
        </row>
        <row r="620">
          <cell r="D620">
            <v>840108</v>
          </cell>
        </row>
        <row r="621">
          <cell r="D621">
            <v>840109</v>
          </cell>
        </row>
        <row r="622">
          <cell r="D622">
            <v>840111</v>
          </cell>
        </row>
        <row r="623">
          <cell r="D623">
            <v>840112</v>
          </cell>
        </row>
        <row r="624">
          <cell r="D624">
            <v>840113</v>
          </cell>
        </row>
        <row r="625">
          <cell r="D625">
            <v>840115</v>
          </cell>
        </row>
        <row r="626">
          <cell r="D626">
            <v>840200</v>
          </cell>
        </row>
        <row r="627">
          <cell r="D627">
            <v>840201</v>
          </cell>
        </row>
        <row r="628">
          <cell r="D628">
            <v>840202</v>
          </cell>
        </row>
        <row r="629">
          <cell r="D629">
            <v>840203</v>
          </cell>
        </row>
        <row r="630">
          <cell r="D630">
            <v>840300</v>
          </cell>
        </row>
        <row r="631">
          <cell r="D631">
            <v>840301</v>
          </cell>
        </row>
        <row r="632">
          <cell r="D632">
            <v>840302</v>
          </cell>
        </row>
        <row r="633">
          <cell r="D633">
            <v>840399</v>
          </cell>
        </row>
        <row r="634">
          <cell r="D634">
            <v>840400</v>
          </cell>
        </row>
        <row r="635">
          <cell r="D635">
            <v>840401</v>
          </cell>
        </row>
        <row r="636">
          <cell r="D636">
            <v>840500</v>
          </cell>
        </row>
        <row r="637">
          <cell r="D637">
            <v>840512</v>
          </cell>
        </row>
        <row r="638">
          <cell r="D638">
            <v>840513</v>
          </cell>
        </row>
        <row r="639">
          <cell r="D639">
            <v>840514</v>
          </cell>
        </row>
        <row r="640">
          <cell r="D640">
            <v>840515</v>
          </cell>
        </row>
        <row r="641">
          <cell r="D641">
            <v>990000</v>
          </cell>
        </row>
        <row r="642">
          <cell r="D642">
            <v>990100</v>
          </cell>
        </row>
        <row r="643">
          <cell r="D643">
            <v>990101</v>
          </cell>
        </row>
        <row r="644">
          <cell r="D644">
            <v>990102</v>
          </cell>
        </row>
        <row r="645">
          <cell r="D645">
            <v>990103</v>
          </cell>
        </row>
        <row r="646">
          <cell r="D646">
            <v>990104</v>
          </cell>
        </row>
        <row r="647">
          <cell r="D647">
            <v>550101</v>
          </cell>
        </row>
        <row r="648">
          <cell r="D648">
            <v>850101</v>
          </cell>
        </row>
        <row r="649">
          <cell r="D649">
            <v>850102</v>
          </cell>
        </row>
      </sheetData>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Hoja2"/>
      <sheetName val="POA"/>
      <sheetName val="PAC"/>
      <sheetName val="REPROGRAM"/>
      <sheetName val="CERT_ACT_POA"/>
      <sheetName val="AVALES"/>
      <sheetName val="UNICODIGO"/>
      <sheetName val="CATALOGO"/>
      <sheetName val="Hoja3"/>
      <sheetName val="MODIFICA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OA"/>
      <sheetName val="PAC"/>
      <sheetName val="REPROGRAM"/>
      <sheetName val="CERT_ACT_POA"/>
      <sheetName val="AVALES"/>
      <sheetName val="UNICODIGO"/>
      <sheetName val="CATALOG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RESUMEN"/>
      <sheetName val="2012"/>
      <sheetName val="2013"/>
      <sheetName val="2014"/>
      <sheetName val="2015"/>
      <sheetName val="PAI 2016"/>
      <sheetName val="TRANSFERENCIAS"/>
      <sheetName val="ANTICIPOS"/>
      <sheetName val="REPORTE PROYECTOS"/>
      <sheetName val="EVOLUCIÓN PRESUPUESTO"/>
      <sheetName val="BASE DATOS"/>
      <sheetName val="CONSOLIDADO X MES"/>
      <sheetName val="GRÁFICAS EJECUCIÓN - GESTIÓN"/>
      <sheetName val="EJECUCIÓN ACUMULADA"/>
      <sheetName val="GESTIÓN ACUMULADA"/>
      <sheetName val="CONSOLIDADO POR PROYECTOS MES"/>
      <sheetName val="ANÁLISIS PROYECTO TRIMESTRE"/>
      <sheetName val="ANÁLISIS PROYECTO CUATRIMESTRE"/>
      <sheetName val="ANÁLISIS PROYECTO SEMESTRE"/>
      <sheetName val="GASTO CORRIENTE"/>
      <sheetName val="historico 2011-2015"/>
      <sheetName val="POA 2016 VALIDADO"/>
      <sheetName val="MODIFICACIONES"/>
      <sheetName val="SEGUIMIENTO"/>
      <sheetName val="CPS Y AVALES"/>
      <sheetName val="REGISTRO"/>
      <sheetName val="POA PARA ENVIAR"/>
      <sheetName val="CATALO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E2" t="str">
            <v>ENERO MODIFICADO</v>
          </cell>
          <cell r="BF2" t="str">
            <v>FEBRERO MODIFICADO</v>
          </cell>
          <cell r="BG2" t="str">
            <v>MARZO MODIFICADO</v>
          </cell>
          <cell r="BH2" t="str">
            <v>ABRIL MODIFICADO</v>
          </cell>
          <cell r="BI2" t="str">
            <v>MAYO MODIFICADO</v>
          </cell>
          <cell r="BJ2" t="str">
            <v>JUNIO MODIFICADO</v>
          </cell>
          <cell r="BK2" t="str">
            <v>JULIO MODIFICADO</v>
          </cell>
          <cell r="BL2" t="str">
            <v>AGOSTO MODIFICADO</v>
          </cell>
          <cell r="BM2" t="str">
            <v>SEPTIEMBRE MODIFICADO</v>
          </cell>
          <cell r="BN2" t="str">
            <v>OCTUBRE MODIFICADO</v>
          </cell>
          <cell r="BO2" t="str">
            <v>NOVIEMBRE MODIFICADO</v>
          </cell>
          <cell r="BP2" t="str">
            <v>DICIEMBRE MODIFICADO</v>
          </cell>
        </row>
      </sheetData>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Techo PC"/>
      <sheetName val="Viaticos"/>
      <sheetName val="Refor"/>
      <sheetName val="REF_TD"/>
      <sheetName val="Hoja1"/>
      <sheetName val="EJ"/>
      <sheetName val="Matriz Cuadre"/>
      <sheetName val="POA"/>
      <sheetName val="REPROGRAM"/>
      <sheetName val="AVALES"/>
      <sheetName val="CERT_ACT_POA"/>
      <sheetName val="CATALOGO"/>
      <sheetName val="PAC"/>
      <sheetName val="UNICODIGO"/>
      <sheetName val="CERTIF_PRESUP"/>
      <sheetName val="COMPROMETIDO"/>
      <sheetName val="DEVENGADO"/>
      <sheetName val="Informe de compatibilidad"/>
      <sheetName val="Base esigef"/>
      <sheetName val="Cuadre"/>
      <sheetName val="Matriz Gastos - POA"/>
      <sheetName val="SALDO POA"/>
      <sheetName val="CERT. PRESUP."/>
      <sheetName val="Matriz Ingresos"/>
      <sheetName val="ANÁLISIS"/>
      <sheetName val="RESUMEN TD"/>
      <sheetName val="Hoja3"/>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AT12" t="str">
            <v>01-FORMACION CAPACITACION Y CERTIFICACION DEL TALENTO HUMANO EN SALUD</v>
          </cell>
        </row>
        <row r="13">
          <cell r="AT13" t="str">
            <v>01-PROGRAMA DE REFORMA INSTITUCIONAL DE LA GESTION PUBLICA</v>
          </cell>
        </row>
        <row r="14">
          <cell r="AT14" t="str">
            <v>90-REESTRUCTURACION INTEGRAL E INNOVACION TECNOLOGICA DEL SISTEMA NACIONAL DE SALUD</v>
          </cell>
        </row>
        <row r="15">
          <cell r="AT15" t="str">
            <v>50-EXTENSION -05- DE LA PROTECCION SOCIAL EN SALUD</v>
          </cell>
        </row>
        <row r="16">
          <cell r="AT16" t="str">
            <v>55-INMUNIZACIONES-ENFERMEDADES INMUNO PREVENIBLES POR VACUNA</v>
          </cell>
        </row>
        <row r="17">
          <cell r="AT17" t="str">
            <v>55-PROYECTO NACIONAL DE TAMIZAJE NEONATAL</v>
          </cell>
        </row>
        <row r="18">
          <cell r="AT18" t="str">
            <v>55-NUTRICION EN EL CICLO DE VIDA - DESNUTRICION CERO</v>
          </cell>
        </row>
        <row r="19">
          <cell r="AT19" t="str">
            <v>55-PROYECTO DE PREVENCION DEL EMBARAZO EN NIÑAS Y ADOLESCENTES</v>
          </cell>
        </row>
        <row r="20">
          <cell r="AT20" t="str">
            <v>56-PREVENCION Y CONTROL DEL VIH/SIDA/ITS</v>
          </cell>
        </row>
        <row r="21">
          <cell r="AT21" t="str">
            <v>24-MI HOSPITAL</v>
          </cell>
        </row>
        <row r="22">
          <cell r="AT22" t="str">
            <v>24-MI HOSPITAL (F.B.C.F.)</v>
          </cell>
        </row>
        <row r="23">
          <cell r="AT23" t="str">
            <v>27-PROMOCION DEL DESARROLLO HUMANO A TRAVES DE LA SALUD</v>
          </cell>
        </row>
        <row r="24">
          <cell r="AT24" t="str">
            <v>50-SOSTENIBILIDAD -49- DE LA OPERACION DE LAS UNIDADES DEL MINISTERIO DE SALUD</v>
          </cell>
        </row>
        <row r="25">
          <cell r="AT25" t="str">
            <v>85-INFRAESTRUCTURA FISICA, EQUIPAMIENTO, MANTENIMIENTO, ESTUDIOS Y FISCALIZACION EN SALUD</v>
          </cell>
        </row>
        <row r="26">
          <cell r="AT26" t="str">
            <v>85-FORTALECIMIENTO RED DE SERVICIOS DE SALUD Y MEJORAMIENTO DE LA CALIDAD</v>
          </cell>
        </row>
        <row r="27">
          <cell r="AT27" t="str">
            <v>85-APOYO A LA EXTENSION EN LA PROTECCION SOCIAL Y ATENCION SOCIAL EN SALUD</v>
          </cell>
        </row>
        <row r="28">
          <cell r="AT28" t="str">
            <v>85-PROGRAMA DE COOPERACION SOCIO SANITARIO EN APOYO AL PLAN BINACIONAL DE PAZ ECUADOR Y PERU II FASE</v>
          </cell>
        </row>
        <row r="29">
          <cell r="AT29" t="str">
            <v>85-DOTACION DE EQUIPAMIENTO HOSPITALARIO MODERNO EN ESTABLECIMIENTOS DE SEGUNDO Y TERCER NIVEL DE ATENCION EN SALUD</v>
          </cell>
        </row>
        <row r="30">
          <cell r="AT30" t="str">
            <v>90-ATENCION INTEGRAL E INTEGRADORA A PERSONAS CON DISCAPACIDAD REHABILITACION Y CUIDADOS ESPECIALES EN SALUD A NIVEL NACIONAL</v>
          </cell>
        </row>
        <row r="31">
          <cell r="AT31" t="str">
            <v>90-CREACION E IMPLEMENTACION DE SERVICIOS DE LA RED DE SALUD MENTAL COMUNITARIA Y CENTROS ESTATALES DE RECUPERACION DE ADICCIONES</v>
          </cell>
        </row>
        <row r="32">
          <cell r="AT32" t="str">
            <v>90-APOYO PARA EL DIAGNOSTICO TEMPRANO, CALIFICACION Y ENTREGA DE AYUDAS TECNICAS PARA PERSONAS CON DISCAPACIDAD EN ECUADOR</v>
          </cell>
        </row>
        <row r="33">
          <cell r="AT33" t="str">
            <v>97-PROYECTO DE RECONSTRUCCION Y REHABILITACION DE INFRAESTRUCTURA FISICA EN LAS ZONAS AFECTADAS POR EL TERREMOTO</v>
          </cell>
        </row>
        <row r="34">
          <cell r="AT34" t="str">
            <v>97-PROYECTO DE CONTINGENCIA PARA PREVENIR LOS EFECTOS DEL FENOMENO DEL NIÑO Y LA POSIBLE ERUPCION DEL VOLCAN COTOPAXI Y OTROS DESASTRES NATURALES</v>
          </cell>
        </row>
        <row r="35">
          <cell r="AT35" t="str">
            <v>20-INFRAESTRUCTURA FISICA, EQUIPAMIENTO, MANTENIMIENTO, ESTUDIOS Y FISCALIZACION EN SALUD</v>
          </cell>
        </row>
        <row r="36">
          <cell r="AT36" t="str">
            <v>34-PROYECTO DE CONTINGENCIA PARA PREVENIR LOS EFECTOS DEL FENOMENO DEL NIÑO Y LA POSIBLE ERUPCION DEL VOLCAN COTOPAXI Y OTROS DESASTRES NATURALES</v>
          </cell>
        </row>
        <row r="37">
          <cell r="AT37" t="str">
            <v>34-INFRAESTRUCTURA FISICA, EQUIPAMIENTO, MANTENIMIENTO, ESTUDIOS Y FISCALIZACION EN SALUD</v>
          </cell>
        </row>
        <row r="38">
          <cell r="AT38" t="str">
            <v>50-EXTENSION -05- DE LA PROTECCION SOCIAL EN SALUD</v>
          </cell>
        </row>
        <row r="39">
          <cell r="AT39" t="str">
            <v>34-INFRAESTRUCTURA FISICA, EQUIPAMIENTO, MANTENIMIENTO, ESTUDIOS Y FISCALIZACION EN SALUD</v>
          </cell>
        </row>
        <row r="40">
          <cell r="AT40" t="str">
            <v>50-INFRAESTRUCTURA FISICA, EQUIPAMIENTO, MANTENIMIENTO, ESTUDIOS Y FISCALIZACION EN SALUD - 007</v>
          </cell>
        </row>
        <row r="41">
          <cell r="AT41" t="str">
            <v>56- APOYO A LA PROVISIÓN DE LOS SERVICIOS DE SALUD EN EL MARCO DE LA PANDEMIA DE CORONAVIRUS COVID 19</v>
          </cell>
        </row>
        <row r="42">
          <cell r="AT42" t="str">
            <v>85-FORTALECIMIENTO DEL PRIMER Y SEGUNDO NIVEL DE ATENCIÓN EN SALUD PARA LA PROVISIÓN DE SERVICIOS DE SALUD A PERSONAS EN SITUACIÓN DE MOVILIDAD.</v>
          </cell>
        </row>
        <row r="43">
          <cell r="AT43" t="str">
            <v>50-FORTALECIMIENTO RED DE SERVICIOS DE SALUD Y MEJORAMIENTO DE LA CALIDAD</v>
          </cell>
        </row>
        <row r="44">
          <cell r="AT44" t="str">
            <v>50-INMUNIZACIONES-ENFERMEDADES INMUNO PREVENIBLES POR VACUNA</v>
          </cell>
        </row>
        <row r="45">
          <cell r="AT45" t="str">
            <v>50-ALIMENTACION Y NUTRICION SIAN</v>
          </cell>
        </row>
        <row r="46">
          <cell r="AT46" t="str">
            <v>50-SOSTENIBILIDAD -49- DE LA OPERACION DE LAS UNIDADES DEL MINISTERIO DE SALUD</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OA"/>
      <sheetName val="REPROGRAM"/>
      <sheetName val="CERTIF_PRESUP"/>
      <sheetName val="AVALES (2)"/>
      <sheetName val="Hoja2"/>
      <sheetName val="Hoja1"/>
      <sheetName val="PAC"/>
      <sheetName val="CERT_ACT_POA"/>
      <sheetName val="AVALES"/>
      <sheetName val="UNICODIGO"/>
      <sheetName val="CATALOGO"/>
      <sheetName val="POA (3)"/>
      <sheetName val="POA (2)"/>
      <sheetName val="Hoja3"/>
      <sheetName val="MODIFICA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_Solicitud"/>
      <sheetName val="DATOS"/>
      <sheetName val="CATALOGO"/>
    </sheetNames>
    <sheetDataSet>
      <sheetData sheetId="0" refreshError="1"/>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strucciones"/>
      <sheetName val="Base_Seguimiento"/>
      <sheetName val="Hoja1"/>
      <sheetName val="POA"/>
      <sheetName val="Matriz Ingresos"/>
      <sheetName val="PAC"/>
      <sheetName val="REPROGRAM"/>
      <sheetName val="CERT_PRES"/>
      <sheetName val="CERT_ACT_POA"/>
      <sheetName val="V_2021_REV (2)"/>
      <sheetName val="Hoja13"/>
      <sheetName val="Hoja12"/>
      <sheetName val="Hoja11"/>
      <sheetName val="CATALOGO"/>
      <sheetName val="IND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ATALOGO"/>
      <sheetName val="POA_GC_2025"/>
      <sheetName val="REPROGRAM"/>
      <sheetName val="CERT_PRES"/>
      <sheetName val="CERT_ACT_POA"/>
      <sheetName val="V_2025_REV"/>
    </sheetNames>
    <sheetDataSet>
      <sheetData sheetId="0"/>
      <sheetData sheetId="1">
        <row r="1">
          <cell r="A1" t="str">
            <v>MINISTERIO DE SALUD PÚBLICA</v>
          </cell>
        </row>
        <row r="2">
          <cell r="A2" t="str">
            <v>MATRIZ POA 2025</v>
          </cell>
        </row>
        <row r="3">
          <cell r="A3" t="str">
            <v>NIVEL DESCONCETRADO - GASTO CORRIENTE</v>
          </cell>
        </row>
        <row r="4">
          <cell r="A4" t="str">
            <v>Campos que deben escoger de la lista y puede borrar la celda</v>
          </cell>
        </row>
        <row r="5">
          <cell r="A5" t="str">
            <v>Campos que no se debe borrar pues contienen fórmulas</v>
          </cell>
        </row>
        <row r="6">
          <cell r="A6" t="str">
            <v>Campos de llenando manual</v>
          </cell>
        </row>
        <row r="7">
          <cell r="A7" t="str">
            <v>CODIGO LINEA POA</v>
          </cell>
          <cell r="B7" t="str">
            <v>UNIDAD ORGÁNICA</v>
          </cell>
          <cell r="CK7" t="str">
            <v>NUEVO CODIFICADO BASE IMPONIBLE</v>
          </cell>
          <cell r="CL7" t="str">
            <v>NUEVO CODIFICADO IVA</v>
          </cell>
          <cell r="CM7" t="str">
            <v>TOTAL NUEVO CODIFICADO REAL (considera +/- reformas en transito)</v>
          </cell>
        </row>
        <row r="8">
          <cell r="A8" t="str">
            <v>Z3005300001</v>
          </cell>
          <cell r="B8" t="str">
            <v>COORDINACION ZONAL 3 - SALUD</v>
          </cell>
          <cell r="CK8">
            <v>5658</v>
          </cell>
          <cell r="CL8">
            <v>0</v>
          </cell>
          <cell r="CM8">
            <v>5658</v>
          </cell>
        </row>
        <row r="9">
          <cell r="A9" t="str">
            <v>Z3005300002</v>
          </cell>
          <cell r="B9" t="str">
            <v>COORDINACION ZONAL 3 - SALUD</v>
          </cell>
          <cell r="CK9">
            <v>2198</v>
          </cell>
          <cell r="CL9">
            <v>0</v>
          </cell>
          <cell r="CM9">
            <v>2198</v>
          </cell>
        </row>
        <row r="10">
          <cell r="A10" t="str">
            <v>Z3005300003</v>
          </cell>
          <cell r="B10" t="str">
            <v>COORDINACION ZONAL 3 - SALUD</v>
          </cell>
          <cell r="CK10">
            <v>67873</v>
          </cell>
          <cell r="CL10">
            <v>0</v>
          </cell>
          <cell r="CM10">
            <v>67873</v>
          </cell>
        </row>
        <row r="11">
          <cell r="A11" t="str">
            <v>Z3005300004</v>
          </cell>
          <cell r="B11" t="str">
            <v>COORDINACION ZONAL 3 - SALUD</v>
          </cell>
          <cell r="CK11">
            <v>6550.01</v>
          </cell>
          <cell r="CL11">
            <v>0</v>
          </cell>
          <cell r="CM11">
            <v>6550.01</v>
          </cell>
        </row>
        <row r="12">
          <cell r="A12" t="str">
            <v>Z3005300005</v>
          </cell>
          <cell r="B12" t="str">
            <v>COORDINACION ZONAL 3 - SALUD</v>
          </cell>
          <cell r="CK12">
            <v>5755.07</v>
          </cell>
          <cell r="CL12">
            <v>0</v>
          </cell>
          <cell r="CM12">
            <v>5755.07</v>
          </cell>
        </row>
        <row r="13">
          <cell r="A13" t="str">
            <v>Z3005300006</v>
          </cell>
          <cell r="B13" t="str">
            <v>COORDINACION ZONAL 3 - SALUD</v>
          </cell>
          <cell r="CK13">
            <v>9590</v>
          </cell>
          <cell r="CL13">
            <v>0</v>
          </cell>
          <cell r="CM13">
            <v>9590</v>
          </cell>
        </row>
        <row r="14">
          <cell r="A14" t="str">
            <v>Z3005300007</v>
          </cell>
          <cell r="B14" t="str">
            <v>COORDINACION ZONAL 3 - SALUD</v>
          </cell>
          <cell r="CK14">
            <v>14117.44</v>
          </cell>
          <cell r="CL14">
            <v>0</v>
          </cell>
          <cell r="CM14">
            <v>14117.44</v>
          </cell>
        </row>
        <row r="15">
          <cell r="A15" t="str">
            <v>Z3005300008</v>
          </cell>
          <cell r="B15" t="str">
            <v>COORDINACION ZONAL 3 - SALUD</v>
          </cell>
          <cell r="CK15">
            <v>13765.99</v>
          </cell>
          <cell r="CL15">
            <v>0</v>
          </cell>
          <cell r="CM15">
            <v>13765.99</v>
          </cell>
        </row>
        <row r="16">
          <cell r="A16" t="str">
            <v>Z3005300009</v>
          </cell>
          <cell r="B16" t="str">
            <v>COORDINACION ZONAL 3 - SALUD</v>
          </cell>
          <cell r="CK16">
            <v>0</v>
          </cell>
          <cell r="CL16">
            <v>0</v>
          </cell>
          <cell r="CM16">
            <v>0</v>
          </cell>
        </row>
        <row r="17">
          <cell r="A17" t="str">
            <v>Z3005300010</v>
          </cell>
          <cell r="B17" t="str">
            <v>COORDINACION ZONAL 3 - SALUD</v>
          </cell>
          <cell r="CK17">
            <v>0</v>
          </cell>
          <cell r="CL17">
            <v>0</v>
          </cell>
          <cell r="CM17">
            <v>0</v>
          </cell>
        </row>
        <row r="18">
          <cell r="A18" t="str">
            <v>Z3005300011</v>
          </cell>
          <cell r="B18" t="str">
            <v>COORDINACION ZONAL 3 - SALUD</v>
          </cell>
          <cell r="CK18">
            <v>0</v>
          </cell>
          <cell r="CL18">
            <v>0</v>
          </cell>
          <cell r="CM18">
            <v>0</v>
          </cell>
        </row>
        <row r="19">
          <cell r="A19" t="str">
            <v>Z3005300012</v>
          </cell>
          <cell r="B19" t="str">
            <v>COORDINACION ZONAL 3 - SALUD</v>
          </cell>
          <cell r="CK19">
            <v>0</v>
          </cell>
          <cell r="CL19">
            <v>0</v>
          </cell>
          <cell r="CM19">
            <v>0</v>
          </cell>
        </row>
        <row r="20">
          <cell r="A20" t="str">
            <v>Z3005300013</v>
          </cell>
          <cell r="B20" t="str">
            <v>COORDINACION ZONAL 3 - SALUD</v>
          </cell>
          <cell r="CK20">
            <v>24768</v>
          </cell>
          <cell r="CL20">
            <v>0</v>
          </cell>
          <cell r="CM20">
            <v>24768</v>
          </cell>
        </row>
        <row r="21">
          <cell r="A21" t="str">
            <v>Z3005300014</v>
          </cell>
          <cell r="B21" t="str">
            <v>COORDINACION ZONAL 3 - SALUD</v>
          </cell>
          <cell r="CK21">
            <v>1069116.24</v>
          </cell>
          <cell r="CL21">
            <v>0</v>
          </cell>
          <cell r="CM21">
            <v>1069116.24</v>
          </cell>
        </row>
        <row r="22">
          <cell r="A22" t="str">
            <v>Z3005300015</v>
          </cell>
          <cell r="B22" t="str">
            <v>COORDINACION ZONAL 3 - SALUD</v>
          </cell>
          <cell r="CK22">
            <v>365462.83</v>
          </cell>
          <cell r="CL22">
            <v>0</v>
          </cell>
          <cell r="CM22">
            <v>365462.83</v>
          </cell>
        </row>
        <row r="23">
          <cell r="A23" t="str">
            <v>Z3005300016</v>
          </cell>
          <cell r="B23" t="str">
            <v>COORDINACION ZONAL 3 - SALUD</v>
          </cell>
          <cell r="CK23">
            <v>3316415</v>
          </cell>
          <cell r="CL23">
            <v>0</v>
          </cell>
          <cell r="CM23">
            <v>3316415</v>
          </cell>
        </row>
        <row r="24">
          <cell r="A24" t="str">
            <v>Z3005300017</v>
          </cell>
          <cell r="B24" t="str">
            <v>COORDINACION ZONAL 3 - SALUD</v>
          </cell>
          <cell r="CK24">
            <v>892235.65</v>
          </cell>
          <cell r="CL24">
            <v>0</v>
          </cell>
          <cell r="CM24">
            <v>892235.65</v>
          </cell>
        </row>
        <row r="25">
          <cell r="A25" t="str">
            <v>Z3005300018</v>
          </cell>
          <cell r="B25" t="str">
            <v>COORDINACION ZONAL 3 - SALUD</v>
          </cell>
          <cell r="CK25">
            <v>35930.639999999999</v>
          </cell>
          <cell r="CL25">
            <v>0</v>
          </cell>
          <cell r="CM25">
            <v>35930.639999999999</v>
          </cell>
        </row>
        <row r="26">
          <cell r="A26" t="str">
            <v>Z3005300019</v>
          </cell>
          <cell r="B26" t="str">
            <v>COORDINACION ZONAL 3 - SALUD</v>
          </cell>
          <cell r="CK26">
            <v>363187.55</v>
          </cell>
          <cell r="CL26">
            <v>0</v>
          </cell>
          <cell r="CM26">
            <v>363187.55</v>
          </cell>
        </row>
        <row r="27">
          <cell r="A27" t="str">
            <v>Z3005300020</v>
          </cell>
          <cell r="B27" t="str">
            <v>COORDINACION ZONAL 3 - SALUD</v>
          </cell>
          <cell r="CK27">
            <v>10460.280000000001</v>
          </cell>
          <cell r="CL27">
            <v>0</v>
          </cell>
          <cell r="CM27">
            <v>10460.280000000001</v>
          </cell>
        </row>
        <row r="28">
          <cell r="A28" t="str">
            <v>Z3005300022</v>
          </cell>
          <cell r="B28" t="str">
            <v>COORDINACION ZONAL 3 - SALUD</v>
          </cell>
          <cell r="CK28">
            <v>3804.17</v>
          </cell>
          <cell r="CL28">
            <v>0</v>
          </cell>
          <cell r="CM28">
            <v>3804.17</v>
          </cell>
        </row>
        <row r="29">
          <cell r="A29" t="str">
            <v>Z3005300023</v>
          </cell>
          <cell r="B29" t="str">
            <v>COORDINACION ZONAL 3 - SALUD</v>
          </cell>
          <cell r="CK29">
            <v>30270.91</v>
          </cell>
          <cell r="CL29">
            <v>0</v>
          </cell>
          <cell r="CM29">
            <v>30270.91</v>
          </cell>
        </row>
        <row r="30">
          <cell r="A30" t="str">
            <v>Z3005300024</v>
          </cell>
          <cell r="B30" t="str">
            <v>COORDINACION ZONAL 3 - SALUD</v>
          </cell>
          <cell r="CK30">
            <v>1270.3399999999999</v>
          </cell>
          <cell r="CL30">
            <v>0</v>
          </cell>
          <cell r="CM30">
            <v>1270.3399999999999</v>
          </cell>
        </row>
        <row r="31">
          <cell r="A31" t="str">
            <v>Z3005300021</v>
          </cell>
          <cell r="B31" t="str">
            <v>COORDINACION ZONAL 3 - SALUD</v>
          </cell>
          <cell r="CK31">
            <v>0</v>
          </cell>
          <cell r="CL31">
            <v>0</v>
          </cell>
          <cell r="CM31">
            <v>0</v>
          </cell>
        </row>
        <row r="32">
          <cell r="A32" t="str">
            <v>Z3005300025</v>
          </cell>
          <cell r="B32" t="str">
            <v>COORDINACION ZONAL 3 - SALUD</v>
          </cell>
          <cell r="CK32">
            <v>12325.77</v>
          </cell>
          <cell r="CL32">
            <v>0</v>
          </cell>
          <cell r="CM32">
            <v>12325.77</v>
          </cell>
        </row>
        <row r="33">
          <cell r="A33" t="str">
            <v>Z3005300176</v>
          </cell>
          <cell r="B33" t="str">
            <v>COORDINACION ZONAL 3 - SALUD</v>
          </cell>
          <cell r="CK33">
            <v>6929</v>
          </cell>
          <cell r="CL33">
            <v>0</v>
          </cell>
          <cell r="CM33">
            <v>6929</v>
          </cell>
        </row>
        <row r="34">
          <cell r="A34" t="str">
            <v>Z3005300026</v>
          </cell>
          <cell r="B34" t="str">
            <v>COORDINACION ZONAL 3 - SALUD</v>
          </cell>
          <cell r="CK34">
            <v>5585689.4500000002</v>
          </cell>
          <cell r="CL34">
            <v>0</v>
          </cell>
          <cell r="CM34">
            <v>5585689.4500000002</v>
          </cell>
        </row>
        <row r="35">
          <cell r="A35" t="str">
            <v>Z3005300027</v>
          </cell>
          <cell r="B35" t="str">
            <v>COORDINACION ZONAL 3 - SALUD</v>
          </cell>
          <cell r="CK35">
            <v>33609.300000000003</v>
          </cell>
          <cell r="CL35">
            <v>0</v>
          </cell>
          <cell r="CM35">
            <v>33609.300000000003</v>
          </cell>
        </row>
        <row r="36">
          <cell r="A36" t="str">
            <v>Z3005300028</v>
          </cell>
          <cell r="B36" t="str">
            <v>COORDINACION ZONAL 3 - SALUD</v>
          </cell>
          <cell r="CK36">
            <v>1209120.53</v>
          </cell>
          <cell r="CL36">
            <v>0</v>
          </cell>
          <cell r="CM36">
            <v>1209120.53</v>
          </cell>
        </row>
        <row r="37">
          <cell r="A37" t="str">
            <v>Z3005300030</v>
          </cell>
          <cell r="B37" t="str">
            <v>COORDINACION ZONAL 3 - SALUD</v>
          </cell>
          <cell r="CK37">
            <v>5542.73</v>
          </cell>
          <cell r="CL37">
            <v>0</v>
          </cell>
          <cell r="CM37">
            <v>5542.73</v>
          </cell>
        </row>
        <row r="38">
          <cell r="A38" t="str">
            <v>Z3005300031</v>
          </cell>
          <cell r="B38" t="str">
            <v>COORDINACION ZONAL 3 - SALUD</v>
          </cell>
          <cell r="CK38">
            <v>1853399.26</v>
          </cell>
          <cell r="CL38">
            <v>0</v>
          </cell>
          <cell r="CM38">
            <v>1853399.26</v>
          </cell>
        </row>
        <row r="39">
          <cell r="A39" t="str">
            <v>Z3005300029</v>
          </cell>
          <cell r="B39" t="str">
            <v>COORDINACION ZONAL 3 - SALUD</v>
          </cell>
          <cell r="CK39">
            <v>0</v>
          </cell>
          <cell r="CL39">
            <v>0</v>
          </cell>
          <cell r="CM39">
            <v>0</v>
          </cell>
        </row>
        <row r="40">
          <cell r="A40" t="str">
            <v>Z3005300032</v>
          </cell>
          <cell r="B40" t="str">
            <v>COORDINACION ZONAL 3 - SALUD</v>
          </cell>
          <cell r="CK40">
            <v>158460</v>
          </cell>
          <cell r="CL40">
            <v>0</v>
          </cell>
          <cell r="CM40">
            <v>158460</v>
          </cell>
        </row>
        <row r="41">
          <cell r="A41" t="str">
            <v>Z3005300034</v>
          </cell>
          <cell r="B41" t="str">
            <v>COORDINACION ZONAL 3 - SALUD</v>
          </cell>
          <cell r="CK41">
            <v>409750</v>
          </cell>
          <cell r="CL41">
            <v>0</v>
          </cell>
          <cell r="CM41">
            <v>409750</v>
          </cell>
        </row>
        <row r="42">
          <cell r="A42" t="str">
            <v>Z3005300033</v>
          </cell>
          <cell r="B42" t="str">
            <v>COORDINACION ZONAL 3 - SALUD</v>
          </cell>
          <cell r="CK42">
            <v>2786976.06</v>
          </cell>
          <cell r="CL42">
            <v>0</v>
          </cell>
          <cell r="CM42">
            <v>2786976.06</v>
          </cell>
        </row>
        <row r="43">
          <cell r="A43" t="str">
            <v>Z3005300036</v>
          </cell>
          <cell r="B43" t="str">
            <v>COORDINACION ZONAL 3 - SALUD</v>
          </cell>
          <cell r="CK43">
            <v>39540.31</v>
          </cell>
          <cell r="CL43">
            <v>0</v>
          </cell>
          <cell r="CM43">
            <v>39540.31</v>
          </cell>
        </row>
        <row r="44">
          <cell r="A44" t="str">
            <v>Z3005300035</v>
          </cell>
          <cell r="B44" t="str">
            <v>COORDINACION ZONAL 3 - SALUD</v>
          </cell>
          <cell r="CK44">
            <v>1054421.58</v>
          </cell>
          <cell r="CL44">
            <v>0</v>
          </cell>
          <cell r="CM44">
            <v>1054421.58</v>
          </cell>
        </row>
        <row r="45">
          <cell r="A45" t="str">
            <v>Z3005300038</v>
          </cell>
          <cell r="B45" t="str">
            <v>COORDINACION ZONAL 3 - SALUD</v>
          </cell>
          <cell r="CK45">
            <v>37234.99</v>
          </cell>
          <cell r="CL45">
            <v>0</v>
          </cell>
          <cell r="CM45">
            <v>37234.99</v>
          </cell>
        </row>
        <row r="46">
          <cell r="A46" t="str">
            <v>Z3005300037</v>
          </cell>
          <cell r="B46" t="str">
            <v>COORDINACION ZONAL 3 - SALUD</v>
          </cell>
          <cell r="CK46">
            <v>731709.96</v>
          </cell>
          <cell r="CL46">
            <v>0</v>
          </cell>
          <cell r="CM46">
            <v>731709.96</v>
          </cell>
        </row>
        <row r="47">
          <cell r="A47" t="str">
            <v>Z3005300039</v>
          </cell>
          <cell r="B47" t="str">
            <v>COORDINACION ZONAL 3 - SALUD</v>
          </cell>
          <cell r="CK47">
            <v>5155</v>
          </cell>
          <cell r="CL47">
            <v>0</v>
          </cell>
          <cell r="CM47">
            <v>5155</v>
          </cell>
        </row>
        <row r="48">
          <cell r="A48" t="str">
            <v>Z3005300043</v>
          </cell>
          <cell r="B48" t="str">
            <v>COORDINACION ZONAL 3 - SALUD</v>
          </cell>
          <cell r="CK48">
            <v>13866.16</v>
          </cell>
          <cell r="CL48">
            <v>0</v>
          </cell>
          <cell r="CM48">
            <v>13866.16</v>
          </cell>
        </row>
        <row r="49">
          <cell r="A49" t="str">
            <v>Z3005300044</v>
          </cell>
          <cell r="B49" t="str">
            <v>COORDINACION ZONAL 3 - SALUD</v>
          </cell>
          <cell r="CK49">
            <v>22030.5</v>
          </cell>
          <cell r="CL49">
            <v>0</v>
          </cell>
          <cell r="CM49">
            <v>22030.5</v>
          </cell>
        </row>
        <row r="50">
          <cell r="A50" t="str">
            <v>Z3005300045</v>
          </cell>
          <cell r="B50" t="str">
            <v>COORDINACION ZONAL 3 - SALUD</v>
          </cell>
          <cell r="CK50">
            <v>46657.35</v>
          </cell>
          <cell r="CL50">
            <v>0</v>
          </cell>
          <cell r="CM50">
            <v>46657.35</v>
          </cell>
        </row>
        <row r="51">
          <cell r="A51" t="str">
            <v>Z3005300041</v>
          </cell>
          <cell r="B51" t="str">
            <v>COORDINACION ZONAL 3 - SALUD</v>
          </cell>
          <cell r="CK51">
            <v>0</v>
          </cell>
          <cell r="CL51">
            <v>0</v>
          </cell>
          <cell r="CM51">
            <v>0</v>
          </cell>
        </row>
        <row r="52">
          <cell r="A52" t="str">
            <v>Z3005300042</v>
          </cell>
          <cell r="B52" t="str">
            <v>COORDINACION ZONAL 3 - SALUD</v>
          </cell>
          <cell r="CK52">
            <v>0</v>
          </cell>
          <cell r="CL52">
            <v>0</v>
          </cell>
          <cell r="CM52">
            <v>0</v>
          </cell>
        </row>
        <row r="53">
          <cell r="A53" t="str">
            <v>Z3005300046</v>
          </cell>
          <cell r="B53" t="str">
            <v>COORDINACION ZONAL 3 - SALUD</v>
          </cell>
          <cell r="CK53">
            <v>87256.28</v>
          </cell>
          <cell r="CL53">
            <v>0</v>
          </cell>
          <cell r="CM53">
            <v>87256.28</v>
          </cell>
        </row>
        <row r="54">
          <cell r="A54" t="str">
            <v>Z3005300047</v>
          </cell>
          <cell r="B54" t="str">
            <v>COORDINACION ZONAL 3 - SALUD</v>
          </cell>
          <cell r="CK54">
            <v>8407.64</v>
          </cell>
          <cell r="CL54">
            <v>0</v>
          </cell>
          <cell r="CM54">
            <v>8407.64</v>
          </cell>
        </row>
        <row r="55">
          <cell r="A55" t="str">
            <v>Z3005300048</v>
          </cell>
          <cell r="B55" t="str">
            <v>COORDINACION ZONAL 3 - SALUD</v>
          </cell>
          <cell r="CK55">
            <v>89715.24</v>
          </cell>
          <cell r="CL55">
            <v>0</v>
          </cell>
          <cell r="CM55">
            <v>89715.24</v>
          </cell>
        </row>
        <row r="56">
          <cell r="A56" t="str">
            <v>Z3005300049</v>
          </cell>
          <cell r="B56" t="str">
            <v>COORDINACION ZONAL 3 - SALUD</v>
          </cell>
          <cell r="CK56">
            <v>17944.62</v>
          </cell>
          <cell r="CL56">
            <v>0</v>
          </cell>
          <cell r="CM56">
            <v>17944.62</v>
          </cell>
        </row>
        <row r="57">
          <cell r="A57" t="str">
            <v>Z3005300050</v>
          </cell>
          <cell r="B57" t="str">
            <v>COORDINACION ZONAL 3 - SALUD</v>
          </cell>
          <cell r="CK57">
            <v>44500.1</v>
          </cell>
          <cell r="CL57">
            <v>0</v>
          </cell>
          <cell r="CM57">
            <v>44500.1</v>
          </cell>
        </row>
        <row r="58">
          <cell r="A58" t="str">
            <v>Z3005300054</v>
          </cell>
          <cell r="B58" t="str">
            <v>COORDINACION ZONAL 3 - SALUD</v>
          </cell>
          <cell r="CK58">
            <v>14545.67</v>
          </cell>
          <cell r="CL58">
            <v>0</v>
          </cell>
          <cell r="CM58">
            <v>14545.67</v>
          </cell>
        </row>
        <row r="59">
          <cell r="A59" t="str">
            <v>Z3005300055</v>
          </cell>
          <cell r="B59" t="str">
            <v>COORDINACION ZONAL 3 - SALUD</v>
          </cell>
          <cell r="CK59">
            <v>32101.65</v>
          </cell>
          <cell r="CL59">
            <v>0</v>
          </cell>
          <cell r="CM59">
            <v>32101.65</v>
          </cell>
        </row>
        <row r="60">
          <cell r="A60" t="str">
            <v>Z3005300056</v>
          </cell>
          <cell r="B60" t="str">
            <v>COORDINACION ZONAL 3 - SALUD</v>
          </cell>
          <cell r="CK60">
            <v>49101.66</v>
          </cell>
          <cell r="CL60">
            <v>0</v>
          </cell>
          <cell r="CM60">
            <v>49101.66</v>
          </cell>
        </row>
        <row r="61">
          <cell r="A61" t="str">
            <v>Z3005300051</v>
          </cell>
          <cell r="B61" t="str">
            <v>COORDINACION ZONAL 3 - SALUD</v>
          </cell>
          <cell r="CK61">
            <v>0</v>
          </cell>
          <cell r="CL61">
            <v>0</v>
          </cell>
          <cell r="CM61">
            <v>0</v>
          </cell>
        </row>
        <row r="62">
          <cell r="A62" t="str">
            <v>Z3005300052</v>
          </cell>
          <cell r="B62" t="str">
            <v>COORDINACION ZONAL 3 - SALUD</v>
          </cell>
          <cell r="CK62">
            <v>0</v>
          </cell>
          <cell r="CL62">
            <v>0</v>
          </cell>
          <cell r="CM62">
            <v>0</v>
          </cell>
        </row>
        <row r="63">
          <cell r="A63" t="str">
            <v>Z3005300053</v>
          </cell>
          <cell r="B63" t="str">
            <v>COORDINACION ZONAL 3 - SALUD</v>
          </cell>
          <cell r="CK63">
            <v>0</v>
          </cell>
          <cell r="CL63">
            <v>0</v>
          </cell>
          <cell r="CM63">
            <v>0</v>
          </cell>
        </row>
        <row r="64">
          <cell r="A64" t="str">
            <v>Z3005300057</v>
          </cell>
          <cell r="B64" t="str">
            <v>COORDINACION ZONAL 3 - SALUD</v>
          </cell>
          <cell r="CK64">
            <v>969.6</v>
          </cell>
          <cell r="CL64">
            <v>0</v>
          </cell>
          <cell r="CM64">
            <v>969.6</v>
          </cell>
        </row>
        <row r="65">
          <cell r="A65" t="str">
            <v>Z3005300058</v>
          </cell>
          <cell r="B65" t="str">
            <v>COORDINACION ZONAL 3 - SALUD</v>
          </cell>
          <cell r="CK65">
            <v>3451.93</v>
          </cell>
          <cell r="CL65">
            <v>0</v>
          </cell>
          <cell r="CM65">
            <v>3451.93</v>
          </cell>
        </row>
        <row r="66">
          <cell r="A66" t="str">
            <v>Z3005300063</v>
          </cell>
          <cell r="B66" t="str">
            <v>COORDINACION ZONAL 3 - SALUD</v>
          </cell>
          <cell r="CK66">
            <v>13272.16</v>
          </cell>
          <cell r="CL66">
            <v>0</v>
          </cell>
          <cell r="CM66">
            <v>13272.16</v>
          </cell>
        </row>
        <row r="67">
          <cell r="A67" t="str">
            <v>Z3005300066</v>
          </cell>
          <cell r="B67" t="str">
            <v>COORDINACION ZONAL 3 - SALUD</v>
          </cell>
          <cell r="CK67">
            <v>151.68</v>
          </cell>
          <cell r="CL67">
            <v>0</v>
          </cell>
          <cell r="CM67">
            <v>151.68</v>
          </cell>
        </row>
        <row r="68">
          <cell r="A68" t="str">
            <v>Z3005300067</v>
          </cell>
          <cell r="B68" t="str">
            <v>COORDINACION ZONAL 3 - SALUD</v>
          </cell>
          <cell r="CK68">
            <v>4972.08</v>
          </cell>
          <cell r="CL68">
            <v>0</v>
          </cell>
          <cell r="CM68">
            <v>4972.08</v>
          </cell>
        </row>
        <row r="69">
          <cell r="A69" t="str">
            <v>Z3005300059</v>
          </cell>
          <cell r="B69" t="str">
            <v>COORDINACION ZONAL 3 - SALUD</v>
          </cell>
          <cell r="CK69">
            <v>46614.85</v>
          </cell>
          <cell r="CL69">
            <v>0</v>
          </cell>
          <cell r="CM69">
            <v>46614.85</v>
          </cell>
        </row>
        <row r="70">
          <cell r="A70" t="str">
            <v>Z3005300060</v>
          </cell>
          <cell r="B70" t="str">
            <v>COORDINACION ZONAL 3 - SALUD</v>
          </cell>
          <cell r="CK70">
            <v>0</v>
          </cell>
          <cell r="CL70">
            <v>0</v>
          </cell>
          <cell r="CM70">
            <v>0</v>
          </cell>
        </row>
        <row r="71">
          <cell r="A71" t="str">
            <v>Z3005300061</v>
          </cell>
          <cell r="B71" t="str">
            <v>COORDINACION ZONAL 3 - SALUD</v>
          </cell>
          <cell r="CK71">
            <v>0</v>
          </cell>
          <cell r="CL71">
            <v>0</v>
          </cell>
          <cell r="CM71">
            <v>0</v>
          </cell>
        </row>
        <row r="72">
          <cell r="A72" t="str">
            <v>Z3005300062</v>
          </cell>
          <cell r="B72" t="str">
            <v>COORDINACION ZONAL 3 - SALUD</v>
          </cell>
          <cell r="CK72">
            <v>0</v>
          </cell>
          <cell r="CL72">
            <v>0</v>
          </cell>
          <cell r="CM72">
            <v>0</v>
          </cell>
        </row>
        <row r="73">
          <cell r="A73" t="str">
            <v>Z3005300068</v>
          </cell>
          <cell r="B73" t="str">
            <v>COORDINACION ZONAL 3 - SALUD</v>
          </cell>
          <cell r="CK73">
            <v>9966.5300000000007</v>
          </cell>
          <cell r="CL73">
            <v>0</v>
          </cell>
          <cell r="CM73">
            <v>9966.5300000000007</v>
          </cell>
        </row>
        <row r="74">
          <cell r="A74" t="str">
            <v>Z3005300064</v>
          </cell>
          <cell r="B74" t="str">
            <v>COORDINACION ZONAL 3 - SALUD</v>
          </cell>
          <cell r="CK74">
            <v>0</v>
          </cell>
          <cell r="CL74">
            <v>0</v>
          </cell>
          <cell r="CM74">
            <v>0</v>
          </cell>
        </row>
        <row r="75">
          <cell r="A75" t="str">
            <v>Z3005300065</v>
          </cell>
          <cell r="B75" t="str">
            <v>COORDINACION ZONAL 3 - SALUD</v>
          </cell>
          <cell r="CK75">
            <v>0</v>
          </cell>
          <cell r="CL75">
            <v>0</v>
          </cell>
          <cell r="CM75">
            <v>0</v>
          </cell>
        </row>
        <row r="76">
          <cell r="A76" t="str">
            <v>Z3005300070</v>
          </cell>
          <cell r="B76" t="str">
            <v>COORDINACION ZONAL 3 - SALUD</v>
          </cell>
          <cell r="CK76">
            <v>55411.6</v>
          </cell>
          <cell r="CL76">
            <v>0</v>
          </cell>
          <cell r="CM76">
            <v>55411.6</v>
          </cell>
        </row>
        <row r="77">
          <cell r="A77" t="str">
            <v>Z3005300072</v>
          </cell>
          <cell r="B77" t="str">
            <v>COORDINACION ZONAL 3 - SALUD</v>
          </cell>
          <cell r="CK77">
            <v>3390.05</v>
          </cell>
          <cell r="CL77">
            <v>0</v>
          </cell>
          <cell r="CM77">
            <v>3390.05</v>
          </cell>
        </row>
        <row r="78">
          <cell r="A78" t="str">
            <v>Z3005300073</v>
          </cell>
          <cell r="B78" t="str">
            <v>COORDINACION ZONAL 3 - SALUD</v>
          </cell>
          <cell r="CK78">
            <v>12973.52</v>
          </cell>
          <cell r="CL78">
            <v>0</v>
          </cell>
          <cell r="CM78">
            <v>12973.52</v>
          </cell>
        </row>
        <row r="79">
          <cell r="A79" t="str">
            <v>Z3005300069</v>
          </cell>
          <cell r="B79" t="str">
            <v>COORDINACION ZONAL 3 - SALUD</v>
          </cell>
          <cell r="CK79">
            <v>0</v>
          </cell>
          <cell r="CL79">
            <v>0</v>
          </cell>
          <cell r="CM79">
            <v>0</v>
          </cell>
        </row>
        <row r="80">
          <cell r="A80" t="str">
            <v>Z3005300076</v>
          </cell>
          <cell r="B80" t="str">
            <v>COORDINACION ZONAL 3 - SALUD</v>
          </cell>
          <cell r="CK80">
            <v>1710</v>
          </cell>
          <cell r="CL80">
            <v>0</v>
          </cell>
          <cell r="CM80">
            <v>1710</v>
          </cell>
        </row>
        <row r="81">
          <cell r="A81" t="str">
            <v>Z3005300071</v>
          </cell>
          <cell r="B81" t="str">
            <v>COORDINACION ZONAL 3 - SALUD</v>
          </cell>
          <cell r="CK81">
            <v>0</v>
          </cell>
          <cell r="CL81">
            <v>0</v>
          </cell>
          <cell r="CM81">
            <v>0</v>
          </cell>
        </row>
        <row r="82">
          <cell r="A82" t="str">
            <v>Z3005300077</v>
          </cell>
          <cell r="B82" t="str">
            <v>COORDINACION ZONAL 3 - SALUD</v>
          </cell>
          <cell r="CK82">
            <v>109986.95</v>
          </cell>
          <cell r="CL82">
            <v>0</v>
          </cell>
          <cell r="CM82">
            <v>109986.95</v>
          </cell>
        </row>
        <row r="83">
          <cell r="A83" t="str">
            <v>Z3005300078</v>
          </cell>
          <cell r="B83" t="str">
            <v>COORDINACION ZONAL 3 - SALUD</v>
          </cell>
          <cell r="CK83">
            <v>134891.07999999999</v>
          </cell>
          <cell r="CL83">
            <v>0</v>
          </cell>
          <cell r="CM83">
            <v>134891.07999999999</v>
          </cell>
        </row>
        <row r="84">
          <cell r="A84" t="str">
            <v>Z3005300074</v>
          </cell>
          <cell r="B84" t="str">
            <v>COORDINACION ZONAL 3 - SALUD</v>
          </cell>
          <cell r="CK84">
            <v>0</v>
          </cell>
          <cell r="CL84">
            <v>0</v>
          </cell>
          <cell r="CM84">
            <v>0</v>
          </cell>
        </row>
        <row r="85">
          <cell r="A85" t="str">
            <v>Z3005300075</v>
          </cell>
          <cell r="B85" t="str">
            <v>COORDINACION ZONAL 3 - SALUD</v>
          </cell>
          <cell r="CK85">
            <v>0</v>
          </cell>
          <cell r="CL85">
            <v>0</v>
          </cell>
          <cell r="CM85">
            <v>0</v>
          </cell>
        </row>
        <row r="86">
          <cell r="A86" t="str">
            <v>Z3005300081</v>
          </cell>
          <cell r="B86" t="str">
            <v>COORDINACION ZONAL 3 - SALUD</v>
          </cell>
          <cell r="CK86">
            <v>16103.79</v>
          </cell>
          <cell r="CL86">
            <v>0</v>
          </cell>
          <cell r="CM86">
            <v>16103.79</v>
          </cell>
        </row>
        <row r="87">
          <cell r="A87" t="str">
            <v>Z3005300082</v>
          </cell>
          <cell r="B87" t="str">
            <v>COORDINACION ZONAL 3 - SALUD</v>
          </cell>
          <cell r="CK87">
            <v>10613.35</v>
          </cell>
          <cell r="CL87">
            <v>0</v>
          </cell>
          <cell r="CM87">
            <v>10613.35</v>
          </cell>
        </row>
        <row r="88">
          <cell r="A88" t="str">
            <v>Z3005300084</v>
          </cell>
          <cell r="B88" t="str">
            <v>COORDINACION ZONAL 3 - SALUD</v>
          </cell>
          <cell r="CK88">
            <v>442396.8</v>
          </cell>
          <cell r="CL88">
            <v>0</v>
          </cell>
          <cell r="CM88">
            <v>442396.8</v>
          </cell>
        </row>
        <row r="89">
          <cell r="A89" t="str">
            <v>Z3005300079</v>
          </cell>
          <cell r="B89" t="str">
            <v>COORDINACION ZONAL 3 - SALUD</v>
          </cell>
          <cell r="CK89">
            <v>0</v>
          </cell>
          <cell r="CL89">
            <v>0</v>
          </cell>
          <cell r="CM89">
            <v>0</v>
          </cell>
        </row>
        <row r="90">
          <cell r="A90" t="str">
            <v>Z3005300080</v>
          </cell>
          <cell r="B90" t="str">
            <v>COORDINACION ZONAL 3 - SALUD</v>
          </cell>
          <cell r="CK90">
            <v>0</v>
          </cell>
          <cell r="CL90">
            <v>0</v>
          </cell>
          <cell r="CM90">
            <v>0</v>
          </cell>
        </row>
        <row r="91">
          <cell r="A91" t="str">
            <v>Z3005300086</v>
          </cell>
          <cell r="B91" t="str">
            <v>COORDINACION ZONAL 3 - SALUD</v>
          </cell>
          <cell r="CK91">
            <v>703.56</v>
          </cell>
          <cell r="CL91">
            <v>0</v>
          </cell>
          <cell r="CM91">
            <v>703.56</v>
          </cell>
        </row>
        <row r="92">
          <cell r="A92" t="str">
            <v>Z3005300089</v>
          </cell>
          <cell r="B92" t="str">
            <v>COORDINACION ZONAL 3 - SALUD</v>
          </cell>
          <cell r="CK92">
            <v>232.69000000000099</v>
          </cell>
          <cell r="CL92">
            <v>0</v>
          </cell>
          <cell r="CM92">
            <v>232.69</v>
          </cell>
        </row>
        <row r="93">
          <cell r="A93" t="str">
            <v>Z3005300083</v>
          </cell>
          <cell r="B93" t="str">
            <v>COORDINACION ZONAL 3 - SALUD</v>
          </cell>
          <cell r="CK93">
            <v>0</v>
          </cell>
          <cell r="CL93">
            <v>0</v>
          </cell>
          <cell r="CM93">
            <v>0</v>
          </cell>
        </row>
        <row r="94">
          <cell r="A94" t="str">
            <v>Z3005300090</v>
          </cell>
          <cell r="B94" t="str">
            <v>COORDINACION ZONAL 3 - SALUD</v>
          </cell>
          <cell r="CK94">
            <v>3948.23</v>
          </cell>
          <cell r="CL94">
            <v>0</v>
          </cell>
          <cell r="CM94">
            <v>3948.23</v>
          </cell>
        </row>
        <row r="95">
          <cell r="A95" t="str">
            <v>Z3005300085</v>
          </cell>
          <cell r="B95" t="str">
            <v>COORDINACION ZONAL 3 - SALUD</v>
          </cell>
          <cell r="CK95">
            <v>0</v>
          </cell>
          <cell r="CL95">
            <v>0</v>
          </cell>
          <cell r="CM95">
            <v>0</v>
          </cell>
        </row>
        <row r="96">
          <cell r="A96" t="str">
            <v>Z3005300091</v>
          </cell>
          <cell r="B96" t="str">
            <v>COORDINACION ZONAL 3 - SALUD</v>
          </cell>
          <cell r="CK96">
            <v>284455.99</v>
          </cell>
          <cell r="CL96">
            <v>0</v>
          </cell>
          <cell r="CM96">
            <v>284455.99</v>
          </cell>
        </row>
        <row r="97">
          <cell r="A97" t="str">
            <v>Z3005300087</v>
          </cell>
          <cell r="B97" t="str">
            <v>COORDINACION ZONAL 3 - SALUD</v>
          </cell>
          <cell r="CK97">
            <v>0</v>
          </cell>
          <cell r="CL97">
            <v>0</v>
          </cell>
          <cell r="CM97">
            <v>0</v>
          </cell>
        </row>
        <row r="98">
          <cell r="A98" t="str">
            <v>Z3005300088</v>
          </cell>
          <cell r="B98" t="str">
            <v>COORDINACION ZONAL 3 - SALUD</v>
          </cell>
          <cell r="CK98">
            <v>0</v>
          </cell>
          <cell r="CL98">
            <v>0</v>
          </cell>
          <cell r="CM98">
            <v>0</v>
          </cell>
        </row>
        <row r="99">
          <cell r="A99" t="str">
            <v>Z3005300093</v>
          </cell>
          <cell r="B99" t="str">
            <v>COORDINACION ZONAL 3 - SALUD</v>
          </cell>
          <cell r="CK99">
            <v>20443.240000000002</v>
          </cell>
          <cell r="CL99">
            <v>0</v>
          </cell>
          <cell r="CM99">
            <v>20443.240000000002</v>
          </cell>
        </row>
        <row r="100">
          <cell r="A100" t="str">
            <v>Z3005300094</v>
          </cell>
          <cell r="B100" t="str">
            <v>COORDINACION ZONAL 3 - SALUD</v>
          </cell>
          <cell r="CK100">
            <v>1690673.9</v>
          </cell>
          <cell r="CL100">
            <v>0</v>
          </cell>
          <cell r="CM100">
            <v>1690673.9</v>
          </cell>
        </row>
        <row r="101">
          <cell r="A101" t="str">
            <v>Z3005300095</v>
          </cell>
          <cell r="B101" t="str">
            <v>COORDINACION ZONAL 3 - SALUD</v>
          </cell>
          <cell r="CK101">
            <v>7020.82</v>
          </cell>
          <cell r="CL101">
            <v>0</v>
          </cell>
          <cell r="CM101">
            <v>7020.82</v>
          </cell>
        </row>
        <row r="102">
          <cell r="A102" t="str">
            <v>Z3005300092</v>
          </cell>
          <cell r="B102" t="str">
            <v>COORDINACION ZONAL 3 - SALUD</v>
          </cell>
          <cell r="CK102">
            <v>0</v>
          </cell>
          <cell r="CL102">
            <v>0</v>
          </cell>
          <cell r="CM102">
            <v>0</v>
          </cell>
        </row>
        <row r="103">
          <cell r="A103" t="str">
            <v>Z3005300098</v>
          </cell>
          <cell r="B103" t="str">
            <v>COORDINACION ZONAL 3 - SALUD</v>
          </cell>
          <cell r="CK103">
            <v>34937.5</v>
          </cell>
          <cell r="CL103">
            <v>0</v>
          </cell>
          <cell r="CM103">
            <v>34937.5</v>
          </cell>
        </row>
        <row r="104">
          <cell r="A104" t="str">
            <v>Z3005300103</v>
          </cell>
          <cell r="B104" t="str">
            <v>COORDINACION ZONAL 3 - SALUD</v>
          </cell>
          <cell r="CK104">
            <v>31995.16</v>
          </cell>
          <cell r="CL104">
            <v>0</v>
          </cell>
          <cell r="CM104">
            <v>31995.16</v>
          </cell>
        </row>
        <row r="105">
          <cell r="A105" t="str">
            <v>Z3005300104</v>
          </cell>
          <cell r="B105" t="str">
            <v>COORDINACION ZONAL 3 - SALUD</v>
          </cell>
          <cell r="CK105">
            <v>2115.85</v>
          </cell>
          <cell r="CL105">
            <v>0</v>
          </cell>
          <cell r="CM105">
            <v>2115.85</v>
          </cell>
        </row>
        <row r="106">
          <cell r="A106" t="str">
            <v>Z3005300096</v>
          </cell>
          <cell r="B106" t="str">
            <v>COORDINACION ZONAL 3 - SALUD</v>
          </cell>
          <cell r="CK106">
            <v>0</v>
          </cell>
          <cell r="CL106">
            <v>0</v>
          </cell>
          <cell r="CM106">
            <v>0</v>
          </cell>
        </row>
        <row r="107">
          <cell r="A107" t="str">
            <v>Z3005300097</v>
          </cell>
          <cell r="B107" t="str">
            <v>COORDINACION ZONAL 3 - SALUD</v>
          </cell>
          <cell r="CK107">
            <v>0</v>
          </cell>
          <cell r="CL107">
            <v>0</v>
          </cell>
          <cell r="CM107">
            <v>0</v>
          </cell>
        </row>
        <row r="108">
          <cell r="A108" t="str">
            <v>Z3005300105</v>
          </cell>
          <cell r="B108" t="str">
            <v>COORDINACION ZONAL 3 - SALUD</v>
          </cell>
          <cell r="CK108">
            <v>4371</v>
          </cell>
          <cell r="CL108">
            <v>0</v>
          </cell>
          <cell r="CM108">
            <v>4371</v>
          </cell>
        </row>
        <row r="109">
          <cell r="A109" t="str">
            <v>Z3005300099</v>
          </cell>
          <cell r="B109" t="str">
            <v>COORDINACION ZONAL 3 - SALUD</v>
          </cell>
          <cell r="CK109">
            <v>0</v>
          </cell>
          <cell r="CL109">
            <v>0</v>
          </cell>
          <cell r="CM109">
            <v>0</v>
          </cell>
        </row>
        <row r="110">
          <cell r="A110" t="str">
            <v>Z3005300100</v>
          </cell>
          <cell r="B110" t="str">
            <v>COORDINACION ZONAL 3 - SALUD</v>
          </cell>
          <cell r="CK110">
            <v>0</v>
          </cell>
          <cell r="CL110">
            <v>0</v>
          </cell>
          <cell r="CM110">
            <v>0</v>
          </cell>
        </row>
        <row r="111">
          <cell r="A111" t="str">
            <v>Z3005300101</v>
          </cell>
          <cell r="B111" t="str">
            <v>COORDINACION ZONAL 3 - SALUD</v>
          </cell>
          <cell r="CK111">
            <v>0</v>
          </cell>
          <cell r="CL111">
            <v>0</v>
          </cell>
          <cell r="CM111">
            <v>0</v>
          </cell>
        </row>
        <row r="112">
          <cell r="A112" t="str">
            <v>Z3005300102</v>
          </cell>
          <cell r="B112" t="str">
            <v>COORDINACION ZONAL 3 - SALUD</v>
          </cell>
          <cell r="CK112">
            <v>0</v>
          </cell>
          <cell r="CL112">
            <v>0</v>
          </cell>
          <cell r="CM112">
            <v>0</v>
          </cell>
        </row>
        <row r="113">
          <cell r="A113" t="str">
            <v>Z3005300106</v>
          </cell>
          <cell r="B113" t="str">
            <v>COORDINACION ZONAL 3 - SALUD</v>
          </cell>
          <cell r="CK113">
            <v>97795.58</v>
          </cell>
          <cell r="CL113">
            <v>0</v>
          </cell>
          <cell r="CM113">
            <v>97795.58</v>
          </cell>
        </row>
        <row r="114">
          <cell r="A114" t="str">
            <v>Z3005300107</v>
          </cell>
          <cell r="B114" t="str">
            <v>COORDINACION ZONAL 3 - SALUD</v>
          </cell>
          <cell r="CK114">
            <v>99335.02</v>
          </cell>
          <cell r="CL114">
            <v>0</v>
          </cell>
          <cell r="CM114">
            <v>99335.02</v>
          </cell>
        </row>
        <row r="115">
          <cell r="A115" t="str">
            <v>Z3005300108</v>
          </cell>
          <cell r="B115" t="str">
            <v>COORDINACION ZONAL 3 - SALUD</v>
          </cell>
          <cell r="CK115">
            <v>93319.91</v>
          </cell>
          <cell r="CL115">
            <v>0</v>
          </cell>
          <cell r="CM115">
            <v>93319.91</v>
          </cell>
        </row>
        <row r="116">
          <cell r="A116" t="str">
            <v>Z3005300109</v>
          </cell>
          <cell r="B116" t="str">
            <v>COORDINACION ZONAL 3 - SALUD</v>
          </cell>
          <cell r="CK116">
            <v>69149.53</v>
          </cell>
          <cell r="CL116">
            <v>0</v>
          </cell>
          <cell r="CM116">
            <v>69149.53</v>
          </cell>
        </row>
        <row r="117">
          <cell r="A117" t="str">
            <v>Z3005300110</v>
          </cell>
          <cell r="B117" t="str">
            <v>COORDINACION ZONAL 3 - SALUD</v>
          </cell>
          <cell r="CK117">
            <v>97704.01</v>
          </cell>
          <cell r="CL117">
            <v>0</v>
          </cell>
          <cell r="CM117">
            <v>97704.01</v>
          </cell>
        </row>
        <row r="118">
          <cell r="A118" t="str">
            <v>Z3005300111</v>
          </cell>
          <cell r="B118" t="str">
            <v>COORDINACION ZONAL 3 - SALUD</v>
          </cell>
          <cell r="CK118">
            <v>453810.37</v>
          </cell>
          <cell r="CL118">
            <v>0</v>
          </cell>
          <cell r="CM118">
            <v>453810.37</v>
          </cell>
        </row>
        <row r="119">
          <cell r="A119" t="str">
            <v>Z3005300112</v>
          </cell>
          <cell r="B119" t="str">
            <v>COORDINACION ZONAL 3 - SALUD</v>
          </cell>
          <cell r="CK119">
            <v>15056</v>
          </cell>
          <cell r="CL119">
            <v>0</v>
          </cell>
          <cell r="CM119">
            <v>15056</v>
          </cell>
        </row>
        <row r="120">
          <cell r="A120" t="str">
            <v>Z3005300113</v>
          </cell>
          <cell r="B120" t="str">
            <v>COORDINACION ZONAL 3 - SALUD</v>
          </cell>
          <cell r="CK120">
            <v>24272</v>
          </cell>
          <cell r="CL120">
            <v>0</v>
          </cell>
          <cell r="CM120">
            <v>24272</v>
          </cell>
        </row>
        <row r="121">
          <cell r="A121" t="str">
            <v>Z3005300114</v>
          </cell>
          <cell r="B121" t="str">
            <v>COORDINACION ZONAL 3 - SALUD</v>
          </cell>
          <cell r="CK121">
            <v>6314.5</v>
          </cell>
          <cell r="CL121">
            <v>0</v>
          </cell>
          <cell r="CM121">
            <v>6314.5</v>
          </cell>
        </row>
        <row r="122">
          <cell r="A122" t="str">
            <v>Z3005300116</v>
          </cell>
          <cell r="B122" t="str">
            <v>COORDINACION ZONAL 3 - SALUD</v>
          </cell>
          <cell r="CK122">
            <v>782.54</v>
          </cell>
          <cell r="CL122">
            <v>0</v>
          </cell>
          <cell r="CM122">
            <v>782.54</v>
          </cell>
        </row>
        <row r="123">
          <cell r="A123" t="str">
            <v>Z3005300117</v>
          </cell>
          <cell r="B123" t="str">
            <v>COORDINACION ZONAL 3 - SALUD</v>
          </cell>
          <cell r="CK123">
            <v>112006.83</v>
          </cell>
          <cell r="CL123">
            <v>0</v>
          </cell>
          <cell r="CM123">
            <v>112006.83</v>
          </cell>
        </row>
        <row r="124">
          <cell r="A124" t="str">
            <v>Z3005300119</v>
          </cell>
          <cell r="B124" t="str">
            <v>COORDINACION ZONAL 3 - SALUD</v>
          </cell>
          <cell r="CK124">
            <v>6080</v>
          </cell>
          <cell r="CL124">
            <v>0</v>
          </cell>
          <cell r="CM124">
            <v>6080</v>
          </cell>
        </row>
        <row r="125">
          <cell r="A125" t="str">
            <v>Z3005300115</v>
          </cell>
          <cell r="B125" t="str">
            <v>COORDINACION ZONAL 3 - SALUD</v>
          </cell>
          <cell r="CK125">
            <v>0</v>
          </cell>
          <cell r="CL125">
            <v>0</v>
          </cell>
          <cell r="CM125">
            <v>0</v>
          </cell>
        </row>
        <row r="126">
          <cell r="A126" t="str">
            <v>Z3005300120</v>
          </cell>
          <cell r="B126" t="str">
            <v>COORDINACION ZONAL 3 - SALUD</v>
          </cell>
          <cell r="CK126">
            <v>27000</v>
          </cell>
          <cell r="CL126">
            <v>0</v>
          </cell>
          <cell r="CM126">
            <v>27000</v>
          </cell>
        </row>
        <row r="127">
          <cell r="A127" t="str">
            <v>Z3005300122</v>
          </cell>
          <cell r="B127" t="str">
            <v>COORDINACION ZONAL 3 - SALUD</v>
          </cell>
          <cell r="CK127">
            <v>150</v>
          </cell>
          <cell r="CL127">
            <v>0</v>
          </cell>
          <cell r="CM127">
            <v>150</v>
          </cell>
        </row>
        <row r="128">
          <cell r="A128" t="str">
            <v>Z3005300118</v>
          </cell>
          <cell r="B128" t="str">
            <v>COORDINACION ZONAL 3 - SALUD</v>
          </cell>
          <cell r="CK128">
            <v>0</v>
          </cell>
          <cell r="CL128">
            <v>0</v>
          </cell>
          <cell r="CM128">
            <v>0</v>
          </cell>
        </row>
        <row r="129">
          <cell r="A129" t="str">
            <v>Z3005300123</v>
          </cell>
          <cell r="B129" t="str">
            <v>COORDINACION ZONAL 3 - SALUD</v>
          </cell>
          <cell r="CK129">
            <v>14</v>
          </cell>
          <cell r="CL129">
            <v>0</v>
          </cell>
          <cell r="CM129">
            <v>14</v>
          </cell>
        </row>
        <row r="130">
          <cell r="A130" t="str">
            <v>Z3005300124</v>
          </cell>
          <cell r="B130" t="str">
            <v>COORDINACION ZONAL 3 - SALUD</v>
          </cell>
          <cell r="CK130">
            <v>1677360.06</v>
          </cell>
          <cell r="CL130">
            <v>0</v>
          </cell>
          <cell r="CM130">
            <v>1677360.06</v>
          </cell>
        </row>
        <row r="131">
          <cell r="A131" t="str">
            <v>Z3005300121</v>
          </cell>
          <cell r="B131" t="str">
            <v>COORDINACION ZONAL 3 - SALUD</v>
          </cell>
          <cell r="CK131">
            <v>27621.88</v>
          </cell>
          <cell r="CL131">
            <v>0</v>
          </cell>
          <cell r="CM131">
            <v>27621.88</v>
          </cell>
        </row>
        <row r="132">
          <cell r="A132" t="str">
            <v>Z3005300125</v>
          </cell>
          <cell r="B132" t="str">
            <v>COORDINACION ZONAL 3 - SALUD</v>
          </cell>
          <cell r="CK132">
            <v>0</v>
          </cell>
          <cell r="CL132">
            <v>0</v>
          </cell>
          <cell r="CM132">
            <v>0</v>
          </cell>
        </row>
        <row r="133">
          <cell r="A133" t="str">
            <v>Z3005300127</v>
          </cell>
          <cell r="B133" t="str">
            <v>COORDINACION ZONAL 3 - SALUD</v>
          </cell>
          <cell r="CK133">
            <v>10187.4</v>
          </cell>
          <cell r="CL133">
            <v>0</v>
          </cell>
          <cell r="CM133">
            <v>10187.4</v>
          </cell>
        </row>
        <row r="134">
          <cell r="A134" t="str">
            <v>Z3005300128</v>
          </cell>
          <cell r="B134" t="str">
            <v>COORDINACION ZONAL 3 - SALUD</v>
          </cell>
          <cell r="CK134">
            <v>24067.599999999999</v>
          </cell>
          <cell r="CL134">
            <v>0</v>
          </cell>
          <cell r="CM134">
            <v>24067.599999999999</v>
          </cell>
        </row>
        <row r="135">
          <cell r="A135" t="str">
            <v>Z3005300129</v>
          </cell>
          <cell r="B135" t="str">
            <v>COORDINACION ZONAL 3 - SALUD</v>
          </cell>
          <cell r="CK135">
            <v>550</v>
          </cell>
          <cell r="CL135">
            <v>0</v>
          </cell>
          <cell r="CM135">
            <v>550</v>
          </cell>
        </row>
        <row r="136">
          <cell r="A136" t="str">
            <v>Z3005300126</v>
          </cell>
          <cell r="B136" t="str">
            <v>COORDINACION ZONAL 3 - SALUD</v>
          </cell>
          <cell r="CK136">
            <v>0</v>
          </cell>
          <cell r="CL136">
            <v>0</v>
          </cell>
          <cell r="CM136">
            <v>0</v>
          </cell>
        </row>
        <row r="137">
          <cell r="A137" t="str">
            <v>Z3005300130</v>
          </cell>
          <cell r="B137" t="str">
            <v>COORDINACION ZONAL 3 - SALUD</v>
          </cell>
          <cell r="CK137">
            <v>3816.4</v>
          </cell>
          <cell r="CL137">
            <v>0</v>
          </cell>
          <cell r="CM137">
            <v>3816.4</v>
          </cell>
        </row>
        <row r="138">
          <cell r="A138" t="str">
            <v>Z3005300132</v>
          </cell>
          <cell r="B138" t="str">
            <v>COORDINACION ZONAL 3 - SALUD</v>
          </cell>
          <cell r="CK138">
            <v>46923.27</v>
          </cell>
          <cell r="CL138">
            <v>0</v>
          </cell>
          <cell r="CM138">
            <v>46923.27</v>
          </cell>
        </row>
        <row r="139">
          <cell r="A139" t="str">
            <v>Z3005300133</v>
          </cell>
          <cell r="B139" t="str">
            <v>COORDINACION ZONAL 3 - SALUD</v>
          </cell>
          <cell r="CK139">
            <v>3520</v>
          </cell>
          <cell r="CL139">
            <v>0</v>
          </cell>
          <cell r="CM139">
            <v>3520</v>
          </cell>
        </row>
        <row r="140">
          <cell r="A140" t="str">
            <v>Z3005300134</v>
          </cell>
          <cell r="B140" t="str">
            <v>COORDINACION ZONAL 3 - SALUD</v>
          </cell>
          <cell r="CK140">
            <v>21790</v>
          </cell>
          <cell r="CL140">
            <v>0</v>
          </cell>
          <cell r="CM140">
            <v>21790</v>
          </cell>
        </row>
        <row r="141">
          <cell r="A141" t="str">
            <v>Z3005300131</v>
          </cell>
          <cell r="B141" t="str">
            <v>COORDINACION ZONAL 3 - SALUD</v>
          </cell>
          <cell r="CK141">
            <v>0</v>
          </cell>
          <cell r="CL141">
            <v>0</v>
          </cell>
          <cell r="CM141">
            <v>0</v>
          </cell>
        </row>
        <row r="142">
          <cell r="A142" t="str">
            <v>Z3005300135</v>
          </cell>
          <cell r="B142" t="str">
            <v>COORDINACION ZONAL 3 - SALUD</v>
          </cell>
          <cell r="CK142">
            <v>21</v>
          </cell>
          <cell r="CL142">
            <v>0</v>
          </cell>
          <cell r="CM142">
            <v>21</v>
          </cell>
        </row>
        <row r="143">
          <cell r="A143" t="str">
            <v>Z3005300136</v>
          </cell>
          <cell r="B143" t="str">
            <v>COORDINACION ZONAL 3 - SALUD</v>
          </cell>
          <cell r="CK143">
            <v>4128</v>
          </cell>
          <cell r="CL143">
            <v>0</v>
          </cell>
          <cell r="CM143">
            <v>4128</v>
          </cell>
        </row>
        <row r="144">
          <cell r="A144" t="str">
            <v>Z3005300137</v>
          </cell>
          <cell r="B144" t="str">
            <v>COORDINACION ZONAL 3 - SALUD</v>
          </cell>
          <cell r="CK144">
            <v>0</v>
          </cell>
          <cell r="CL144">
            <v>0</v>
          </cell>
          <cell r="CM144">
            <v>0</v>
          </cell>
        </row>
        <row r="145">
          <cell r="A145" t="str">
            <v>Z3005300138</v>
          </cell>
          <cell r="B145" t="str">
            <v>COORDINACION ZONAL 3 - SALUD</v>
          </cell>
          <cell r="CK145">
            <v>1847.87</v>
          </cell>
          <cell r="CL145">
            <v>0</v>
          </cell>
          <cell r="CM145">
            <v>1847.87</v>
          </cell>
        </row>
        <row r="146">
          <cell r="A146" t="str">
            <v>Z3005300139</v>
          </cell>
          <cell r="B146" t="str">
            <v>COORDINACION ZONAL 3 - SALUD</v>
          </cell>
          <cell r="CK146">
            <v>10800</v>
          </cell>
          <cell r="CL146">
            <v>0</v>
          </cell>
          <cell r="CM146">
            <v>10800</v>
          </cell>
        </row>
        <row r="147">
          <cell r="A147" t="str">
            <v>Z3005300140</v>
          </cell>
          <cell r="B147" t="str">
            <v>COORDINACION ZONAL 3 - SALUD</v>
          </cell>
          <cell r="CK147">
            <v>41914.6</v>
          </cell>
          <cell r="CL147">
            <v>0</v>
          </cell>
          <cell r="CM147">
            <v>41914.6</v>
          </cell>
        </row>
        <row r="148">
          <cell r="A148" t="str">
            <v>Z3005300141</v>
          </cell>
          <cell r="B148" t="str">
            <v>COORDINACION ZONAL 3 - SALUD</v>
          </cell>
          <cell r="CK148">
            <v>7154.77</v>
          </cell>
          <cell r="CL148">
            <v>0</v>
          </cell>
          <cell r="CM148">
            <v>7154.77</v>
          </cell>
        </row>
        <row r="149">
          <cell r="A149" t="str">
            <v>Z3005300142</v>
          </cell>
          <cell r="B149" t="str">
            <v>COORDINACION ZONAL 3 - SALUD</v>
          </cell>
          <cell r="CK149">
            <v>2111.63</v>
          </cell>
          <cell r="CL149">
            <v>0</v>
          </cell>
          <cell r="CM149">
            <v>2111.63</v>
          </cell>
        </row>
        <row r="150">
          <cell r="A150" t="str">
            <v>Z3005300143</v>
          </cell>
          <cell r="B150" t="str">
            <v>COORDINACION ZONAL 3 - SALUD</v>
          </cell>
          <cell r="CK150">
            <v>32957.18</v>
          </cell>
          <cell r="CL150">
            <v>0</v>
          </cell>
          <cell r="CM150">
            <v>32957.18</v>
          </cell>
        </row>
        <row r="151">
          <cell r="A151" t="str">
            <v>Z3005300144</v>
          </cell>
          <cell r="B151" t="str">
            <v>COORDINACION ZONAL 3 - SALUD</v>
          </cell>
          <cell r="CK151">
            <v>70.05</v>
          </cell>
          <cell r="CL151">
            <v>0</v>
          </cell>
          <cell r="CM151">
            <v>70.05</v>
          </cell>
        </row>
        <row r="152">
          <cell r="A152" t="str">
            <v>Z3005300145</v>
          </cell>
          <cell r="B152" t="str">
            <v>COORDINACION ZONAL 3 - SALUD</v>
          </cell>
          <cell r="CK152">
            <v>4188.7299999999996</v>
          </cell>
          <cell r="CL152">
            <v>0</v>
          </cell>
          <cell r="CM152">
            <v>4188.7299999999996</v>
          </cell>
        </row>
        <row r="153">
          <cell r="A153" t="str">
            <v>Z3005300146</v>
          </cell>
          <cell r="B153" t="str">
            <v>COORDINACION ZONAL 3 - SALUD</v>
          </cell>
          <cell r="CK153">
            <v>0</v>
          </cell>
          <cell r="CL153">
            <v>0</v>
          </cell>
          <cell r="CM153">
            <v>0</v>
          </cell>
        </row>
        <row r="154">
          <cell r="A154" t="str">
            <v>Z3005300147</v>
          </cell>
          <cell r="B154" t="str">
            <v>COORDINACION ZONAL 3 - SALUD</v>
          </cell>
          <cell r="CK154">
            <v>0</v>
          </cell>
          <cell r="CL154">
            <v>0</v>
          </cell>
          <cell r="CM154">
            <v>0</v>
          </cell>
        </row>
        <row r="155">
          <cell r="A155" t="str">
            <v>Z3005300148</v>
          </cell>
          <cell r="B155" t="str">
            <v>COORDINACION ZONAL 3 - SALUD</v>
          </cell>
          <cell r="CK155">
            <v>150</v>
          </cell>
          <cell r="CL155">
            <v>0</v>
          </cell>
          <cell r="CM155">
            <v>150</v>
          </cell>
        </row>
        <row r="156">
          <cell r="A156" t="str">
            <v>Z3005300149</v>
          </cell>
          <cell r="B156" t="str">
            <v>COORDINACION ZONAL 3 - SALUD</v>
          </cell>
          <cell r="CK156">
            <v>692.45</v>
          </cell>
          <cell r="CL156">
            <v>0</v>
          </cell>
          <cell r="CM156">
            <v>692.45</v>
          </cell>
        </row>
        <row r="157">
          <cell r="A157" t="str">
            <v>Z3005300150</v>
          </cell>
          <cell r="B157" t="str">
            <v>COORDINACION ZONAL 3 - SALUD</v>
          </cell>
          <cell r="CK157">
            <v>772111.23</v>
          </cell>
          <cell r="CL157">
            <v>0</v>
          </cell>
          <cell r="CM157">
            <v>772111.23</v>
          </cell>
        </row>
        <row r="158">
          <cell r="A158" t="str">
            <v>Z3005300151</v>
          </cell>
          <cell r="B158" t="str">
            <v>COORDINACION ZONAL 3 - SALUD</v>
          </cell>
          <cell r="CK158">
            <v>0</v>
          </cell>
          <cell r="CL158">
            <v>0</v>
          </cell>
          <cell r="CM158">
            <v>0</v>
          </cell>
        </row>
        <row r="159">
          <cell r="A159" t="str">
            <v>Z3005300152</v>
          </cell>
          <cell r="B159" t="str">
            <v>COORDINACION ZONAL 3 - SALUD</v>
          </cell>
          <cell r="CK159">
            <v>0</v>
          </cell>
          <cell r="CL159">
            <v>0</v>
          </cell>
          <cell r="CM159">
            <v>0</v>
          </cell>
        </row>
        <row r="160">
          <cell r="A160" t="str">
            <v>Z3005300153</v>
          </cell>
          <cell r="B160" t="str">
            <v>COORDINACION ZONAL 3 - SALUD</v>
          </cell>
          <cell r="CK160">
            <v>0</v>
          </cell>
          <cell r="CL160">
            <v>0</v>
          </cell>
          <cell r="CM160">
            <v>0</v>
          </cell>
        </row>
        <row r="161">
          <cell r="A161" t="str">
            <v>Z3005300154</v>
          </cell>
          <cell r="B161" t="str">
            <v>COORDINACION ZONAL 3 - SALUD</v>
          </cell>
          <cell r="CK161">
            <v>3623.56</v>
          </cell>
          <cell r="CL161">
            <v>0</v>
          </cell>
          <cell r="CM161">
            <v>3623.56</v>
          </cell>
        </row>
        <row r="162">
          <cell r="A162" t="str">
            <v>Z3005300155</v>
          </cell>
          <cell r="B162" t="str">
            <v>COORDINACION ZONAL 3 - SALUD</v>
          </cell>
          <cell r="CK162">
            <v>743478</v>
          </cell>
          <cell r="CL162">
            <v>0</v>
          </cell>
          <cell r="CM162">
            <v>743478</v>
          </cell>
        </row>
        <row r="163">
          <cell r="A163" t="str">
            <v>Z3005300156</v>
          </cell>
          <cell r="B163" t="str">
            <v>COORDINACION ZONAL 3 - SALUD</v>
          </cell>
          <cell r="CK163">
            <v>708101.26</v>
          </cell>
          <cell r="CL163">
            <v>0</v>
          </cell>
          <cell r="CM163">
            <v>708101.26</v>
          </cell>
        </row>
        <row r="164">
          <cell r="A164" t="str">
            <v>Z3005300157</v>
          </cell>
          <cell r="B164" t="str">
            <v>COORDINACION ZONAL 3 - SALUD</v>
          </cell>
          <cell r="CK164">
            <v>87</v>
          </cell>
          <cell r="CL164">
            <v>0</v>
          </cell>
          <cell r="CM164">
            <v>87</v>
          </cell>
        </row>
        <row r="165">
          <cell r="A165" t="str">
            <v>Z3005300158</v>
          </cell>
          <cell r="B165" t="str">
            <v>COORDINACION ZONAL 3 - SALUD</v>
          </cell>
          <cell r="CK165">
            <v>17916.23</v>
          </cell>
          <cell r="CL165">
            <v>0</v>
          </cell>
          <cell r="CM165">
            <v>17916.23</v>
          </cell>
        </row>
        <row r="166">
          <cell r="A166" t="str">
            <v>Z3005300159</v>
          </cell>
          <cell r="B166" t="str">
            <v>COORDINACION ZONAL 3 - SALUD</v>
          </cell>
          <cell r="CK166">
            <v>35832.46</v>
          </cell>
          <cell r="CL166">
            <v>0</v>
          </cell>
          <cell r="CM166">
            <v>35832.46</v>
          </cell>
        </row>
        <row r="167">
          <cell r="A167" t="str">
            <v>Z3005300160</v>
          </cell>
          <cell r="B167" t="str">
            <v>COORDINACION ZONAL 3 - SALUD</v>
          </cell>
          <cell r="CK167">
            <v>4475.1899999999996</v>
          </cell>
          <cell r="CL167">
            <v>0</v>
          </cell>
          <cell r="CM167">
            <v>4475.1899999999996</v>
          </cell>
        </row>
        <row r="168">
          <cell r="A168" t="str">
            <v>Z3005300161</v>
          </cell>
          <cell r="B168" t="str">
            <v>COORDINACION ZONAL 3 - SALUD</v>
          </cell>
          <cell r="CK168">
            <v>5312</v>
          </cell>
          <cell r="CL168">
            <v>0</v>
          </cell>
          <cell r="CM168">
            <v>5312</v>
          </cell>
        </row>
        <row r="169">
          <cell r="A169" t="str">
            <v>Z3005300162</v>
          </cell>
          <cell r="B169" t="str">
            <v>COORDINACION ZONAL 3 - SALUD</v>
          </cell>
          <cell r="CK169">
            <v>9171.9</v>
          </cell>
          <cell r="CL169">
            <v>0</v>
          </cell>
          <cell r="CM169">
            <v>9171.9</v>
          </cell>
        </row>
        <row r="170">
          <cell r="A170" t="str">
            <v>Z3005300163</v>
          </cell>
          <cell r="B170" t="str">
            <v>COORDINACION ZONAL 3 - SALUD</v>
          </cell>
          <cell r="CK170">
            <v>7225.06</v>
          </cell>
          <cell r="CL170">
            <v>0</v>
          </cell>
          <cell r="CM170">
            <v>7225.06</v>
          </cell>
        </row>
        <row r="171">
          <cell r="A171" t="str">
            <v>Z3005300164</v>
          </cell>
          <cell r="B171" t="str">
            <v>COORDINACION ZONAL 3 - SALUD</v>
          </cell>
          <cell r="CK171">
            <v>0.01</v>
          </cell>
          <cell r="CL171">
            <v>0</v>
          </cell>
          <cell r="CM171">
            <v>0.01</v>
          </cell>
        </row>
        <row r="172">
          <cell r="A172" t="str">
            <v>Z3005300165</v>
          </cell>
          <cell r="B172" t="str">
            <v>COORDINACION ZONAL 3 - SALUD</v>
          </cell>
          <cell r="CK172">
            <v>0.02</v>
          </cell>
          <cell r="CL172">
            <v>0</v>
          </cell>
          <cell r="CM172">
            <v>0.02</v>
          </cell>
        </row>
        <row r="173">
          <cell r="A173" t="str">
            <v>Z3005300166</v>
          </cell>
          <cell r="B173" t="str">
            <v>COORDINACION ZONAL 3 - SALUD</v>
          </cell>
          <cell r="CK173">
            <v>0.01</v>
          </cell>
          <cell r="CL173">
            <v>0</v>
          </cell>
          <cell r="CM173">
            <v>0.01</v>
          </cell>
        </row>
        <row r="174">
          <cell r="A174" t="str">
            <v>Z3005300167</v>
          </cell>
          <cell r="B174" t="str">
            <v>COORDINACION ZONAL 3 - SALUD</v>
          </cell>
          <cell r="CK174">
            <v>0</v>
          </cell>
          <cell r="CL174">
            <v>0</v>
          </cell>
          <cell r="CM174">
            <v>0</v>
          </cell>
        </row>
        <row r="175">
          <cell r="A175" t="str">
            <v>Z3005300168</v>
          </cell>
          <cell r="B175" t="str">
            <v>COORDINACION ZONAL 3 - SALUD</v>
          </cell>
          <cell r="CK175">
            <v>22250.05</v>
          </cell>
          <cell r="CL175">
            <v>0</v>
          </cell>
          <cell r="CM175">
            <v>22250.05</v>
          </cell>
        </row>
        <row r="176">
          <cell r="A176" t="str">
            <v>Z3005300169</v>
          </cell>
          <cell r="B176" t="str">
            <v>COORDINACION ZONAL 3 - SALUD</v>
          </cell>
          <cell r="CK176">
            <v>35418.239999999998</v>
          </cell>
          <cell r="CL176">
            <v>0</v>
          </cell>
          <cell r="CM176">
            <v>35418.239999999998</v>
          </cell>
        </row>
        <row r="177">
          <cell r="A177" t="str">
            <v>Z3005300170</v>
          </cell>
          <cell r="B177" t="str">
            <v>COORDINACION ZONAL 3 - SALUD</v>
          </cell>
          <cell r="CK177">
            <v>0</v>
          </cell>
          <cell r="CL177">
            <v>0</v>
          </cell>
          <cell r="CM177">
            <v>0</v>
          </cell>
        </row>
        <row r="178">
          <cell r="A178" t="str">
            <v>Z3005300171</v>
          </cell>
          <cell r="B178" t="str">
            <v>COORDINACION ZONAL 3 - SALUD</v>
          </cell>
          <cell r="CK178">
            <v>1637.3</v>
          </cell>
          <cell r="CL178">
            <v>0</v>
          </cell>
          <cell r="CM178">
            <v>1637.3</v>
          </cell>
        </row>
        <row r="179">
          <cell r="A179" t="str">
            <v>Z3005300172</v>
          </cell>
          <cell r="B179" t="str">
            <v>COORDINACION ZONAL 3 - SALUD</v>
          </cell>
          <cell r="CK179">
            <v>0</v>
          </cell>
          <cell r="CL179">
            <v>0</v>
          </cell>
          <cell r="CM179">
            <v>0</v>
          </cell>
        </row>
        <row r="180">
          <cell r="A180" t="str">
            <v>Z3005300173</v>
          </cell>
          <cell r="B180" t="str">
            <v>COORDINACION ZONAL 3 - SALUD</v>
          </cell>
          <cell r="CK180">
            <v>788.41</v>
          </cell>
          <cell r="CL180">
            <v>0</v>
          </cell>
          <cell r="CM180">
            <v>788.41</v>
          </cell>
        </row>
        <row r="181">
          <cell r="A181" t="str">
            <v>Z3005300174</v>
          </cell>
          <cell r="B181" t="str">
            <v>COORDINACION ZONAL 3 - SALUD</v>
          </cell>
          <cell r="CK181">
            <v>58</v>
          </cell>
          <cell r="CL181">
            <v>0</v>
          </cell>
          <cell r="CM181">
            <v>58</v>
          </cell>
        </row>
        <row r="182">
          <cell r="A182" t="str">
            <v>Z3005300175</v>
          </cell>
          <cell r="B182" t="str">
            <v>COORDINACION ZONAL 3 - SALUD</v>
          </cell>
          <cell r="CK182">
            <v>13781.08</v>
          </cell>
          <cell r="CL182">
            <v>0</v>
          </cell>
          <cell r="CM182">
            <v>13781.08</v>
          </cell>
        </row>
        <row r="183">
          <cell r="A183" t="str">
            <v>Z3005300040</v>
          </cell>
          <cell r="B183" t="str">
            <v>COORDINACION ZONAL 3 - SALUD</v>
          </cell>
          <cell r="CK183">
            <v>7131.9</v>
          </cell>
          <cell r="CL183">
            <v>0</v>
          </cell>
          <cell r="CM183">
            <v>7131.9</v>
          </cell>
        </row>
        <row r="184">
          <cell r="A184" t="str">
            <v>Z3005300177</v>
          </cell>
          <cell r="B184" t="str">
            <v>COORDINACION ZONAL 3 - SALUD</v>
          </cell>
          <cell r="CK184">
            <v>5828.23</v>
          </cell>
          <cell r="CL184">
            <v>0</v>
          </cell>
          <cell r="CM184">
            <v>5828.23</v>
          </cell>
        </row>
        <row r="185">
          <cell r="A185" t="str">
            <v>Z3005300178</v>
          </cell>
          <cell r="B185" t="str">
            <v>COORDINACION ZONAL 3 - SALUD</v>
          </cell>
          <cell r="CK185">
            <v>0</v>
          </cell>
          <cell r="CL185">
            <v>0</v>
          </cell>
          <cell r="CM185">
            <v>0</v>
          </cell>
        </row>
        <row r="186">
          <cell r="A186" t="str">
            <v>Z3005300179</v>
          </cell>
          <cell r="B186" t="str">
            <v>COORDINACION ZONAL 3 - SALUD</v>
          </cell>
          <cell r="CK186">
            <v>852.21</v>
          </cell>
          <cell r="CL186">
            <v>0</v>
          </cell>
          <cell r="CM186">
            <v>852.21</v>
          </cell>
        </row>
        <row r="187">
          <cell r="A187" t="str">
            <v>Z3005300180</v>
          </cell>
          <cell r="B187" t="str">
            <v>COORDINACION ZONAL 3 - SALUD</v>
          </cell>
          <cell r="CK187">
            <v>142.91999999999999</v>
          </cell>
          <cell r="CL187">
            <v>0</v>
          </cell>
          <cell r="CM187">
            <v>142.91999999999999</v>
          </cell>
        </row>
        <row r="188">
          <cell r="A188" t="str">
            <v>Z3005300181</v>
          </cell>
          <cell r="B188" t="str">
            <v>COORDINACION ZONAL 3 - SALUD</v>
          </cell>
          <cell r="CK188">
            <v>0</v>
          </cell>
          <cell r="CL188">
            <v>0</v>
          </cell>
          <cell r="CM188">
            <v>0</v>
          </cell>
        </row>
        <row r="189">
          <cell r="A189" t="str">
            <v>Z3005300182</v>
          </cell>
          <cell r="B189" t="str">
            <v>COORDINACION ZONAL 3 - SALUD</v>
          </cell>
          <cell r="CK189">
            <v>7.03</v>
          </cell>
          <cell r="CL189">
            <v>0</v>
          </cell>
          <cell r="CM189">
            <v>7.03</v>
          </cell>
        </row>
        <row r="190">
          <cell r="A190" t="str">
            <v>Z3005300183</v>
          </cell>
          <cell r="B190" t="str">
            <v>COORDINACION ZONAL 3 - SALUD</v>
          </cell>
          <cell r="CK190">
            <v>1797.62</v>
          </cell>
          <cell r="CL190">
            <v>0</v>
          </cell>
          <cell r="CM190">
            <v>1797.62</v>
          </cell>
        </row>
        <row r="191">
          <cell r="A191" t="str">
            <v>Z3005300184</v>
          </cell>
          <cell r="B191" t="str">
            <v>COORDINACION ZONAL 3 - SALUD</v>
          </cell>
          <cell r="CK191">
            <v>2199207.69</v>
          </cell>
          <cell r="CL191">
            <v>0</v>
          </cell>
          <cell r="CM191">
            <v>2199207.69</v>
          </cell>
        </row>
        <row r="192">
          <cell r="A192" t="str">
            <v>Z3005300185</v>
          </cell>
          <cell r="B192" t="str">
            <v>COORDINACION ZONAL 3 - SALUD</v>
          </cell>
          <cell r="CK192">
            <v>1021.6</v>
          </cell>
          <cell r="CL192">
            <v>0</v>
          </cell>
          <cell r="CM192">
            <v>1021.6</v>
          </cell>
        </row>
        <row r="193">
          <cell r="A193" t="str">
            <v>Z3005300186</v>
          </cell>
          <cell r="B193" t="str">
            <v>COORDINACION ZONAL 3 - SALUD</v>
          </cell>
          <cell r="CK193">
            <v>745.67</v>
          </cell>
          <cell r="CL193">
            <v>0</v>
          </cell>
          <cell r="CM193">
            <v>745.67</v>
          </cell>
        </row>
        <row r="194">
          <cell r="A194" t="str">
            <v>Z3005300187</v>
          </cell>
          <cell r="B194" t="str">
            <v>COORDINACION ZONAL 3 - SALUD</v>
          </cell>
          <cell r="CK194">
            <v>31.05</v>
          </cell>
          <cell r="CL194">
            <v>0</v>
          </cell>
          <cell r="CM194">
            <v>31.05</v>
          </cell>
        </row>
        <row r="195">
          <cell r="A195" t="str">
            <v>Z3005300188</v>
          </cell>
          <cell r="B195" t="str">
            <v>COORDINACION ZONAL 3 - SALUD</v>
          </cell>
          <cell r="CK195">
            <v>2447.16</v>
          </cell>
          <cell r="CL195">
            <v>0</v>
          </cell>
          <cell r="CM195">
            <v>2447.16</v>
          </cell>
        </row>
        <row r="196">
          <cell r="A196" t="str">
            <v>Z3005300189</v>
          </cell>
          <cell r="B196" t="str">
            <v>COORDINACION ZONAL 3 - SALUD</v>
          </cell>
          <cell r="CK196">
            <v>1104</v>
          </cell>
          <cell r="CL196">
            <v>0</v>
          </cell>
          <cell r="CM196">
            <v>1104</v>
          </cell>
        </row>
        <row r="197">
          <cell r="A197" t="str">
            <v>Z3005300190</v>
          </cell>
          <cell r="B197" t="str">
            <v>COORDINACION ZONAL 3 - SALUD</v>
          </cell>
          <cell r="CK197">
            <v>1100</v>
          </cell>
          <cell r="CL197">
            <v>0</v>
          </cell>
          <cell r="CM197">
            <v>1100</v>
          </cell>
        </row>
        <row r="198">
          <cell r="A198" t="str">
            <v>Z3005300191</v>
          </cell>
          <cell r="B198" t="str">
            <v>COORDINACION ZONAL 3 - SALUD</v>
          </cell>
          <cell r="CK198">
            <v>21.78</v>
          </cell>
          <cell r="CL198">
            <v>0</v>
          </cell>
          <cell r="CM198">
            <v>21.78</v>
          </cell>
        </row>
        <row r="199">
          <cell r="A199" t="str">
            <v>Z3005300192</v>
          </cell>
          <cell r="B199" t="str">
            <v>COORDINACION ZONAL 3 - SALUD</v>
          </cell>
          <cell r="CK199">
            <v>50</v>
          </cell>
          <cell r="CL199">
            <v>0</v>
          </cell>
          <cell r="CM199">
            <v>50</v>
          </cell>
        </row>
        <row r="200">
          <cell r="A200" t="str">
            <v>Z3005300193</v>
          </cell>
          <cell r="B200" t="str">
            <v>COORDINACION ZONAL 3 - SALUD</v>
          </cell>
          <cell r="CK200">
            <v>1767.25</v>
          </cell>
          <cell r="CL200">
            <v>0</v>
          </cell>
          <cell r="CM200">
            <v>1767.25</v>
          </cell>
        </row>
        <row r="201">
          <cell r="A201" t="str">
            <v>Z3005300194</v>
          </cell>
          <cell r="B201" t="str">
            <v>COORDINACION ZONAL 3 - SALUD</v>
          </cell>
          <cell r="CK201">
            <v>69.930000000000007</v>
          </cell>
          <cell r="CL201">
            <v>0</v>
          </cell>
          <cell r="CM201">
            <v>69.930000000000007</v>
          </cell>
        </row>
        <row r="202">
          <cell r="A202" t="str">
            <v>Z3005300195</v>
          </cell>
          <cell r="B202" t="str">
            <v>COORDINACION ZONAL 3 - SALUD</v>
          </cell>
          <cell r="CK202">
            <v>4615.79</v>
          </cell>
          <cell r="CL202">
            <v>0</v>
          </cell>
          <cell r="CM202">
            <v>4615.79</v>
          </cell>
        </row>
        <row r="203">
          <cell r="A203" t="str">
            <v>Z3005300196</v>
          </cell>
          <cell r="B203" t="str">
            <v>COORDINACION ZONAL 3 - SALUD</v>
          </cell>
          <cell r="CK203">
            <v>0</v>
          </cell>
          <cell r="CL203">
            <v>0</v>
          </cell>
          <cell r="CM203">
            <v>0</v>
          </cell>
        </row>
        <row r="204">
          <cell r="A204" t="str">
            <v>Z3005300197</v>
          </cell>
          <cell r="B204" t="str">
            <v>COORDINACION ZONAL 3 - SALUD</v>
          </cell>
          <cell r="CK204">
            <v>917171.8</v>
          </cell>
          <cell r="CL204">
            <v>0</v>
          </cell>
          <cell r="CM204">
            <v>917171.8</v>
          </cell>
        </row>
        <row r="205">
          <cell r="A205" t="str">
            <v>Z3005300198</v>
          </cell>
          <cell r="B205" t="str">
            <v>COORDINACION ZONAL 3 - SALUD</v>
          </cell>
          <cell r="CK205">
            <v>1156753.02</v>
          </cell>
          <cell r="CL205">
            <v>0</v>
          </cell>
          <cell r="CM205">
            <v>1156753.02</v>
          </cell>
        </row>
        <row r="206">
          <cell r="A206" t="str">
            <v>Z3005300199</v>
          </cell>
          <cell r="B206" t="str">
            <v>COORDINACION ZONAL 3 - SALUD</v>
          </cell>
          <cell r="CK206">
            <v>12</v>
          </cell>
          <cell r="CL206">
            <v>0</v>
          </cell>
          <cell r="CM206">
            <v>12</v>
          </cell>
        </row>
        <row r="207">
          <cell r="A207" t="str">
            <v>Z3005300200</v>
          </cell>
          <cell r="B207" t="str">
            <v>COORDINACION ZONAL 3 - SALUD</v>
          </cell>
          <cell r="CK207">
            <v>1787.47</v>
          </cell>
          <cell r="CL207">
            <v>0</v>
          </cell>
          <cell r="CM207">
            <v>1787.47</v>
          </cell>
        </row>
        <row r="208">
          <cell r="A208" t="str">
            <v>Z3005300201</v>
          </cell>
          <cell r="B208" t="str">
            <v>COORDINACION ZONAL 3 - SALUD</v>
          </cell>
          <cell r="CK208">
            <v>1564.84</v>
          </cell>
          <cell r="CL208">
            <v>0</v>
          </cell>
          <cell r="CM208">
            <v>1564.84</v>
          </cell>
        </row>
        <row r="209">
          <cell r="A209" t="str">
            <v>Z3005300202</v>
          </cell>
          <cell r="B209" t="str">
            <v>COORDINACION ZONAL 3 - SALUD</v>
          </cell>
          <cell r="CK209">
            <v>3275.47</v>
          </cell>
          <cell r="CL209">
            <v>0</v>
          </cell>
          <cell r="CM209">
            <v>3275.47</v>
          </cell>
        </row>
        <row r="210">
          <cell r="A210" t="str">
            <v>Z3005300203</v>
          </cell>
          <cell r="B210" t="str">
            <v>COORDINACION ZONAL 3 - SALUD</v>
          </cell>
          <cell r="CK210">
            <v>0.01</v>
          </cell>
          <cell r="CL210">
            <v>0</v>
          </cell>
          <cell r="CM210">
            <v>0.01</v>
          </cell>
        </row>
        <row r="211">
          <cell r="A211" t="str">
            <v>Z3005300204</v>
          </cell>
          <cell r="B211" t="str">
            <v>COORDINACION ZONAL 3 - SALUD</v>
          </cell>
          <cell r="CK211">
            <v>45423.8</v>
          </cell>
          <cell r="CL211">
            <v>0</v>
          </cell>
          <cell r="CM211">
            <v>45423.8</v>
          </cell>
        </row>
        <row r="212">
          <cell r="A212" t="str">
            <v>Z3005300205</v>
          </cell>
          <cell r="B212" t="str">
            <v>COORDINACION ZONAL 3 - SALUD</v>
          </cell>
          <cell r="CK212">
            <v>3854.1</v>
          </cell>
          <cell r="CL212">
            <v>0</v>
          </cell>
          <cell r="CM212">
            <v>3854.1</v>
          </cell>
        </row>
        <row r="213">
          <cell r="A213" t="str">
            <v>Z3005300206</v>
          </cell>
          <cell r="B213" t="str">
            <v>COORDINACION ZONAL 3 - SALUD</v>
          </cell>
          <cell r="CK213">
            <v>382596</v>
          </cell>
          <cell r="CL213">
            <v>0</v>
          </cell>
          <cell r="CM213">
            <v>382596</v>
          </cell>
        </row>
        <row r="214">
          <cell r="A214" t="str">
            <v>Z3005300207</v>
          </cell>
          <cell r="B214" t="str">
            <v>COORDINACION ZONAL 3 - SALUD</v>
          </cell>
          <cell r="CK214">
            <v>803763.84</v>
          </cell>
          <cell r="CL214">
            <v>0</v>
          </cell>
          <cell r="CM214">
            <v>803763.84</v>
          </cell>
        </row>
        <row r="215">
          <cell r="CK215">
            <v>0</v>
          </cell>
          <cell r="CL215">
            <v>0</v>
          </cell>
          <cell r="CM215">
            <v>0</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abla"/>
      <sheetName val="POA"/>
      <sheetName val="REPROGRAM"/>
      <sheetName val="CERTIF_PRESUP"/>
      <sheetName val="CERT_ACT_POA"/>
      <sheetName val="AVALES"/>
      <sheetName val="CATALOGO"/>
      <sheetName val="Hoja18"/>
      <sheetName val="Hoja19"/>
      <sheetName val="V_2021_CPGC"/>
      <sheetName val="PAC"/>
      <sheetName val="UNICODIGO"/>
      <sheetName val="CENTROS GESTORES"/>
      <sheetName val="SOLICITUD REF UNID"/>
      <sheetName val="Inf_V_2021(2)"/>
      <sheetName val="SOLICITUD CERT POA UNIDAD"/>
      <sheetName val="Hoja1"/>
      <sheetName val="Hoja2"/>
      <sheetName val="Hoja5"/>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OA"/>
      <sheetName val="REPROGRAM"/>
      <sheetName val="PAC"/>
      <sheetName val="CERTIF_PRESUP"/>
      <sheetName val="INF_REFORM"/>
      <sheetName val="CERT_ACT_POA"/>
      <sheetName val="INF_CERTIF_POA"/>
      <sheetName val="COMPROMETIDO"/>
      <sheetName val="DEVENGADO"/>
      <sheetName val="AVALES"/>
      <sheetName val="UNICODIGO"/>
      <sheetName val="CATALOGO"/>
      <sheetName val="DATOS1"/>
      <sheetName val="DATO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 089 (2)"/>
      <sheetName val="PAPP"/>
      <sheetName val="REPROGRAM"/>
      <sheetName val="INF_REF 004"/>
      <sheetName val="CERTIF_PAPP"/>
      <sheetName val="CERT 049"/>
      <sheetName val="UNICODIGO"/>
      <sheetName val="DATOS2"/>
      <sheetName val="DATOS1"/>
      <sheetName val="Hoja2"/>
      <sheetName val="CERT 057 (2)"/>
      <sheetName val="CERT 058 "/>
      <sheetName val="CERT 059"/>
      <sheetName val="CERT 064"/>
      <sheetName val="CERT 065"/>
      <sheetName val="CERT 066"/>
      <sheetName val="CERT 096 (2)"/>
      <sheetName val="DEVENGADO"/>
      <sheetName val="CATALO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Hoja2"/>
      <sheetName val="POA"/>
      <sheetName val="PAC"/>
      <sheetName val="REPROGRAM"/>
      <sheetName val="CERT_ACT_POA"/>
      <sheetName val="AVALES"/>
      <sheetName val="UNICODIGO"/>
      <sheetName val="CATALOGO"/>
      <sheetName val="Hoja3"/>
      <sheetName val="Hoja1"/>
      <sheetName val="DATOS1"/>
      <sheetName val="DATO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e Técnico"/>
      <sheetName val="Hoja1"/>
      <sheetName val="Hoja2"/>
      <sheetName val="R2021-10-13_12-44-41(1)"/>
      <sheetName val="CATALOGO"/>
      <sheetName val="Informe_Técnico1"/>
      <sheetName val="Informe_Técnico"/>
      <sheetName val="FICHAS 2022"/>
      <sheetName val="DATOS"/>
      <sheetName val="AVAL_GI_XXX_Proyecto_Descrip"/>
    </sheetNames>
    <sheetDataSet>
      <sheetData sheetId="0" refreshError="1"/>
      <sheetData sheetId="1" refreshError="1">
        <row r="2">
          <cell r="A2" t="str">
            <v>PLANTA CENTRAL</v>
          </cell>
          <cell r="C2" t="str">
            <v>SI</v>
          </cell>
        </row>
        <row r="3">
          <cell r="A3" t="str">
            <v>COORDINACIÓN ZONAL 1</v>
          </cell>
          <cell r="C3" t="str">
            <v>NO</v>
          </cell>
        </row>
        <row r="4">
          <cell r="A4" t="str">
            <v>COORDINACIÓN ZONAL 2</v>
          </cell>
        </row>
        <row r="5">
          <cell r="A5" t="str">
            <v>COORDINACIÓN ZONAL 3</v>
          </cell>
        </row>
        <row r="6">
          <cell r="A6" t="str">
            <v>COORDINACIÓN ZONAL 4</v>
          </cell>
        </row>
        <row r="7">
          <cell r="A7" t="str">
            <v>COORDINACIÓN ZONAL 5</v>
          </cell>
        </row>
        <row r="8">
          <cell r="A8" t="str">
            <v>COORDINACIÓN ZONAL 6</v>
          </cell>
        </row>
        <row r="9">
          <cell r="A9" t="str">
            <v>COORDINACIÓN ZONAL 7</v>
          </cell>
        </row>
        <row r="10">
          <cell r="A10" t="str">
            <v>COORDINACIÓN ZONAL 8</v>
          </cell>
        </row>
        <row r="11">
          <cell r="A11" t="str">
            <v>COORDINACIÓN ZONAL 9</v>
          </cell>
        </row>
      </sheetData>
      <sheetData sheetId="2" refreshError="1"/>
      <sheetData sheetId="3"/>
      <sheetData sheetId="4" refreshError="1"/>
      <sheetData sheetId="5"/>
      <sheetData sheetId="6"/>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ATALOGO"/>
      <sheetName val="POA_GC_2025"/>
      <sheetName val="SAP_Seguimiento30112024"/>
      <sheetName val="REPROGRAM"/>
      <sheetName val="CERT_ACT_POA"/>
      <sheetName val="V_2025_REV"/>
      <sheetName val="Matriz Ingresos"/>
      <sheetName val="AVALES "/>
      <sheetName val="CUADRE_POA"/>
      <sheetName val="INF REF"/>
      <sheetName val="LPOA"/>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_Solicitud"/>
      <sheetName val="Hoja3"/>
      <sheetName val="DATOS"/>
      <sheetName val="CATALOGO"/>
      <sheetName val="Hoja1"/>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Hoja1"/>
      <sheetName val="Hoja2"/>
      <sheetName val="Matriz Proforma GASTOS"/>
      <sheetName val="Matriz Proforma INGRESOS"/>
      <sheetName val="TD_GASTOS_PERM"/>
      <sheetName val="TD_INGRESOS_PERM"/>
      <sheetName val="CATALOG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ctor Nicolay Jimenez Suarez" refreshedDate="45644.4900962963" createdVersion="6" refreshedVersion="6" minRefreshableVersion="3" recordCount="11" xr:uid="{00000000-000A-0000-FFFF-FFFF03000000}">
  <cacheSource type="worksheet">
    <worksheetSource ref="A8:DQ8" sheet="POA_GC_2025"/>
  </cacheSource>
  <cacheFields count="183">
    <cacheField name="CODIGO LINEA POA" numFmtId="0">
      <sharedItems containsSemiMixedTypes="0" containsNonDate="0" containsString="0"/>
    </cacheField>
    <cacheField name="UNIDAD ORGÁNICA" numFmtId="2">
      <sharedItems containsSemiMixedTypes="0" containsNonDate="0" containsString="0"/>
    </cacheField>
    <cacheField name=" SUBACTIVIDAD TAREA DESGLOSADA, PROCESO O CONTRATO " numFmtId="0">
      <sharedItems containsSemiMixedTypes="0" containsNonDate="0" containsString="0"/>
    </cacheField>
    <cacheField name="CÓD. UNIDAD EJECUTORA ESIGEF" numFmtId="49">
      <sharedItems containsSemiMixedTypes="0" containsNonDate="0" containsString="0"/>
    </cacheField>
    <cacheField name="CÓD. PROG. ESIGEF" numFmtId="49">
      <sharedItems containsBlank="1" containsMixedTypes="1" containsNumber="1" containsInteger="1" count="9">
        <s v="01"/>
        <n v="58"/>
        <n v="56"/>
        <n v="55"/>
        <n v="57"/>
        <n v="90"/>
        <m/>
        <n v="24" u="1"/>
        <n v="20" u="1"/>
      </sharedItems>
    </cacheField>
    <cacheField name="CÓD. PROY ESIGEF" numFmtId="49">
      <sharedItems containsSemiMixedTypes="0" containsNonDate="0" containsString="0"/>
    </cacheField>
    <cacheField name="ACTIV. ESIGEF" numFmtId="49">
      <sharedItems containsBlank="1" count="9">
        <s v="001"/>
        <s v="002"/>
        <m/>
        <s v="004" u="1"/>
        <s v="005" u="1"/>
        <s v="006" u="1"/>
        <s v="012" u="1"/>
        <s v="007" u="1"/>
        <s v="003" u="1"/>
      </sharedItems>
    </cacheField>
    <cacheField name="ITEM " numFmtId="1">
      <sharedItems containsString="0" containsBlank="1" containsNumber="1" containsInteger="1" minValue="510105" maxValue="990102" count="111">
        <n v="530303"/>
        <m/>
        <n v="510401" u="1"/>
        <n v="531403" u="1"/>
        <n v="510408" u="1"/>
        <n v="531404" u="1"/>
        <n v="510502" u="1"/>
        <n v="510409" u="1"/>
        <n v="581201" u="1"/>
        <n v="531406" u="1"/>
        <n v="530101" u="1"/>
        <n v="581202" u="1"/>
        <n v="570201" u="1"/>
        <n v="530104" u="1"/>
        <n v="530105" u="1"/>
        <n v="570203" u="1"/>
        <n v="530106" u="1"/>
        <n v="570206" u="1"/>
        <n v="531601" u="1"/>
        <n v="531602" u="1"/>
        <n v="510601" u="1"/>
        <n v="510602" u="1"/>
        <n v="510509" u="1"/>
        <n v="530301" u="1"/>
        <n v="510510" u="1"/>
        <n v="530302" u="1"/>
        <n v="530304" u="1"/>
        <n v="570215" u="1"/>
        <n v="570216" u="1"/>
        <n v="510512" u="1"/>
        <n v="530306" u="1"/>
        <n v="510513" u="1"/>
        <n v="510515" u="1"/>
        <n v="510516" u="1"/>
        <n v="530502" u="1"/>
        <n v="510517" u="1"/>
        <n v="510704" u="1"/>
        <n v="530504" u="1"/>
        <n v="530505" u="1"/>
        <n v="580301" u="1"/>
        <n v="580304" u="1"/>
        <n v="510707" u="1"/>
        <n v="840104" u="1"/>
        <n v="530701" u="1"/>
        <n v="840105" u="1"/>
        <n v="530702" u="1"/>
        <n v="530703" u="1"/>
        <n v="840107" u="1"/>
        <n v="530704" u="1"/>
        <n v="840113" u="1"/>
        <n v="531101" u="1"/>
        <n v="570102" u="1"/>
        <n v="570103" u="1"/>
        <n v="990101" u="1"/>
        <n v="990102" u="1"/>
        <n v="530201" u="1"/>
        <n v="530202" u="1"/>
        <n v="530203" u="1"/>
        <n v="570301" u="1"/>
        <n v="530204" u="1"/>
        <n v="530205" u="1"/>
        <n v="530207" u="1"/>
        <n v="530208" u="1"/>
        <n v="530209" u="1"/>
        <n v="530210" u="1"/>
        <n v="530402" u="1"/>
        <n v="530216" u="1"/>
        <n v="530403" u="1"/>
        <n v="530404" u="1"/>
        <n v="530405" u="1"/>
        <n v="530222" u="1"/>
        <n v="580204" u="1"/>
        <n v="530225" u="1"/>
        <n v="530226" u="1"/>
        <n v="580209" u="1"/>
        <n v="530601" u="1"/>
        <n v="530602" u="1"/>
        <n v="530417" u="1"/>
        <n v="530604" u="1"/>
        <n v="530605" u="1"/>
        <n v="530607" u="1"/>
        <n v="530235" u="1"/>
        <n v="510105" u="1"/>
        <n v="530612" u="1"/>
        <n v="510106" u="1"/>
        <n v="530241" u="1"/>
        <n v="530801" u="1"/>
        <n v="530802" u="1"/>
        <n v="530803" u="1"/>
        <n v="530804" u="1"/>
        <n v="530805" u="1"/>
        <n v="530246" u="1"/>
        <n v="510203" u="1"/>
        <n v="530807" u="1"/>
        <n v="530248" u="1"/>
        <n v="530808" u="1"/>
        <n v="530249" u="1"/>
        <n v="510204" u="1"/>
        <n v="530809" u="1"/>
        <n v="530810" u="1"/>
        <n v="530811" u="1"/>
        <n v="530812" u="1"/>
        <n v="840402" u="1"/>
        <n v="530813" u="1"/>
        <n v="530255" u="1"/>
        <n v="530819" u="1"/>
        <n v="530820" u="1"/>
        <n v="530821" u="1"/>
        <n v="510304" u="1"/>
        <n v="530826" u="1"/>
        <n v="510306" u="1"/>
      </sharedItems>
    </cacheField>
    <cacheField name="GEOG. ESIGEF" numFmtId="49">
      <sharedItems containsBlank="1" containsMixedTypes="1" containsNumber="1" containsInteger="1" count="3">
        <s v="1701"/>
        <m/>
        <n v="1701" u="1"/>
      </sharedItems>
    </cacheField>
    <cacheField name="CODIGO FUENTE" numFmtId="49">
      <sharedItems containsBlank="1" containsMixedTypes="1" containsNumber="1" containsInteger="1" count="3">
        <s v="001"/>
        <m/>
        <n v="998" u="1"/>
      </sharedItems>
    </cacheField>
    <cacheField name="ORG. ESIGEF" numFmtId="49">
      <sharedItems containsMixedTypes="1" containsNumber="1" containsInteger="1" count="3">
        <s v="0000"/>
        <s v=""/>
        <n v="2003" u="1"/>
      </sharedItems>
    </cacheField>
    <cacheField name="CORR. ESIGEF" numFmtId="49">
      <sharedItems containsMixedTypes="1" containsNumber="1" containsInteger="1" count="3">
        <s v="0000"/>
        <s v=""/>
        <n v="8444" u="1"/>
      </sharedItems>
    </cacheField>
    <cacheField name="NOMBRE UNIDAD EJECUTORA" numFmtId="0">
      <sharedItems containsSemiMixedTypes="0" containsNonDate="0" containsString="0"/>
    </cacheField>
    <cacheField name="NOMB. PROG. ESIGEF" numFmtId="0">
      <sharedItems containsSemiMixedTypes="0" containsNonDate="0" containsString="0"/>
    </cacheField>
    <cacheField name="NOMBRE PLAN, PROGRAMA, PROYECTO " numFmtId="2">
      <sharedItems containsSemiMixedTypes="0" containsNonDate="0" containsString="0"/>
    </cacheField>
    <cacheField name="NOMB. ACTIVIDAD ESIGEF" numFmtId="2">
      <sharedItems containsSemiMixedTypes="0" containsNonDate="0" containsString="0"/>
    </cacheField>
    <cacheField name="NOMBRE ITEM" numFmtId="184">
      <sharedItems containsSemiMixedTypes="0" containsNonDate="0" containsString="0"/>
    </cacheField>
    <cacheField name="NOMBRE DE FUENTE" numFmtId="2">
      <sharedItems containsSemiMixedTypes="0" containsNonDate="0" containsString="0"/>
    </cacheField>
    <cacheField name="NOMBRE ORGANISMO" numFmtId="2">
      <sharedItems containsSemiMixedTypes="0" containsNonDate="0" containsString="0"/>
    </cacheField>
    <cacheField name="NOMBRE CORRELATIVO" numFmtId="2">
      <sharedItems containsSemiMixedTypes="0" containsNonDate="0" containsString="0"/>
    </cacheField>
    <cacheField name="ESTRATEGIA O PROGRAMA ADICIONAL" numFmtId="2">
      <sharedItems containsSemiMixedTypes="0" containsNonDate="0" containsString="0"/>
    </cacheField>
    <cacheField name="GC - ATRIBUCIÓN ESTATUTO" numFmtId="0">
      <sharedItems containsSemiMixedTypes="0" containsNonDate="0" containsString="0"/>
    </cacheField>
    <cacheField name="GC - PRODUCTOS ESTATUTO" numFmtId="0">
      <sharedItems containsSemiMixedTypes="0" containsNonDate="0" containsString="0"/>
    </cacheField>
    <cacheField name="ENLACE P/C" numFmtId="1">
      <sharedItems containsSemiMixedTypes="0" containsNonDate="0" containsString="0"/>
    </cacheField>
    <cacheField name="AVAL DEL MINISTERIO DE FINANZAS" numFmtId="2">
      <sharedItems containsSemiMixedTypes="0" containsNonDate="0" containsString="0"/>
    </cacheField>
    <cacheField name="COMPETENCIA APROBACION AVAL" numFmtId="2">
      <sharedItems containsSemiMixedTypes="0" containsNonDate="0" containsString="0"/>
    </cacheField>
    <cacheField name="TIPO SUBACTIVIDAD" numFmtId="1">
      <sharedItems containsSemiMixedTypes="0" containsNonDate="0" containsString="0"/>
    </cacheField>
    <cacheField name="CODIGO PROCESO SERCOP " numFmtId="2">
      <sharedItems containsSemiMixedTypes="0" containsNonDate="0" containsString="0"/>
    </cacheField>
    <cacheField name="TIPO DE PROCESO DE CONTRATACION" numFmtId="2">
      <sharedItems containsSemiMixedTypes="0" containsNonDate="0" containsString="0"/>
    </cacheField>
    <cacheField name="No. DIAS QUE TOMA EL PROCESO" numFmtId="0">
      <sharedItems containsSemiMixedTypes="0" containsNonDate="0" containsString="0"/>
    </cacheField>
    <cacheField name="MES QUE INICIA EL PROCESO" numFmtId="0">
      <sharedItems containsSemiMixedTypes="0" containsNonDate="0" containsString="0"/>
    </cacheField>
    <cacheField name="REQUIERE PAC" numFmtId="2">
      <sharedItems containsSemiMixedTypes="0" containsNonDate="0" containsString="0"/>
    </cacheField>
    <cacheField name="ENERO" numFmtId="43">
      <sharedItems containsSemiMixedTypes="0" containsNonDate="0" containsString="0"/>
    </cacheField>
    <cacheField name="FEBRERO" numFmtId="43">
      <sharedItems containsSemiMixedTypes="0" containsNonDate="0" containsString="0"/>
    </cacheField>
    <cacheField name="MARZO" numFmtId="43">
      <sharedItems containsSemiMixedTypes="0" containsNonDate="0" containsString="0"/>
    </cacheField>
    <cacheField name="ABRIL" numFmtId="43">
      <sharedItems containsSemiMixedTypes="0" containsNonDate="0" containsString="0"/>
    </cacheField>
    <cacheField name="MAYO" numFmtId="43">
      <sharedItems containsSemiMixedTypes="0" containsNonDate="0" containsString="0"/>
    </cacheField>
    <cacheField name="JUNIO" numFmtId="43">
      <sharedItems containsSemiMixedTypes="0" containsNonDate="0" containsString="0"/>
    </cacheField>
    <cacheField name="JULIO" numFmtId="43">
      <sharedItems containsSemiMixedTypes="0" containsNonDate="0" containsString="0"/>
    </cacheField>
    <cacheField name="AGOSTO" numFmtId="43">
      <sharedItems containsSemiMixedTypes="0" containsNonDate="0" containsString="0"/>
    </cacheField>
    <cacheField name="SEPTIEMBRE" numFmtId="43">
      <sharedItems containsSemiMixedTypes="0" containsNonDate="0" containsString="0"/>
    </cacheField>
    <cacheField name="OCTUBRE" numFmtId="43">
      <sharedItems containsSemiMixedTypes="0" containsNonDate="0" containsString="0"/>
    </cacheField>
    <cacheField name="NOVIEMBRE" numFmtId="43">
      <sharedItems containsSemiMixedTypes="0" containsNonDate="0" containsString="0"/>
    </cacheField>
    <cacheField name="DICIEMBRE" numFmtId="43">
      <sharedItems containsSemiMixedTypes="0" containsNonDate="0" containsString="0"/>
    </cacheField>
    <cacheField name="ENE BASE IMPONIBLE INIC" numFmtId="167">
      <sharedItems containsSemiMixedTypes="0" containsNonDate="0" containsString="0"/>
    </cacheField>
    <cacheField name="ENE _x000a_IVA  INIC" numFmtId="167">
      <sharedItems containsSemiMixedTypes="0" containsNonDate="0" containsString="0"/>
    </cacheField>
    <cacheField name="ENE TOTAL  INIC" numFmtId="167">
      <sharedItems containsSemiMixedTypes="0" containsNonDate="0" containsString="0"/>
    </cacheField>
    <cacheField name="FEB BASE IMPONIBLE INIC" numFmtId="167">
      <sharedItems containsSemiMixedTypes="0" containsNonDate="0" containsString="0"/>
    </cacheField>
    <cacheField name="FEB _x000a_IVA  INIC" numFmtId="167">
      <sharedItems containsSemiMixedTypes="0" containsNonDate="0" containsString="0"/>
    </cacheField>
    <cacheField name="FEB TOTAL  INIC" numFmtId="167">
      <sharedItems containsSemiMixedTypes="0" containsNonDate="0" containsString="0"/>
    </cacheField>
    <cacheField name="MAR BASE IMPONIBLE INIC" numFmtId="167">
      <sharedItems containsSemiMixedTypes="0" containsNonDate="0" containsString="0"/>
    </cacheField>
    <cacheField name="MAR _x000a_IVA INIC" numFmtId="167">
      <sharedItems containsSemiMixedTypes="0" containsNonDate="0" containsString="0"/>
    </cacheField>
    <cacheField name="MAR TOTAL INIC" numFmtId="167">
      <sharedItems containsSemiMixedTypes="0" containsNonDate="0" containsString="0"/>
    </cacheField>
    <cacheField name="ABR BASE IMPONIBLE INIC" numFmtId="167">
      <sharedItems containsSemiMixedTypes="0" containsNonDate="0" containsString="0"/>
    </cacheField>
    <cacheField name="ABR _x000a_IVA INIC" numFmtId="167">
      <sharedItems containsSemiMixedTypes="0" containsNonDate="0" containsString="0"/>
    </cacheField>
    <cacheField name="ABR TOTAL INIC" numFmtId="167">
      <sharedItems containsSemiMixedTypes="0" containsNonDate="0" containsString="0"/>
    </cacheField>
    <cacheField name="MAY BASE IMPONIBLE INIC" numFmtId="167">
      <sharedItems containsSemiMixedTypes="0" containsNonDate="0" containsString="0"/>
    </cacheField>
    <cacheField name="MAY _x000a_IVA INIC" numFmtId="167">
      <sharedItems containsSemiMixedTypes="0" containsNonDate="0" containsString="0"/>
    </cacheField>
    <cacheField name="MAY TOTAL INIC" numFmtId="167">
      <sharedItems containsSemiMixedTypes="0" containsNonDate="0" containsString="0"/>
    </cacheField>
    <cacheField name="JUN BASE IMPONIBLE INIC" numFmtId="167">
      <sharedItems containsSemiMixedTypes="0" containsNonDate="0" containsString="0"/>
    </cacheField>
    <cacheField name="JUN _x000a_IVA INIC" numFmtId="167">
      <sharedItems containsSemiMixedTypes="0" containsNonDate="0" containsString="0"/>
    </cacheField>
    <cacheField name="JUN TOTAL INIC" numFmtId="167">
      <sharedItems containsSemiMixedTypes="0" containsNonDate="0" containsString="0"/>
    </cacheField>
    <cacheField name="JUL BASE IMPONIBLE INIC" numFmtId="167">
      <sharedItems containsSemiMixedTypes="0" containsNonDate="0" containsString="0"/>
    </cacheField>
    <cacheField name="JUL _x000a_IVA INIC" numFmtId="167">
      <sharedItems containsSemiMixedTypes="0" containsNonDate="0" containsString="0"/>
    </cacheField>
    <cacheField name="JUL TOTAL INIC" numFmtId="167">
      <sharedItems containsSemiMixedTypes="0" containsNonDate="0" containsString="0"/>
    </cacheField>
    <cacheField name="AGO BASE IMPONIBLE INIC" numFmtId="167">
      <sharedItems containsSemiMixedTypes="0" containsNonDate="0" containsString="0"/>
    </cacheField>
    <cacheField name="AGO _x000a_IVA INIC" numFmtId="167">
      <sharedItems containsSemiMixedTypes="0" containsNonDate="0" containsString="0"/>
    </cacheField>
    <cacheField name="AGO TOTAL INIC" numFmtId="167">
      <sharedItems containsSemiMixedTypes="0" containsNonDate="0" containsString="0"/>
    </cacheField>
    <cacheField name="SEP BASE IMPONIBLE INIC" numFmtId="167">
      <sharedItems containsSemiMixedTypes="0" containsNonDate="0" containsString="0"/>
    </cacheField>
    <cacheField name="SEP _x000a_IVA INIC" numFmtId="167">
      <sharedItems containsSemiMixedTypes="0" containsNonDate="0" containsString="0"/>
    </cacheField>
    <cacheField name="SEP TOTAL INIC" numFmtId="167">
      <sharedItems containsSemiMixedTypes="0" containsNonDate="0" containsString="0"/>
    </cacheField>
    <cacheField name="OCT BASE IMPONIBLE INIC" numFmtId="167">
      <sharedItems containsSemiMixedTypes="0" containsNonDate="0" containsString="0"/>
    </cacheField>
    <cacheField name="OCT _x000a_IVA INIC" numFmtId="167">
      <sharedItems containsSemiMixedTypes="0" containsNonDate="0" containsString="0"/>
    </cacheField>
    <cacheField name="OCT TOTAL INIC" numFmtId="167">
      <sharedItems containsSemiMixedTypes="0" containsNonDate="0" containsString="0"/>
    </cacheField>
    <cacheField name="NOV BASE IMPONIBLE INIC" numFmtId="167">
      <sharedItems containsSemiMixedTypes="0" containsNonDate="0" containsString="0"/>
    </cacheField>
    <cacheField name="NOV _x000a_IVA INIC" numFmtId="167">
      <sharedItems containsSemiMixedTypes="0" containsNonDate="0" containsString="0"/>
    </cacheField>
    <cacheField name="NOV TOTAL INIC" numFmtId="167">
      <sharedItems containsSemiMixedTypes="0" containsNonDate="0" containsString="0"/>
    </cacheField>
    <cacheField name="DIC BASE IMPONIBLE INIC" numFmtId="167">
      <sharedItems containsSemiMixedTypes="0" containsNonDate="0" containsString="0"/>
    </cacheField>
    <cacheField name="DIC _x000a_IVA INIC" numFmtId="167">
      <sharedItems containsSemiMixedTypes="0" containsNonDate="0" containsString="0"/>
    </cacheField>
    <cacheField name="DIC TOTAL INIC" numFmtId="167">
      <sharedItems containsSemiMixedTypes="0" containsNonDate="0" containsString="0"/>
    </cacheField>
    <cacheField name="PROGRAMACION BASE IMPONIBLE INIC" numFmtId="167">
      <sharedItems containsSemiMixedTypes="0" containsNonDate="0" containsString="0"/>
    </cacheField>
    <cacheField name="PROGRAMACION_x000a_IVA INIC" numFmtId="167">
      <sharedItems containsSemiMixedTypes="0" containsNonDate="0" containsString="0"/>
    </cacheField>
    <cacheField name="TOTAL PROGRAMADO INICIAL" numFmtId="167">
      <sharedItems containsSemiMixedTypes="0" containsNonDate="0" containsString="0"/>
    </cacheField>
    <cacheField name="OBSERVACIONES" numFmtId="2">
      <sharedItems containsSemiMixedTypes="0" containsNonDate="0" containsString="0"/>
    </cacheField>
    <cacheField name="PRIORIDAD_x000a_1=ALTA_x000a_2=MEDIA_x000a_3=BAJA" numFmtId="0">
      <sharedItems containsSemiMixedTypes="0" containsNonDate="0" containsString="0"/>
    </cacheField>
    <cacheField name="INCREMENTO BASE IMPONIBLE" numFmtId="191">
      <sharedItems containsSemiMixedTypes="0" containsNonDate="0" containsString="0"/>
    </cacheField>
    <cacheField name="INCREMENTO IVA" numFmtId="191">
      <sharedItems containsSemiMixedTypes="0" containsNonDate="0" containsString="0"/>
    </cacheField>
    <cacheField name="REDUCCION BASE IMPONIBLE" numFmtId="191">
      <sharedItems containsSemiMixedTypes="0" containsNonDate="0" containsString="0"/>
    </cacheField>
    <cacheField name="REDUCCION IVA" numFmtId="191">
      <sharedItems containsSemiMixedTypes="0" containsNonDate="0" containsString="0"/>
    </cacheField>
    <cacheField name="NUEVO CODIFICADO BASE IMPONIBLE " numFmtId="191">
      <sharedItems containsSemiMixedTypes="0" containsNonDate="0" containsString="0"/>
    </cacheField>
    <cacheField name="NUEVO CODIFICADO IVA" numFmtId="191">
      <sharedItems containsSemiMixedTypes="0" containsNonDate="0" containsString="0"/>
    </cacheField>
    <cacheField name="TOTAL NUEVO CODIFICADO REAL (considera +/- reformas en transito)" numFmtId="191">
      <sharedItems containsSemiMixedTypes="0" containsNonDate="0" containsString="0"/>
    </cacheField>
    <cacheField name="ENE B.I. REPR" numFmtId="167">
      <sharedItems containsSemiMixedTypes="0" containsNonDate="0" containsString="0"/>
    </cacheField>
    <cacheField name="ENE _x000a_IVA REPR" numFmtId="167">
      <sharedItems containsSemiMixedTypes="0" containsNonDate="0" containsString="0"/>
    </cacheField>
    <cacheField name="ENE TOTAL_x000a_REPR" numFmtId="167">
      <sharedItems containsSemiMixedTypes="0" containsNonDate="0" containsString="0"/>
    </cacheField>
    <cacheField name="DEVENGO ENERO" numFmtId="167">
      <sharedItems containsSemiMixedTypes="0" containsNonDate="0" containsString="0"/>
    </cacheField>
    <cacheField name="FEB B.I. REPR" numFmtId="167">
      <sharedItems containsSemiMixedTypes="0" containsNonDate="0" containsString="0"/>
    </cacheField>
    <cacheField name="FEB _x000a_IVA  REPR" numFmtId="167">
      <sharedItems containsSemiMixedTypes="0" containsNonDate="0" containsString="0"/>
    </cacheField>
    <cacheField name="FEB TOTAL  REPR" numFmtId="167">
      <sharedItems containsSemiMixedTypes="0" containsNonDate="0" containsString="0"/>
    </cacheField>
    <cacheField name="DEVENGO FEBRERO" numFmtId="167">
      <sharedItems containsSemiMixedTypes="0" containsNonDate="0" containsString="0"/>
    </cacheField>
    <cacheField name="MAR B.I. REPR" numFmtId="167">
      <sharedItems containsSemiMixedTypes="0" containsNonDate="0" containsString="0"/>
    </cacheField>
    <cacheField name="MAR _x000a_IVA REPR" numFmtId="167">
      <sharedItems containsSemiMixedTypes="0" containsNonDate="0" containsString="0"/>
    </cacheField>
    <cacheField name="MAR TOTAL REPR" numFmtId="167">
      <sharedItems containsSemiMixedTypes="0" containsNonDate="0" containsString="0"/>
    </cacheField>
    <cacheField name="DEVENGO MARZO" numFmtId="167">
      <sharedItems containsSemiMixedTypes="0" containsNonDate="0" containsString="0"/>
    </cacheField>
    <cacheField name="ABR B.I. REPR" numFmtId="167">
      <sharedItems containsSemiMixedTypes="0" containsNonDate="0" containsString="0"/>
    </cacheField>
    <cacheField name="ABR _x000a_IVA REPR" numFmtId="167">
      <sharedItems containsSemiMixedTypes="0" containsNonDate="0" containsString="0"/>
    </cacheField>
    <cacheField name="ABR TOTAL REPR" numFmtId="167">
      <sharedItems containsSemiMixedTypes="0" containsNonDate="0" containsString="0"/>
    </cacheField>
    <cacheField name="DEVENGO ABRIL" numFmtId="167">
      <sharedItems containsSemiMixedTypes="0" containsNonDate="0" containsString="0"/>
    </cacheField>
    <cacheField name="MAY B.I. REPR" numFmtId="167">
      <sharedItems containsSemiMixedTypes="0" containsNonDate="0" containsString="0"/>
    </cacheField>
    <cacheField name="MAY _x000a_IVA  REPR" numFmtId="167">
      <sharedItems containsSemiMixedTypes="0" containsNonDate="0" containsString="0"/>
    </cacheField>
    <cacheField name="MAY TOTAL REPR" numFmtId="167">
      <sharedItems containsSemiMixedTypes="0" containsNonDate="0" containsString="0"/>
    </cacheField>
    <cacheField name="DEVENGO MAYO" numFmtId="167">
      <sharedItems containsSemiMixedTypes="0" containsNonDate="0" containsString="0"/>
    </cacheField>
    <cacheField name="JUN B.I. REPR" numFmtId="167">
      <sharedItems containsSemiMixedTypes="0" containsNonDate="0" containsString="0"/>
    </cacheField>
    <cacheField name="JUN _x000a_IVA REPR" numFmtId="167">
      <sharedItems containsSemiMixedTypes="0" containsNonDate="0" containsString="0"/>
    </cacheField>
    <cacheField name="JUN TOTAL REPR" numFmtId="167">
      <sharedItems containsSemiMixedTypes="0" containsNonDate="0" containsString="0"/>
    </cacheField>
    <cacheField name="DEVENGO JUNIO" numFmtId="167">
      <sharedItems containsSemiMixedTypes="0" containsNonDate="0" containsString="0"/>
    </cacheField>
    <cacheField name="JUL B.I. REPR" numFmtId="167">
      <sharedItems containsSemiMixedTypes="0" containsNonDate="0" containsString="0"/>
    </cacheField>
    <cacheField name="JUL _x000a_IVA REPR" numFmtId="167">
      <sharedItems containsSemiMixedTypes="0" containsNonDate="0" containsString="0"/>
    </cacheField>
    <cacheField name="JUL TOTAL REPR" numFmtId="167">
      <sharedItems containsSemiMixedTypes="0" containsNonDate="0" containsString="0"/>
    </cacheField>
    <cacheField name="DEVENGO JULIO" numFmtId="167">
      <sharedItems containsSemiMixedTypes="0" containsNonDate="0" containsString="0"/>
    </cacheField>
    <cacheField name="AGO B.I. REPR" numFmtId="167">
      <sharedItems containsSemiMixedTypes="0" containsNonDate="0" containsString="0"/>
    </cacheField>
    <cacheField name="AGO _x000a_IVA REPR" numFmtId="167">
      <sharedItems containsSemiMixedTypes="0" containsNonDate="0" containsString="0"/>
    </cacheField>
    <cacheField name="AGO TOTAL REPR" numFmtId="167">
      <sharedItems containsSemiMixedTypes="0" containsNonDate="0" containsString="0"/>
    </cacheField>
    <cacheField name="DEVENGO AGOSTO" numFmtId="167">
      <sharedItems containsSemiMixedTypes="0" containsNonDate="0" containsString="0"/>
    </cacheField>
    <cacheField name="SEP B.I. REPR" numFmtId="167">
      <sharedItems containsSemiMixedTypes="0" containsNonDate="0" containsString="0"/>
    </cacheField>
    <cacheField name="SEP _x000a_IVA REPR" numFmtId="167">
      <sharedItems containsSemiMixedTypes="0" containsNonDate="0" containsString="0"/>
    </cacheField>
    <cacheField name="SEP TOTAL REPR" numFmtId="167">
      <sharedItems containsSemiMixedTypes="0" containsNonDate="0" containsString="0"/>
    </cacheField>
    <cacheField name="DEVENGO SEPTIEMBRE" numFmtId="167">
      <sharedItems containsSemiMixedTypes="0" containsNonDate="0" containsString="0"/>
    </cacheField>
    <cacheField name="OCT B.I. REPR" numFmtId="167">
      <sharedItems containsSemiMixedTypes="0" containsNonDate="0" containsString="0"/>
    </cacheField>
    <cacheField name="OCT _x000a_IVA REPR" numFmtId="167">
      <sharedItems containsSemiMixedTypes="0" containsNonDate="0" containsString="0"/>
    </cacheField>
    <cacheField name="OCT TOTAL REPR" numFmtId="167">
      <sharedItems containsSemiMixedTypes="0" containsNonDate="0" containsString="0"/>
    </cacheField>
    <cacheField name="DEVENGO OCTUBRE" numFmtId="167">
      <sharedItems containsSemiMixedTypes="0" containsNonDate="0" containsString="0"/>
    </cacheField>
    <cacheField name="NOV B.I. REPR" numFmtId="167">
      <sharedItems containsSemiMixedTypes="0" containsNonDate="0" containsString="0"/>
    </cacheField>
    <cacheField name="NOV _x000a_IVA REPR" numFmtId="167">
      <sharedItems containsSemiMixedTypes="0" containsNonDate="0" containsString="0"/>
    </cacheField>
    <cacheField name="NOV TOTAL REPR" numFmtId="167">
      <sharedItems containsSemiMixedTypes="0" containsNonDate="0" containsString="0"/>
    </cacheField>
    <cacheField name="DEVENGO NOVIEMBRE" numFmtId="167">
      <sharedItems containsSemiMixedTypes="0" containsNonDate="0" containsString="0"/>
    </cacheField>
    <cacheField name="DICIEMBREB.I. REPR" numFmtId="167">
      <sharedItems containsSemiMixedTypes="0" containsNonDate="0" containsString="0"/>
    </cacheField>
    <cacheField name="DIC _x000a_IVA REPR" numFmtId="167">
      <sharedItems containsSemiMixedTypes="0" containsNonDate="0" containsString="0"/>
    </cacheField>
    <cacheField name="DIC TOTAL REPR" numFmtId="167">
      <sharedItems containsSemiMixedTypes="0" containsNonDate="0" containsString="0"/>
    </cacheField>
    <cacheField name="DEVENGO DICIEMBRE" numFmtId="167">
      <sharedItems containsSemiMixedTypes="0" containsNonDate="0" containsString="0"/>
    </cacheField>
    <cacheField name="REPROGRAMACION B.I. " numFmtId="167">
      <sharedItems containsSemiMixedTypes="0" containsNonDate="0" containsString="0"/>
    </cacheField>
    <cacheField name="REPROGRAMACION IVA" numFmtId="167">
      <sharedItems containsSemiMixedTypes="0" containsNonDate="0" containsString="0"/>
    </cacheField>
    <cacheField name="TOTAL REPROGRAMACION" numFmtId="167">
      <sharedItems containsSemiMixedTypes="0" containsNonDate="0" containsString="0"/>
    </cacheField>
    <cacheField name="FINANCIADO" numFmtId="2">
      <sharedItems containsBlank="1" count="4">
        <s v="NO"/>
        <m u="1"/>
        <s v="SI" u="1"/>
        <s v="SIN_LIQUIDEZ" u="1"/>
      </sharedItems>
    </cacheField>
    <cacheField name="VALIDACION" numFmtId="2">
      <sharedItems containsSemiMixedTypes="0" containsNonDate="0" containsString="0"/>
    </cacheField>
    <cacheField name="REFORMAS EN TRANSITO" numFmtId="191">
      <sharedItems containsSemiMixedTypes="0" containsNonDate="0" containsString="0"/>
    </cacheField>
    <cacheField name="TOTAL NUEVO CODIFICADO (NO considera las reformas en transito)" numFmtId="191">
      <sharedItems containsSemiMixedTypes="0" containsNonDate="0" containsString="0"/>
    </cacheField>
    <cacheField name="REVISAR DIFERENCIAS_x000a_PROGRAMADO VS EJECUCIÓN" numFmtId="191">
      <sharedItems containsSemiMixedTypes="0" containsNonDate="0" containsString="0"/>
    </cacheField>
    <cacheField name="NOMBRE VICEMINISTERIO/DESPACHO" numFmtId="2">
      <sharedItems containsSemiMixedTypes="0" containsNonDate="0" containsString="0"/>
    </cacheField>
    <cacheField name="NOMBRE SUBSECRETARIA/COORDINACIÓN" numFmtId="2">
      <sharedItems containsSemiMixedTypes="0" containsNonDate="0" containsString="0"/>
    </cacheField>
    <cacheField name="ZONA" numFmtId="2">
      <sharedItems containsSemiMixedTypes="0" containsNonDate="0" containsString="0"/>
    </cacheField>
    <cacheField name="PROVINCIA" numFmtId="2">
      <sharedItems containsSemiMixedTypes="0" containsNonDate="0" containsString="0"/>
    </cacheField>
    <cacheField name="CANTÓN" numFmtId="2">
      <sharedItems containsSemiMixedTypes="0" containsNonDate="0" containsString="0"/>
    </cacheField>
    <cacheField name="RUBROS PRINCIPALES" numFmtId="2">
      <sharedItems containsSemiMixedTypes="0" containsNonDate="0" containsString="0"/>
    </cacheField>
    <cacheField name="CUP" numFmtId="2">
      <sharedItems containsSemiMixedTypes="0" containsNonDate="0" containsString="0"/>
    </cacheField>
    <cacheField name="NOMBRE CORTO PRODUCTO INST/PROYECTO" numFmtId="2">
      <sharedItems containsSemiMixedTypes="0" containsNonDate="0" containsString="0"/>
    </cacheField>
    <cacheField name="TIPO DE GASTO" numFmtId="2">
      <sharedItems containsSemiMixedTypes="0" containsNonDate="0" containsString="0"/>
    </cacheField>
    <cacheField name="Cód. Actividad" numFmtId="2">
      <sharedItems containsSemiMixedTypes="0" containsNonDate="0" containsString="0"/>
    </cacheField>
    <cacheField name="FUNCIÓN" numFmtId="2">
      <sharedItems containsSemiMixedTypes="0" containsNonDate="0" containsString="0"/>
    </cacheField>
    <cacheField name="Alineación al PND" numFmtId="2">
      <sharedItems containsSemiMixedTypes="0" containsNonDate="0" containsString="0"/>
    </cacheField>
    <cacheField name="Alineación Objetivos OEI" numFmtId="2">
      <sharedItems containsSemiMixedTypes="0" containsNonDate="0" containsString="0"/>
    </cacheField>
    <cacheField name="ICÓD OEI" numFmtId="2">
      <sharedItems containsSemiMixedTypes="0" containsNonDate="0" containsString="0"/>
    </cacheField>
    <cacheField name="Indicadores OEI" numFmtId="2">
      <sharedItems containsSemiMixedTypes="0" containsNonDate="0" containsString="0"/>
    </cacheField>
    <cacheField name="SUMA DE CERTIFICACIONES POA" numFmtId="191">
      <sharedItems containsSemiMixedTypes="0" containsNonDate="0" containsString="0"/>
    </cacheField>
    <cacheField name="SALDO DE LÍNEA POA LUEGO DE CERTIFICACIÓN POA" numFmtId="191">
      <sharedItems containsSemiMixedTypes="0" containsNonDate="0" containsString="0"/>
    </cacheField>
    <cacheField name="AÑO 2025" numFmtId="43">
      <sharedItems containsSemiMixedTypes="0" containsNonDate="0" containsString="0"/>
    </cacheField>
    <cacheField name="AÑO 2026" numFmtId="43">
      <sharedItems containsSemiMixedTypes="0" containsNonDate="0" containsString="0"/>
    </cacheField>
    <cacheField name="AÑO 2027" numFmtId="43">
      <sharedItems containsSemiMixedTypes="0" containsNonDate="0" containsString="0"/>
    </cacheField>
    <cacheField name="GRUPO DE GASTO" numFmtId="2">
      <sharedItems containsSemiMixedTypes="0" containsNonDate="0" containsString="0"/>
    </cacheField>
    <cacheField name="NOTAS" numFmtId="2">
      <sharedItems containsSemiMixedTypes="0" containsNonDate="0" containsString="0"/>
    </cacheField>
    <cacheField name="DIFERENCIA" numFmtId="2">
      <sharedItems containsSemiMixedTypes="0" containsNonDate="0" containsString="0"/>
    </cacheField>
    <cacheField name="MONTO TOTAL CERTIFICADO" numFmtId="43">
      <sharedItems containsSemiMixedTypes="0" containsNonDate="0" containsString="0"/>
    </cacheField>
    <cacheField name="MONTO TOTAL COMPROMETIDO" numFmtId="43">
      <sharedItems containsSemiMixedTypes="0" containsNonDate="0" containsString="0"/>
    </cacheField>
    <cacheField name="MONTO TOTAL DEVENGADO" numFmtId="43">
      <sharedItems containsSemiMixedTypes="0" containsNonDate="0" containsString="0"/>
    </cacheField>
    <cacheField name="RESERVADO" numFmtId="43">
      <sharedItems containsSemiMixedTypes="0" containsNonDate="0" containsString="0"/>
    </cacheField>
    <cacheField name="NO. CERTIFICACIÓN PRESUPUESTARIA" numFmtId="43">
      <sharedItems containsSemiMixedTypes="0" containsNonDate="0" containsString="0"/>
    </cacheField>
    <cacheField name="CERT+COMP&gt;POA" numFmtId="43">
      <sharedItems containsSemiMixedTypes="0" containsNonDate="0" containsString="0"/>
    </cacheField>
    <cacheField name="cert+com&gt;poa+refo" numFmtId="43">
      <sharedItems containsSemiMixedTypes="0" containsNonDate="0" containsString="0"/>
    </cacheField>
    <cacheField name="PROGRAMADO A LA FECHA" numFmtId="43">
      <sharedItems containsSemiMixedTypes="0" containsNonDate="0" containsString="0"/>
    </cacheField>
    <cacheField name="CUMPLIMIENTO POA" numFmtId="43">
      <sharedItems containsSemiMixedTypes="0" containsNonDate="0" containsString="0"/>
    </cacheField>
    <cacheField name="ALERTAS O NUDOS CRITICOS" numFmtId="43">
      <sharedItems containsSemiMixedTypes="0" containsNonDate="0" containsString="0"/>
    </cacheField>
    <cacheField name="Recursos en uso" numFmtId="191">
      <sharedItems containsSemiMixedTypes="0" containsNonDate="0" containsString="0"/>
    </cacheField>
    <cacheField name="RECURSOS SIN USO" numFmtId="191">
      <sharedItems containsSemiMixedTypes="0" containsNonDate="0" containsString="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
  <r>
    <m/>
    <s v="DESPACHO MINISTERIAL"/>
    <m/>
    <s v="9999"/>
    <x v="0"/>
    <s v="000"/>
    <x v="0"/>
    <x v="0"/>
    <x v="0"/>
    <x v="0"/>
    <x v="0"/>
    <x v="0"/>
    <s v="PLANTA CENTRAL"/>
    <s v="ADMINISTRACION CENTRAL"/>
    <s v="SIN PROYECTO"/>
    <s v="GASTO OPERATIVO DE PROCESOS ADJETIVOS"/>
    <s v="VIATICOS Y SUBSISTENCIAS EN EL INTERIOR"/>
    <s v="RECURSOS FISCALES"/>
    <s v="SIN ORGANISMO"/>
    <s v="SIN CORRELATIVO"/>
    <m/>
    <m/>
    <m/>
    <s v="06"/>
    <s v="NA"/>
    <s v="NA"/>
    <s v="NUEVA"/>
    <m/>
    <s v="SUBASTA INVERSA"/>
    <n v="44"/>
    <m/>
    <s v="NO"/>
    <n v="0"/>
    <n v="0"/>
    <n v="0"/>
    <n v="0"/>
    <n v="0"/>
    <n v="0"/>
    <n v="0"/>
    <n v="0"/>
    <n v="0"/>
    <n v="0"/>
    <n v="0"/>
    <n v="0"/>
    <n v="0"/>
    <n v="0"/>
    <n v="0"/>
    <n v="0"/>
    <n v="0"/>
    <n v="0"/>
    <n v="0"/>
    <n v="0"/>
    <n v="0"/>
    <n v="0"/>
    <n v="0"/>
    <n v="0"/>
    <n v="0"/>
    <n v="0"/>
    <n v="0"/>
    <n v="0"/>
    <n v="0"/>
    <n v="0"/>
    <n v="0"/>
    <n v="0"/>
    <n v="0"/>
    <n v="0"/>
    <n v="0"/>
    <n v="0"/>
    <n v="0"/>
    <n v="0"/>
    <n v="0"/>
    <n v="0"/>
    <n v="0"/>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VALIDADO"/>
    <n v="0"/>
    <n v="0"/>
    <n v="0"/>
    <s v="DESPACHO MINISTERIAL"/>
    <s v="DESPACHO MINISTERIAL"/>
    <s v="PLANTA CENTRAL"/>
    <s v="PICHINCHA"/>
    <s v="QUITO"/>
    <s v="GASTOS OPERATIVOS"/>
    <s v="NO APLICA"/>
    <s v="AC"/>
    <s v="CORRIENTE"/>
    <s v="01000001"/>
    <s v="G91"/>
    <s v="Mejorar las condiciones de vida de la población de forma integral, promoviendo el acceso equitativo a salud, vivienda y bienestar social."/>
    <s v="OE7 Incrementar la eficiencia institucional en el Ministerio de Salud Pública"/>
    <s v="OE_7"/>
    <m/>
    <s v=""/>
    <s v=""/>
    <n v="0"/>
    <n v="0"/>
    <n v="0"/>
    <s v="53"/>
    <m/>
    <m/>
    <n v="0"/>
    <n v="0"/>
    <n v="0"/>
    <n v="0"/>
    <n v="0"/>
    <s v=""/>
    <s v=""/>
    <s v=""/>
    <s v=""/>
    <n v="0"/>
    <n v="0"/>
    <n v="0"/>
  </r>
  <r>
    <m/>
    <s v="VICEMINISTERIO DE GOBERNANZA DE LA SALUD"/>
    <m/>
    <s v="9999"/>
    <x v="1"/>
    <s v="000"/>
    <x v="0"/>
    <x v="0"/>
    <x v="0"/>
    <x v="0"/>
    <x v="0"/>
    <x v="0"/>
    <s v="PLANTA CENTRAL"/>
    <s v="GOBERNANZA DE LA SALUD"/>
    <s v="SIN PROYECTO"/>
    <s v="APROVISIONAMIENTO DE COMPONENTES SANGUINEOS"/>
    <s v="VIATICOS Y SUBSISTENCIAS EN EL INTERIOR"/>
    <s v="RECURSOS FISCALES"/>
    <s v="SIN ORGANISMO"/>
    <s v="SIN CORRELATIVO"/>
    <m/>
    <m/>
    <m/>
    <s v="06"/>
    <s v="NA"/>
    <s v="NA"/>
    <s v="ARRASTRE"/>
    <m/>
    <m/>
    <s v=""/>
    <m/>
    <s v="SI"/>
    <n v="0"/>
    <n v="0"/>
    <n v="0"/>
    <n v="0"/>
    <n v="0"/>
    <n v="0"/>
    <n v="0"/>
    <n v="0"/>
    <n v="0"/>
    <n v="0"/>
    <n v="0"/>
    <n v="0"/>
    <n v="0"/>
    <n v="0"/>
    <n v="0"/>
    <n v="0"/>
    <n v="0"/>
    <n v="0"/>
    <n v="0"/>
    <n v="0"/>
    <n v="0"/>
    <n v="0"/>
    <n v="0"/>
    <n v="0"/>
    <n v="0"/>
    <n v="0"/>
    <n v="0"/>
    <n v="0"/>
    <n v="0"/>
    <n v="0"/>
    <n v="0"/>
    <n v="0"/>
    <n v="0"/>
    <n v="0"/>
    <n v="0"/>
    <n v="0"/>
    <n v="0"/>
    <n v="0"/>
    <n v="0"/>
    <n v="0"/>
    <n v="0"/>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VALIDADO"/>
    <n v="0"/>
    <n v="0"/>
    <n v="0"/>
    <s v="VICEMINISTERIO DE GOBERNANZA DE LA SALUD"/>
    <s v="VICEMINISTERIO DE GOBERNANZA DE LA SALUD"/>
    <s v="PLANTA CENTRAL"/>
    <s v="PICHINCHA"/>
    <s v="QUITO"/>
    <s v="GASTOS OPERATIVOS"/>
    <s v="NO APLICA"/>
    <s v="GOB"/>
    <s v="CORRIENTE"/>
    <s v="58000001"/>
    <s v="G91"/>
    <s v="Mejorar las condiciones de vida de la población de forma integral, promoviendo el acceso equitativo a salud, vivienda y bienestar social."/>
    <s v="OE1 Incrementar la efectividad de la Gobernanza en el Sistema Nacional de Salud"/>
    <s v="OE_1"/>
    <m/>
    <s v=""/>
    <s v=""/>
    <n v="0"/>
    <n v="0"/>
    <n v="0"/>
    <s v="53"/>
    <m/>
    <m/>
    <n v="0"/>
    <n v="0"/>
    <n v="0"/>
    <n v="0"/>
    <n v="0"/>
    <s v=""/>
    <s v=""/>
    <s v=""/>
    <s v=""/>
    <n v="0"/>
    <n v="0"/>
    <n v="0"/>
  </r>
  <r>
    <m/>
    <s v="SUBSECRETARIA DE VIGILANCIA, PREVENCIÓN Y CONTROL DE LA SALUD"/>
    <m/>
    <s v="9999"/>
    <x v="2"/>
    <s v="000"/>
    <x v="0"/>
    <x v="0"/>
    <x v="0"/>
    <x v="0"/>
    <x v="0"/>
    <x v="0"/>
    <s v="PLANTA CENTRAL"/>
    <s v="VIGILANCIA Y CONTROL SANITARIO"/>
    <s v="SIN PROYECTO"/>
    <s v="REDUCCION PREVENCION Y CONTROL DE MORTALIDAD DE ENFERMEDADES DE VIGILANCIA EPIDEMIOLOGICA"/>
    <s v="VIATICOS Y SUBSISTENCIAS EN EL INTERIOR"/>
    <s v="RECURSOS FISCALES"/>
    <s v="SIN ORGANISMO"/>
    <s v="SIN CORRELATIVO"/>
    <s v="KPI-3-VACUNAS"/>
    <m/>
    <m/>
    <s v="06"/>
    <s v="NA"/>
    <s v="NA"/>
    <m/>
    <m/>
    <m/>
    <s v=""/>
    <m/>
    <m/>
    <n v="0"/>
    <n v="0"/>
    <n v="0"/>
    <n v="0"/>
    <n v="0"/>
    <n v="0"/>
    <n v="0"/>
    <n v="0"/>
    <n v="0"/>
    <n v="0"/>
    <n v="0"/>
    <n v="0"/>
    <n v="0"/>
    <n v="0"/>
    <n v="0"/>
    <n v="0"/>
    <n v="0"/>
    <n v="0"/>
    <n v="0"/>
    <n v="0"/>
    <n v="0"/>
    <n v="0"/>
    <n v="0"/>
    <n v="0"/>
    <n v="0"/>
    <n v="0"/>
    <n v="0"/>
    <n v="0"/>
    <n v="0"/>
    <n v="0"/>
    <n v="0"/>
    <n v="0"/>
    <n v="0"/>
    <n v="0"/>
    <n v="0"/>
    <n v="0"/>
    <n v="0"/>
    <n v="0"/>
    <n v="0"/>
    <n v="0"/>
    <n v="0"/>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VALIDADO"/>
    <n v="0"/>
    <n v="0"/>
    <n v="0"/>
    <s v="VICEMINISTERIO DE GOBERNANZA DE LA SALUD"/>
    <s v="SUBSECRETARIA DE VIGILANCIA, PREVENCIÓN Y CONTROL DE LA SALUD"/>
    <s v="PLANTA CENTRAL"/>
    <s v="PICHINCHA"/>
    <s v="QUITO"/>
    <s v="GASTOS OPERATIVOS"/>
    <s v="NO APLICA"/>
    <s v="VIG"/>
    <s v="CORRIENTE"/>
    <s v="56000001"/>
    <s v="G21"/>
    <s v="Mejorar las condiciones de vida de la población de forma integral, promoviendo el acceso equitativo a salud, vivienda y bienestar social."/>
    <s v="OE2 Incrementar la calidad de la vigilancia, prevención y control sanitario en el Sistema Nacional de Salud"/>
    <s v="OE_2"/>
    <m/>
    <s v=""/>
    <s v=""/>
    <n v="0"/>
    <n v="0"/>
    <n v="0"/>
    <s v="53"/>
    <m/>
    <m/>
    <n v="0"/>
    <n v="0"/>
    <n v="0"/>
    <n v="0"/>
    <n v="0"/>
    <s v=""/>
    <s v=""/>
    <s v=""/>
    <s v=""/>
    <n v="0"/>
    <n v="0"/>
    <n v="0"/>
  </r>
  <r>
    <m/>
    <s v="SUBSECRETARIA DE PROMOCIÓN, SALUD INTERCULTURAL E IGUALDAD"/>
    <m/>
    <s v="9999"/>
    <x v="3"/>
    <s v="000"/>
    <x v="0"/>
    <x v="0"/>
    <x v="0"/>
    <x v="0"/>
    <x v="0"/>
    <x v="0"/>
    <s v="PLANTA CENTRAL"/>
    <s v="PREVENCION Y PROMOCION DE LA SALUD"/>
    <s v="SIN PROYECTO"/>
    <s v="IMPLEMENTACION DE PLANES DE ALIMENTACION Y NUTRICION Y PREVENCION DE ENFERMEDADES"/>
    <s v="VIATICOS Y SUBSISTENCIAS EN EL INTERIOR"/>
    <s v="RECURSOS FISCALES"/>
    <s v="SIN ORGANISMO"/>
    <s v="SIN CORRELATIVO"/>
    <m/>
    <m/>
    <m/>
    <s v="06"/>
    <s v="NA"/>
    <s v="NA"/>
    <m/>
    <m/>
    <m/>
    <s v=""/>
    <m/>
    <m/>
    <n v="0"/>
    <n v="0"/>
    <n v="0"/>
    <n v="0"/>
    <n v="0"/>
    <n v="0"/>
    <n v="0"/>
    <n v="0"/>
    <n v="0"/>
    <n v="0"/>
    <n v="0"/>
    <n v="0"/>
    <n v="0"/>
    <n v="0"/>
    <n v="0"/>
    <n v="0"/>
    <n v="0"/>
    <n v="0"/>
    <n v="0"/>
    <n v="0"/>
    <n v="0"/>
    <n v="0"/>
    <n v="0"/>
    <n v="0"/>
    <n v="0"/>
    <n v="0"/>
    <n v="0"/>
    <n v="0"/>
    <n v="0"/>
    <n v="0"/>
    <n v="0"/>
    <n v="0"/>
    <n v="0"/>
    <n v="0"/>
    <n v="0"/>
    <n v="0"/>
    <n v="0"/>
    <n v="0"/>
    <n v="0"/>
    <n v="0"/>
    <n v="0"/>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VALIDADO"/>
    <n v="0"/>
    <n v="0"/>
    <n v="0"/>
    <s v="VICEMINISTERIO DE GOBERNANZA DE LA SALUD"/>
    <s v="SUBSECRETARIA DE PROMOCIÓN, SALUD INTERCULTURAL E IGUALDAD"/>
    <s v="PLANTA CENTRAL"/>
    <s v="PICHINCHA"/>
    <s v="QUITO"/>
    <s v="GASTOS OPERATIVOS"/>
    <s v="NO APLICA"/>
    <s v="PROM"/>
    <s v="CORRIENTE"/>
    <s v="55000001"/>
    <s v="G21"/>
    <s v="Mejorar las condiciones de vida de la población de forma integral, promoviendo el acceso equitativo a salud, vivienda y bienestar social."/>
    <s v="OE3 Incrementar la promoción de la salud en la población a través de los estilos de vida"/>
    <s v="OE_3"/>
    <m/>
    <s v=""/>
    <s v=""/>
    <n v="0"/>
    <n v="0"/>
    <n v="0"/>
    <s v="53"/>
    <m/>
    <m/>
    <n v="0"/>
    <n v="0"/>
    <n v="0"/>
    <n v="0"/>
    <n v="0"/>
    <s v=""/>
    <s v=""/>
    <s v=""/>
    <s v=""/>
    <n v="0"/>
    <n v="0"/>
    <n v="0"/>
  </r>
  <r>
    <m/>
    <s v="SUBSECRETARIA DE GESTIÓN DE OPERACIONES Y LOGÍSTICA EN SALUD"/>
    <m/>
    <s v="9999"/>
    <x v="4"/>
    <s v="000"/>
    <x v="0"/>
    <x v="0"/>
    <x v="0"/>
    <x v="0"/>
    <x v="0"/>
    <x v="0"/>
    <s v="PLANTA CENTRAL"/>
    <s v="GARANTIA DE LA CALIDAD DE LOS SERVICIOS DE SALUD"/>
    <s v="SIN PROYECTO"/>
    <s v="MANTENIMIENTO PREVENTIVO Y CORRECTIVO SANITARIO"/>
    <s v="VIATICOS Y SUBSISTENCIAS EN EL INTERIOR"/>
    <s v="RECURSOS FISCALES"/>
    <s v="SIN ORGANISMO"/>
    <s v="SIN CORRELATIVO"/>
    <m/>
    <m/>
    <m/>
    <s v="06"/>
    <s v="NA"/>
    <s v="NA"/>
    <m/>
    <m/>
    <m/>
    <s v=""/>
    <m/>
    <m/>
    <n v="0"/>
    <n v="0"/>
    <n v="0"/>
    <n v="0"/>
    <n v="0"/>
    <n v="0"/>
    <n v="0"/>
    <n v="0"/>
    <n v="0"/>
    <n v="0"/>
    <n v="0"/>
    <n v="0"/>
    <n v="0"/>
    <n v="0"/>
    <n v="0"/>
    <n v="0"/>
    <n v="0"/>
    <n v="0"/>
    <n v="0"/>
    <n v="0"/>
    <n v="0"/>
    <n v="0"/>
    <n v="0"/>
    <n v="0"/>
    <n v="0"/>
    <n v="0"/>
    <n v="0"/>
    <n v="0"/>
    <n v="0"/>
    <n v="0"/>
    <n v="0"/>
    <n v="0"/>
    <n v="0"/>
    <n v="0"/>
    <n v="0"/>
    <n v="0"/>
    <n v="0"/>
    <n v="0"/>
    <n v="0"/>
    <n v="0"/>
    <n v="0"/>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VALIDADO"/>
    <n v="0"/>
    <n v="0"/>
    <n v="0"/>
    <s v="VICEMINISTERIO DE ATENCIÓN INTEGRAL SALUD"/>
    <s v="SUBSECRETARIA DE GESTIÓN DE OPERACIONES Y LOGÍSTICA EN SALUD"/>
    <s v="PLANTA CENTRAL"/>
    <s v="PICHINCHA"/>
    <s v="QUITO"/>
    <s v="GASTOS OPERATIVOS"/>
    <s v="NO APLICA"/>
    <s v="CAL"/>
    <s v="CORRIENTE"/>
    <s v="57000001"/>
    <s v="G21"/>
    <s v="Mejorar las condiciones de vida de la población de forma integral, promoviendo el acceso equitativo a salud, vivienda y bienestar social."/>
    <s v="OE4 Incrementar la calidad en la prestación de los servicios de salud"/>
    <s v="OE_4"/>
    <m/>
    <s v=""/>
    <s v=""/>
    <n v="0"/>
    <n v="0"/>
    <n v="0"/>
    <s v="53"/>
    <m/>
    <m/>
    <n v="0"/>
    <n v="0"/>
    <n v="0"/>
    <n v="0"/>
    <n v="0"/>
    <s v=""/>
    <s v=""/>
    <s v=""/>
    <s v=""/>
    <n v="0"/>
    <n v="0"/>
    <n v="0"/>
  </r>
  <r>
    <m/>
    <s v="VICEMINISTERIO DE ATENCIÓN INTEGRAL SALUD"/>
    <m/>
    <s v="9999"/>
    <x v="5"/>
    <s v="000"/>
    <x v="0"/>
    <x v="0"/>
    <x v="0"/>
    <x v="0"/>
    <x v="0"/>
    <x v="0"/>
    <s v="PLANTA CENTRAL"/>
    <s v="PROVISION Y PRESTACION DE SERVICIOS DE SALUD"/>
    <s v="SIN PROYECTO"/>
    <s v="PRESTACIONES DE SALUD A LA POBLACION"/>
    <s v="VIATICOS Y SUBSISTENCIAS EN EL INTERIOR"/>
    <s v="RECURSOS FISCALES"/>
    <s v="SIN ORGANISMO"/>
    <s v="SIN CORRELATIVO"/>
    <m/>
    <m/>
    <m/>
    <s v="06"/>
    <s v="NA"/>
    <s v="NA"/>
    <m/>
    <m/>
    <m/>
    <s v=""/>
    <m/>
    <m/>
    <n v="0"/>
    <n v="0"/>
    <n v="0"/>
    <n v="0"/>
    <n v="0"/>
    <n v="0"/>
    <n v="0"/>
    <n v="0"/>
    <n v="0"/>
    <n v="0"/>
    <n v="0"/>
    <n v="0"/>
    <n v="0"/>
    <n v="0"/>
    <n v="0"/>
    <n v="0"/>
    <n v="0"/>
    <n v="0"/>
    <n v="0"/>
    <n v="0"/>
    <n v="0"/>
    <n v="0"/>
    <n v="0"/>
    <n v="0"/>
    <n v="0"/>
    <n v="0"/>
    <n v="0"/>
    <n v="0"/>
    <n v="0"/>
    <n v="0"/>
    <n v="0"/>
    <n v="0"/>
    <n v="0"/>
    <n v="0"/>
    <n v="0"/>
    <n v="0"/>
    <n v="0"/>
    <n v="0"/>
    <n v="0"/>
    <n v="0"/>
    <n v="0"/>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VALIDADO"/>
    <n v="0"/>
    <n v="0"/>
    <n v="0"/>
    <s v="VICEMINISTERIO DE ATENCIÓN INTEGRAL SALUD"/>
    <s v="VICEMINISTERIO DE ATENCIÓN INTEGRAL SALUD"/>
    <s v="PLANTA CENTRAL"/>
    <s v="PICHINCHA"/>
    <s v="QUITO"/>
    <s v="GASTOS OPERATIVOS"/>
    <s v="NO APLICA"/>
    <s v="PROV"/>
    <s v="CORRIENTE"/>
    <s v="90000001"/>
    <s v="G21"/>
    <s v="Mejorar las condiciones de vida de la población de forma integral, promoviendo el acceso equitativo a salud, vivienda y bienestar social."/>
    <s v="OE5 Incrementar la cobertura de las prestaciones de servicios de salud"/>
    <s v="OE_5"/>
    <m/>
    <s v=""/>
    <s v=""/>
    <n v="0"/>
    <n v="0"/>
    <n v="0"/>
    <s v="53"/>
    <m/>
    <m/>
    <n v="0"/>
    <n v="0"/>
    <n v="0"/>
    <n v="0"/>
    <n v="0"/>
    <s v=""/>
    <s v=""/>
    <s v=""/>
    <s v=""/>
    <n v="0"/>
    <n v="0"/>
    <n v="0"/>
  </r>
  <r>
    <m/>
    <s v="SUBSECRETARÍA DE RECTORÍA DEL SISTEMA NACIONAL DE SALUD"/>
    <m/>
    <s v="9999"/>
    <x v="1"/>
    <s v="000"/>
    <x v="1"/>
    <x v="0"/>
    <x v="0"/>
    <x v="0"/>
    <x v="0"/>
    <x v="0"/>
    <s v="PLANTA CENTRAL"/>
    <s v="GOBERNANZA DE LA SALUD"/>
    <s v="SIN PROYECTO"/>
    <s v="PRESTACIONES DE SALUD ENFERMEDADES RARAS CATASTROFICAS OTRAS ESPECIALES"/>
    <s v="VIATICOS Y SUBSISTENCIAS EN EL INTERIOR"/>
    <s v="RECURSOS FISCALES"/>
    <s v="SIN ORGANISMO"/>
    <s v="SIN CORRELATIVO"/>
    <s v="NO APLICA"/>
    <m/>
    <m/>
    <s v="06"/>
    <s v="NA"/>
    <s v="NA"/>
    <m/>
    <m/>
    <m/>
    <s v=""/>
    <m/>
    <m/>
    <n v="0"/>
    <n v="0"/>
    <n v="0"/>
    <n v="0"/>
    <n v="0"/>
    <n v="0"/>
    <n v="0"/>
    <n v="0"/>
    <n v="0"/>
    <n v="0"/>
    <n v="0"/>
    <n v="0"/>
    <n v="0"/>
    <n v="0"/>
    <n v="0"/>
    <n v="0"/>
    <n v="0"/>
    <n v="0"/>
    <n v="0"/>
    <n v="0"/>
    <n v="0"/>
    <n v="0"/>
    <n v="0"/>
    <n v="0"/>
    <n v="0"/>
    <n v="0"/>
    <n v="0"/>
    <n v="0"/>
    <n v="0"/>
    <n v="0"/>
    <n v="0"/>
    <n v="0"/>
    <n v="0"/>
    <n v="0"/>
    <n v="0"/>
    <n v="0"/>
    <n v="0"/>
    <n v="0"/>
    <n v="0"/>
    <n v="0"/>
    <n v="0"/>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VALIDADO"/>
    <n v="0"/>
    <n v="0"/>
    <n v="0"/>
    <s v="VICEMINISTERIO DE GOBERNANZA DE LA SALUD"/>
    <s v="SUBSECRETARÍA DE RECTORÍA DEL SISTEMA NACIONAL DE SALUD"/>
    <s v="PLANTA CENTRAL"/>
    <s v="PICHINCHA"/>
    <s v="QUITO"/>
    <s v="GASTOS OPERATIVOS"/>
    <s v="NO APLICA"/>
    <s v="GOB"/>
    <s v="CORRIENTE"/>
    <s v="58000002"/>
    <s v="G21"/>
    <s v="Mejorar las condiciones de vida de la población de forma integral, promoviendo el acceso equitativo a salud, vivienda y bienestar social."/>
    <s v="OE1 Incrementar la efectividad de la Gobernanza en el Sistema Nacional de Salud"/>
    <s v="OE_1"/>
    <m/>
    <s v=""/>
    <s v=""/>
    <n v="0"/>
    <n v="0"/>
    <n v="0"/>
    <s v="53"/>
    <m/>
    <m/>
    <n v="0"/>
    <n v="0"/>
    <n v="0"/>
    <n v="0"/>
    <n v="0"/>
    <s v=""/>
    <s v=""/>
    <s v=""/>
    <s v=""/>
    <n v="0"/>
    <n v="0"/>
    <n v="0"/>
  </r>
  <r>
    <m/>
    <m/>
    <m/>
    <s v="9999"/>
    <x v="6"/>
    <s v=""/>
    <x v="2"/>
    <x v="1"/>
    <x v="1"/>
    <x v="1"/>
    <x v="1"/>
    <x v="1"/>
    <s v="PLANTA CENTRAL"/>
    <s v=""/>
    <s v=""/>
    <s v=""/>
    <s v=""/>
    <s v=""/>
    <s v=""/>
    <s v=""/>
    <m/>
    <m/>
    <m/>
    <s v=""/>
    <s v=""/>
    <s v=""/>
    <m/>
    <m/>
    <m/>
    <s v=""/>
    <m/>
    <m/>
    <n v="0"/>
    <n v="0"/>
    <n v="0"/>
    <n v="0"/>
    <n v="0"/>
    <n v="0"/>
    <n v="0"/>
    <n v="0"/>
    <n v="0"/>
    <n v="0"/>
    <n v="0"/>
    <n v="0"/>
    <n v="0"/>
    <n v="0"/>
    <n v="0"/>
    <n v="0"/>
    <n v="0"/>
    <n v="0"/>
    <n v="0"/>
    <n v="0"/>
    <n v="0"/>
    <n v="0"/>
    <n v="0"/>
    <n v="0"/>
    <n v="0"/>
    <n v="0"/>
    <n v="0"/>
    <n v="0"/>
    <n v="0"/>
    <n v="0"/>
    <n v="0"/>
    <n v="0"/>
    <n v="0"/>
    <n v="0"/>
    <n v="0"/>
    <n v="0"/>
    <n v="0"/>
    <n v="0"/>
    <n v="0"/>
    <n v="0"/>
    <n v="0"/>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VALIDADO"/>
    <n v="0"/>
    <n v="0"/>
    <n v="0"/>
    <s v=""/>
    <s v=""/>
    <s v="PLANTA CENTRAL"/>
    <s v="PICHINCHA"/>
    <s v="QUITO"/>
    <s v=""/>
    <s v=""/>
    <s v=""/>
    <s v=""/>
    <s v=""/>
    <s v="G21"/>
    <s v=""/>
    <s v=""/>
    <s v=""/>
    <m/>
    <s v=""/>
    <s v=""/>
    <n v="0"/>
    <n v="0"/>
    <n v="0"/>
    <s v=""/>
    <m/>
    <m/>
    <n v="0"/>
    <n v="0"/>
    <n v="0"/>
    <n v="0"/>
    <n v="0"/>
    <s v=""/>
    <s v=""/>
    <s v=""/>
    <s v=""/>
    <n v="0"/>
    <n v="0"/>
    <n v="0"/>
  </r>
  <r>
    <m/>
    <m/>
    <m/>
    <s v="9999"/>
    <x v="6"/>
    <s v=""/>
    <x v="2"/>
    <x v="1"/>
    <x v="1"/>
    <x v="1"/>
    <x v="1"/>
    <x v="1"/>
    <s v="PLANTA CENTRAL"/>
    <s v=""/>
    <s v=""/>
    <s v=""/>
    <s v=""/>
    <s v=""/>
    <s v=""/>
    <s v=""/>
    <m/>
    <m/>
    <m/>
    <s v=""/>
    <s v=""/>
    <s v=""/>
    <m/>
    <m/>
    <m/>
    <s v=""/>
    <m/>
    <m/>
    <n v="0"/>
    <n v="0"/>
    <n v="0"/>
    <n v="0"/>
    <n v="0"/>
    <n v="0"/>
    <n v="0"/>
    <n v="0"/>
    <n v="0"/>
    <n v="0"/>
    <n v="0"/>
    <n v="0"/>
    <n v="0"/>
    <n v="0"/>
    <n v="0"/>
    <n v="0"/>
    <n v="0"/>
    <n v="0"/>
    <n v="0"/>
    <n v="0"/>
    <n v="0"/>
    <n v="0"/>
    <n v="0"/>
    <n v="0"/>
    <n v="0"/>
    <n v="0"/>
    <n v="0"/>
    <n v="0"/>
    <n v="0"/>
    <n v="0"/>
    <n v="0"/>
    <n v="0"/>
    <n v="0"/>
    <n v="0"/>
    <n v="0"/>
    <n v="0"/>
    <n v="0"/>
    <n v="0"/>
    <n v="0"/>
    <n v="0"/>
    <n v="0"/>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VALIDADO"/>
    <n v="0"/>
    <n v="0"/>
    <n v="0"/>
    <s v=""/>
    <s v=""/>
    <s v="PLANTA CENTRAL"/>
    <s v="PICHINCHA"/>
    <s v="QUITO"/>
    <s v=""/>
    <s v=""/>
    <s v=""/>
    <s v=""/>
    <s v=""/>
    <s v="G21"/>
    <s v=""/>
    <s v=""/>
    <s v=""/>
    <m/>
    <s v=""/>
    <s v=""/>
    <n v="0"/>
    <n v="0"/>
    <n v="0"/>
    <s v=""/>
    <m/>
    <m/>
    <n v="0"/>
    <n v="0"/>
    <n v="0"/>
    <n v="0"/>
    <n v="0"/>
    <s v=""/>
    <s v=""/>
    <s v=""/>
    <s v=""/>
    <n v="0"/>
    <n v="0"/>
    <n v="0"/>
  </r>
  <r>
    <m/>
    <m/>
    <m/>
    <s v="9999"/>
    <x v="6"/>
    <s v=""/>
    <x v="2"/>
    <x v="1"/>
    <x v="1"/>
    <x v="1"/>
    <x v="1"/>
    <x v="1"/>
    <s v="PLANTA CENTRAL"/>
    <s v=""/>
    <s v=""/>
    <s v=""/>
    <s v=""/>
    <s v=""/>
    <s v=""/>
    <s v=""/>
    <m/>
    <m/>
    <m/>
    <s v=""/>
    <s v=""/>
    <s v=""/>
    <m/>
    <m/>
    <m/>
    <s v=""/>
    <m/>
    <m/>
    <n v="0"/>
    <n v="0"/>
    <n v="0"/>
    <n v="0"/>
    <n v="0"/>
    <n v="0"/>
    <n v="0"/>
    <n v="0"/>
    <n v="0"/>
    <n v="0"/>
    <n v="0"/>
    <n v="0"/>
    <n v="0"/>
    <n v="0"/>
    <n v="0"/>
    <n v="0"/>
    <n v="0"/>
    <n v="0"/>
    <n v="0"/>
    <n v="0"/>
    <n v="0"/>
    <n v="0"/>
    <n v="0"/>
    <n v="0"/>
    <n v="0"/>
    <n v="0"/>
    <n v="0"/>
    <n v="0"/>
    <n v="0"/>
    <n v="0"/>
    <n v="0"/>
    <n v="0"/>
    <n v="0"/>
    <n v="0"/>
    <n v="0"/>
    <n v="0"/>
    <n v="0"/>
    <n v="0"/>
    <n v="0"/>
    <n v="0"/>
    <n v="0"/>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VALIDADO"/>
    <n v="0"/>
    <n v="0"/>
    <n v="0"/>
    <s v=""/>
    <s v=""/>
    <s v="PLANTA CENTRAL"/>
    <s v="PICHINCHA"/>
    <s v="QUITO"/>
    <s v=""/>
    <s v=""/>
    <s v=""/>
    <s v=""/>
    <s v=""/>
    <s v="G21"/>
    <s v=""/>
    <s v=""/>
    <s v=""/>
    <m/>
    <s v=""/>
    <s v=""/>
    <n v="0"/>
    <n v="0"/>
    <n v="0"/>
    <s v=""/>
    <m/>
    <m/>
    <n v="0"/>
    <n v="0"/>
    <n v="0"/>
    <n v="0"/>
    <n v="0"/>
    <s v=""/>
    <s v=""/>
    <s v=""/>
    <s v=""/>
    <n v="0"/>
    <n v="0"/>
    <n v="0"/>
  </r>
  <r>
    <m/>
    <m/>
    <m/>
    <s v="9999"/>
    <x v="6"/>
    <s v=""/>
    <x v="2"/>
    <x v="1"/>
    <x v="1"/>
    <x v="1"/>
    <x v="1"/>
    <x v="1"/>
    <s v="PLANTA CENTRAL"/>
    <s v=""/>
    <s v=""/>
    <s v=""/>
    <s v=""/>
    <s v=""/>
    <s v=""/>
    <s v=""/>
    <m/>
    <m/>
    <m/>
    <s v=""/>
    <s v=""/>
    <s v=""/>
    <m/>
    <m/>
    <m/>
    <s v=""/>
    <m/>
    <m/>
    <n v="0"/>
    <n v="0"/>
    <n v="0"/>
    <n v="0"/>
    <n v="0"/>
    <n v="0"/>
    <n v="0"/>
    <n v="0"/>
    <n v="0"/>
    <n v="0"/>
    <n v="0"/>
    <n v="0"/>
    <n v="0"/>
    <n v="0"/>
    <n v="0"/>
    <n v="0"/>
    <n v="0"/>
    <n v="0"/>
    <n v="0"/>
    <n v="0"/>
    <n v="0"/>
    <n v="0"/>
    <n v="0"/>
    <n v="0"/>
    <n v="0"/>
    <n v="0"/>
    <n v="0"/>
    <n v="0"/>
    <n v="0"/>
    <n v="0"/>
    <n v="0"/>
    <n v="0"/>
    <n v="0"/>
    <n v="0"/>
    <n v="0"/>
    <n v="0"/>
    <n v="0"/>
    <n v="0"/>
    <n v="0"/>
    <n v="0"/>
    <n v="0"/>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VALIDADO"/>
    <n v="0"/>
    <n v="0"/>
    <n v="0"/>
    <s v=""/>
    <s v=""/>
    <s v="PLANTA CENTRAL"/>
    <s v="PICHINCHA"/>
    <s v="QUITO"/>
    <s v=""/>
    <s v=""/>
    <s v=""/>
    <s v=""/>
    <s v=""/>
    <s v="G21"/>
    <s v=""/>
    <s v=""/>
    <s v=""/>
    <m/>
    <s v=""/>
    <s v=""/>
    <n v="0"/>
    <n v="0"/>
    <n v="0"/>
    <s v=""/>
    <m/>
    <m/>
    <n v="0"/>
    <n v="0"/>
    <n v="0"/>
    <n v="0"/>
    <n v="0"/>
    <s v=""/>
    <s v=""/>
    <s v=""/>
    <s v=""/>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CUADRE" cacheId="0" applyNumberFormats="0" applyBorderFormats="0" applyFontFormats="0" applyPatternFormats="0" applyAlignmentFormats="0" applyWidthHeightFormats="1" dataCaption="Valores" updatedVersion="6" minRefreshableVersion="3" colGrandTotals="0" createdVersion="6" indent="0" compact="0" compactData="0" multipleFieldFilters="0">
  <location ref="B3:I4" firstHeaderRow="1" firstDataRow="1" firstDataCol="7" rowPageCount="1" colPageCount="1"/>
  <pivotFields count="183">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
        <item m="1" x="7"/>
        <item x="3"/>
        <item x="2"/>
        <item x="4"/>
        <item x="1"/>
        <item x="5"/>
        <item x="0"/>
        <item m="1" x="8"/>
        <item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
        <item x="0"/>
        <item x="1"/>
        <item m="1" x="8"/>
        <item m="1" x="3"/>
        <item m="1" x="4"/>
        <item m="1" x="5"/>
        <item m="1" x="7"/>
        <item m="1" x="6"/>
        <item x="2"/>
      </items>
      <extLst>
        <ext xmlns:x14="http://schemas.microsoft.com/office/spreadsheetml/2009/9/main" uri="{2946ED86-A175-432a-8AC1-64E0C546D7DE}">
          <x14:pivotField fillDownLabels="1"/>
        </ext>
      </extLst>
    </pivotField>
    <pivotField axis="axisRow" compact="0" outline="0" showAll="0" defaultSubtotal="0">
      <items count="111">
        <item m="1" x="82"/>
        <item m="1" x="84"/>
        <item m="1" x="92"/>
        <item m="1" x="97"/>
        <item m="1" x="108"/>
        <item m="1" x="110"/>
        <item m="1" x="2"/>
        <item m="1" x="4"/>
        <item m="1" x="6"/>
        <item m="1" x="22"/>
        <item m="1" x="24"/>
        <item m="1" x="29"/>
        <item m="1" x="31"/>
        <item m="1" x="32"/>
        <item m="1" x="33"/>
        <item m="1" x="35"/>
        <item m="1" x="20"/>
        <item m="1" x="21"/>
        <item m="1" x="36"/>
        <item m="1" x="41"/>
        <item m="1" x="10"/>
        <item m="1" x="13"/>
        <item m="1" x="14"/>
        <item m="1" x="16"/>
        <item m="1" x="55"/>
        <item m="1" x="56"/>
        <item m="1" x="57"/>
        <item m="1" x="59"/>
        <item m="1" x="60"/>
        <item m="1" x="61"/>
        <item m="1" x="62"/>
        <item m="1" x="63"/>
        <item m="1" x="64"/>
        <item m="1" x="72"/>
        <item m="1" x="73"/>
        <item m="1" x="81"/>
        <item m="1" x="85"/>
        <item m="1" x="91"/>
        <item m="1" x="94"/>
        <item m="1" x="96"/>
        <item m="1" x="104"/>
        <item m="1" x="23"/>
        <item m="1" x="25"/>
        <item x="0"/>
        <item m="1" x="26"/>
        <item m="1" x="30"/>
        <item m="1" x="65"/>
        <item m="1" x="67"/>
        <item m="1" x="68"/>
        <item m="1" x="69"/>
        <item m="1" x="77"/>
        <item m="1" x="34"/>
        <item m="1" x="37"/>
        <item m="1" x="38"/>
        <item m="1" x="75"/>
        <item m="1" x="78"/>
        <item m="1" x="79"/>
        <item m="1" x="80"/>
        <item m="1" x="83"/>
        <item m="1" x="43"/>
        <item m="1" x="45"/>
        <item m="1" x="46"/>
        <item m="1" x="48"/>
        <item m="1" x="86"/>
        <item m="1" x="87"/>
        <item m="1" x="88"/>
        <item m="1" x="89"/>
        <item m="1" x="90"/>
        <item m="1" x="93"/>
        <item m="1" x="95"/>
        <item m="1" x="98"/>
        <item m="1" x="99"/>
        <item m="1" x="100"/>
        <item m="1" x="101"/>
        <item m="1" x="103"/>
        <item m="1" x="105"/>
        <item m="1" x="106"/>
        <item m="1" x="109"/>
        <item m="1" x="50"/>
        <item m="1" x="3"/>
        <item m="1" x="5"/>
        <item m="1" x="9"/>
        <item m="1" x="18"/>
        <item m="1" x="19"/>
        <item m="1" x="51"/>
        <item m="1" x="52"/>
        <item m="1" x="12"/>
        <item m="1" x="15"/>
        <item m="1" x="17"/>
        <item m="1" x="58"/>
        <item m="1" x="71"/>
        <item m="1" x="74"/>
        <item m="1" x="39"/>
        <item m="1" x="40"/>
        <item m="1" x="8"/>
        <item m="1" x="11"/>
        <item m="1" x="42"/>
        <item m="1" x="44"/>
        <item m="1" x="47"/>
        <item m="1" x="49"/>
        <item m="1" x="102"/>
        <item m="1" x="53"/>
        <item m="1" x="54"/>
        <item x="1"/>
        <item m="1" x="66"/>
        <item m="1" x="70"/>
        <item m="1" x="76"/>
        <item m="1" x="107"/>
        <item m="1" x="28"/>
        <item m="1" x="27"/>
        <item m="1" x="7"/>
      </items>
      <extLst>
        <ext xmlns:x14="http://schemas.microsoft.com/office/spreadsheetml/2009/9/main" uri="{2946ED86-A175-432a-8AC1-64E0C546D7DE}">
          <x14:pivotField fillDownLabels="1"/>
        </ext>
      </extLst>
    </pivotField>
    <pivotField axis="axisRow" compact="0" outline="0" showAll="0" defaultSubtotal="0">
      <items count="3">
        <item x="0"/>
        <item m="1" x="2"/>
        <item x="1"/>
      </items>
      <extLst>
        <ext xmlns:x14="http://schemas.microsoft.com/office/spreadsheetml/2009/9/main" uri="{2946ED86-A175-432a-8AC1-64E0C546D7DE}">
          <x14:pivotField fillDownLabels="1"/>
        </ext>
      </extLst>
    </pivotField>
    <pivotField axis="axisRow" compact="0" outline="0" showAll="0" defaultSubtotal="0">
      <items count="3">
        <item m="1" x="2"/>
        <item x="0"/>
        <item x="1"/>
      </items>
      <extLst>
        <ext xmlns:x14="http://schemas.microsoft.com/office/spreadsheetml/2009/9/main" uri="{2946ED86-A175-432a-8AC1-64E0C546D7DE}">
          <x14:pivotField fillDownLabels="1"/>
        </ext>
      </extLst>
    </pivotField>
    <pivotField axis="axisRow" compact="0" outline="0" showAll="0" defaultSubtotal="0">
      <items count="3">
        <item x="1"/>
        <item x="0"/>
        <item m="1" x="2"/>
      </items>
      <extLst>
        <ext xmlns:x14="http://schemas.microsoft.com/office/spreadsheetml/2009/9/main" uri="{2946ED86-A175-432a-8AC1-64E0C546D7DE}">
          <x14:pivotField fillDownLabels="1"/>
        </ext>
      </extLst>
    </pivotField>
    <pivotField axis="axisRow" compact="0" outline="0" showAll="0" defaultSubtotal="0">
      <items count="3">
        <item x="1"/>
        <item x="0"/>
        <item m="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multipleItemSelectionAllowed="1"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91" outline="0" showAll="0" defaultSubtotal="0">
      <extLst>
        <ext xmlns:x14="http://schemas.microsoft.com/office/spreadsheetml/2009/9/main" uri="{2946ED86-A175-432a-8AC1-64E0C546D7DE}">
          <x14:pivotField fillDownLabels="1"/>
        </ext>
      </extLst>
    </pivotField>
    <pivotField compact="0" numFmtId="191" outline="0" showAll="0" defaultSubtotal="0">
      <extLst>
        <ext xmlns:x14="http://schemas.microsoft.com/office/spreadsheetml/2009/9/main" uri="{2946ED86-A175-432a-8AC1-64E0C546D7DE}">
          <x14:pivotField fillDownLabels="1"/>
        </ext>
      </extLst>
    </pivotField>
    <pivotField compact="0" numFmtId="191" outline="0" showAll="0" defaultSubtotal="0">
      <extLst>
        <ext xmlns:x14="http://schemas.microsoft.com/office/spreadsheetml/2009/9/main" uri="{2946ED86-A175-432a-8AC1-64E0C546D7DE}">
          <x14:pivotField fillDownLabels="1"/>
        </ext>
      </extLst>
    </pivotField>
    <pivotField compact="0" numFmtId="191" outline="0" showAll="0" defaultSubtotal="0">
      <extLst>
        <ext xmlns:x14="http://schemas.microsoft.com/office/spreadsheetml/2009/9/main" uri="{2946ED86-A175-432a-8AC1-64E0C546D7DE}">
          <x14:pivotField fillDownLabels="1"/>
        </ext>
      </extLst>
    </pivotField>
    <pivotField compact="0" numFmtId="191" outline="0" showAll="0" defaultSubtotal="0">
      <extLst>
        <ext xmlns:x14="http://schemas.microsoft.com/office/spreadsheetml/2009/9/main" uri="{2946ED86-A175-432a-8AC1-64E0C546D7DE}">
          <x14:pivotField fillDownLabels="1"/>
        </ext>
      </extLst>
    </pivotField>
    <pivotField compact="0" numFmtId="191" outline="0" showAll="0" defaultSubtotal="0">
      <extLst>
        <ext xmlns:x14="http://schemas.microsoft.com/office/spreadsheetml/2009/9/main" uri="{2946ED86-A175-432a-8AC1-64E0C546D7DE}">
          <x14:pivotField fillDownLabels="1"/>
        </ext>
      </extLst>
    </pivotField>
    <pivotField compact="0" numFmtId="191"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4">
        <item h="1" x="0"/>
        <item m="1" x="2"/>
        <item m="1" x="3"/>
        <item h="1"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91" outline="0" showAll="0" defaultSubtotal="0">
      <extLst>
        <ext xmlns:x14="http://schemas.microsoft.com/office/spreadsheetml/2009/9/main" uri="{2946ED86-A175-432a-8AC1-64E0C546D7DE}">
          <x14:pivotField fillDownLabels="1"/>
        </ext>
      </extLst>
    </pivotField>
    <pivotField dataField="1" compact="0" numFmtId="191" outline="0" showAll="0" defaultSubtotal="0">
      <extLst>
        <ext xmlns:x14="http://schemas.microsoft.com/office/spreadsheetml/2009/9/main" uri="{2946ED86-A175-432a-8AC1-64E0C546D7DE}">
          <x14:pivotField fillDownLabels="1"/>
        </ext>
      </extLst>
    </pivotField>
    <pivotField compact="0" numFmtId="19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91" outline="0" showAll="0" defaultSubtotal="0">
      <extLst>
        <ext xmlns:x14="http://schemas.microsoft.com/office/spreadsheetml/2009/9/main" uri="{2946ED86-A175-432a-8AC1-64E0C546D7DE}">
          <x14:pivotField fillDownLabels="1"/>
        </ext>
      </extLst>
    </pivotField>
    <pivotField compact="0" numFmtId="191"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numFmtId="4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91" outline="0" showAll="0" defaultSubtotal="0">
      <extLst>
        <ext xmlns:x14="http://schemas.microsoft.com/office/spreadsheetml/2009/9/main" uri="{2946ED86-A175-432a-8AC1-64E0C546D7DE}">
          <x14:pivotField fillDownLabels="1"/>
        </ext>
      </extLst>
    </pivotField>
    <pivotField compact="0" numFmtId="191" outline="0" showAll="0" defaultSubtotal="0">
      <extLst>
        <ext xmlns:x14="http://schemas.microsoft.com/office/spreadsheetml/2009/9/main" uri="{2946ED86-A175-432a-8AC1-64E0C546D7DE}">
          <x14:pivotField fillDownLabels="1"/>
        </ext>
      </extLst>
    </pivotField>
  </pivotFields>
  <rowFields count="7">
    <field x="4"/>
    <field x="6"/>
    <field x="7"/>
    <field x="8"/>
    <field x="9"/>
    <field x="10"/>
    <field x="11"/>
  </rowFields>
  <rowItems count="1">
    <i t="grand">
      <x/>
    </i>
  </rowItems>
  <colItems count="1">
    <i/>
  </colItems>
  <pageFields count="1">
    <pageField fld="143" hier="0"/>
  </pageFields>
  <dataFields count="1">
    <dataField name=" TOTAL NUEVO CODIFICADO (NO considera las reformas en transito)" fld="146" baseField="0" baseItem="0" numFmtId="4"/>
  </dataFields>
  <formats count="157">
    <format dxfId="159">
      <pivotArea outline="0" fieldPosition="0">
        <references count="2">
          <reference field="4" count="1" selected="0">
            <x v="0"/>
          </reference>
          <reference field="9" count="1" selected="0">
            <x v="1"/>
          </reference>
        </references>
      </pivotArea>
    </format>
    <format dxfId="158">
      <pivotArea dataOnly="0" labelOnly="1" outline="0" fieldPosition="0"/>
    </format>
    <format dxfId="157">
      <pivotArea outline="0" fieldPosition="0">
        <references count="1">
          <reference field="4294967294" count="1">
            <x v="0"/>
          </reference>
        </references>
      </pivotArea>
    </format>
    <format dxfId="156">
      <pivotArea type="all" dataOnly="0" outline="0" fieldPosition="0"/>
    </format>
    <format dxfId="155">
      <pivotArea outline="0" collapsedLevelsAreSubtotals="1" fieldPosition="0"/>
    </format>
    <format dxfId="154">
      <pivotArea field="4" type="button" dataOnly="0" labelOnly="1" outline="0" fieldPosition="0"/>
    </format>
    <format dxfId="153">
      <pivotArea field="6" type="button" dataOnly="0" labelOnly="1" outline="0" fieldPosition="0"/>
    </format>
    <format dxfId="152">
      <pivotArea field="7" type="button" dataOnly="0" labelOnly="1" outline="0" fieldPosition="0"/>
    </format>
    <format dxfId="151">
      <pivotArea field="8" type="button" dataOnly="0" labelOnly="1" outline="0" fieldPosition="0"/>
    </format>
    <format dxfId="150">
      <pivotArea field="9" type="button" dataOnly="0" labelOnly="1" outline="0" fieldPosition="0"/>
    </format>
    <format dxfId="149">
      <pivotArea field="10" type="button" dataOnly="0" labelOnly="1" outline="0" fieldPosition="0"/>
    </format>
    <format dxfId="148">
      <pivotArea field="11" type="button" dataOnly="0" labelOnly="1" outline="0" fieldPosition="0"/>
    </format>
    <format dxfId="147">
      <pivotArea dataOnly="0" labelOnly="1" outline="0" fieldPosition="0"/>
    </format>
    <format dxfId="146">
      <pivotArea dataOnly="0" labelOnly="1" outline="0" fieldPosition="0">
        <references count="1">
          <reference field="4" count="0"/>
        </references>
      </pivotArea>
    </format>
    <format dxfId="145">
      <pivotArea dataOnly="0" labelOnly="1" grandRow="1" outline="0" fieldPosition="0"/>
    </format>
    <format dxfId="144">
      <pivotArea dataOnly="0" labelOnly="1" outline="0" fieldPosition="0">
        <references count="2">
          <reference field="4" count="1" selected="0">
            <x v="0"/>
          </reference>
          <reference field="6" count="1">
            <x v="1"/>
          </reference>
        </references>
      </pivotArea>
    </format>
    <format dxfId="143">
      <pivotArea dataOnly="0" labelOnly="1" outline="0" fieldPosition="0">
        <references count="2">
          <reference field="4" count="1" selected="0">
            <x v="1"/>
          </reference>
          <reference field="6" count="6">
            <x v="0"/>
            <x v="1"/>
            <x v="2"/>
            <x v="3"/>
            <x v="4"/>
            <x v="5"/>
          </reference>
        </references>
      </pivotArea>
    </format>
    <format dxfId="142">
      <pivotArea dataOnly="0" labelOnly="1" outline="0" fieldPosition="0">
        <references count="2">
          <reference field="4" count="1" selected="0">
            <x v="2"/>
          </reference>
          <reference field="6" count="1">
            <x v="0"/>
          </reference>
        </references>
      </pivotArea>
    </format>
    <format dxfId="141">
      <pivotArea dataOnly="0" labelOnly="1" outline="0" fieldPosition="0">
        <references count="2">
          <reference field="4" count="1" selected="0">
            <x v="3"/>
          </reference>
          <reference field="6" count="1">
            <x v="1"/>
          </reference>
        </references>
      </pivotArea>
    </format>
    <format dxfId="140">
      <pivotArea dataOnly="0" labelOnly="1" outline="0" fieldPosition="0">
        <references count="2">
          <reference field="4" count="1" selected="0">
            <x v="4"/>
          </reference>
          <reference field="6" count="3">
            <x v="0"/>
            <x v="1"/>
            <x v="2"/>
          </reference>
        </references>
      </pivotArea>
    </format>
    <format dxfId="139">
      <pivotArea dataOnly="0" labelOnly="1" outline="0" fieldPosition="0">
        <references count="2">
          <reference field="4" count="1" selected="0">
            <x v="5"/>
          </reference>
          <reference field="6" count="1">
            <x v="0"/>
          </reference>
        </references>
      </pivotArea>
    </format>
    <format dxfId="138">
      <pivotArea dataOnly="0" labelOnly="1" outline="0" fieldPosition="0">
        <references count="2">
          <reference field="4" count="1" selected="0">
            <x v="6"/>
          </reference>
          <reference field="6" count="1">
            <x v="1"/>
          </reference>
        </references>
      </pivotArea>
    </format>
    <format dxfId="137">
      <pivotArea dataOnly="0" labelOnly="1" outline="0" fieldPosition="0">
        <references count="3">
          <reference field="4" count="1" selected="0">
            <x v="0"/>
          </reference>
          <reference field="6" count="1" selected="0">
            <x v="1"/>
          </reference>
          <reference field="7" count="1">
            <x v="78"/>
          </reference>
        </references>
      </pivotArea>
    </format>
    <format dxfId="136">
      <pivotArea dataOnly="0" labelOnly="1" outline="0" fieldPosition="0">
        <references count="3">
          <reference field="4" count="1" selected="0">
            <x v="1"/>
          </reference>
          <reference field="6" count="1" selected="0">
            <x v="0"/>
          </reference>
          <reference field="7" count="10">
            <x v="0"/>
            <x v="2"/>
            <x v="3"/>
            <x v="9"/>
            <x v="10"/>
            <x v="11"/>
            <x v="12"/>
            <x v="16"/>
            <x v="17"/>
            <x v="19"/>
          </reference>
        </references>
      </pivotArea>
    </format>
    <format dxfId="135">
      <pivotArea dataOnly="0" labelOnly="1" outline="0" fieldPosition="0">
        <references count="3">
          <reference field="4" count="1" selected="0">
            <x v="1"/>
          </reference>
          <reference field="6" count="1" selected="0">
            <x v="1"/>
          </reference>
          <reference field="7" count="3">
            <x v="43"/>
            <x v="73"/>
            <x v="89"/>
          </reference>
        </references>
      </pivotArea>
    </format>
    <format dxfId="134">
      <pivotArea dataOnly="0" labelOnly="1" outline="0" fieldPosition="0">
        <references count="3">
          <reference field="4" count="1" selected="0">
            <x v="1"/>
          </reference>
          <reference field="6" count="1" selected="0">
            <x v="2"/>
          </reference>
          <reference field="7" count="1">
            <x v="43"/>
          </reference>
        </references>
      </pivotArea>
    </format>
    <format dxfId="133">
      <pivotArea dataOnly="0" labelOnly="1" outline="0" fieldPosition="0">
        <references count="3">
          <reference field="4" count="1" selected="0">
            <x v="1"/>
          </reference>
          <reference field="6" count="1" selected="0">
            <x v="3"/>
          </reference>
          <reference field="7" count="6">
            <x v="27"/>
            <x v="41"/>
            <x v="43"/>
            <x v="51"/>
            <x v="90"/>
            <x v="95"/>
          </reference>
        </references>
      </pivotArea>
    </format>
    <format dxfId="132">
      <pivotArea dataOnly="0" labelOnly="1" outline="0" fieldPosition="0">
        <references count="3">
          <reference field="4" count="1" selected="0">
            <x v="1"/>
          </reference>
          <reference field="6" count="1" selected="0">
            <x v="4"/>
          </reference>
          <reference field="7" count="2">
            <x v="27"/>
            <x v="34"/>
          </reference>
        </references>
      </pivotArea>
    </format>
    <format dxfId="131">
      <pivotArea dataOnly="0" labelOnly="1" outline="0" fieldPosition="0">
        <references count="3">
          <reference field="4" count="1" selected="0">
            <x v="1"/>
          </reference>
          <reference field="6" count="1" selected="0">
            <x v="5"/>
          </reference>
          <reference field="7" count="1">
            <x v="95"/>
          </reference>
        </references>
      </pivotArea>
    </format>
    <format dxfId="130">
      <pivotArea dataOnly="0" labelOnly="1" outline="0" fieldPosition="0">
        <references count="3">
          <reference field="4" count="1" selected="0">
            <x v="2"/>
          </reference>
          <reference field="6" count="1" selected="0">
            <x v="0"/>
          </reference>
          <reference field="7" count="12">
            <x v="0"/>
            <x v="2"/>
            <x v="3"/>
            <x v="9"/>
            <x v="10"/>
            <x v="11"/>
            <x v="12"/>
            <x v="16"/>
            <x v="17"/>
            <x v="63"/>
            <x v="77"/>
            <x v="95"/>
          </reference>
        </references>
      </pivotArea>
    </format>
    <format dxfId="129">
      <pivotArea dataOnly="0" labelOnly="1" outline="0" fieldPosition="0">
        <references count="3">
          <reference field="4" count="1" selected="0">
            <x v="3"/>
          </reference>
          <reference field="6" count="1" selected="0">
            <x v="0"/>
          </reference>
          <reference field="7" count="13">
            <x v="0"/>
            <x v="2"/>
            <x v="3"/>
            <x v="9"/>
            <x v="10"/>
            <x v="11"/>
            <x v="12"/>
            <x v="16"/>
            <x v="17"/>
            <x v="19"/>
            <x v="41"/>
            <x v="43"/>
            <x v="51"/>
          </reference>
        </references>
      </pivotArea>
    </format>
    <format dxfId="128">
      <pivotArea dataOnly="0" labelOnly="1" outline="0" fieldPosition="0">
        <references count="3">
          <reference field="4" count="1" selected="0">
            <x v="3"/>
          </reference>
          <reference field="6" count="1" selected="0">
            <x v="1"/>
          </reference>
          <reference field="7" count="3">
            <x v="41"/>
            <x v="43"/>
            <x v="51"/>
          </reference>
        </references>
      </pivotArea>
    </format>
    <format dxfId="127">
      <pivotArea dataOnly="0" labelOnly="1" outline="0" fieldPosition="0">
        <references count="3">
          <reference field="4" count="1" selected="0">
            <x v="4"/>
          </reference>
          <reference field="6" count="1" selected="0">
            <x v="0"/>
          </reference>
          <reference field="7" count="11">
            <x v="0"/>
            <x v="2"/>
            <x v="3"/>
            <x v="9"/>
            <x v="10"/>
            <x v="11"/>
            <x v="12"/>
            <x v="14"/>
            <x v="16"/>
            <x v="17"/>
            <x v="19"/>
          </reference>
        </references>
      </pivotArea>
    </format>
    <format dxfId="126">
      <pivotArea dataOnly="0" labelOnly="1" outline="0" fieldPosition="0">
        <references count="3">
          <reference field="4" count="1" selected="0">
            <x v="4"/>
          </reference>
          <reference field="6" count="1" selected="0">
            <x v="1"/>
          </reference>
          <reference field="7" count="2">
            <x v="34"/>
            <x v="94"/>
          </reference>
        </references>
      </pivotArea>
    </format>
    <format dxfId="125">
      <pivotArea dataOnly="0" labelOnly="1" outline="0" fieldPosition="0">
        <references count="3">
          <reference field="4" count="1" selected="0">
            <x v="4"/>
          </reference>
          <reference field="6" count="1" selected="0">
            <x v="2"/>
          </reference>
          <reference field="7" count="2">
            <x v="43"/>
            <x v="44"/>
          </reference>
        </references>
      </pivotArea>
    </format>
    <format dxfId="124">
      <pivotArea dataOnly="0" labelOnly="1" outline="0" fieldPosition="0">
        <references count="3">
          <reference field="4" count="1" selected="0">
            <x v="5"/>
          </reference>
          <reference field="6" count="1" selected="0">
            <x v="0"/>
          </reference>
          <reference field="7" count="22">
            <x v="0"/>
            <x v="2"/>
            <x v="3"/>
            <x v="9"/>
            <x v="10"/>
            <x v="11"/>
            <x v="12"/>
            <x v="16"/>
            <x v="17"/>
            <x v="19"/>
            <x v="20"/>
            <x v="21"/>
            <x v="22"/>
            <x v="43"/>
            <x v="44"/>
            <x v="46"/>
            <x v="48"/>
            <x v="63"/>
            <x v="70"/>
            <x v="72"/>
            <x v="84"/>
            <x v="93"/>
          </reference>
        </references>
      </pivotArea>
    </format>
    <format dxfId="123">
      <pivotArea dataOnly="0" labelOnly="1" outline="0" fieldPosition="0">
        <references count="3">
          <reference field="4" count="1" selected="0">
            <x v="6"/>
          </reference>
          <reference field="6" count="1" selected="0">
            <x v="0"/>
          </reference>
          <reference field="7" count="47">
            <x v="0"/>
            <x v="1"/>
            <x v="2"/>
            <x v="3"/>
            <x v="4"/>
            <x v="5"/>
            <x v="6"/>
            <x v="7"/>
            <x v="9"/>
            <x v="10"/>
            <x v="11"/>
            <x v="12"/>
            <x v="14"/>
            <x v="16"/>
            <x v="17"/>
            <x v="18"/>
            <x v="19"/>
            <x v="22"/>
            <x v="23"/>
            <x v="25"/>
            <x v="27"/>
            <x v="36"/>
            <x v="37"/>
            <x v="40"/>
            <x v="41"/>
            <x v="43"/>
            <x v="44"/>
            <x v="49"/>
            <x v="51"/>
            <x v="54"/>
            <x v="60"/>
            <x v="62"/>
            <x v="64"/>
            <x v="65"/>
            <x v="66"/>
            <x v="67"/>
            <x v="68"/>
            <x v="72"/>
            <x v="74"/>
            <x v="79"/>
            <x v="81"/>
            <x v="84"/>
            <x v="85"/>
            <x v="86"/>
            <x v="87"/>
            <x v="91"/>
            <x v="101"/>
          </reference>
        </references>
      </pivotArea>
    </format>
    <format dxfId="122">
      <pivotArea dataOnly="0" labelOnly="1" outline="0" fieldPosition="0">
        <references count="3">
          <reference field="4" count="1" selected="0">
            <x v="6"/>
          </reference>
          <reference field="6" count="1" selected="0">
            <x v="1"/>
          </reference>
          <reference field="7" count="2">
            <x v="82"/>
            <x v="102"/>
          </reference>
        </references>
      </pivotArea>
    </format>
    <format dxfId="121">
      <pivotArea dataOnly="0" labelOnly="1" outline="0" fieldPosition="0"/>
    </format>
    <format dxfId="120">
      <pivotArea type="all" dataOnly="0" outline="0" fieldPosition="0"/>
    </format>
    <format dxfId="119">
      <pivotArea outline="0" collapsedLevelsAreSubtotals="1" fieldPosition="0"/>
    </format>
    <format dxfId="118">
      <pivotArea field="4" type="button" dataOnly="0" labelOnly="1" outline="0" fieldPosition="0"/>
    </format>
    <format dxfId="117">
      <pivotArea field="6" type="button" dataOnly="0" labelOnly="1" outline="0" fieldPosition="0"/>
    </format>
    <format dxfId="116">
      <pivotArea field="7" type="button" dataOnly="0" labelOnly="1" outline="0" fieldPosition="0"/>
    </format>
    <format dxfId="115">
      <pivotArea field="8" type="button" dataOnly="0" labelOnly="1" outline="0" fieldPosition="0"/>
    </format>
    <format dxfId="114">
      <pivotArea field="9" type="button" dataOnly="0" labelOnly="1" outline="0" fieldPosition="0"/>
    </format>
    <format dxfId="113">
      <pivotArea field="10" type="button" dataOnly="0" labelOnly="1" outline="0" fieldPosition="0"/>
    </format>
    <format dxfId="112">
      <pivotArea field="11" type="button" dataOnly="0" labelOnly="1" outline="0" fieldPosition="0"/>
    </format>
    <format dxfId="111">
      <pivotArea dataOnly="0" labelOnly="1" outline="0" fieldPosition="0"/>
    </format>
    <format dxfId="110">
      <pivotArea dataOnly="0" labelOnly="1" outline="0" fieldPosition="0">
        <references count="1">
          <reference field="4" count="0"/>
        </references>
      </pivotArea>
    </format>
    <format dxfId="109">
      <pivotArea dataOnly="0" labelOnly="1" grandRow="1" outline="0" fieldPosition="0"/>
    </format>
    <format dxfId="108">
      <pivotArea dataOnly="0" labelOnly="1" outline="0" fieldPosition="0">
        <references count="2">
          <reference field="4" count="1" selected="0">
            <x v="0"/>
          </reference>
          <reference field="6" count="1">
            <x v="1"/>
          </reference>
        </references>
      </pivotArea>
    </format>
    <format dxfId="107">
      <pivotArea dataOnly="0" labelOnly="1" outline="0" fieldPosition="0">
        <references count="2">
          <reference field="4" count="1" selected="0">
            <x v="1"/>
          </reference>
          <reference field="6" count="6">
            <x v="0"/>
            <x v="1"/>
            <x v="2"/>
            <x v="3"/>
            <x v="4"/>
            <x v="5"/>
          </reference>
        </references>
      </pivotArea>
    </format>
    <format dxfId="106">
      <pivotArea dataOnly="0" labelOnly="1" outline="0" fieldPosition="0">
        <references count="2">
          <reference field="4" count="1" selected="0">
            <x v="2"/>
          </reference>
          <reference field="6" count="1">
            <x v="0"/>
          </reference>
        </references>
      </pivotArea>
    </format>
    <format dxfId="105">
      <pivotArea dataOnly="0" labelOnly="1" outline="0" fieldPosition="0">
        <references count="2">
          <reference field="4" count="1" selected="0">
            <x v="3"/>
          </reference>
          <reference field="6" count="1">
            <x v="1"/>
          </reference>
        </references>
      </pivotArea>
    </format>
    <format dxfId="104">
      <pivotArea dataOnly="0" labelOnly="1" outline="0" fieldPosition="0">
        <references count="2">
          <reference field="4" count="1" selected="0">
            <x v="4"/>
          </reference>
          <reference field="6" count="3">
            <x v="0"/>
            <x v="1"/>
            <x v="2"/>
          </reference>
        </references>
      </pivotArea>
    </format>
    <format dxfId="103">
      <pivotArea dataOnly="0" labelOnly="1" outline="0" fieldPosition="0">
        <references count="2">
          <reference field="4" count="1" selected="0">
            <x v="5"/>
          </reference>
          <reference field="6" count="1">
            <x v="0"/>
          </reference>
        </references>
      </pivotArea>
    </format>
    <format dxfId="102">
      <pivotArea dataOnly="0" labelOnly="1" outline="0" fieldPosition="0">
        <references count="2">
          <reference field="4" count="1" selected="0">
            <x v="6"/>
          </reference>
          <reference field="6" count="1">
            <x v="1"/>
          </reference>
        </references>
      </pivotArea>
    </format>
    <format dxfId="101">
      <pivotArea dataOnly="0" labelOnly="1" outline="0" fieldPosition="0">
        <references count="3">
          <reference field="4" count="1" selected="0">
            <x v="0"/>
          </reference>
          <reference field="6" count="1" selected="0">
            <x v="1"/>
          </reference>
          <reference field="7" count="1">
            <x v="78"/>
          </reference>
        </references>
      </pivotArea>
    </format>
    <format dxfId="100">
      <pivotArea dataOnly="0" labelOnly="1" outline="0" fieldPosition="0">
        <references count="3">
          <reference field="4" count="1" selected="0">
            <x v="1"/>
          </reference>
          <reference field="6" count="1" selected="0">
            <x v="0"/>
          </reference>
          <reference field="7" count="10">
            <x v="0"/>
            <x v="2"/>
            <x v="3"/>
            <x v="9"/>
            <x v="10"/>
            <x v="11"/>
            <x v="12"/>
            <x v="16"/>
            <x v="17"/>
            <x v="19"/>
          </reference>
        </references>
      </pivotArea>
    </format>
    <format dxfId="99">
      <pivotArea dataOnly="0" labelOnly="1" outline="0" fieldPosition="0">
        <references count="3">
          <reference field="4" count="1" selected="0">
            <x v="1"/>
          </reference>
          <reference field="6" count="1" selected="0">
            <x v="1"/>
          </reference>
          <reference field="7" count="3">
            <x v="43"/>
            <x v="73"/>
            <x v="89"/>
          </reference>
        </references>
      </pivotArea>
    </format>
    <format dxfId="98">
      <pivotArea dataOnly="0" labelOnly="1" outline="0" fieldPosition="0">
        <references count="3">
          <reference field="4" count="1" selected="0">
            <x v="1"/>
          </reference>
          <reference field="6" count="1" selected="0">
            <x v="2"/>
          </reference>
          <reference field="7" count="1">
            <x v="43"/>
          </reference>
        </references>
      </pivotArea>
    </format>
    <format dxfId="97">
      <pivotArea dataOnly="0" labelOnly="1" outline="0" fieldPosition="0">
        <references count="3">
          <reference field="4" count="1" selected="0">
            <x v="1"/>
          </reference>
          <reference field="6" count="1" selected="0">
            <x v="3"/>
          </reference>
          <reference field="7" count="6">
            <x v="27"/>
            <x v="41"/>
            <x v="43"/>
            <x v="51"/>
            <x v="90"/>
            <x v="95"/>
          </reference>
        </references>
      </pivotArea>
    </format>
    <format dxfId="96">
      <pivotArea dataOnly="0" labelOnly="1" outline="0" fieldPosition="0">
        <references count="3">
          <reference field="4" count="1" selected="0">
            <x v="1"/>
          </reference>
          <reference field="6" count="1" selected="0">
            <x v="4"/>
          </reference>
          <reference field="7" count="2">
            <x v="27"/>
            <x v="34"/>
          </reference>
        </references>
      </pivotArea>
    </format>
    <format dxfId="95">
      <pivotArea dataOnly="0" labelOnly="1" outline="0" fieldPosition="0">
        <references count="3">
          <reference field="4" count="1" selected="0">
            <x v="1"/>
          </reference>
          <reference field="6" count="1" selected="0">
            <x v="5"/>
          </reference>
          <reference field="7" count="1">
            <x v="95"/>
          </reference>
        </references>
      </pivotArea>
    </format>
    <format dxfId="94">
      <pivotArea dataOnly="0" labelOnly="1" outline="0" fieldPosition="0">
        <references count="3">
          <reference field="4" count="1" selected="0">
            <x v="2"/>
          </reference>
          <reference field="6" count="1" selected="0">
            <x v="0"/>
          </reference>
          <reference field="7" count="12">
            <x v="0"/>
            <x v="2"/>
            <x v="3"/>
            <x v="9"/>
            <x v="10"/>
            <x v="11"/>
            <x v="12"/>
            <x v="16"/>
            <x v="17"/>
            <x v="63"/>
            <x v="77"/>
            <x v="95"/>
          </reference>
        </references>
      </pivotArea>
    </format>
    <format dxfId="93">
      <pivotArea dataOnly="0" labelOnly="1" outline="0" fieldPosition="0">
        <references count="3">
          <reference field="4" count="1" selected="0">
            <x v="3"/>
          </reference>
          <reference field="6" count="1" selected="0">
            <x v="0"/>
          </reference>
          <reference field="7" count="13">
            <x v="0"/>
            <x v="2"/>
            <x v="3"/>
            <x v="9"/>
            <x v="10"/>
            <x v="11"/>
            <x v="12"/>
            <x v="16"/>
            <x v="17"/>
            <x v="19"/>
            <x v="41"/>
            <x v="43"/>
            <x v="51"/>
          </reference>
        </references>
      </pivotArea>
    </format>
    <format dxfId="92">
      <pivotArea dataOnly="0" labelOnly="1" outline="0" fieldPosition="0">
        <references count="3">
          <reference field="4" count="1" selected="0">
            <x v="3"/>
          </reference>
          <reference field="6" count="1" selected="0">
            <x v="1"/>
          </reference>
          <reference field="7" count="3">
            <x v="41"/>
            <x v="43"/>
            <x v="51"/>
          </reference>
        </references>
      </pivotArea>
    </format>
    <format dxfId="91">
      <pivotArea dataOnly="0" labelOnly="1" outline="0" fieldPosition="0">
        <references count="3">
          <reference field="4" count="1" selected="0">
            <x v="4"/>
          </reference>
          <reference field="6" count="1" selected="0">
            <x v="0"/>
          </reference>
          <reference field="7" count="11">
            <x v="0"/>
            <x v="2"/>
            <x v="3"/>
            <x v="9"/>
            <x v="10"/>
            <x v="11"/>
            <x v="12"/>
            <x v="14"/>
            <x v="16"/>
            <x v="17"/>
            <x v="19"/>
          </reference>
        </references>
      </pivotArea>
    </format>
    <format dxfId="90">
      <pivotArea dataOnly="0" labelOnly="1" outline="0" fieldPosition="0">
        <references count="3">
          <reference field="4" count="1" selected="0">
            <x v="4"/>
          </reference>
          <reference field="6" count="1" selected="0">
            <x v="1"/>
          </reference>
          <reference field="7" count="2">
            <x v="34"/>
            <x v="94"/>
          </reference>
        </references>
      </pivotArea>
    </format>
    <format dxfId="89">
      <pivotArea dataOnly="0" labelOnly="1" outline="0" fieldPosition="0">
        <references count="3">
          <reference field="4" count="1" selected="0">
            <x v="4"/>
          </reference>
          <reference field="6" count="1" selected="0">
            <x v="2"/>
          </reference>
          <reference field="7" count="2">
            <x v="43"/>
            <x v="44"/>
          </reference>
        </references>
      </pivotArea>
    </format>
    <format dxfId="88">
      <pivotArea dataOnly="0" labelOnly="1" outline="0" fieldPosition="0">
        <references count="3">
          <reference field="4" count="1" selected="0">
            <x v="5"/>
          </reference>
          <reference field="6" count="1" selected="0">
            <x v="0"/>
          </reference>
          <reference field="7" count="22">
            <x v="0"/>
            <x v="2"/>
            <x v="3"/>
            <x v="9"/>
            <x v="10"/>
            <x v="11"/>
            <x v="12"/>
            <x v="16"/>
            <x v="17"/>
            <x v="19"/>
            <x v="20"/>
            <x v="21"/>
            <x v="22"/>
            <x v="43"/>
            <x v="44"/>
            <x v="46"/>
            <x v="48"/>
            <x v="63"/>
            <x v="70"/>
            <x v="72"/>
            <x v="84"/>
            <x v="93"/>
          </reference>
        </references>
      </pivotArea>
    </format>
    <format dxfId="87">
      <pivotArea dataOnly="0" labelOnly="1" outline="0" fieldPosition="0">
        <references count="3">
          <reference field="4" count="1" selected="0">
            <x v="6"/>
          </reference>
          <reference field="6" count="1" selected="0">
            <x v="0"/>
          </reference>
          <reference field="7" count="47">
            <x v="0"/>
            <x v="1"/>
            <x v="2"/>
            <x v="3"/>
            <x v="4"/>
            <x v="5"/>
            <x v="6"/>
            <x v="7"/>
            <x v="9"/>
            <x v="10"/>
            <x v="11"/>
            <x v="12"/>
            <x v="14"/>
            <x v="16"/>
            <x v="17"/>
            <x v="18"/>
            <x v="19"/>
            <x v="22"/>
            <x v="23"/>
            <x v="25"/>
            <x v="27"/>
            <x v="36"/>
            <x v="37"/>
            <x v="40"/>
            <x v="41"/>
            <x v="43"/>
            <x v="44"/>
            <x v="49"/>
            <x v="51"/>
            <x v="54"/>
            <x v="60"/>
            <x v="62"/>
            <x v="64"/>
            <x v="65"/>
            <x v="66"/>
            <x v="67"/>
            <x v="68"/>
            <x v="72"/>
            <x v="74"/>
            <x v="79"/>
            <x v="81"/>
            <x v="84"/>
            <x v="85"/>
            <x v="86"/>
            <x v="87"/>
            <x v="91"/>
            <x v="101"/>
          </reference>
        </references>
      </pivotArea>
    </format>
    <format dxfId="86">
      <pivotArea dataOnly="0" labelOnly="1" outline="0" fieldPosition="0">
        <references count="3">
          <reference field="4" count="1" selected="0">
            <x v="6"/>
          </reference>
          <reference field="6" count="1" selected="0">
            <x v="1"/>
          </reference>
          <reference field="7" count="2">
            <x v="82"/>
            <x v="102"/>
          </reference>
        </references>
      </pivotArea>
    </format>
    <format dxfId="85">
      <pivotArea dataOnly="0" labelOnly="1" outline="0" fieldPosition="0"/>
    </format>
    <format dxfId="84">
      <pivotArea type="all" dataOnly="0" outline="0" fieldPosition="0"/>
    </format>
    <format dxfId="83">
      <pivotArea outline="0" collapsedLevelsAreSubtotals="1" fieldPosition="0"/>
    </format>
    <format dxfId="82">
      <pivotArea field="4" type="button" dataOnly="0" labelOnly="1" outline="0" fieldPosition="0"/>
    </format>
    <format dxfId="81">
      <pivotArea field="6" type="button" dataOnly="0" labelOnly="1" outline="0" fieldPosition="0"/>
    </format>
    <format dxfId="80">
      <pivotArea field="7" type="button" dataOnly="0" labelOnly="1" outline="0" fieldPosition="0"/>
    </format>
    <format dxfId="79">
      <pivotArea field="8" type="button" dataOnly="0" labelOnly="1" outline="0" fieldPosition="0"/>
    </format>
    <format dxfId="78">
      <pivotArea field="9" type="button" dataOnly="0" labelOnly="1" outline="0" fieldPosition="0"/>
    </format>
    <format dxfId="77">
      <pivotArea field="10" type="button" dataOnly="0" labelOnly="1" outline="0" fieldPosition="0"/>
    </format>
    <format dxfId="76">
      <pivotArea field="11" type="button" dataOnly="0" labelOnly="1" outline="0" fieldPosition="0"/>
    </format>
    <format dxfId="75">
      <pivotArea dataOnly="0" labelOnly="1" outline="0" fieldPosition="0"/>
    </format>
    <format dxfId="74">
      <pivotArea dataOnly="0" labelOnly="1" outline="0" fieldPosition="0">
        <references count="1">
          <reference field="4" count="0"/>
        </references>
      </pivotArea>
    </format>
    <format dxfId="73">
      <pivotArea dataOnly="0" labelOnly="1" grandRow="1" outline="0" fieldPosition="0"/>
    </format>
    <format dxfId="72">
      <pivotArea dataOnly="0" labelOnly="1" outline="0" fieldPosition="0">
        <references count="2">
          <reference field="4" count="1" selected="0">
            <x v="0"/>
          </reference>
          <reference field="6" count="1">
            <x v="1"/>
          </reference>
        </references>
      </pivotArea>
    </format>
    <format dxfId="71">
      <pivotArea dataOnly="0" labelOnly="1" outline="0" fieldPosition="0">
        <references count="2">
          <reference field="4" count="1" selected="0">
            <x v="1"/>
          </reference>
          <reference field="6" count="6">
            <x v="0"/>
            <x v="1"/>
            <x v="2"/>
            <x v="3"/>
            <x v="4"/>
            <x v="5"/>
          </reference>
        </references>
      </pivotArea>
    </format>
    <format dxfId="70">
      <pivotArea dataOnly="0" labelOnly="1" outline="0" fieldPosition="0">
        <references count="2">
          <reference field="4" count="1" selected="0">
            <x v="2"/>
          </reference>
          <reference field="6" count="1">
            <x v="0"/>
          </reference>
        </references>
      </pivotArea>
    </format>
    <format dxfId="69">
      <pivotArea dataOnly="0" labelOnly="1" outline="0" fieldPosition="0">
        <references count="2">
          <reference field="4" count="1" selected="0">
            <x v="3"/>
          </reference>
          <reference field="6" count="1">
            <x v="1"/>
          </reference>
        </references>
      </pivotArea>
    </format>
    <format dxfId="68">
      <pivotArea dataOnly="0" labelOnly="1" outline="0" fieldPosition="0">
        <references count="2">
          <reference field="4" count="1" selected="0">
            <x v="4"/>
          </reference>
          <reference field="6" count="3">
            <x v="0"/>
            <x v="1"/>
            <x v="2"/>
          </reference>
        </references>
      </pivotArea>
    </format>
    <format dxfId="67">
      <pivotArea dataOnly="0" labelOnly="1" outline="0" fieldPosition="0">
        <references count="2">
          <reference field="4" count="1" selected="0">
            <x v="5"/>
          </reference>
          <reference field="6" count="1">
            <x v="0"/>
          </reference>
        </references>
      </pivotArea>
    </format>
    <format dxfId="66">
      <pivotArea dataOnly="0" labelOnly="1" outline="0" fieldPosition="0">
        <references count="2">
          <reference field="4" count="1" selected="0">
            <x v="6"/>
          </reference>
          <reference field="6" count="1">
            <x v="1"/>
          </reference>
        </references>
      </pivotArea>
    </format>
    <format dxfId="65">
      <pivotArea dataOnly="0" labelOnly="1" outline="0" fieldPosition="0">
        <references count="3">
          <reference field="4" count="1" selected="0">
            <x v="0"/>
          </reference>
          <reference field="6" count="1" selected="0">
            <x v="1"/>
          </reference>
          <reference field="7" count="1">
            <x v="78"/>
          </reference>
        </references>
      </pivotArea>
    </format>
    <format dxfId="64">
      <pivotArea dataOnly="0" labelOnly="1" outline="0" fieldPosition="0">
        <references count="3">
          <reference field="4" count="1" selected="0">
            <x v="1"/>
          </reference>
          <reference field="6" count="1" selected="0">
            <x v="0"/>
          </reference>
          <reference field="7" count="10">
            <x v="0"/>
            <x v="2"/>
            <x v="3"/>
            <x v="9"/>
            <x v="10"/>
            <x v="11"/>
            <x v="12"/>
            <x v="16"/>
            <x v="17"/>
            <x v="19"/>
          </reference>
        </references>
      </pivotArea>
    </format>
    <format dxfId="63">
      <pivotArea dataOnly="0" labelOnly="1" outline="0" fieldPosition="0">
        <references count="3">
          <reference field="4" count="1" selected="0">
            <x v="1"/>
          </reference>
          <reference field="6" count="1" selected="0">
            <x v="1"/>
          </reference>
          <reference field="7" count="3">
            <x v="43"/>
            <x v="73"/>
            <x v="89"/>
          </reference>
        </references>
      </pivotArea>
    </format>
    <format dxfId="62">
      <pivotArea dataOnly="0" labelOnly="1" outline="0" fieldPosition="0">
        <references count="3">
          <reference field="4" count="1" selected="0">
            <x v="1"/>
          </reference>
          <reference field="6" count="1" selected="0">
            <x v="2"/>
          </reference>
          <reference field="7" count="1">
            <x v="43"/>
          </reference>
        </references>
      </pivotArea>
    </format>
    <format dxfId="61">
      <pivotArea dataOnly="0" labelOnly="1" outline="0" fieldPosition="0">
        <references count="3">
          <reference field="4" count="1" selected="0">
            <x v="1"/>
          </reference>
          <reference field="6" count="1" selected="0">
            <x v="3"/>
          </reference>
          <reference field="7" count="6">
            <x v="27"/>
            <x v="41"/>
            <x v="43"/>
            <x v="51"/>
            <x v="90"/>
            <x v="95"/>
          </reference>
        </references>
      </pivotArea>
    </format>
    <format dxfId="60">
      <pivotArea dataOnly="0" labelOnly="1" outline="0" fieldPosition="0">
        <references count="3">
          <reference field="4" count="1" selected="0">
            <x v="1"/>
          </reference>
          <reference field="6" count="1" selected="0">
            <x v="4"/>
          </reference>
          <reference field="7" count="2">
            <x v="27"/>
            <x v="34"/>
          </reference>
        </references>
      </pivotArea>
    </format>
    <format dxfId="59">
      <pivotArea dataOnly="0" labelOnly="1" outline="0" fieldPosition="0">
        <references count="3">
          <reference field="4" count="1" selected="0">
            <x v="1"/>
          </reference>
          <reference field="6" count="1" selected="0">
            <x v="5"/>
          </reference>
          <reference field="7" count="1">
            <x v="95"/>
          </reference>
        </references>
      </pivotArea>
    </format>
    <format dxfId="58">
      <pivotArea dataOnly="0" labelOnly="1" outline="0" fieldPosition="0">
        <references count="3">
          <reference field="4" count="1" selected="0">
            <x v="2"/>
          </reference>
          <reference field="6" count="1" selected="0">
            <x v="0"/>
          </reference>
          <reference field="7" count="12">
            <x v="0"/>
            <x v="2"/>
            <x v="3"/>
            <x v="9"/>
            <x v="10"/>
            <x v="11"/>
            <x v="12"/>
            <x v="16"/>
            <x v="17"/>
            <x v="63"/>
            <x v="77"/>
            <x v="95"/>
          </reference>
        </references>
      </pivotArea>
    </format>
    <format dxfId="57">
      <pivotArea dataOnly="0" labelOnly="1" outline="0" fieldPosition="0">
        <references count="3">
          <reference field="4" count="1" selected="0">
            <x v="3"/>
          </reference>
          <reference field="6" count="1" selected="0">
            <x v="0"/>
          </reference>
          <reference field="7" count="13">
            <x v="0"/>
            <x v="2"/>
            <x v="3"/>
            <x v="9"/>
            <x v="10"/>
            <x v="11"/>
            <x v="12"/>
            <x v="16"/>
            <x v="17"/>
            <x v="19"/>
            <x v="41"/>
            <x v="43"/>
            <x v="51"/>
          </reference>
        </references>
      </pivotArea>
    </format>
    <format dxfId="56">
      <pivotArea dataOnly="0" labelOnly="1" outline="0" fieldPosition="0">
        <references count="3">
          <reference field="4" count="1" selected="0">
            <x v="3"/>
          </reference>
          <reference field="6" count="1" selected="0">
            <x v="1"/>
          </reference>
          <reference field="7" count="3">
            <x v="41"/>
            <x v="43"/>
            <x v="51"/>
          </reference>
        </references>
      </pivotArea>
    </format>
    <format dxfId="55">
      <pivotArea dataOnly="0" labelOnly="1" outline="0" fieldPosition="0">
        <references count="3">
          <reference field="4" count="1" selected="0">
            <x v="4"/>
          </reference>
          <reference field="6" count="1" selected="0">
            <x v="0"/>
          </reference>
          <reference field="7" count="11">
            <x v="0"/>
            <x v="2"/>
            <x v="3"/>
            <x v="9"/>
            <x v="10"/>
            <x v="11"/>
            <x v="12"/>
            <x v="14"/>
            <x v="16"/>
            <x v="17"/>
            <x v="19"/>
          </reference>
        </references>
      </pivotArea>
    </format>
    <format dxfId="54">
      <pivotArea dataOnly="0" labelOnly="1" outline="0" fieldPosition="0">
        <references count="3">
          <reference field="4" count="1" selected="0">
            <x v="4"/>
          </reference>
          <reference field="6" count="1" selected="0">
            <x v="1"/>
          </reference>
          <reference field="7" count="2">
            <x v="34"/>
            <x v="94"/>
          </reference>
        </references>
      </pivotArea>
    </format>
    <format dxfId="53">
      <pivotArea dataOnly="0" labelOnly="1" outline="0" fieldPosition="0">
        <references count="3">
          <reference field="4" count="1" selected="0">
            <x v="4"/>
          </reference>
          <reference field="6" count="1" selected="0">
            <x v="2"/>
          </reference>
          <reference field="7" count="2">
            <x v="43"/>
            <x v="44"/>
          </reference>
        </references>
      </pivotArea>
    </format>
    <format dxfId="52">
      <pivotArea dataOnly="0" labelOnly="1" outline="0" fieldPosition="0">
        <references count="3">
          <reference field="4" count="1" selected="0">
            <x v="5"/>
          </reference>
          <reference field="6" count="1" selected="0">
            <x v="0"/>
          </reference>
          <reference field="7" count="22">
            <x v="0"/>
            <x v="2"/>
            <x v="3"/>
            <x v="9"/>
            <x v="10"/>
            <x v="11"/>
            <x v="12"/>
            <x v="16"/>
            <x v="17"/>
            <x v="19"/>
            <x v="20"/>
            <x v="21"/>
            <x v="22"/>
            <x v="43"/>
            <x v="44"/>
            <x v="46"/>
            <x v="48"/>
            <x v="63"/>
            <x v="70"/>
            <x v="72"/>
            <x v="84"/>
            <x v="93"/>
          </reference>
        </references>
      </pivotArea>
    </format>
    <format dxfId="51">
      <pivotArea dataOnly="0" labelOnly="1" outline="0" fieldPosition="0">
        <references count="3">
          <reference field="4" count="1" selected="0">
            <x v="6"/>
          </reference>
          <reference field="6" count="1" selected="0">
            <x v="0"/>
          </reference>
          <reference field="7" count="47">
            <x v="0"/>
            <x v="1"/>
            <x v="2"/>
            <x v="3"/>
            <x v="4"/>
            <x v="5"/>
            <x v="6"/>
            <x v="7"/>
            <x v="9"/>
            <x v="10"/>
            <x v="11"/>
            <x v="12"/>
            <x v="14"/>
            <x v="16"/>
            <x v="17"/>
            <x v="18"/>
            <x v="19"/>
            <x v="22"/>
            <x v="23"/>
            <x v="25"/>
            <x v="27"/>
            <x v="36"/>
            <x v="37"/>
            <x v="40"/>
            <x v="41"/>
            <x v="43"/>
            <x v="44"/>
            <x v="49"/>
            <x v="51"/>
            <x v="54"/>
            <x v="60"/>
            <x v="62"/>
            <x v="64"/>
            <x v="65"/>
            <x v="66"/>
            <x v="67"/>
            <x v="68"/>
            <x v="72"/>
            <x v="74"/>
            <x v="79"/>
            <x v="81"/>
            <x v="84"/>
            <x v="85"/>
            <x v="86"/>
            <x v="87"/>
            <x v="91"/>
            <x v="101"/>
          </reference>
        </references>
      </pivotArea>
    </format>
    <format dxfId="50">
      <pivotArea dataOnly="0" labelOnly="1" outline="0" fieldPosition="0">
        <references count="3">
          <reference field="4" count="1" selected="0">
            <x v="6"/>
          </reference>
          <reference field="6" count="1" selected="0">
            <x v="1"/>
          </reference>
          <reference field="7" count="2">
            <x v="82"/>
            <x v="102"/>
          </reference>
        </references>
      </pivotArea>
    </format>
    <format dxfId="49">
      <pivotArea dataOnly="0" labelOnly="1" outline="0" fieldPosition="0"/>
    </format>
    <format dxfId="48">
      <pivotArea dataOnly="0" labelOnly="1" outline="0" fieldPosition="0"/>
    </format>
    <format dxfId="47">
      <pivotArea dataOnly="0" labelOnly="1" outline="0" fieldPosition="0"/>
    </format>
    <format dxfId="46">
      <pivotArea field="4" type="button" dataOnly="0" labelOnly="1" outline="0" fieldPosition="0"/>
    </format>
    <format dxfId="45">
      <pivotArea field="6" type="button" dataOnly="0" labelOnly="1" outline="0" fieldPosition="0"/>
    </format>
    <format dxfId="44">
      <pivotArea field="7" type="button" dataOnly="0" labelOnly="1" outline="0" fieldPosition="0"/>
    </format>
    <format dxfId="43">
      <pivotArea field="8" type="button" dataOnly="0" labelOnly="1" outline="0" fieldPosition="0"/>
    </format>
    <format dxfId="42">
      <pivotArea field="9" type="button" dataOnly="0" labelOnly="1" outline="0" fieldPosition="0"/>
    </format>
    <format dxfId="41">
      <pivotArea field="10" type="button" dataOnly="0" labelOnly="1" outline="0" fieldPosition="0"/>
    </format>
    <format dxfId="40">
      <pivotArea field="11" type="button" dataOnly="0" labelOnly="1" outline="0" fieldPosition="0"/>
    </format>
    <format dxfId="39">
      <pivotArea field="4" type="button" dataOnly="0" labelOnly="1" outline="0" fieldPosition="0"/>
    </format>
    <format dxfId="38">
      <pivotArea field="6" type="button" dataOnly="0" labelOnly="1" outline="0" fieldPosition="0"/>
    </format>
    <format dxfId="37">
      <pivotArea field="7" type="button" dataOnly="0" labelOnly="1" outline="0" fieldPosition="0"/>
    </format>
    <format dxfId="36">
      <pivotArea field="8" type="button" dataOnly="0" labelOnly="1" outline="0" fieldPosition="0"/>
    </format>
    <format dxfId="35">
      <pivotArea field="9" type="button" dataOnly="0" labelOnly="1" outline="0" fieldPosition="0"/>
    </format>
    <format dxfId="34">
      <pivotArea field="10" type="button" dataOnly="0" labelOnly="1" outline="0" fieldPosition="0"/>
    </format>
    <format dxfId="33">
      <pivotArea field="11" type="button" dataOnly="0" labelOnly="1" outline="0" fieldPosition="0"/>
    </format>
    <format dxfId="32">
      <pivotArea dataOnly="0" labelOnly="1" outline="0" fieldPosition="0"/>
    </format>
    <format dxfId="31">
      <pivotArea dataOnly="0" labelOnly="1" outline="0" fieldPosition="0"/>
    </format>
    <format dxfId="30">
      <pivotArea grandRow="1" outline="0" collapsedLevelsAreSubtotals="1" fieldPosition="0"/>
    </format>
    <format dxfId="29">
      <pivotArea field="4" type="button" dataOnly="0" labelOnly="1" outline="0" fieldPosition="0"/>
    </format>
    <format dxfId="28">
      <pivotArea field="6" type="button" dataOnly="0" labelOnly="1" outline="0" fieldPosition="0"/>
    </format>
    <format dxfId="27">
      <pivotArea field="7" type="button" dataOnly="0" labelOnly="1" outline="0" fieldPosition="0"/>
    </format>
    <format dxfId="26">
      <pivotArea field="8" type="button" dataOnly="0" labelOnly="1" outline="0" fieldPosition="0"/>
    </format>
    <format dxfId="25">
      <pivotArea field="9" type="button" dataOnly="0" labelOnly="1" outline="0" fieldPosition="0"/>
    </format>
    <format dxfId="24">
      <pivotArea field="10" type="button" dataOnly="0" labelOnly="1" outline="0" fieldPosition="0"/>
    </format>
    <format dxfId="23">
      <pivotArea field="11" type="button" dataOnly="0" labelOnly="1" outline="0" fieldPosition="0"/>
    </format>
    <format dxfId="22">
      <pivotArea dataOnly="0" labelOnly="1" outline="0" fieldPosition="0"/>
    </format>
    <format dxfId="21">
      <pivotArea dataOnly="0" labelOnly="1" outline="0" fieldPosition="0"/>
    </format>
    <format dxfId="20">
      <pivotArea field="4" type="button" dataOnly="0" labelOnly="1" outline="0" fieldPosition="0"/>
    </format>
    <format dxfId="19">
      <pivotArea field="6" type="button" dataOnly="0" labelOnly="1" outline="0" fieldPosition="0"/>
    </format>
    <format dxfId="18">
      <pivotArea field="7" type="button" dataOnly="0" labelOnly="1" outline="0" fieldPosition="0"/>
    </format>
    <format dxfId="17">
      <pivotArea field="8" type="button" dataOnly="0" labelOnly="1" outline="0" fieldPosition="0"/>
    </format>
    <format dxfId="16">
      <pivotArea field="9" type="button" dataOnly="0" labelOnly="1" outline="0" fieldPosition="0"/>
    </format>
    <format dxfId="15">
      <pivotArea field="10" type="button" dataOnly="0" labelOnly="1" outline="0" fieldPosition="0"/>
    </format>
    <format dxfId="14">
      <pivotArea field="11" type="button" dataOnly="0" labelOnly="1" outline="0" fieldPosition="0"/>
    </format>
    <format dxfId="13">
      <pivotArea dataOnly="0" labelOnly="1" outline="0" fieldPosition="0"/>
    </format>
    <format dxfId="12">
      <pivotArea dataOnly="0" labelOnly="1" outline="0" fieldPosition="0"/>
    </format>
    <format dxfId="11">
      <pivotArea field="4" type="button" dataOnly="0" labelOnly="1" outline="0" fieldPosition="0"/>
    </format>
    <format dxfId="10">
      <pivotArea field="6" type="button" dataOnly="0" labelOnly="1" outline="0" fieldPosition="0"/>
    </format>
    <format dxfId="9">
      <pivotArea field="7" type="button" dataOnly="0" labelOnly="1" outline="0" fieldPosition="0"/>
    </format>
    <format dxfId="8">
      <pivotArea field="8" type="button" dataOnly="0" labelOnly="1" outline="0" fieldPosition="0"/>
    </format>
    <format dxfId="7">
      <pivotArea field="9" type="button" dataOnly="0" labelOnly="1" outline="0" fieldPosition="0"/>
    </format>
    <format dxfId="6">
      <pivotArea field="10" type="button" dataOnly="0" labelOnly="1" outline="0" fieldPosition="0"/>
    </format>
    <format dxfId="5">
      <pivotArea field="11" type="button" dataOnly="0" labelOnly="1" outline="0" fieldPosition="0"/>
    </format>
    <format dxfId="4">
      <pivotArea dataOnly="0" labelOnly="1" outline="0" fieldPosition="0"/>
    </format>
    <format dxfId="3">
      <pivotArea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
  <dimension ref="A1:EL908"/>
  <sheetViews>
    <sheetView showGridLines="0" zoomScale="85" zoomScaleNormal="85" workbookViewId="0">
      <selection sqref="A1:K1"/>
    </sheetView>
  </sheetViews>
  <sheetFormatPr baseColWidth="10" defaultColWidth="14.42578125" defaultRowHeight="15" customHeight="1"/>
  <cols>
    <col min="1" max="1" width="14.28515625" customWidth="1"/>
    <col min="2" max="2" width="16.42578125" customWidth="1"/>
    <col min="3" max="3" width="32.140625" customWidth="1"/>
    <col min="4" max="4" width="43.42578125" customWidth="1"/>
    <col min="5" max="5" width="34.42578125" customWidth="1"/>
    <col min="6" max="6" width="19.42578125" customWidth="1"/>
    <col min="7" max="7" width="24.7109375" customWidth="1"/>
    <col min="8" max="8" width="16.42578125" customWidth="1"/>
    <col min="9" max="9" width="30" customWidth="1"/>
    <col min="10" max="11" width="16.42578125" customWidth="1"/>
    <col min="12" max="12" width="22.7109375" customWidth="1"/>
    <col min="13" max="13" width="22.42578125" customWidth="1"/>
    <col min="26" max="26" width="18.42578125" customWidth="1"/>
    <col min="27" max="27" width="17.7109375" customWidth="1"/>
  </cols>
  <sheetData>
    <row r="1" spans="1:27" ht="23.25" customHeight="1">
      <c r="A1" s="682" t="s">
        <v>0</v>
      </c>
      <c r="B1" s="683"/>
      <c r="C1" s="683"/>
      <c r="D1" s="683"/>
      <c r="E1" s="683"/>
      <c r="F1" s="683"/>
      <c r="G1" s="683"/>
      <c r="H1" s="683"/>
      <c r="I1" s="683"/>
      <c r="J1" s="683"/>
      <c r="K1" s="683"/>
      <c r="L1" s="591"/>
      <c r="M1" s="596"/>
      <c r="N1" s="597"/>
      <c r="O1" s="597"/>
      <c r="P1" s="597"/>
      <c r="Q1" s="597"/>
      <c r="R1" s="597"/>
      <c r="S1" s="597"/>
      <c r="T1" s="597"/>
      <c r="U1" s="597"/>
      <c r="V1" s="597"/>
      <c r="W1" s="597"/>
      <c r="X1" s="597"/>
      <c r="Y1" s="597"/>
      <c r="Z1" s="597"/>
      <c r="AA1" s="591"/>
    </row>
    <row r="2" spans="1:27" ht="21" customHeight="1">
      <c r="A2" s="684" t="s">
        <v>1</v>
      </c>
      <c r="B2" s="683"/>
      <c r="C2" s="683"/>
      <c r="D2" s="683"/>
      <c r="E2" s="683"/>
      <c r="F2" s="683"/>
      <c r="G2" s="683"/>
      <c r="H2" s="683"/>
      <c r="I2" s="683"/>
      <c r="J2" s="683"/>
      <c r="K2" s="683"/>
      <c r="L2" s="591"/>
      <c r="M2" s="596"/>
      <c r="N2" s="597"/>
      <c r="O2" s="597"/>
      <c r="P2" s="597"/>
      <c r="Q2" s="597"/>
      <c r="R2" s="597"/>
      <c r="S2" s="597"/>
      <c r="T2" s="597"/>
      <c r="U2" s="597"/>
      <c r="V2" s="597"/>
      <c r="W2" s="597"/>
      <c r="X2" s="597"/>
      <c r="Y2" s="597"/>
      <c r="Z2" s="597"/>
      <c r="AA2" s="591"/>
    </row>
    <row r="3" spans="1:27" ht="18.75" customHeight="1">
      <c r="A3" s="685" t="s">
        <v>2</v>
      </c>
      <c r="B3" s="683"/>
      <c r="C3" s="683"/>
      <c r="D3" s="683"/>
      <c r="E3" s="683"/>
      <c r="F3" s="683"/>
      <c r="G3" s="683"/>
      <c r="H3" s="683"/>
      <c r="I3" s="683"/>
      <c r="J3" s="683"/>
      <c r="K3" s="683"/>
      <c r="L3" s="591"/>
      <c r="M3" s="596"/>
      <c r="N3" s="597"/>
      <c r="O3" s="597"/>
      <c r="P3" s="597"/>
      <c r="Q3" s="597"/>
      <c r="R3" s="597"/>
      <c r="S3" s="597"/>
      <c r="T3" s="597"/>
      <c r="U3" s="597"/>
      <c r="V3" s="597"/>
      <c r="W3" s="597"/>
      <c r="X3" s="597"/>
      <c r="Y3" s="597"/>
      <c r="Z3" s="597"/>
      <c r="AA3" s="591"/>
    </row>
    <row r="4" spans="1:27" ht="18.75" customHeight="1">
      <c r="A4" s="685" t="s">
        <v>3</v>
      </c>
      <c r="B4" s="683"/>
      <c r="C4" s="683"/>
      <c r="D4" s="683"/>
      <c r="E4" s="683"/>
      <c r="F4" s="683"/>
      <c r="G4" s="683"/>
      <c r="H4" s="683"/>
      <c r="I4" s="683"/>
      <c r="J4" s="683"/>
      <c r="K4" s="683"/>
      <c r="L4" s="591"/>
      <c r="M4" s="596"/>
      <c r="N4" s="597"/>
      <c r="O4" s="597"/>
      <c r="P4" s="597"/>
      <c r="Q4" s="597"/>
      <c r="R4" s="597"/>
      <c r="S4" s="597"/>
      <c r="T4" s="597"/>
      <c r="U4" s="597"/>
      <c r="V4" s="597"/>
      <c r="W4" s="597"/>
      <c r="X4" s="597"/>
      <c r="Y4" s="597"/>
      <c r="Z4" s="597"/>
      <c r="AA4" s="591"/>
    </row>
    <row r="5" spans="1:27" ht="24" customHeight="1">
      <c r="A5" s="686" t="s">
        <v>4</v>
      </c>
      <c r="B5" s="677"/>
      <c r="C5" s="677"/>
      <c r="D5" s="677"/>
      <c r="E5" s="591"/>
      <c r="F5" s="591"/>
      <c r="G5" s="591"/>
      <c r="H5" s="591"/>
      <c r="I5" s="591"/>
      <c r="J5" s="591"/>
      <c r="K5" s="591"/>
      <c r="L5" s="591"/>
      <c r="M5" s="596"/>
      <c r="N5" s="676" t="s">
        <v>5</v>
      </c>
      <c r="O5" s="677"/>
      <c r="P5" s="677"/>
      <c r="Q5" s="677"/>
      <c r="R5" s="677"/>
      <c r="S5" s="677"/>
      <c r="T5" s="677"/>
      <c r="U5" s="677"/>
      <c r="V5" s="677"/>
      <c r="W5" s="677"/>
      <c r="X5" s="677"/>
      <c r="Y5" s="677"/>
      <c r="Z5" s="677"/>
      <c r="AA5" s="591"/>
    </row>
    <row r="6" spans="1:27" ht="24" customHeight="1">
      <c r="A6" s="678" t="s">
        <v>6</v>
      </c>
      <c r="B6" s="677"/>
      <c r="C6" s="677"/>
      <c r="D6" s="677"/>
      <c r="E6" s="591"/>
      <c r="F6" s="591"/>
      <c r="G6" s="591"/>
      <c r="H6" s="591"/>
      <c r="I6" s="591"/>
      <c r="J6" s="591"/>
      <c r="K6" s="591"/>
      <c r="L6" s="591"/>
      <c r="M6" s="596"/>
      <c r="N6" s="598"/>
      <c r="O6" s="598"/>
      <c r="P6" s="598"/>
      <c r="Q6" s="598"/>
      <c r="R6" s="598"/>
      <c r="S6" s="598"/>
      <c r="T6" s="598"/>
      <c r="U6" s="598"/>
      <c r="V6" s="598"/>
      <c r="W6" s="598"/>
      <c r="X6" s="598"/>
      <c r="Y6" s="598"/>
      <c r="Z6" s="598"/>
      <c r="AA6" s="591"/>
    </row>
    <row r="7" spans="1:27">
      <c r="A7" s="679" t="s">
        <v>7</v>
      </c>
      <c r="B7" s="680"/>
      <c r="C7" s="680"/>
      <c r="D7" s="680"/>
      <c r="E7" s="591"/>
      <c r="F7" s="591"/>
      <c r="G7" s="591"/>
      <c r="H7" s="591"/>
      <c r="I7" s="591"/>
      <c r="J7" s="591"/>
      <c r="K7" s="591"/>
      <c r="L7" s="591"/>
      <c r="M7" s="596"/>
      <c r="N7" s="681" t="s">
        <v>8</v>
      </c>
      <c r="O7" s="680"/>
      <c r="P7" s="680"/>
      <c r="Q7" s="680"/>
      <c r="R7" s="680"/>
      <c r="S7" s="680"/>
      <c r="T7" s="680"/>
      <c r="U7" s="680"/>
      <c r="V7" s="680"/>
      <c r="W7" s="680"/>
      <c r="X7" s="680"/>
      <c r="Y7" s="680"/>
      <c r="Z7" s="680"/>
      <c r="AA7" s="591"/>
    </row>
    <row r="8" spans="1:27" ht="48" customHeight="1">
      <c r="A8" s="592" t="s">
        <v>9</v>
      </c>
      <c r="B8" s="592" t="s">
        <v>10</v>
      </c>
      <c r="C8" s="592" t="s">
        <v>11</v>
      </c>
      <c r="D8" s="592" t="s">
        <v>12</v>
      </c>
      <c r="E8" s="592" t="s">
        <v>13</v>
      </c>
      <c r="F8" s="592" t="s">
        <v>14</v>
      </c>
      <c r="G8" s="592" t="s">
        <v>15</v>
      </c>
      <c r="H8" s="592" t="s">
        <v>16</v>
      </c>
      <c r="I8" s="592" t="s">
        <v>17</v>
      </c>
      <c r="J8" s="592" t="s">
        <v>18</v>
      </c>
      <c r="K8" s="592" t="s">
        <v>19</v>
      </c>
      <c r="L8" s="592" t="s">
        <v>20</v>
      </c>
      <c r="M8" s="599" t="s">
        <v>21</v>
      </c>
      <c r="N8" s="600" t="s">
        <v>22</v>
      </c>
      <c r="O8" s="600" t="s">
        <v>23</v>
      </c>
      <c r="P8" s="600" t="s">
        <v>24</v>
      </c>
      <c r="Q8" s="600" t="s">
        <v>25</v>
      </c>
      <c r="R8" s="600" t="s">
        <v>26</v>
      </c>
      <c r="S8" s="600" t="s">
        <v>27</v>
      </c>
      <c r="T8" s="600" t="s">
        <v>28</v>
      </c>
      <c r="U8" s="600" t="s">
        <v>29</v>
      </c>
      <c r="V8" s="600" t="s">
        <v>30</v>
      </c>
      <c r="W8" s="600" t="s">
        <v>31</v>
      </c>
      <c r="X8" s="600" t="s">
        <v>32</v>
      </c>
      <c r="Y8" s="600" t="s">
        <v>33</v>
      </c>
      <c r="Z8" s="603" t="s">
        <v>34</v>
      </c>
      <c r="AA8" s="603" t="s">
        <v>35</v>
      </c>
    </row>
    <row r="9" spans="1:27">
      <c r="A9" s="593" t="s">
        <v>36</v>
      </c>
      <c r="B9" s="594" t="str">
        <f>IFERROR(VLOOKUP(A9,CATALOGO!$D$3:$G$179,4,0)," ")</f>
        <v>PLANTA CENTRAL</v>
      </c>
      <c r="C9" s="594" t="str">
        <f>IFERROR(VLOOKUP(A9,CATALOGO!$D$3:$G$179,2,0)," ")</f>
        <v>PLANTA CENTRAL</v>
      </c>
      <c r="D9" s="394"/>
      <c r="E9" s="394"/>
      <c r="F9" s="593">
        <v>110201</v>
      </c>
      <c r="G9" s="595" t="str">
        <f t="array" ref="G9">IF(F9="","",INDEX(CATALOGO!AI:AI,MATCH(F9,CATALOGO!AJ:AJ,)))</f>
        <v>A_LOS_PREDIOS_URBANOS</v>
      </c>
      <c r="H9" s="593" t="s">
        <v>37</v>
      </c>
      <c r="I9" s="595" t="str">
        <f t="shared" ref="I9:I194" si="0">IF(H9="","",IF(H9="002","RECURSOS FISCALES GENERADOS POR LAS INSTITUCIONES","RECURSOS DE PREASIGNACIONES"))</f>
        <v>RECURSOS DE PREASIGNACIONES</v>
      </c>
      <c r="J9" s="595"/>
      <c r="K9" s="595"/>
      <c r="L9" s="394"/>
      <c r="M9" s="601"/>
      <c r="N9" s="602"/>
      <c r="O9" s="602"/>
      <c r="P9" s="602"/>
      <c r="Q9" s="602"/>
      <c r="R9" s="602"/>
      <c r="S9" s="602"/>
      <c r="T9" s="602"/>
      <c r="U9" s="602"/>
      <c r="V9" s="602"/>
      <c r="W9" s="602"/>
      <c r="X9" s="602"/>
      <c r="Y9" s="602"/>
      <c r="Z9" s="603">
        <f t="shared" ref="Z9:Z194" si="1">SUM(N9:Y9)</f>
        <v>0</v>
      </c>
      <c r="AA9" s="364" t="str">
        <f t="shared" ref="AA9:AA194" si="2">IF(M9=Z9,"CORRECTO","REVISAR")</f>
        <v>CORRECTO</v>
      </c>
    </row>
    <row r="10" spans="1:27" ht="12" customHeight="1">
      <c r="A10" s="593" t="s">
        <v>38</v>
      </c>
      <c r="B10" s="594" t="str">
        <f>IFERROR(VLOOKUP(A10,CATALOGO!$D$3:$G$179,4,0)," ")</f>
        <v>COORDINACIÓN ZONAL 1</v>
      </c>
      <c r="C10" s="594" t="str">
        <f>IFERROR(VLOOKUP(A10,CATALOGO!$D$3:$G$179,2,0)," ")</f>
        <v>DIRECCION DISTRITAL 04D01 - SAN PEDRO DE HUACA TULCAN - SALUD</v>
      </c>
      <c r="D10" s="394"/>
      <c r="E10" s="394"/>
      <c r="F10" s="593">
        <v>110100</v>
      </c>
      <c r="G10" s="595" t="str">
        <f t="array" ref="G10">IF(F10="","",INDEX(CATALOGO!AI:AI,MATCH(F10,CATALOGO!AJ:AJ,)))</f>
        <v>SOBRE_LA_RENTA_UTILIDADES_Y_GANANCIAS_DE_CAPITAL</v>
      </c>
      <c r="H10" s="593" t="s">
        <v>39</v>
      </c>
      <c r="I10" s="595" t="str">
        <f t="shared" si="0"/>
        <v>RECURSOS DE PREASIGNACIONES</v>
      </c>
      <c r="J10" s="595"/>
      <c r="K10" s="595"/>
      <c r="L10" s="394"/>
      <c r="M10" s="601"/>
      <c r="N10" s="602"/>
      <c r="O10" s="602"/>
      <c r="P10" s="602"/>
      <c r="Q10" s="602"/>
      <c r="R10" s="602"/>
      <c r="S10" s="602"/>
      <c r="T10" s="602"/>
      <c r="U10" s="602"/>
      <c r="V10" s="602"/>
      <c r="W10" s="602"/>
      <c r="X10" s="602"/>
      <c r="Y10" s="602"/>
      <c r="Z10" s="603">
        <f t="shared" si="1"/>
        <v>0</v>
      </c>
      <c r="AA10" s="364" t="str">
        <f t="shared" si="2"/>
        <v>CORRECTO</v>
      </c>
    </row>
    <row r="11" spans="1:27" ht="12" customHeight="1">
      <c r="A11" s="593"/>
      <c r="B11" s="594" t="str">
        <f>IFERROR(VLOOKUP(A11,CATALOGO!$D$3:$G$179,4,0)," ")</f>
        <v xml:space="preserve"> </v>
      </c>
      <c r="C11" s="594" t="str">
        <f>IFERROR(VLOOKUP(A11,CATALOGO!$D$3:$G$179,2,0)," ")</f>
        <v xml:space="preserve"> </v>
      </c>
      <c r="D11" s="394"/>
      <c r="E11" s="394"/>
      <c r="F11" s="593"/>
      <c r="G11" s="595" t="str">
        <f t="array" ref="G11">IF(F11="","",INDEX(CATALOGO!AI:AI,MATCH(F11,CATALOGO!AJ:AJ,)))</f>
        <v/>
      </c>
      <c r="H11" s="593"/>
      <c r="I11" s="595" t="str">
        <f t="shared" si="0"/>
        <v/>
      </c>
      <c r="J11" s="595"/>
      <c r="K11" s="595"/>
      <c r="L11" s="394"/>
      <c r="M11" s="601"/>
      <c r="N11" s="602"/>
      <c r="O11" s="602"/>
      <c r="P11" s="602"/>
      <c r="Q11" s="602"/>
      <c r="R11" s="602"/>
      <c r="S11" s="602"/>
      <c r="T11" s="602"/>
      <c r="U11" s="602"/>
      <c r="V11" s="602"/>
      <c r="W11" s="602"/>
      <c r="X11" s="602"/>
      <c r="Y11" s="602"/>
      <c r="Z11" s="603">
        <f t="shared" si="1"/>
        <v>0</v>
      </c>
      <c r="AA11" s="364" t="str">
        <f t="shared" si="2"/>
        <v>CORRECTO</v>
      </c>
    </row>
    <row r="12" spans="1:27" ht="12" customHeight="1">
      <c r="A12" s="593"/>
      <c r="B12" s="594" t="str">
        <f>IFERROR(VLOOKUP(A12,CATALOGO!$D$3:$G$179,4,0)," ")</f>
        <v xml:space="preserve"> </v>
      </c>
      <c r="C12" s="594" t="str">
        <f>IFERROR(VLOOKUP(A12,CATALOGO!$D$3:$G$179,2,0)," ")</f>
        <v xml:space="preserve"> </v>
      </c>
      <c r="D12" s="394"/>
      <c r="E12" s="394"/>
      <c r="F12" s="593"/>
      <c r="G12" s="595" t="str">
        <f t="array" ref="G12">IF(F12="","",INDEX(CATALOGO!AI:AI,MATCH(F12,CATALOGO!AJ:AJ,)))</f>
        <v/>
      </c>
      <c r="H12" s="593"/>
      <c r="I12" s="595" t="str">
        <f t="shared" si="0"/>
        <v/>
      </c>
      <c r="J12" s="595"/>
      <c r="K12" s="595"/>
      <c r="L12" s="394"/>
      <c r="M12" s="601"/>
      <c r="N12" s="602"/>
      <c r="O12" s="602"/>
      <c r="P12" s="602"/>
      <c r="Q12" s="602"/>
      <c r="R12" s="602"/>
      <c r="S12" s="602"/>
      <c r="T12" s="602"/>
      <c r="U12" s="602"/>
      <c r="V12" s="602"/>
      <c r="W12" s="602"/>
      <c r="X12" s="602"/>
      <c r="Y12" s="602"/>
      <c r="Z12" s="603">
        <f t="shared" si="1"/>
        <v>0</v>
      </c>
      <c r="AA12" s="364" t="str">
        <f t="shared" si="2"/>
        <v>CORRECTO</v>
      </c>
    </row>
    <row r="13" spans="1:27" ht="12" customHeight="1">
      <c r="A13" s="593"/>
      <c r="B13" s="594" t="str">
        <f>IFERROR(VLOOKUP(A13,CATALOGO!$D$3:$G$179,4,0)," ")</f>
        <v xml:space="preserve"> </v>
      </c>
      <c r="C13" s="594" t="str">
        <f>IFERROR(VLOOKUP(A13,CATALOGO!$D$3:$G$179,2,0)," ")</f>
        <v xml:space="preserve"> </v>
      </c>
      <c r="D13" s="394"/>
      <c r="E13" s="394"/>
      <c r="F13" s="593"/>
      <c r="G13" s="595" t="str">
        <f t="array" ref="G13">IF(F13="","",INDEX(CATALOGO!AI:AI,MATCH(F13,CATALOGO!AJ:AJ,)))</f>
        <v/>
      </c>
      <c r="H13" s="593"/>
      <c r="I13" s="595" t="str">
        <f t="shared" si="0"/>
        <v/>
      </c>
      <c r="J13" s="595"/>
      <c r="K13" s="595"/>
      <c r="L13" s="394"/>
      <c r="M13" s="601"/>
      <c r="N13" s="602"/>
      <c r="O13" s="602"/>
      <c r="P13" s="602"/>
      <c r="Q13" s="602"/>
      <c r="R13" s="602"/>
      <c r="S13" s="602"/>
      <c r="T13" s="602"/>
      <c r="U13" s="602"/>
      <c r="V13" s="602"/>
      <c r="W13" s="602"/>
      <c r="X13" s="602"/>
      <c r="Y13" s="602"/>
      <c r="Z13" s="603">
        <f t="shared" si="1"/>
        <v>0</v>
      </c>
      <c r="AA13" s="364" t="str">
        <f t="shared" si="2"/>
        <v>CORRECTO</v>
      </c>
    </row>
    <row r="14" spans="1:27" ht="12" customHeight="1">
      <c r="A14" s="593"/>
      <c r="B14" s="594" t="str">
        <f>IFERROR(VLOOKUP(A14,CATALOGO!$D$3:$G$179,4,0)," ")</f>
        <v xml:space="preserve"> </v>
      </c>
      <c r="C14" s="594" t="str">
        <f>IFERROR(VLOOKUP(A14,CATALOGO!$D$3:$G$179,2,0)," ")</f>
        <v xml:space="preserve"> </v>
      </c>
      <c r="D14" s="394"/>
      <c r="E14" s="394"/>
      <c r="F14" s="593"/>
      <c r="G14" s="595" t="str">
        <f t="array" ref="G14">IF(F14="","",INDEX(CATALOGO!AI:AI,MATCH(F14,CATALOGO!AJ:AJ,)))</f>
        <v/>
      </c>
      <c r="H14" s="593"/>
      <c r="I14" s="595" t="str">
        <f t="shared" si="0"/>
        <v/>
      </c>
      <c r="J14" s="595"/>
      <c r="K14" s="595"/>
      <c r="L14" s="394"/>
      <c r="M14" s="601"/>
      <c r="N14" s="602"/>
      <c r="O14" s="602"/>
      <c r="P14" s="602"/>
      <c r="Q14" s="602"/>
      <c r="R14" s="602"/>
      <c r="S14" s="602"/>
      <c r="T14" s="602"/>
      <c r="U14" s="602"/>
      <c r="V14" s="602"/>
      <c r="W14" s="602"/>
      <c r="X14" s="602"/>
      <c r="Y14" s="602"/>
      <c r="Z14" s="603">
        <f t="shared" si="1"/>
        <v>0</v>
      </c>
      <c r="AA14" s="364" t="str">
        <f t="shared" si="2"/>
        <v>CORRECTO</v>
      </c>
    </row>
    <row r="15" spans="1:27" ht="12" customHeight="1">
      <c r="A15" s="593"/>
      <c r="B15" s="594" t="str">
        <f>IFERROR(VLOOKUP(A15,CATALOGO!$D$3:$G$179,4,0)," ")</f>
        <v xml:space="preserve"> </v>
      </c>
      <c r="C15" s="594" t="str">
        <f>IFERROR(VLOOKUP(A15,CATALOGO!$D$3:$G$179,2,0)," ")</f>
        <v xml:space="preserve"> </v>
      </c>
      <c r="D15" s="394"/>
      <c r="E15" s="394"/>
      <c r="F15" s="593"/>
      <c r="G15" s="595" t="str">
        <f t="array" ref="G15">IF(F15="","",INDEX(CATALOGO!AI:AI,MATCH(F15,CATALOGO!AJ:AJ,)))</f>
        <v/>
      </c>
      <c r="H15" s="593"/>
      <c r="I15" s="595" t="str">
        <f t="shared" si="0"/>
        <v/>
      </c>
      <c r="J15" s="595"/>
      <c r="K15" s="595"/>
      <c r="L15" s="394"/>
      <c r="M15" s="601"/>
      <c r="N15" s="602"/>
      <c r="O15" s="602"/>
      <c r="P15" s="602"/>
      <c r="Q15" s="602"/>
      <c r="R15" s="602"/>
      <c r="S15" s="602"/>
      <c r="T15" s="602"/>
      <c r="U15" s="602"/>
      <c r="V15" s="602"/>
      <c r="W15" s="602"/>
      <c r="X15" s="602"/>
      <c r="Y15" s="602"/>
      <c r="Z15" s="603">
        <f t="shared" si="1"/>
        <v>0</v>
      </c>
      <c r="AA15" s="364" t="str">
        <f t="shared" si="2"/>
        <v>CORRECTO</v>
      </c>
    </row>
    <row r="16" spans="1:27" ht="12" customHeight="1">
      <c r="A16" s="593"/>
      <c r="B16" s="594" t="str">
        <f>IFERROR(VLOOKUP(A16,CATALOGO!$D$3:$G$179,4,0)," ")</f>
        <v xml:space="preserve"> </v>
      </c>
      <c r="C16" s="594" t="str">
        <f>IFERROR(VLOOKUP(A16,CATALOGO!$D$3:$G$179,2,0)," ")</f>
        <v xml:space="preserve"> </v>
      </c>
      <c r="D16" s="394"/>
      <c r="E16" s="394"/>
      <c r="F16" s="593"/>
      <c r="G16" s="595" t="str">
        <f t="array" ref="G16">IF(F16="","",INDEX(CATALOGO!AI:AI,MATCH(F16,CATALOGO!AJ:AJ,)))</f>
        <v/>
      </c>
      <c r="H16" s="593"/>
      <c r="I16" s="595" t="str">
        <f t="shared" si="0"/>
        <v/>
      </c>
      <c r="J16" s="595"/>
      <c r="K16" s="595"/>
      <c r="L16" s="394"/>
      <c r="M16" s="601"/>
      <c r="N16" s="602"/>
      <c r="O16" s="602"/>
      <c r="P16" s="602"/>
      <c r="Q16" s="602"/>
      <c r="R16" s="602"/>
      <c r="S16" s="602"/>
      <c r="T16" s="602"/>
      <c r="U16" s="602"/>
      <c r="V16" s="602"/>
      <c r="W16" s="602"/>
      <c r="X16" s="602"/>
      <c r="Y16" s="602"/>
      <c r="Z16" s="603">
        <f t="shared" si="1"/>
        <v>0</v>
      </c>
      <c r="AA16" s="364" t="str">
        <f t="shared" si="2"/>
        <v>CORRECTO</v>
      </c>
    </row>
    <row r="17" spans="1:27" ht="12" customHeight="1">
      <c r="A17" s="593"/>
      <c r="B17" s="594" t="str">
        <f>IFERROR(VLOOKUP(A17,CATALOGO!$D$3:$G$179,4,0)," ")</f>
        <v xml:space="preserve"> </v>
      </c>
      <c r="C17" s="594" t="str">
        <f>IFERROR(VLOOKUP(A17,CATALOGO!$D$3:$G$179,2,0)," ")</f>
        <v xml:space="preserve"> </v>
      </c>
      <c r="D17" s="394"/>
      <c r="E17" s="394"/>
      <c r="F17" s="593"/>
      <c r="G17" s="595" t="str">
        <f t="array" ref="G17">IF(F17="","",INDEX(CATALOGO!AI:AI,MATCH(F17,CATALOGO!AJ:AJ,)))</f>
        <v/>
      </c>
      <c r="H17" s="593"/>
      <c r="I17" s="595" t="str">
        <f t="shared" si="0"/>
        <v/>
      </c>
      <c r="J17" s="595"/>
      <c r="K17" s="595"/>
      <c r="L17" s="394"/>
      <c r="M17" s="601"/>
      <c r="N17" s="602"/>
      <c r="O17" s="602"/>
      <c r="P17" s="602"/>
      <c r="Q17" s="602"/>
      <c r="R17" s="602"/>
      <c r="S17" s="602"/>
      <c r="T17" s="602"/>
      <c r="U17" s="602"/>
      <c r="V17" s="602"/>
      <c r="W17" s="602"/>
      <c r="X17" s="602"/>
      <c r="Y17" s="602"/>
      <c r="Z17" s="603">
        <f t="shared" si="1"/>
        <v>0</v>
      </c>
      <c r="AA17" s="364" t="str">
        <f t="shared" si="2"/>
        <v>CORRECTO</v>
      </c>
    </row>
    <row r="18" spans="1:27" ht="12" customHeight="1">
      <c r="A18" s="593"/>
      <c r="B18" s="594" t="str">
        <f>IFERROR(VLOOKUP(A18,CATALOGO!$D$3:$G$179,4,0)," ")</f>
        <v xml:space="preserve"> </v>
      </c>
      <c r="C18" s="594" t="str">
        <f>IFERROR(VLOOKUP(A18,CATALOGO!$D$3:$G$179,2,0)," ")</f>
        <v xml:space="preserve"> </v>
      </c>
      <c r="D18" s="394"/>
      <c r="E18" s="394"/>
      <c r="F18" s="593"/>
      <c r="G18" s="595" t="str">
        <f t="array" ref="G18">IF(F18="","",INDEX(CATALOGO!AI:AI,MATCH(F18,CATALOGO!AJ:AJ,)))</f>
        <v/>
      </c>
      <c r="H18" s="593"/>
      <c r="I18" s="595" t="str">
        <f t="shared" si="0"/>
        <v/>
      </c>
      <c r="J18" s="595"/>
      <c r="K18" s="595"/>
      <c r="L18" s="394"/>
      <c r="M18" s="601"/>
      <c r="N18" s="602"/>
      <c r="O18" s="602"/>
      <c r="P18" s="602"/>
      <c r="Q18" s="602"/>
      <c r="R18" s="602"/>
      <c r="S18" s="602"/>
      <c r="T18" s="602"/>
      <c r="U18" s="602"/>
      <c r="V18" s="602"/>
      <c r="W18" s="602"/>
      <c r="X18" s="602"/>
      <c r="Y18" s="602"/>
      <c r="Z18" s="603">
        <f t="shared" si="1"/>
        <v>0</v>
      </c>
      <c r="AA18" s="364" t="str">
        <f t="shared" si="2"/>
        <v>CORRECTO</v>
      </c>
    </row>
    <row r="19" spans="1:27" ht="12" customHeight="1">
      <c r="A19" s="593"/>
      <c r="B19" s="594" t="str">
        <f>IFERROR(VLOOKUP(A19,CATALOGO!$D$3:$G$179,4,0)," ")</f>
        <v xml:space="preserve"> </v>
      </c>
      <c r="C19" s="594" t="str">
        <f>IFERROR(VLOOKUP(A19,CATALOGO!$D$3:$G$179,2,0)," ")</f>
        <v xml:space="preserve"> </v>
      </c>
      <c r="D19" s="394"/>
      <c r="E19" s="394"/>
      <c r="F19" s="593"/>
      <c r="G19" s="595" t="str">
        <f t="array" ref="G19">IF(F19="","",INDEX(CATALOGO!AI:AI,MATCH(F19,CATALOGO!AJ:AJ,)))</f>
        <v/>
      </c>
      <c r="H19" s="593"/>
      <c r="I19" s="595" t="str">
        <f t="shared" si="0"/>
        <v/>
      </c>
      <c r="J19" s="595"/>
      <c r="K19" s="595"/>
      <c r="L19" s="394"/>
      <c r="M19" s="601"/>
      <c r="N19" s="602"/>
      <c r="O19" s="602"/>
      <c r="P19" s="602"/>
      <c r="Q19" s="602"/>
      <c r="R19" s="602"/>
      <c r="S19" s="602"/>
      <c r="T19" s="602"/>
      <c r="U19" s="602"/>
      <c r="V19" s="602"/>
      <c r="W19" s="602"/>
      <c r="X19" s="602"/>
      <c r="Y19" s="602"/>
      <c r="Z19" s="603">
        <f t="shared" si="1"/>
        <v>0</v>
      </c>
      <c r="AA19" s="364" t="str">
        <f t="shared" si="2"/>
        <v>CORRECTO</v>
      </c>
    </row>
    <row r="20" spans="1:27" ht="12" customHeight="1">
      <c r="A20" s="593"/>
      <c r="B20" s="594" t="str">
        <f>IFERROR(VLOOKUP(A20,CATALOGO!$D$3:$G$179,4,0)," ")</f>
        <v xml:space="preserve"> </v>
      </c>
      <c r="C20" s="594" t="str">
        <f>IFERROR(VLOOKUP(A20,CATALOGO!$D$3:$G$179,2,0)," ")</f>
        <v xml:space="preserve"> </v>
      </c>
      <c r="D20" s="394"/>
      <c r="E20" s="394"/>
      <c r="F20" s="593"/>
      <c r="G20" s="595" t="str">
        <f t="array" ref="G20">IF(F20="","",INDEX(CATALOGO!AI:AI,MATCH(F20,CATALOGO!AJ:AJ,)))</f>
        <v/>
      </c>
      <c r="H20" s="593"/>
      <c r="I20" s="595" t="str">
        <f t="shared" si="0"/>
        <v/>
      </c>
      <c r="J20" s="595"/>
      <c r="K20" s="595"/>
      <c r="L20" s="394"/>
      <c r="M20" s="601"/>
      <c r="N20" s="602"/>
      <c r="O20" s="602"/>
      <c r="P20" s="602"/>
      <c r="Q20" s="602"/>
      <c r="R20" s="602"/>
      <c r="S20" s="602"/>
      <c r="T20" s="602"/>
      <c r="U20" s="602"/>
      <c r="V20" s="602"/>
      <c r="W20" s="602"/>
      <c r="X20" s="602"/>
      <c r="Y20" s="602"/>
      <c r="Z20" s="603">
        <f t="shared" si="1"/>
        <v>0</v>
      </c>
      <c r="AA20" s="364" t="str">
        <f t="shared" si="2"/>
        <v>CORRECTO</v>
      </c>
    </row>
    <row r="21" spans="1:27" ht="12" customHeight="1">
      <c r="A21" s="593"/>
      <c r="B21" s="594" t="str">
        <f>IFERROR(VLOOKUP(A21,CATALOGO!$D$3:$G$179,4,0)," ")</f>
        <v xml:space="preserve"> </v>
      </c>
      <c r="C21" s="594" t="str">
        <f>IFERROR(VLOOKUP(A21,CATALOGO!$D$3:$G$179,2,0)," ")</f>
        <v xml:space="preserve"> </v>
      </c>
      <c r="D21" s="394"/>
      <c r="E21" s="394"/>
      <c r="F21" s="593"/>
      <c r="G21" s="595" t="str">
        <f t="array" ref="G21">IF(F21="","",INDEX(CATALOGO!AI:AI,MATCH(F21,CATALOGO!AJ:AJ,)))</f>
        <v/>
      </c>
      <c r="H21" s="593"/>
      <c r="I21" s="595" t="str">
        <f t="shared" si="0"/>
        <v/>
      </c>
      <c r="J21" s="595"/>
      <c r="K21" s="595"/>
      <c r="L21" s="394"/>
      <c r="M21" s="601"/>
      <c r="N21" s="602"/>
      <c r="O21" s="602"/>
      <c r="P21" s="602"/>
      <c r="Q21" s="602"/>
      <c r="R21" s="602"/>
      <c r="S21" s="602"/>
      <c r="T21" s="602"/>
      <c r="U21" s="602"/>
      <c r="V21" s="602"/>
      <c r="W21" s="602"/>
      <c r="X21" s="602"/>
      <c r="Y21" s="602"/>
      <c r="Z21" s="603">
        <f t="shared" si="1"/>
        <v>0</v>
      </c>
      <c r="AA21" s="364" t="str">
        <f t="shared" si="2"/>
        <v>CORRECTO</v>
      </c>
    </row>
    <row r="22" spans="1:27" ht="12" customHeight="1">
      <c r="A22" s="593"/>
      <c r="B22" s="594" t="str">
        <f>IFERROR(VLOOKUP(A22,CATALOGO!$D$3:$G$179,4,0)," ")</f>
        <v xml:space="preserve"> </v>
      </c>
      <c r="C22" s="594" t="str">
        <f>IFERROR(VLOOKUP(A22,CATALOGO!$D$3:$G$179,2,0)," ")</f>
        <v xml:space="preserve"> </v>
      </c>
      <c r="D22" s="394"/>
      <c r="E22" s="394"/>
      <c r="F22" s="593"/>
      <c r="G22" s="595" t="str">
        <f t="array" ref="G22">IF(F22="","",INDEX(CATALOGO!AI:AI,MATCH(F22,CATALOGO!AJ:AJ,)))</f>
        <v/>
      </c>
      <c r="H22" s="593"/>
      <c r="I22" s="595" t="str">
        <f t="shared" si="0"/>
        <v/>
      </c>
      <c r="J22" s="595"/>
      <c r="K22" s="595"/>
      <c r="L22" s="394"/>
      <c r="M22" s="601"/>
      <c r="N22" s="602"/>
      <c r="O22" s="602"/>
      <c r="P22" s="602"/>
      <c r="Q22" s="602"/>
      <c r="R22" s="602"/>
      <c r="S22" s="602"/>
      <c r="T22" s="602"/>
      <c r="U22" s="602"/>
      <c r="V22" s="602"/>
      <c r="W22" s="602"/>
      <c r="X22" s="602"/>
      <c r="Y22" s="602"/>
      <c r="Z22" s="603">
        <f t="shared" si="1"/>
        <v>0</v>
      </c>
      <c r="AA22" s="364" t="str">
        <f t="shared" si="2"/>
        <v>CORRECTO</v>
      </c>
    </row>
    <row r="23" spans="1:27" ht="12" customHeight="1">
      <c r="A23" s="593"/>
      <c r="B23" s="594" t="str">
        <f>IFERROR(VLOOKUP(A23,CATALOGO!$D$3:$G$179,4,0)," ")</f>
        <v xml:space="preserve"> </v>
      </c>
      <c r="C23" s="594" t="str">
        <f>IFERROR(VLOOKUP(A23,CATALOGO!$D$3:$G$179,2,0)," ")</f>
        <v xml:space="preserve"> </v>
      </c>
      <c r="D23" s="394"/>
      <c r="E23" s="394"/>
      <c r="F23" s="593"/>
      <c r="G23" s="595" t="str">
        <f t="array" ref="G23">IF(F23="","",INDEX(CATALOGO!AI:AI,MATCH(F23,CATALOGO!AJ:AJ,)))</f>
        <v/>
      </c>
      <c r="H23" s="593"/>
      <c r="I23" s="595" t="str">
        <f t="shared" si="0"/>
        <v/>
      </c>
      <c r="J23" s="595"/>
      <c r="K23" s="595"/>
      <c r="L23" s="394"/>
      <c r="M23" s="601"/>
      <c r="N23" s="602"/>
      <c r="O23" s="602"/>
      <c r="P23" s="602"/>
      <c r="Q23" s="602"/>
      <c r="R23" s="602"/>
      <c r="S23" s="602"/>
      <c r="T23" s="602"/>
      <c r="U23" s="602"/>
      <c r="V23" s="602"/>
      <c r="W23" s="602"/>
      <c r="X23" s="602"/>
      <c r="Y23" s="602"/>
      <c r="Z23" s="603">
        <f t="shared" si="1"/>
        <v>0</v>
      </c>
      <c r="AA23" s="364" t="str">
        <f t="shared" si="2"/>
        <v>CORRECTO</v>
      </c>
    </row>
    <row r="24" spans="1:27" ht="12" customHeight="1">
      <c r="A24" s="593"/>
      <c r="B24" s="594" t="str">
        <f>IFERROR(VLOOKUP(A24,CATALOGO!$D$3:$G$179,4,0)," ")</f>
        <v xml:space="preserve"> </v>
      </c>
      <c r="C24" s="594" t="str">
        <f>IFERROR(VLOOKUP(A24,CATALOGO!$D$3:$G$179,2,0)," ")</f>
        <v xml:space="preserve"> </v>
      </c>
      <c r="D24" s="394"/>
      <c r="E24" s="394"/>
      <c r="F24" s="593"/>
      <c r="G24" s="595" t="str">
        <f t="array" ref="G24">IF(F24="","",INDEX(CATALOGO!AI:AI,MATCH(F24,CATALOGO!AJ:AJ,)))</f>
        <v/>
      </c>
      <c r="H24" s="593"/>
      <c r="I24" s="595" t="str">
        <f t="shared" si="0"/>
        <v/>
      </c>
      <c r="J24" s="595"/>
      <c r="K24" s="595"/>
      <c r="L24" s="394"/>
      <c r="M24" s="601"/>
      <c r="N24" s="602"/>
      <c r="O24" s="602"/>
      <c r="P24" s="602"/>
      <c r="Q24" s="602"/>
      <c r="R24" s="602"/>
      <c r="S24" s="602"/>
      <c r="T24" s="602"/>
      <c r="U24" s="602"/>
      <c r="V24" s="602"/>
      <c r="W24" s="602"/>
      <c r="X24" s="602"/>
      <c r="Y24" s="602"/>
      <c r="Z24" s="603">
        <f t="shared" si="1"/>
        <v>0</v>
      </c>
      <c r="AA24" s="364" t="str">
        <f t="shared" si="2"/>
        <v>CORRECTO</v>
      </c>
    </row>
    <row r="25" spans="1:27" ht="12" customHeight="1">
      <c r="A25" s="593"/>
      <c r="B25" s="594" t="str">
        <f>IFERROR(VLOOKUP(A25,CATALOGO!$D$3:$G$179,4,0)," ")</f>
        <v xml:space="preserve"> </v>
      </c>
      <c r="C25" s="594" t="str">
        <f>IFERROR(VLOOKUP(A25,CATALOGO!$D$3:$G$179,2,0)," ")</f>
        <v xml:space="preserve"> </v>
      </c>
      <c r="D25" s="394"/>
      <c r="E25" s="394"/>
      <c r="F25" s="593"/>
      <c r="G25" s="595" t="str">
        <f t="array" ref="G25">IF(F25="","",INDEX(CATALOGO!AI:AI,MATCH(F25,CATALOGO!AJ:AJ,)))</f>
        <v/>
      </c>
      <c r="H25" s="593"/>
      <c r="I25" s="595" t="str">
        <f t="shared" si="0"/>
        <v/>
      </c>
      <c r="J25" s="595"/>
      <c r="K25" s="595"/>
      <c r="L25" s="394"/>
      <c r="M25" s="601"/>
      <c r="N25" s="602"/>
      <c r="O25" s="602"/>
      <c r="P25" s="602"/>
      <c r="Q25" s="602"/>
      <c r="R25" s="602"/>
      <c r="S25" s="602"/>
      <c r="T25" s="602"/>
      <c r="U25" s="602"/>
      <c r="V25" s="602"/>
      <c r="W25" s="602"/>
      <c r="X25" s="602"/>
      <c r="Y25" s="602"/>
      <c r="Z25" s="603">
        <f t="shared" si="1"/>
        <v>0</v>
      </c>
      <c r="AA25" s="364" t="str">
        <f t="shared" si="2"/>
        <v>CORRECTO</v>
      </c>
    </row>
    <row r="26" spans="1:27" ht="12" customHeight="1">
      <c r="A26" s="593"/>
      <c r="B26" s="594" t="str">
        <f>IFERROR(VLOOKUP(A26,CATALOGO!$D$3:$G$179,4,0)," ")</f>
        <v xml:space="preserve"> </v>
      </c>
      <c r="C26" s="594" t="str">
        <f>IFERROR(VLOOKUP(A26,CATALOGO!$D$3:$G$179,2,0)," ")</f>
        <v xml:space="preserve"> </v>
      </c>
      <c r="D26" s="394"/>
      <c r="E26" s="394"/>
      <c r="F26" s="593"/>
      <c r="G26" s="595" t="str">
        <f t="array" ref="G26">IF(F26="","",INDEX(CATALOGO!AI:AI,MATCH(F26,CATALOGO!AJ:AJ,)))</f>
        <v/>
      </c>
      <c r="H26" s="593"/>
      <c r="I26" s="595" t="str">
        <f t="shared" si="0"/>
        <v/>
      </c>
      <c r="J26" s="595"/>
      <c r="K26" s="595"/>
      <c r="L26" s="394"/>
      <c r="M26" s="601"/>
      <c r="N26" s="602"/>
      <c r="O26" s="602"/>
      <c r="P26" s="602"/>
      <c r="Q26" s="602"/>
      <c r="R26" s="602"/>
      <c r="S26" s="602"/>
      <c r="T26" s="602"/>
      <c r="U26" s="602"/>
      <c r="V26" s="602"/>
      <c r="W26" s="602"/>
      <c r="X26" s="602"/>
      <c r="Y26" s="602"/>
      <c r="Z26" s="603">
        <f t="shared" si="1"/>
        <v>0</v>
      </c>
      <c r="AA26" s="364" t="str">
        <f t="shared" si="2"/>
        <v>CORRECTO</v>
      </c>
    </row>
    <row r="27" spans="1:27" ht="12" customHeight="1">
      <c r="A27" s="593"/>
      <c r="B27" s="594" t="str">
        <f>IFERROR(VLOOKUP(A27,CATALOGO!$D$3:$G$179,4,0)," ")</f>
        <v xml:space="preserve"> </v>
      </c>
      <c r="C27" s="594" t="str">
        <f>IFERROR(VLOOKUP(A27,CATALOGO!$D$3:$G$179,2,0)," ")</f>
        <v xml:space="preserve"> </v>
      </c>
      <c r="D27" s="394"/>
      <c r="E27" s="394"/>
      <c r="F27" s="593"/>
      <c r="G27" s="595" t="str">
        <f t="array" ref="G27">IF(F27="","",INDEX(CATALOGO!AI:AI,MATCH(F27,CATALOGO!AJ:AJ,)))</f>
        <v/>
      </c>
      <c r="H27" s="593"/>
      <c r="I27" s="595" t="str">
        <f t="shared" si="0"/>
        <v/>
      </c>
      <c r="J27" s="595"/>
      <c r="K27" s="595"/>
      <c r="L27" s="394"/>
      <c r="M27" s="601"/>
      <c r="N27" s="602"/>
      <c r="O27" s="602"/>
      <c r="P27" s="602"/>
      <c r="Q27" s="602"/>
      <c r="R27" s="602"/>
      <c r="S27" s="602"/>
      <c r="T27" s="602"/>
      <c r="U27" s="602"/>
      <c r="V27" s="602"/>
      <c r="W27" s="602"/>
      <c r="X27" s="602"/>
      <c r="Y27" s="602"/>
      <c r="Z27" s="603">
        <f t="shared" si="1"/>
        <v>0</v>
      </c>
      <c r="AA27" s="364" t="str">
        <f t="shared" si="2"/>
        <v>CORRECTO</v>
      </c>
    </row>
    <row r="28" spans="1:27" ht="12" customHeight="1">
      <c r="A28" s="593"/>
      <c r="B28" s="594" t="str">
        <f>IFERROR(VLOOKUP(A28,CATALOGO!$D$3:$G$179,4,0)," ")</f>
        <v xml:space="preserve"> </v>
      </c>
      <c r="C28" s="594" t="str">
        <f>IFERROR(VLOOKUP(A28,CATALOGO!$D$3:$G$179,2,0)," ")</f>
        <v xml:space="preserve"> </v>
      </c>
      <c r="D28" s="394"/>
      <c r="E28" s="394"/>
      <c r="F28" s="593"/>
      <c r="G28" s="595" t="str">
        <f t="array" ref="G28">IF(F28="","",INDEX(CATALOGO!AI:AI,MATCH(F28,CATALOGO!AJ:AJ,)))</f>
        <v/>
      </c>
      <c r="H28" s="593"/>
      <c r="I28" s="595" t="str">
        <f t="shared" si="0"/>
        <v/>
      </c>
      <c r="J28" s="595"/>
      <c r="K28" s="595"/>
      <c r="L28" s="394"/>
      <c r="M28" s="601"/>
      <c r="N28" s="602"/>
      <c r="O28" s="602"/>
      <c r="P28" s="602"/>
      <c r="Q28" s="602"/>
      <c r="R28" s="602"/>
      <c r="S28" s="602"/>
      <c r="T28" s="602"/>
      <c r="U28" s="602"/>
      <c r="V28" s="602"/>
      <c r="W28" s="602"/>
      <c r="X28" s="602"/>
      <c r="Y28" s="602"/>
      <c r="Z28" s="603">
        <f t="shared" si="1"/>
        <v>0</v>
      </c>
      <c r="AA28" s="364" t="str">
        <f t="shared" si="2"/>
        <v>CORRECTO</v>
      </c>
    </row>
    <row r="29" spans="1:27" ht="12" customHeight="1">
      <c r="A29" s="593"/>
      <c r="B29" s="594" t="str">
        <f>IFERROR(VLOOKUP(A29,CATALOGO!$D$3:$G$179,4,0)," ")</f>
        <v xml:space="preserve"> </v>
      </c>
      <c r="C29" s="594" t="str">
        <f>IFERROR(VLOOKUP(A29,CATALOGO!$D$3:$G$179,2,0)," ")</f>
        <v xml:space="preserve"> </v>
      </c>
      <c r="D29" s="394"/>
      <c r="E29" s="394"/>
      <c r="F29" s="593"/>
      <c r="G29" s="595" t="str">
        <f t="array" ref="G29">IF(F29="","",INDEX(CATALOGO!AI:AI,MATCH(F29,CATALOGO!AJ:AJ,)))</f>
        <v/>
      </c>
      <c r="H29" s="593"/>
      <c r="I29" s="595" t="str">
        <f t="shared" si="0"/>
        <v/>
      </c>
      <c r="J29" s="595"/>
      <c r="K29" s="595"/>
      <c r="L29" s="394"/>
      <c r="M29" s="601"/>
      <c r="N29" s="602"/>
      <c r="O29" s="602"/>
      <c r="P29" s="602"/>
      <c r="Q29" s="602"/>
      <c r="R29" s="602"/>
      <c r="S29" s="602"/>
      <c r="T29" s="602"/>
      <c r="U29" s="602"/>
      <c r="V29" s="602"/>
      <c r="W29" s="602"/>
      <c r="X29" s="602"/>
      <c r="Y29" s="602"/>
      <c r="Z29" s="603">
        <f t="shared" si="1"/>
        <v>0</v>
      </c>
      <c r="AA29" s="364" t="str">
        <f t="shared" si="2"/>
        <v>CORRECTO</v>
      </c>
    </row>
    <row r="30" spans="1:27" ht="12" customHeight="1">
      <c r="A30" s="593"/>
      <c r="B30" s="594" t="str">
        <f>IFERROR(VLOOKUP(A30,CATALOGO!$D$3:$G$179,4,0)," ")</f>
        <v xml:space="preserve"> </v>
      </c>
      <c r="C30" s="594" t="str">
        <f>IFERROR(VLOOKUP(A30,CATALOGO!$D$3:$G$179,2,0)," ")</f>
        <v xml:space="preserve"> </v>
      </c>
      <c r="D30" s="394"/>
      <c r="E30" s="394"/>
      <c r="F30" s="593"/>
      <c r="G30" s="595" t="str">
        <f t="array" ref="G30">IF(F30="","",INDEX(CATALOGO!AI:AI,MATCH(F30,CATALOGO!AJ:AJ,)))</f>
        <v/>
      </c>
      <c r="H30" s="593"/>
      <c r="I30" s="595" t="str">
        <f t="shared" si="0"/>
        <v/>
      </c>
      <c r="J30" s="595"/>
      <c r="K30" s="595"/>
      <c r="L30" s="394"/>
      <c r="M30" s="601"/>
      <c r="N30" s="602"/>
      <c r="O30" s="602"/>
      <c r="P30" s="602"/>
      <c r="Q30" s="602"/>
      <c r="R30" s="602"/>
      <c r="S30" s="602"/>
      <c r="T30" s="602"/>
      <c r="U30" s="602"/>
      <c r="V30" s="602"/>
      <c r="W30" s="602"/>
      <c r="X30" s="602"/>
      <c r="Y30" s="602"/>
      <c r="Z30" s="603">
        <f t="shared" si="1"/>
        <v>0</v>
      </c>
      <c r="AA30" s="364" t="str">
        <f t="shared" si="2"/>
        <v>CORRECTO</v>
      </c>
    </row>
    <row r="31" spans="1:27" ht="12" customHeight="1">
      <c r="A31" s="593"/>
      <c r="B31" s="594" t="str">
        <f>IFERROR(VLOOKUP(A31,CATALOGO!$D$3:$G$179,4,0)," ")</f>
        <v xml:space="preserve"> </v>
      </c>
      <c r="C31" s="594" t="str">
        <f>IFERROR(VLOOKUP(A31,CATALOGO!$D$3:$G$179,2,0)," ")</f>
        <v xml:space="preserve"> </v>
      </c>
      <c r="D31" s="394"/>
      <c r="E31" s="394"/>
      <c r="F31" s="593"/>
      <c r="G31" s="595" t="str">
        <f t="array" ref="G31">IF(F31="","",INDEX(CATALOGO!AI:AI,MATCH(F31,CATALOGO!AJ:AJ,)))</f>
        <v/>
      </c>
      <c r="H31" s="593"/>
      <c r="I31" s="595" t="str">
        <f t="shared" si="0"/>
        <v/>
      </c>
      <c r="J31" s="595"/>
      <c r="K31" s="595"/>
      <c r="L31" s="394"/>
      <c r="M31" s="601"/>
      <c r="N31" s="602"/>
      <c r="O31" s="602"/>
      <c r="P31" s="602"/>
      <c r="Q31" s="602"/>
      <c r="R31" s="602"/>
      <c r="S31" s="602"/>
      <c r="T31" s="602"/>
      <c r="U31" s="602"/>
      <c r="V31" s="602"/>
      <c r="W31" s="602"/>
      <c r="X31" s="602"/>
      <c r="Y31" s="602"/>
      <c r="Z31" s="603">
        <f t="shared" si="1"/>
        <v>0</v>
      </c>
      <c r="AA31" s="364" t="str">
        <f t="shared" si="2"/>
        <v>CORRECTO</v>
      </c>
    </row>
    <row r="32" spans="1:27" ht="12" customHeight="1">
      <c r="A32" s="593"/>
      <c r="B32" s="594" t="str">
        <f>IFERROR(VLOOKUP(A32,CATALOGO!$D$3:$G$179,4,0)," ")</f>
        <v xml:space="preserve"> </v>
      </c>
      <c r="C32" s="594" t="str">
        <f>IFERROR(VLOOKUP(A32,CATALOGO!$D$3:$G$179,2,0)," ")</f>
        <v xml:space="preserve"> </v>
      </c>
      <c r="D32" s="394"/>
      <c r="E32" s="394"/>
      <c r="F32" s="593"/>
      <c r="G32" s="595" t="str">
        <f t="array" ref="G32">IF(F32="","",INDEX(CATALOGO!AI:AI,MATCH(F32,CATALOGO!AJ:AJ,)))</f>
        <v/>
      </c>
      <c r="H32" s="593"/>
      <c r="I32" s="595" t="str">
        <f t="shared" si="0"/>
        <v/>
      </c>
      <c r="J32" s="595"/>
      <c r="K32" s="595"/>
      <c r="L32" s="394"/>
      <c r="M32" s="601"/>
      <c r="N32" s="602"/>
      <c r="O32" s="602"/>
      <c r="P32" s="602"/>
      <c r="Q32" s="602"/>
      <c r="R32" s="602"/>
      <c r="S32" s="602"/>
      <c r="T32" s="602"/>
      <c r="U32" s="602"/>
      <c r="V32" s="602"/>
      <c r="W32" s="602"/>
      <c r="X32" s="602"/>
      <c r="Y32" s="602"/>
      <c r="Z32" s="603">
        <f t="shared" si="1"/>
        <v>0</v>
      </c>
      <c r="AA32" s="364" t="str">
        <f t="shared" si="2"/>
        <v>CORRECTO</v>
      </c>
    </row>
    <row r="33" spans="1:27" ht="12" customHeight="1">
      <c r="A33" s="593"/>
      <c r="B33" s="594" t="str">
        <f>IFERROR(VLOOKUP(A33,CATALOGO!$D$3:$G$179,4,0)," ")</f>
        <v xml:space="preserve"> </v>
      </c>
      <c r="C33" s="594" t="str">
        <f>IFERROR(VLOOKUP(A33,CATALOGO!$D$3:$G$179,2,0)," ")</f>
        <v xml:space="preserve"> </v>
      </c>
      <c r="D33" s="394"/>
      <c r="E33" s="394"/>
      <c r="F33" s="593"/>
      <c r="G33" s="595" t="str">
        <f t="array" ref="G33">IF(F33="","",INDEX(CATALOGO!AI:AI,MATCH(F33,CATALOGO!AJ:AJ,)))</f>
        <v/>
      </c>
      <c r="H33" s="593"/>
      <c r="I33" s="595" t="str">
        <f t="shared" si="0"/>
        <v/>
      </c>
      <c r="J33" s="595"/>
      <c r="K33" s="595"/>
      <c r="L33" s="394"/>
      <c r="M33" s="601"/>
      <c r="N33" s="602"/>
      <c r="O33" s="602"/>
      <c r="P33" s="602"/>
      <c r="Q33" s="602"/>
      <c r="R33" s="602"/>
      <c r="S33" s="602"/>
      <c r="T33" s="602"/>
      <c r="U33" s="602"/>
      <c r="V33" s="602"/>
      <c r="W33" s="602"/>
      <c r="X33" s="602"/>
      <c r="Y33" s="602"/>
      <c r="Z33" s="603">
        <f t="shared" si="1"/>
        <v>0</v>
      </c>
      <c r="AA33" s="364" t="str">
        <f t="shared" si="2"/>
        <v>CORRECTO</v>
      </c>
    </row>
    <row r="34" spans="1:27" ht="12" customHeight="1">
      <c r="A34" s="593"/>
      <c r="B34" s="594" t="str">
        <f>IFERROR(VLOOKUP(A34,CATALOGO!$D$3:$G$179,4,0)," ")</f>
        <v xml:space="preserve"> </v>
      </c>
      <c r="C34" s="594" t="str">
        <f>IFERROR(VLOOKUP(A34,CATALOGO!$D$3:$G$179,2,0)," ")</f>
        <v xml:space="preserve"> </v>
      </c>
      <c r="D34" s="394"/>
      <c r="E34" s="394"/>
      <c r="F34" s="593"/>
      <c r="G34" s="595" t="str">
        <f t="array" ref="G34">IF(F34="","",INDEX(CATALOGO!AI:AI,MATCH(F34,CATALOGO!AJ:AJ,)))</f>
        <v/>
      </c>
      <c r="H34" s="593"/>
      <c r="I34" s="595" t="str">
        <f t="shared" si="0"/>
        <v/>
      </c>
      <c r="J34" s="595"/>
      <c r="K34" s="595"/>
      <c r="L34" s="394"/>
      <c r="M34" s="601"/>
      <c r="N34" s="602"/>
      <c r="O34" s="602"/>
      <c r="P34" s="602"/>
      <c r="Q34" s="602"/>
      <c r="R34" s="602"/>
      <c r="S34" s="602"/>
      <c r="T34" s="602"/>
      <c r="U34" s="602"/>
      <c r="V34" s="602"/>
      <c r="W34" s="602"/>
      <c r="X34" s="602"/>
      <c r="Y34" s="602"/>
      <c r="Z34" s="603">
        <f t="shared" si="1"/>
        <v>0</v>
      </c>
      <c r="AA34" s="364" t="str">
        <f t="shared" si="2"/>
        <v>CORRECTO</v>
      </c>
    </row>
    <row r="35" spans="1:27" ht="12" customHeight="1">
      <c r="A35" s="593"/>
      <c r="B35" s="594" t="str">
        <f>IFERROR(VLOOKUP(A35,CATALOGO!$D$3:$G$179,4,0)," ")</f>
        <v xml:space="preserve"> </v>
      </c>
      <c r="C35" s="594" t="str">
        <f>IFERROR(VLOOKUP(A35,CATALOGO!$D$3:$G$179,2,0)," ")</f>
        <v xml:space="preserve"> </v>
      </c>
      <c r="D35" s="394"/>
      <c r="E35" s="394"/>
      <c r="F35" s="593"/>
      <c r="G35" s="595" t="str">
        <f t="array" ref="G35">IF(F35="","",INDEX(CATALOGO!AI:AI,MATCH(F35,CATALOGO!AJ:AJ,)))</f>
        <v/>
      </c>
      <c r="H35" s="593"/>
      <c r="I35" s="595" t="str">
        <f t="shared" si="0"/>
        <v/>
      </c>
      <c r="J35" s="595"/>
      <c r="K35" s="595"/>
      <c r="L35" s="394"/>
      <c r="M35" s="601"/>
      <c r="N35" s="602"/>
      <c r="O35" s="602"/>
      <c r="P35" s="602"/>
      <c r="Q35" s="602"/>
      <c r="R35" s="602"/>
      <c r="S35" s="602"/>
      <c r="T35" s="602"/>
      <c r="U35" s="602"/>
      <c r="V35" s="602"/>
      <c r="W35" s="602"/>
      <c r="X35" s="602"/>
      <c r="Y35" s="602"/>
      <c r="Z35" s="603">
        <f t="shared" si="1"/>
        <v>0</v>
      </c>
      <c r="AA35" s="364" t="str">
        <f t="shared" si="2"/>
        <v>CORRECTO</v>
      </c>
    </row>
    <row r="36" spans="1:27" ht="12" customHeight="1">
      <c r="A36" s="593"/>
      <c r="B36" s="594" t="str">
        <f>IFERROR(VLOOKUP(A36,CATALOGO!$D$3:$G$179,4,0)," ")</f>
        <v xml:space="preserve"> </v>
      </c>
      <c r="C36" s="594" t="str">
        <f>IFERROR(VLOOKUP(A36,CATALOGO!$D$3:$G$179,2,0)," ")</f>
        <v xml:space="preserve"> </v>
      </c>
      <c r="D36" s="394"/>
      <c r="E36" s="394"/>
      <c r="F36" s="593"/>
      <c r="G36" s="595" t="str">
        <f t="array" ref="G36">IF(F36="","",INDEX(CATALOGO!AI:AI,MATCH(F36,CATALOGO!AJ:AJ,)))</f>
        <v/>
      </c>
      <c r="H36" s="593"/>
      <c r="I36" s="595" t="str">
        <f t="shared" si="0"/>
        <v/>
      </c>
      <c r="J36" s="595"/>
      <c r="K36" s="595"/>
      <c r="L36" s="394"/>
      <c r="M36" s="601"/>
      <c r="N36" s="602"/>
      <c r="O36" s="602"/>
      <c r="P36" s="602"/>
      <c r="Q36" s="602"/>
      <c r="R36" s="602"/>
      <c r="S36" s="602"/>
      <c r="T36" s="602"/>
      <c r="U36" s="602"/>
      <c r="V36" s="602"/>
      <c r="W36" s="602"/>
      <c r="X36" s="602"/>
      <c r="Y36" s="602"/>
      <c r="Z36" s="603">
        <f t="shared" si="1"/>
        <v>0</v>
      </c>
      <c r="AA36" s="364" t="str">
        <f t="shared" si="2"/>
        <v>CORRECTO</v>
      </c>
    </row>
    <row r="37" spans="1:27" ht="12" customHeight="1">
      <c r="A37" s="593"/>
      <c r="B37" s="594" t="str">
        <f>IFERROR(VLOOKUP(A37,CATALOGO!$D$3:$G$179,4,0)," ")</f>
        <v xml:space="preserve"> </v>
      </c>
      <c r="C37" s="594" t="str">
        <f>IFERROR(VLOOKUP(A37,CATALOGO!$D$3:$G$179,2,0)," ")</f>
        <v xml:space="preserve"> </v>
      </c>
      <c r="D37" s="394"/>
      <c r="E37" s="394"/>
      <c r="F37" s="593"/>
      <c r="G37" s="595" t="str">
        <f t="array" ref="G37">IF(F37="","",INDEX(CATALOGO!AI:AI,MATCH(F37,CATALOGO!AJ:AJ,)))</f>
        <v/>
      </c>
      <c r="H37" s="593"/>
      <c r="I37" s="595" t="str">
        <f t="shared" si="0"/>
        <v/>
      </c>
      <c r="J37" s="595"/>
      <c r="K37" s="595"/>
      <c r="L37" s="394"/>
      <c r="M37" s="601"/>
      <c r="N37" s="602"/>
      <c r="O37" s="602"/>
      <c r="P37" s="602"/>
      <c r="Q37" s="602"/>
      <c r="R37" s="602"/>
      <c r="S37" s="602"/>
      <c r="T37" s="602"/>
      <c r="U37" s="602"/>
      <c r="V37" s="602"/>
      <c r="W37" s="602"/>
      <c r="X37" s="602"/>
      <c r="Y37" s="602"/>
      <c r="Z37" s="603">
        <f t="shared" si="1"/>
        <v>0</v>
      </c>
      <c r="AA37" s="364" t="str">
        <f t="shared" si="2"/>
        <v>CORRECTO</v>
      </c>
    </row>
    <row r="38" spans="1:27" ht="12" customHeight="1">
      <c r="A38" s="593"/>
      <c r="B38" s="594" t="str">
        <f>IFERROR(VLOOKUP(A38,CATALOGO!$D$3:$G$179,4,0)," ")</f>
        <v xml:space="preserve"> </v>
      </c>
      <c r="C38" s="594" t="str">
        <f>IFERROR(VLOOKUP(A38,CATALOGO!$D$3:$G$179,2,0)," ")</f>
        <v xml:space="preserve"> </v>
      </c>
      <c r="D38" s="394"/>
      <c r="E38" s="394"/>
      <c r="F38" s="593"/>
      <c r="G38" s="595" t="str">
        <f t="array" ref="G38">IF(F38="","",INDEX(CATALOGO!AI:AI,MATCH(F38,CATALOGO!AJ:AJ,)))</f>
        <v/>
      </c>
      <c r="H38" s="593"/>
      <c r="I38" s="595" t="str">
        <f t="shared" si="0"/>
        <v/>
      </c>
      <c r="J38" s="595"/>
      <c r="K38" s="595"/>
      <c r="L38" s="394"/>
      <c r="M38" s="601"/>
      <c r="N38" s="602"/>
      <c r="O38" s="602"/>
      <c r="P38" s="602"/>
      <c r="Q38" s="602"/>
      <c r="R38" s="602"/>
      <c r="S38" s="602"/>
      <c r="T38" s="602"/>
      <c r="U38" s="602"/>
      <c r="V38" s="602"/>
      <c r="W38" s="602"/>
      <c r="X38" s="602"/>
      <c r="Y38" s="602"/>
      <c r="Z38" s="603">
        <f t="shared" si="1"/>
        <v>0</v>
      </c>
      <c r="AA38" s="364" t="str">
        <f t="shared" si="2"/>
        <v>CORRECTO</v>
      </c>
    </row>
    <row r="39" spans="1:27" ht="12" customHeight="1">
      <c r="A39" s="593"/>
      <c r="B39" s="594" t="str">
        <f>IFERROR(VLOOKUP(A39,CATALOGO!$D$3:$G$179,4,0)," ")</f>
        <v xml:space="preserve"> </v>
      </c>
      <c r="C39" s="594" t="str">
        <f>IFERROR(VLOOKUP(A39,CATALOGO!$D$3:$G$179,2,0)," ")</f>
        <v xml:space="preserve"> </v>
      </c>
      <c r="D39" s="394"/>
      <c r="E39" s="394"/>
      <c r="F39" s="593"/>
      <c r="G39" s="595" t="str">
        <f t="array" ref="G39">IF(F39="","",INDEX(CATALOGO!AI:AI,MATCH(F39,CATALOGO!AJ:AJ,)))</f>
        <v/>
      </c>
      <c r="H39" s="593"/>
      <c r="I39" s="595" t="str">
        <f t="shared" si="0"/>
        <v/>
      </c>
      <c r="J39" s="595"/>
      <c r="K39" s="595"/>
      <c r="L39" s="394"/>
      <c r="M39" s="601"/>
      <c r="N39" s="602"/>
      <c r="O39" s="602"/>
      <c r="P39" s="602"/>
      <c r="Q39" s="602"/>
      <c r="R39" s="602"/>
      <c r="S39" s="602"/>
      <c r="T39" s="602"/>
      <c r="U39" s="602"/>
      <c r="V39" s="602"/>
      <c r="W39" s="602"/>
      <c r="X39" s="602"/>
      <c r="Y39" s="602"/>
      <c r="Z39" s="603">
        <f t="shared" si="1"/>
        <v>0</v>
      </c>
      <c r="AA39" s="364" t="str">
        <f t="shared" si="2"/>
        <v>CORRECTO</v>
      </c>
    </row>
    <row r="40" spans="1:27" ht="12" customHeight="1">
      <c r="A40" s="593"/>
      <c r="B40" s="594" t="str">
        <f>IFERROR(VLOOKUP(A40,CATALOGO!$D$3:$G$179,4,0)," ")</f>
        <v xml:space="preserve"> </v>
      </c>
      <c r="C40" s="594" t="str">
        <f>IFERROR(VLOOKUP(A40,CATALOGO!$D$3:$G$179,2,0)," ")</f>
        <v xml:space="preserve"> </v>
      </c>
      <c r="D40" s="394"/>
      <c r="E40" s="394"/>
      <c r="F40" s="593"/>
      <c r="G40" s="595" t="str">
        <f t="array" ref="G40">IF(F40="","",INDEX(CATALOGO!AI:AI,MATCH(F40,CATALOGO!AJ:AJ,)))</f>
        <v/>
      </c>
      <c r="H40" s="593"/>
      <c r="I40" s="595" t="str">
        <f t="shared" si="0"/>
        <v/>
      </c>
      <c r="J40" s="595"/>
      <c r="K40" s="595"/>
      <c r="L40" s="394"/>
      <c r="M40" s="601"/>
      <c r="N40" s="602"/>
      <c r="O40" s="602"/>
      <c r="P40" s="602"/>
      <c r="Q40" s="602"/>
      <c r="R40" s="602"/>
      <c r="S40" s="602"/>
      <c r="T40" s="602"/>
      <c r="U40" s="602"/>
      <c r="V40" s="602"/>
      <c r="W40" s="602"/>
      <c r="X40" s="602"/>
      <c r="Y40" s="602"/>
      <c r="Z40" s="603">
        <f t="shared" si="1"/>
        <v>0</v>
      </c>
      <c r="AA40" s="364" t="str">
        <f t="shared" si="2"/>
        <v>CORRECTO</v>
      </c>
    </row>
    <row r="41" spans="1:27" ht="12" customHeight="1">
      <c r="A41" s="593"/>
      <c r="B41" s="594" t="str">
        <f>IFERROR(VLOOKUP(A41,CATALOGO!$D$3:$G$179,4,0)," ")</f>
        <v xml:space="preserve"> </v>
      </c>
      <c r="C41" s="594" t="str">
        <f>IFERROR(VLOOKUP(A41,CATALOGO!$D$3:$G$179,2,0)," ")</f>
        <v xml:space="preserve"> </v>
      </c>
      <c r="D41" s="394"/>
      <c r="E41" s="394"/>
      <c r="F41" s="593"/>
      <c r="G41" s="595" t="str">
        <f t="array" ref="G41">IF(F41="","",INDEX(CATALOGO!AI:AI,MATCH(F41,CATALOGO!AJ:AJ,)))</f>
        <v/>
      </c>
      <c r="H41" s="593"/>
      <c r="I41" s="595" t="str">
        <f t="shared" si="0"/>
        <v/>
      </c>
      <c r="J41" s="595"/>
      <c r="K41" s="595"/>
      <c r="L41" s="394"/>
      <c r="M41" s="601"/>
      <c r="N41" s="602"/>
      <c r="O41" s="602"/>
      <c r="P41" s="602"/>
      <c r="Q41" s="602"/>
      <c r="R41" s="602"/>
      <c r="S41" s="602"/>
      <c r="T41" s="602"/>
      <c r="U41" s="602"/>
      <c r="V41" s="602"/>
      <c r="W41" s="602"/>
      <c r="X41" s="602"/>
      <c r="Y41" s="602"/>
      <c r="Z41" s="603">
        <f t="shared" si="1"/>
        <v>0</v>
      </c>
      <c r="AA41" s="364" t="str">
        <f t="shared" si="2"/>
        <v>CORRECTO</v>
      </c>
    </row>
    <row r="42" spans="1:27" ht="12" customHeight="1">
      <c r="A42" s="593"/>
      <c r="B42" s="594" t="str">
        <f>IFERROR(VLOOKUP(A42,CATALOGO!$D$3:$G$179,4,0)," ")</f>
        <v xml:space="preserve"> </v>
      </c>
      <c r="C42" s="594" t="str">
        <f>IFERROR(VLOOKUP(A42,CATALOGO!$D$3:$G$179,2,0)," ")</f>
        <v xml:space="preserve"> </v>
      </c>
      <c r="D42" s="394"/>
      <c r="E42" s="394"/>
      <c r="F42" s="593"/>
      <c r="G42" s="595" t="str">
        <f t="array" ref="G42">IF(F42="","",INDEX(CATALOGO!AI:AI,MATCH(F42,CATALOGO!AJ:AJ,)))</f>
        <v/>
      </c>
      <c r="H42" s="593"/>
      <c r="I42" s="595" t="str">
        <f t="shared" si="0"/>
        <v/>
      </c>
      <c r="J42" s="595"/>
      <c r="K42" s="595"/>
      <c r="L42" s="394"/>
      <c r="M42" s="601"/>
      <c r="N42" s="602"/>
      <c r="O42" s="602"/>
      <c r="P42" s="602"/>
      <c r="Q42" s="602"/>
      <c r="R42" s="602"/>
      <c r="S42" s="602"/>
      <c r="T42" s="602"/>
      <c r="U42" s="602"/>
      <c r="V42" s="602"/>
      <c r="W42" s="602"/>
      <c r="X42" s="602"/>
      <c r="Y42" s="602"/>
      <c r="Z42" s="603">
        <f t="shared" si="1"/>
        <v>0</v>
      </c>
      <c r="AA42" s="364" t="str">
        <f t="shared" si="2"/>
        <v>CORRECTO</v>
      </c>
    </row>
    <row r="43" spans="1:27" ht="12" customHeight="1">
      <c r="A43" s="593"/>
      <c r="B43" s="594" t="str">
        <f>IFERROR(VLOOKUP(A43,CATALOGO!$D$3:$G$179,4,0)," ")</f>
        <v xml:space="preserve"> </v>
      </c>
      <c r="C43" s="594" t="str">
        <f>IFERROR(VLOOKUP(A43,CATALOGO!$D$3:$G$179,2,0)," ")</f>
        <v xml:space="preserve"> </v>
      </c>
      <c r="D43" s="394"/>
      <c r="E43" s="394"/>
      <c r="F43" s="593"/>
      <c r="G43" s="595" t="str">
        <f t="array" ref="G43">IF(F43="","",INDEX(CATALOGO!AI:AI,MATCH(F43,CATALOGO!AJ:AJ,)))</f>
        <v/>
      </c>
      <c r="H43" s="593"/>
      <c r="I43" s="595" t="str">
        <f t="shared" si="0"/>
        <v/>
      </c>
      <c r="J43" s="595"/>
      <c r="K43" s="595"/>
      <c r="L43" s="394"/>
      <c r="M43" s="601"/>
      <c r="N43" s="602"/>
      <c r="O43" s="602"/>
      <c r="P43" s="602"/>
      <c r="Q43" s="602"/>
      <c r="R43" s="602"/>
      <c r="S43" s="602"/>
      <c r="T43" s="602"/>
      <c r="U43" s="602"/>
      <c r="V43" s="602"/>
      <c r="W43" s="602"/>
      <c r="X43" s="602"/>
      <c r="Y43" s="602"/>
      <c r="Z43" s="603">
        <f t="shared" si="1"/>
        <v>0</v>
      </c>
      <c r="AA43" s="364" t="str">
        <f t="shared" si="2"/>
        <v>CORRECTO</v>
      </c>
    </row>
    <row r="44" spans="1:27" ht="12" customHeight="1">
      <c r="A44" s="593"/>
      <c r="B44" s="594" t="str">
        <f>IFERROR(VLOOKUP(A44,CATALOGO!$D$3:$G$179,4,0)," ")</f>
        <v xml:space="preserve"> </v>
      </c>
      <c r="C44" s="594" t="str">
        <f>IFERROR(VLOOKUP(A44,CATALOGO!$D$3:$G$179,2,0)," ")</f>
        <v xml:space="preserve"> </v>
      </c>
      <c r="D44" s="394"/>
      <c r="E44" s="394"/>
      <c r="F44" s="593"/>
      <c r="G44" s="595" t="str">
        <f t="array" ref="G44">IF(F44="","",INDEX(CATALOGO!AI:AI,MATCH(F44,CATALOGO!AJ:AJ,)))</f>
        <v/>
      </c>
      <c r="H44" s="593"/>
      <c r="I44" s="595" t="str">
        <f t="shared" si="0"/>
        <v/>
      </c>
      <c r="J44" s="595"/>
      <c r="K44" s="595"/>
      <c r="L44" s="394"/>
      <c r="M44" s="601"/>
      <c r="N44" s="602"/>
      <c r="O44" s="602"/>
      <c r="P44" s="602"/>
      <c r="Q44" s="602"/>
      <c r="R44" s="602"/>
      <c r="S44" s="602"/>
      <c r="T44" s="602"/>
      <c r="U44" s="602"/>
      <c r="V44" s="602"/>
      <c r="W44" s="602"/>
      <c r="X44" s="602"/>
      <c r="Y44" s="602"/>
      <c r="Z44" s="603">
        <f t="shared" si="1"/>
        <v>0</v>
      </c>
      <c r="AA44" s="364" t="str">
        <f t="shared" si="2"/>
        <v>CORRECTO</v>
      </c>
    </row>
    <row r="45" spans="1:27" ht="12" customHeight="1">
      <c r="A45" s="593"/>
      <c r="B45" s="594" t="str">
        <f>IFERROR(VLOOKUP(A45,CATALOGO!$D$3:$G$179,4,0)," ")</f>
        <v xml:space="preserve"> </v>
      </c>
      <c r="C45" s="594" t="str">
        <f>IFERROR(VLOOKUP(A45,CATALOGO!$D$3:$G$179,2,0)," ")</f>
        <v xml:space="preserve"> </v>
      </c>
      <c r="D45" s="394"/>
      <c r="E45" s="394"/>
      <c r="F45" s="593"/>
      <c r="G45" s="595" t="str">
        <f t="array" ref="G45">IF(F45="","",INDEX(CATALOGO!AI:AI,MATCH(F45,CATALOGO!AJ:AJ,)))</f>
        <v/>
      </c>
      <c r="H45" s="593"/>
      <c r="I45" s="595" t="str">
        <f t="shared" si="0"/>
        <v/>
      </c>
      <c r="J45" s="595"/>
      <c r="K45" s="595"/>
      <c r="L45" s="394"/>
      <c r="M45" s="601"/>
      <c r="N45" s="602"/>
      <c r="O45" s="602"/>
      <c r="P45" s="602"/>
      <c r="Q45" s="602"/>
      <c r="R45" s="602"/>
      <c r="S45" s="602"/>
      <c r="T45" s="602"/>
      <c r="U45" s="602"/>
      <c r="V45" s="602"/>
      <c r="W45" s="602"/>
      <c r="X45" s="602"/>
      <c r="Y45" s="602"/>
      <c r="Z45" s="603">
        <f t="shared" si="1"/>
        <v>0</v>
      </c>
      <c r="AA45" s="364" t="str">
        <f t="shared" si="2"/>
        <v>CORRECTO</v>
      </c>
    </row>
    <row r="46" spans="1:27" ht="12" customHeight="1">
      <c r="A46" s="593"/>
      <c r="B46" s="594" t="str">
        <f>IFERROR(VLOOKUP(A46,CATALOGO!$D$3:$G$179,4,0)," ")</f>
        <v xml:space="preserve"> </v>
      </c>
      <c r="C46" s="594" t="str">
        <f>IFERROR(VLOOKUP(A46,CATALOGO!$D$3:$G$179,2,0)," ")</f>
        <v xml:space="preserve"> </v>
      </c>
      <c r="D46" s="394"/>
      <c r="E46" s="394"/>
      <c r="F46" s="593"/>
      <c r="G46" s="595" t="str">
        <f t="array" ref="G46">IF(F46="","",INDEX(CATALOGO!AI:AI,MATCH(F46,CATALOGO!AJ:AJ,)))</f>
        <v/>
      </c>
      <c r="H46" s="593"/>
      <c r="I46" s="595" t="str">
        <f t="shared" si="0"/>
        <v/>
      </c>
      <c r="J46" s="595"/>
      <c r="K46" s="595"/>
      <c r="L46" s="394"/>
      <c r="M46" s="601"/>
      <c r="N46" s="602"/>
      <c r="O46" s="602"/>
      <c r="P46" s="602"/>
      <c r="Q46" s="602"/>
      <c r="R46" s="602"/>
      <c r="S46" s="602"/>
      <c r="T46" s="602"/>
      <c r="U46" s="602"/>
      <c r="V46" s="602"/>
      <c r="W46" s="602"/>
      <c r="X46" s="602"/>
      <c r="Y46" s="602"/>
      <c r="Z46" s="603">
        <f t="shared" si="1"/>
        <v>0</v>
      </c>
      <c r="AA46" s="364" t="str">
        <f t="shared" si="2"/>
        <v>CORRECTO</v>
      </c>
    </row>
    <row r="47" spans="1:27" ht="12" customHeight="1">
      <c r="A47" s="593"/>
      <c r="B47" s="594" t="str">
        <f>IFERROR(VLOOKUP(A47,CATALOGO!$D$3:$G$179,4,0)," ")</f>
        <v xml:space="preserve"> </v>
      </c>
      <c r="C47" s="594" t="str">
        <f>IFERROR(VLOOKUP(A47,CATALOGO!$D$3:$G$179,2,0)," ")</f>
        <v xml:space="preserve"> </v>
      </c>
      <c r="D47" s="394"/>
      <c r="E47" s="394"/>
      <c r="F47" s="593"/>
      <c r="G47" s="595" t="str">
        <f t="array" ref="G47">IF(F47="","",INDEX(CATALOGO!AI:AI,MATCH(F47,CATALOGO!AJ:AJ,)))</f>
        <v/>
      </c>
      <c r="H47" s="593"/>
      <c r="I47" s="595" t="str">
        <f t="shared" si="0"/>
        <v/>
      </c>
      <c r="J47" s="595"/>
      <c r="K47" s="595"/>
      <c r="L47" s="394"/>
      <c r="M47" s="601"/>
      <c r="N47" s="602"/>
      <c r="O47" s="602"/>
      <c r="P47" s="602"/>
      <c r="Q47" s="602"/>
      <c r="R47" s="602"/>
      <c r="S47" s="602"/>
      <c r="T47" s="602"/>
      <c r="U47" s="602"/>
      <c r="V47" s="602"/>
      <c r="W47" s="602"/>
      <c r="X47" s="602"/>
      <c r="Y47" s="602"/>
      <c r="Z47" s="603">
        <f t="shared" si="1"/>
        <v>0</v>
      </c>
      <c r="AA47" s="364" t="str">
        <f t="shared" si="2"/>
        <v>CORRECTO</v>
      </c>
    </row>
    <row r="48" spans="1:27" ht="12" customHeight="1">
      <c r="A48" s="593"/>
      <c r="B48" s="594" t="str">
        <f>IFERROR(VLOOKUP(A48,CATALOGO!$D$3:$G$179,4,0)," ")</f>
        <v xml:space="preserve"> </v>
      </c>
      <c r="C48" s="594" t="str">
        <f>IFERROR(VLOOKUP(A48,CATALOGO!$D$3:$G$179,2,0)," ")</f>
        <v xml:space="preserve"> </v>
      </c>
      <c r="D48" s="394"/>
      <c r="E48" s="394"/>
      <c r="F48" s="593"/>
      <c r="G48" s="595" t="str">
        <f t="array" ref="G48">IF(F48="","",INDEX(CATALOGO!AI:AI,MATCH(F48,CATALOGO!AJ:AJ,)))</f>
        <v/>
      </c>
      <c r="H48" s="593"/>
      <c r="I48" s="595" t="str">
        <f t="shared" si="0"/>
        <v/>
      </c>
      <c r="J48" s="595"/>
      <c r="K48" s="595"/>
      <c r="L48" s="394"/>
      <c r="M48" s="601"/>
      <c r="N48" s="602"/>
      <c r="O48" s="602"/>
      <c r="P48" s="602"/>
      <c r="Q48" s="602"/>
      <c r="R48" s="602"/>
      <c r="S48" s="602"/>
      <c r="T48" s="602"/>
      <c r="U48" s="602"/>
      <c r="V48" s="602"/>
      <c r="W48" s="602"/>
      <c r="X48" s="602"/>
      <c r="Y48" s="602"/>
      <c r="Z48" s="603">
        <f t="shared" si="1"/>
        <v>0</v>
      </c>
      <c r="AA48" s="364" t="str">
        <f t="shared" si="2"/>
        <v>CORRECTO</v>
      </c>
    </row>
    <row r="49" spans="1:27" ht="12" customHeight="1">
      <c r="A49" s="593"/>
      <c r="B49" s="594" t="str">
        <f>IFERROR(VLOOKUP(A49,CATALOGO!$D$3:$G$179,4,0)," ")</f>
        <v xml:space="preserve"> </v>
      </c>
      <c r="C49" s="594" t="str">
        <f>IFERROR(VLOOKUP(A49,CATALOGO!$D$3:$G$179,2,0)," ")</f>
        <v xml:space="preserve"> </v>
      </c>
      <c r="D49" s="394"/>
      <c r="E49" s="394"/>
      <c r="F49" s="593"/>
      <c r="G49" s="595" t="str">
        <f t="array" ref="G49">IF(F49="","",INDEX(CATALOGO!AI:AI,MATCH(F49,CATALOGO!AJ:AJ,)))</f>
        <v/>
      </c>
      <c r="H49" s="593"/>
      <c r="I49" s="595" t="str">
        <f t="shared" si="0"/>
        <v/>
      </c>
      <c r="J49" s="595"/>
      <c r="K49" s="595"/>
      <c r="L49" s="394"/>
      <c r="M49" s="601"/>
      <c r="N49" s="602"/>
      <c r="O49" s="602"/>
      <c r="P49" s="602"/>
      <c r="Q49" s="602"/>
      <c r="R49" s="602"/>
      <c r="S49" s="602"/>
      <c r="T49" s="602"/>
      <c r="U49" s="602"/>
      <c r="V49" s="602"/>
      <c r="W49" s="602"/>
      <c r="X49" s="602"/>
      <c r="Y49" s="602"/>
      <c r="Z49" s="603">
        <f t="shared" si="1"/>
        <v>0</v>
      </c>
      <c r="AA49" s="364" t="str">
        <f t="shared" si="2"/>
        <v>CORRECTO</v>
      </c>
    </row>
    <row r="50" spans="1:27" ht="12" customHeight="1">
      <c r="A50" s="593"/>
      <c r="B50" s="594" t="str">
        <f>IFERROR(VLOOKUP(A50,CATALOGO!$D$3:$G$179,4,0)," ")</f>
        <v xml:space="preserve"> </v>
      </c>
      <c r="C50" s="594" t="str">
        <f>IFERROR(VLOOKUP(A50,CATALOGO!$D$3:$G$179,2,0)," ")</f>
        <v xml:space="preserve"> </v>
      </c>
      <c r="D50" s="394"/>
      <c r="E50" s="394"/>
      <c r="F50" s="593"/>
      <c r="G50" s="595" t="str">
        <f t="array" ref="G50">IF(F50="","",INDEX(CATALOGO!AI:AI,MATCH(F50,CATALOGO!AJ:AJ,)))</f>
        <v/>
      </c>
      <c r="H50" s="593"/>
      <c r="I50" s="595" t="str">
        <f t="shared" si="0"/>
        <v/>
      </c>
      <c r="J50" s="595"/>
      <c r="K50" s="595"/>
      <c r="L50" s="394"/>
      <c r="M50" s="601"/>
      <c r="N50" s="602"/>
      <c r="O50" s="602"/>
      <c r="P50" s="602"/>
      <c r="Q50" s="602"/>
      <c r="R50" s="602"/>
      <c r="S50" s="602"/>
      <c r="T50" s="602"/>
      <c r="U50" s="602"/>
      <c r="V50" s="602"/>
      <c r="W50" s="602"/>
      <c r="X50" s="602"/>
      <c r="Y50" s="602"/>
      <c r="Z50" s="603">
        <f t="shared" si="1"/>
        <v>0</v>
      </c>
      <c r="AA50" s="364" t="str">
        <f t="shared" si="2"/>
        <v>CORRECTO</v>
      </c>
    </row>
    <row r="51" spans="1:27" ht="12" customHeight="1">
      <c r="A51" s="593"/>
      <c r="B51" s="594" t="str">
        <f>IFERROR(VLOOKUP(A51,CATALOGO!$D$3:$G$179,4,0)," ")</f>
        <v xml:space="preserve"> </v>
      </c>
      <c r="C51" s="594" t="str">
        <f>IFERROR(VLOOKUP(A51,CATALOGO!$D$3:$G$179,2,0)," ")</f>
        <v xml:space="preserve"> </v>
      </c>
      <c r="D51" s="394"/>
      <c r="E51" s="394"/>
      <c r="F51" s="593"/>
      <c r="G51" s="595" t="str">
        <f t="array" ref="G51">IF(F51="","",INDEX(CATALOGO!AI:AI,MATCH(F51,CATALOGO!AJ:AJ,)))</f>
        <v/>
      </c>
      <c r="H51" s="593"/>
      <c r="I51" s="595" t="str">
        <f t="shared" si="0"/>
        <v/>
      </c>
      <c r="J51" s="595"/>
      <c r="K51" s="595"/>
      <c r="L51" s="394"/>
      <c r="M51" s="601"/>
      <c r="N51" s="602"/>
      <c r="O51" s="602"/>
      <c r="P51" s="602"/>
      <c r="Q51" s="602"/>
      <c r="R51" s="602"/>
      <c r="S51" s="602"/>
      <c r="T51" s="602"/>
      <c r="U51" s="602"/>
      <c r="V51" s="602"/>
      <c r="W51" s="602"/>
      <c r="X51" s="602"/>
      <c r="Y51" s="602"/>
      <c r="Z51" s="603">
        <f t="shared" si="1"/>
        <v>0</v>
      </c>
      <c r="AA51" s="364" t="str">
        <f t="shared" si="2"/>
        <v>CORRECTO</v>
      </c>
    </row>
    <row r="52" spans="1:27" ht="12" customHeight="1">
      <c r="A52" s="593"/>
      <c r="B52" s="594" t="str">
        <f>IFERROR(VLOOKUP(A52,CATALOGO!$D$3:$G$179,4,0)," ")</f>
        <v xml:space="preserve"> </v>
      </c>
      <c r="C52" s="594" t="str">
        <f>IFERROR(VLOOKUP(A52,CATALOGO!$D$3:$G$179,2,0)," ")</f>
        <v xml:space="preserve"> </v>
      </c>
      <c r="D52" s="394"/>
      <c r="E52" s="394"/>
      <c r="F52" s="593"/>
      <c r="G52" s="595" t="str">
        <f t="array" ref="G52">IF(F52="","",INDEX(CATALOGO!AI:AI,MATCH(F52,CATALOGO!AJ:AJ,)))</f>
        <v/>
      </c>
      <c r="H52" s="593"/>
      <c r="I52" s="595" t="str">
        <f t="shared" si="0"/>
        <v/>
      </c>
      <c r="J52" s="595"/>
      <c r="K52" s="595"/>
      <c r="L52" s="394"/>
      <c r="M52" s="601"/>
      <c r="N52" s="602"/>
      <c r="O52" s="602"/>
      <c r="P52" s="602"/>
      <c r="Q52" s="602"/>
      <c r="R52" s="602"/>
      <c r="S52" s="602"/>
      <c r="T52" s="602"/>
      <c r="U52" s="602"/>
      <c r="V52" s="602"/>
      <c r="W52" s="602"/>
      <c r="X52" s="602"/>
      <c r="Y52" s="602"/>
      <c r="Z52" s="603">
        <f t="shared" si="1"/>
        <v>0</v>
      </c>
      <c r="AA52" s="364" t="str">
        <f t="shared" si="2"/>
        <v>CORRECTO</v>
      </c>
    </row>
    <row r="53" spans="1:27" ht="12" customHeight="1">
      <c r="A53" s="593"/>
      <c r="B53" s="594" t="str">
        <f>IFERROR(VLOOKUP(A53,CATALOGO!$D$3:$G$179,4,0)," ")</f>
        <v xml:space="preserve"> </v>
      </c>
      <c r="C53" s="594" t="str">
        <f>IFERROR(VLOOKUP(A53,CATALOGO!$D$3:$G$179,2,0)," ")</f>
        <v xml:space="preserve"> </v>
      </c>
      <c r="D53" s="394"/>
      <c r="E53" s="394"/>
      <c r="F53" s="593"/>
      <c r="G53" s="595" t="str">
        <f t="array" ref="G53">IF(F53="","",INDEX(CATALOGO!AI:AI,MATCH(F53,CATALOGO!AJ:AJ,)))</f>
        <v/>
      </c>
      <c r="H53" s="593"/>
      <c r="I53" s="595" t="str">
        <f t="shared" si="0"/>
        <v/>
      </c>
      <c r="J53" s="595"/>
      <c r="K53" s="595"/>
      <c r="L53" s="394"/>
      <c r="M53" s="601"/>
      <c r="N53" s="602"/>
      <c r="O53" s="602"/>
      <c r="P53" s="602"/>
      <c r="Q53" s="602"/>
      <c r="R53" s="602"/>
      <c r="S53" s="602"/>
      <c r="T53" s="602"/>
      <c r="U53" s="602"/>
      <c r="V53" s="602"/>
      <c r="W53" s="602"/>
      <c r="X53" s="602"/>
      <c r="Y53" s="602"/>
      <c r="Z53" s="603">
        <f t="shared" si="1"/>
        <v>0</v>
      </c>
      <c r="AA53" s="364" t="str">
        <f t="shared" si="2"/>
        <v>CORRECTO</v>
      </c>
    </row>
    <row r="54" spans="1:27" ht="12" customHeight="1">
      <c r="A54" s="593"/>
      <c r="B54" s="594" t="str">
        <f>IFERROR(VLOOKUP(A54,CATALOGO!$D$3:$G$179,4,0)," ")</f>
        <v xml:space="preserve"> </v>
      </c>
      <c r="C54" s="594" t="str">
        <f>IFERROR(VLOOKUP(A54,CATALOGO!$D$3:$G$179,2,0)," ")</f>
        <v xml:space="preserve"> </v>
      </c>
      <c r="D54" s="394"/>
      <c r="E54" s="394"/>
      <c r="F54" s="593"/>
      <c r="G54" s="595" t="str">
        <f t="array" ref="G54">IF(F54="","",INDEX(CATALOGO!AI:AI,MATCH(F54,CATALOGO!AJ:AJ,)))</f>
        <v/>
      </c>
      <c r="H54" s="593"/>
      <c r="I54" s="595" t="str">
        <f t="shared" si="0"/>
        <v/>
      </c>
      <c r="J54" s="595"/>
      <c r="K54" s="595"/>
      <c r="L54" s="394"/>
      <c r="M54" s="601"/>
      <c r="N54" s="602"/>
      <c r="O54" s="602"/>
      <c r="P54" s="602"/>
      <c r="Q54" s="602"/>
      <c r="R54" s="602"/>
      <c r="S54" s="602"/>
      <c r="T54" s="602"/>
      <c r="U54" s="602"/>
      <c r="V54" s="602"/>
      <c r="W54" s="602"/>
      <c r="X54" s="602"/>
      <c r="Y54" s="602"/>
      <c r="Z54" s="603">
        <f t="shared" si="1"/>
        <v>0</v>
      </c>
      <c r="AA54" s="364" t="str">
        <f t="shared" si="2"/>
        <v>CORRECTO</v>
      </c>
    </row>
    <row r="55" spans="1:27" ht="12" customHeight="1">
      <c r="A55" s="593"/>
      <c r="B55" s="594" t="str">
        <f>IFERROR(VLOOKUP(A55,CATALOGO!$D$3:$G$179,4,0)," ")</f>
        <v xml:space="preserve"> </v>
      </c>
      <c r="C55" s="594" t="str">
        <f>IFERROR(VLOOKUP(A55,CATALOGO!$D$3:$G$179,2,0)," ")</f>
        <v xml:space="preserve"> </v>
      </c>
      <c r="D55" s="394"/>
      <c r="E55" s="394"/>
      <c r="F55" s="593"/>
      <c r="G55" s="595" t="str">
        <f t="array" ref="G55">IF(F55="","",INDEX(CATALOGO!AI:AI,MATCH(F55,CATALOGO!AJ:AJ,)))</f>
        <v/>
      </c>
      <c r="H55" s="593"/>
      <c r="I55" s="595" t="str">
        <f t="shared" si="0"/>
        <v/>
      </c>
      <c r="J55" s="595"/>
      <c r="K55" s="595"/>
      <c r="L55" s="394"/>
      <c r="M55" s="601"/>
      <c r="N55" s="602"/>
      <c r="O55" s="602"/>
      <c r="P55" s="602"/>
      <c r="Q55" s="602"/>
      <c r="R55" s="602"/>
      <c r="S55" s="602"/>
      <c r="T55" s="602"/>
      <c r="U55" s="602"/>
      <c r="V55" s="602"/>
      <c r="W55" s="602"/>
      <c r="X55" s="602"/>
      <c r="Y55" s="602"/>
      <c r="Z55" s="603">
        <f t="shared" si="1"/>
        <v>0</v>
      </c>
      <c r="AA55" s="364" t="str">
        <f t="shared" si="2"/>
        <v>CORRECTO</v>
      </c>
    </row>
    <row r="56" spans="1:27" ht="12" customHeight="1">
      <c r="A56" s="593"/>
      <c r="B56" s="594" t="str">
        <f>IFERROR(VLOOKUP(A56,CATALOGO!$D$3:$G$179,4,0)," ")</f>
        <v xml:space="preserve"> </v>
      </c>
      <c r="C56" s="594" t="str">
        <f>IFERROR(VLOOKUP(A56,CATALOGO!$D$3:$G$179,2,0)," ")</f>
        <v xml:space="preserve"> </v>
      </c>
      <c r="D56" s="394"/>
      <c r="E56" s="394"/>
      <c r="F56" s="593"/>
      <c r="G56" s="595" t="str">
        <f t="array" ref="G56">IF(F56="","",INDEX(CATALOGO!AI:AI,MATCH(F56,CATALOGO!AJ:AJ,)))</f>
        <v/>
      </c>
      <c r="H56" s="593"/>
      <c r="I56" s="595" t="str">
        <f t="shared" si="0"/>
        <v/>
      </c>
      <c r="J56" s="595"/>
      <c r="K56" s="595"/>
      <c r="L56" s="394"/>
      <c r="M56" s="601"/>
      <c r="N56" s="602"/>
      <c r="O56" s="602"/>
      <c r="P56" s="602"/>
      <c r="Q56" s="602"/>
      <c r="R56" s="602"/>
      <c r="S56" s="602"/>
      <c r="T56" s="602"/>
      <c r="U56" s="602"/>
      <c r="V56" s="602"/>
      <c r="W56" s="602"/>
      <c r="X56" s="602"/>
      <c r="Y56" s="602"/>
      <c r="Z56" s="603">
        <f t="shared" si="1"/>
        <v>0</v>
      </c>
      <c r="AA56" s="364" t="str">
        <f t="shared" si="2"/>
        <v>CORRECTO</v>
      </c>
    </row>
    <row r="57" spans="1:27" ht="12" customHeight="1">
      <c r="A57" s="593"/>
      <c r="B57" s="594" t="str">
        <f>IFERROR(VLOOKUP(A57,CATALOGO!$D$3:$G$179,4,0)," ")</f>
        <v xml:space="preserve"> </v>
      </c>
      <c r="C57" s="594" t="str">
        <f>IFERROR(VLOOKUP(A57,CATALOGO!$D$3:$G$179,2,0)," ")</f>
        <v xml:space="preserve"> </v>
      </c>
      <c r="D57" s="394"/>
      <c r="E57" s="394"/>
      <c r="F57" s="593"/>
      <c r="G57" s="595" t="str">
        <f t="array" ref="G57">IF(F57="","",INDEX(CATALOGO!AI:AI,MATCH(F57,CATALOGO!AJ:AJ,)))</f>
        <v/>
      </c>
      <c r="H57" s="593"/>
      <c r="I57" s="595" t="str">
        <f t="shared" si="0"/>
        <v/>
      </c>
      <c r="J57" s="595"/>
      <c r="K57" s="595"/>
      <c r="L57" s="394"/>
      <c r="M57" s="601"/>
      <c r="N57" s="602"/>
      <c r="O57" s="602"/>
      <c r="P57" s="602"/>
      <c r="Q57" s="602"/>
      <c r="R57" s="602"/>
      <c r="S57" s="602"/>
      <c r="T57" s="602"/>
      <c r="U57" s="602"/>
      <c r="V57" s="602"/>
      <c r="W57" s="602"/>
      <c r="X57" s="602"/>
      <c r="Y57" s="602"/>
      <c r="Z57" s="603">
        <f t="shared" si="1"/>
        <v>0</v>
      </c>
      <c r="AA57" s="364" t="str">
        <f t="shared" si="2"/>
        <v>CORRECTO</v>
      </c>
    </row>
    <row r="58" spans="1:27" ht="12" customHeight="1">
      <c r="A58" s="593"/>
      <c r="B58" s="594" t="str">
        <f>IFERROR(VLOOKUP(A58,CATALOGO!$D$3:$G$179,4,0)," ")</f>
        <v xml:space="preserve"> </v>
      </c>
      <c r="C58" s="594" t="str">
        <f>IFERROR(VLOOKUP(A58,CATALOGO!$D$3:$G$179,2,0)," ")</f>
        <v xml:space="preserve"> </v>
      </c>
      <c r="D58" s="394"/>
      <c r="E58" s="394"/>
      <c r="F58" s="593"/>
      <c r="G58" s="595" t="str">
        <f t="array" ref="G58">IF(F58="","",INDEX(CATALOGO!AI:AI,MATCH(F58,CATALOGO!AJ:AJ,)))</f>
        <v/>
      </c>
      <c r="H58" s="593"/>
      <c r="I58" s="595" t="str">
        <f t="shared" si="0"/>
        <v/>
      </c>
      <c r="J58" s="595"/>
      <c r="K58" s="595"/>
      <c r="L58" s="394"/>
      <c r="M58" s="601"/>
      <c r="N58" s="602"/>
      <c r="O58" s="602"/>
      <c r="P58" s="602"/>
      <c r="Q58" s="602"/>
      <c r="R58" s="602"/>
      <c r="S58" s="602"/>
      <c r="T58" s="602"/>
      <c r="U58" s="602"/>
      <c r="V58" s="602"/>
      <c r="W58" s="602"/>
      <c r="X58" s="602"/>
      <c r="Y58" s="602"/>
      <c r="Z58" s="603">
        <f t="shared" si="1"/>
        <v>0</v>
      </c>
      <c r="AA58" s="364" t="str">
        <f t="shared" si="2"/>
        <v>CORRECTO</v>
      </c>
    </row>
    <row r="59" spans="1:27" ht="12" customHeight="1">
      <c r="A59" s="593"/>
      <c r="B59" s="594" t="str">
        <f>IFERROR(VLOOKUP(A59,CATALOGO!$D$3:$G$179,4,0)," ")</f>
        <v xml:space="preserve"> </v>
      </c>
      <c r="C59" s="594" t="str">
        <f>IFERROR(VLOOKUP(A59,CATALOGO!$D$3:$G$179,2,0)," ")</f>
        <v xml:space="preserve"> </v>
      </c>
      <c r="D59" s="394"/>
      <c r="E59" s="394"/>
      <c r="F59" s="593"/>
      <c r="G59" s="595" t="str">
        <f t="array" ref="G59">IF(F59="","",INDEX(CATALOGO!AI:AI,MATCH(F59,CATALOGO!AJ:AJ,)))</f>
        <v/>
      </c>
      <c r="H59" s="593"/>
      <c r="I59" s="595" t="str">
        <f t="shared" si="0"/>
        <v/>
      </c>
      <c r="J59" s="595"/>
      <c r="K59" s="595"/>
      <c r="L59" s="394"/>
      <c r="M59" s="601"/>
      <c r="N59" s="602"/>
      <c r="O59" s="602"/>
      <c r="P59" s="602"/>
      <c r="Q59" s="602"/>
      <c r="R59" s="602"/>
      <c r="S59" s="602"/>
      <c r="T59" s="602"/>
      <c r="U59" s="602"/>
      <c r="V59" s="602"/>
      <c r="W59" s="602"/>
      <c r="X59" s="602"/>
      <c r="Y59" s="602"/>
      <c r="Z59" s="603">
        <f t="shared" si="1"/>
        <v>0</v>
      </c>
      <c r="AA59" s="364" t="str">
        <f t="shared" si="2"/>
        <v>CORRECTO</v>
      </c>
    </row>
    <row r="60" spans="1:27" ht="12" customHeight="1">
      <c r="A60" s="593"/>
      <c r="B60" s="594" t="str">
        <f>IFERROR(VLOOKUP(A60,CATALOGO!$D$3:$G$179,4,0)," ")</f>
        <v xml:space="preserve"> </v>
      </c>
      <c r="C60" s="594" t="str">
        <f>IFERROR(VLOOKUP(A60,CATALOGO!$D$3:$G$179,2,0)," ")</f>
        <v xml:space="preserve"> </v>
      </c>
      <c r="D60" s="394"/>
      <c r="E60" s="394"/>
      <c r="F60" s="593"/>
      <c r="G60" s="595" t="str">
        <f t="array" ref="G60">IF(F60="","",INDEX(CATALOGO!AI:AI,MATCH(F60,CATALOGO!AJ:AJ,)))</f>
        <v/>
      </c>
      <c r="H60" s="593"/>
      <c r="I60" s="595" t="str">
        <f t="shared" si="0"/>
        <v/>
      </c>
      <c r="J60" s="595"/>
      <c r="K60" s="595"/>
      <c r="L60" s="394"/>
      <c r="M60" s="601"/>
      <c r="N60" s="602"/>
      <c r="O60" s="602"/>
      <c r="P60" s="602"/>
      <c r="Q60" s="602"/>
      <c r="R60" s="602"/>
      <c r="S60" s="602"/>
      <c r="T60" s="602"/>
      <c r="U60" s="602"/>
      <c r="V60" s="602"/>
      <c r="W60" s="602"/>
      <c r="X60" s="602"/>
      <c r="Y60" s="602"/>
      <c r="Z60" s="603">
        <f t="shared" si="1"/>
        <v>0</v>
      </c>
      <c r="AA60" s="364" t="str">
        <f t="shared" si="2"/>
        <v>CORRECTO</v>
      </c>
    </row>
    <row r="61" spans="1:27" ht="12" customHeight="1">
      <c r="A61" s="593"/>
      <c r="B61" s="594" t="str">
        <f>IFERROR(VLOOKUP(A61,CATALOGO!$D$3:$G$179,4,0)," ")</f>
        <v xml:space="preserve"> </v>
      </c>
      <c r="C61" s="594" t="str">
        <f>IFERROR(VLOOKUP(A61,CATALOGO!$D$3:$G$179,2,0)," ")</f>
        <v xml:space="preserve"> </v>
      </c>
      <c r="D61" s="394"/>
      <c r="E61" s="394"/>
      <c r="F61" s="593"/>
      <c r="G61" s="595" t="str">
        <f t="array" ref="G61">IF(F61="","",INDEX(CATALOGO!AI:AI,MATCH(F61,CATALOGO!AJ:AJ,)))</f>
        <v/>
      </c>
      <c r="H61" s="593"/>
      <c r="I61" s="595" t="str">
        <f t="shared" si="0"/>
        <v/>
      </c>
      <c r="J61" s="595"/>
      <c r="K61" s="595"/>
      <c r="L61" s="394"/>
      <c r="M61" s="601"/>
      <c r="N61" s="602"/>
      <c r="O61" s="602"/>
      <c r="P61" s="602"/>
      <c r="Q61" s="602"/>
      <c r="R61" s="602"/>
      <c r="S61" s="602"/>
      <c r="T61" s="602"/>
      <c r="U61" s="602"/>
      <c r="V61" s="602"/>
      <c r="W61" s="602"/>
      <c r="X61" s="602"/>
      <c r="Y61" s="602"/>
      <c r="Z61" s="603">
        <f t="shared" si="1"/>
        <v>0</v>
      </c>
      <c r="AA61" s="364" t="str">
        <f t="shared" si="2"/>
        <v>CORRECTO</v>
      </c>
    </row>
    <row r="62" spans="1:27" ht="12" customHeight="1">
      <c r="A62" s="593"/>
      <c r="B62" s="594" t="str">
        <f>IFERROR(VLOOKUP(A62,CATALOGO!$D$3:$G$179,4,0)," ")</f>
        <v xml:space="preserve"> </v>
      </c>
      <c r="C62" s="594" t="str">
        <f>IFERROR(VLOOKUP(A62,CATALOGO!$D$3:$G$179,2,0)," ")</f>
        <v xml:space="preserve"> </v>
      </c>
      <c r="D62" s="394"/>
      <c r="E62" s="394"/>
      <c r="F62" s="593"/>
      <c r="G62" s="595" t="str">
        <f t="array" ref="G62">IF(F62="","",INDEX(CATALOGO!AI:AI,MATCH(F62,CATALOGO!AJ:AJ,)))</f>
        <v/>
      </c>
      <c r="H62" s="593"/>
      <c r="I62" s="595" t="str">
        <f t="shared" si="0"/>
        <v/>
      </c>
      <c r="J62" s="595"/>
      <c r="K62" s="595"/>
      <c r="L62" s="394"/>
      <c r="M62" s="601"/>
      <c r="N62" s="602"/>
      <c r="O62" s="602"/>
      <c r="P62" s="602"/>
      <c r="Q62" s="602"/>
      <c r="R62" s="602"/>
      <c r="S62" s="602"/>
      <c r="T62" s="602"/>
      <c r="U62" s="602"/>
      <c r="V62" s="602"/>
      <c r="W62" s="602"/>
      <c r="X62" s="602"/>
      <c r="Y62" s="602"/>
      <c r="Z62" s="603">
        <f t="shared" si="1"/>
        <v>0</v>
      </c>
      <c r="AA62" s="364" t="str">
        <f t="shared" si="2"/>
        <v>CORRECTO</v>
      </c>
    </row>
    <row r="63" spans="1:27" ht="12" customHeight="1">
      <c r="A63" s="593"/>
      <c r="B63" s="594" t="str">
        <f>IFERROR(VLOOKUP(A63,CATALOGO!$D$3:$G$179,4,0)," ")</f>
        <v xml:space="preserve"> </v>
      </c>
      <c r="C63" s="594" t="str">
        <f>IFERROR(VLOOKUP(A63,CATALOGO!$D$3:$G$179,2,0)," ")</f>
        <v xml:space="preserve"> </v>
      </c>
      <c r="D63" s="394"/>
      <c r="E63" s="394"/>
      <c r="F63" s="593"/>
      <c r="G63" s="595" t="str">
        <f t="array" ref="G63">IF(F63="","",INDEX(CATALOGO!AI:AI,MATCH(F63,CATALOGO!AJ:AJ,)))</f>
        <v/>
      </c>
      <c r="H63" s="593"/>
      <c r="I63" s="595" t="str">
        <f t="shared" si="0"/>
        <v/>
      </c>
      <c r="J63" s="595"/>
      <c r="K63" s="595"/>
      <c r="L63" s="394"/>
      <c r="M63" s="601"/>
      <c r="N63" s="602"/>
      <c r="O63" s="602"/>
      <c r="P63" s="602"/>
      <c r="Q63" s="602"/>
      <c r="R63" s="602"/>
      <c r="S63" s="602"/>
      <c r="T63" s="602"/>
      <c r="U63" s="602"/>
      <c r="V63" s="602"/>
      <c r="W63" s="602"/>
      <c r="X63" s="602"/>
      <c r="Y63" s="602"/>
      <c r="Z63" s="603">
        <f t="shared" si="1"/>
        <v>0</v>
      </c>
      <c r="AA63" s="364" t="str">
        <f t="shared" si="2"/>
        <v>CORRECTO</v>
      </c>
    </row>
    <row r="64" spans="1:27" ht="12" customHeight="1">
      <c r="A64" s="593"/>
      <c r="B64" s="594" t="str">
        <f>IFERROR(VLOOKUP(A64,CATALOGO!$D$3:$G$179,4,0)," ")</f>
        <v xml:space="preserve"> </v>
      </c>
      <c r="C64" s="594" t="str">
        <f>IFERROR(VLOOKUP(A64,CATALOGO!$D$3:$G$179,2,0)," ")</f>
        <v xml:space="preserve"> </v>
      </c>
      <c r="D64" s="394"/>
      <c r="E64" s="394"/>
      <c r="F64" s="593"/>
      <c r="G64" s="595" t="str">
        <f t="array" ref="G64">IF(F64="","",INDEX(CATALOGO!AI:AI,MATCH(F64,CATALOGO!AJ:AJ,)))</f>
        <v/>
      </c>
      <c r="H64" s="593"/>
      <c r="I64" s="595" t="str">
        <f t="shared" si="0"/>
        <v/>
      </c>
      <c r="J64" s="595"/>
      <c r="K64" s="595"/>
      <c r="L64" s="394"/>
      <c r="M64" s="601"/>
      <c r="N64" s="602"/>
      <c r="O64" s="602"/>
      <c r="P64" s="602"/>
      <c r="Q64" s="602"/>
      <c r="R64" s="602"/>
      <c r="S64" s="602"/>
      <c r="T64" s="602"/>
      <c r="U64" s="602"/>
      <c r="V64" s="602"/>
      <c r="W64" s="602"/>
      <c r="X64" s="602"/>
      <c r="Y64" s="602"/>
      <c r="Z64" s="603">
        <f t="shared" si="1"/>
        <v>0</v>
      </c>
      <c r="AA64" s="364" t="str">
        <f t="shared" si="2"/>
        <v>CORRECTO</v>
      </c>
    </row>
    <row r="65" spans="1:27" ht="12" customHeight="1">
      <c r="A65" s="593"/>
      <c r="B65" s="594" t="str">
        <f>IFERROR(VLOOKUP(A65,CATALOGO!$D$3:$G$179,4,0)," ")</f>
        <v xml:space="preserve"> </v>
      </c>
      <c r="C65" s="594" t="str">
        <f>IFERROR(VLOOKUP(A65,CATALOGO!$D$3:$G$179,2,0)," ")</f>
        <v xml:space="preserve"> </v>
      </c>
      <c r="D65" s="394"/>
      <c r="E65" s="394"/>
      <c r="F65" s="593"/>
      <c r="G65" s="595" t="str">
        <f t="array" ref="G65">IF(F65="","",INDEX(CATALOGO!AI:AI,MATCH(F65,CATALOGO!AJ:AJ,)))</f>
        <v/>
      </c>
      <c r="H65" s="593"/>
      <c r="I65" s="595" t="str">
        <f t="shared" si="0"/>
        <v/>
      </c>
      <c r="J65" s="595"/>
      <c r="K65" s="595"/>
      <c r="L65" s="394"/>
      <c r="M65" s="601"/>
      <c r="N65" s="602"/>
      <c r="O65" s="602"/>
      <c r="P65" s="602"/>
      <c r="Q65" s="602"/>
      <c r="R65" s="602"/>
      <c r="S65" s="602"/>
      <c r="T65" s="602"/>
      <c r="U65" s="602"/>
      <c r="V65" s="602"/>
      <c r="W65" s="602"/>
      <c r="X65" s="602"/>
      <c r="Y65" s="602"/>
      <c r="Z65" s="603">
        <f t="shared" si="1"/>
        <v>0</v>
      </c>
      <c r="AA65" s="364" t="str">
        <f t="shared" si="2"/>
        <v>CORRECTO</v>
      </c>
    </row>
    <row r="66" spans="1:27" ht="12" customHeight="1">
      <c r="A66" s="593"/>
      <c r="B66" s="594" t="str">
        <f>IFERROR(VLOOKUP(A66,CATALOGO!$D$3:$G$179,4,0)," ")</f>
        <v xml:space="preserve"> </v>
      </c>
      <c r="C66" s="594" t="str">
        <f>IFERROR(VLOOKUP(A66,CATALOGO!$D$3:$G$179,2,0)," ")</f>
        <v xml:space="preserve"> </v>
      </c>
      <c r="D66" s="394"/>
      <c r="E66" s="394"/>
      <c r="F66" s="593"/>
      <c r="G66" s="595" t="str">
        <f t="array" ref="G66">IF(F66="","",INDEX(CATALOGO!AI:AI,MATCH(F66,CATALOGO!AJ:AJ,)))</f>
        <v/>
      </c>
      <c r="H66" s="593"/>
      <c r="I66" s="595" t="str">
        <f t="shared" si="0"/>
        <v/>
      </c>
      <c r="J66" s="595"/>
      <c r="K66" s="595"/>
      <c r="L66" s="394"/>
      <c r="M66" s="601"/>
      <c r="N66" s="602"/>
      <c r="O66" s="602"/>
      <c r="P66" s="602"/>
      <c r="Q66" s="602"/>
      <c r="R66" s="602"/>
      <c r="S66" s="602"/>
      <c r="T66" s="602"/>
      <c r="U66" s="602"/>
      <c r="V66" s="602"/>
      <c r="W66" s="602"/>
      <c r="X66" s="602"/>
      <c r="Y66" s="602"/>
      <c r="Z66" s="603">
        <f t="shared" si="1"/>
        <v>0</v>
      </c>
      <c r="AA66" s="364" t="str">
        <f t="shared" si="2"/>
        <v>CORRECTO</v>
      </c>
    </row>
    <row r="67" spans="1:27" ht="12" customHeight="1">
      <c r="A67" s="593"/>
      <c r="B67" s="594" t="str">
        <f>IFERROR(VLOOKUP(A67,CATALOGO!$D$3:$G$179,4,0)," ")</f>
        <v xml:space="preserve"> </v>
      </c>
      <c r="C67" s="594" t="str">
        <f>IFERROR(VLOOKUP(A67,CATALOGO!$D$3:$G$179,2,0)," ")</f>
        <v xml:space="preserve"> </v>
      </c>
      <c r="D67" s="394"/>
      <c r="E67" s="394"/>
      <c r="F67" s="593"/>
      <c r="G67" s="595" t="str">
        <f t="array" ref="G67">IF(F67="","",INDEX(CATALOGO!AI:AI,MATCH(F67,CATALOGO!AJ:AJ,)))</f>
        <v/>
      </c>
      <c r="H67" s="593"/>
      <c r="I67" s="595" t="str">
        <f t="shared" si="0"/>
        <v/>
      </c>
      <c r="J67" s="595"/>
      <c r="K67" s="595"/>
      <c r="L67" s="394"/>
      <c r="M67" s="601"/>
      <c r="N67" s="602"/>
      <c r="O67" s="602"/>
      <c r="P67" s="602"/>
      <c r="Q67" s="602"/>
      <c r="R67" s="602"/>
      <c r="S67" s="602"/>
      <c r="T67" s="602"/>
      <c r="U67" s="602"/>
      <c r="V67" s="602"/>
      <c r="W67" s="602"/>
      <c r="X67" s="602"/>
      <c r="Y67" s="602"/>
      <c r="Z67" s="603">
        <f t="shared" si="1"/>
        <v>0</v>
      </c>
      <c r="AA67" s="364" t="str">
        <f t="shared" si="2"/>
        <v>CORRECTO</v>
      </c>
    </row>
    <row r="68" spans="1:27" ht="12" customHeight="1">
      <c r="A68" s="593"/>
      <c r="B68" s="594" t="str">
        <f>IFERROR(VLOOKUP(A68,CATALOGO!$D$3:$G$179,4,0)," ")</f>
        <v xml:space="preserve"> </v>
      </c>
      <c r="C68" s="594" t="str">
        <f>IFERROR(VLOOKUP(A68,CATALOGO!$D$3:$G$179,2,0)," ")</f>
        <v xml:space="preserve"> </v>
      </c>
      <c r="D68" s="394"/>
      <c r="E68" s="394"/>
      <c r="F68" s="593"/>
      <c r="G68" s="595" t="str">
        <f t="array" ref="G68">IF(F68="","",INDEX(CATALOGO!AI:AI,MATCH(F68,CATALOGO!AJ:AJ,)))</f>
        <v/>
      </c>
      <c r="H68" s="593"/>
      <c r="I68" s="595" t="str">
        <f t="shared" si="0"/>
        <v/>
      </c>
      <c r="J68" s="595"/>
      <c r="K68" s="595"/>
      <c r="L68" s="394"/>
      <c r="M68" s="601"/>
      <c r="N68" s="602"/>
      <c r="O68" s="602"/>
      <c r="P68" s="602"/>
      <c r="Q68" s="602"/>
      <c r="R68" s="602"/>
      <c r="S68" s="602"/>
      <c r="T68" s="602"/>
      <c r="U68" s="602"/>
      <c r="V68" s="602"/>
      <c r="W68" s="602"/>
      <c r="X68" s="602"/>
      <c r="Y68" s="602"/>
      <c r="Z68" s="603">
        <f t="shared" si="1"/>
        <v>0</v>
      </c>
      <c r="AA68" s="364" t="str">
        <f t="shared" si="2"/>
        <v>CORRECTO</v>
      </c>
    </row>
    <row r="69" spans="1:27" ht="12" customHeight="1">
      <c r="A69" s="593"/>
      <c r="B69" s="594" t="str">
        <f>IFERROR(VLOOKUP(A69,CATALOGO!$D$3:$G$179,4,0)," ")</f>
        <v xml:space="preserve"> </v>
      </c>
      <c r="C69" s="594" t="str">
        <f>IFERROR(VLOOKUP(A69,CATALOGO!$D$3:$G$179,2,0)," ")</f>
        <v xml:space="preserve"> </v>
      </c>
      <c r="D69" s="394"/>
      <c r="E69" s="394"/>
      <c r="F69" s="593"/>
      <c r="G69" s="595" t="str">
        <f t="array" ref="G69">IF(F69="","",INDEX(CATALOGO!AI:AI,MATCH(F69,CATALOGO!AJ:AJ,)))</f>
        <v/>
      </c>
      <c r="H69" s="593"/>
      <c r="I69" s="595" t="str">
        <f t="shared" si="0"/>
        <v/>
      </c>
      <c r="J69" s="595"/>
      <c r="K69" s="595"/>
      <c r="L69" s="394"/>
      <c r="M69" s="601"/>
      <c r="N69" s="602"/>
      <c r="O69" s="602"/>
      <c r="P69" s="602"/>
      <c r="Q69" s="602"/>
      <c r="R69" s="602"/>
      <c r="S69" s="602"/>
      <c r="T69" s="602"/>
      <c r="U69" s="602"/>
      <c r="V69" s="602"/>
      <c r="W69" s="602"/>
      <c r="X69" s="602"/>
      <c r="Y69" s="602"/>
      <c r="Z69" s="603">
        <f t="shared" si="1"/>
        <v>0</v>
      </c>
      <c r="AA69" s="364" t="str">
        <f t="shared" si="2"/>
        <v>CORRECTO</v>
      </c>
    </row>
    <row r="70" spans="1:27" ht="12" customHeight="1">
      <c r="A70" s="593"/>
      <c r="B70" s="594" t="str">
        <f>IFERROR(VLOOKUP(A70,CATALOGO!$D$3:$G$179,4,0)," ")</f>
        <v xml:space="preserve"> </v>
      </c>
      <c r="C70" s="594" t="str">
        <f>IFERROR(VLOOKUP(A70,CATALOGO!$D$3:$G$179,2,0)," ")</f>
        <v xml:space="preserve"> </v>
      </c>
      <c r="D70" s="394"/>
      <c r="E70" s="394"/>
      <c r="F70" s="593"/>
      <c r="G70" s="595" t="str">
        <f t="array" ref="G70">IF(F70="","",INDEX(CATALOGO!AI:AI,MATCH(F70,CATALOGO!AJ:AJ,)))</f>
        <v/>
      </c>
      <c r="H70" s="593"/>
      <c r="I70" s="595" t="str">
        <f t="shared" si="0"/>
        <v/>
      </c>
      <c r="J70" s="595"/>
      <c r="K70" s="595"/>
      <c r="L70" s="394"/>
      <c r="M70" s="601"/>
      <c r="N70" s="602"/>
      <c r="O70" s="602"/>
      <c r="P70" s="602"/>
      <c r="Q70" s="602"/>
      <c r="R70" s="602"/>
      <c r="S70" s="602"/>
      <c r="T70" s="602"/>
      <c r="U70" s="602"/>
      <c r="V70" s="602"/>
      <c r="W70" s="602"/>
      <c r="X70" s="602"/>
      <c r="Y70" s="602"/>
      <c r="Z70" s="603">
        <f t="shared" si="1"/>
        <v>0</v>
      </c>
      <c r="AA70" s="364" t="str">
        <f t="shared" si="2"/>
        <v>CORRECTO</v>
      </c>
    </row>
    <row r="71" spans="1:27" ht="12" customHeight="1">
      <c r="A71" s="593"/>
      <c r="B71" s="594" t="str">
        <f>IFERROR(VLOOKUP(A71,CATALOGO!$D$3:$G$179,4,0)," ")</f>
        <v xml:space="preserve"> </v>
      </c>
      <c r="C71" s="594" t="str">
        <f>IFERROR(VLOOKUP(A71,CATALOGO!$D$3:$G$179,2,0)," ")</f>
        <v xml:space="preserve"> </v>
      </c>
      <c r="D71" s="394"/>
      <c r="E71" s="394"/>
      <c r="F71" s="593"/>
      <c r="G71" s="595" t="str">
        <f t="array" ref="G71">IF(F71="","",INDEX(CATALOGO!AI:AI,MATCH(F71,CATALOGO!AJ:AJ,)))</f>
        <v/>
      </c>
      <c r="H71" s="593"/>
      <c r="I71" s="595" t="str">
        <f t="shared" si="0"/>
        <v/>
      </c>
      <c r="J71" s="595"/>
      <c r="K71" s="595"/>
      <c r="L71" s="394"/>
      <c r="M71" s="601"/>
      <c r="N71" s="602"/>
      <c r="O71" s="602"/>
      <c r="P71" s="602"/>
      <c r="Q71" s="602"/>
      <c r="R71" s="602"/>
      <c r="S71" s="602"/>
      <c r="T71" s="602"/>
      <c r="U71" s="602"/>
      <c r="V71" s="602"/>
      <c r="W71" s="602"/>
      <c r="X71" s="602"/>
      <c r="Y71" s="602"/>
      <c r="Z71" s="603">
        <f t="shared" si="1"/>
        <v>0</v>
      </c>
      <c r="AA71" s="364" t="str">
        <f t="shared" si="2"/>
        <v>CORRECTO</v>
      </c>
    </row>
    <row r="72" spans="1:27" ht="12" customHeight="1">
      <c r="A72" s="593"/>
      <c r="B72" s="594" t="str">
        <f>IFERROR(VLOOKUP(A72,CATALOGO!$D$3:$G$179,4,0)," ")</f>
        <v xml:space="preserve"> </v>
      </c>
      <c r="C72" s="594" t="str">
        <f>IFERROR(VLOOKUP(A72,CATALOGO!$D$3:$G$179,2,0)," ")</f>
        <v xml:space="preserve"> </v>
      </c>
      <c r="D72" s="394"/>
      <c r="E72" s="394"/>
      <c r="F72" s="593"/>
      <c r="G72" s="595" t="str">
        <f t="array" ref="G72">IF(F72="","",INDEX(CATALOGO!AI:AI,MATCH(F72,CATALOGO!AJ:AJ,)))</f>
        <v/>
      </c>
      <c r="H72" s="593"/>
      <c r="I72" s="595" t="str">
        <f t="shared" si="0"/>
        <v/>
      </c>
      <c r="J72" s="595"/>
      <c r="K72" s="595"/>
      <c r="L72" s="394"/>
      <c r="M72" s="601"/>
      <c r="N72" s="602"/>
      <c r="O72" s="602"/>
      <c r="P72" s="602"/>
      <c r="Q72" s="602"/>
      <c r="R72" s="602"/>
      <c r="S72" s="602"/>
      <c r="T72" s="602"/>
      <c r="U72" s="602"/>
      <c r="V72" s="602"/>
      <c r="W72" s="602"/>
      <c r="X72" s="602"/>
      <c r="Y72" s="602"/>
      <c r="Z72" s="603">
        <f t="shared" si="1"/>
        <v>0</v>
      </c>
      <c r="AA72" s="364" t="str">
        <f t="shared" si="2"/>
        <v>CORRECTO</v>
      </c>
    </row>
    <row r="73" spans="1:27" ht="12" customHeight="1">
      <c r="A73" s="593"/>
      <c r="B73" s="594" t="str">
        <f>IFERROR(VLOOKUP(A73,CATALOGO!$D$3:$G$179,4,0)," ")</f>
        <v xml:space="preserve"> </v>
      </c>
      <c r="C73" s="594" t="str">
        <f>IFERROR(VLOOKUP(A73,CATALOGO!$D$3:$G$179,2,0)," ")</f>
        <v xml:space="preserve"> </v>
      </c>
      <c r="D73" s="394"/>
      <c r="E73" s="394"/>
      <c r="F73" s="593"/>
      <c r="G73" s="595" t="str">
        <f t="array" ref="G73">IF(F73="","",INDEX(CATALOGO!AI:AI,MATCH(F73,CATALOGO!AJ:AJ,)))</f>
        <v/>
      </c>
      <c r="H73" s="593"/>
      <c r="I73" s="595" t="str">
        <f t="shared" si="0"/>
        <v/>
      </c>
      <c r="J73" s="595"/>
      <c r="K73" s="595"/>
      <c r="L73" s="394"/>
      <c r="M73" s="601"/>
      <c r="N73" s="602"/>
      <c r="O73" s="602"/>
      <c r="P73" s="602"/>
      <c r="Q73" s="602"/>
      <c r="R73" s="602"/>
      <c r="S73" s="602"/>
      <c r="T73" s="602"/>
      <c r="U73" s="602"/>
      <c r="V73" s="602"/>
      <c r="W73" s="602"/>
      <c r="X73" s="602"/>
      <c r="Y73" s="602"/>
      <c r="Z73" s="603">
        <f t="shared" si="1"/>
        <v>0</v>
      </c>
      <c r="AA73" s="364" t="str">
        <f t="shared" si="2"/>
        <v>CORRECTO</v>
      </c>
    </row>
    <row r="74" spans="1:27" ht="12" customHeight="1">
      <c r="A74" s="593"/>
      <c r="B74" s="594" t="str">
        <f>IFERROR(VLOOKUP(A74,CATALOGO!$D$3:$G$179,4,0)," ")</f>
        <v xml:space="preserve"> </v>
      </c>
      <c r="C74" s="594" t="str">
        <f>IFERROR(VLOOKUP(A74,CATALOGO!$D$3:$G$179,2,0)," ")</f>
        <v xml:space="preserve"> </v>
      </c>
      <c r="D74" s="394"/>
      <c r="E74" s="394"/>
      <c r="F74" s="593"/>
      <c r="G74" s="595" t="str">
        <f t="array" ref="G74">IF(F74="","",INDEX(CATALOGO!AI:AI,MATCH(F74,CATALOGO!AJ:AJ,)))</f>
        <v/>
      </c>
      <c r="H74" s="593"/>
      <c r="I74" s="595" t="str">
        <f t="shared" si="0"/>
        <v/>
      </c>
      <c r="J74" s="595"/>
      <c r="K74" s="595"/>
      <c r="L74" s="394"/>
      <c r="M74" s="601"/>
      <c r="N74" s="602"/>
      <c r="O74" s="602"/>
      <c r="P74" s="602"/>
      <c r="Q74" s="602"/>
      <c r="R74" s="602"/>
      <c r="S74" s="602"/>
      <c r="T74" s="602"/>
      <c r="U74" s="602"/>
      <c r="V74" s="602"/>
      <c r="W74" s="602"/>
      <c r="X74" s="602"/>
      <c r="Y74" s="602"/>
      <c r="Z74" s="603">
        <f t="shared" si="1"/>
        <v>0</v>
      </c>
      <c r="AA74" s="364" t="str">
        <f t="shared" si="2"/>
        <v>CORRECTO</v>
      </c>
    </row>
    <row r="75" spans="1:27" ht="12" customHeight="1">
      <c r="A75" s="593"/>
      <c r="B75" s="594" t="str">
        <f>IFERROR(VLOOKUP(A75,CATALOGO!$D$3:$G$179,4,0)," ")</f>
        <v xml:space="preserve"> </v>
      </c>
      <c r="C75" s="594" t="str">
        <f>IFERROR(VLOOKUP(A75,CATALOGO!$D$3:$G$179,2,0)," ")</f>
        <v xml:space="preserve"> </v>
      </c>
      <c r="D75" s="394"/>
      <c r="E75" s="394"/>
      <c r="F75" s="593"/>
      <c r="G75" s="595" t="str">
        <f t="array" ref="G75">IF(F75="","",INDEX(CATALOGO!AI:AI,MATCH(F75,CATALOGO!AJ:AJ,)))</f>
        <v/>
      </c>
      <c r="H75" s="593"/>
      <c r="I75" s="595" t="str">
        <f t="shared" si="0"/>
        <v/>
      </c>
      <c r="J75" s="595"/>
      <c r="K75" s="595"/>
      <c r="L75" s="394"/>
      <c r="M75" s="601"/>
      <c r="N75" s="602"/>
      <c r="O75" s="602"/>
      <c r="P75" s="602"/>
      <c r="Q75" s="602"/>
      <c r="R75" s="602"/>
      <c r="S75" s="602"/>
      <c r="T75" s="602"/>
      <c r="U75" s="602"/>
      <c r="V75" s="602"/>
      <c r="W75" s="602"/>
      <c r="X75" s="602"/>
      <c r="Y75" s="602"/>
      <c r="Z75" s="603">
        <f t="shared" si="1"/>
        <v>0</v>
      </c>
      <c r="AA75" s="364" t="str">
        <f t="shared" si="2"/>
        <v>CORRECTO</v>
      </c>
    </row>
    <row r="76" spans="1:27" ht="12" customHeight="1">
      <c r="A76" s="593"/>
      <c r="B76" s="594" t="str">
        <f>IFERROR(VLOOKUP(A76,CATALOGO!$D$3:$G$179,4,0)," ")</f>
        <v xml:space="preserve"> </v>
      </c>
      <c r="C76" s="594" t="str">
        <f>IFERROR(VLOOKUP(A76,CATALOGO!$D$3:$G$179,2,0)," ")</f>
        <v xml:space="preserve"> </v>
      </c>
      <c r="D76" s="394"/>
      <c r="E76" s="394"/>
      <c r="F76" s="593"/>
      <c r="G76" s="595" t="str">
        <f t="array" ref="G76">IF(F76="","",INDEX(CATALOGO!AI:AI,MATCH(F76,CATALOGO!AJ:AJ,)))</f>
        <v/>
      </c>
      <c r="H76" s="593"/>
      <c r="I76" s="595" t="str">
        <f t="shared" si="0"/>
        <v/>
      </c>
      <c r="J76" s="595"/>
      <c r="K76" s="595"/>
      <c r="L76" s="394"/>
      <c r="M76" s="601"/>
      <c r="N76" s="602"/>
      <c r="O76" s="602"/>
      <c r="P76" s="602"/>
      <c r="Q76" s="602"/>
      <c r="R76" s="602"/>
      <c r="S76" s="602"/>
      <c r="T76" s="602"/>
      <c r="U76" s="602"/>
      <c r="V76" s="602"/>
      <c r="W76" s="602"/>
      <c r="X76" s="602"/>
      <c r="Y76" s="602"/>
      <c r="Z76" s="603">
        <f t="shared" si="1"/>
        <v>0</v>
      </c>
      <c r="AA76" s="364" t="str">
        <f t="shared" si="2"/>
        <v>CORRECTO</v>
      </c>
    </row>
    <row r="77" spans="1:27" ht="12" customHeight="1">
      <c r="A77" s="593"/>
      <c r="B77" s="594" t="str">
        <f>IFERROR(VLOOKUP(A77,CATALOGO!$D$3:$G$179,4,0)," ")</f>
        <v xml:space="preserve"> </v>
      </c>
      <c r="C77" s="594" t="str">
        <f>IFERROR(VLOOKUP(A77,CATALOGO!$D$3:$G$179,2,0)," ")</f>
        <v xml:space="preserve"> </v>
      </c>
      <c r="D77" s="394"/>
      <c r="E77" s="394"/>
      <c r="F77" s="593"/>
      <c r="G77" s="595" t="str">
        <f t="array" ref="G77">IF(F77="","",INDEX(CATALOGO!AI:AI,MATCH(F77,CATALOGO!AJ:AJ,)))</f>
        <v/>
      </c>
      <c r="H77" s="593"/>
      <c r="I77" s="595" t="str">
        <f t="shared" si="0"/>
        <v/>
      </c>
      <c r="J77" s="595"/>
      <c r="K77" s="595"/>
      <c r="L77" s="394"/>
      <c r="M77" s="601"/>
      <c r="N77" s="602"/>
      <c r="O77" s="602"/>
      <c r="P77" s="602"/>
      <c r="Q77" s="602"/>
      <c r="R77" s="602"/>
      <c r="S77" s="602"/>
      <c r="T77" s="602"/>
      <c r="U77" s="602"/>
      <c r="V77" s="602"/>
      <c r="W77" s="602"/>
      <c r="X77" s="602"/>
      <c r="Y77" s="602"/>
      <c r="Z77" s="603">
        <f t="shared" si="1"/>
        <v>0</v>
      </c>
      <c r="AA77" s="364" t="str">
        <f t="shared" si="2"/>
        <v>CORRECTO</v>
      </c>
    </row>
    <row r="78" spans="1:27" ht="12" customHeight="1">
      <c r="A78" s="593"/>
      <c r="B78" s="594" t="str">
        <f>IFERROR(VLOOKUP(A78,CATALOGO!$D$3:$G$179,4,0)," ")</f>
        <v xml:space="preserve"> </v>
      </c>
      <c r="C78" s="594" t="str">
        <f>IFERROR(VLOOKUP(A78,CATALOGO!$D$3:$G$179,2,0)," ")</f>
        <v xml:space="preserve"> </v>
      </c>
      <c r="D78" s="394"/>
      <c r="E78" s="394"/>
      <c r="F78" s="593"/>
      <c r="G78" s="595" t="str">
        <f t="array" ref="G78">IF(F78="","",INDEX(CATALOGO!AI:AI,MATCH(F78,CATALOGO!AJ:AJ,)))</f>
        <v/>
      </c>
      <c r="H78" s="593"/>
      <c r="I78" s="595" t="str">
        <f t="shared" si="0"/>
        <v/>
      </c>
      <c r="J78" s="595"/>
      <c r="K78" s="595"/>
      <c r="L78" s="394"/>
      <c r="M78" s="601"/>
      <c r="N78" s="602"/>
      <c r="O78" s="602"/>
      <c r="P78" s="602"/>
      <c r="Q78" s="602"/>
      <c r="R78" s="602"/>
      <c r="S78" s="602"/>
      <c r="T78" s="602"/>
      <c r="U78" s="602"/>
      <c r="V78" s="602"/>
      <c r="W78" s="602"/>
      <c r="X78" s="602"/>
      <c r="Y78" s="602"/>
      <c r="Z78" s="603">
        <f t="shared" si="1"/>
        <v>0</v>
      </c>
      <c r="AA78" s="364" t="str">
        <f t="shared" si="2"/>
        <v>CORRECTO</v>
      </c>
    </row>
    <row r="79" spans="1:27" ht="12" customHeight="1">
      <c r="A79" s="593"/>
      <c r="B79" s="594" t="str">
        <f>IFERROR(VLOOKUP(A79,CATALOGO!$D$3:$G$179,4,0)," ")</f>
        <v xml:space="preserve"> </v>
      </c>
      <c r="C79" s="594" t="str">
        <f>IFERROR(VLOOKUP(A79,CATALOGO!$D$3:$G$179,2,0)," ")</f>
        <v xml:space="preserve"> </v>
      </c>
      <c r="D79" s="394"/>
      <c r="E79" s="394"/>
      <c r="F79" s="593"/>
      <c r="G79" s="595" t="str">
        <f t="array" ref="G79">IF(F79="","",INDEX(CATALOGO!AI:AI,MATCH(F79,CATALOGO!AJ:AJ,)))</f>
        <v/>
      </c>
      <c r="H79" s="593"/>
      <c r="I79" s="595" t="str">
        <f t="shared" si="0"/>
        <v/>
      </c>
      <c r="J79" s="595"/>
      <c r="K79" s="595"/>
      <c r="L79" s="394"/>
      <c r="M79" s="601"/>
      <c r="N79" s="602"/>
      <c r="O79" s="602"/>
      <c r="P79" s="602"/>
      <c r="Q79" s="602"/>
      <c r="R79" s="602"/>
      <c r="S79" s="602"/>
      <c r="T79" s="602"/>
      <c r="U79" s="602"/>
      <c r="V79" s="602"/>
      <c r="W79" s="602"/>
      <c r="X79" s="602"/>
      <c r="Y79" s="602"/>
      <c r="Z79" s="603">
        <f t="shared" si="1"/>
        <v>0</v>
      </c>
      <c r="AA79" s="364" t="str">
        <f t="shared" si="2"/>
        <v>CORRECTO</v>
      </c>
    </row>
    <row r="80" spans="1:27" ht="12" customHeight="1">
      <c r="A80" s="593"/>
      <c r="B80" s="594" t="str">
        <f>IFERROR(VLOOKUP(A80,CATALOGO!$D$3:$G$179,4,0)," ")</f>
        <v xml:space="preserve"> </v>
      </c>
      <c r="C80" s="594" t="str">
        <f>IFERROR(VLOOKUP(A80,CATALOGO!$D$3:$G$179,2,0)," ")</f>
        <v xml:space="preserve"> </v>
      </c>
      <c r="D80" s="394"/>
      <c r="E80" s="394"/>
      <c r="F80" s="593"/>
      <c r="G80" s="595" t="str">
        <f t="array" ref="G80">IF(F80="","",INDEX(CATALOGO!AI:AI,MATCH(F80,CATALOGO!AJ:AJ,)))</f>
        <v/>
      </c>
      <c r="H80" s="593"/>
      <c r="I80" s="595" t="str">
        <f t="shared" si="0"/>
        <v/>
      </c>
      <c r="J80" s="595"/>
      <c r="K80" s="595"/>
      <c r="L80" s="394"/>
      <c r="M80" s="601"/>
      <c r="N80" s="602"/>
      <c r="O80" s="602"/>
      <c r="P80" s="602"/>
      <c r="Q80" s="602"/>
      <c r="R80" s="602"/>
      <c r="S80" s="602"/>
      <c r="T80" s="602"/>
      <c r="U80" s="602"/>
      <c r="V80" s="602"/>
      <c r="W80" s="602"/>
      <c r="X80" s="602"/>
      <c r="Y80" s="602"/>
      <c r="Z80" s="603">
        <f t="shared" si="1"/>
        <v>0</v>
      </c>
      <c r="AA80" s="364" t="str">
        <f t="shared" si="2"/>
        <v>CORRECTO</v>
      </c>
    </row>
    <row r="81" spans="1:27" ht="12" customHeight="1">
      <c r="A81" s="593"/>
      <c r="B81" s="594" t="str">
        <f>IFERROR(VLOOKUP(A81,CATALOGO!$D$3:$G$179,4,0)," ")</f>
        <v xml:space="preserve"> </v>
      </c>
      <c r="C81" s="594" t="str">
        <f>IFERROR(VLOOKUP(A81,CATALOGO!$D$3:$G$179,2,0)," ")</f>
        <v xml:space="preserve"> </v>
      </c>
      <c r="D81" s="394"/>
      <c r="E81" s="394"/>
      <c r="F81" s="593"/>
      <c r="G81" s="595" t="str">
        <f t="array" ref="G81">IF(F81="","",INDEX(CATALOGO!AI:AI,MATCH(F81,CATALOGO!AJ:AJ,)))</f>
        <v/>
      </c>
      <c r="H81" s="593"/>
      <c r="I81" s="595" t="str">
        <f t="shared" si="0"/>
        <v/>
      </c>
      <c r="J81" s="595"/>
      <c r="K81" s="595"/>
      <c r="L81" s="394"/>
      <c r="M81" s="601"/>
      <c r="N81" s="602"/>
      <c r="O81" s="602"/>
      <c r="P81" s="602"/>
      <c r="Q81" s="602"/>
      <c r="R81" s="602"/>
      <c r="S81" s="602"/>
      <c r="T81" s="602"/>
      <c r="U81" s="602"/>
      <c r="V81" s="602"/>
      <c r="W81" s="602"/>
      <c r="X81" s="602"/>
      <c r="Y81" s="602"/>
      <c r="Z81" s="603">
        <f t="shared" si="1"/>
        <v>0</v>
      </c>
      <c r="AA81" s="364" t="str">
        <f t="shared" si="2"/>
        <v>CORRECTO</v>
      </c>
    </row>
    <row r="82" spans="1:27" ht="12" customHeight="1">
      <c r="A82" s="593"/>
      <c r="B82" s="594" t="str">
        <f>IFERROR(VLOOKUP(A82,CATALOGO!$D$3:$G$179,4,0)," ")</f>
        <v xml:space="preserve"> </v>
      </c>
      <c r="C82" s="594" t="str">
        <f>IFERROR(VLOOKUP(A82,CATALOGO!$D$3:$G$179,2,0)," ")</f>
        <v xml:space="preserve"> </v>
      </c>
      <c r="D82" s="394"/>
      <c r="E82" s="394"/>
      <c r="F82" s="593"/>
      <c r="G82" s="595" t="str">
        <f t="array" ref="G82">IF(F82="","",INDEX(CATALOGO!AI:AI,MATCH(F82,CATALOGO!AJ:AJ,)))</f>
        <v/>
      </c>
      <c r="H82" s="593"/>
      <c r="I82" s="595" t="str">
        <f t="shared" si="0"/>
        <v/>
      </c>
      <c r="J82" s="595"/>
      <c r="K82" s="595"/>
      <c r="L82" s="394"/>
      <c r="M82" s="601"/>
      <c r="N82" s="602"/>
      <c r="O82" s="602"/>
      <c r="P82" s="602"/>
      <c r="Q82" s="602"/>
      <c r="R82" s="602"/>
      <c r="S82" s="602"/>
      <c r="T82" s="602"/>
      <c r="U82" s="602"/>
      <c r="V82" s="602"/>
      <c r="W82" s="602"/>
      <c r="X82" s="602"/>
      <c r="Y82" s="602"/>
      <c r="Z82" s="603">
        <f t="shared" si="1"/>
        <v>0</v>
      </c>
      <c r="AA82" s="364" t="str">
        <f t="shared" si="2"/>
        <v>CORRECTO</v>
      </c>
    </row>
    <row r="83" spans="1:27" ht="12" customHeight="1">
      <c r="A83" s="593"/>
      <c r="B83" s="594" t="str">
        <f>IFERROR(VLOOKUP(A83,CATALOGO!$D$3:$G$179,4,0)," ")</f>
        <v xml:space="preserve"> </v>
      </c>
      <c r="C83" s="594" t="str">
        <f>IFERROR(VLOOKUP(A83,CATALOGO!$D$3:$G$179,2,0)," ")</f>
        <v xml:space="preserve"> </v>
      </c>
      <c r="D83" s="394"/>
      <c r="E83" s="394"/>
      <c r="F83" s="593"/>
      <c r="G83" s="595" t="str">
        <f t="array" ref="G83">IF(F83="","",INDEX(CATALOGO!AI:AI,MATCH(F83,CATALOGO!AJ:AJ,)))</f>
        <v/>
      </c>
      <c r="H83" s="593"/>
      <c r="I83" s="595" t="str">
        <f t="shared" si="0"/>
        <v/>
      </c>
      <c r="J83" s="595"/>
      <c r="K83" s="595"/>
      <c r="L83" s="394"/>
      <c r="M83" s="601"/>
      <c r="N83" s="602"/>
      <c r="O83" s="602"/>
      <c r="P83" s="602"/>
      <c r="Q83" s="602"/>
      <c r="R83" s="602"/>
      <c r="S83" s="602"/>
      <c r="T83" s="602"/>
      <c r="U83" s="602"/>
      <c r="V83" s="602"/>
      <c r="W83" s="602"/>
      <c r="X83" s="602"/>
      <c r="Y83" s="602"/>
      <c r="Z83" s="603">
        <f t="shared" si="1"/>
        <v>0</v>
      </c>
      <c r="AA83" s="364" t="str">
        <f t="shared" si="2"/>
        <v>CORRECTO</v>
      </c>
    </row>
    <row r="84" spans="1:27" ht="12" customHeight="1">
      <c r="A84" s="593"/>
      <c r="B84" s="594" t="str">
        <f>IFERROR(VLOOKUP(A84,CATALOGO!$D$3:$G$179,4,0)," ")</f>
        <v xml:space="preserve"> </v>
      </c>
      <c r="C84" s="594" t="str">
        <f>IFERROR(VLOOKUP(A84,CATALOGO!$D$3:$G$179,2,0)," ")</f>
        <v xml:space="preserve"> </v>
      </c>
      <c r="D84" s="394"/>
      <c r="E84" s="394"/>
      <c r="F84" s="593"/>
      <c r="G84" s="595" t="str">
        <f t="array" ref="G84">IF(F84="","",INDEX(CATALOGO!AI:AI,MATCH(F84,CATALOGO!AJ:AJ,)))</f>
        <v/>
      </c>
      <c r="H84" s="593"/>
      <c r="I84" s="595" t="str">
        <f t="shared" si="0"/>
        <v/>
      </c>
      <c r="J84" s="595"/>
      <c r="K84" s="595"/>
      <c r="L84" s="394"/>
      <c r="M84" s="601"/>
      <c r="N84" s="602"/>
      <c r="O84" s="602"/>
      <c r="P84" s="602"/>
      <c r="Q84" s="602"/>
      <c r="R84" s="602"/>
      <c r="S84" s="602"/>
      <c r="T84" s="602"/>
      <c r="U84" s="602"/>
      <c r="V84" s="602"/>
      <c r="W84" s="602"/>
      <c r="X84" s="602"/>
      <c r="Y84" s="602"/>
      <c r="Z84" s="603">
        <f t="shared" si="1"/>
        <v>0</v>
      </c>
      <c r="AA84" s="364" t="str">
        <f t="shared" si="2"/>
        <v>CORRECTO</v>
      </c>
    </row>
    <row r="85" spans="1:27" ht="12" customHeight="1">
      <c r="A85" s="593"/>
      <c r="B85" s="594" t="str">
        <f>IFERROR(VLOOKUP(A85,CATALOGO!$D$3:$G$179,4,0)," ")</f>
        <v xml:space="preserve"> </v>
      </c>
      <c r="C85" s="594" t="str">
        <f>IFERROR(VLOOKUP(A85,CATALOGO!$D$3:$G$179,2,0)," ")</f>
        <v xml:space="preserve"> </v>
      </c>
      <c r="D85" s="394"/>
      <c r="E85" s="394"/>
      <c r="F85" s="593"/>
      <c r="G85" s="595" t="str">
        <f t="array" ref="G85">IF(F85="","",INDEX(CATALOGO!AI:AI,MATCH(F85,CATALOGO!AJ:AJ,)))</f>
        <v/>
      </c>
      <c r="H85" s="593"/>
      <c r="I85" s="595" t="str">
        <f t="shared" si="0"/>
        <v/>
      </c>
      <c r="J85" s="595"/>
      <c r="K85" s="595"/>
      <c r="L85" s="394"/>
      <c r="M85" s="601"/>
      <c r="N85" s="602"/>
      <c r="O85" s="602"/>
      <c r="P85" s="602"/>
      <c r="Q85" s="602"/>
      <c r="R85" s="602"/>
      <c r="S85" s="602"/>
      <c r="T85" s="602"/>
      <c r="U85" s="602"/>
      <c r="V85" s="602"/>
      <c r="W85" s="602"/>
      <c r="X85" s="602"/>
      <c r="Y85" s="602"/>
      <c r="Z85" s="603">
        <f t="shared" si="1"/>
        <v>0</v>
      </c>
      <c r="AA85" s="364" t="str">
        <f t="shared" si="2"/>
        <v>CORRECTO</v>
      </c>
    </row>
    <row r="86" spans="1:27" ht="12" customHeight="1">
      <c r="A86" s="593"/>
      <c r="B86" s="594" t="str">
        <f>IFERROR(VLOOKUP(A86,CATALOGO!$D$3:$G$179,4,0)," ")</f>
        <v xml:space="preserve"> </v>
      </c>
      <c r="C86" s="594" t="str">
        <f>IFERROR(VLOOKUP(A86,CATALOGO!$D$3:$G$179,2,0)," ")</f>
        <v xml:space="preserve"> </v>
      </c>
      <c r="D86" s="394"/>
      <c r="E86" s="394"/>
      <c r="F86" s="593"/>
      <c r="G86" s="595" t="str">
        <f t="array" ref="G86">IF(F86="","",INDEX(CATALOGO!AI:AI,MATCH(F86,CATALOGO!AJ:AJ,)))</f>
        <v/>
      </c>
      <c r="H86" s="593"/>
      <c r="I86" s="595" t="str">
        <f t="shared" si="0"/>
        <v/>
      </c>
      <c r="J86" s="595"/>
      <c r="K86" s="595"/>
      <c r="L86" s="394"/>
      <c r="M86" s="601"/>
      <c r="N86" s="602"/>
      <c r="O86" s="602"/>
      <c r="P86" s="602"/>
      <c r="Q86" s="602"/>
      <c r="R86" s="602"/>
      <c r="S86" s="602"/>
      <c r="T86" s="602"/>
      <c r="U86" s="602"/>
      <c r="V86" s="602"/>
      <c r="W86" s="602"/>
      <c r="X86" s="602"/>
      <c r="Y86" s="602"/>
      <c r="Z86" s="603">
        <f t="shared" si="1"/>
        <v>0</v>
      </c>
      <c r="AA86" s="364" t="str">
        <f t="shared" si="2"/>
        <v>CORRECTO</v>
      </c>
    </row>
    <row r="87" spans="1:27" ht="12" customHeight="1">
      <c r="A87" s="593"/>
      <c r="B87" s="594" t="str">
        <f>IFERROR(VLOOKUP(A87,CATALOGO!$D$3:$G$179,4,0)," ")</f>
        <v xml:space="preserve"> </v>
      </c>
      <c r="C87" s="594" t="str">
        <f>IFERROR(VLOOKUP(A87,CATALOGO!$D$3:$G$179,2,0)," ")</f>
        <v xml:space="preserve"> </v>
      </c>
      <c r="D87" s="394"/>
      <c r="E87" s="394"/>
      <c r="F87" s="593"/>
      <c r="G87" s="595" t="str">
        <f t="array" ref="G87">IF(F87="","",INDEX(CATALOGO!AI:AI,MATCH(F87,CATALOGO!AJ:AJ,)))</f>
        <v/>
      </c>
      <c r="H87" s="593"/>
      <c r="I87" s="595" t="str">
        <f t="shared" si="0"/>
        <v/>
      </c>
      <c r="J87" s="595"/>
      <c r="K87" s="595"/>
      <c r="L87" s="394"/>
      <c r="M87" s="601"/>
      <c r="N87" s="602"/>
      <c r="O87" s="602"/>
      <c r="P87" s="602"/>
      <c r="Q87" s="602"/>
      <c r="R87" s="602"/>
      <c r="S87" s="602"/>
      <c r="T87" s="602"/>
      <c r="U87" s="602"/>
      <c r="V87" s="602"/>
      <c r="W87" s="602"/>
      <c r="X87" s="602"/>
      <c r="Y87" s="602"/>
      <c r="Z87" s="603">
        <f t="shared" si="1"/>
        <v>0</v>
      </c>
      <c r="AA87" s="364" t="str">
        <f t="shared" si="2"/>
        <v>CORRECTO</v>
      </c>
    </row>
    <row r="88" spans="1:27" ht="12" customHeight="1">
      <c r="A88" s="593"/>
      <c r="B88" s="594" t="str">
        <f>IFERROR(VLOOKUP(A88,CATALOGO!$D$3:$G$179,4,0)," ")</f>
        <v xml:space="preserve"> </v>
      </c>
      <c r="C88" s="594" t="str">
        <f>IFERROR(VLOOKUP(A88,CATALOGO!$D$3:$G$179,2,0)," ")</f>
        <v xml:space="preserve"> </v>
      </c>
      <c r="D88" s="394"/>
      <c r="E88" s="394"/>
      <c r="F88" s="593"/>
      <c r="G88" s="595" t="str">
        <f t="array" ref="G88">IF(F88="","",INDEX(CATALOGO!AI:AI,MATCH(F88,CATALOGO!AJ:AJ,)))</f>
        <v/>
      </c>
      <c r="H88" s="593"/>
      <c r="I88" s="595" t="str">
        <f t="shared" si="0"/>
        <v/>
      </c>
      <c r="J88" s="595"/>
      <c r="K88" s="595"/>
      <c r="L88" s="394"/>
      <c r="M88" s="601"/>
      <c r="N88" s="602"/>
      <c r="O88" s="602"/>
      <c r="P88" s="602"/>
      <c r="Q88" s="602"/>
      <c r="R88" s="602"/>
      <c r="S88" s="602"/>
      <c r="T88" s="602"/>
      <c r="U88" s="602"/>
      <c r="V88" s="602"/>
      <c r="W88" s="602"/>
      <c r="X88" s="602"/>
      <c r="Y88" s="602"/>
      <c r="Z88" s="603">
        <f t="shared" si="1"/>
        <v>0</v>
      </c>
      <c r="AA88" s="364" t="str">
        <f t="shared" si="2"/>
        <v>CORRECTO</v>
      </c>
    </row>
    <row r="89" spans="1:27" ht="12" customHeight="1">
      <c r="A89" s="593"/>
      <c r="B89" s="594" t="str">
        <f>IFERROR(VLOOKUP(A89,CATALOGO!$D$3:$G$179,4,0)," ")</f>
        <v xml:space="preserve"> </v>
      </c>
      <c r="C89" s="594" t="str">
        <f>IFERROR(VLOOKUP(A89,CATALOGO!$D$3:$G$179,2,0)," ")</f>
        <v xml:space="preserve"> </v>
      </c>
      <c r="D89" s="394"/>
      <c r="E89" s="394"/>
      <c r="F89" s="593"/>
      <c r="G89" s="595" t="str">
        <f t="array" ref="G89">IF(F89="","",INDEX(CATALOGO!AI:AI,MATCH(F89,CATALOGO!AJ:AJ,)))</f>
        <v/>
      </c>
      <c r="H89" s="593"/>
      <c r="I89" s="595" t="str">
        <f t="shared" si="0"/>
        <v/>
      </c>
      <c r="J89" s="595"/>
      <c r="K89" s="595"/>
      <c r="L89" s="394"/>
      <c r="M89" s="601"/>
      <c r="N89" s="602"/>
      <c r="O89" s="602"/>
      <c r="P89" s="602"/>
      <c r="Q89" s="602"/>
      <c r="R89" s="602"/>
      <c r="S89" s="602"/>
      <c r="T89" s="602"/>
      <c r="U89" s="602"/>
      <c r="V89" s="602"/>
      <c r="W89" s="602"/>
      <c r="X89" s="602"/>
      <c r="Y89" s="602"/>
      <c r="Z89" s="603">
        <f t="shared" si="1"/>
        <v>0</v>
      </c>
      <c r="AA89" s="364" t="str">
        <f t="shared" si="2"/>
        <v>CORRECTO</v>
      </c>
    </row>
    <row r="90" spans="1:27" ht="12" customHeight="1">
      <c r="A90" s="593"/>
      <c r="B90" s="594" t="str">
        <f>IFERROR(VLOOKUP(A90,CATALOGO!$D$3:$G$179,4,0)," ")</f>
        <v xml:space="preserve"> </v>
      </c>
      <c r="C90" s="594" t="str">
        <f>IFERROR(VLOOKUP(A90,CATALOGO!$D$3:$G$179,2,0)," ")</f>
        <v xml:space="preserve"> </v>
      </c>
      <c r="D90" s="394"/>
      <c r="E90" s="394"/>
      <c r="F90" s="593"/>
      <c r="G90" s="595" t="str">
        <f t="array" ref="G90">IF(F90="","",INDEX(CATALOGO!AI:AI,MATCH(F90,CATALOGO!AJ:AJ,)))</f>
        <v/>
      </c>
      <c r="H90" s="593"/>
      <c r="I90" s="595" t="str">
        <f t="shared" si="0"/>
        <v/>
      </c>
      <c r="J90" s="595"/>
      <c r="K90" s="595"/>
      <c r="L90" s="394"/>
      <c r="M90" s="601"/>
      <c r="N90" s="602"/>
      <c r="O90" s="602"/>
      <c r="P90" s="602"/>
      <c r="Q90" s="602"/>
      <c r="R90" s="602"/>
      <c r="S90" s="602"/>
      <c r="T90" s="602"/>
      <c r="U90" s="602"/>
      <c r="V90" s="602"/>
      <c r="W90" s="602"/>
      <c r="X90" s="602"/>
      <c r="Y90" s="602"/>
      <c r="Z90" s="603">
        <f t="shared" si="1"/>
        <v>0</v>
      </c>
      <c r="AA90" s="364" t="str">
        <f t="shared" si="2"/>
        <v>CORRECTO</v>
      </c>
    </row>
    <row r="91" spans="1:27" ht="12" customHeight="1">
      <c r="A91" s="593"/>
      <c r="B91" s="594" t="str">
        <f>IFERROR(VLOOKUP(A91,CATALOGO!$D$3:$G$179,4,0)," ")</f>
        <v xml:space="preserve"> </v>
      </c>
      <c r="C91" s="594" t="str">
        <f>IFERROR(VLOOKUP(A91,CATALOGO!$D$3:$G$179,2,0)," ")</f>
        <v xml:space="preserve"> </v>
      </c>
      <c r="D91" s="394"/>
      <c r="E91" s="394"/>
      <c r="F91" s="593"/>
      <c r="G91" s="595" t="str">
        <f t="array" ref="G91">IF(F91="","",INDEX(CATALOGO!AI:AI,MATCH(F91,CATALOGO!AJ:AJ,)))</f>
        <v/>
      </c>
      <c r="H91" s="593"/>
      <c r="I91" s="595" t="str">
        <f t="shared" si="0"/>
        <v/>
      </c>
      <c r="J91" s="595"/>
      <c r="K91" s="595"/>
      <c r="L91" s="394"/>
      <c r="M91" s="601"/>
      <c r="N91" s="602"/>
      <c r="O91" s="602"/>
      <c r="P91" s="602"/>
      <c r="Q91" s="602"/>
      <c r="R91" s="602"/>
      <c r="S91" s="602"/>
      <c r="T91" s="602"/>
      <c r="U91" s="602"/>
      <c r="V91" s="602"/>
      <c r="W91" s="602"/>
      <c r="X91" s="602"/>
      <c r="Y91" s="602"/>
      <c r="Z91" s="603">
        <f t="shared" si="1"/>
        <v>0</v>
      </c>
      <c r="AA91" s="364" t="str">
        <f t="shared" si="2"/>
        <v>CORRECTO</v>
      </c>
    </row>
    <row r="92" spans="1:27" ht="12" customHeight="1">
      <c r="A92" s="593"/>
      <c r="B92" s="594" t="str">
        <f>IFERROR(VLOOKUP(A92,CATALOGO!$D$3:$G$179,4,0)," ")</f>
        <v xml:space="preserve"> </v>
      </c>
      <c r="C92" s="594" t="str">
        <f>IFERROR(VLOOKUP(A92,CATALOGO!$D$3:$G$179,2,0)," ")</f>
        <v xml:space="preserve"> </v>
      </c>
      <c r="D92" s="394"/>
      <c r="E92" s="394"/>
      <c r="F92" s="593"/>
      <c r="G92" s="595" t="str">
        <f t="array" ref="G92">IF(F92="","",INDEX(CATALOGO!AI:AI,MATCH(F92,CATALOGO!AJ:AJ,)))</f>
        <v/>
      </c>
      <c r="H92" s="593"/>
      <c r="I92" s="595" t="str">
        <f t="shared" si="0"/>
        <v/>
      </c>
      <c r="J92" s="595"/>
      <c r="K92" s="595"/>
      <c r="L92" s="394"/>
      <c r="M92" s="601"/>
      <c r="N92" s="602"/>
      <c r="O92" s="602"/>
      <c r="P92" s="602"/>
      <c r="Q92" s="602"/>
      <c r="R92" s="602"/>
      <c r="S92" s="602"/>
      <c r="T92" s="602"/>
      <c r="U92" s="602"/>
      <c r="V92" s="602"/>
      <c r="W92" s="602"/>
      <c r="X92" s="602"/>
      <c r="Y92" s="602"/>
      <c r="Z92" s="603">
        <f t="shared" si="1"/>
        <v>0</v>
      </c>
      <c r="AA92" s="364" t="str">
        <f t="shared" si="2"/>
        <v>CORRECTO</v>
      </c>
    </row>
    <row r="93" spans="1:27" ht="12" customHeight="1">
      <c r="A93" s="593"/>
      <c r="B93" s="594" t="str">
        <f>IFERROR(VLOOKUP(A93,CATALOGO!$D$3:$G$179,4,0)," ")</f>
        <v xml:space="preserve"> </v>
      </c>
      <c r="C93" s="594" t="str">
        <f>IFERROR(VLOOKUP(A93,CATALOGO!$D$3:$G$179,2,0)," ")</f>
        <v xml:space="preserve"> </v>
      </c>
      <c r="D93" s="394"/>
      <c r="E93" s="394"/>
      <c r="F93" s="593"/>
      <c r="G93" s="595" t="str">
        <f t="array" ref="G93">IF(F93="","",INDEX(CATALOGO!AI:AI,MATCH(F93,CATALOGO!AJ:AJ,)))</f>
        <v/>
      </c>
      <c r="H93" s="593"/>
      <c r="I93" s="595" t="str">
        <f t="shared" si="0"/>
        <v/>
      </c>
      <c r="J93" s="595"/>
      <c r="K93" s="595"/>
      <c r="L93" s="394"/>
      <c r="M93" s="601"/>
      <c r="N93" s="602"/>
      <c r="O93" s="602"/>
      <c r="P93" s="602"/>
      <c r="Q93" s="602"/>
      <c r="R93" s="602"/>
      <c r="S93" s="602"/>
      <c r="T93" s="602"/>
      <c r="U93" s="602"/>
      <c r="V93" s="602"/>
      <c r="W93" s="602"/>
      <c r="X93" s="602"/>
      <c r="Y93" s="602"/>
      <c r="Z93" s="603">
        <f t="shared" si="1"/>
        <v>0</v>
      </c>
      <c r="AA93" s="364" t="str">
        <f t="shared" si="2"/>
        <v>CORRECTO</v>
      </c>
    </row>
    <row r="94" spans="1:27" ht="12" customHeight="1">
      <c r="A94" s="593"/>
      <c r="B94" s="594" t="str">
        <f>IFERROR(VLOOKUP(A94,CATALOGO!$D$3:$G$179,4,0)," ")</f>
        <v xml:space="preserve"> </v>
      </c>
      <c r="C94" s="594" t="str">
        <f>IFERROR(VLOOKUP(A94,CATALOGO!$D$3:$G$179,2,0)," ")</f>
        <v xml:space="preserve"> </v>
      </c>
      <c r="D94" s="394"/>
      <c r="E94" s="394"/>
      <c r="F94" s="593"/>
      <c r="G94" s="595" t="str">
        <f t="array" ref="G94">IF(F94="","",INDEX(CATALOGO!AI:AI,MATCH(F94,CATALOGO!AJ:AJ,)))</f>
        <v/>
      </c>
      <c r="H94" s="593"/>
      <c r="I94" s="595" t="str">
        <f t="shared" si="0"/>
        <v/>
      </c>
      <c r="J94" s="595"/>
      <c r="K94" s="595"/>
      <c r="L94" s="394"/>
      <c r="M94" s="601"/>
      <c r="N94" s="602"/>
      <c r="O94" s="602"/>
      <c r="P94" s="602"/>
      <c r="Q94" s="602"/>
      <c r="R94" s="602"/>
      <c r="S94" s="602"/>
      <c r="T94" s="602"/>
      <c r="U94" s="602"/>
      <c r="V94" s="602"/>
      <c r="W94" s="602"/>
      <c r="X94" s="602"/>
      <c r="Y94" s="602"/>
      <c r="Z94" s="603">
        <f t="shared" si="1"/>
        <v>0</v>
      </c>
      <c r="AA94" s="364" t="str">
        <f t="shared" si="2"/>
        <v>CORRECTO</v>
      </c>
    </row>
    <row r="95" spans="1:27" ht="12" customHeight="1">
      <c r="A95" s="593"/>
      <c r="B95" s="594" t="str">
        <f>IFERROR(VLOOKUP(A95,CATALOGO!$D$3:$G$179,4,0)," ")</f>
        <v xml:space="preserve"> </v>
      </c>
      <c r="C95" s="594" t="str">
        <f>IFERROR(VLOOKUP(A95,CATALOGO!$D$3:$G$179,2,0)," ")</f>
        <v xml:space="preserve"> </v>
      </c>
      <c r="D95" s="394"/>
      <c r="E95" s="394"/>
      <c r="F95" s="593"/>
      <c r="G95" s="595" t="str">
        <f t="array" ref="G95">IF(F95="","",INDEX(CATALOGO!AI:AI,MATCH(F95,CATALOGO!AJ:AJ,)))</f>
        <v/>
      </c>
      <c r="H95" s="593"/>
      <c r="I95" s="595" t="str">
        <f t="shared" si="0"/>
        <v/>
      </c>
      <c r="J95" s="595"/>
      <c r="K95" s="595"/>
      <c r="L95" s="394"/>
      <c r="M95" s="601"/>
      <c r="N95" s="602"/>
      <c r="O95" s="602"/>
      <c r="P95" s="602"/>
      <c r="Q95" s="602"/>
      <c r="R95" s="602"/>
      <c r="S95" s="602"/>
      <c r="T95" s="602"/>
      <c r="U95" s="602"/>
      <c r="V95" s="602"/>
      <c r="W95" s="602"/>
      <c r="X95" s="602"/>
      <c r="Y95" s="602"/>
      <c r="Z95" s="603">
        <f t="shared" si="1"/>
        <v>0</v>
      </c>
      <c r="AA95" s="364" t="str">
        <f t="shared" si="2"/>
        <v>CORRECTO</v>
      </c>
    </row>
    <row r="96" spans="1:27" ht="12" customHeight="1">
      <c r="A96" s="593"/>
      <c r="B96" s="594" t="str">
        <f>IFERROR(VLOOKUP(A96,CATALOGO!$D$3:$G$179,4,0)," ")</f>
        <v xml:space="preserve"> </v>
      </c>
      <c r="C96" s="594" t="str">
        <f>IFERROR(VLOOKUP(A96,CATALOGO!$D$3:$G$179,2,0)," ")</f>
        <v xml:space="preserve"> </v>
      </c>
      <c r="D96" s="394"/>
      <c r="E96" s="394"/>
      <c r="F96" s="593"/>
      <c r="G96" s="595" t="str">
        <f t="array" ref="G96">IF(F96="","",INDEX(CATALOGO!AI:AI,MATCH(F96,CATALOGO!AJ:AJ,)))</f>
        <v/>
      </c>
      <c r="H96" s="593"/>
      <c r="I96" s="595" t="str">
        <f t="shared" si="0"/>
        <v/>
      </c>
      <c r="J96" s="595"/>
      <c r="K96" s="595"/>
      <c r="L96" s="394"/>
      <c r="M96" s="601"/>
      <c r="N96" s="602"/>
      <c r="O96" s="602"/>
      <c r="P96" s="602"/>
      <c r="Q96" s="602"/>
      <c r="R96" s="602"/>
      <c r="S96" s="602"/>
      <c r="T96" s="602"/>
      <c r="U96" s="602"/>
      <c r="V96" s="602"/>
      <c r="W96" s="602"/>
      <c r="X96" s="602"/>
      <c r="Y96" s="602"/>
      <c r="Z96" s="603">
        <f t="shared" si="1"/>
        <v>0</v>
      </c>
      <c r="AA96" s="364" t="str">
        <f t="shared" si="2"/>
        <v>CORRECTO</v>
      </c>
    </row>
    <row r="97" spans="1:27" ht="12" customHeight="1">
      <c r="A97" s="593"/>
      <c r="B97" s="594" t="str">
        <f>IFERROR(VLOOKUP(A97,CATALOGO!$D$3:$G$179,4,0)," ")</f>
        <v xml:space="preserve"> </v>
      </c>
      <c r="C97" s="594" t="str">
        <f>IFERROR(VLOOKUP(A97,CATALOGO!$D$3:$G$179,2,0)," ")</f>
        <v xml:space="preserve"> </v>
      </c>
      <c r="D97" s="394"/>
      <c r="E97" s="394"/>
      <c r="F97" s="593"/>
      <c r="G97" s="595" t="str">
        <f t="array" ref="G97">IF(F97="","",INDEX(CATALOGO!AI:AI,MATCH(F97,CATALOGO!AJ:AJ,)))</f>
        <v/>
      </c>
      <c r="H97" s="593"/>
      <c r="I97" s="595" t="str">
        <f t="shared" si="0"/>
        <v/>
      </c>
      <c r="J97" s="595"/>
      <c r="K97" s="595"/>
      <c r="L97" s="394"/>
      <c r="M97" s="601"/>
      <c r="N97" s="602"/>
      <c r="O97" s="602"/>
      <c r="P97" s="602"/>
      <c r="Q97" s="602"/>
      <c r="R97" s="602"/>
      <c r="S97" s="602"/>
      <c r="T97" s="602"/>
      <c r="U97" s="602"/>
      <c r="V97" s="602"/>
      <c r="W97" s="602"/>
      <c r="X97" s="602"/>
      <c r="Y97" s="602"/>
      <c r="Z97" s="603">
        <f t="shared" si="1"/>
        <v>0</v>
      </c>
      <c r="AA97" s="364" t="str">
        <f t="shared" si="2"/>
        <v>CORRECTO</v>
      </c>
    </row>
    <row r="98" spans="1:27" ht="12" customHeight="1">
      <c r="A98" s="593"/>
      <c r="B98" s="594" t="str">
        <f>IFERROR(VLOOKUP(A98,CATALOGO!$D$3:$G$179,4,0)," ")</f>
        <v xml:space="preserve"> </v>
      </c>
      <c r="C98" s="594" t="str">
        <f>IFERROR(VLOOKUP(A98,CATALOGO!$D$3:$G$179,2,0)," ")</f>
        <v xml:space="preserve"> </v>
      </c>
      <c r="D98" s="394"/>
      <c r="E98" s="394"/>
      <c r="F98" s="593"/>
      <c r="G98" s="595" t="str">
        <f t="array" ref="G98">IF(F98="","",INDEX(CATALOGO!AI:AI,MATCH(F98,CATALOGO!AJ:AJ,)))</f>
        <v/>
      </c>
      <c r="H98" s="593"/>
      <c r="I98" s="595" t="str">
        <f t="shared" si="0"/>
        <v/>
      </c>
      <c r="J98" s="595"/>
      <c r="K98" s="595"/>
      <c r="L98" s="394"/>
      <c r="M98" s="601"/>
      <c r="N98" s="602"/>
      <c r="O98" s="602"/>
      <c r="P98" s="602"/>
      <c r="Q98" s="602"/>
      <c r="R98" s="602"/>
      <c r="S98" s="602"/>
      <c r="T98" s="602"/>
      <c r="U98" s="602"/>
      <c r="V98" s="602"/>
      <c r="W98" s="602"/>
      <c r="X98" s="602"/>
      <c r="Y98" s="602"/>
      <c r="Z98" s="603">
        <f t="shared" si="1"/>
        <v>0</v>
      </c>
      <c r="AA98" s="364" t="str">
        <f t="shared" si="2"/>
        <v>CORRECTO</v>
      </c>
    </row>
    <row r="99" spans="1:27" ht="12" customHeight="1">
      <c r="A99" s="593"/>
      <c r="B99" s="594" t="str">
        <f>IFERROR(VLOOKUP(A99,CATALOGO!$D$3:$G$179,4,0)," ")</f>
        <v xml:space="preserve"> </v>
      </c>
      <c r="C99" s="594" t="str">
        <f>IFERROR(VLOOKUP(A99,CATALOGO!$D$3:$G$179,2,0)," ")</f>
        <v xml:space="preserve"> </v>
      </c>
      <c r="D99" s="394"/>
      <c r="E99" s="394"/>
      <c r="F99" s="593"/>
      <c r="G99" s="595" t="str">
        <f t="array" ref="G99">IF(F99="","",INDEX(CATALOGO!AI:AI,MATCH(F99,CATALOGO!AJ:AJ,)))</f>
        <v/>
      </c>
      <c r="H99" s="593"/>
      <c r="I99" s="595" t="str">
        <f t="shared" si="0"/>
        <v/>
      </c>
      <c r="J99" s="595"/>
      <c r="K99" s="595"/>
      <c r="L99" s="394"/>
      <c r="M99" s="601"/>
      <c r="N99" s="602"/>
      <c r="O99" s="602"/>
      <c r="P99" s="602"/>
      <c r="Q99" s="602"/>
      <c r="R99" s="602"/>
      <c r="S99" s="602"/>
      <c r="T99" s="602"/>
      <c r="U99" s="602"/>
      <c r="V99" s="602"/>
      <c r="W99" s="602"/>
      <c r="X99" s="602"/>
      <c r="Y99" s="602"/>
      <c r="Z99" s="603">
        <f t="shared" si="1"/>
        <v>0</v>
      </c>
      <c r="AA99" s="364" t="str">
        <f t="shared" si="2"/>
        <v>CORRECTO</v>
      </c>
    </row>
    <row r="100" spans="1:27" ht="12" customHeight="1">
      <c r="A100" s="593"/>
      <c r="B100" s="594" t="str">
        <f>IFERROR(VLOOKUP(A100,CATALOGO!$D$3:$G$179,4,0)," ")</f>
        <v xml:space="preserve"> </v>
      </c>
      <c r="C100" s="594" t="str">
        <f>IFERROR(VLOOKUP(A100,CATALOGO!$D$3:$G$179,2,0)," ")</f>
        <v xml:space="preserve"> </v>
      </c>
      <c r="D100" s="394"/>
      <c r="E100" s="394"/>
      <c r="F100" s="593"/>
      <c r="G100" s="595" t="str">
        <f t="array" ref="G100">IF(F100="","",INDEX(CATALOGO!AI:AI,MATCH(F100,CATALOGO!AJ:AJ,)))</f>
        <v/>
      </c>
      <c r="H100" s="593"/>
      <c r="I100" s="595" t="str">
        <f t="shared" si="0"/>
        <v/>
      </c>
      <c r="J100" s="595"/>
      <c r="K100" s="595"/>
      <c r="L100" s="394"/>
      <c r="M100" s="601"/>
      <c r="N100" s="602"/>
      <c r="O100" s="602"/>
      <c r="P100" s="602"/>
      <c r="Q100" s="602"/>
      <c r="R100" s="602"/>
      <c r="S100" s="602"/>
      <c r="T100" s="602"/>
      <c r="U100" s="602"/>
      <c r="V100" s="602"/>
      <c r="W100" s="602"/>
      <c r="X100" s="602"/>
      <c r="Y100" s="602"/>
      <c r="Z100" s="603">
        <f t="shared" si="1"/>
        <v>0</v>
      </c>
      <c r="AA100" s="364" t="str">
        <f t="shared" si="2"/>
        <v>CORRECTO</v>
      </c>
    </row>
    <row r="101" spans="1:27" ht="12" customHeight="1">
      <c r="A101" s="593"/>
      <c r="B101" s="594" t="str">
        <f>IFERROR(VLOOKUP(A101,CATALOGO!$D$3:$G$179,4,0)," ")</f>
        <v xml:space="preserve"> </v>
      </c>
      <c r="C101" s="594" t="str">
        <f>IFERROR(VLOOKUP(A101,CATALOGO!$D$3:$G$179,2,0)," ")</f>
        <v xml:space="preserve"> </v>
      </c>
      <c r="D101" s="394"/>
      <c r="E101" s="394"/>
      <c r="F101" s="593"/>
      <c r="G101" s="595" t="str">
        <f t="array" ref="G101">IF(F101="","",INDEX(CATALOGO!AI:AI,MATCH(F101,CATALOGO!AJ:AJ,)))</f>
        <v/>
      </c>
      <c r="H101" s="593"/>
      <c r="I101" s="595" t="str">
        <f t="shared" si="0"/>
        <v/>
      </c>
      <c r="J101" s="595"/>
      <c r="K101" s="595"/>
      <c r="L101" s="394"/>
      <c r="M101" s="601"/>
      <c r="N101" s="602"/>
      <c r="O101" s="602"/>
      <c r="P101" s="602"/>
      <c r="Q101" s="602"/>
      <c r="R101" s="602"/>
      <c r="S101" s="602"/>
      <c r="T101" s="602"/>
      <c r="U101" s="602"/>
      <c r="V101" s="602"/>
      <c r="W101" s="602"/>
      <c r="X101" s="602"/>
      <c r="Y101" s="602"/>
      <c r="Z101" s="603">
        <f t="shared" si="1"/>
        <v>0</v>
      </c>
      <c r="AA101" s="364" t="str">
        <f t="shared" si="2"/>
        <v>CORRECTO</v>
      </c>
    </row>
    <row r="102" spans="1:27" ht="12" customHeight="1">
      <c r="A102" s="593"/>
      <c r="B102" s="594" t="str">
        <f>IFERROR(VLOOKUP(A102,CATALOGO!$D$3:$G$179,4,0)," ")</f>
        <v xml:space="preserve"> </v>
      </c>
      <c r="C102" s="594" t="str">
        <f>IFERROR(VLOOKUP(A102,CATALOGO!$D$3:$G$179,2,0)," ")</f>
        <v xml:space="preserve"> </v>
      </c>
      <c r="D102" s="394"/>
      <c r="E102" s="394"/>
      <c r="F102" s="593"/>
      <c r="G102" s="595" t="str">
        <f t="array" ref="G102">IF(F102="","",INDEX(CATALOGO!AI:AI,MATCH(F102,CATALOGO!AJ:AJ,)))</f>
        <v/>
      </c>
      <c r="H102" s="593"/>
      <c r="I102" s="595" t="str">
        <f t="shared" si="0"/>
        <v/>
      </c>
      <c r="J102" s="595"/>
      <c r="K102" s="595"/>
      <c r="L102" s="394"/>
      <c r="M102" s="601"/>
      <c r="N102" s="602"/>
      <c r="O102" s="602"/>
      <c r="P102" s="602"/>
      <c r="Q102" s="602"/>
      <c r="R102" s="602"/>
      <c r="S102" s="602"/>
      <c r="T102" s="602"/>
      <c r="U102" s="602"/>
      <c r="V102" s="602"/>
      <c r="W102" s="602"/>
      <c r="X102" s="602"/>
      <c r="Y102" s="602"/>
      <c r="Z102" s="603">
        <f t="shared" si="1"/>
        <v>0</v>
      </c>
      <c r="AA102" s="364" t="str">
        <f t="shared" si="2"/>
        <v>CORRECTO</v>
      </c>
    </row>
    <row r="103" spans="1:27" ht="12" customHeight="1">
      <c r="A103" s="593"/>
      <c r="B103" s="594" t="str">
        <f>IFERROR(VLOOKUP(A103,CATALOGO!$D$3:$G$179,4,0)," ")</f>
        <v xml:space="preserve"> </v>
      </c>
      <c r="C103" s="594" t="str">
        <f>IFERROR(VLOOKUP(A103,CATALOGO!$D$3:$G$179,2,0)," ")</f>
        <v xml:space="preserve"> </v>
      </c>
      <c r="D103" s="394"/>
      <c r="E103" s="394"/>
      <c r="F103" s="593"/>
      <c r="G103" s="595" t="str">
        <f t="array" ref="G103">IF(F103="","",INDEX(CATALOGO!AI:AI,MATCH(F103,CATALOGO!AJ:AJ,)))</f>
        <v/>
      </c>
      <c r="H103" s="593"/>
      <c r="I103" s="595" t="str">
        <f t="shared" si="0"/>
        <v/>
      </c>
      <c r="J103" s="595"/>
      <c r="K103" s="595"/>
      <c r="L103" s="394"/>
      <c r="M103" s="601"/>
      <c r="N103" s="602"/>
      <c r="O103" s="602"/>
      <c r="P103" s="602"/>
      <c r="Q103" s="602"/>
      <c r="R103" s="602"/>
      <c r="S103" s="602"/>
      <c r="T103" s="602"/>
      <c r="U103" s="602"/>
      <c r="V103" s="602"/>
      <c r="W103" s="602"/>
      <c r="X103" s="602"/>
      <c r="Y103" s="602"/>
      <c r="Z103" s="603">
        <f t="shared" si="1"/>
        <v>0</v>
      </c>
      <c r="AA103" s="364" t="str">
        <f t="shared" si="2"/>
        <v>CORRECTO</v>
      </c>
    </row>
    <row r="104" spans="1:27" ht="12" customHeight="1">
      <c r="A104" s="593"/>
      <c r="B104" s="594" t="str">
        <f>IFERROR(VLOOKUP(A104,CATALOGO!$D$3:$G$179,4,0)," ")</f>
        <v xml:space="preserve"> </v>
      </c>
      <c r="C104" s="594" t="str">
        <f>IFERROR(VLOOKUP(A104,CATALOGO!$D$3:$G$179,2,0)," ")</f>
        <v xml:space="preserve"> </v>
      </c>
      <c r="D104" s="394"/>
      <c r="E104" s="394"/>
      <c r="F104" s="593"/>
      <c r="G104" s="595" t="str">
        <f t="array" ref="G104">IF(F104="","",INDEX(CATALOGO!AI:AI,MATCH(F104,CATALOGO!AJ:AJ,)))</f>
        <v/>
      </c>
      <c r="H104" s="593"/>
      <c r="I104" s="595" t="str">
        <f t="shared" si="0"/>
        <v/>
      </c>
      <c r="J104" s="595"/>
      <c r="K104" s="595"/>
      <c r="L104" s="394"/>
      <c r="M104" s="601"/>
      <c r="N104" s="602"/>
      <c r="O104" s="602"/>
      <c r="P104" s="602"/>
      <c r="Q104" s="602"/>
      <c r="R104" s="602"/>
      <c r="S104" s="602"/>
      <c r="T104" s="602"/>
      <c r="U104" s="602"/>
      <c r="V104" s="602"/>
      <c r="W104" s="602"/>
      <c r="X104" s="602"/>
      <c r="Y104" s="602"/>
      <c r="Z104" s="603">
        <f t="shared" si="1"/>
        <v>0</v>
      </c>
      <c r="AA104" s="364" t="str">
        <f t="shared" si="2"/>
        <v>CORRECTO</v>
      </c>
    </row>
    <row r="105" spans="1:27" ht="12" customHeight="1">
      <c r="A105" s="593"/>
      <c r="B105" s="594" t="str">
        <f>IFERROR(VLOOKUP(A105,CATALOGO!$D$3:$G$179,4,0)," ")</f>
        <v xml:space="preserve"> </v>
      </c>
      <c r="C105" s="594" t="str">
        <f>IFERROR(VLOOKUP(A105,CATALOGO!$D$3:$G$179,2,0)," ")</f>
        <v xml:space="preserve"> </v>
      </c>
      <c r="D105" s="394"/>
      <c r="E105" s="394"/>
      <c r="F105" s="593"/>
      <c r="G105" s="595" t="str">
        <f t="array" ref="G105">IF(F105="","",INDEX(CATALOGO!AI:AI,MATCH(F105,CATALOGO!AJ:AJ,)))</f>
        <v/>
      </c>
      <c r="H105" s="593"/>
      <c r="I105" s="595" t="str">
        <f t="shared" si="0"/>
        <v/>
      </c>
      <c r="J105" s="595"/>
      <c r="K105" s="595"/>
      <c r="L105" s="394"/>
      <c r="M105" s="601"/>
      <c r="N105" s="602"/>
      <c r="O105" s="602"/>
      <c r="P105" s="602"/>
      <c r="Q105" s="602"/>
      <c r="R105" s="602"/>
      <c r="S105" s="602"/>
      <c r="T105" s="602"/>
      <c r="U105" s="602"/>
      <c r="V105" s="602"/>
      <c r="W105" s="602"/>
      <c r="X105" s="602"/>
      <c r="Y105" s="602"/>
      <c r="Z105" s="603">
        <f t="shared" si="1"/>
        <v>0</v>
      </c>
      <c r="AA105" s="364" t="str">
        <f t="shared" si="2"/>
        <v>CORRECTO</v>
      </c>
    </row>
    <row r="106" spans="1:27" ht="12" customHeight="1">
      <c r="A106" s="593"/>
      <c r="B106" s="594" t="str">
        <f>IFERROR(VLOOKUP(A106,CATALOGO!$D$3:$G$179,4,0)," ")</f>
        <v xml:space="preserve"> </v>
      </c>
      <c r="C106" s="594" t="str">
        <f>IFERROR(VLOOKUP(A106,CATALOGO!$D$3:$G$179,2,0)," ")</f>
        <v xml:space="preserve"> </v>
      </c>
      <c r="D106" s="394"/>
      <c r="E106" s="394"/>
      <c r="F106" s="593"/>
      <c r="G106" s="595" t="str">
        <f t="array" ref="G106">IF(F106="","",INDEX(CATALOGO!AI:AI,MATCH(F106,CATALOGO!AJ:AJ,)))</f>
        <v/>
      </c>
      <c r="H106" s="593"/>
      <c r="I106" s="595" t="str">
        <f t="shared" si="0"/>
        <v/>
      </c>
      <c r="J106" s="595"/>
      <c r="K106" s="595"/>
      <c r="L106" s="394"/>
      <c r="M106" s="601"/>
      <c r="N106" s="602"/>
      <c r="O106" s="602"/>
      <c r="P106" s="602"/>
      <c r="Q106" s="602"/>
      <c r="R106" s="602"/>
      <c r="S106" s="602"/>
      <c r="T106" s="602"/>
      <c r="U106" s="602"/>
      <c r="V106" s="602"/>
      <c r="W106" s="602"/>
      <c r="X106" s="602"/>
      <c r="Y106" s="602"/>
      <c r="Z106" s="603">
        <f t="shared" si="1"/>
        <v>0</v>
      </c>
      <c r="AA106" s="364" t="str">
        <f t="shared" si="2"/>
        <v>CORRECTO</v>
      </c>
    </row>
    <row r="107" spans="1:27" ht="12" customHeight="1">
      <c r="A107" s="593"/>
      <c r="B107" s="594" t="str">
        <f>IFERROR(VLOOKUP(A107,CATALOGO!$D$3:$G$179,4,0)," ")</f>
        <v xml:space="preserve"> </v>
      </c>
      <c r="C107" s="594" t="str">
        <f>IFERROR(VLOOKUP(A107,CATALOGO!$D$3:$G$179,2,0)," ")</f>
        <v xml:space="preserve"> </v>
      </c>
      <c r="D107" s="394"/>
      <c r="E107" s="394"/>
      <c r="F107" s="593"/>
      <c r="G107" s="595" t="str">
        <f t="array" ref="G107">IF(F107="","",INDEX(CATALOGO!AI:AI,MATCH(F107,CATALOGO!AJ:AJ,)))</f>
        <v/>
      </c>
      <c r="H107" s="593"/>
      <c r="I107" s="595" t="str">
        <f t="shared" si="0"/>
        <v/>
      </c>
      <c r="J107" s="595"/>
      <c r="K107" s="595"/>
      <c r="L107" s="394"/>
      <c r="M107" s="601"/>
      <c r="N107" s="602"/>
      <c r="O107" s="602"/>
      <c r="P107" s="602"/>
      <c r="Q107" s="602"/>
      <c r="R107" s="602"/>
      <c r="S107" s="602"/>
      <c r="T107" s="602"/>
      <c r="U107" s="602"/>
      <c r="V107" s="602"/>
      <c r="W107" s="602"/>
      <c r="X107" s="602"/>
      <c r="Y107" s="602"/>
      <c r="Z107" s="603">
        <f t="shared" si="1"/>
        <v>0</v>
      </c>
      <c r="AA107" s="364" t="str">
        <f t="shared" si="2"/>
        <v>CORRECTO</v>
      </c>
    </row>
    <row r="108" spans="1:27" ht="12" customHeight="1">
      <c r="A108" s="593"/>
      <c r="B108" s="594" t="str">
        <f>IFERROR(VLOOKUP(A108,CATALOGO!$D$3:$G$179,4,0)," ")</f>
        <v xml:space="preserve"> </v>
      </c>
      <c r="C108" s="594" t="str">
        <f>IFERROR(VLOOKUP(A108,CATALOGO!$D$3:$G$179,2,0)," ")</f>
        <v xml:space="preserve"> </v>
      </c>
      <c r="D108" s="394"/>
      <c r="E108" s="394"/>
      <c r="F108" s="593"/>
      <c r="G108" s="595" t="str">
        <f t="array" ref="G108">IF(F108="","",INDEX(CATALOGO!AI:AI,MATCH(F108,CATALOGO!AJ:AJ,)))</f>
        <v/>
      </c>
      <c r="H108" s="593"/>
      <c r="I108" s="595" t="str">
        <f t="shared" si="0"/>
        <v/>
      </c>
      <c r="J108" s="595"/>
      <c r="K108" s="595"/>
      <c r="L108" s="394"/>
      <c r="M108" s="601"/>
      <c r="N108" s="602"/>
      <c r="O108" s="602"/>
      <c r="P108" s="602"/>
      <c r="Q108" s="602"/>
      <c r="R108" s="602"/>
      <c r="S108" s="602"/>
      <c r="T108" s="602"/>
      <c r="U108" s="602"/>
      <c r="V108" s="602"/>
      <c r="W108" s="602"/>
      <c r="X108" s="602"/>
      <c r="Y108" s="602"/>
      <c r="Z108" s="603">
        <f t="shared" si="1"/>
        <v>0</v>
      </c>
      <c r="AA108" s="364" t="str">
        <f t="shared" si="2"/>
        <v>CORRECTO</v>
      </c>
    </row>
    <row r="109" spans="1:27" ht="12" customHeight="1">
      <c r="A109" s="593"/>
      <c r="B109" s="594" t="str">
        <f>IFERROR(VLOOKUP(A109,CATALOGO!$D$3:$G$179,4,0)," ")</f>
        <v xml:space="preserve"> </v>
      </c>
      <c r="C109" s="594" t="str">
        <f>IFERROR(VLOOKUP(A109,CATALOGO!$D$3:$G$179,2,0)," ")</f>
        <v xml:space="preserve"> </v>
      </c>
      <c r="D109" s="394"/>
      <c r="E109" s="394"/>
      <c r="F109" s="593"/>
      <c r="G109" s="595" t="str">
        <f t="array" ref="G109">IF(F109="","",INDEX(CATALOGO!AI:AI,MATCH(F109,CATALOGO!AJ:AJ,)))</f>
        <v/>
      </c>
      <c r="H109" s="593"/>
      <c r="I109" s="595" t="str">
        <f t="shared" si="0"/>
        <v/>
      </c>
      <c r="J109" s="595"/>
      <c r="K109" s="595"/>
      <c r="L109" s="394"/>
      <c r="M109" s="601"/>
      <c r="N109" s="602"/>
      <c r="O109" s="602"/>
      <c r="P109" s="602"/>
      <c r="Q109" s="602"/>
      <c r="R109" s="602"/>
      <c r="S109" s="602"/>
      <c r="T109" s="602"/>
      <c r="U109" s="602"/>
      <c r="V109" s="602"/>
      <c r="W109" s="602"/>
      <c r="X109" s="602"/>
      <c r="Y109" s="602"/>
      <c r="Z109" s="603">
        <f t="shared" si="1"/>
        <v>0</v>
      </c>
      <c r="AA109" s="364" t="str">
        <f t="shared" si="2"/>
        <v>CORRECTO</v>
      </c>
    </row>
    <row r="110" spans="1:27" ht="12" customHeight="1">
      <c r="A110" s="593"/>
      <c r="B110" s="594" t="str">
        <f>IFERROR(VLOOKUP(A110,CATALOGO!$D$3:$G$179,4,0)," ")</f>
        <v xml:space="preserve"> </v>
      </c>
      <c r="C110" s="594" t="str">
        <f>IFERROR(VLOOKUP(A110,CATALOGO!$D$3:$G$179,2,0)," ")</f>
        <v xml:space="preserve"> </v>
      </c>
      <c r="D110" s="394"/>
      <c r="E110" s="394"/>
      <c r="F110" s="593"/>
      <c r="G110" s="595" t="str">
        <f t="array" ref="G110">IF(F110="","",INDEX(CATALOGO!AI:AI,MATCH(F110,CATALOGO!AJ:AJ,)))</f>
        <v/>
      </c>
      <c r="H110" s="593"/>
      <c r="I110" s="595" t="str">
        <f t="shared" si="0"/>
        <v/>
      </c>
      <c r="J110" s="595"/>
      <c r="K110" s="595"/>
      <c r="L110" s="394"/>
      <c r="M110" s="601"/>
      <c r="N110" s="602"/>
      <c r="O110" s="602"/>
      <c r="P110" s="602"/>
      <c r="Q110" s="602"/>
      <c r="R110" s="602"/>
      <c r="S110" s="602"/>
      <c r="T110" s="602"/>
      <c r="U110" s="602"/>
      <c r="V110" s="602"/>
      <c r="W110" s="602"/>
      <c r="X110" s="602"/>
      <c r="Y110" s="602"/>
      <c r="Z110" s="603">
        <f t="shared" si="1"/>
        <v>0</v>
      </c>
      <c r="AA110" s="364" t="str">
        <f t="shared" si="2"/>
        <v>CORRECTO</v>
      </c>
    </row>
    <row r="111" spans="1:27" ht="12" customHeight="1">
      <c r="A111" s="593"/>
      <c r="B111" s="594" t="str">
        <f>IFERROR(VLOOKUP(A111,CATALOGO!$D$3:$G$179,4,0)," ")</f>
        <v xml:space="preserve"> </v>
      </c>
      <c r="C111" s="594" t="str">
        <f>IFERROR(VLOOKUP(A111,CATALOGO!$D$3:$G$179,2,0)," ")</f>
        <v xml:space="preserve"> </v>
      </c>
      <c r="D111" s="394"/>
      <c r="E111" s="394"/>
      <c r="F111" s="593"/>
      <c r="G111" s="595" t="str">
        <f t="array" ref="G111">IF(F111="","",INDEX(CATALOGO!AI:AI,MATCH(F111,CATALOGO!AJ:AJ,)))</f>
        <v/>
      </c>
      <c r="H111" s="593"/>
      <c r="I111" s="595" t="str">
        <f t="shared" si="0"/>
        <v/>
      </c>
      <c r="J111" s="595"/>
      <c r="K111" s="595"/>
      <c r="L111" s="394"/>
      <c r="M111" s="601"/>
      <c r="N111" s="602"/>
      <c r="O111" s="602"/>
      <c r="P111" s="602"/>
      <c r="Q111" s="602"/>
      <c r="R111" s="602"/>
      <c r="S111" s="602"/>
      <c r="T111" s="602"/>
      <c r="U111" s="602"/>
      <c r="V111" s="602"/>
      <c r="W111" s="602"/>
      <c r="X111" s="602"/>
      <c r="Y111" s="602"/>
      <c r="Z111" s="603">
        <f t="shared" si="1"/>
        <v>0</v>
      </c>
      <c r="AA111" s="364" t="str">
        <f t="shared" si="2"/>
        <v>CORRECTO</v>
      </c>
    </row>
    <row r="112" spans="1:27" ht="12" customHeight="1">
      <c r="A112" s="593"/>
      <c r="B112" s="594" t="str">
        <f>IFERROR(VLOOKUP(A112,CATALOGO!$D$3:$G$179,4,0)," ")</f>
        <v xml:space="preserve"> </v>
      </c>
      <c r="C112" s="594" t="str">
        <f>IFERROR(VLOOKUP(A112,CATALOGO!$D$3:$G$179,2,0)," ")</f>
        <v xml:space="preserve"> </v>
      </c>
      <c r="D112" s="394"/>
      <c r="E112" s="394"/>
      <c r="F112" s="593"/>
      <c r="G112" s="595" t="str">
        <f t="array" ref="G112">IF(F112="","",INDEX(CATALOGO!AI:AI,MATCH(F112,CATALOGO!AJ:AJ,)))</f>
        <v/>
      </c>
      <c r="H112" s="593"/>
      <c r="I112" s="595" t="str">
        <f t="shared" si="0"/>
        <v/>
      </c>
      <c r="J112" s="595"/>
      <c r="K112" s="595"/>
      <c r="L112" s="394"/>
      <c r="M112" s="601"/>
      <c r="N112" s="602"/>
      <c r="O112" s="602"/>
      <c r="P112" s="602"/>
      <c r="Q112" s="602"/>
      <c r="R112" s="602"/>
      <c r="S112" s="602"/>
      <c r="T112" s="602"/>
      <c r="U112" s="602"/>
      <c r="V112" s="602"/>
      <c r="W112" s="602"/>
      <c r="X112" s="602"/>
      <c r="Y112" s="602"/>
      <c r="Z112" s="603">
        <f t="shared" si="1"/>
        <v>0</v>
      </c>
      <c r="AA112" s="364" t="str">
        <f t="shared" si="2"/>
        <v>CORRECTO</v>
      </c>
    </row>
    <row r="113" spans="1:27" ht="12" customHeight="1">
      <c r="A113" s="593"/>
      <c r="B113" s="594" t="str">
        <f>IFERROR(VLOOKUP(A113,CATALOGO!$D$3:$G$179,4,0)," ")</f>
        <v xml:space="preserve"> </v>
      </c>
      <c r="C113" s="594" t="str">
        <f>IFERROR(VLOOKUP(A113,CATALOGO!$D$3:$G$179,2,0)," ")</f>
        <v xml:space="preserve"> </v>
      </c>
      <c r="D113" s="394"/>
      <c r="E113" s="394"/>
      <c r="F113" s="593"/>
      <c r="G113" s="595" t="str">
        <f t="array" ref="G113">IF(F113="","",INDEX(CATALOGO!AI:AI,MATCH(F113,CATALOGO!AJ:AJ,)))</f>
        <v/>
      </c>
      <c r="H113" s="593"/>
      <c r="I113" s="595" t="str">
        <f t="shared" si="0"/>
        <v/>
      </c>
      <c r="J113" s="595"/>
      <c r="K113" s="595"/>
      <c r="L113" s="394"/>
      <c r="M113" s="601"/>
      <c r="N113" s="602"/>
      <c r="O113" s="602"/>
      <c r="P113" s="602"/>
      <c r="Q113" s="602"/>
      <c r="R113" s="602"/>
      <c r="S113" s="602"/>
      <c r="T113" s="602"/>
      <c r="U113" s="602"/>
      <c r="V113" s="602"/>
      <c r="W113" s="602"/>
      <c r="X113" s="602"/>
      <c r="Y113" s="602"/>
      <c r="Z113" s="603">
        <f t="shared" si="1"/>
        <v>0</v>
      </c>
      <c r="AA113" s="364" t="str">
        <f t="shared" si="2"/>
        <v>CORRECTO</v>
      </c>
    </row>
    <row r="114" spans="1:27" ht="12" customHeight="1">
      <c r="A114" s="593"/>
      <c r="B114" s="594" t="str">
        <f>IFERROR(VLOOKUP(A114,CATALOGO!$D$3:$G$179,4,0)," ")</f>
        <v xml:space="preserve"> </v>
      </c>
      <c r="C114" s="594" t="str">
        <f>IFERROR(VLOOKUP(A114,CATALOGO!$D$3:$G$179,2,0)," ")</f>
        <v xml:space="preserve"> </v>
      </c>
      <c r="D114" s="394"/>
      <c r="E114" s="394"/>
      <c r="F114" s="593"/>
      <c r="G114" s="595" t="str">
        <f t="array" ref="G114">IF(F114="","",INDEX(CATALOGO!AI:AI,MATCH(F114,CATALOGO!AJ:AJ,)))</f>
        <v/>
      </c>
      <c r="H114" s="593"/>
      <c r="I114" s="595" t="str">
        <f t="shared" si="0"/>
        <v/>
      </c>
      <c r="J114" s="595"/>
      <c r="K114" s="595"/>
      <c r="L114" s="394"/>
      <c r="M114" s="601"/>
      <c r="N114" s="602"/>
      <c r="O114" s="602"/>
      <c r="P114" s="602"/>
      <c r="Q114" s="602"/>
      <c r="R114" s="602"/>
      <c r="S114" s="602"/>
      <c r="T114" s="602"/>
      <c r="U114" s="602"/>
      <c r="V114" s="602"/>
      <c r="W114" s="602"/>
      <c r="X114" s="602"/>
      <c r="Y114" s="602"/>
      <c r="Z114" s="603">
        <f t="shared" si="1"/>
        <v>0</v>
      </c>
      <c r="AA114" s="364" t="str">
        <f t="shared" si="2"/>
        <v>CORRECTO</v>
      </c>
    </row>
    <row r="115" spans="1:27" ht="12" customHeight="1">
      <c r="A115" s="593"/>
      <c r="B115" s="594" t="str">
        <f>IFERROR(VLOOKUP(A115,CATALOGO!$D$3:$G$179,4,0)," ")</f>
        <v xml:space="preserve"> </v>
      </c>
      <c r="C115" s="594" t="str">
        <f>IFERROR(VLOOKUP(A115,CATALOGO!$D$3:$G$179,2,0)," ")</f>
        <v xml:space="preserve"> </v>
      </c>
      <c r="D115" s="394"/>
      <c r="E115" s="394"/>
      <c r="F115" s="593"/>
      <c r="G115" s="595" t="str">
        <f t="array" ref="G115">IF(F115="","",INDEX(CATALOGO!AI:AI,MATCH(F115,CATALOGO!AJ:AJ,)))</f>
        <v/>
      </c>
      <c r="H115" s="593"/>
      <c r="I115" s="595" t="str">
        <f t="shared" si="0"/>
        <v/>
      </c>
      <c r="J115" s="595"/>
      <c r="K115" s="595"/>
      <c r="L115" s="394"/>
      <c r="M115" s="601"/>
      <c r="N115" s="602"/>
      <c r="O115" s="602"/>
      <c r="P115" s="602"/>
      <c r="Q115" s="602"/>
      <c r="R115" s="602"/>
      <c r="S115" s="602"/>
      <c r="T115" s="602"/>
      <c r="U115" s="602"/>
      <c r="V115" s="602"/>
      <c r="W115" s="602"/>
      <c r="X115" s="602"/>
      <c r="Y115" s="602"/>
      <c r="Z115" s="603">
        <f t="shared" si="1"/>
        <v>0</v>
      </c>
      <c r="AA115" s="364" t="str">
        <f t="shared" si="2"/>
        <v>CORRECTO</v>
      </c>
    </row>
    <row r="116" spans="1:27" ht="12" customHeight="1">
      <c r="A116" s="593"/>
      <c r="B116" s="594" t="str">
        <f>IFERROR(VLOOKUP(A116,CATALOGO!$D$3:$G$179,4,0)," ")</f>
        <v xml:space="preserve"> </v>
      </c>
      <c r="C116" s="594" t="str">
        <f>IFERROR(VLOOKUP(A116,CATALOGO!$D$3:$G$179,2,0)," ")</f>
        <v xml:space="preserve"> </v>
      </c>
      <c r="D116" s="394"/>
      <c r="E116" s="394"/>
      <c r="F116" s="593"/>
      <c r="G116" s="595" t="str">
        <f t="array" ref="G116">IF(F116="","",INDEX(CATALOGO!AI:AI,MATCH(F116,CATALOGO!AJ:AJ,)))</f>
        <v/>
      </c>
      <c r="H116" s="593"/>
      <c r="I116" s="595" t="str">
        <f t="shared" si="0"/>
        <v/>
      </c>
      <c r="J116" s="595"/>
      <c r="K116" s="595"/>
      <c r="L116" s="394"/>
      <c r="M116" s="601"/>
      <c r="N116" s="602"/>
      <c r="O116" s="602"/>
      <c r="P116" s="602"/>
      <c r="Q116" s="602"/>
      <c r="R116" s="602"/>
      <c r="S116" s="602"/>
      <c r="T116" s="602"/>
      <c r="U116" s="602"/>
      <c r="V116" s="602"/>
      <c r="W116" s="602"/>
      <c r="X116" s="602"/>
      <c r="Y116" s="602"/>
      <c r="Z116" s="603">
        <f t="shared" si="1"/>
        <v>0</v>
      </c>
      <c r="AA116" s="364" t="str">
        <f t="shared" si="2"/>
        <v>CORRECTO</v>
      </c>
    </row>
    <row r="117" spans="1:27" ht="12" customHeight="1">
      <c r="A117" s="593"/>
      <c r="B117" s="594" t="str">
        <f>IFERROR(VLOOKUP(A117,CATALOGO!$D$3:$G$179,4,0)," ")</f>
        <v xml:space="preserve"> </v>
      </c>
      <c r="C117" s="594" t="str">
        <f>IFERROR(VLOOKUP(A117,CATALOGO!$D$3:$G$179,2,0)," ")</f>
        <v xml:space="preserve"> </v>
      </c>
      <c r="D117" s="394"/>
      <c r="E117" s="394"/>
      <c r="F117" s="593"/>
      <c r="G117" s="595" t="str">
        <f t="array" ref="G117">IF(F117="","",INDEX(CATALOGO!AI:AI,MATCH(F117,CATALOGO!AJ:AJ,)))</f>
        <v/>
      </c>
      <c r="H117" s="593"/>
      <c r="I117" s="595" t="str">
        <f t="shared" si="0"/>
        <v/>
      </c>
      <c r="J117" s="595"/>
      <c r="K117" s="595"/>
      <c r="L117" s="394"/>
      <c r="M117" s="601"/>
      <c r="N117" s="602"/>
      <c r="O117" s="602"/>
      <c r="P117" s="602"/>
      <c r="Q117" s="602"/>
      <c r="R117" s="602"/>
      <c r="S117" s="602"/>
      <c r="T117" s="602"/>
      <c r="U117" s="602"/>
      <c r="V117" s="602"/>
      <c r="W117" s="602"/>
      <c r="X117" s="602"/>
      <c r="Y117" s="602"/>
      <c r="Z117" s="603">
        <f t="shared" si="1"/>
        <v>0</v>
      </c>
      <c r="AA117" s="364" t="str">
        <f t="shared" si="2"/>
        <v>CORRECTO</v>
      </c>
    </row>
    <row r="118" spans="1:27" ht="12" customHeight="1">
      <c r="A118" s="593"/>
      <c r="B118" s="594" t="str">
        <f>IFERROR(VLOOKUP(A118,CATALOGO!$D$3:$G$179,4,0)," ")</f>
        <v xml:space="preserve"> </v>
      </c>
      <c r="C118" s="594" t="str">
        <f>IFERROR(VLOOKUP(A118,CATALOGO!$D$3:$G$179,2,0)," ")</f>
        <v xml:space="preserve"> </v>
      </c>
      <c r="D118" s="394"/>
      <c r="E118" s="394"/>
      <c r="F118" s="593"/>
      <c r="G118" s="595" t="str">
        <f t="array" ref="G118">IF(F118="","",INDEX(CATALOGO!AI:AI,MATCH(F118,CATALOGO!AJ:AJ,)))</f>
        <v/>
      </c>
      <c r="H118" s="593"/>
      <c r="I118" s="595" t="str">
        <f t="shared" si="0"/>
        <v/>
      </c>
      <c r="J118" s="595"/>
      <c r="K118" s="595"/>
      <c r="L118" s="394"/>
      <c r="M118" s="601"/>
      <c r="N118" s="602"/>
      <c r="O118" s="602"/>
      <c r="P118" s="602"/>
      <c r="Q118" s="602"/>
      <c r="R118" s="602"/>
      <c r="S118" s="602"/>
      <c r="T118" s="602"/>
      <c r="U118" s="602"/>
      <c r="V118" s="602"/>
      <c r="W118" s="602"/>
      <c r="X118" s="602"/>
      <c r="Y118" s="602"/>
      <c r="Z118" s="603">
        <f t="shared" si="1"/>
        <v>0</v>
      </c>
      <c r="AA118" s="364" t="str">
        <f t="shared" si="2"/>
        <v>CORRECTO</v>
      </c>
    </row>
    <row r="119" spans="1:27" ht="12" customHeight="1">
      <c r="A119" s="593"/>
      <c r="B119" s="594" t="str">
        <f>IFERROR(VLOOKUP(A119,CATALOGO!$D$3:$G$179,4,0)," ")</f>
        <v xml:space="preserve"> </v>
      </c>
      <c r="C119" s="594" t="str">
        <f>IFERROR(VLOOKUP(A119,CATALOGO!$D$3:$G$179,2,0)," ")</f>
        <v xml:space="preserve"> </v>
      </c>
      <c r="D119" s="394"/>
      <c r="E119" s="394"/>
      <c r="F119" s="593"/>
      <c r="G119" s="595" t="str">
        <f t="array" ref="G119">IF(F119="","",INDEX(CATALOGO!AI:AI,MATCH(F119,CATALOGO!AJ:AJ,)))</f>
        <v/>
      </c>
      <c r="H119" s="593"/>
      <c r="I119" s="595" t="str">
        <f t="shared" si="0"/>
        <v/>
      </c>
      <c r="J119" s="595"/>
      <c r="K119" s="595"/>
      <c r="L119" s="394"/>
      <c r="M119" s="601"/>
      <c r="N119" s="602"/>
      <c r="O119" s="602"/>
      <c r="P119" s="602"/>
      <c r="Q119" s="602"/>
      <c r="R119" s="602"/>
      <c r="S119" s="602"/>
      <c r="T119" s="602"/>
      <c r="U119" s="602"/>
      <c r="V119" s="602"/>
      <c r="W119" s="602"/>
      <c r="X119" s="602"/>
      <c r="Y119" s="602"/>
      <c r="Z119" s="603">
        <f t="shared" si="1"/>
        <v>0</v>
      </c>
      <c r="AA119" s="364" t="str">
        <f t="shared" si="2"/>
        <v>CORRECTO</v>
      </c>
    </row>
    <row r="120" spans="1:27" ht="12" customHeight="1">
      <c r="A120" s="593"/>
      <c r="B120" s="594" t="str">
        <f>IFERROR(VLOOKUP(A120,CATALOGO!$D$3:$G$179,4,0)," ")</f>
        <v xml:space="preserve"> </v>
      </c>
      <c r="C120" s="594" t="str">
        <f>IFERROR(VLOOKUP(A120,CATALOGO!$D$3:$G$179,2,0)," ")</f>
        <v xml:space="preserve"> </v>
      </c>
      <c r="D120" s="394"/>
      <c r="E120" s="394"/>
      <c r="F120" s="593"/>
      <c r="G120" s="595" t="str">
        <f t="array" ref="G120">IF(F120="","",INDEX(CATALOGO!AI:AI,MATCH(F120,CATALOGO!AJ:AJ,)))</f>
        <v/>
      </c>
      <c r="H120" s="593"/>
      <c r="I120" s="595" t="str">
        <f t="shared" si="0"/>
        <v/>
      </c>
      <c r="J120" s="595"/>
      <c r="K120" s="595"/>
      <c r="L120" s="394"/>
      <c r="M120" s="601"/>
      <c r="N120" s="602"/>
      <c r="O120" s="602"/>
      <c r="P120" s="602"/>
      <c r="Q120" s="602"/>
      <c r="R120" s="602"/>
      <c r="S120" s="602"/>
      <c r="T120" s="602"/>
      <c r="U120" s="602"/>
      <c r="V120" s="602"/>
      <c r="W120" s="602"/>
      <c r="X120" s="602"/>
      <c r="Y120" s="602"/>
      <c r="Z120" s="603">
        <f t="shared" si="1"/>
        <v>0</v>
      </c>
      <c r="AA120" s="364" t="str">
        <f t="shared" si="2"/>
        <v>CORRECTO</v>
      </c>
    </row>
    <row r="121" spans="1:27" ht="12" customHeight="1">
      <c r="A121" s="593"/>
      <c r="B121" s="594" t="str">
        <f>IFERROR(VLOOKUP(A121,CATALOGO!$D$3:$G$179,4,0)," ")</f>
        <v xml:space="preserve"> </v>
      </c>
      <c r="C121" s="594" t="str">
        <f>IFERROR(VLOOKUP(A121,CATALOGO!$D$3:$G$179,2,0)," ")</f>
        <v xml:space="preserve"> </v>
      </c>
      <c r="D121" s="394"/>
      <c r="E121" s="394"/>
      <c r="F121" s="593"/>
      <c r="G121" s="595" t="str">
        <f t="array" ref="G121">IF(F121="","",INDEX(CATALOGO!AI:AI,MATCH(F121,CATALOGO!AJ:AJ,)))</f>
        <v/>
      </c>
      <c r="H121" s="593"/>
      <c r="I121" s="595" t="str">
        <f t="shared" si="0"/>
        <v/>
      </c>
      <c r="J121" s="595"/>
      <c r="K121" s="595"/>
      <c r="L121" s="394"/>
      <c r="M121" s="601"/>
      <c r="N121" s="602"/>
      <c r="O121" s="602"/>
      <c r="P121" s="602"/>
      <c r="Q121" s="602"/>
      <c r="R121" s="602"/>
      <c r="S121" s="602"/>
      <c r="T121" s="602"/>
      <c r="U121" s="602"/>
      <c r="V121" s="602"/>
      <c r="W121" s="602"/>
      <c r="X121" s="602"/>
      <c r="Y121" s="602"/>
      <c r="Z121" s="603">
        <f t="shared" si="1"/>
        <v>0</v>
      </c>
      <c r="AA121" s="364" t="str">
        <f t="shared" si="2"/>
        <v>CORRECTO</v>
      </c>
    </row>
    <row r="122" spans="1:27" ht="12" customHeight="1">
      <c r="A122" s="593"/>
      <c r="B122" s="594" t="str">
        <f>IFERROR(VLOOKUP(A122,CATALOGO!$D$3:$G$179,4,0)," ")</f>
        <v xml:space="preserve"> </v>
      </c>
      <c r="C122" s="594" t="str">
        <f>IFERROR(VLOOKUP(A122,CATALOGO!$D$3:$G$179,2,0)," ")</f>
        <v xml:space="preserve"> </v>
      </c>
      <c r="D122" s="394"/>
      <c r="E122" s="394"/>
      <c r="F122" s="593"/>
      <c r="G122" s="595" t="str">
        <f t="array" ref="G122">IF(F122="","",INDEX(CATALOGO!AI:AI,MATCH(F122,CATALOGO!AJ:AJ,)))</f>
        <v/>
      </c>
      <c r="H122" s="593"/>
      <c r="I122" s="595" t="str">
        <f t="shared" si="0"/>
        <v/>
      </c>
      <c r="J122" s="595"/>
      <c r="K122" s="595"/>
      <c r="L122" s="394"/>
      <c r="M122" s="601"/>
      <c r="N122" s="602"/>
      <c r="O122" s="602"/>
      <c r="P122" s="602"/>
      <c r="Q122" s="602"/>
      <c r="R122" s="602"/>
      <c r="S122" s="602"/>
      <c r="T122" s="602"/>
      <c r="U122" s="602"/>
      <c r="V122" s="602"/>
      <c r="W122" s="602"/>
      <c r="X122" s="602"/>
      <c r="Y122" s="602"/>
      <c r="Z122" s="603">
        <f t="shared" si="1"/>
        <v>0</v>
      </c>
      <c r="AA122" s="364" t="str">
        <f t="shared" si="2"/>
        <v>CORRECTO</v>
      </c>
    </row>
    <row r="123" spans="1:27" ht="12" customHeight="1">
      <c r="A123" s="593"/>
      <c r="B123" s="594" t="str">
        <f>IFERROR(VLOOKUP(A123,CATALOGO!$D$3:$G$179,4,0)," ")</f>
        <v xml:space="preserve"> </v>
      </c>
      <c r="C123" s="594" t="str">
        <f>IFERROR(VLOOKUP(A123,CATALOGO!$D$3:$G$179,2,0)," ")</f>
        <v xml:space="preserve"> </v>
      </c>
      <c r="D123" s="394"/>
      <c r="E123" s="394"/>
      <c r="F123" s="593"/>
      <c r="G123" s="595" t="str">
        <f t="array" ref="G123">IF(F123="","",INDEX(CATALOGO!AI:AI,MATCH(F123,CATALOGO!AJ:AJ,)))</f>
        <v/>
      </c>
      <c r="H123" s="593"/>
      <c r="I123" s="595" t="str">
        <f t="shared" si="0"/>
        <v/>
      </c>
      <c r="J123" s="595"/>
      <c r="K123" s="595"/>
      <c r="L123" s="394"/>
      <c r="M123" s="601"/>
      <c r="N123" s="602"/>
      <c r="O123" s="602"/>
      <c r="P123" s="602"/>
      <c r="Q123" s="602"/>
      <c r="R123" s="602"/>
      <c r="S123" s="602"/>
      <c r="T123" s="602"/>
      <c r="U123" s="602"/>
      <c r="V123" s="602"/>
      <c r="W123" s="602"/>
      <c r="X123" s="602"/>
      <c r="Y123" s="602"/>
      <c r="Z123" s="603">
        <f t="shared" si="1"/>
        <v>0</v>
      </c>
      <c r="AA123" s="364" t="str">
        <f t="shared" si="2"/>
        <v>CORRECTO</v>
      </c>
    </row>
    <row r="124" spans="1:27" ht="12" customHeight="1">
      <c r="A124" s="593"/>
      <c r="B124" s="594" t="str">
        <f>IFERROR(VLOOKUP(A124,CATALOGO!$D$3:$G$179,4,0)," ")</f>
        <v xml:space="preserve"> </v>
      </c>
      <c r="C124" s="594" t="str">
        <f>IFERROR(VLOOKUP(A124,CATALOGO!$D$3:$G$179,2,0)," ")</f>
        <v xml:space="preserve"> </v>
      </c>
      <c r="D124" s="394"/>
      <c r="E124" s="394"/>
      <c r="F124" s="593"/>
      <c r="G124" s="595" t="str">
        <f t="array" ref="G124">IF(F124="","",INDEX(CATALOGO!AI:AI,MATCH(F124,CATALOGO!AJ:AJ,)))</f>
        <v/>
      </c>
      <c r="H124" s="593"/>
      <c r="I124" s="595" t="str">
        <f t="shared" si="0"/>
        <v/>
      </c>
      <c r="J124" s="595"/>
      <c r="K124" s="595"/>
      <c r="L124" s="394"/>
      <c r="M124" s="601"/>
      <c r="N124" s="602"/>
      <c r="O124" s="602"/>
      <c r="P124" s="602"/>
      <c r="Q124" s="602"/>
      <c r="R124" s="602"/>
      <c r="S124" s="602"/>
      <c r="T124" s="602"/>
      <c r="U124" s="602"/>
      <c r="V124" s="602"/>
      <c r="W124" s="602"/>
      <c r="X124" s="602"/>
      <c r="Y124" s="602"/>
      <c r="Z124" s="603">
        <f t="shared" si="1"/>
        <v>0</v>
      </c>
      <c r="AA124" s="364" t="str">
        <f t="shared" si="2"/>
        <v>CORRECTO</v>
      </c>
    </row>
    <row r="125" spans="1:27" ht="12" customHeight="1">
      <c r="A125" s="593"/>
      <c r="B125" s="594" t="str">
        <f>IFERROR(VLOOKUP(A125,CATALOGO!$D$3:$G$179,4,0)," ")</f>
        <v xml:space="preserve"> </v>
      </c>
      <c r="C125" s="594" t="str">
        <f>IFERROR(VLOOKUP(A125,CATALOGO!$D$3:$G$179,2,0)," ")</f>
        <v xml:space="preserve"> </v>
      </c>
      <c r="D125" s="394"/>
      <c r="E125" s="394"/>
      <c r="F125" s="593"/>
      <c r="G125" s="595" t="str">
        <f t="array" ref="G125">IF(F125="","",INDEX(CATALOGO!AI:AI,MATCH(F125,CATALOGO!AJ:AJ,)))</f>
        <v/>
      </c>
      <c r="H125" s="593"/>
      <c r="I125" s="595" t="str">
        <f t="shared" si="0"/>
        <v/>
      </c>
      <c r="J125" s="595"/>
      <c r="K125" s="595"/>
      <c r="L125" s="394"/>
      <c r="M125" s="601"/>
      <c r="N125" s="602"/>
      <c r="O125" s="602"/>
      <c r="P125" s="602"/>
      <c r="Q125" s="602"/>
      <c r="R125" s="602"/>
      <c r="S125" s="602"/>
      <c r="T125" s="602"/>
      <c r="U125" s="602"/>
      <c r="V125" s="602"/>
      <c r="W125" s="602"/>
      <c r="X125" s="602"/>
      <c r="Y125" s="602"/>
      <c r="Z125" s="603">
        <f t="shared" si="1"/>
        <v>0</v>
      </c>
      <c r="AA125" s="364" t="str">
        <f t="shared" si="2"/>
        <v>CORRECTO</v>
      </c>
    </row>
    <row r="126" spans="1:27" ht="12" customHeight="1">
      <c r="A126" s="593"/>
      <c r="B126" s="594" t="str">
        <f>IFERROR(VLOOKUP(A126,CATALOGO!$D$3:$G$179,4,0)," ")</f>
        <v xml:space="preserve"> </v>
      </c>
      <c r="C126" s="594" t="str">
        <f>IFERROR(VLOOKUP(A126,CATALOGO!$D$3:$G$179,2,0)," ")</f>
        <v xml:space="preserve"> </v>
      </c>
      <c r="D126" s="394"/>
      <c r="E126" s="394"/>
      <c r="F126" s="593"/>
      <c r="G126" s="595" t="str">
        <f t="array" ref="G126">IF(F126="","",INDEX(CATALOGO!AI:AI,MATCH(F126,CATALOGO!AJ:AJ,)))</f>
        <v/>
      </c>
      <c r="H126" s="593"/>
      <c r="I126" s="595" t="str">
        <f t="shared" si="0"/>
        <v/>
      </c>
      <c r="J126" s="595"/>
      <c r="K126" s="595"/>
      <c r="L126" s="394"/>
      <c r="M126" s="601"/>
      <c r="N126" s="602"/>
      <c r="O126" s="602"/>
      <c r="P126" s="602"/>
      <c r="Q126" s="602"/>
      <c r="R126" s="602"/>
      <c r="S126" s="602"/>
      <c r="T126" s="602"/>
      <c r="U126" s="602"/>
      <c r="V126" s="602"/>
      <c r="W126" s="602"/>
      <c r="X126" s="602"/>
      <c r="Y126" s="602"/>
      <c r="Z126" s="603">
        <f t="shared" si="1"/>
        <v>0</v>
      </c>
      <c r="AA126" s="364" t="str">
        <f t="shared" si="2"/>
        <v>CORRECTO</v>
      </c>
    </row>
    <row r="127" spans="1:27" ht="12" customHeight="1">
      <c r="A127" s="593"/>
      <c r="B127" s="594" t="str">
        <f>IFERROR(VLOOKUP(A127,CATALOGO!$D$3:$G$179,4,0)," ")</f>
        <v xml:space="preserve"> </v>
      </c>
      <c r="C127" s="594" t="str">
        <f>IFERROR(VLOOKUP(A127,CATALOGO!$D$3:$G$179,2,0)," ")</f>
        <v xml:space="preserve"> </v>
      </c>
      <c r="D127" s="394"/>
      <c r="E127" s="394"/>
      <c r="F127" s="593"/>
      <c r="G127" s="595" t="str">
        <f t="array" ref="G127">IF(F127="","",INDEX(CATALOGO!AI:AI,MATCH(F127,CATALOGO!AJ:AJ,)))</f>
        <v/>
      </c>
      <c r="H127" s="593"/>
      <c r="I127" s="595" t="str">
        <f t="shared" si="0"/>
        <v/>
      </c>
      <c r="J127" s="595"/>
      <c r="K127" s="595"/>
      <c r="L127" s="394"/>
      <c r="M127" s="601"/>
      <c r="N127" s="602"/>
      <c r="O127" s="602"/>
      <c r="P127" s="602"/>
      <c r="Q127" s="602"/>
      <c r="R127" s="602"/>
      <c r="S127" s="602"/>
      <c r="T127" s="602"/>
      <c r="U127" s="602"/>
      <c r="V127" s="602"/>
      <c r="W127" s="602"/>
      <c r="X127" s="602"/>
      <c r="Y127" s="602"/>
      <c r="Z127" s="603">
        <f t="shared" si="1"/>
        <v>0</v>
      </c>
      <c r="AA127" s="364" t="str">
        <f t="shared" si="2"/>
        <v>CORRECTO</v>
      </c>
    </row>
    <row r="128" spans="1:27" ht="12" customHeight="1">
      <c r="A128" s="593"/>
      <c r="B128" s="594" t="str">
        <f>IFERROR(VLOOKUP(A128,CATALOGO!$D$3:$G$179,4,0)," ")</f>
        <v xml:space="preserve"> </v>
      </c>
      <c r="C128" s="594" t="str">
        <f>IFERROR(VLOOKUP(A128,CATALOGO!$D$3:$G$179,2,0)," ")</f>
        <v xml:space="preserve"> </v>
      </c>
      <c r="D128" s="394"/>
      <c r="E128" s="394"/>
      <c r="F128" s="593"/>
      <c r="G128" s="595" t="str">
        <f t="array" ref="G128">IF(F128="","",INDEX(CATALOGO!AI:AI,MATCH(F128,CATALOGO!AJ:AJ,)))</f>
        <v/>
      </c>
      <c r="H128" s="593"/>
      <c r="I128" s="595" t="str">
        <f t="shared" si="0"/>
        <v/>
      </c>
      <c r="J128" s="595"/>
      <c r="K128" s="595"/>
      <c r="L128" s="394"/>
      <c r="M128" s="601"/>
      <c r="N128" s="602"/>
      <c r="O128" s="602"/>
      <c r="P128" s="602"/>
      <c r="Q128" s="602"/>
      <c r="R128" s="602"/>
      <c r="S128" s="602"/>
      <c r="T128" s="602"/>
      <c r="U128" s="602"/>
      <c r="V128" s="602"/>
      <c r="W128" s="602"/>
      <c r="X128" s="602"/>
      <c r="Y128" s="602"/>
      <c r="Z128" s="603">
        <f t="shared" si="1"/>
        <v>0</v>
      </c>
      <c r="AA128" s="364" t="str">
        <f t="shared" si="2"/>
        <v>CORRECTO</v>
      </c>
    </row>
    <row r="129" spans="1:27" ht="12" customHeight="1">
      <c r="A129" s="593"/>
      <c r="B129" s="594" t="str">
        <f>IFERROR(VLOOKUP(A129,CATALOGO!$D$3:$G$179,4,0)," ")</f>
        <v xml:space="preserve"> </v>
      </c>
      <c r="C129" s="594" t="str">
        <f>IFERROR(VLOOKUP(A129,CATALOGO!$D$3:$G$179,2,0)," ")</f>
        <v xml:space="preserve"> </v>
      </c>
      <c r="D129" s="394"/>
      <c r="E129" s="394"/>
      <c r="F129" s="593"/>
      <c r="G129" s="595" t="str">
        <f t="array" ref="G129">IF(F129="","",INDEX(CATALOGO!AI:AI,MATCH(F129,CATALOGO!AJ:AJ,)))</f>
        <v/>
      </c>
      <c r="H129" s="593"/>
      <c r="I129" s="595" t="str">
        <f t="shared" si="0"/>
        <v/>
      </c>
      <c r="J129" s="595"/>
      <c r="K129" s="595"/>
      <c r="L129" s="394"/>
      <c r="M129" s="601"/>
      <c r="N129" s="602"/>
      <c r="O129" s="602"/>
      <c r="P129" s="602"/>
      <c r="Q129" s="602"/>
      <c r="R129" s="602"/>
      <c r="S129" s="602"/>
      <c r="T129" s="602"/>
      <c r="U129" s="602"/>
      <c r="V129" s="602"/>
      <c r="W129" s="602"/>
      <c r="X129" s="602"/>
      <c r="Y129" s="602"/>
      <c r="Z129" s="603">
        <f t="shared" si="1"/>
        <v>0</v>
      </c>
      <c r="AA129" s="364" t="str">
        <f t="shared" si="2"/>
        <v>CORRECTO</v>
      </c>
    </row>
    <row r="130" spans="1:27" ht="12" customHeight="1">
      <c r="A130" s="593"/>
      <c r="B130" s="594" t="str">
        <f>IFERROR(VLOOKUP(A130,CATALOGO!$D$3:$G$179,4,0)," ")</f>
        <v xml:space="preserve"> </v>
      </c>
      <c r="C130" s="594" t="str">
        <f>IFERROR(VLOOKUP(A130,CATALOGO!$D$3:$G$179,2,0)," ")</f>
        <v xml:space="preserve"> </v>
      </c>
      <c r="D130" s="394"/>
      <c r="E130" s="394"/>
      <c r="F130" s="593"/>
      <c r="G130" s="595" t="str">
        <f t="array" ref="G130">IF(F130="","",INDEX(CATALOGO!AI:AI,MATCH(F130,CATALOGO!AJ:AJ,)))</f>
        <v/>
      </c>
      <c r="H130" s="593"/>
      <c r="I130" s="595" t="str">
        <f t="shared" si="0"/>
        <v/>
      </c>
      <c r="J130" s="595"/>
      <c r="K130" s="595"/>
      <c r="L130" s="394"/>
      <c r="M130" s="601"/>
      <c r="N130" s="602"/>
      <c r="O130" s="602"/>
      <c r="P130" s="602"/>
      <c r="Q130" s="602"/>
      <c r="R130" s="602"/>
      <c r="S130" s="602"/>
      <c r="T130" s="602"/>
      <c r="U130" s="602"/>
      <c r="V130" s="602"/>
      <c r="W130" s="602"/>
      <c r="X130" s="602"/>
      <c r="Y130" s="602"/>
      <c r="Z130" s="603">
        <f t="shared" si="1"/>
        <v>0</v>
      </c>
      <c r="AA130" s="364" t="str">
        <f t="shared" si="2"/>
        <v>CORRECTO</v>
      </c>
    </row>
    <row r="131" spans="1:27" ht="12" customHeight="1">
      <c r="A131" s="593"/>
      <c r="B131" s="594" t="str">
        <f>IFERROR(VLOOKUP(A131,CATALOGO!$D$3:$G$179,4,0)," ")</f>
        <v xml:space="preserve"> </v>
      </c>
      <c r="C131" s="594" t="str">
        <f>IFERROR(VLOOKUP(A131,CATALOGO!$D$3:$G$179,2,0)," ")</f>
        <v xml:space="preserve"> </v>
      </c>
      <c r="D131" s="394"/>
      <c r="E131" s="394"/>
      <c r="F131" s="593"/>
      <c r="G131" s="595" t="str">
        <f t="array" ref="G131">IF(F131="","",INDEX(CATALOGO!AI:AI,MATCH(F131,CATALOGO!AJ:AJ,)))</f>
        <v/>
      </c>
      <c r="H131" s="593"/>
      <c r="I131" s="595" t="str">
        <f t="shared" si="0"/>
        <v/>
      </c>
      <c r="J131" s="595"/>
      <c r="K131" s="595"/>
      <c r="L131" s="394"/>
      <c r="M131" s="601"/>
      <c r="N131" s="602"/>
      <c r="O131" s="602"/>
      <c r="P131" s="602"/>
      <c r="Q131" s="602"/>
      <c r="R131" s="602"/>
      <c r="S131" s="602"/>
      <c r="T131" s="602"/>
      <c r="U131" s="602"/>
      <c r="V131" s="602"/>
      <c r="W131" s="602"/>
      <c r="X131" s="602"/>
      <c r="Y131" s="602"/>
      <c r="Z131" s="603">
        <f t="shared" si="1"/>
        <v>0</v>
      </c>
      <c r="AA131" s="364" t="str">
        <f t="shared" si="2"/>
        <v>CORRECTO</v>
      </c>
    </row>
    <row r="132" spans="1:27" ht="12" customHeight="1">
      <c r="A132" s="593"/>
      <c r="B132" s="594" t="str">
        <f>IFERROR(VLOOKUP(A132,CATALOGO!$D$3:$G$179,4,0)," ")</f>
        <v xml:space="preserve"> </v>
      </c>
      <c r="C132" s="594" t="str">
        <f>IFERROR(VLOOKUP(A132,CATALOGO!$D$3:$G$179,2,0)," ")</f>
        <v xml:space="preserve"> </v>
      </c>
      <c r="D132" s="394"/>
      <c r="E132" s="394"/>
      <c r="F132" s="593"/>
      <c r="G132" s="595" t="str">
        <f t="array" ref="G132">IF(F132="","",INDEX(CATALOGO!AI:AI,MATCH(F132,CATALOGO!AJ:AJ,)))</f>
        <v/>
      </c>
      <c r="H132" s="593"/>
      <c r="I132" s="595" t="str">
        <f t="shared" si="0"/>
        <v/>
      </c>
      <c r="J132" s="595"/>
      <c r="K132" s="595"/>
      <c r="L132" s="394"/>
      <c r="M132" s="601"/>
      <c r="N132" s="602"/>
      <c r="O132" s="602"/>
      <c r="P132" s="602"/>
      <c r="Q132" s="602"/>
      <c r="R132" s="602"/>
      <c r="S132" s="602"/>
      <c r="T132" s="602"/>
      <c r="U132" s="602"/>
      <c r="V132" s="602"/>
      <c r="W132" s="602"/>
      <c r="X132" s="602"/>
      <c r="Y132" s="602"/>
      <c r="Z132" s="603">
        <f t="shared" si="1"/>
        <v>0</v>
      </c>
      <c r="AA132" s="364" t="str">
        <f t="shared" si="2"/>
        <v>CORRECTO</v>
      </c>
    </row>
    <row r="133" spans="1:27" ht="12" customHeight="1">
      <c r="A133" s="593"/>
      <c r="B133" s="594" t="str">
        <f>IFERROR(VLOOKUP(A133,CATALOGO!$D$3:$G$179,4,0)," ")</f>
        <v xml:space="preserve"> </v>
      </c>
      <c r="C133" s="594" t="str">
        <f>IFERROR(VLOOKUP(A133,CATALOGO!$D$3:$G$179,2,0)," ")</f>
        <v xml:space="preserve"> </v>
      </c>
      <c r="D133" s="394"/>
      <c r="E133" s="394"/>
      <c r="F133" s="593"/>
      <c r="G133" s="595" t="str">
        <f t="array" ref="G133">IF(F133="","",INDEX(CATALOGO!AI:AI,MATCH(F133,CATALOGO!AJ:AJ,)))</f>
        <v/>
      </c>
      <c r="H133" s="593"/>
      <c r="I133" s="595" t="str">
        <f t="shared" si="0"/>
        <v/>
      </c>
      <c r="J133" s="595"/>
      <c r="K133" s="595"/>
      <c r="L133" s="394"/>
      <c r="M133" s="601"/>
      <c r="N133" s="602"/>
      <c r="O133" s="602"/>
      <c r="P133" s="602"/>
      <c r="Q133" s="602"/>
      <c r="R133" s="602"/>
      <c r="S133" s="602"/>
      <c r="T133" s="602"/>
      <c r="U133" s="602"/>
      <c r="V133" s="602"/>
      <c r="W133" s="602"/>
      <c r="X133" s="602"/>
      <c r="Y133" s="602"/>
      <c r="Z133" s="603">
        <f t="shared" si="1"/>
        <v>0</v>
      </c>
      <c r="AA133" s="364" t="str">
        <f t="shared" si="2"/>
        <v>CORRECTO</v>
      </c>
    </row>
    <row r="134" spans="1:27" ht="12" customHeight="1">
      <c r="A134" s="593"/>
      <c r="B134" s="594" t="str">
        <f>IFERROR(VLOOKUP(A134,CATALOGO!$D$3:$G$179,4,0)," ")</f>
        <v xml:space="preserve"> </v>
      </c>
      <c r="C134" s="594" t="str">
        <f>IFERROR(VLOOKUP(A134,CATALOGO!$D$3:$G$179,2,0)," ")</f>
        <v xml:space="preserve"> </v>
      </c>
      <c r="D134" s="394"/>
      <c r="E134" s="394"/>
      <c r="F134" s="593"/>
      <c r="G134" s="595" t="str">
        <f t="array" ref="G134">IF(F134="","",INDEX(CATALOGO!AI:AI,MATCH(F134,CATALOGO!AJ:AJ,)))</f>
        <v/>
      </c>
      <c r="H134" s="593"/>
      <c r="I134" s="595" t="str">
        <f t="shared" si="0"/>
        <v/>
      </c>
      <c r="J134" s="595"/>
      <c r="K134" s="595"/>
      <c r="L134" s="394"/>
      <c r="M134" s="601"/>
      <c r="N134" s="602"/>
      <c r="O134" s="602"/>
      <c r="P134" s="602"/>
      <c r="Q134" s="602"/>
      <c r="R134" s="602"/>
      <c r="S134" s="602"/>
      <c r="T134" s="602"/>
      <c r="U134" s="602"/>
      <c r="V134" s="602"/>
      <c r="W134" s="602"/>
      <c r="X134" s="602"/>
      <c r="Y134" s="602"/>
      <c r="Z134" s="603">
        <f t="shared" si="1"/>
        <v>0</v>
      </c>
      <c r="AA134" s="364" t="str">
        <f t="shared" si="2"/>
        <v>CORRECTO</v>
      </c>
    </row>
    <row r="135" spans="1:27" ht="12" customHeight="1">
      <c r="A135" s="593"/>
      <c r="B135" s="594" t="str">
        <f>IFERROR(VLOOKUP(A135,CATALOGO!$D$3:$G$179,4,0)," ")</f>
        <v xml:space="preserve"> </v>
      </c>
      <c r="C135" s="594" t="str">
        <f>IFERROR(VLOOKUP(A135,CATALOGO!$D$3:$G$179,2,0)," ")</f>
        <v xml:space="preserve"> </v>
      </c>
      <c r="D135" s="394"/>
      <c r="E135" s="394"/>
      <c r="F135" s="593"/>
      <c r="G135" s="595" t="str">
        <f t="array" ref="G135">IF(F135="","",INDEX(CATALOGO!AI:AI,MATCH(F135,CATALOGO!AJ:AJ,)))</f>
        <v/>
      </c>
      <c r="H135" s="593"/>
      <c r="I135" s="595" t="str">
        <f t="shared" si="0"/>
        <v/>
      </c>
      <c r="J135" s="595"/>
      <c r="K135" s="595"/>
      <c r="L135" s="394"/>
      <c r="M135" s="601"/>
      <c r="N135" s="602"/>
      <c r="O135" s="602"/>
      <c r="P135" s="602"/>
      <c r="Q135" s="602"/>
      <c r="R135" s="602"/>
      <c r="S135" s="602"/>
      <c r="T135" s="602"/>
      <c r="U135" s="602"/>
      <c r="V135" s="602"/>
      <c r="W135" s="602"/>
      <c r="X135" s="602"/>
      <c r="Y135" s="602"/>
      <c r="Z135" s="603">
        <f t="shared" si="1"/>
        <v>0</v>
      </c>
      <c r="AA135" s="364" t="str">
        <f t="shared" si="2"/>
        <v>CORRECTO</v>
      </c>
    </row>
    <row r="136" spans="1:27" ht="12" customHeight="1">
      <c r="A136" s="593"/>
      <c r="B136" s="594" t="str">
        <f>IFERROR(VLOOKUP(A136,CATALOGO!$D$3:$G$179,4,0)," ")</f>
        <v xml:space="preserve"> </v>
      </c>
      <c r="C136" s="594" t="str">
        <f>IFERROR(VLOOKUP(A136,CATALOGO!$D$3:$G$179,2,0)," ")</f>
        <v xml:space="preserve"> </v>
      </c>
      <c r="D136" s="394"/>
      <c r="E136" s="394"/>
      <c r="F136" s="593"/>
      <c r="G136" s="595" t="str">
        <f t="array" ref="G136">IF(F136="","",INDEX(CATALOGO!AI:AI,MATCH(F136,CATALOGO!AJ:AJ,)))</f>
        <v/>
      </c>
      <c r="H136" s="593"/>
      <c r="I136" s="595" t="str">
        <f t="shared" si="0"/>
        <v/>
      </c>
      <c r="J136" s="595"/>
      <c r="K136" s="595"/>
      <c r="L136" s="394"/>
      <c r="M136" s="601"/>
      <c r="N136" s="602"/>
      <c r="O136" s="602"/>
      <c r="P136" s="602"/>
      <c r="Q136" s="602"/>
      <c r="R136" s="602"/>
      <c r="S136" s="602"/>
      <c r="T136" s="602"/>
      <c r="U136" s="602"/>
      <c r="V136" s="602"/>
      <c r="W136" s="602"/>
      <c r="X136" s="602"/>
      <c r="Y136" s="602"/>
      <c r="Z136" s="603">
        <f t="shared" si="1"/>
        <v>0</v>
      </c>
      <c r="AA136" s="364" t="str">
        <f t="shared" si="2"/>
        <v>CORRECTO</v>
      </c>
    </row>
    <row r="137" spans="1:27" ht="12" customHeight="1">
      <c r="A137" s="593"/>
      <c r="B137" s="594" t="str">
        <f>IFERROR(VLOOKUP(A137,CATALOGO!$D$3:$G$179,4,0)," ")</f>
        <v xml:space="preserve"> </v>
      </c>
      <c r="C137" s="594" t="str">
        <f>IFERROR(VLOOKUP(A137,CATALOGO!$D$3:$G$179,2,0)," ")</f>
        <v xml:space="preserve"> </v>
      </c>
      <c r="D137" s="394"/>
      <c r="E137" s="394"/>
      <c r="F137" s="593"/>
      <c r="G137" s="595" t="str">
        <f t="array" ref="G137">IF(F137="","",INDEX(CATALOGO!AI:AI,MATCH(F137,CATALOGO!AJ:AJ,)))</f>
        <v/>
      </c>
      <c r="H137" s="593"/>
      <c r="I137" s="595" t="str">
        <f t="shared" si="0"/>
        <v/>
      </c>
      <c r="J137" s="595"/>
      <c r="K137" s="595"/>
      <c r="L137" s="394"/>
      <c r="M137" s="601"/>
      <c r="N137" s="602"/>
      <c r="O137" s="602"/>
      <c r="P137" s="602"/>
      <c r="Q137" s="602"/>
      <c r="R137" s="602"/>
      <c r="S137" s="602"/>
      <c r="T137" s="602"/>
      <c r="U137" s="602"/>
      <c r="V137" s="602"/>
      <c r="W137" s="602"/>
      <c r="X137" s="602"/>
      <c r="Y137" s="602"/>
      <c r="Z137" s="603">
        <f t="shared" si="1"/>
        <v>0</v>
      </c>
      <c r="AA137" s="364" t="str">
        <f t="shared" si="2"/>
        <v>CORRECTO</v>
      </c>
    </row>
    <row r="138" spans="1:27" ht="12" customHeight="1">
      <c r="A138" s="593"/>
      <c r="B138" s="594" t="str">
        <f>IFERROR(VLOOKUP(A138,CATALOGO!$D$3:$G$179,4,0)," ")</f>
        <v xml:space="preserve"> </v>
      </c>
      <c r="C138" s="594" t="str">
        <f>IFERROR(VLOOKUP(A138,CATALOGO!$D$3:$G$179,2,0)," ")</f>
        <v xml:space="preserve"> </v>
      </c>
      <c r="D138" s="394"/>
      <c r="E138" s="394"/>
      <c r="F138" s="593"/>
      <c r="G138" s="595" t="str">
        <f t="array" ref="G138">IF(F138="","",INDEX(CATALOGO!AI:AI,MATCH(F138,CATALOGO!AJ:AJ,)))</f>
        <v/>
      </c>
      <c r="H138" s="593"/>
      <c r="I138" s="595" t="str">
        <f t="shared" si="0"/>
        <v/>
      </c>
      <c r="J138" s="595"/>
      <c r="K138" s="595"/>
      <c r="L138" s="394"/>
      <c r="M138" s="601"/>
      <c r="N138" s="602"/>
      <c r="O138" s="602"/>
      <c r="P138" s="602"/>
      <c r="Q138" s="602"/>
      <c r="R138" s="602"/>
      <c r="S138" s="602"/>
      <c r="T138" s="602"/>
      <c r="U138" s="602"/>
      <c r="V138" s="602"/>
      <c r="W138" s="602"/>
      <c r="X138" s="602"/>
      <c r="Y138" s="602"/>
      <c r="Z138" s="603">
        <f t="shared" si="1"/>
        <v>0</v>
      </c>
      <c r="AA138" s="364" t="str">
        <f t="shared" si="2"/>
        <v>CORRECTO</v>
      </c>
    </row>
    <row r="139" spans="1:27" ht="12" customHeight="1">
      <c r="A139" s="593"/>
      <c r="B139" s="594" t="str">
        <f>IFERROR(VLOOKUP(A139,CATALOGO!$D$3:$G$179,4,0)," ")</f>
        <v xml:space="preserve"> </v>
      </c>
      <c r="C139" s="594" t="str">
        <f>IFERROR(VLOOKUP(A139,CATALOGO!$D$3:$G$179,2,0)," ")</f>
        <v xml:space="preserve"> </v>
      </c>
      <c r="D139" s="394"/>
      <c r="E139" s="394"/>
      <c r="F139" s="593"/>
      <c r="G139" s="595" t="str">
        <f t="array" ref="G139">IF(F139="","",INDEX(CATALOGO!AI:AI,MATCH(F139,CATALOGO!AJ:AJ,)))</f>
        <v/>
      </c>
      <c r="H139" s="593"/>
      <c r="I139" s="595" t="str">
        <f t="shared" si="0"/>
        <v/>
      </c>
      <c r="J139" s="595"/>
      <c r="K139" s="595"/>
      <c r="L139" s="394"/>
      <c r="M139" s="601"/>
      <c r="N139" s="602"/>
      <c r="O139" s="602"/>
      <c r="P139" s="602"/>
      <c r="Q139" s="602"/>
      <c r="R139" s="602"/>
      <c r="S139" s="602"/>
      <c r="T139" s="602"/>
      <c r="U139" s="602"/>
      <c r="V139" s="602"/>
      <c r="W139" s="602"/>
      <c r="X139" s="602"/>
      <c r="Y139" s="602"/>
      <c r="Z139" s="603">
        <f t="shared" si="1"/>
        <v>0</v>
      </c>
      <c r="AA139" s="364" t="str">
        <f t="shared" si="2"/>
        <v>CORRECTO</v>
      </c>
    </row>
    <row r="140" spans="1:27" ht="12" customHeight="1">
      <c r="A140" s="593"/>
      <c r="B140" s="594" t="str">
        <f>IFERROR(VLOOKUP(A140,CATALOGO!$D$3:$G$179,4,0)," ")</f>
        <v xml:space="preserve"> </v>
      </c>
      <c r="C140" s="594" t="str">
        <f>IFERROR(VLOOKUP(A140,CATALOGO!$D$3:$G$179,2,0)," ")</f>
        <v xml:space="preserve"> </v>
      </c>
      <c r="D140" s="394"/>
      <c r="E140" s="394"/>
      <c r="F140" s="593"/>
      <c r="G140" s="595" t="str">
        <f t="array" ref="G140">IF(F140="","",INDEX(CATALOGO!AI:AI,MATCH(F140,CATALOGO!AJ:AJ,)))</f>
        <v/>
      </c>
      <c r="H140" s="593"/>
      <c r="I140" s="595" t="str">
        <f t="shared" si="0"/>
        <v/>
      </c>
      <c r="J140" s="595"/>
      <c r="K140" s="595"/>
      <c r="L140" s="394"/>
      <c r="M140" s="601"/>
      <c r="N140" s="602"/>
      <c r="O140" s="602"/>
      <c r="P140" s="602"/>
      <c r="Q140" s="602"/>
      <c r="R140" s="602"/>
      <c r="S140" s="602"/>
      <c r="T140" s="602"/>
      <c r="U140" s="602"/>
      <c r="V140" s="602"/>
      <c r="W140" s="602"/>
      <c r="X140" s="602"/>
      <c r="Y140" s="602"/>
      <c r="Z140" s="603">
        <f t="shared" si="1"/>
        <v>0</v>
      </c>
      <c r="AA140" s="364" t="str">
        <f t="shared" si="2"/>
        <v>CORRECTO</v>
      </c>
    </row>
    <row r="141" spans="1:27" ht="12" customHeight="1">
      <c r="A141" s="593"/>
      <c r="B141" s="594" t="str">
        <f>IFERROR(VLOOKUP(A141,CATALOGO!$D$3:$G$179,4,0)," ")</f>
        <v xml:space="preserve"> </v>
      </c>
      <c r="C141" s="594" t="str">
        <f>IFERROR(VLOOKUP(A141,CATALOGO!$D$3:$G$179,2,0)," ")</f>
        <v xml:space="preserve"> </v>
      </c>
      <c r="D141" s="394"/>
      <c r="E141" s="394"/>
      <c r="F141" s="593"/>
      <c r="G141" s="595" t="str">
        <f t="array" ref="G141">IF(F141="","",INDEX(CATALOGO!AI:AI,MATCH(F141,CATALOGO!AJ:AJ,)))</f>
        <v/>
      </c>
      <c r="H141" s="593"/>
      <c r="I141" s="595" t="str">
        <f t="shared" si="0"/>
        <v/>
      </c>
      <c r="J141" s="595"/>
      <c r="K141" s="595"/>
      <c r="L141" s="394"/>
      <c r="M141" s="601"/>
      <c r="N141" s="602"/>
      <c r="O141" s="602"/>
      <c r="P141" s="602"/>
      <c r="Q141" s="602"/>
      <c r="R141" s="602"/>
      <c r="S141" s="602"/>
      <c r="T141" s="602"/>
      <c r="U141" s="602"/>
      <c r="V141" s="602"/>
      <c r="W141" s="602"/>
      <c r="X141" s="602"/>
      <c r="Y141" s="602"/>
      <c r="Z141" s="603">
        <f t="shared" si="1"/>
        <v>0</v>
      </c>
      <c r="AA141" s="364" t="str">
        <f t="shared" si="2"/>
        <v>CORRECTO</v>
      </c>
    </row>
    <row r="142" spans="1:27" ht="12" customHeight="1">
      <c r="A142" s="593"/>
      <c r="B142" s="594" t="str">
        <f>IFERROR(VLOOKUP(A142,CATALOGO!$D$3:$G$179,4,0)," ")</f>
        <v xml:space="preserve"> </v>
      </c>
      <c r="C142" s="594" t="str">
        <f>IFERROR(VLOOKUP(A142,CATALOGO!$D$3:$G$179,2,0)," ")</f>
        <v xml:space="preserve"> </v>
      </c>
      <c r="D142" s="394"/>
      <c r="E142" s="394"/>
      <c r="F142" s="593"/>
      <c r="G142" s="595" t="str">
        <f t="array" ref="G142">IF(F142="","",INDEX(CATALOGO!AI:AI,MATCH(F142,CATALOGO!AJ:AJ,)))</f>
        <v/>
      </c>
      <c r="H142" s="593"/>
      <c r="I142" s="595" t="str">
        <f t="shared" si="0"/>
        <v/>
      </c>
      <c r="J142" s="595"/>
      <c r="K142" s="595"/>
      <c r="L142" s="394"/>
      <c r="M142" s="601"/>
      <c r="N142" s="602"/>
      <c r="O142" s="602"/>
      <c r="P142" s="602"/>
      <c r="Q142" s="602"/>
      <c r="R142" s="602"/>
      <c r="S142" s="602"/>
      <c r="T142" s="602"/>
      <c r="U142" s="602"/>
      <c r="V142" s="602"/>
      <c r="W142" s="602"/>
      <c r="X142" s="602"/>
      <c r="Y142" s="602"/>
      <c r="Z142" s="603">
        <f t="shared" si="1"/>
        <v>0</v>
      </c>
      <c r="AA142" s="364" t="str">
        <f t="shared" si="2"/>
        <v>CORRECTO</v>
      </c>
    </row>
    <row r="143" spans="1:27" ht="12" customHeight="1">
      <c r="A143" s="593"/>
      <c r="B143" s="594" t="str">
        <f>IFERROR(VLOOKUP(A143,CATALOGO!$D$3:$G$179,4,0)," ")</f>
        <v xml:space="preserve"> </v>
      </c>
      <c r="C143" s="594" t="str">
        <f>IFERROR(VLOOKUP(A143,CATALOGO!$D$3:$G$179,2,0)," ")</f>
        <v xml:space="preserve"> </v>
      </c>
      <c r="D143" s="394"/>
      <c r="E143" s="394"/>
      <c r="F143" s="593"/>
      <c r="G143" s="595" t="str">
        <f t="array" ref="G143">IF(F143="","",INDEX(CATALOGO!AI:AI,MATCH(F143,CATALOGO!AJ:AJ,)))</f>
        <v/>
      </c>
      <c r="H143" s="593"/>
      <c r="I143" s="595" t="str">
        <f t="shared" si="0"/>
        <v/>
      </c>
      <c r="J143" s="595"/>
      <c r="K143" s="595"/>
      <c r="L143" s="394"/>
      <c r="M143" s="601"/>
      <c r="N143" s="602"/>
      <c r="O143" s="602"/>
      <c r="P143" s="602"/>
      <c r="Q143" s="602"/>
      <c r="R143" s="602"/>
      <c r="S143" s="602"/>
      <c r="T143" s="602"/>
      <c r="U143" s="602"/>
      <c r="V143" s="602"/>
      <c r="W143" s="602"/>
      <c r="X143" s="602"/>
      <c r="Y143" s="602"/>
      <c r="Z143" s="603">
        <f t="shared" si="1"/>
        <v>0</v>
      </c>
      <c r="AA143" s="364" t="str">
        <f t="shared" si="2"/>
        <v>CORRECTO</v>
      </c>
    </row>
    <row r="144" spans="1:27" ht="12" customHeight="1">
      <c r="A144" s="593"/>
      <c r="B144" s="594" t="str">
        <f>IFERROR(VLOOKUP(A144,CATALOGO!$D$3:$G$179,4,0)," ")</f>
        <v xml:space="preserve"> </v>
      </c>
      <c r="C144" s="594" t="str">
        <f>IFERROR(VLOOKUP(A144,CATALOGO!$D$3:$G$179,2,0)," ")</f>
        <v xml:space="preserve"> </v>
      </c>
      <c r="D144" s="394"/>
      <c r="E144" s="394"/>
      <c r="F144" s="593"/>
      <c r="G144" s="595" t="str">
        <f t="array" ref="G144">IF(F144="","",INDEX(CATALOGO!AI:AI,MATCH(F144,CATALOGO!AJ:AJ,)))</f>
        <v/>
      </c>
      <c r="H144" s="593"/>
      <c r="I144" s="595" t="str">
        <f t="shared" si="0"/>
        <v/>
      </c>
      <c r="J144" s="595"/>
      <c r="K144" s="595"/>
      <c r="L144" s="394"/>
      <c r="M144" s="601"/>
      <c r="N144" s="602"/>
      <c r="O144" s="602"/>
      <c r="P144" s="602"/>
      <c r="Q144" s="602"/>
      <c r="R144" s="602"/>
      <c r="S144" s="602"/>
      <c r="T144" s="602"/>
      <c r="U144" s="602"/>
      <c r="V144" s="602"/>
      <c r="W144" s="602"/>
      <c r="X144" s="602"/>
      <c r="Y144" s="602"/>
      <c r="Z144" s="603">
        <f t="shared" si="1"/>
        <v>0</v>
      </c>
      <c r="AA144" s="364" t="str">
        <f t="shared" si="2"/>
        <v>CORRECTO</v>
      </c>
    </row>
    <row r="145" spans="1:27" ht="12" customHeight="1">
      <c r="A145" s="593"/>
      <c r="B145" s="594" t="str">
        <f>IFERROR(VLOOKUP(A145,CATALOGO!$D$3:$G$179,4,0)," ")</f>
        <v xml:space="preserve"> </v>
      </c>
      <c r="C145" s="594" t="str">
        <f>IFERROR(VLOOKUP(A145,CATALOGO!$D$3:$G$179,2,0)," ")</f>
        <v xml:space="preserve"> </v>
      </c>
      <c r="D145" s="394"/>
      <c r="E145" s="394"/>
      <c r="F145" s="593"/>
      <c r="G145" s="595" t="str">
        <f t="array" ref="G145">IF(F145="","",INDEX(CATALOGO!AI:AI,MATCH(F145,CATALOGO!AJ:AJ,)))</f>
        <v/>
      </c>
      <c r="H145" s="593"/>
      <c r="I145" s="595" t="str">
        <f t="shared" si="0"/>
        <v/>
      </c>
      <c r="J145" s="595"/>
      <c r="K145" s="595"/>
      <c r="L145" s="394"/>
      <c r="M145" s="601"/>
      <c r="N145" s="602"/>
      <c r="O145" s="602"/>
      <c r="P145" s="602"/>
      <c r="Q145" s="602"/>
      <c r="R145" s="602"/>
      <c r="S145" s="602"/>
      <c r="T145" s="602"/>
      <c r="U145" s="602"/>
      <c r="V145" s="602"/>
      <c r="W145" s="602"/>
      <c r="X145" s="602"/>
      <c r="Y145" s="602"/>
      <c r="Z145" s="603">
        <f t="shared" si="1"/>
        <v>0</v>
      </c>
      <c r="AA145" s="364" t="str">
        <f t="shared" si="2"/>
        <v>CORRECTO</v>
      </c>
    </row>
    <row r="146" spans="1:27" ht="12" customHeight="1">
      <c r="A146" s="593"/>
      <c r="B146" s="594" t="str">
        <f>IFERROR(VLOOKUP(A146,CATALOGO!$D$3:$G$179,4,0)," ")</f>
        <v xml:space="preserve"> </v>
      </c>
      <c r="C146" s="594" t="str">
        <f>IFERROR(VLOOKUP(A146,CATALOGO!$D$3:$G$179,2,0)," ")</f>
        <v xml:space="preserve"> </v>
      </c>
      <c r="D146" s="394"/>
      <c r="E146" s="394"/>
      <c r="F146" s="593"/>
      <c r="G146" s="595" t="str">
        <f t="array" ref="G146">IF(F146="","",INDEX(CATALOGO!AI:AI,MATCH(F146,CATALOGO!AJ:AJ,)))</f>
        <v/>
      </c>
      <c r="H146" s="593"/>
      <c r="I146" s="595" t="str">
        <f t="shared" si="0"/>
        <v/>
      </c>
      <c r="J146" s="595"/>
      <c r="K146" s="595"/>
      <c r="L146" s="394"/>
      <c r="M146" s="601"/>
      <c r="N146" s="602"/>
      <c r="O146" s="602"/>
      <c r="P146" s="602"/>
      <c r="Q146" s="602"/>
      <c r="R146" s="602"/>
      <c r="S146" s="602"/>
      <c r="T146" s="602"/>
      <c r="U146" s="602"/>
      <c r="V146" s="602"/>
      <c r="W146" s="602"/>
      <c r="X146" s="602"/>
      <c r="Y146" s="602"/>
      <c r="Z146" s="603">
        <f t="shared" si="1"/>
        <v>0</v>
      </c>
      <c r="AA146" s="364" t="str">
        <f t="shared" si="2"/>
        <v>CORRECTO</v>
      </c>
    </row>
    <row r="147" spans="1:27" ht="12" customHeight="1">
      <c r="A147" s="593"/>
      <c r="B147" s="594" t="str">
        <f>IFERROR(VLOOKUP(A147,CATALOGO!$D$3:$G$179,4,0)," ")</f>
        <v xml:space="preserve"> </v>
      </c>
      <c r="C147" s="594" t="str">
        <f>IFERROR(VLOOKUP(A147,CATALOGO!$D$3:$G$179,2,0)," ")</f>
        <v xml:space="preserve"> </v>
      </c>
      <c r="D147" s="394"/>
      <c r="E147" s="394"/>
      <c r="F147" s="593"/>
      <c r="G147" s="595" t="str">
        <f t="array" ref="G147">IF(F147="","",INDEX(CATALOGO!AI:AI,MATCH(F147,CATALOGO!AJ:AJ,)))</f>
        <v/>
      </c>
      <c r="H147" s="593"/>
      <c r="I147" s="595" t="str">
        <f t="shared" si="0"/>
        <v/>
      </c>
      <c r="J147" s="595"/>
      <c r="K147" s="595"/>
      <c r="L147" s="394"/>
      <c r="M147" s="601"/>
      <c r="N147" s="602"/>
      <c r="O147" s="602"/>
      <c r="P147" s="602"/>
      <c r="Q147" s="602"/>
      <c r="R147" s="602"/>
      <c r="S147" s="602"/>
      <c r="T147" s="602"/>
      <c r="U147" s="602"/>
      <c r="V147" s="602"/>
      <c r="W147" s="602"/>
      <c r="X147" s="602"/>
      <c r="Y147" s="602"/>
      <c r="Z147" s="603">
        <f t="shared" si="1"/>
        <v>0</v>
      </c>
      <c r="AA147" s="364" t="str">
        <f t="shared" si="2"/>
        <v>CORRECTO</v>
      </c>
    </row>
    <row r="148" spans="1:27" ht="12" customHeight="1">
      <c r="A148" s="593"/>
      <c r="B148" s="594" t="str">
        <f>IFERROR(VLOOKUP(A148,CATALOGO!$D$3:$G$179,4,0)," ")</f>
        <v xml:space="preserve"> </v>
      </c>
      <c r="C148" s="594" t="str">
        <f>IFERROR(VLOOKUP(A148,CATALOGO!$D$3:$G$179,2,0)," ")</f>
        <v xml:space="preserve"> </v>
      </c>
      <c r="D148" s="394"/>
      <c r="E148" s="394"/>
      <c r="F148" s="593"/>
      <c r="G148" s="595" t="str">
        <f t="array" ref="G148">IF(F148="","",INDEX(CATALOGO!AI:AI,MATCH(F148,CATALOGO!AJ:AJ,)))</f>
        <v/>
      </c>
      <c r="H148" s="593"/>
      <c r="I148" s="595" t="str">
        <f t="shared" si="0"/>
        <v/>
      </c>
      <c r="J148" s="595"/>
      <c r="K148" s="595"/>
      <c r="L148" s="394"/>
      <c r="M148" s="601"/>
      <c r="N148" s="602"/>
      <c r="O148" s="602"/>
      <c r="P148" s="602"/>
      <c r="Q148" s="602"/>
      <c r="R148" s="602"/>
      <c r="S148" s="602"/>
      <c r="T148" s="602"/>
      <c r="U148" s="602"/>
      <c r="V148" s="602"/>
      <c r="W148" s="602"/>
      <c r="X148" s="602"/>
      <c r="Y148" s="602"/>
      <c r="Z148" s="603">
        <f t="shared" si="1"/>
        <v>0</v>
      </c>
      <c r="AA148" s="364" t="str">
        <f t="shared" si="2"/>
        <v>CORRECTO</v>
      </c>
    </row>
    <row r="149" spans="1:27" ht="12" customHeight="1">
      <c r="A149" s="593"/>
      <c r="B149" s="594" t="str">
        <f>IFERROR(VLOOKUP(A149,CATALOGO!$D$3:$G$179,4,0)," ")</f>
        <v xml:space="preserve"> </v>
      </c>
      <c r="C149" s="594" t="str">
        <f>IFERROR(VLOOKUP(A149,CATALOGO!$D$3:$G$179,2,0)," ")</f>
        <v xml:space="preserve"> </v>
      </c>
      <c r="D149" s="394"/>
      <c r="E149" s="394"/>
      <c r="F149" s="593"/>
      <c r="G149" s="595" t="str">
        <f t="array" ref="G149">IF(F149="","",INDEX(CATALOGO!AI:AI,MATCH(F149,CATALOGO!AJ:AJ,)))</f>
        <v/>
      </c>
      <c r="H149" s="593"/>
      <c r="I149" s="595" t="str">
        <f t="shared" si="0"/>
        <v/>
      </c>
      <c r="J149" s="595"/>
      <c r="K149" s="595"/>
      <c r="L149" s="394"/>
      <c r="M149" s="601"/>
      <c r="N149" s="602"/>
      <c r="O149" s="602"/>
      <c r="P149" s="602"/>
      <c r="Q149" s="602"/>
      <c r="R149" s="602"/>
      <c r="S149" s="602"/>
      <c r="T149" s="602"/>
      <c r="U149" s="602"/>
      <c r="V149" s="602"/>
      <c r="W149" s="602"/>
      <c r="X149" s="602"/>
      <c r="Y149" s="602"/>
      <c r="Z149" s="603">
        <f t="shared" si="1"/>
        <v>0</v>
      </c>
      <c r="AA149" s="364" t="str">
        <f t="shared" si="2"/>
        <v>CORRECTO</v>
      </c>
    </row>
    <row r="150" spans="1:27" ht="12" customHeight="1">
      <c r="A150" s="593"/>
      <c r="B150" s="594" t="str">
        <f>IFERROR(VLOOKUP(A150,CATALOGO!$D$3:$G$179,4,0)," ")</f>
        <v xml:space="preserve"> </v>
      </c>
      <c r="C150" s="594" t="str">
        <f>IFERROR(VLOOKUP(A150,CATALOGO!$D$3:$G$179,2,0)," ")</f>
        <v xml:space="preserve"> </v>
      </c>
      <c r="D150" s="394"/>
      <c r="E150" s="394"/>
      <c r="F150" s="593"/>
      <c r="G150" s="595" t="str">
        <f t="array" ref="G150">IF(F150="","",INDEX(CATALOGO!AI:AI,MATCH(F150,CATALOGO!AJ:AJ,)))</f>
        <v/>
      </c>
      <c r="H150" s="593"/>
      <c r="I150" s="595" t="str">
        <f t="shared" si="0"/>
        <v/>
      </c>
      <c r="J150" s="595"/>
      <c r="K150" s="595"/>
      <c r="L150" s="394"/>
      <c r="M150" s="601"/>
      <c r="N150" s="602"/>
      <c r="O150" s="602"/>
      <c r="P150" s="602"/>
      <c r="Q150" s="602"/>
      <c r="R150" s="602"/>
      <c r="S150" s="602"/>
      <c r="T150" s="602"/>
      <c r="U150" s="602"/>
      <c r="V150" s="602"/>
      <c r="W150" s="602"/>
      <c r="X150" s="602"/>
      <c r="Y150" s="602"/>
      <c r="Z150" s="603">
        <f t="shared" si="1"/>
        <v>0</v>
      </c>
      <c r="AA150" s="364" t="str">
        <f t="shared" si="2"/>
        <v>CORRECTO</v>
      </c>
    </row>
    <row r="151" spans="1:27" ht="12" customHeight="1">
      <c r="A151" s="593"/>
      <c r="B151" s="594" t="str">
        <f>IFERROR(VLOOKUP(A151,CATALOGO!$D$3:$G$179,4,0)," ")</f>
        <v xml:space="preserve"> </v>
      </c>
      <c r="C151" s="594" t="str">
        <f>IFERROR(VLOOKUP(A151,CATALOGO!$D$3:$G$179,2,0)," ")</f>
        <v xml:space="preserve"> </v>
      </c>
      <c r="D151" s="394"/>
      <c r="E151" s="394"/>
      <c r="F151" s="593"/>
      <c r="G151" s="595" t="str">
        <f t="array" ref="G151">IF(F151="","",INDEX(CATALOGO!AI:AI,MATCH(F151,CATALOGO!AJ:AJ,)))</f>
        <v/>
      </c>
      <c r="H151" s="593"/>
      <c r="I151" s="595" t="str">
        <f t="shared" si="0"/>
        <v/>
      </c>
      <c r="J151" s="595"/>
      <c r="K151" s="595"/>
      <c r="L151" s="394"/>
      <c r="M151" s="601"/>
      <c r="N151" s="602"/>
      <c r="O151" s="602"/>
      <c r="P151" s="602"/>
      <c r="Q151" s="602"/>
      <c r="R151" s="602"/>
      <c r="S151" s="602"/>
      <c r="T151" s="602"/>
      <c r="U151" s="602"/>
      <c r="V151" s="602"/>
      <c r="W151" s="602"/>
      <c r="X151" s="602"/>
      <c r="Y151" s="602"/>
      <c r="Z151" s="603">
        <f t="shared" si="1"/>
        <v>0</v>
      </c>
      <c r="AA151" s="364" t="str">
        <f t="shared" si="2"/>
        <v>CORRECTO</v>
      </c>
    </row>
    <row r="152" spans="1:27" ht="12" customHeight="1">
      <c r="A152" s="593"/>
      <c r="B152" s="594" t="str">
        <f>IFERROR(VLOOKUP(A152,CATALOGO!$D$3:$G$179,4,0)," ")</f>
        <v xml:space="preserve"> </v>
      </c>
      <c r="C152" s="594" t="str">
        <f>IFERROR(VLOOKUP(A152,CATALOGO!$D$3:$G$179,2,0)," ")</f>
        <v xml:space="preserve"> </v>
      </c>
      <c r="D152" s="394"/>
      <c r="E152" s="394"/>
      <c r="F152" s="593"/>
      <c r="G152" s="595" t="str">
        <f t="array" ref="G152">IF(F152="","",INDEX(CATALOGO!AI:AI,MATCH(F152,CATALOGO!AJ:AJ,)))</f>
        <v/>
      </c>
      <c r="H152" s="593"/>
      <c r="I152" s="595" t="str">
        <f t="shared" si="0"/>
        <v/>
      </c>
      <c r="J152" s="595"/>
      <c r="K152" s="595"/>
      <c r="L152" s="394"/>
      <c r="M152" s="601"/>
      <c r="N152" s="602"/>
      <c r="O152" s="602"/>
      <c r="P152" s="602"/>
      <c r="Q152" s="602"/>
      <c r="R152" s="602"/>
      <c r="S152" s="602"/>
      <c r="T152" s="602"/>
      <c r="U152" s="602"/>
      <c r="V152" s="602"/>
      <c r="W152" s="602"/>
      <c r="X152" s="602"/>
      <c r="Y152" s="602"/>
      <c r="Z152" s="603">
        <f t="shared" si="1"/>
        <v>0</v>
      </c>
      <c r="AA152" s="364" t="str">
        <f t="shared" si="2"/>
        <v>CORRECTO</v>
      </c>
    </row>
    <row r="153" spans="1:27" ht="12" customHeight="1">
      <c r="A153" s="593"/>
      <c r="B153" s="594" t="str">
        <f>IFERROR(VLOOKUP(A153,CATALOGO!$D$3:$G$179,4,0)," ")</f>
        <v xml:space="preserve"> </v>
      </c>
      <c r="C153" s="594" t="str">
        <f>IFERROR(VLOOKUP(A153,CATALOGO!$D$3:$G$179,2,0)," ")</f>
        <v xml:space="preserve"> </v>
      </c>
      <c r="D153" s="394"/>
      <c r="E153" s="394"/>
      <c r="F153" s="593"/>
      <c r="G153" s="595" t="str">
        <f t="array" ref="G153">IF(F153="","",INDEX(CATALOGO!AI:AI,MATCH(F153,CATALOGO!AJ:AJ,)))</f>
        <v/>
      </c>
      <c r="H153" s="593"/>
      <c r="I153" s="595" t="str">
        <f t="shared" si="0"/>
        <v/>
      </c>
      <c r="J153" s="595"/>
      <c r="K153" s="595"/>
      <c r="L153" s="394"/>
      <c r="M153" s="601"/>
      <c r="N153" s="602"/>
      <c r="O153" s="602"/>
      <c r="P153" s="602"/>
      <c r="Q153" s="602"/>
      <c r="R153" s="602"/>
      <c r="S153" s="602"/>
      <c r="T153" s="602"/>
      <c r="U153" s="602"/>
      <c r="V153" s="602"/>
      <c r="W153" s="602"/>
      <c r="X153" s="602"/>
      <c r="Y153" s="602"/>
      <c r="Z153" s="603">
        <f t="shared" si="1"/>
        <v>0</v>
      </c>
      <c r="AA153" s="364" t="str">
        <f t="shared" si="2"/>
        <v>CORRECTO</v>
      </c>
    </row>
    <row r="154" spans="1:27" ht="12" customHeight="1">
      <c r="A154" s="593"/>
      <c r="B154" s="594" t="str">
        <f>IFERROR(VLOOKUP(A154,CATALOGO!$D$3:$G$179,4,0)," ")</f>
        <v xml:space="preserve"> </v>
      </c>
      <c r="C154" s="594" t="str">
        <f>IFERROR(VLOOKUP(A154,CATALOGO!$D$3:$G$179,2,0)," ")</f>
        <v xml:space="preserve"> </v>
      </c>
      <c r="D154" s="394"/>
      <c r="E154" s="394"/>
      <c r="F154" s="593"/>
      <c r="G154" s="595" t="str">
        <f t="array" ref="G154">IF(F154="","",INDEX(CATALOGO!AI:AI,MATCH(F154,CATALOGO!AJ:AJ,)))</f>
        <v/>
      </c>
      <c r="H154" s="593"/>
      <c r="I154" s="595" t="str">
        <f t="shared" si="0"/>
        <v/>
      </c>
      <c r="J154" s="595"/>
      <c r="K154" s="595"/>
      <c r="L154" s="394"/>
      <c r="M154" s="601"/>
      <c r="N154" s="602"/>
      <c r="O154" s="602"/>
      <c r="P154" s="602"/>
      <c r="Q154" s="602"/>
      <c r="R154" s="602"/>
      <c r="S154" s="602"/>
      <c r="T154" s="602"/>
      <c r="U154" s="602"/>
      <c r="V154" s="602"/>
      <c r="W154" s="602"/>
      <c r="X154" s="602"/>
      <c r="Y154" s="602"/>
      <c r="Z154" s="603">
        <f t="shared" si="1"/>
        <v>0</v>
      </c>
      <c r="AA154" s="364" t="str">
        <f t="shared" si="2"/>
        <v>CORRECTO</v>
      </c>
    </row>
    <row r="155" spans="1:27" ht="12" customHeight="1">
      <c r="A155" s="593"/>
      <c r="B155" s="594" t="str">
        <f>IFERROR(VLOOKUP(A155,CATALOGO!$D$3:$G$179,4,0)," ")</f>
        <v xml:space="preserve"> </v>
      </c>
      <c r="C155" s="594" t="str">
        <f>IFERROR(VLOOKUP(A155,CATALOGO!$D$3:$G$179,2,0)," ")</f>
        <v xml:space="preserve"> </v>
      </c>
      <c r="D155" s="394"/>
      <c r="E155" s="394"/>
      <c r="F155" s="593"/>
      <c r="G155" s="595" t="str">
        <f t="array" ref="G155">IF(F155="","",INDEX(CATALOGO!AI:AI,MATCH(F155,CATALOGO!AJ:AJ,)))</f>
        <v/>
      </c>
      <c r="H155" s="593"/>
      <c r="I155" s="595" t="str">
        <f t="shared" si="0"/>
        <v/>
      </c>
      <c r="J155" s="595"/>
      <c r="K155" s="595"/>
      <c r="L155" s="394"/>
      <c r="M155" s="601"/>
      <c r="N155" s="602"/>
      <c r="O155" s="602"/>
      <c r="P155" s="602"/>
      <c r="Q155" s="602"/>
      <c r="R155" s="602"/>
      <c r="S155" s="602"/>
      <c r="T155" s="602"/>
      <c r="U155" s="602"/>
      <c r="V155" s="602"/>
      <c r="W155" s="602"/>
      <c r="X155" s="602"/>
      <c r="Y155" s="602"/>
      <c r="Z155" s="603">
        <f t="shared" si="1"/>
        <v>0</v>
      </c>
      <c r="AA155" s="364" t="str">
        <f t="shared" si="2"/>
        <v>CORRECTO</v>
      </c>
    </row>
    <row r="156" spans="1:27" ht="12" customHeight="1">
      <c r="A156" s="593"/>
      <c r="B156" s="594" t="str">
        <f>IFERROR(VLOOKUP(A156,CATALOGO!$D$3:$G$179,4,0)," ")</f>
        <v xml:space="preserve"> </v>
      </c>
      <c r="C156" s="594" t="str">
        <f>IFERROR(VLOOKUP(A156,CATALOGO!$D$3:$G$179,2,0)," ")</f>
        <v xml:space="preserve"> </v>
      </c>
      <c r="D156" s="394"/>
      <c r="E156" s="394"/>
      <c r="F156" s="593"/>
      <c r="G156" s="595" t="str">
        <f t="array" ref="G156">IF(F156="","",INDEX(CATALOGO!AI:AI,MATCH(F156,CATALOGO!AJ:AJ,)))</f>
        <v/>
      </c>
      <c r="H156" s="593"/>
      <c r="I156" s="595" t="str">
        <f t="shared" si="0"/>
        <v/>
      </c>
      <c r="J156" s="595"/>
      <c r="K156" s="595"/>
      <c r="L156" s="394"/>
      <c r="M156" s="601"/>
      <c r="N156" s="602"/>
      <c r="O156" s="602"/>
      <c r="P156" s="602"/>
      <c r="Q156" s="602"/>
      <c r="R156" s="602"/>
      <c r="S156" s="602"/>
      <c r="T156" s="602"/>
      <c r="U156" s="602"/>
      <c r="V156" s="602"/>
      <c r="W156" s="602"/>
      <c r="X156" s="602"/>
      <c r="Y156" s="602"/>
      <c r="Z156" s="603">
        <f t="shared" si="1"/>
        <v>0</v>
      </c>
      <c r="AA156" s="364" t="str">
        <f t="shared" si="2"/>
        <v>CORRECTO</v>
      </c>
    </row>
    <row r="157" spans="1:27" ht="12" customHeight="1">
      <c r="A157" s="593"/>
      <c r="B157" s="594" t="str">
        <f>IFERROR(VLOOKUP(A157,CATALOGO!$D$3:$G$179,4,0)," ")</f>
        <v xml:space="preserve"> </v>
      </c>
      <c r="C157" s="594" t="str">
        <f>IFERROR(VLOOKUP(A157,CATALOGO!$D$3:$G$179,2,0)," ")</f>
        <v xml:space="preserve"> </v>
      </c>
      <c r="D157" s="394"/>
      <c r="E157" s="394"/>
      <c r="F157" s="593"/>
      <c r="G157" s="595" t="str">
        <f t="array" ref="G157">IF(F157="","",INDEX(CATALOGO!AI:AI,MATCH(F157,CATALOGO!AJ:AJ,)))</f>
        <v/>
      </c>
      <c r="H157" s="593"/>
      <c r="I157" s="595" t="str">
        <f t="shared" si="0"/>
        <v/>
      </c>
      <c r="J157" s="595"/>
      <c r="K157" s="595"/>
      <c r="L157" s="394"/>
      <c r="M157" s="601"/>
      <c r="N157" s="602"/>
      <c r="O157" s="602"/>
      <c r="P157" s="602"/>
      <c r="Q157" s="602"/>
      <c r="R157" s="602"/>
      <c r="S157" s="602"/>
      <c r="T157" s="602"/>
      <c r="U157" s="602"/>
      <c r="V157" s="602"/>
      <c r="W157" s="602"/>
      <c r="X157" s="602"/>
      <c r="Y157" s="602"/>
      <c r="Z157" s="603">
        <f t="shared" si="1"/>
        <v>0</v>
      </c>
      <c r="AA157" s="364" t="str">
        <f t="shared" si="2"/>
        <v>CORRECTO</v>
      </c>
    </row>
    <row r="158" spans="1:27" ht="12" customHeight="1">
      <c r="A158" s="593"/>
      <c r="B158" s="594" t="str">
        <f>IFERROR(VLOOKUP(A158,CATALOGO!$D$3:$G$179,4,0)," ")</f>
        <v xml:space="preserve"> </v>
      </c>
      <c r="C158" s="594" t="str">
        <f>IFERROR(VLOOKUP(A158,CATALOGO!$D$3:$G$179,2,0)," ")</f>
        <v xml:space="preserve"> </v>
      </c>
      <c r="D158" s="394"/>
      <c r="E158" s="394"/>
      <c r="F158" s="593"/>
      <c r="G158" s="595" t="str">
        <f t="array" ref="G158">IF(F158="","",INDEX(CATALOGO!AI:AI,MATCH(F158,CATALOGO!AJ:AJ,)))</f>
        <v/>
      </c>
      <c r="H158" s="593"/>
      <c r="I158" s="595" t="str">
        <f t="shared" si="0"/>
        <v/>
      </c>
      <c r="J158" s="595"/>
      <c r="K158" s="595"/>
      <c r="L158" s="394"/>
      <c r="M158" s="601"/>
      <c r="N158" s="602"/>
      <c r="O158" s="602"/>
      <c r="P158" s="602"/>
      <c r="Q158" s="602"/>
      <c r="R158" s="602"/>
      <c r="S158" s="602"/>
      <c r="T158" s="602"/>
      <c r="U158" s="602"/>
      <c r="V158" s="602"/>
      <c r="W158" s="602"/>
      <c r="X158" s="602"/>
      <c r="Y158" s="602"/>
      <c r="Z158" s="603">
        <f t="shared" si="1"/>
        <v>0</v>
      </c>
      <c r="AA158" s="364" t="str">
        <f t="shared" si="2"/>
        <v>CORRECTO</v>
      </c>
    </row>
    <row r="159" spans="1:27" ht="12" customHeight="1">
      <c r="A159" s="593"/>
      <c r="B159" s="594" t="str">
        <f>IFERROR(VLOOKUP(A159,CATALOGO!$D$3:$G$179,4,0)," ")</f>
        <v xml:space="preserve"> </v>
      </c>
      <c r="C159" s="594" t="str">
        <f>IFERROR(VLOOKUP(A159,CATALOGO!$D$3:$G$179,2,0)," ")</f>
        <v xml:space="preserve"> </v>
      </c>
      <c r="D159" s="394"/>
      <c r="E159" s="394"/>
      <c r="F159" s="593"/>
      <c r="G159" s="595" t="str">
        <f t="array" ref="G159">IF(F159="","",INDEX(CATALOGO!AI:AI,MATCH(F159,CATALOGO!AJ:AJ,)))</f>
        <v/>
      </c>
      <c r="H159" s="593"/>
      <c r="I159" s="595" t="str">
        <f t="shared" si="0"/>
        <v/>
      </c>
      <c r="J159" s="595"/>
      <c r="K159" s="595"/>
      <c r="L159" s="394"/>
      <c r="M159" s="601"/>
      <c r="N159" s="602"/>
      <c r="O159" s="602"/>
      <c r="P159" s="602"/>
      <c r="Q159" s="602"/>
      <c r="R159" s="602"/>
      <c r="S159" s="602"/>
      <c r="T159" s="602"/>
      <c r="U159" s="602"/>
      <c r="V159" s="602"/>
      <c r="W159" s="602"/>
      <c r="X159" s="602"/>
      <c r="Y159" s="602"/>
      <c r="Z159" s="603">
        <f t="shared" si="1"/>
        <v>0</v>
      </c>
      <c r="AA159" s="364" t="str">
        <f t="shared" si="2"/>
        <v>CORRECTO</v>
      </c>
    </row>
    <row r="160" spans="1:27" ht="12" customHeight="1">
      <c r="A160" s="593"/>
      <c r="B160" s="594" t="str">
        <f>IFERROR(VLOOKUP(A160,CATALOGO!$D$3:$G$179,4,0)," ")</f>
        <v xml:space="preserve"> </v>
      </c>
      <c r="C160" s="594" t="str">
        <f>IFERROR(VLOOKUP(A160,CATALOGO!$D$3:$G$179,2,0)," ")</f>
        <v xml:space="preserve"> </v>
      </c>
      <c r="D160" s="394"/>
      <c r="E160" s="394"/>
      <c r="F160" s="593"/>
      <c r="G160" s="595" t="str">
        <f t="array" ref="G160">IF(F160="","",INDEX(CATALOGO!AI:AI,MATCH(F160,CATALOGO!AJ:AJ,)))</f>
        <v/>
      </c>
      <c r="H160" s="593"/>
      <c r="I160" s="595" t="str">
        <f t="shared" si="0"/>
        <v/>
      </c>
      <c r="J160" s="595"/>
      <c r="K160" s="595"/>
      <c r="L160" s="394"/>
      <c r="M160" s="601"/>
      <c r="N160" s="602"/>
      <c r="O160" s="602"/>
      <c r="P160" s="602"/>
      <c r="Q160" s="602"/>
      <c r="R160" s="602"/>
      <c r="S160" s="602"/>
      <c r="T160" s="602"/>
      <c r="U160" s="602"/>
      <c r="V160" s="602"/>
      <c r="W160" s="602"/>
      <c r="X160" s="602"/>
      <c r="Y160" s="602"/>
      <c r="Z160" s="603">
        <f t="shared" si="1"/>
        <v>0</v>
      </c>
      <c r="AA160" s="364" t="str">
        <f t="shared" si="2"/>
        <v>CORRECTO</v>
      </c>
    </row>
    <row r="161" spans="1:27" ht="12" customHeight="1">
      <c r="A161" s="593"/>
      <c r="B161" s="594" t="str">
        <f>IFERROR(VLOOKUP(A161,CATALOGO!$D$3:$G$179,4,0)," ")</f>
        <v xml:space="preserve"> </v>
      </c>
      <c r="C161" s="594" t="str">
        <f>IFERROR(VLOOKUP(A161,CATALOGO!$D$3:$G$179,2,0)," ")</f>
        <v xml:space="preserve"> </v>
      </c>
      <c r="D161" s="394"/>
      <c r="E161" s="394"/>
      <c r="F161" s="593"/>
      <c r="G161" s="595" t="str">
        <f t="array" ref="G161">IF(F161="","",INDEX(CATALOGO!AI:AI,MATCH(F161,CATALOGO!AJ:AJ,)))</f>
        <v/>
      </c>
      <c r="H161" s="593"/>
      <c r="I161" s="595" t="str">
        <f t="shared" si="0"/>
        <v/>
      </c>
      <c r="J161" s="595"/>
      <c r="K161" s="595"/>
      <c r="L161" s="394"/>
      <c r="M161" s="601"/>
      <c r="N161" s="602"/>
      <c r="O161" s="602"/>
      <c r="P161" s="602"/>
      <c r="Q161" s="602"/>
      <c r="R161" s="602"/>
      <c r="S161" s="602"/>
      <c r="T161" s="602"/>
      <c r="U161" s="602"/>
      <c r="V161" s="602"/>
      <c r="W161" s="602"/>
      <c r="X161" s="602"/>
      <c r="Y161" s="602"/>
      <c r="Z161" s="603">
        <f t="shared" si="1"/>
        <v>0</v>
      </c>
      <c r="AA161" s="364" t="str">
        <f t="shared" si="2"/>
        <v>CORRECTO</v>
      </c>
    </row>
    <row r="162" spans="1:27" ht="12" customHeight="1">
      <c r="A162" s="593"/>
      <c r="B162" s="594" t="str">
        <f>IFERROR(VLOOKUP(A162,CATALOGO!$D$3:$G$179,4,0)," ")</f>
        <v xml:space="preserve"> </v>
      </c>
      <c r="C162" s="594" t="str">
        <f>IFERROR(VLOOKUP(A162,CATALOGO!$D$3:$G$179,2,0)," ")</f>
        <v xml:space="preserve"> </v>
      </c>
      <c r="D162" s="394"/>
      <c r="E162" s="394"/>
      <c r="F162" s="593"/>
      <c r="G162" s="595" t="str">
        <f t="array" ref="G162">IF(F162="","",INDEX(CATALOGO!AI:AI,MATCH(F162,CATALOGO!AJ:AJ,)))</f>
        <v/>
      </c>
      <c r="H162" s="593"/>
      <c r="I162" s="595" t="str">
        <f t="shared" si="0"/>
        <v/>
      </c>
      <c r="J162" s="595"/>
      <c r="K162" s="595"/>
      <c r="L162" s="394"/>
      <c r="M162" s="601"/>
      <c r="N162" s="602"/>
      <c r="O162" s="602"/>
      <c r="P162" s="602"/>
      <c r="Q162" s="602"/>
      <c r="R162" s="602"/>
      <c r="S162" s="602"/>
      <c r="T162" s="602"/>
      <c r="U162" s="602"/>
      <c r="V162" s="602"/>
      <c r="W162" s="602"/>
      <c r="X162" s="602"/>
      <c r="Y162" s="602"/>
      <c r="Z162" s="603">
        <f t="shared" si="1"/>
        <v>0</v>
      </c>
      <c r="AA162" s="364" t="str">
        <f t="shared" si="2"/>
        <v>CORRECTO</v>
      </c>
    </row>
    <row r="163" spans="1:27" ht="12" customHeight="1">
      <c r="A163" s="593"/>
      <c r="B163" s="594" t="str">
        <f>IFERROR(VLOOKUP(A163,CATALOGO!$D$3:$G$179,4,0)," ")</f>
        <v xml:space="preserve"> </v>
      </c>
      <c r="C163" s="594" t="str">
        <f>IFERROR(VLOOKUP(A163,CATALOGO!$D$3:$G$179,2,0)," ")</f>
        <v xml:space="preserve"> </v>
      </c>
      <c r="D163" s="394"/>
      <c r="E163" s="394"/>
      <c r="F163" s="593"/>
      <c r="G163" s="595" t="str">
        <f t="array" ref="G163">IF(F163="","",INDEX(CATALOGO!AI:AI,MATCH(F163,CATALOGO!AJ:AJ,)))</f>
        <v/>
      </c>
      <c r="H163" s="593"/>
      <c r="I163" s="595" t="str">
        <f t="shared" si="0"/>
        <v/>
      </c>
      <c r="J163" s="595"/>
      <c r="K163" s="595"/>
      <c r="L163" s="394"/>
      <c r="M163" s="601"/>
      <c r="N163" s="602"/>
      <c r="O163" s="602"/>
      <c r="P163" s="602"/>
      <c r="Q163" s="602"/>
      <c r="R163" s="602"/>
      <c r="S163" s="602"/>
      <c r="T163" s="602"/>
      <c r="U163" s="602"/>
      <c r="V163" s="602"/>
      <c r="W163" s="602"/>
      <c r="X163" s="602"/>
      <c r="Y163" s="602"/>
      <c r="Z163" s="603">
        <f t="shared" si="1"/>
        <v>0</v>
      </c>
      <c r="AA163" s="364" t="str">
        <f t="shared" si="2"/>
        <v>CORRECTO</v>
      </c>
    </row>
    <row r="164" spans="1:27" ht="12" customHeight="1">
      <c r="A164" s="593"/>
      <c r="B164" s="594" t="str">
        <f>IFERROR(VLOOKUP(A164,CATALOGO!$D$3:$G$179,4,0)," ")</f>
        <v xml:space="preserve"> </v>
      </c>
      <c r="C164" s="594" t="str">
        <f>IFERROR(VLOOKUP(A164,CATALOGO!$D$3:$G$179,2,0)," ")</f>
        <v xml:space="preserve"> </v>
      </c>
      <c r="D164" s="394"/>
      <c r="E164" s="394"/>
      <c r="F164" s="593"/>
      <c r="G164" s="595" t="str">
        <f t="array" ref="G164">IF(F164="","",INDEX(CATALOGO!AI:AI,MATCH(F164,CATALOGO!AJ:AJ,)))</f>
        <v/>
      </c>
      <c r="H164" s="593"/>
      <c r="I164" s="595" t="str">
        <f t="shared" si="0"/>
        <v/>
      </c>
      <c r="J164" s="595"/>
      <c r="K164" s="595"/>
      <c r="L164" s="394"/>
      <c r="M164" s="601"/>
      <c r="N164" s="602"/>
      <c r="O164" s="602"/>
      <c r="P164" s="602"/>
      <c r="Q164" s="602"/>
      <c r="R164" s="602"/>
      <c r="S164" s="602"/>
      <c r="T164" s="602"/>
      <c r="U164" s="602"/>
      <c r="V164" s="602"/>
      <c r="W164" s="602"/>
      <c r="X164" s="602"/>
      <c r="Y164" s="602"/>
      <c r="Z164" s="603">
        <f t="shared" si="1"/>
        <v>0</v>
      </c>
      <c r="AA164" s="364" t="str">
        <f t="shared" si="2"/>
        <v>CORRECTO</v>
      </c>
    </row>
    <row r="165" spans="1:27" ht="12" customHeight="1">
      <c r="A165" s="593"/>
      <c r="B165" s="594" t="str">
        <f>IFERROR(VLOOKUP(A165,CATALOGO!$D$3:$G$179,4,0)," ")</f>
        <v xml:space="preserve"> </v>
      </c>
      <c r="C165" s="594" t="str">
        <f>IFERROR(VLOOKUP(A165,CATALOGO!$D$3:$G$179,2,0)," ")</f>
        <v xml:space="preserve"> </v>
      </c>
      <c r="D165" s="394"/>
      <c r="E165" s="394"/>
      <c r="F165" s="593"/>
      <c r="G165" s="595" t="str">
        <f t="array" ref="G165">IF(F165="","",INDEX(CATALOGO!AI:AI,MATCH(F165,CATALOGO!AJ:AJ,)))</f>
        <v/>
      </c>
      <c r="H165" s="593"/>
      <c r="I165" s="595" t="str">
        <f t="shared" si="0"/>
        <v/>
      </c>
      <c r="J165" s="595"/>
      <c r="K165" s="595"/>
      <c r="L165" s="394"/>
      <c r="M165" s="601"/>
      <c r="N165" s="602"/>
      <c r="O165" s="602"/>
      <c r="P165" s="602"/>
      <c r="Q165" s="602"/>
      <c r="R165" s="602"/>
      <c r="S165" s="602"/>
      <c r="T165" s="602"/>
      <c r="U165" s="602"/>
      <c r="V165" s="602"/>
      <c r="W165" s="602"/>
      <c r="X165" s="602"/>
      <c r="Y165" s="602"/>
      <c r="Z165" s="603">
        <f t="shared" si="1"/>
        <v>0</v>
      </c>
      <c r="AA165" s="364" t="str">
        <f t="shared" si="2"/>
        <v>CORRECTO</v>
      </c>
    </row>
    <row r="166" spans="1:27" ht="12" customHeight="1">
      <c r="A166" s="593"/>
      <c r="B166" s="594" t="str">
        <f>IFERROR(VLOOKUP(A166,CATALOGO!$D$3:$G$179,4,0)," ")</f>
        <v xml:space="preserve"> </v>
      </c>
      <c r="C166" s="594" t="str">
        <f>IFERROR(VLOOKUP(A166,CATALOGO!$D$3:$G$179,2,0)," ")</f>
        <v xml:space="preserve"> </v>
      </c>
      <c r="D166" s="394"/>
      <c r="E166" s="394"/>
      <c r="F166" s="593"/>
      <c r="G166" s="595" t="str">
        <f t="array" ref="G166">IF(F166="","",INDEX(CATALOGO!AI:AI,MATCH(F166,CATALOGO!AJ:AJ,)))</f>
        <v/>
      </c>
      <c r="H166" s="593"/>
      <c r="I166" s="595" t="str">
        <f t="shared" si="0"/>
        <v/>
      </c>
      <c r="J166" s="595"/>
      <c r="K166" s="595"/>
      <c r="L166" s="394"/>
      <c r="M166" s="601"/>
      <c r="N166" s="602"/>
      <c r="O166" s="602"/>
      <c r="P166" s="602"/>
      <c r="Q166" s="602"/>
      <c r="R166" s="602"/>
      <c r="S166" s="602"/>
      <c r="T166" s="602"/>
      <c r="U166" s="602"/>
      <c r="V166" s="602"/>
      <c r="W166" s="602"/>
      <c r="X166" s="602"/>
      <c r="Y166" s="602"/>
      <c r="Z166" s="603">
        <f t="shared" si="1"/>
        <v>0</v>
      </c>
      <c r="AA166" s="364" t="str">
        <f t="shared" si="2"/>
        <v>CORRECTO</v>
      </c>
    </row>
    <row r="167" spans="1:27" ht="12" customHeight="1">
      <c r="A167" s="593"/>
      <c r="B167" s="594" t="str">
        <f>IFERROR(VLOOKUP(A167,CATALOGO!$D$3:$G$179,4,0)," ")</f>
        <v xml:space="preserve"> </v>
      </c>
      <c r="C167" s="594" t="str">
        <f>IFERROR(VLOOKUP(A167,CATALOGO!$D$3:$G$179,2,0)," ")</f>
        <v xml:space="preserve"> </v>
      </c>
      <c r="D167" s="394"/>
      <c r="E167" s="394"/>
      <c r="F167" s="593"/>
      <c r="G167" s="595" t="str">
        <f t="array" ref="G167">IF(F167="","",INDEX(CATALOGO!AI:AI,MATCH(F167,CATALOGO!AJ:AJ,)))</f>
        <v/>
      </c>
      <c r="H167" s="593"/>
      <c r="I167" s="595" t="str">
        <f t="shared" si="0"/>
        <v/>
      </c>
      <c r="J167" s="595"/>
      <c r="K167" s="595"/>
      <c r="L167" s="394"/>
      <c r="M167" s="601"/>
      <c r="N167" s="602"/>
      <c r="O167" s="602"/>
      <c r="P167" s="602"/>
      <c r="Q167" s="602"/>
      <c r="R167" s="602"/>
      <c r="S167" s="602"/>
      <c r="T167" s="602"/>
      <c r="U167" s="602"/>
      <c r="V167" s="602"/>
      <c r="W167" s="602"/>
      <c r="X167" s="602"/>
      <c r="Y167" s="602"/>
      <c r="Z167" s="603">
        <f t="shared" si="1"/>
        <v>0</v>
      </c>
      <c r="AA167" s="364" t="str">
        <f t="shared" si="2"/>
        <v>CORRECTO</v>
      </c>
    </row>
    <row r="168" spans="1:27" ht="12" customHeight="1">
      <c r="A168" s="593"/>
      <c r="B168" s="594" t="str">
        <f>IFERROR(VLOOKUP(A168,CATALOGO!$D$3:$G$179,4,0)," ")</f>
        <v xml:space="preserve"> </v>
      </c>
      <c r="C168" s="594" t="str">
        <f>IFERROR(VLOOKUP(A168,CATALOGO!$D$3:$G$179,2,0)," ")</f>
        <v xml:space="preserve"> </v>
      </c>
      <c r="D168" s="394"/>
      <c r="E168" s="394"/>
      <c r="F168" s="593"/>
      <c r="G168" s="595" t="str">
        <f t="array" ref="G168">IF(F168="","",INDEX(CATALOGO!AI:AI,MATCH(F168,CATALOGO!AJ:AJ,)))</f>
        <v/>
      </c>
      <c r="H168" s="593"/>
      <c r="I168" s="595" t="str">
        <f t="shared" si="0"/>
        <v/>
      </c>
      <c r="J168" s="595"/>
      <c r="K168" s="595"/>
      <c r="L168" s="394"/>
      <c r="M168" s="601"/>
      <c r="N168" s="602"/>
      <c r="O168" s="602"/>
      <c r="P168" s="602"/>
      <c r="Q168" s="602"/>
      <c r="R168" s="602"/>
      <c r="S168" s="602"/>
      <c r="T168" s="602"/>
      <c r="U168" s="602"/>
      <c r="V168" s="602"/>
      <c r="W168" s="602"/>
      <c r="X168" s="602"/>
      <c r="Y168" s="602"/>
      <c r="Z168" s="603">
        <f t="shared" si="1"/>
        <v>0</v>
      </c>
      <c r="AA168" s="364" t="str">
        <f t="shared" si="2"/>
        <v>CORRECTO</v>
      </c>
    </row>
    <row r="169" spans="1:27" ht="12" customHeight="1">
      <c r="A169" s="593"/>
      <c r="B169" s="594" t="str">
        <f>IFERROR(VLOOKUP(A169,CATALOGO!$D$3:$G$179,4,0)," ")</f>
        <v xml:space="preserve"> </v>
      </c>
      <c r="C169" s="594" t="str">
        <f>IFERROR(VLOOKUP(A169,CATALOGO!$D$3:$G$179,2,0)," ")</f>
        <v xml:space="preserve"> </v>
      </c>
      <c r="D169" s="394"/>
      <c r="E169" s="394"/>
      <c r="F169" s="593"/>
      <c r="G169" s="595" t="str">
        <f t="array" ref="G169">IF(F169="","",INDEX(CATALOGO!AI:AI,MATCH(F169,CATALOGO!AJ:AJ,)))</f>
        <v/>
      </c>
      <c r="H169" s="593"/>
      <c r="I169" s="595" t="str">
        <f t="shared" si="0"/>
        <v/>
      </c>
      <c r="J169" s="595"/>
      <c r="K169" s="595"/>
      <c r="L169" s="394"/>
      <c r="M169" s="601"/>
      <c r="N169" s="602"/>
      <c r="O169" s="602"/>
      <c r="P169" s="602"/>
      <c r="Q169" s="602"/>
      <c r="R169" s="602"/>
      <c r="S169" s="602"/>
      <c r="T169" s="602"/>
      <c r="U169" s="602"/>
      <c r="V169" s="602"/>
      <c r="W169" s="602"/>
      <c r="X169" s="602"/>
      <c r="Y169" s="602"/>
      <c r="Z169" s="603">
        <f t="shared" si="1"/>
        <v>0</v>
      </c>
      <c r="AA169" s="364" t="str">
        <f t="shared" si="2"/>
        <v>CORRECTO</v>
      </c>
    </row>
    <row r="170" spans="1:27" ht="12" customHeight="1">
      <c r="A170" s="593"/>
      <c r="B170" s="594" t="str">
        <f>IFERROR(VLOOKUP(A170,CATALOGO!$D$3:$G$179,4,0)," ")</f>
        <v xml:space="preserve"> </v>
      </c>
      <c r="C170" s="594" t="str">
        <f>IFERROR(VLOOKUP(A170,CATALOGO!$D$3:$G$179,2,0)," ")</f>
        <v xml:space="preserve"> </v>
      </c>
      <c r="D170" s="394"/>
      <c r="E170" s="394"/>
      <c r="F170" s="593"/>
      <c r="G170" s="595" t="str">
        <f t="array" ref="G170">IF(F170="","",INDEX(CATALOGO!AI:AI,MATCH(F170,CATALOGO!AJ:AJ,)))</f>
        <v/>
      </c>
      <c r="H170" s="593"/>
      <c r="I170" s="595" t="str">
        <f t="shared" si="0"/>
        <v/>
      </c>
      <c r="J170" s="595"/>
      <c r="K170" s="595"/>
      <c r="L170" s="394"/>
      <c r="M170" s="601"/>
      <c r="N170" s="602"/>
      <c r="O170" s="602"/>
      <c r="P170" s="602"/>
      <c r="Q170" s="602"/>
      <c r="R170" s="602"/>
      <c r="S170" s="602"/>
      <c r="T170" s="602"/>
      <c r="U170" s="602"/>
      <c r="V170" s="602"/>
      <c r="W170" s="602"/>
      <c r="X170" s="602"/>
      <c r="Y170" s="602"/>
      <c r="Z170" s="603">
        <f t="shared" si="1"/>
        <v>0</v>
      </c>
      <c r="AA170" s="364" t="str">
        <f t="shared" si="2"/>
        <v>CORRECTO</v>
      </c>
    </row>
    <row r="171" spans="1:27" ht="12" customHeight="1">
      <c r="A171" s="593"/>
      <c r="B171" s="594" t="str">
        <f>IFERROR(VLOOKUP(A171,CATALOGO!$D$3:$G$179,4,0)," ")</f>
        <v xml:space="preserve"> </v>
      </c>
      <c r="C171" s="594" t="str">
        <f>IFERROR(VLOOKUP(A171,CATALOGO!$D$3:$G$179,2,0)," ")</f>
        <v xml:space="preserve"> </v>
      </c>
      <c r="D171" s="394"/>
      <c r="E171" s="394"/>
      <c r="F171" s="593"/>
      <c r="G171" s="595" t="str">
        <f t="array" ref="G171">IF(F171="","",INDEX(CATALOGO!AI:AI,MATCH(F171,CATALOGO!AJ:AJ,)))</f>
        <v/>
      </c>
      <c r="H171" s="593"/>
      <c r="I171" s="595" t="str">
        <f t="shared" si="0"/>
        <v/>
      </c>
      <c r="J171" s="595"/>
      <c r="K171" s="595"/>
      <c r="L171" s="394"/>
      <c r="M171" s="601"/>
      <c r="N171" s="602"/>
      <c r="O171" s="602"/>
      <c r="P171" s="602"/>
      <c r="Q171" s="602"/>
      <c r="R171" s="602"/>
      <c r="S171" s="602"/>
      <c r="T171" s="602"/>
      <c r="U171" s="602"/>
      <c r="V171" s="602"/>
      <c r="W171" s="602"/>
      <c r="X171" s="602"/>
      <c r="Y171" s="602"/>
      <c r="Z171" s="603">
        <f t="shared" si="1"/>
        <v>0</v>
      </c>
      <c r="AA171" s="364" t="str">
        <f t="shared" si="2"/>
        <v>CORRECTO</v>
      </c>
    </row>
    <row r="172" spans="1:27" ht="12" customHeight="1">
      <c r="A172" s="593"/>
      <c r="B172" s="594" t="str">
        <f>IFERROR(VLOOKUP(A172,CATALOGO!$D$3:$G$179,4,0)," ")</f>
        <v xml:space="preserve"> </v>
      </c>
      <c r="C172" s="594" t="str">
        <f>IFERROR(VLOOKUP(A172,CATALOGO!$D$3:$G$179,2,0)," ")</f>
        <v xml:space="preserve"> </v>
      </c>
      <c r="D172" s="394"/>
      <c r="E172" s="394"/>
      <c r="F172" s="593"/>
      <c r="G172" s="595" t="str">
        <f t="array" ref="G172">IF(F172="","",INDEX(CATALOGO!AI:AI,MATCH(F172,CATALOGO!AJ:AJ,)))</f>
        <v/>
      </c>
      <c r="H172" s="593"/>
      <c r="I172" s="595" t="str">
        <f t="shared" si="0"/>
        <v/>
      </c>
      <c r="J172" s="595"/>
      <c r="K172" s="595"/>
      <c r="L172" s="394"/>
      <c r="M172" s="601"/>
      <c r="N172" s="602"/>
      <c r="O172" s="602"/>
      <c r="P172" s="602"/>
      <c r="Q172" s="602"/>
      <c r="R172" s="602"/>
      <c r="S172" s="602"/>
      <c r="T172" s="602"/>
      <c r="U172" s="602"/>
      <c r="V172" s="602"/>
      <c r="W172" s="602"/>
      <c r="X172" s="602"/>
      <c r="Y172" s="602"/>
      <c r="Z172" s="603">
        <f t="shared" si="1"/>
        <v>0</v>
      </c>
      <c r="AA172" s="364" t="str">
        <f t="shared" si="2"/>
        <v>CORRECTO</v>
      </c>
    </row>
    <row r="173" spans="1:27" ht="12" customHeight="1">
      <c r="A173" s="593"/>
      <c r="B173" s="594" t="str">
        <f>IFERROR(VLOOKUP(A173,CATALOGO!$D$3:$G$179,4,0)," ")</f>
        <v xml:space="preserve"> </v>
      </c>
      <c r="C173" s="594" t="str">
        <f>IFERROR(VLOOKUP(A173,CATALOGO!$D$3:$G$179,2,0)," ")</f>
        <v xml:space="preserve"> </v>
      </c>
      <c r="D173" s="394"/>
      <c r="E173" s="394"/>
      <c r="F173" s="593"/>
      <c r="G173" s="595" t="str">
        <f t="array" ref="G173">IF(F173="","",INDEX(CATALOGO!AI:AI,MATCH(F173,CATALOGO!AJ:AJ,)))</f>
        <v/>
      </c>
      <c r="H173" s="593"/>
      <c r="I173" s="595" t="str">
        <f t="shared" si="0"/>
        <v/>
      </c>
      <c r="J173" s="595"/>
      <c r="K173" s="595"/>
      <c r="L173" s="394"/>
      <c r="M173" s="601"/>
      <c r="N173" s="602"/>
      <c r="O173" s="602"/>
      <c r="P173" s="602"/>
      <c r="Q173" s="602"/>
      <c r="R173" s="602"/>
      <c r="S173" s="602"/>
      <c r="T173" s="602"/>
      <c r="U173" s="602"/>
      <c r="V173" s="602"/>
      <c r="W173" s="602"/>
      <c r="X173" s="602"/>
      <c r="Y173" s="602"/>
      <c r="Z173" s="603">
        <f t="shared" si="1"/>
        <v>0</v>
      </c>
      <c r="AA173" s="364" t="str">
        <f t="shared" si="2"/>
        <v>CORRECTO</v>
      </c>
    </row>
    <row r="174" spans="1:27" ht="12" customHeight="1">
      <c r="A174" s="593"/>
      <c r="B174" s="594" t="str">
        <f>IFERROR(VLOOKUP(A174,CATALOGO!$D$3:$G$179,4,0)," ")</f>
        <v xml:space="preserve"> </v>
      </c>
      <c r="C174" s="594" t="str">
        <f>IFERROR(VLOOKUP(A174,CATALOGO!$D$3:$G$179,2,0)," ")</f>
        <v xml:space="preserve"> </v>
      </c>
      <c r="D174" s="394"/>
      <c r="E174" s="394"/>
      <c r="F174" s="593"/>
      <c r="G174" s="595" t="str">
        <f t="array" ref="G174">IF(F174="","",INDEX(CATALOGO!AI:AI,MATCH(F174,CATALOGO!AJ:AJ,)))</f>
        <v/>
      </c>
      <c r="H174" s="593"/>
      <c r="I174" s="595" t="str">
        <f t="shared" si="0"/>
        <v/>
      </c>
      <c r="J174" s="595"/>
      <c r="K174" s="595"/>
      <c r="L174" s="394"/>
      <c r="M174" s="601"/>
      <c r="N174" s="602"/>
      <c r="O174" s="602"/>
      <c r="P174" s="602"/>
      <c r="Q174" s="602"/>
      <c r="R174" s="602"/>
      <c r="S174" s="602"/>
      <c r="T174" s="602"/>
      <c r="U174" s="602"/>
      <c r="V174" s="602"/>
      <c r="W174" s="602"/>
      <c r="X174" s="602"/>
      <c r="Y174" s="602"/>
      <c r="Z174" s="603">
        <f t="shared" si="1"/>
        <v>0</v>
      </c>
      <c r="AA174" s="364" t="str">
        <f t="shared" si="2"/>
        <v>CORRECTO</v>
      </c>
    </row>
    <row r="175" spans="1:27" ht="12" customHeight="1">
      <c r="A175" s="593"/>
      <c r="B175" s="594" t="str">
        <f>IFERROR(VLOOKUP(A175,CATALOGO!$D$3:$G$179,4,0)," ")</f>
        <v xml:space="preserve"> </v>
      </c>
      <c r="C175" s="594" t="str">
        <f>IFERROR(VLOOKUP(A175,CATALOGO!$D$3:$G$179,2,0)," ")</f>
        <v xml:space="preserve"> </v>
      </c>
      <c r="D175" s="394"/>
      <c r="E175" s="394"/>
      <c r="F175" s="593"/>
      <c r="G175" s="595" t="str">
        <f t="array" ref="G175">IF(F175="","",INDEX(CATALOGO!AI:AI,MATCH(F175,CATALOGO!AJ:AJ,)))</f>
        <v/>
      </c>
      <c r="H175" s="593"/>
      <c r="I175" s="595" t="str">
        <f t="shared" si="0"/>
        <v/>
      </c>
      <c r="J175" s="595"/>
      <c r="K175" s="595"/>
      <c r="L175" s="394"/>
      <c r="M175" s="601"/>
      <c r="N175" s="602"/>
      <c r="O175" s="602"/>
      <c r="P175" s="602"/>
      <c r="Q175" s="602"/>
      <c r="R175" s="602"/>
      <c r="S175" s="602"/>
      <c r="T175" s="602"/>
      <c r="U175" s="602"/>
      <c r="V175" s="602"/>
      <c r="W175" s="602"/>
      <c r="X175" s="602"/>
      <c r="Y175" s="602"/>
      <c r="Z175" s="603">
        <f t="shared" si="1"/>
        <v>0</v>
      </c>
      <c r="AA175" s="364" t="str">
        <f t="shared" si="2"/>
        <v>CORRECTO</v>
      </c>
    </row>
    <row r="176" spans="1:27" ht="12" customHeight="1">
      <c r="A176" s="593"/>
      <c r="B176" s="594" t="str">
        <f>IFERROR(VLOOKUP(A176,CATALOGO!$D$3:$G$179,4,0)," ")</f>
        <v xml:space="preserve"> </v>
      </c>
      <c r="C176" s="594" t="str">
        <f>IFERROR(VLOOKUP(A176,CATALOGO!$D$3:$G$179,2,0)," ")</f>
        <v xml:space="preserve"> </v>
      </c>
      <c r="D176" s="394"/>
      <c r="E176" s="394"/>
      <c r="F176" s="593"/>
      <c r="G176" s="595" t="str">
        <f t="array" ref="G176">IF(F176="","",INDEX(CATALOGO!AI:AI,MATCH(F176,CATALOGO!AJ:AJ,)))</f>
        <v/>
      </c>
      <c r="H176" s="593"/>
      <c r="I176" s="595" t="str">
        <f t="shared" si="0"/>
        <v/>
      </c>
      <c r="J176" s="595"/>
      <c r="K176" s="595"/>
      <c r="L176" s="394"/>
      <c r="M176" s="601"/>
      <c r="N176" s="602"/>
      <c r="O176" s="602"/>
      <c r="P176" s="602"/>
      <c r="Q176" s="602"/>
      <c r="R176" s="602"/>
      <c r="S176" s="602"/>
      <c r="T176" s="602"/>
      <c r="U176" s="602"/>
      <c r="V176" s="602"/>
      <c r="W176" s="602"/>
      <c r="X176" s="602"/>
      <c r="Y176" s="602"/>
      <c r="Z176" s="603">
        <f t="shared" si="1"/>
        <v>0</v>
      </c>
      <c r="AA176" s="364" t="str">
        <f t="shared" si="2"/>
        <v>CORRECTO</v>
      </c>
    </row>
    <row r="177" spans="1:27" ht="12" customHeight="1">
      <c r="A177" s="593"/>
      <c r="B177" s="594" t="str">
        <f>IFERROR(VLOOKUP(A177,CATALOGO!$D$3:$G$179,4,0)," ")</f>
        <v xml:space="preserve"> </v>
      </c>
      <c r="C177" s="594" t="str">
        <f>IFERROR(VLOOKUP(A177,CATALOGO!$D$3:$G$179,2,0)," ")</f>
        <v xml:space="preserve"> </v>
      </c>
      <c r="D177" s="394"/>
      <c r="E177" s="394"/>
      <c r="F177" s="593"/>
      <c r="G177" s="595" t="str">
        <f t="array" ref="G177">IF(F177="","",INDEX(CATALOGO!AI:AI,MATCH(F177,CATALOGO!AJ:AJ,)))</f>
        <v/>
      </c>
      <c r="H177" s="593"/>
      <c r="I177" s="595" t="str">
        <f t="shared" si="0"/>
        <v/>
      </c>
      <c r="J177" s="595"/>
      <c r="K177" s="595"/>
      <c r="L177" s="394"/>
      <c r="M177" s="601"/>
      <c r="N177" s="602"/>
      <c r="O177" s="602"/>
      <c r="P177" s="602"/>
      <c r="Q177" s="602"/>
      <c r="R177" s="602"/>
      <c r="S177" s="602"/>
      <c r="T177" s="602"/>
      <c r="U177" s="602"/>
      <c r="V177" s="602"/>
      <c r="W177" s="602"/>
      <c r="X177" s="602"/>
      <c r="Y177" s="602"/>
      <c r="Z177" s="603">
        <f t="shared" si="1"/>
        <v>0</v>
      </c>
      <c r="AA177" s="364" t="str">
        <f t="shared" si="2"/>
        <v>CORRECTO</v>
      </c>
    </row>
    <row r="178" spans="1:27" ht="12" customHeight="1">
      <c r="A178" s="593"/>
      <c r="B178" s="594" t="str">
        <f>IFERROR(VLOOKUP(A178,CATALOGO!$D$3:$G$179,4,0)," ")</f>
        <v xml:space="preserve"> </v>
      </c>
      <c r="C178" s="594" t="str">
        <f>IFERROR(VLOOKUP(A178,CATALOGO!$D$3:$G$179,2,0)," ")</f>
        <v xml:space="preserve"> </v>
      </c>
      <c r="D178" s="394"/>
      <c r="E178" s="394"/>
      <c r="F178" s="593"/>
      <c r="G178" s="595" t="str">
        <f t="array" ref="G178">IF(F178="","",INDEX(CATALOGO!AI:AI,MATCH(F178,CATALOGO!AJ:AJ,)))</f>
        <v/>
      </c>
      <c r="H178" s="593"/>
      <c r="I178" s="595" t="str">
        <f t="shared" si="0"/>
        <v/>
      </c>
      <c r="J178" s="595"/>
      <c r="K178" s="595"/>
      <c r="L178" s="394"/>
      <c r="M178" s="601"/>
      <c r="N178" s="602"/>
      <c r="O178" s="602"/>
      <c r="P178" s="602"/>
      <c r="Q178" s="602"/>
      <c r="R178" s="602"/>
      <c r="S178" s="602"/>
      <c r="T178" s="602"/>
      <c r="U178" s="602"/>
      <c r="V178" s="602"/>
      <c r="W178" s="602"/>
      <c r="X178" s="602"/>
      <c r="Y178" s="602"/>
      <c r="Z178" s="603">
        <f t="shared" si="1"/>
        <v>0</v>
      </c>
      <c r="AA178" s="364" t="str">
        <f t="shared" si="2"/>
        <v>CORRECTO</v>
      </c>
    </row>
    <row r="179" spans="1:27" ht="12" customHeight="1">
      <c r="A179" s="593"/>
      <c r="B179" s="594" t="str">
        <f>IFERROR(VLOOKUP(A179,CATALOGO!$D$3:$G$179,4,0)," ")</f>
        <v xml:space="preserve"> </v>
      </c>
      <c r="C179" s="594" t="str">
        <f>IFERROR(VLOOKUP(A179,CATALOGO!$D$3:$G$179,2,0)," ")</f>
        <v xml:space="preserve"> </v>
      </c>
      <c r="D179" s="394"/>
      <c r="E179" s="394"/>
      <c r="F179" s="593"/>
      <c r="G179" s="595" t="str">
        <f t="array" ref="G179">IF(F179="","",INDEX(CATALOGO!AI:AI,MATCH(F179,CATALOGO!AJ:AJ,)))</f>
        <v/>
      </c>
      <c r="H179" s="593"/>
      <c r="I179" s="595" t="str">
        <f t="shared" si="0"/>
        <v/>
      </c>
      <c r="J179" s="595"/>
      <c r="K179" s="595"/>
      <c r="L179" s="394"/>
      <c r="M179" s="601"/>
      <c r="N179" s="602"/>
      <c r="O179" s="602"/>
      <c r="P179" s="602"/>
      <c r="Q179" s="602"/>
      <c r="R179" s="602"/>
      <c r="S179" s="602"/>
      <c r="T179" s="602"/>
      <c r="U179" s="602"/>
      <c r="V179" s="602"/>
      <c r="W179" s="602"/>
      <c r="X179" s="602"/>
      <c r="Y179" s="602"/>
      <c r="Z179" s="603">
        <f t="shared" si="1"/>
        <v>0</v>
      </c>
      <c r="AA179" s="364" t="str">
        <f t="shared" si="2"/>
        <v>CORRECTO</v>
      </c>
    </row>
    <row r="180" spans="1:27" ht="12" customHeight="1">
      <c r="A180" s="593"/>
      <c r="B180" s="594" t="str">
        <f>IFERROR(VLOOKUP(A180,CATALOGO!$D$3:$G$179,4,0)," ")</f>
        <v xml:space="preserve"> </v>
      </c>
      <c r="C180" s="594" t="str">
        <f>IFERROR(VLOOKUP(A180,CATALOGO!$D$3:$G$179,2,0)," ")</f>
        <v xml:space="preserve"> </v>
      </c>
      <c r="D180" s="394"/>
      <c r="E180" s="394"/>
      <c r="F180" s="593"/>
      <c r="G180" s="595" t="str">
        <f t="array" ref="G180">IF(F180="","",INDEX(CATALOGO!AI:AI,MATCH(F180,CATALOGO!AJ:AJ,)))</f>
        <v/>
      </c>
      <c r="H180" s="593"/>
      <c r="I180" s="595" t="str">
        <f t="shared" si="0"/>
        <v/>
      </c>
      <c r="J180" s="595"/>
      <c r="K180" s="595"/>
      <c r="L180" s="394"/>
      <c r="M180" s="601"/>
      <c r="N180" s="602"/>
      <c r="O180" s="602"/>
      <c r="P180" s="602"/>
      <c r="Q180" s="602"/>
      <c r="R180" s="602"/>
      <c r="S180" s="602"/>
      <c r="T180" s="602"/>
      <c r="U180" s="602"/>
      <c r="V180" s="602"/>
      <c r="W180" s="602"/>
      <c r="X180" s="602"/>
      <c r="Y180" s="602"/>
      <c r="Z180" s="603">
        <f t="shared" si="1"/>
        <v>0</v>
      </c>
      <c r="AA180" s="364" t="str">
        <f t="shared" si="2"/>
        <v>CORRECTO</v>
      </c>
    </row>
    <row r="181" spans="1:27" ht="12" customHeight="1">
      <c r="A181" s="593"/>
      <c r="B181" s="594" t="str">
        <f>IFERROR(VLOOKUP(A181,CATALOGO!$D$3:$G$179,4,0)," ")</f>
        <v xml:space="preserve"> </v>
      </c>
      <c r="C181" s="594" t="str">
        <f>IFERROR(VLOOKUP(A181,CATALOGO!$D$3:$G$179,2,0)," ")</f>
        <v xml:space="preserve"> </v>
      </c>
      <c r="D181" s="394"/>
      <c r="E181" s="394"/>
      <c r="F181" s="593"/>
      <c r="G181" s="595" t="str">
        <f t="array" ref="G181">IF(F181="","",INDEX(CATALOGO!AI:AI,MATCH(F181,CATALOGO!AJ:AJ,)))</f>
        <v/>
      </c>
      <c r="H181" s="593"/>
      <c r="I181" s="595" t="str">
        <f t="shared" si="0"/>
        <v/>
      </c>
      <c r="J181" s="595"/>
      <c r="K181" s="595"/>
      <c r="L181" s="394"/>
      <c r="M181" s="601"/>
      <c r="N181" s="602"/>
      <c r="O181" s="602"/>
      <c r="P181" s="602"/>
      <c r="Q181" s="602"/>
      <c r="R181" s="602"/>
      <c r="S181" s="602"/>
      <c r="T181" s="602"/>
      <c r="U181" s="602"/>
      <c r="V181" s="602"/>
      <c r="W181" s="602"/>
      <c r="X181" s="602"/>
      <c r="Y181" s="602"/>
      <c r="Z181" s="603">
        <f t="shared" si="1"/>
        <v>0</v>
      </c>
      <c r="AA181" s="364" t="str">
        <f t="shared" si="2"/>
        <v>CORRECTO</v>
      </c>
    </row>
    <row r="182" spans="1:27" ht="12" customHeight="1">
      <c r="A182" s="593"/>
      <c r="B182" s="594" t="str">
        <f>IFERROR(VLOOKUP(A182,CATALOGO!$D$3:$G$179,4,0)," ")</f>
        <v xml:space="preserve"> </v>
      </c>
      <c r="C182" s="594" t="str">
        <f>IFERROR(VLOOKUP(A182,CATALOGO!$D$3:$G$179,2,0)," ")</f>
        <v xml:space="preserve"> </v>
      </c>
      <c r="D182" s="394"/>
      <c r="E182" s="394"/>
      <c r="F182" s="593"/>
      <c r="G182" s="595" t="str">
        <f t="array" ref="G182">IF(F182="","",INDEX(CATALOGO!AI:AI,MATCH(F182,CATALOGO!AJ:AJ,)))</f>
        <v/>
      </c>
      <c r="H182" s="593"/>
      <c r="I182" s="595" t="str">
        <f t="shared" si="0"/>
        <v/>
      </c>
      <c r="J182" s="595"/>
      <c r="K182" s="595"/>
      <c r="L182" s="394"/>
      <c r="M182" s="601"/>
      <c r="N182" s="602"/>
      <c r="O182" s="602"/>
      <c r="P182" s="602"/>
      <c r="Q182" s="602"/>
      <c r="R182" s="602"/>
      <c r="S182" s="602"/>
      <c r="T182" s="602"/>
      <c r="U182" s="602"/>
      <c r="V182" s="602"/>
      <c r="W182" s="602"/>
      <c r="X182" s="602"/>
      <c r="Y182" s="602"/>
      <c r="Z182" s="603">
        <f t="shared" si="1"/>
        <v>0</v>
      </c>
      <c r="AA182" s="364" t="str">
        <f t="shared" si="2"/>
        <v>CORRECTO</v>
      </c>
    </row>
    <row r="183" spans="1:27" ht="12" customHeight="1">
      <c r="A183" s="593"/>
      <c r="B183" s="594" t="str">
        <f>IFERROR(VLOOKUP(A183,CATALOGO!$D$3:$G$179,4,0)," ")</f>
        <v xml:space="preserve"> </v>
      </c>
      <c r="C183" s="594" t="str">
        <f>IFERROR(VLOOKUP(A183,CATALOGO!$D$3:$G$179,2,0)," ")</f>
        <v xml:space="preserve"> </v>
      </c>
      <c r="D183" s="394"/>
      <c r="E183" s="394"/>
      <c r="F183" s="593"/>
      <c r="G183" s="595" t="str">
        <f t="array" ref="G183">IF(F183="","",INDEX(CATALOGO!AI:AI,MATCH(F183,CATALOGO!AJ:AJ,)))</f>
        <v/>
      </c>
      <c r="H183" s="593"/>
      <c r="I183" s="595" t="str">
        <f t="shared" si="0"/>
        <v/>
      </c>
      <c r="J183" s="595"/>
      <c r="K183" s="595"/>
      <c r="L183" s="394"/>
      <c r="M183" s="601"/>
      <c r="N183" s="602"/>
      <c r="O183" s="602"/>
      <c r="P183" s="602"/>
      <c r="Q183" s="602"/>
      <c r="R183" s="602"/>
      <c r="S183" s="602"/>
      <c r="T183" s="602"/>
      <c r="U183" s="602"/>
      <c r="V183" s="602"/>
      <c r="W183" s="602"/>
      <c r="X183" s="602"/>
      <c r="Y183" s="602"/>
      <c r="Z183" s="603">
        <f t="shared" si="1"/>
        <v>0</v>
      </c>
      <c r="AA183" s="364" t="str">
        <f t="shared" si="2"/>
        <v>CORRECTO</v>
      </c>
    </row>
    <row r="184" spans="1:27" ht="12" customHeight="1">
      <c r="A184" s="593"/>
      <c r="B184" s="594" t="str">
        <f>IFERROR(VLOOKUP(A184,CATALOGO!$D$3:$G$179,4,0)," ")</f>
        <v xml:space="preserve"> </v>
      </c>
      <c r="C184" s="594" t="str">
        <f>IFERROR(VLOOKUP(A184,CATALOGO!$D$3:$G$179,2,0)," ")</f>
        <v xml:space="preserve"> </v>
      </c>
      <c r="D184" s="394"/>
      <c r="E184" s="394"/>
      <c r="F184" s="593"/>
      <c r="G184" s="595" t="str">
        <f t="array" ref="G184">IF(F184="","",INDEX(CATALOGO!AI:AI,MATCH(F184,CATALOGO!AJ:AJ,)))</f>
        <v/>
      </c>
      <c r="H184" s="593"/>
      <c r="I184" s="595" t="str">
        <f t="shared" si="0"/>
        <v/>
      </c>
      <c r="J184" s="595"/>
      <c r="K184" s="595"/>
      <c r="L184" s="394"/>
      <c r="M184" s="601"/>
      <c r="N184" s="602"/>
      <c r="O184" s="602"/>
      <c r="P184" s="602"/>
      <c r="Q184" s="602"/>
      <c r="R184" s="602"/>
      <c r="S184" s="602"/>
      <c r="T184" s="602"/>
      <c r="U184" s="602"/>
      <c r="V184" s="602"/>
      <c r="W184" s="602"/>
      <c r="X184" s="602"/>
      <c r="Y184" s="602"/>
      <c r="Z184" s="603">
        <f t="shared" si="1"/>
        <v>0</v>
      </c>
      <c r="AA184" s="364" t="str">
        <f t="shared" si="2"/>
        <v>CORRECTO</v>
      </c>
    </row>
    <row r="185" spans="1:27" ht="12" customHeight="1">
      <c r="A185" s="593"/>
      <c r="B185" s="594" t="str">
        <f>IFERROR(VLOOKUP(A185,CATALOGO!$D$3:$G$179,4,0)," ")</f>
        <v xml:space="preserve"> </v>
      </c>
      <c r="C185" s="594" t="str">
        <f>IFERROR(VLOOKUP(A185,CATALOGO!$D$3:$G$179,2,0)," ")</f>
        <v xml:space="preserve"> </v>
      </c>
      <c r="D185" s="394"/>
      <c r="E185" s="394"/>
      <c r="F185" s="593"/>
      <c r="G185" s="595" t="str">
        <f t="array" ref="G185">IF(F185="","",INDEX(CATALOGO!AI:AI,MATCH(F185,CATALOGO!AJ:AJ,)))</f>
        <v/>
      </c>
      <c r="H185" s="593"/>
      <c r="I185" s="595" t="str">
        <f t="shared" si="0"/>
        <v/>
      </c>
      <c r="J185" s="595"/>
      <c r="K185" s="595"/>
      <c r="L185" s="394"/>
      <c r="M185" s="601"/>
      <c r="N185" s="602"/>
      <c r="O185" s="602"/>
      <c r="P185" s="602"/>
      <c r="Q185" s="602"/>
      <c r="R185" s="602"/>
      <c r="S185" s="602"/>
      <c r="T185" s="602"/>
      <c r="U185" s="602"/>
      <c r="V185" s="602"/>
      <c r="W185" s="602"/>
      <c r="X185" s="602"/>
      <c r="Y185" s="602"/>
      <c r="Z185" s="603">
        <f t="shared" si="1"/>
        <v>0</v>
      </c>
      <c r="AA185" s="364" t="str">
        <f t="shared" si="2"/>
        <v>CORRECTO</v>
      </c>
    </row>
    <row r="186" spans="1:27" ht="12" customHeight="1">
      <c r="A186" s="593"/>
      <c r="B186" s="594" t="str">
        <f>IFERROR(VLOOKUP(A186,CATALOGO!$D$3:$G$179,4,0)," ")</f>
        <v xml:space="preserve"> </v>
      </c>
      <c r="C186" s="594" t="str">
        <f>IFERROR(VLOOKUP(A186,CATALOGO!$D$3:$G$179,2,0)," ")</f>
        <v xml:space="preserve"> </v>
      </c>
      <c r="D186" s="394"/>
      <c r="E186" s="394"/>
      <c r="F186" s="593"/>
      <c r="G186" s="595" t="str">
        <f t="array" ref="G186">IF(F186="","",INDEX(CATALOGO!AI:AI,MATCH(F186,CATALOGO!AJ:AJ,)))</f>
        <v/>
      </c>
      <c r="H186" s="593"/>
      <c r="I186" s="595" t="str">
        <f t="shared" si="0"/>
        <v/>
      </c>
      <c r="J186" s="595"/>
      <c r="K186" s="595"/>
      <c r="L186" s="394"/>
      <c r="M186" s="601"/>
      <c r="N186" s="602"/>
      <c r="O186" s="602"/>
      <c r="P186" s="602"/>
      <c r="Q186" s="602"/>
      <c r="R186" s="602"/>
      <c r="S186" s="602"/>
      <c r="T186" s="602"/>
      <c r="U186" s="602"/>
      <c r="V186" s="602"/>
      <c r="W186" s="602"/>
      <c r="X186" s="602"/>
      <c r="Y186" s="602"/>
      <c r="Z186" s="603">
        <f t="shared" si="1"/>
        <v>0</v>
      </c>
      <c r="AA186" s="364" t="str">
        <f t="shared" si="2"/>
        <v>CORRECTO</v>
      </c>
    </row>
    <row r="187" spans="1:27" ht="12" customHeight="1">
      <c r="A187" s="593"/>
      <c r="B187" s="594" t="str">
        <f>IFERROR(VLOOKUP(A187,CATALOGO!$D$3:$G$179,4,0)," ")</f>
        <v xml:space="preserve"> </v>
      </c>
      <c r="C187" s="594" t="str">
        <f>IFERROR(VLOOKUP(A187,CATALOGO!$D$3:$G$179,2,0)," ")</f>
        <v xml:space="preserve"> </v>
      </c>
      <c r="D187" s="394"/>
      <c r="E187" s="394"/>
      <c r="F187" s="593"/>
      <c r="G187" s="595" t="str">
        <f t="array" ref="G187">IF(F187="","",INDEX(CATALOGO!AI:AI,MATCH(F187,CATALOGO!AJ:AJ,)))</f>
        <v/>
      </c>
      <c r="H187" s="593"/>
      <c r="I187" s="595" t="str">
        <f t="shared" si="0"/>
        <v/>
      </c>
      <c r="J187" s="595"/>
      <c r="K187" s="595"/>
      <c r="L187" s="394"/>
      <c r="M187" s="601"/>
      <c r="N187" s="602"/>
      <c r="O187" s="602"/>
      <c r="P187" s="602"/>
      <c r="Q187" s="602"/>
      <c r="R187" s="602"/>
      <c r="S187" s="602"/>
      <c r="T187" s="602"/>
      <c r="U187" s="602"/>
      <c r="V187" s="602"/>
      <c r="W187" s="602"/>
      <c r="X187" s="602"/>
      <c r="Y187" s="602"/>
      <c r="Z187" s="603">
        <f t="shared" si="1"/>
        <v>0</v>
      </c>
      <c r="AA187" s="364" t="str">
        <f t="shared" si="2"/>
        <v>CORRECTO</v>
      </c>
    </row>
    <row r="188" spans="1:27" ht="12" customHeight="1">
      <c r="A188" s="593"/>
      <c r="B188" s="594" t="str">
        <f>IFERROR(VLOOKUP(A188,CATALOGO!$D$3:$G$179,4,0)," ")</f>
        <v xml:space="preserve"> </v>
      </c>
      <c r="C188" s="594" t="str">
        <f>IFERROR(VLOOKUP(A188,CATALOGO!$D$3:$G$179,2,0)," ")</f>
        <v xml:space="preserve"> </v>
      </c>
      <c r="D188" s="394"/>
      <c r="E188" s="394"/>
      <c r="F188" s="593"/>
      <c r="G188" s="595" t="str">
        <f t="array" ref="G188">IF(F188="","",INDEX(CATALOGO!AI:AI,MATCH(F188,CATALOGO!AJ:AJ,)))</f>
        <v/>
      </c>
      <c r="H188" s="593"/>
      <c r="I188" s="595" t="str">
        <f t="shared" si="0"/>
        <v/>
      </c>
      <c r="J188" s="595"/>
      <c r="K188" s="595"/>
      <c r="L188" s="394"/>
      <c r="M188" s="601"/>
      <c r="N188" s="602"/>
      <c r="O188" s="602"/>
      <c r="P188" s="602"/>
      <c r="Q188" s="602"/>
      <c r="R188" s="602"/>
      <c r="S188" s="602"/>
      <c r="T188" s="602"/>
      <c r="U188" s="602"/>
      <c r="V188" s="602"/>
      <c r="W188" s="602"/>
      <c r="X188" s="602"/>
      <c r="Y188" s="602"/>
      <c r="Z188" s="603">
        <f t="shared" si="1"/>
        <v>0</v>
      </c>
      <c r="AA188" s="364" t="str">
        <f t="shared" si="2"/>
        <v>CORRECTO</v>
      </c>
    </row>
    <row r="189" spans="1:27" ht="12" customHeight="1">
      <c r="A189" s="593"/>
      <c r="B189" s="594" t="str">
        <f>IFERROR(VLOOKUP(A189,CATALOGO!$D$3:$G$179,4,0)," ")</f>
        <v xml:space="preserve"> </v>
      </c>
      <c r="C189" s="594" t="str">
        <f>IFERROR(VLOOKUP(A189,CATALOGO!$D$3:$G$179,2,0)," ")</f>
        <v xml:space="preserve"> </v>
      </c>
      <c r="D189" s="394"/>
      <c r="E189" s="394"/>
      <c r="F189" s="593"/>
      <c r="G189" s="595" t="str">
        <f t="array" ref="G189">IF(F189="","",INDEX(CATALOGO!AI:AI,MATCH(F189,CATALOGO!AJ:AJ,)))</f>
        <v/>
      </c>
      <c r="H189" s="593"/>
      <c r="I189" s="595" t="str">
        <f t="shared" si="0"/>
        <v/>
      </c>
      <c r="J189" s="595"/>
      <c r="K189" s="595"/>
      <c r="L189" s="394"/>
      <c r="M189" s="601"/>
      <c r="N189" s="602"/>
      <c r="O189" s="602"/>
      <c r="P189" s="602"/>
      <c r="Q189" s="602"/>
      <c r="R189" s="602"/>
      <c r="S189" s="602"/>
      <c r="T189" s="602"/>
      <c r="U189" s="602"/>
      <c r="V189" s="602"/>
      <c r="W189" s="602"/>
      <c r="X189" s="602"/>
      <c r="Y189" s="602"/>
      <c r="Z189" s="603">
        <f t="shared" si="1"/>
        <v>0</v>
      </c>
      <c r="AA189" s="364" t="str">
        <f t="shared" si="2"/>
        <v>CORRECTO</v>
      </c>
    </row>
    <row r="190" spans="1:27" ht="12" customHeight="1">
      <c r="A190" s="593"/>
      <c r="B190" s="594" t="str">
        <f>IFERROR(VLOOKUP(A190,CATALOGO!$D$3:$G$179,4,0)," ")</f>
        <v xml:space="preserve"> </v>
      </c>
      <c r="C190" s="594" t="str">
        <f>IFERROR(VLOOKUP(A190,CATALOGO!$D$3:$G$179,2,0)," ")</f>
        <v xml:space="preserve"> </v>
      </c>
      <c r="D190" s="394"/>
      <c r="E190" s="394"/>
      <c r="F190" s="593"/>
      <c r="G190" s="595" t="str">
        <f t="array" ref="G190">IF(F190="","",INDEX(CATALOGO!AI:AI,MATCH(F190,CATALOGO!AJ:AJ,)))</f>
        <v/>
      </c>
      <c r="H190" s="593"/>
      <c r="I190" s="595" t="str">
        <f t="shared" si="0"/>
        <v/>
      </c>
      <c r="J190" s="595"/>
      <c r="K190" s="595"/>
      <c r="L190" s="394"/>
      <c r="M190" s="601"/>
      <c r="N190" s="602"/>
      <c r="O190" s="602"/>
      <c r="P190" s="602"/>
      <c r="Q190" s="602"/>
      <c r="R190" s="602"/>
      <c r="S190" s="602"/>
      <c r="T190" s="602"/>
      <c r="U190" s="602"/>
      <c r="V190" s="602"/>
      <c r="W190" s="602"/>
      <c r="X190" s="602"/>
      <c r="Y190" s="602"/>
      <c r="Z190" s="603">
        <f t="shared" si="1"/>
        <v>0</v>
      </c>
      <c r="AA190" s="364" t="str">
        <f t="shared" si="2"/>
        <v>CORRECTO</v>
      </c>
    </row>
    <row r="191" spans="1:27" ht="12" customHeight="1">
      <c r="A191" s="593"/>
      <c r="B191" s="594" t="str">
        <f>IFERROR(VLOOKUP(A191,CATALOGO!$D$3:$G$179,4,0)," ")</f>
        <v xml:space="preserve"> </v>
      </c>
      <c r="C191" s="594" t="str">
        <f>IFERROR(VLOOKUP(A191,CATALOGO!$D$3:$G$179,2,0)," ")</f>
        <v xml:space="preserve"> </v>
      </c>
      <c r="D191" s="394"/>
      <c r="E191" s="394"/>
      <c r="F191" s="593"/>
      <c r="G191" s="595" t="str">
        <f t="array" ref="G191">IF(F191="","",INDEX(CATALOGO!AI:AI,MATCH(F191,CATALOGO!AJ:AJ,)))</f>
        <v/>
      </c>
      <c r="H191" s="593"/>
      <c r="I191" s="595" t="str">
        <f t="shared" si="0"/>
        <v/>
      </c>
      <c r="J191" s="595"/>
      <c r="K191" s="595"/>
      <c r="L191" s="394"/>
      <c r="M191" s="601"/>
      <c r="N191" s="602"/>
      <c r="O191" s="602"/>
      <c r="P191" s="602"/>
      <c r="Q191" s="602"/>
      <c r="R191" s="602"/>
      <c r="S191" s="602"/>
      <c r="T191" s="602"/>
      <c r="U191" s="602"/>
      <c r="V191" s="602"/>
      <c r="W191" s="602"/>
      <c r="X191" s="602"/>
      <c r="Y191" s="602"/>
      <c r="Z191" s="603">
        <f t="shared" si="1"/>
        <v>0</v>
      </c>
      <c r="AA191" s="364" t="str">
        <f t="shared" si="2"/>
        <v>CORRECTO</v>
      </c>
    </row>
    <row r="192" spans="1:27" ht="12" customHeight="1">
      <c r="A192" s="593"/>
      <c r="B192" s="594" t="str">
        <f>IFERROR(VLOOKUP(A192,CATALOGO!$D$3:$G$179,4,0)," ")</f>
        <v xml:space="preserve"> </v>
      </c>
      <c r="C192" s="594" t="str">
        <f>IFERROR(VLOOKUP(A192,CATALOGO!$D$3:$G$179,2,0)," ")</f>
        <v xml:space="preserve"> </v>
      </c>
      <c r="D192" s="394"/>
      <c r="E192" s="394"/>
      <c r="F192" s="593"/>
      <c r="G192" s="595" t="str">
        <f t="array" ref="G192">IF(F192="","",INDEX(CATALOGO!AI:AI,MATCH(F192,CATALOGO!AJ:AJ,)))</f>
        <v/>
      </c>
      <c r="H192" s="593"/>
      <c r="I192" s="595" t="str">
        <f t="shared" si="0"/>
        <v/>
      </c>
      <c r="J192" s="595"/>
      <c r="K192" s="595"/>
      <c r="L192" s="394"/>
      <c r="M192" s="601"/>
      <c r="N192" s="602"/>
      <c r="O192" s="602"/>
      <c r="P192" s="602"/>
      <c r="Q192" s="602"/>
      <c r="R192" s="602"/>
      <c r="S192" s="602"/>
      <c r="T192" s="602"/>
      <c r="U192" s="602"/>
      <c r="V192" s="602"/>
      <c r="W192" s="602"/>
      <c r="X192" s="602"/>
      <c r="Y192" s="602"/>
      <c r="Z192" s="603">
        <f t="shared" si="1"/>
        <v>0</v>
      </c>
      <c r="AA192" s="364" t="str">
        <f t="shared" si="2"/>
        <v>CORRECTO</v>
      </c>
    </row>
    <row r="193" spans="1:27" ht="12" customHeight="1">
      <c r="A193" s="593"/>
      <c r="B193" s="594" t="str">
        <f>IFERROR(VLOOKUP(A193,CATALOGO!$D$3:$G$179,4,0)," ")</f>
        <v xml:space="preserve"> </v>
      </c>
      <c r="C193" s="594" t="str">
        <f>IFERROR(VLOOKUP(A193,CATALOGO!$D$3:$G$179,2,0)," ")</f>
        <v xml:space="preserve"> </v>
      </c>
      <c r="D193" s="394"/>
      <c r="E193" s="394"/>
      <c r="F193" s="593"/>
      <c r="G193" s="595" t="str">
        <f t="array" ref="G193">IF(F193="","",INDEX(CATALOGO!AI:AI,MATCH(F193,CATALOGO!AJ:AJ,)))</f>
        <v/>
      </c>
      <c r="H193" s="593"/>
      <c r="I193" s="595" t="str">
        <f t="shared" si="0"/>
        <v/>
      </c>
      <c r="J193" s="595"/>
      <c r="K193" s="595"/>
      <c r="L193" s="394"/>
      <c r="M193" s="601"/>
      <c r="N193" s="602"/>
      <c r="O193" s="602"/>
      <c r="P193" s="602"/>
      <c r="Q193" s="602"/>
      <c r="R193" s="602"/>
      <c r="S193" s="602"/>
      <c r="T193" s="602"/>
      <c r="U193" s="602"/>
      <c r="V193" s="602"/>
      <c r="W193" s="602"/>
      <c r="X193" s="602"/>
      <c r="Y193" s="602"/>
      <c r="Z193" s="603">
        <f t="shared" si="1"/>
        <v>0</v>
      </c>
      <c r="AA193" s="364" t="str">
        <f t="shared" si="2"/>
        <v>CORRECTO</v>
      </c>
    </row>
    <row r="194" spans="1:27" ht="12" customHeight="1">
      <c r="A194" s="593"/>
      <c r="B194" s="594" t="str">
        <f>IFERROR(VLOOKUP(A194,CATALOGO!$D$3:$G$179,4,0)," ")</f>
        <v xml:space="preserve"> </v>
      </c>
      <c r="C194" s="594" t="str">
        <f>IFERROR(VLOOKUP(A194,CATALOGO!$D$3:$G$179,2,0)," ")</f>
        <v xml:space="preserve"> </v>
      </c>
      <c r="D194" s="394"/>
      <c r="E194" s="394"/>
      <c r="F194" s="593"/>
      <c r="G194" s="595" t="str">
        <f t="array" ref="G194">IF(F194="","",INDEX(CATALOGO!AI:AI,MATCH(F194,CATALOGO!AJ:AJ,)))</f>
        <v/>
      </c>
      <c r="H194" s="593"/>
      <c r="I194" s="595" t="str">
        <f t="shared" si="0"/>
        <v/>
      </c>
      <c r="J194" s="595"/>
      <c r="K194" s="595"/>
      <c r="L194" s="394"/>
      <c r="M194" s="601"/>
      <c r="N194" s="602"/>
      <c r="O194" s="602"/>
      <c r="P194" s="602"/>
      <c r="Q194" s="602"/>
      <c r="R194" s="602"/>
      <c r="S194" s="602"/>
      <c r="T194" s="602"/>
      <c r="U194" s="602"/>
      <c r="V194" s="602"/>
      <c r="W194" s="602"/>
      <c r="X194" s="602"/>
      <c r="Y194" s="602"/>
      <c r="Z194" s="603">
        <f t="shared" si="1"/>
        <v>0</v>
      </c>
      <c r="AA194" s="364" t="str">
        <f t="shared" si="2"/>
        <v>CORRECTO</v>
      </c>
    </row>
    <row r="195" spans="1:27" ht="15.75" customHeight="1">
      <c r="A195" s="591"/>
      <c r="B195" s="591"/>
      <c r="C195" s="591"/>
      <c r="D195" s="591"/>
      <c r="E195" s="591"/>
      <c r="F195" s="591"/>
      <c r="G195" s="591"/>
      <c r="H195" s="591"/>
      <c r="I195" s="591"/>
      <c r="J195" s="591"/>
      <c r="K195" s="591"/>
      <c r="L195" s="591"/>
      <c r="M195" s="596"/>
      <c r="N195" s="597"/>
      <c r="O195" s="597"/>
      <c r="P195" s="597"/>
      <c r="Q195" s="597"/>
      <c r="R195" s="597"/>
      <c r="S195" s="597"/>
      <c r="T195" s="597"/>
      <c r="U195" s="597"/>
      <c r="V195" s="597"/>
      <c r="W195" s="597"/>
      <c r="X195" s="597"/>
      <c r="Y195" s="597"/>
      <c r="Z195" s="597"/>
      <c r="AA195" s="591"/>
    </row>
    <row r="196" spans="1:27" ht="15.75" customHeight="1">
      <c r="A196" s="591"/>
      <c r="B196" s="591"/>
      <c r="C196" s="591"/>
      <c r="D196" s="591"/>
      <c r="E196" s="591"/>
      <c r="F196" s="591"/>
      <c r="G196" s="591"/>
      <c r="H196" s="591"/>
      <c r="I196" s="591"/>
      <c r="J196" s="591"/>
      <c r="K196" s="591"/>
      <c r="L196" s="591"/>
      <c r="M196" s="596"/>
      <c r="N196" s="597"/>
      <c r="O196" s="597"/>
      <c r="P196" s="597"/>
      <c r="Q196" s="597"/>
      <c r="R196" s="597"/>
      <c r="S196" s="597"/>
      <c r="T196" s="597"/>
      <c r="U196" s="597"/>
      <c r="V196" s="597"/>
      <c r="W196" s="597"/>
      <c r="X196" s="597"/>
      <c r="Y196" s="597"/>
      <c r="Z196" s="597"/>
      <c r="AA196" s="591"/>
    </row>
    <row r="197" spans="1:27" ht="15.75" customHeight="1">
      <c r="A197" s="591"/>
      <c r="B197" s="591"/>
      <c r="C197" s="591"/>
      <c r="D197" s="591"/>
      <c r="E197" s="591"/>
      <c r="F197" s="591"/>
      <c r="G197" s="591"/>
      <c r="H197" s="591"/>
      <c r="I197" s="591"/>
      <c r="J197" s="591"/>
      <c r="K197" s="591"/>
      <c r="L197" s="591"/>
      <c r="M197" s="596"/>
      <c r="N197" s="597"/>
      <c r="O197" s="597"/>
      <c r="P197" s="597"/>
      <c r="Q197" s="597"/>
      <c r="R197" s="597"/>
      <c r="S197" s="597"/>
      <c r="T197" s="597"/>
      <c r="U197" s="597"/>
      <c r="V197" s="597"/>
      <c r="W197" s="597"/>
      <c r="X197" s="597"/>
      <c r="Y197" s="597"/>
      <c r="Z197" s="597"/>
      <c r="AA197" s="591"/>
    </row>
    <row r="198" spans="1:27" ht="15.75" customHeight="1">
      <c r="A198" s="591"/>
      <c r="B198" s="591"/>
      <c r="C198" s="591"/>
      <c r="D198" s="591"/>
      <c r="E198" s="591"/>
      <c r="F198" s="591"/>
      <c r="G198" s="591"/>
      <c r="H198" s="591"/>
      <c r="I198" s="591"/>
      <c r="J198" s="591"/>
      <c r="K198" s="591"/>
      <c r="L198" s="591"/>
      <c r="M198" s="596"/>
      <c r="N198" s="597"/>
      <c r="O198" s="597"/>
      <c r="P198" s="597"/>
      <c r="Q198" s="597"/>
      <c r="R198" s="597"/>
      <c r="S198" s="597"/>
      <c r="T198" s="597"/>
      <c r="U198" s="597"/>
      <c r="V198" s="597"/>
      <c r="W198" s="597"/>
      <c r="X198" s="597"/>
      <c r="Y198" s="597"/>
      <c r="Z198" s="597"/>
      <c r="AA198" s="591"/>
    </row>
    <row r="199" spans="1:27" ht="15.75" customHeight="1">
      <c r="A199" s="591"/>
      <c r="B199" s="591"/>
      <c r="C199" s="591"/>
      <c r="D199" s="591"/>
      <c r="E199" s="591"/>
      <c r="F199" s="591"/>
      <c r="G199" s="591"/>
      <c r="H199" s="591"/>
      <c r="I199" s="591"/>
      <c r="J199" s="591"/>
      <c r="K199" s="591"/>
      <c r="L199" s="591"/>
      <c r="M199" s="596"/>
      <c r="N199" s="597"/>
      <c r="O199" s="597"/>
      <c r="P199" s="597"/>
      <c r="Q199" s="597"/>
      <c r="R199" s="597"/>
      <c r="S199" s="597"/>
      <c r="T199" s="597"/>
      <c r="U199" s="597"/>
      <c r="V199" s="597"/>
      <c r="W199" s="597"/>
      <c r="X199" s="597"/>
      <c r="Y199" s="597"/>
      <c r="Z199" s="597"/>
      <c r="AA199" s="591"/>
    </row>
    <row r="200" spans="1:27" ht="15.75" customHeight="1">
      <c r="A200" s="591"/>
      <c r="B200" s="591"/>
      <c r="C200" s="591"/>
      <c r="D200" s="591"/>
      <c r="E200" s="591"/>
      <c r="F200" s="591"/>
      <c r="G200" s="591"/>
      <c r="H200" s="591"/>
      <c r="I200" s="591"/>
      <c r="J200" s="591"/>
      <c r="K200" s="591"/>
      <c r="L200" s="591"/>
      <c r="M200" s="596"/>
      <c r="N200" s="597"/>
      <c r="O200" s="597"/>
      <c r="P200" s="597"/>
      <c r="Q200" s="597"/>
      <c r="R200" s="597"/>
      <c r="S200" s="597"/>
      <c r="T200" s="597"/>
      <c r="U200" s="597"/>
      <c r="V200" s="597"/>
      <c r="W200" s="597"/>
      <c r="X200" s="597"/>
      <c r="Y200" s="597"/>
      <c r="Z200" s="597"/>
      <c r="AA200" s="591"/>
    </row>
    <row r="201" spans="1:27" ht="15.75" customHeight="1">
      <c r="A201" s="591"/>
      <c r="B201" s="591"/>
      <c r="C201" s="591"/>
      <c r="D201" s="591"/>
      <c r="E201" s="591"/>
      <c r="F201" s="591"/>
      <c r="G201" s="591"/>
      <c r="H201" s="591"/>
      <c r="I201" s="591"/>
      <c r="J201" s="591"/>
      <c r="K201" s="591"/>
      <c r="L201" s="591"/>
      <c r="M201" s="596"/>
      <c r="N201" s="597"/>
      <c r="O201" s="597"/>
      <c r="P201" s="597"/>
      <c r="Q201" s="597"/>
      <c r="R201" s="597"/>
      <c r="S201" s="597"/>
      <c r="T201" s="597"/>
      <c r="U201" s="597"/>
      <c r="V201" s="597"/>
      <c r="W201" s="597"/>
      <c r="X201" s="597"/>
      <c r="Y201" s="597"/>
      <c r="Z201" s="597"/>
      <c r="AA201" s="591"/>
    </row>
    <row r="202" spans="1:27" ht="15.75" customHeight="1">
      <c r="A202" s="591"/>
      <c r="B202" s="591"/>
      <c r="C202" s="591"/>
      <c r="D202" s="591"/>
      <c r="E202" s="591"/>
      <c r="F202" s="591"/>
      <c r="G202" s="591"/>
      <c r="H202" s="591"/>
      <c r="I202" s="591"/>
      <c r="J202" s="591"/>
      <c r="K202" s="591"/>
      <c r="L202" s="591"/>
      <c r="M202" s="596"/>
      <c r="N202" s="597"/>
      <c r="O202" s="597"/>
      <c r="P202" s="597"/>
      <c r="Q202" s="597"/>
      <c r="R202" s="597"/>
      <c r="S202" s="597"/>
      <c r="T202" s="597"/>
      <c r="U202" s="597"/>
      <c r="V202" s="597"/>
      <c r="W202" s="597"/>
      <c r="X202" s="597"/>
      <c r="Y202" s="597"/>
      <c r="Z202" s="597"/>
      <c r="AA202" s="591"/>
    </row>
    <row r="203" spans="1:27" ht="15.75" customHeight="1">
      <c r="A203" s="591"/>
      <c r="B203" s="591"/>
      <c r="C203" s="591"/>
      <c r="D203" s="591"/>
      <c r="E203" s="591"/>
      <c r="F203" s="591"/>
      <c r="G203" s="591"/>
      <c r="H203" s="591"/>
      <c r="I203" s="591"/>
      <c r="J203" s="591"/>
      <c r="K203" s="591"/>
      <c r="L203" s="591"/>
      <c r="M203" s="596"/>
      <c r="N203" s="597"/>
      <c r="O203" s="597"/>
      <c r="P203" s="597"/>
      <c r="Q203" s="597"/>
      <c r="R203" s="597"/>
      <c r="S203" s="597"/>
      <c r="T203" s="597"/>
      <c r="U203" s="597"/>
      <c r="V203" s="597"/>
      <c r="W203" s="597"/>
      <c r="X203" s="597"/>
      <c r="Y203" s="597"/>
      <c r="Z203" s="597"/>
      <c r="AA203" s="591"/>
    </row>
    <row r="204" spans="1:27" ht="15.75" customHeight="1">
      <c r="A204" s="591"/>
      <c r="B204" s="591"/>
      <c r="C204" s="591"/>
      <c r="D204" s="591"/>
      <c r="E204" s="591"/>
      <c r="F204" s="591"/>
      <c r="G204" s="591"/>
      <c r="H204" s="591"/>
      <c r="I204" s="591"/>
      <c r="J204" s="591"/>
      <c r="K204" s="591"/>
      <c r="L204" s="591"/>
      <c r="M204" s="596"/>
      <c r="N204" s="597"/>
      <c r="O204" s="597"/>
      <c r="P204" s="597"/>
      <c r="Q204" s="597"/>
      <c r="R204" s="597"/>
      <c r="S204" s="597"/>
      <c r="T204" s="597"/>
      <c r="U204" s="597"/>
      <c r="V204" s="597"/>
      <c r="W204" s="597"/>
      <c r="X204" s="597"/>
      <c r="Y204" s="597"/>
      <c r="Z204" s="597"/>
      <c r="AA204" s="591"/>
    </row>
    <row r="205" spans="1:27" ht="15.75" customHeight="1">
      <c r="A205" s="591"/>
      <c r="B205" s="591"/>
      <c r="C205" s="591"/>
      <c r="D205" s="591"/>
      <c r="E205" s="591"/>
      <c r="F205" s="591"/>
      <c r="G205" s="591"/>
      <c r="H205" s="591"/>
      <c r="I205" s="591"/>
      <c r="J205" s="591"/>
      <c r="K205" s="591"/>
      <c r="L205" s="591"/>
      <c r="M205" s="596"/>
      <c r="N205" s="597"/>
      <c r="O205" s="597"/>
      <c r="P205" s="597"/>
      <c r="Q205" s="597"/>
      <c r="R205" s="597"/>
      <c r="S205" s="597"/>
      <c r="T205" s="597"/>
      <c r="U205" s="597"/>
      <c r="V205" s="597"/>
      <c r="W205" s="597"/>
      <c r="X205" s="597"/>
      <c r="Y205" s="597"/>
      <c r="Z205" s="597"/>
      <c r="AA205" s="591"/>
    </row>
    <row r="206" spans="1:27" ht="15.75" customHeight="1">
      <c r="A206" s="591"/>
      <c r="B206" s="591"/>
      <c r="C206" s="591"/>
      <c r="D206" s="591"/>
      <c r="E206" s="591"/>
      <c r="F206" s="591"/>
      <c r="G206" s="591"/>
      <c r="H206" s="591"/>
      <c r="I206" s="591"/>
      <c r="J206" s="591"/>
      <c r="K206" s="591"/>
      <c r="L206" s="591"/>
      <c r="M206" s="596"/>
      <c r="N206" s="597"/>
      <c r="O206" s="597"/>
      <c r="P206" s="597"/>
      <c r="Q206" s="597"/>
      <c r="R206" s="597"/>
      <c r="S206" s="597"/>
      <c r="T206" s="597"/>
      <c r="U206" s="597"/>
      <c r="V206" s="597"/>
      <c r="W206" s="597"/>
      <c r="X206" s="597"/>
      <c r="Y206" s="597"/>
      <c r="Z206" s="597"/>
      <c r="AA206" s="591"/>
    </row>
    <row r="207" spans="1:27" ht="15.75" customHeight="1">
      <c r="A207" s="591"/>
      <c r="B207" s="591"/>
      <c r="C207" s="591"/>
      <c r="D207" s="591"/>
      <c r="E207" s="591"/>
      <c r="F207" s="591"/>
      <c r="G207" s="591"/>
      <c r="H207" s="591"/>
      <c r="I207" s="591"/>
      <c r="J207" s="591"/>
      <c r="K207" s="591"/>
      <c r="L207" s="591"/>
      <c r="M207" s="596"/>
      <c r="N207" s="597"/>
      <c r="O207" s="597"/>
      <c r="P207" s="597"/>
      <c r="Q207" s="597"/>
      <c r="R207" s="597"/>
      <c r="S207" s="597"/>
      <c r="T207" s="597"/>
      <c r="U207" s="597"/>
      <c r="V207" s="597"/>
      <c r="W207" s="597"/>
      <c r="X207" s="597"/>
      <c r="Y207" s="597"/>
      <c r="Z207" s="597"/>
      <c r="AA207" s="591"/>
    </row>
    <row r="208" spans="1:27" ht="15.75" customHeight="1">
      <c r="A208" s="591"/>
      <c r="B208" s="591"/>
      <c r="C208" s="591"/>
      <c r="D208" s="591"/>
      <c r="E208" s="591"/>
      <c r="F208" s="591"/>
      <c r="G208" s="591"/>
      <c r="H208" s="591"/>
      <c r="I208" s="591"/>
      <c r="J208" s="591"/>
      <c r="K208" s="591"/>
      <c r="L208" s="591"/>
      <c r="M208" s="596"/>
      <c r="N208" s="597"/>
      <c r="O208" s="597"/>
      <c r="P208" s="597"/>
      <c r="Q208" s="597"/>
      <c r="R208" s="597"/>
      <c r="S208" s="597"/>
      <c r="T208" s="597"/>
      <c r="U208" s="597"/>
      <c r="V208" s="597"/>
      <c r="W208" s="597"/>
      <c r="X208" s="597"/>
      <c r="Y208" s="597"/>
      <c r="Z208" s="597"/>
      <c r="AA208" s="591"/>
    </row>
    <row r="209" spans="1:27" ht="15.75" customHeight="1">
      <c r="A209" s="591"/>
      <c r="B209" s="591"/>
      <c r="C209" s="591"/>
      <c r="D209" s="591"/>
      <c r="E209" s="591"/>
      <c r="F209" s="591"/>
      <c r="G209" s="591"/>
      <c r="H209" s="591"/>
      <c r="I209" s="591"/>
      <c r="J209" s="591"/>
      <c r="K209" s="591"/>
      <c r="L209" s="591"/>
      <c r="M209" s="596"/>
      <c r="N209" s="597"/>
      <c r="O209" s="597"/>
      <c r="P209" s="597"/>
      <c r="Q209" s="597"/>
      <c r="R209" s="597"/>
      <c r="S209" s="597"/>
      <c r="T209" s="597"/>
      <c r="U209" s="597"/>
      <c r="V209" s="597"/>
      <c r="W209" s="597"/>
      <c r="X209" s="597"/>
      <c r="Y209" s="597"/>
      <c r="Z209" s="597"/>
      <c r="AA209" s="591"/>
    </row>
    <row r="210" spans="1:27" ht="15.75" customHeight="1">
      <c r="A210" s="591"/>
      <c r="B210" s="591"/>
      <c r="C210" s="591"/>
      <c r="D210" s="591"/>
      <c r="E210" s="591"/>
      <c r="F210" s="591"/>
      <c r="G210" s="591"/>
      <c r="H210" s="591"/>
      <c r="I210" s="591"/>
      <c r="J210" s="591"/>
      <c r="K210" s="591"/>
      <c r="L210" s="591"/>
      <c r="M210" s="596"/>
      <c r="N210" s="597"/>
      <c r="O210" s="597"/>
      <c r="P210" s="597"/>
      <c r="Q210" s="597"/>
      <c r="R210" s="597"/>
      <c r="S210" s="597"/>
      <c r="T210" s="597"/>
      <c r="U210" s="597"/>
      <c r="V210" s="597"/>
      <c r="W210" s="597"/>
      <c r="X210" s="597"/>
      <c r="Y210" s="597"/>
      <c r="Z210" s="597"/>
      <c r="AA210" s="591"/>
    </row>
    <row r="211" spans="1:27" ht="15.75" customHeight="1">
      <c r="A211" s="591"/>
      <c r="B211" s="591"/>
      <c r="C211" s="591"/>
      <c r="D211" s="591"/>
      <c r="E211" s="591"/>
      <c r="F211" s="591"/>
      <c r="G211" s="591"/>
      <c r="H211" s="591"/>
      <c r="I211" s="591"/>
      <c r="J211" s="591"/>
      <c r="K211" s="591"/>
      <c r="L211" s="591"/>
      <c r="M211" s="596"/>
      <c r="N211" s="597"/>
      <c r="O211" s="597"/>
      <c r="P211" s="597"/>
      <c r="Q211" s="597"/>
      <c r="R211" s="597"/>
      <c r="S211" s="597"/>
      <c r="T211" s="597"/>
      <c r="U211" s="597"/>
      <c r="V211" s="597"/>
      <c r="W211" s="597"/>
      <c r="X211" s="597"/>
      <c r="Y211" s="597"/>
      <c r="Z211" s="597"/>
      <c r="AA211" s="591"/>
    </row>
    <row r="212" spans="1:27" ht="15.75" customHeight="1">
      <c r="A212" s="591"/>
      <c r="B212" s="591"/>
      <c r="C212" s="591"/>
      <c r="D212" s="591"/>
      <c r="E212" s="591"/>
      <c r="F212" s="591"/>
      <c r="G212" s="591"/>
      <c r="H212" s="591"/>
      <c r="I212" s="591"/>
      <c r="J212" s="591"/>
      <c r="K212" s="591"/>
      <c r="L212" s="591"/>
      <c r="M212" s="596"/>
      <c r="N212" s="597"/>
      <c r="O212" s="597"/>
      <c r="P212" s="597"/>
      <c r="Q212" s="597"/>
      <c r="R212" s="597"/>
      <c r="S212" s="597"/>
      <c r="T212" s="597"/>
      <c r="U212" s="597"/>
      <c r="V212" s="597"/>
      <c r="W212" s="597"/>
      <c r="X212" s="597"/>
      <c r="Y212" s="597"/>
      <c r="Z212" s="597"/>
      <c r="AA212" s="591"/>
    </row>
    <row r="213" spans="1:27" ht="15.75" customHeight="1">
      <c r="A213" s="591"/>
      <c r="B213" s="591"/>
      <c r="C213" s="591"/>
      <c r="D213" s="591"/>
      <c r="E213" s="591"/>
      <c r="F213" s="591"/>
      <c r="G213" s="591"/>
      <c r="H213" s="591"/>
      <c r="I213" s="591"/>
      <c r="J213" s="591"/>
      <c r="K213" s="591"/>
      <c r="L213" s="591"/>
      <c r="M213" s="596"/>
      <c r="N213" s="597"/>
      <c r="O213" s="597"/>
      <c r="P213" s="597"/>
      <c r="Q213" s="597"/>
      <c r="R213" s="597"/>
      <c r="S213" s="597"/>
      <c r="T213" s="597"/>
      <c r="U213" s="597"/>
      <c r="V213" s="597"/>
      <c r="W213" s="597"/>
      <c r="X213" s="597"/>
      <c r="Y213" s="597"/>
      <c r="Z213" s="597"/>
      <c r="AA213" s="591"/>
    </row>
    <row r="214" spans="1:27" ht="15.75" customHeight="1">
      <c r="A214" s="591"/>
      <c r="B214" s="591"/>
      <c r="C214" s="591"/>
      <c r="D214" s="591"/>
      <c r="E214" s="591"/>
      <c r="F214" s="591"/>
      <c r="G214" s="591"/>
      <c r="H214" s="591"/>
      <c r="I214" s="591"/>
      <c r="J214" s="591"/>
      <c r="K214" s="591"/>
      <c r="L214" s="591"/>
      <c r="M214" s="596"/>
      <c r="N214" s="597"/>
      <c r="O214" s="597"/>
      <c r="P214" s="597"/>
      <c r="Q214" s="597"/>
      <c r="R214" s="597"/>
      <c r="S214" s="597"/>
      <c r="T214" s="597"/>
      <c r="U214" s="597"/>
      <c r="V214" s="597"/>
      <c r="W214" s="597"/>
      <c r="X214" s="597"/>
      <c r="Y214" s="597"/>
      <c r="Z214" s="597"/>
      <c r="AA214" s="591"/>
    </row>
    <row r="215" spans="1:27" ht="15.75" customHeight="1">
      <c r="A215" s="591"/>
      <c r="B215" s="591"/>
      <c r="C215" s="591"/>
      <c r="D215" s="591"/>
      <c r="E215" s="591"/>
      <c r="F215" s="591"/>
      <c r="G215" s="591"/>
      <c r="H215" s="591"/>
      <c r="I215" s="591"/>
      <c r="J215" s="591"/>
      <c r="K215" s="591"/>
      <c r="L215" s="591"/>
      <c r="M215" s="596"/>
      <c r="N215" s="597"/>
      <c r="O215" s="597"/>
      <c r="P215" s="597"/>
      <c r="Q215" s="597"/>
      <c r="R215" s="597"/>
      <c r="S215" s="597"/>
      <c r="T215" s="597"/>
      <c r="U215" s="597"/>
      <c r="V215" s="597"/>
      <c r="W215" s="597"/>
      <c r="X215" s="597"/>
      <c r="Y215" s="597"/>
      <c r="Z215" s="597"/>
      <c r="AA215" s="591"/>
    </row>
    <row r="216" spans="1:27" ht="15.75" customHeight="1">
      <c r="A216" s="591"/>
      <c r="B216" s="591"/>
      <c r="C216" s="591"/>
      <c r="D216" s="591"/>
      <c r="E216" s="591"/>
      <c r="F216" s="591"/>
      <c r="G216" s="591"/>
      <c r="H216" s="591"/>
      <c r="I216" s="591"/>
      <c r="J216" s="591"/>
      <c r="K216" s="591"/>
      <c r="L216" s="591"/>
      <c r="M216" s="596"/>
      <c r="N216" s="597"/>
      <c r="O216" s="597"/>
      <c r="P216" s="597"/>
      <c r="Q216" s="597"/>
      <c r="R216" s="597"/>
      <c r="S216" s="597"/>
      <c r="T216" s="597"/>
      <c r="U216" s="597"/>
      <c r="V216" s="597"/>
      <c r="W216" s="597"/>
      <c r="X216" s="597"/>
      <c r="Y216" s="597"/>
      <c r="Z216" s="597"/>
      <c r="AA216" s="591"/>
    </row>
    <row r="217" spans="1:27" ht="15.75" customHeight="1">
      <c r="A217" s="591"/>
      <c r="B217" s="591"/>
      <c r="C217" s="591"/>
      <c r="D217" s="591"/>
      <c r="E217" s="591"/>
      <c r="F217" s="591"/>
      <c r="G217" s="591"/>
      <c r="H217" s="591"/>
      <c r="I217" s="591"/>
      <c r="J217" s="591"/>
      <c r="K217" s="591"/>
      <c r="L217" s="591"/>
      <c r="M217" s="596"/>
      <c r="N217" s="597"/>
      <c r="O217" s="597"/>
      <c r="P217" s="597"/>
      <c r="Q217" s="597"/>
      <c r="R217" s="597"/>
      <c r="S217" s="597"/>
      <c r="T217" s="597"/>
      <c r="U217" s="597"/>
      <c r="V217" s="597"/>
      <c r="W217" s="597"/>
      <c r="X217" s="597"/>
      <c r="Y217" s="597"/>
      <c r="Z217" s="597"/>
      <c r="AA217" s="591"/>
    </row>
    <row r="218" spans="1:27" ht="15.75" customHeight="1">
      <c r="A218" s="591"/>
      <c r="B218" s="591"/>
      <c r="C218" s="591"/>
      <c r="D218" s="591"/>
      <c r="E218" s="591"/>
      <c r="F218" s="591"/>
      <c r="G218" s="591"/>
      <c r="H218" s="591"/>
      <c r="I218" s="591"/>
      <c r="J218" s="591"/>
      <c r="K218" s="591"/>
      <c r="L218" s="591"/>
      <c r="M218" s="596"/>
      <c r="N218" s="597"/>
      <c r="O218" s="597"/>
      <c r="P218" s="597"/>
      <c r="Q218" s="597"/>
      <c r="R218" s="597"/>
      <c r="S218" s="597"/>
      <c r="T218" s="597"/>
      <c r="U218" s="597"/>
      <c r="V218" s="597"/>
      <c r="W218" s="597"/>
      <c r="X218" s="597"/>
      <c r="Y218" s="597"/>
      <c r="Z218" s="597"/>
      <c r="AA218" s="591"/>
    </row>
    <row r="219" spans="1:27" ht="15.75" customHeight="1">
      <c r="A219" s="591"/>
      <c r="B219" s="591"/>
      <c r="C219" s="591"/>
      <c r="D219" s="591"/>
      <c r="E219" s="591"/>
      <c r="F219" s="591"/>
      <c r="G219" s="591"/>
      <c r="H219" s="591"/>
      <c r="I219" s="591"/>
      <c r="J219" s="591"/>
      <c r="K219" s="591"/>
      <c r="L219" s="591"/>
      <c r="M219" s="596"/>
      <c r="N219" s="597"/>
      <c r="O219" s="597"/>
      <c r="P219" s="597"/>
      <c r="Q219" s="597"/>
      <c r="R219" s="597"/>
      <c r="S219" s="597"/>
      <c r="T219" s="597"/>
      <c r="U219" s="597"/>
      <c r="V219" s="597"/>
      <c r="W219" s="597"/>
      <c r="X219" s="597"/>
      <c r="Y219" s="597"/>
      <c r="Z219" s="597"/>
      <c r="AA219" s="591"/>
    </row>
    <row r="220" spans="1:27" ht="15.75" customHeight="1">
      <c r="A220" s="591"/>
      <c r="B220" s="591"/>
      <c r="C220" s="591"/>
      <c r="D220" s="591"/>
      <c r="E220" s="591"/>
      <c r="F220" s="591"/>
      <c r="G220" s="591"/>
      <c r="H220" s="591"/>
      <c r="I220" s="591"/>
      <c r="J220" s="591"/>
      <c r="K220" s="591"/>
      <c r="L220" s="591"/>
      <c r="M220" s="596"/>
      <c r="N220" s="597"/>
      <c r="O220" s="597"/>
      <c r="P220" s="597"/>
      <c r="Q220" s="597"/>
      <c r="R220" s="597"/>
      <c r="S220" s="597"/>
      <c r="T220" s="597"/>
      <c r="U220" s="597"/>
      <c r="V220" s="597"/>
      <c r="W220" s="597"/>
      <c r="X220" s="597"/>
      <c r="Y220" s="597"/>
      <c r="Z220" s="597"/>
      <c r="AA220" s="591"/>
    </row>
    <row r="221" spans="1:27" ht="15.75" customHeight="1">
      <c r="A221" s="591"/>
      <c r="B221" s="591"/>
      <c r="C221" s="591"/>
      <c r="D221" s="591"/>
      <c r="E221" s="591"/>
      <c r="F221" s="591"/>
      <c r="G221" s="591"/>
      <c r="H221" s="591"/>
      <c r="I221" s="591"/>
      <c r="J221" s="591"/>
      <c r="K221" s="591"/>
      <c r="L221" s="591"/>
      <c r="M221" s="596"/>
      <c r="N221" s="597"/>
      <c r="O221" s="597"/>
      <c r="P221" s="597"/>
      <c r="Q221" s="597"/>
      <c r="R221" s="597"/>
      <c r="S221" s="597"/>
      <c r="T221" s="597"/>
      <c r="U221" s="597"/>
      <c r="V221" s="597"/>
      <c r="W221" s="597"/>
      <c r="X221" s="597"/>
      <c r="Y221" s="597"/>
      <c r="Z221" s="597"/>
      <c r="AA221" s="591"/>
    </row>
    <row r="222" spans="1:27" ht="15.75" customHeight="1">
      <c r="A222" s="591"/>
      <c r="B222" s="591"/>
      <c r="C222" s="591"/>
      <c r="D222" s="591"/>
      <c r="E222" s="591"/>
      <c r="F222" s="591"/>
      <c r="G222" s="591"/>
      <c r="H222" s="591"/>
      <c r="I222" s="591"/>
      <c r="J222" s="591"/>
      <c r="K222" s="591"/>
      <c r="L222" s="591"/>
      <c r="M222" s="596"/>
      <c r="N222" s="597"/>
      <c r="O222" s="597"/>
      <c r="P222" s="597"/>
      <c r="Q222" s="597"/>
      <c r="R222" s="597"/>
      <c r="S222" s="597"/>
      <c r="T222" s="597"/>
      <c r="U222" s="597"/>
      <c r="V222" s="597"/>
      <c r="W222" s="597"/>
      <c r="X222" s="597"/>
      <c r="Y222" s="597"/>
      <c r="Z222" s="597"/>
      <c r="AA222" s="591"/>
    </row>
    <row r="223" spans="1:27" ht="15.75" customHeight="1">
      <c r="A223" s="591"/>
      <c r="B223" s="591"/>
      <c r="C223" s="591"/>
      <c r="D223" s="591"/>
      <c r="E223" s="591"/>
      <c r="F223" s="591"/>
      <c r="G223" s="591"/>
      <c r="H223" s="591"/>
      <c r="I223" s="591"/>
      <c r="J223" s="591"/>
      <c r="K223" s="591"/>
      <c r="L223" s="591"/>
      <c r="M223" s="596"/>
      <c r="N223" s="597"/>
      <c r="O223" s="597"/>
      <c r="P223" s="597"/>
      <c r="Q223" s="597"/>
      <c r="R223" s="597"/>
      <c r="S223" s="597"/>
      <c r="T223" s="597"/>
      <c r="U223" s="597"/>
      <c r="V223" s="597"/>
      <c r="W223" s="597"/>
      <c r="X223" s="597"/>
      <c r="Y223" s="597"/>
      <c r="Z223" s="597"/>
      <c r="AA223" s="591"/>
    </row>
    <row r="224" spans="1:27" ht="15.75" customHeight="1">
      <c r="A224" s="591"/>
      <c r="B224" s="591"/>
      <c r="C224" s="591"/>
      <c r="D224" s="591"/>
      <c r="E224" s="591"/>
      <c r="F224" s="591"/>
      <c r="G224" s="591"/>
      <c r="H224" s="591"/>
      <c r="I224" s="591"/>
      <c r="J224" s="591"/>
      <c r="K224" s="591"/>
      <c r="L224" s="591"/>
      <c r="M224" s="596"/>
      <c r="N224" s="597"/>
      <c r="O224" s="597"/>
      <c r="P224" s="597"/>
      <c r="Q224" s="597"/>
      <c r="R224" s="597"/>
      <c r="S224" s="597"/>
      <c r="T224" s="597"/>
      <c r="U224" s="597"/>
      <c r="V224" s="597"/>
      <c r="W224" s="597"/>
      <c r="X224" s="597"/>
      <c r="Y224" s="597"/>
      <c r="Z224" s="597"/>
      <c r="AA224" s="591"/>
    </row>
    <row r="225" spans="1:27" ht="15.75" customHeight="1">
      <c r="A225" s="591"/>
      <c r="B225" s="591"/>
      <c r="C225" s="591"/>
      <c r="D225" s="591"/>
      <c r="E225" s="591"/>
      <c r="F225" s="591"/>
      <c r="G225" s="591"/>
      <c r="H225" s="591"/>
      <c r="I225" s="591"/>
      <c r="J225" s="591"/>
      <c r="K225" s="591"/>
      <c r="L225" s="591"/>
      <c r="M225" s="596"/>
      <c r="N225" s="597"/>
      <c r="O225" s="597"/>
      <c r="P225" s="597"/>
      <c r="Q225" s="597"/>
      <c r="R225" s="597"/>
      <c r="S225" s="597"/>
      <c r="T225" s="597"/>
      <c r="U225" s="597"/>
      <c r="V225" s="597"/>
      <c r="W225" s="597"/>
      <c r="X225" s="597"/>
      <c r="Y225" s="597"/>
      <c r="Z225" s="597"/>
      <c r="AA225" s="591"/>
    </row>
    <row r="226" spans="1:27" ht="15.75" customHeight="1">
      <c r="A226" s="591"/>
      <c r="B226" s="591"/>
      <c r="C226" s="591"/>
      <c r="D226" s="591"/>
      <c r="E226" s="591"/>
      <c r="F226" s="591"/>
      <c r="G226" s="591"/>
      <c r="H226" s="591"/>
      <c r="I226" s="591"/>
      <c r="J226" s="591"/>
      <c r="K226" s="591"/>
      <c r="L226" s="591"/>
      <c r="M226" s="596"/>
      <c r="N226" s="597"/>
      <c r="O226" s="597"/>
      <c r="P226" s="597"/>
      <c r="Q226" s="597"/>
      <c r="R226" s="597"/>
      <c r="S226" s="597"/>
      <c r="T226" s="597"/>
      <c r="U226" s="597"/>
      <c r="V226" s="597"/>
      <c r="W226" s="597"/>
      <c r="X226" s="597"/>
      <c r="Y226" s="597"/>
      <c r="Z226" s="597"/>
      <c r="AA226" s="591"/>
    </row>
    <row r="227" spans="1:27" ht="15.75" customHeight="1">
      <c r="A227" s="591"/>
      <c r="B227" s="591"/>
      <c r="C227" s="591"/>
      <c r="D227" s="591"/>
      <c r="E227" s="591"/>
      <c r="F227" s="591"/>
      <c r="G227" s="591"/>
      <c r="H227" s="591"/>
      <c r="I227" s="591"/>
      <c r="J227" s="591"/>
      <c r="K227" s="591"/>
      <c r="L227" s="591"/>
      <c r="M227" s="596"/>
      <c r="N227" s="597"/>
      <c r="O227" s="597"/>
      <c r="P227" s="597"/>
      <c r="Q227" s="597"/>
      <c r="R227" s="597"/>
      <c r="S227" s="597"/>
      <c r="T227" s="597"/>
      <c r="U227" s="597"/>
      <c r="V227" s="597"/>
      <c r="W227" s="597"/>
      <c r="X227" s="597"/>
      <c r="Y227" s="597"/>
      <c r="Z227" s="597"/>
      <c r="AA227" s="591"/>
    </row>
    <row r="228" spans="1:27" ht="15.75" customHeight="1">
      <c r="A228" s="591"/>
      <c r="B228" s="591"/>
      <c r="C228" s="591"/>
      <c r="D228" s="591"/>
      <c r="E228" s="591"/>
      <c r="F228" s="591"/>
      <c r="G228" s="591"/>
      <c r="H228" s="591"/>
      <c r="I228" s="591"/>
      <c r="J228" s="591"/>
      <c r="K228" s="591"/>
      <c r="L228" s="591"/>
      <c r="M228" s="596"/>
      <c r="N228" s="597"/>
      <c r="O228" s="597"/>
      <c r="P228" s="597"/>
      <c r="Q228" s="597"/>
      <c r="R228" s="597"/>
      <c r="S228" s="597"/>
      <c r="T228" s="597"/>
      <c r="U228" s="597"/>
      <c r="V228" s="597"/>
      <c r="W228" s="597"/>
      <c r="X228" s="597"/>
      <c r="Y228" s="597"/>
      <c r="Z228" s="597"/>
      <c r="AA228" s="591"/>
    </row>
    <row r="229" spans="1:27" ht="15.75" customHeight="1">
      <c r="A229" s="591"/>
      <c r="B229" s="591"/>
      <c r="C229" s="591"/>
      <c r="D229" s="591"/>
      <c r="E229" s="591"/>
      <c r="F229" s="591"/>
      <c r="G229" s="591"/>
      <c r="H229" s="591"/>
      <c r="I229" s="591"/>
      <c r="J229" s="591"/>
      <c r="K229" s="591"/>
      <c r="L229" s="591"/>
      <c r="M229" s="596"/>
      <c r="N229" s="597"/>
      <c r="O229" s="597"/>
      <c r="P229" s="597"/>
      <c r="Q229" s="597"/>
      <c r="R229" s="597"/>
      <c r="S229" s="597"/>
      <c r="T229" s="597"/>
      <c r="U229" s="597"/>
      <c r="V229" s="597"/>
      <c r="W229" s="597"/>
      <c r="X229" s="597"/>
      <c r="Y229" s="597"/>
      <c r="Z229" s="597"/>
      <c r="AA229" s="591"/>
    </row>
    <row r="230" spans="1:27" ht="15.75" customHeight="1">
      <c r="A230" s="591"/>
      <c r="B230" s="591"/>
      <c r="C230" s="591"/>
      <c r="D230" s="591"/>
      <c r="E230" s="591"/>
      <c r="F230" s="591"/>
      <c r="G230" s="591"/>
      <c r="H230" s="591"/>
      <c r="I230" s="591"/>
      <c r="J230" s="591"/>
      <c r="K230" s="591"/>
      <c r="L230" s="591"/>
      <c r="M230" s="596"/>
      <c r="N230" s="597"/>
      <c r="O230" s="597"/>
      <c r="P230" s="597"/>
      <c r="Q230" s="597"/>
      <c r="R230" s="597"/>
      <c r="S230" s="597"/>
      <c r="T230" s="597"/>
      <c r="U230" s="597"/>
      <c r="V230" s="597"/>
      <c r="W230" s="597"/>
      <c r="X230" s="597"/>
      <c r="Y230" s="597"/>
      <c r="Z230" s="597"/>
      <c r="AA230" s="591"/>
    </row>
    <row r="231" spans="1:27" ht="15.75" customHeight="1">
      <c r="A231" s="591"/>
      <c r="B231" s="591"/>
      <c r="C231" s="591"/>
      <c r="D231" s="591"/>
      <c r="E231" s="591"/>
      <c r="F231" s="591"/>
      <c r="G231" s="591"/>
      <c r="H231" s="591"/>
      <c r="I231" s="591"/>
      <c r="J231" s="591"/>
      <c r="K231" s="591"/>
      <c r="L231" s="591"/>
      <c r="M231" s="596"/>
      <c r="N231" s="597"/>
      <c r="O231" s="597"/>
      <c r="P231" s="597"/>
      <c r="Q231" s="597"/>
      <c r="R231" s="597"/>
      <c r="S231" s="597"/>
      <c r="T231" s="597"/>
      <c r="U231" s="597"/>
      <c r="V231" s="597"/>
      <c r="W231" s="597"/>
      <c r="X231" s="597"/>
      <c r="Y231" s="597"/>
      <c r="Z231" s="597"/>
      <c r="AA231" s="591"/>
    </row>
    <row r="232" spans="1:27" ht="15.75" customHeight="1">
      <c r="A232" s="591"/>
      <c r="B232" s="591"/>
      <c r="C232" s="591"/>
      <c r="D232" s="591"/>
      <c r="E232" s="591"/>
      <c r="F232" s="591"/>
      <c r="G232" s="591"/>
      <c r="H232" s="591"/>
      <c r="I232" s="591"/>
      <c r="J232" s="591"/>
      <c r="K232" s="591"/>
      <c r="L232" s="591"/>
      <c r="M232" s="596"/>
      <c r="N232" s="597"/>
      <c r="O232" s="597"/>
      <c r="P232" s="597"/>
      <c r="Q232" s="597"/>
      <c r="R232" s="597"/>
      <c r="S232" s="597"/>
      <c r="T232" s="597"/>
      <c r="U232" s="597"/>
      <c r="V232" s="597"/>
      <c r="W232" s="597"/>
      <c r="X232" s="597"/>
      <c r="Y232" s="597"/>
      <c r="Z232" s="597"/>
      <c r="AA232" s="591"/>
    </row>
    <row r="233" spans="1:27" ht="15.75" customHeight="1">
      <c r="A233" s="591"/>
      <c r="B233" s="591"/>
      <c r="C233" s="591"/>
      <c r="D233" s="591"/>
      <c r="E233" s="591"/>
      <c r="F233" s="591"/>
      <c r="G233" s="591"/>
      <c r="H233" s="591"/>
      <c r="I233" s="591"/>
      <c r="J233" s="591"/>
      <c r="K233" s="591"/>
      <c r="L233" s="591"/>
      <c r="M233" s="596"/>
      <c r="N233" s="597"/>
      <c r="O233" s="597"/>
      <c r="P233" s="597"/>
      <c r="Q233" s="597"/>
      <c r="R233" s="597"/>
      <c r="S233" s="597"/>
      <c r="T233" s="597"/>
      <c r="U233" s="597"/>
      <c r="V233" s="597"/>
      <c r="W233" s="597"/>
      <c r="X233" s="597"/>
      <c r="Y233" s="597"/>
      <c r="Z233" s="597"/>
      <c r="AA233" s="591"/>
    </row>
    <row r="234" spans="1:27" ht="15.75" customHeight="1">
      <c r="A234" s="591"/>
      <c r="B234" s="591"/>
      <c r="C234" s="591"/>
      <c r="D234" s="591"/>
      <c r="E234" s="591"/>
      <c r="F234" s="591"/>
      <c r="G234" s="591"/>
      <c r="H234" s="591"/>
      <c r="I234" s="591"/>
      <c r="J234" s="591"/>
      <c r="K234" s="591"/>
      <c r="L234" s="591"/>
      <c r="M234" s="596"/>
      <c r="N234" s="597"/>
      <c r="O234" s="597"/>
      <c r="P234" s="597"/>
      <c r="Q234" s="597"/>
      <c r="R234" s="597"/>
      <c r="S234" s="597"/>
      <c r="T234" s="597"/>
      <c r="U234" s="597"/>
      <c r="V234" s="597"/>
      <c r="W234" s="597"/>
      <c r="X234" s="597"/>
      <c r="Y234" s="597"/>
      <c r="Z234" s="597"/>
      <c r="AA234" s="591"/>
    </row>
    <row r="235" spans="1:27" ht="15.75" customHeight="1">
      <c r="A235" s="591"/>
      <c r="B235" s="591"/>
      <c r="C235" s="591"/>
      <c r="D235" s="591"/>
      <c r="E235" s="591"/>
      <c r="F235" s="591"/>
      <c r="G235" s="591"/>
      <c r="H235" s="591"/>
      <c r="I235" s="591"/>
      <c r="J235" s="591"/>
      <c r="K235" s="591"/>
      <c r="L235" s="591"/>
      <c r="M235" s="596"/>
      <c r="N235" s="597"/>
      <c r="O235" s="597"/>
      <c r="P235" s="597"/>
      <c r="Q235" s="597"/>
      <c r="R235" s="597"/>
      <c r="S235" s="597"/>
      <c r="T235" s="597"/>
      <c r="U235" s="597"/>
      <c r="V235" s="597"/>
      <c r="W235" s="597"/>
      <c r="X235" s="597"/>
      <c r="Y235" s="597"/>
      <c r="Z235" s="597"/>
      <c r="AA235" s="591"/>
    </row>
    <row r="236" spans="1:27" ht="15.75" customHeight="1">
      <c r="A236" s="591"/>
      <c r="B236" s="591"/>
      <c r="C236" s="591"/>
      <c r="D236" s="591"/>
      <c r="E236" s="591"/>
      <c r="F236" s="591"/>
      <c r="G236" s="591"/>
      <c r="H236" s="591"/>
      <c r="I236" s="591"/>
      <c r="J236" s="591"/>
      <c r="K236" s="591"/>
      <c r="L236" s="591"/>
      <c r="M236" s="596"/>
      <c r="N236" s="597"/>
      <c r="O236" s="597"/>
      <c r="P236" s="597"/>
      <c r="Q236" s="597"/>
      <c r="R236" s="597"/>
      <c r="S236" s="597"/>
      <c r="T236" s="597"/>
      <c r="U236" s="597"/>
      <c r="V236" s="597"/>
      <c r="W236" s="597"/>
      <c r="X236" s="597"/>
      <c r="Y236" s="597"/>
      <c r="Z236" s="597"/>
      <c r="AA236" s="591"/>
    </row>
    <row r="237" spans="1:27" ht="15.75" customHeight="1">
      <c r="A237" s="591"/>
      <c r="B237" s="591"/>
      <c r="C237" s="591"/>
      <c r="D237" s="591"/>
      <c r="E237" s="591"/>
      <c r="F237" s="591"/>
      <c r="G237" s="591"/>
      <c r="H237" s="591"/>
      <c r="I237" s="591"/>
      <c r="J237" s="591"/>
      <c r="K237" s="591"/>
      <c r="L237" s="591"/>
      <c r="M237" s="596"/>
      <c r="N237" s="597"/>
      <c r="O237" s="597"/>
      <c r="P237" s="597"/>
      <c r="Q237" s="597"/>
      <c r="R237" s="597"/>
      <c r="S237" s="597"/>
      <c r="T237" s="597"/>
      <c r="U237" s="597"/>
      <c r="V237" s="597"/>
      <c r="W237" s="597"/>
      <c r="X237" s="597"/>
      <c r="Y237" s="597"/>
      <c r="Z237" s="597"/>
      <c r="AA237" s="591"/>
    </row>
    <row r="238" spans="1:27" ht="15.75" customHeight="1">
      <c r="A238" s="591"/>
      <c r="B238" s="591"/>
      <c r="C238" s="591"/>
      <c r="D238" s="591"/>
      <c r="E238" s="591"/>
      <c r="F238" s="591"/>
      <c r="G238" s="591"/>
      <c r="H238" s="591"/>
      <c r="I238" s="591"/>
      <c r="J238" s="591"/>
      <c r="K238" s="591"/>
      <c r="L238" s="591"/>
      <c r="M238" s="596"/>
      <c r="N238" s="597"/>
      <c r="O238" s="597"/>
      <c r="P238" s="597"/>
      <c r="Q238" s="597"/>
      <c r="R238" s="597"/>
      <c r="S238" s="597"/>
      <c r="T238" s="597"/>
      <c r="U238" s="597"/>
      <c r="V238" s="597"/>
      <c r="W238" s="597"/>
      <c r="X238" s="597"/>
      <c r="Y238" s="597"/>
      <c r="Z238" s="597"/>
      <c r="AA238" s="591"/>
    </row>
    <row r="239" spans="1:27" ht="15.75" customHeight="1">
      <c r="A239" s="591"/>
      <c r="B239" s="591"/>
      <c r="C239" s="591"/>
      <c r="D239" s="591"/>
      <c r="E239" s="591"/>
      <c r="F239" s="591"/>
      <c r="G239" s="591"/>
      <c r="H239" s="591"/>
      <c r="I239" s="591"/>
      <c r="J239" s="591"/>
      <c r="K239" s="591"/>
      <c r="L239" s="591"/>
      <c r="M239" s="596"/>
      <c r="N239" s="597"/>
      <c r="O239" s="597"/>
      <c r="P239" s="597"/>
      <c r="Q239" s="597"/>
      <c r="R239" s="597"/>
      <c r="S239" s="597"/>
      <c r="T239" s="597"/>
      <c r="U239" s="597"/>
      <c r="V239" s="597"/>
      <c r="W239" s="597"/>
      <c r="X239" s="597"/>
      <c r="Y239" s="597"/>
      <c r="Z239" s="597"/>
      <c r="AA239" s="591"/>
    </row>
    <row r="240" spans="1:27" ht="15.75" customHeight="1">
      <c r="A240" s="591"/>
      <c r="B240" s="591"/>
      <c r="C240" s="591"/>
      <c r="D240" s="591"/>
      <c r="E240" s="591"/>
      <c r="F240" s="591"/>
      <c r="G240" s="591"/>
      <c r="H240" s="591"/>
      <c r="I240" s="591"/>
      <c r="J240" s="591"/>
      <c r="K240" s="591"/>
      <c r="L240" s="591"/>
      <c r="M240" s="596"/>
      <c r="N240" s="597"/>
      <c r="O240" s="597"/>
      <c r="P240" s="597"/>
      <c r="Q240" s="597"/>
      <c r="R240" s="597"/>
      <c r="S240" s="597"/>
      <c r="T240" s="597"/>
      <c r="U240" s="597"/>
      <c r="V240" s="597"/>
      <c r="W240" s="597"/>
      <c r="X240" s="597"/>
      <c r="Y240" s="597"/>
      <c r="Z240" s="597"/>
      <c r="AA240" s="591"/>
    </row>
    <row r="241" spans="1:27" ht="15.75" customHeight="1">
      <c r="A241" s="591"/>
      <c r="B241" s="591"/>
      <c r="C241" s="591"/>
      <c r="D241" s="591"/>
      <c r="E241" s="591"/>
      <c r="F241" s="591"/>
      <c r="G241" s="591"/>
      <c r="H241" s="591"/>
      <c r="I241" s="591"/>
      <c r="J241" s="591"/>
      <c r="K241" s="591"/>
      <c r="L241" s="591"/>
      <c r="M241" s="596"/>
      <c r="N241" s="597"/>
      <c r="O241" s="597"/>
      <c r="P241" s="597"/>
      <c r="Q241" s="597"/>
      <c r="R241" s="597"/>
      <c r="S241" s="597"/>
      <c r="T241" s="597"/>
      <c r="U241" s="597"/>
      <c r="V241" s="597"/>
      <c r="W241" s="597"/>
      <c r="X241" s="597"/>
      <c r="Y241" s="597"/>
      <c r="Z241" s="597"/>
      <c r="AA241" s="591"/>
    </row>
    <row r="242" spans="1:27" ht="15.75" customHeight="1">
      <c r="A242" s="591"/>
      <c r="B242" s="591"/>
      <c r="C242" s="591"/>
      <c r="D242" s="591"/>
      <c r="E242" s="591"/>
      <c r="F242" s="591"/>
      <c r="G242" s="591"/>
      <c r="H242" s="591"/>
      <c r="I242" s="591"/>
      <c r="J242" s="591"/>
      <c r="K242" s="591"/>
      <c r="L242" s="591"/>
      <c r="M242" s="596"/>
      <c r="N242" s="597"/>
      <c r="O242" s="597"/>
      <c r="P242" s="597"/>
      <c r="Q242" s="597"/>
      <c r="R242" s="597"/>
      <c r="S242" s="597"/>
      <c r="T242" s="597"/>
      <c r="U242" s="597"/>
      <c r="V242" s="597"/>
      <c r="W242" s="597"/>
      <c r="X242" s="597"/>
      <c r="Y242" s="597"/>
      <c r="Z242" s="597"/>
      <c r="AA242" s="591"/>
    </row>
    <row r="243" spans="1:27" ht="15.75" customHeight="1">
      <c r="A243" s="591"/>
      <c r="B243" s="591"/>
      <c r="C243" s="591"/>
      <c r="D243" s="591"/>
      <c r="E243" s="591"/>
      <c r="F243" s="591"/>
      <c r="G243" s="591"/>
      <c r="H243" s="591"/>
      <c r="I243" s="591"/>
      <c r="J243" s="591"/>
      <c r="K243" s="591"/>
      <c r="L243" s="591"/>
      <c r="M243" s="596"/>
      <c r="N243" s="597"/>
      <c r="O243" s="597"/>
      <c r="P243" s="597"/>
      <c r="Q243" s="597"/>
      <c r="R243" s="597"/>
      <c r="S243" s="597"/>
      <c r="T243" s="597"/>
      <c r="U243" s="597"/>
      <c r="V243" s="597"/>
      <c r="W243" s="597"/>
      <c r="X243" s="597"/>
      <c r="Y243" s="597"/>
      <c r="Z243" s="597"/>
      <c r="AA243" s="591"/>
    </row>
    <row r="244" spans="1:27" ht="15.75" customHeight="1">
      <c r="A244" s="591"/>
      <c r="B244" s="591"/>
      <c r="C244" s="591"/>
      <c r="D244" s="591"/>
      <c r="E244" s="591"/>
      <c r="F244" s="591"/>
      <c r="G244" s="591"/>
      <c r="H244" s="591"/>
      <c r="I244" s="591"/>
      <c r="J244" s="591"/>
      <c r="K244" s="591"/>
      <c r="L244" s="591"/>
      <c r="M244" s="596"/>
      <c r="N244" s="597"/>
      <c r="O244" s="597"/>
      <c r="P244" s="597"/>
      <c r="Q244" s="597"/>
      <c r="R244" s="597"/>
      <c r="S244" s="597"/>
      <c r="T244" s="597"/>
      <c r="U244" s="597"/>
      <c r="V244" s="597"/>
      <c r="W244" s="597"/>
      <c r="X244" s="597"/>
      <c r="Y244" s="597"/>
      <c r="Z244" s="597"/>
      <c r="AA244" s="591"/>
    </row>
    <row r="245" spans="1:27" ht="15.75" customHeight="1">
      <c r="A245" s="591"/>
      <c r="B245" s="591"/>
      <c r="C245" s="591"/>
      <c r="D245" s="591"/>
      <c r="E245" s="591"/>
      <c r="F245" s="591"/>
      <c r="G245" s="591"/>
      <c r="H245" s="591"/>
      <c r="I245" s="591"/>
      <c r="J245" s="591"/>
      <c r="K245" s="591"/>
      <c r="L245" s="591"/>
      <c r="M245" s="596"/>
      <c r="N245" s="597"/>
      <c r="O245" s="597"/>
      <c r="P245" s="597"/>
      <c r="Q245" s="597"/>
      <c r="R245" s="597"/>
      <c r="S245" s="597"/>
      <c r="T245" s="597"/>
      <c r="U245" s="597"/>
      <c r="V245" s="597"/>
      <c r="W245" s="597"/>
      <c r="X245" s="597"/>
      <c r="Y245" s="597"/>
      <c r="Z245" s="597"/>
      <c r="AA245" s="591"/>
    </row>
    <row r="246" spans="1:27" ht="15.75" customHeight="1">
      <c r="A246" s="591"/>
      <c r="B246" s="591"/>
      <c r="C246" s="591"/>
      <c r="D246" s="591"/>
      <c r="E246" s="591"/>
      <c r="F246" s="591"/>
      <c r="G246" s="591"/>
      <c r="H246" s="591"/>
      <c r="I246" s="591"/>
      <c r="J246" s="591"/>
      <c r="K246" s="591"/>
      <c r="L246" s="591"/>
      <c r="M246" s="596"/>
      <c r="N246" s="597"/>
      <c r="O246" s="597"/>
      <c r="P246" s="597"/>
      <c r="Q246" s="597"/>
      <c r="R246" s="597"/>
      <c r="S246" s="597"/>
      <c r="T246" s="597"/>
      <c r="U246" s="597"/>
      <c r="V246" s="597"/>
      <c r="W246" s="597"/>
      <c r="X246" s="597"/>
      <c r="Y246" s="597"/>
      <c r="Z246" s="597"/>
      <c r="AA246" s="591"/>
    </row>
    <row r="247" spans="1:27" ht="15.75" customHeight="1">
      <c r="A247" s="591"/>
      <c r="B247" s="591"/>
      <c r="C247" s="591"/>
      <c r="D247" s="591"/>
      <c r="E247" s="591"/>
      <c r="F247" s="591"/>
      <c r="G247" s="591"/>
      <c r="H247" s="591"/>
      <c r="I247" s="591"/>
      <c r="J247" s="591"/>
      <c r="K247" s="591"/>
      <c r="L247" s="591"/>
      <c r="M247" s="596"/>
      <c r="N247" s="597"/>
      <c r="O247" s="597"/>
      <c r="P247" s="597"/>
      <c r="Q247" s="597"/>
      <c r="R247" s="597"/>
      <c r="S247" s="597"/>
      <c r="T247" s="597"/>
      <c r="U247" s="597"/>
      <c r="V247" s="597"/>
      <c r="W247" s="597"/>
      <c r="X247" s="597"/>
      <c r="Y247" s="597"/>
      <c r="Z247" s="597"/>
      <c r="AA247" s="591"/>
    </row>
    <row r="248" spans="1:27" ht="15.75" customHeight="1">
      <c r="A248" s="591"/>
      <c r="B248" s="591"/>
      <c r="C248" s="591"/>
      <c r="D248" s="591"/>
      <c r="E248" s="591"/>
      <c r="F248" s="591"/>
      <c r="G248" s="591"/>
      <c r="H248" s="591"/>
      <c r="I248" s="591"/>
      <c r="J248" s="591"/>
      <c r="K248" s="591"/>
      <c r="L248" s="591"/>
      <c r="M248" s="596"/>
      <c r="N248" s="597"/>
      <c r="O248" s="597"/>
      <c r="P248" s="597"/>
      <c r="Q248" s="597"/>
      <c r="R248" s="597"/>
      <c r="S248" s="597"/>
      <c r="T248" s="597"/>
      <c r="U248" s="597"/>
      <c r="V248" s="597"/>
      <c r="W248" s="597"/>
      <c r="X248" s="597"/>
      <c r="Y248" s="597"/>
      <c r="Z248" s="597"/>
      <c r="AA248" s="591"/>
    </row>
    <row r="249" spans="1:27" ht="15.75" customHeight="1">
      <c r="A249" s="591"/>
      <c r="B249" s="591"/>
      <c r="C249" s="591"/>
      <c r="D249" s="591"/>
      <c r="E249" s="591"/>
      <c r="F249" s="591"/>
      <c r="G249" s="591"/>
      <c r="H249" s="591"/>
      <c r="I249" s="591"/>
      <c r="J249" s="591"/>
      <c r="K249" s="591"/>
      <c r="L249" s="591"/>
      <c r="M249" s="596"/>
      <c r="N249" s="597"/>
      <c r="O249" s="597"/>
      <c r="P249" s="597"/>
      <c r="Q249" s="597"/>
      <c r="R249" s="597"/>
      <c r="S249" s="597"/>
      <c r="T249" s="597"/>
      <c r="U249" s="597"/>
      <c r="V249" s="597"/>
      <c r="W249" s="597"/>
      <c r="X249" s="597"/>
      <c r="Y249" s="597"/>
      <c r="Z249" s="597"/>
      <c r="AA249" s="591"/>
    </row>
    <row r="250" spans="1:27" ht="15.75" customHeight="1">
      <c r="A250" s="591"/>
      <c r="B250" s="591"/>
      <c r="C250" s="591"/>
      <c r="D250" s="591"/>
      <c r="E250" s="591"/>
      <c r="F250" s="591"/>
      <c r="G250" s="591"/>
      <c r="H250" s="591"/>
      <c r="I250" s="591"/>
      <c r="J250" s="591"/>
      <c r="K250" s="591"/>
      <c r="L250" s="591"/>
      <c r="M250" s="596"/>
      <c r="N250" s="597"/>
      <c r="O250" s="597"/>
      <c r="P250" s="597"/>
      <c r="Q250" s="597"/>
      <c r="R250" s="597"/>
      <c r="S250" s="597"/>
      <c r="T250" s="597"/>
      <c r="U250" s="597"/>
      <c r="V250" s="597"/>
      <c r="W250" s="597"/>
      <c r="X250" s="597"/>
      <c r="Y250" s="597"/>
      <c r="Z250" s="597"/>
      <c r="AA250" s="591"/>
    </row>
    <row r="251" spans="1:27" ht="15.75" customHeight="1">
      <c r="A251" s="591"/>
      <c r="B251" s="591"/>
      <c r="C251" s="591"/>
      <c r="D251" s="591"/>
      <c r="E251" s="591"/>
      <c r="F251" s="591"/>
      <c r="G251" s="591"/>
      <c r="H251" s="591"/>
      <c r="I251" s="591"/>
      <c r="J251" s="591"/>
      <c r="K251" s="591"/>
      <c r="L251" s="591"/>
      <c r="M251" s="596"/>
      <c r="N251" s="597"/>
      <c r="O251" s="597"/>
      <c r="P251" s="597"/>
      <c r="Q251" s="597"/>
      <c r="R251" s="597"/>
      <c r="S251" s="597"/>
      <c r="T251" s="597"/>
      <c r="U251" s="597"/>
      <c r="V251" s="597"/>
      <c r="W251" s="597"/>
      <c r="X251" s="597"/>
      <c r="Y251" s="597"/>
      <c r="Z251" s="597"/>
      <c r="AA251" s="591"/>
    </row>
    <row r="252" spans="1:27" ht="15.75" customHeight="1">
      <c r="A252" s="591"/>
      <c r="B252" s="591"/>
      <c r="C252" s="591"/>
      <c r="D252" s="591"/>
      <c r="E252" s="591"/>
      <c r="F252" s="591"/>
      <c r="G252" s="591"/>
      <c r="H252" s="591"/>
      <c r="I252" s="591"/>
      <c r="J252" s="591"/>
      <c r="K252" s="591"/>
      <c r="L252" s="591"/>
      <c r="M252" s="596"/>
      <c r="N252" s="597"/>
      <c r="O252" s="597"/>
      <c r="P252" s="597"/>
      <c r="Q252" s="597"/>
      <c r="R252" s="597"/>
      <c r="S252" s="597"/>
      <c r="T252" s="597"/>
      <c r="U252" s="597"/>
      <c r="V252" s="597"/>
      <c r="W252" s="597"/>
      <c r="X252" s="597"/>
      <c r="Y252" s="597"/>
      <c r="Z252" s="597"/>
      <c r="AA252" s="591"/>
    </row>
    <row r="253" spans="1:27" ht="15.75" customHeight="1">
      <c r="A253" s="591"/>
      <c r="B253" s="591"/>
      <c r="C253" s="591"/>
      <c r="D253" s="591"/>
      <c r="E253" s="591"/>
      <c r="F253" s="591"/>
      <c r="G253" s="591"/>
      <c r="H253" s="591"/>
      <c r="I253" s="591"/>
      <c r="J253" s="591"/>
      <c r="K253" s="591"/>
      <c r="L253" s="591"/>
      <c r="M253" s="596"/>
      <c r="N253" s="597"/>
      <c r="O253" s="597"/>
      <c r="P253" s="597"/>
      <c r="Q253" s="597"/>
      <c r="R253" s="597"/>
      <c r="S253" s="597"/>
      <c r="T253" s="597"/>
      <c r="U253" s="597"/>
      <c r="V253" s="597"/>
      <c r="W253" s="597"/>
      <c r="X253" s="597"/>
      <c r="Y253" s="597"/>
      <c r="Z253" s="597"/>
      <c r="AA253" s="591"/>
    </row>
    <row r="254" spans="1:27" ht="15.75" customHeight="1">
      <c r="A254" s="591"/>
      <c r="B254" s="591"/>
      <c r="C254" s="591"/>
      <c r="D254" s="591"/>
      <c r="E254" s="591"/>
      <c r="F254" s="591"/>
      <c r="G254" s="591"/>
      <c r="H254" s="591"/>
      <c r="I254" s="591"/>
      <c r="J254" s="591"/>
      <c r="K254" s="591"/>
      <c r="L254" s="591"/>
      <c r="M254" s="596"/>
      <c r="N254" s="597"/>
      <c r="O254" s="597"/>
      <c r="P254" s="597"/>
      <c r="Q254" s="597"/>
      <c r="R254" s="597"/>
      <c r="S254" s="597"/>
      <c r="T254" s="597"/>
      <c r="U254" s="597"/>
      <c r="V254" s="597"/>
      <c r="W254" s="597"/>
      <c r="X254" s="597"/>
      <c r="Y254" s="597"/>
      <c r="Z254" s="597"/>
      <c r="AA254" s="591"/>
    </row>
    <row r="255" spans="1:27" ht="15.75" customHeight="1">
      <c r="A255" s="591"/>
      <c r="B255" s="591"/>
      <c r="C255" s="591"/>
      <c r="D255" s="591"/>
      <c r="E255" s="591"/>
      <c r="F255" s="591"/>
      <c r="G255" s="591"/>
      <c r="H255" s="591"/>
      <c r="I255" s="591"/>
      <c r="J255" s="591"/>
      <c r="K255" s="591"/>
      <c r="L255" s="591"/>
      <c r="M255" s="596"/>
      <c r="N255" s="597"/>
      <c r="O255" s="597"/>
      <c r="P255" s="597"/>
      <c r="Q255" s="597"/>
      <c r="R255" s="597"/>
      <c r="S255" s="597"/>
      <c r="T255" s="597"/>
      <c r="U255" s="597"/>
      <c r="V255" s="597"/>
      <c r="W255" s="597"/>
      <c r="X255" s="597"/>
      <c r="Y255" s="597"/>
      <c r="Z255" s="597"/>
      <c r="AA255" s="591"/>
    </row>
    <row r="256" spans="1:27" ht="15.75" customHeight="1">
      <c r="A256" s="591"/>
      <c r="B256" s="591"/>
      <c r="C256" s="591"/>
      <c r="D256" s="591"/>
      <c r="E256" s="591"/>
      <c r="F256" s="591"/>
      <c r="G256" s="591"/>
      <c r="H256" s="591"/>
      <c r="I256" s="591"/>
      <c r="J256" s="591"/>
      <c r="K256" s="591"/>
      <c r="L256" s="591"/>
      <c r="M256" s="596"/>
      <c r="N256" s="597"/>
      <c r="O256" s="597"/>
      <c r="P256" s="597"/>
      <c r="Q256" s="597"/>
      <c r="R256" s="597"/>
      <c r="S256" s="597"/>
      <c r="T256" s="597"/>
      <c r="U256" s="597"/>
      <c r="V256" s="597"/>
      <c r="W256" s="597"/>
      <c r="X256" s="597"/>
      <c r="Y256" s="597"/>
      <c r="Z256" s="597"/>
      <c r="AA256" s="591"/>
    </row>
    <row r="257" spans="1:27" ht="15.75" customHeight="1">
      <c r="A257" s="591"/>
      <c r="B257" s="591"/>
      <c r="C257" s="591"/>
      <c r="D257" s="591"/>
      <c r="E257" s="591"/>
      <c r="F257" s="591"/>
      <c r="G257" s="591"/>
      <c r="H257" s="591"/>
      <c r="I257" s="591"/>
      <c r="J257" s="591"/>
      <c r="K257" s="591"/>
      <c r="L257" s="591"/>
      <c r="M257" s="596"/>
      <c r="N257" s="597"/>
      <c r="O257" s="597"/>
      <c r="P257" s="597"/>
      <c r="Q257" s="597"/>
      <c r="R257" s="597"/>
      <c r="S257" s="597"/>
      <c r="T257" s="597"/>
      <c r="U257" s="597"/>
      <c r="V257" s="597"/>
      <c r="W257" s="597"/>
      <c r="X257" s="597"/>
      <c r="Y257" s="597"/>
      <c r="Z257" s="597"/>
      <c r="AA257" s="591"/>
    </row>
    <row r="258" spans="1:27" ht="15.75" customHeight="1">
      <c r="A258" s="591"/>
      <c r="B258" s="591"/>
      <c r="C258" s="591"/>
      <c r="D258" s="591"/>
      <c r="E258" s="591"/>
      <c r="F258" s="591"/>
      <c r="G258" s="591"/>
      <c r="H258" s="591"/>
      <c r="I258" s="591"/>
      <c r="J258" s="591"/>
      <c r="K258" s="591"/>
      <c r="L258" s="591"/>
      <c r="M258" s="596"/>
      <c r="N258" s="597"/>
      <c r="O258" s="597"/>
      <c r="P258" s="597"/>
      <c r="Q258" s="597"/>
      <c r="R258" s="597"/>
      <c r="S258" s="597"/>
      <c r="T258" s="597"/>
      <c r="U258" s="597"/>
      <c r="V258" s="597"/>
      <c r="W258" s="597"/>
      <c r="X258" s="597"/>
      <c r="Y258" s="597"/>
      <c r="Z258" s="597"/>
      <c r="AA258" s="591"/>
    </row>
    <row r="259" spans="1:27" ht="15.75" customHeight="1">
      <c r="A259" s="591"/>
      <c r="B259" s="591"/>
      <c r="C259" s="591"/>
      <c r="D259" s="591"/>
      <c r="E259" s="591"/>
      <c r="F259" s="591"/>
      <c r="G259" s="591"/>
      <c r="H259" s="591"/>
      <c r="I259" s="591"/>
      <c r="J259" s="591"/>
      <c r="K259" s="591"/>
      <c r="L259" s="591"/>
      <c r="M259" s="596"/>
      <c r="N259" s="597"/>
      <c r="O259" s="597"/>
      <c r="P259" s="597"/>
      <c r="Q259" s="597"/>
      <c r="R259" s="597"/>
      <c r="S259" s="597"/>
      <c r="T259" s="597"/>
      <c r="U259" s="597"/>
      <c r="V259" s="597"/>
      <c r="W259" s="597"/>
      <c r="X259" s="597"/>
      <c r="Y259" s="597"/>
      <c r="Z259" s="597"/>
      <c r="AA259" s="591"/>
    </row>
    <row r="260" spans="1:27" ht="15.75" customHeight="1">
      <c r="A260" s="591"/>
      <c r="B260" s="591"/>
      <c r="C260" s="591"/>
      <c r="D260" s="591"/>
      <c r="E260" s="591"/>
      <c r="F260" s="591"/>
      <c r="G260" s="591"/>
      <c r="H260" s="591"/>
      <c r="I260" s="591"/>
      <c r="J260" s="591"/>
      <c r="K260" s="591"/>
      <c r="L260" s="591"/>
      <c r="M260" s="596"/>
      <c r="N260" s="597"/>
      <c r="O260" s="597"/>
      <c r="P260" s="597"/>
      <c r="Q260" s="597"/>
      <c r="R260" s="597"/>
      <c r="S260" s="597"/>
      <c r="T260" s="597"/>
      <c r="U260" s="597"/>
      <c r="V260" s="597"/>
      <c r="W260" s="597"/>
      <c r="X260" s="597"/>
      <c r="Y260" s="597"/>
      <c r="Z260" s="597"/>
      <c r="AA260" s="591"/>
    </row>
    <row r="261" spans="1:27" ht="15.75" customHeight="1">
      <c r="A261" s="591"/>
      <c r="B261" s="591"/>
      <c r="C261" s="591"/>
      <c r="D261" s="591"/>
      <c r="E261" s="591"/>
      <c r="F261" s="591"/>
      <c r="G261" s="591"/>
      <c r="H261" s="591"/>
      <c r="I261" s="591"/>
      <c r="J261" s="591"/>
      <c r="K261" s="591"/>
      <c r="L261" s="591"/>
      <c r="M261" s="596"/>
      <c r="N261" s="597"/>
      <c r="O261" s="597"/>
      <c r="P261" s="597"/>
      <c r="Q261" s="597"/>
      <c r="R261" s="597"/>
      <c r="S261" s="597"/>
      <c r="T261" s="597"/>
      <c r="U261" s="597"/>
      <c r="V261" s="597"/>
      <c r="W261" s="597"/>
      <c r="X261" s="597"/>
      <c r="Y261" s="597"/>
      <c r="Z261" s="597"/>
      <c r="AA261" s="591"/>
    </row>
    <row r="262" spans="1:27" ht="15.75" customHeight="1">
      <c r="A262" s="591"/>
      <c r="B262" s="591"/>
      <c r="C262" s="591"/>
      <c r="D262" s="591"/>
      <c r="E262" s="591"/>
      <c r="F262" s="591"/>
      <c r="G262" s="591"/>
      <c r="H262" s="591"/>
      <c r="I262" s="591"/>
      <c r="J262" s="591"/>
      <c r="K262" s="591"/>
      <c r="L262" s="591"/>
      <c r="M262" s="596"/>
      <c r="N262" s="597"/>
      <c r="O262" s="597"/>
      <c r="P262" s="597"/>
      <c r="Q262" s="597"/>
      <c r="R262" s="597"/>
      <c r="S262" s="597"/>
      <c r="T262" s="597"/>
      <c r="U262" s="597"/>
      <c r="V262" s="597"/>
      <c r="W262" s="597"/>
      <c r="X262" s="597"/>
      <c r="Y262" s="597"/>
      <c r="Z262" s="597"/>
      <c r="AA262" s="591"/>
    </row>
    <row r="263" spans="1:27" ht="15.75" customHeight="1">
      <c r="A263" s="591"/>
      <c r="B263" s="591"/>
      <c r="C263" s="591"/>
      <c r="D263" s="591"/>
      <c r="E263" s="591"/>
      <c r="F263" s="591"/>
      <c r="G263" s="591"/>
      <c r="H263" s="591"/>
      <c r="I263" s="591"/>
      <c r="J263" s="591"/>
      <c r="K263" s="591"/>
      <c r="L263" s="591"/>
      <c r="M263" s="596"/>
      <c r="N263" s="597"/>
      <c r="O263" s="597"/>
      <c r="P263" s="597"/>
      <c r="Q263" s="597"/>
      <c r="R263" s="597"/>
      <c r="S263" s="597"/>
      <c r="T263" s="597"/>
      <c r="U263" s="597"/>
      <c r="V263" s="597"/>
      <c r="W263" s="597"/>
      <c r="X263" s="597"/>
      <c r="Y263" s="597"/>
      <c r="Z263" s="597"/>
      <c r="AA263" s="591"/>
    </row>
    <row r="264" spans="1:27" ht="15.75" customHeight="1">
      <c r="A264" s="591"/>
      <c r="B264" s="591"/>
      <c r="C264" s="591"/>
      <c r="D264" s="591"/>
      <c r="E264" s="591"/>
      <c r="F264" s="591"/>
      <c r="G264" s="591"/>
      <c r="H264" s="591"/>
      <c r="I264" s="591"/>
      <c r="J264" s="591"/>
      <c r="K264" s="591"/>
      <c r="L264" s="591"/>
      <c r="M264" s="596"/>
      <c r="N264" s="597"/>
      <c r="O264" s="597"/>
      <c r="P264" s="597"/>
      <c r="Q264" s="597"/>
      <c r="R264" s="597"/>
      <c r="S264" s="597"/>
      <c r="T264" s="597"/>
      <c r="U264" s="597"/>
      <c r="V264" s="597"/>
      <c r="W264" s="597"/>
      <c r="X264" s="597"/>
      <c r="Y264" s="597"/>
      <c r="Z264" s="597"/>
      <c r="AA264" s="591"/>
    </row>
    <row r="265" spans="1:27" ht="15.75" customHeight="1">
      <c r="A265" s="591"/>
      <c r="B265" s="591"/>
      <c r="C265" s="591"/>
      <c r="D265" s="591"/>
      <c r="E265" s="591"/>
      <c r="F265" s="591"/>
      <c r="G265" s="591"/>
      <c r="H265" s="591"/>
      <c r="I265" s="591"/>
      <c r="J265" s="591"/>
      <c r="K265" s="591"/>
      <c r="L265" s="591"/>
      <c r="M265" s="596"/>
      <c r="N265" s="597"/>
      <c r="O265" s="597"/>
      <c r="P265" s="597"/>
      <c r="Q265" s="597"/>
      <c r="R265" s="597"/>
      <c r="S265" s="597"/>
      <c r="T265" s="597"/>
      <c r="U265" s="597"/>
      <c r="V265" s="597"/>
      <c r="W265" s="597"/>
      <c r="X265" s="597"/>
      <c r="Y265" s="597"/>
      <c r="Z265" s="597"/>
      <c r="AA265" s="591"/>
    </row>
    <row r="266" spans="1:27" ht="15.75" customHeight="1">
      <c r="A266" s="591"/>
      <c r="B266" s="591"/>
      <c r="C266" s="591"/>
      <c r="D266" s="591"/>
      <c r="E266" s="591"/>
      <c r="F266" s="591"/>
      <c r="G266" s="591"/>
      <c r="H266" s="591"/>
      <c r="I266" s="591"/>
      <c r="J266" s="591"/>
      <c r="K266" s="591"/>
      <c r="L266" s="591"/>
      <c r="M266" s="596"/>
      <c r="N266" s="597"/>
      <c r="O266" s="597"/>
      <c r="P266" s="597"/>
      <c r="Q266" s="597"/>
      <c r="R266" s="597"/>
      <c r="S266" s="597"/>
      <c r="T266" s="597"/>
      <c r="U266" s="597"/>
      <c r="V266" s="597"/>
      <c r="W266" s="597"/>
      <c r="X266" s="597"/>
      <c r="Y266" s="597"/>
      <c r="Z266" s="597"/>
      <c r="AA266" s="591"/>
    </row>
    <row r="267" spans="1:27" ht="15.75" customHeight="1">
      <c r="A267" s="591"/>
      <c r="B267" s="591"/>
      <c r="C267" s="591"/>
      <c r="D267" s="591"/>
      <c r="E267" s="591"/>
      <c r="F267" s="591"/>
      <c r="G267" s="591"/>
      <c r="H267" s="591"/>
      <c r="I267" s="591"/>
      <c r="J267" s="591"/>
      <c r="K267" s="591"/>
      <c r="L267" s="591"/>
      <c r="M267" s="596"/>
      <c r="N267" s="597"/>
      <c r="O267" s="597"/>
      <c r="P267" s="597"/>
      <c r="Q267" s="597"/>
      <c r="R267" s="597"/>
      <c r="S267" s="597"/>
      <c r="T267" s="597"/>
      <c r="U267" s="597"/>
      <c r="V267" s="597"/>
      <c r="W267" s="597"/>
      <c r="X267" s="597"/>
      <c r="Y267" s="597"/>
      <c r="Z267" s="597"/>
      <c r="AA267" s="591"/>
    </row>
    <row r="268" spans="1:27" ht="15.75" customHeight="1">
      <c r="A268" s="591"/>
      <c r="B268" s="591"/>
      <c r="C268" s="591"/>
      <c r="D268" s="591"/>
      <c r="E268" s="591"/>
      <c r="F268" s="591"/>
      <c r="G268" s="591"/>
      <c r="H268" s="591"/>
      <c r="I268" s="591"/>
      <c r="J268" s="591"/>
      <c r="K268" s="591"/>
      <c r="L268" s="591"/>
      <c r="M268" s="596"/>
      <c r="N268" s="597"/>
      <c r="O268" s="597"/>
      <c r="P268" s="597"/>
      <c r="Q268" s="597"/>
      <c r="R268" s="597"/>
      <c r="S268" s="597"/>
      <c r="T268" s="597"/>
      <c r="U268" s="597"/>
      <c r="V268" s="597"/>
      <c r="W268" s="597"/>
      <c r="X268" s="597"/>
      <c r="Y268" s="597"/>
      <c r="Z268" s="597"/>
      <c r="AA268" s="591"/>
    </row>
    <row r="269" spans="1:27" ht="15.75" customHeight="1">
      <c r="A269" s="591"/>
      <c r="B269" s="591"/>
      <c r="C269" s="591"/>
      <c r="D269" s="591"/>
      <c r="E269" s="591"/>
      <c r="F269" s="591"/>
      <c r="G269" s="591"/>
      <c r="H269" s="591"/>
      <c r="I269" s="591"/>
      <c r="J269" s="591"/>
      <c r="K269" s="591"/>
      <c r="L269" s="591"/>
      <c r="M269" s="596"/>
      <c r="N269" s="597"/>
      <c r="O269" s="597"/>
      <c r="P269" s="597"/>
      <c r="Q269" s="597"/>
      <c r="R269" s="597"/>
      <c r="S269" s="597"/>
      <c r="T269" s="597"/>
      <c r="U269" s="597"/>
      <c r="V269" s="597"/>
      <c r="W269" s="597"/>
      <c r="X269" s="597"/>
      <c r="Y269" s="597"/>
      <c r="Z269" s="597"/>
      <c r="AA269" s="591"/>
    </row>
    <row r="270" spans="1:27" ht="15.75" customHeight="1">
      <c r="A270" s="591"/>
      <c r="B270" s="591"/>
      <c r="C270" s="591"/>
      <c r="D270" s="591"/>
      <c r="E270" s="591"/>
      <c r="F270" s="591"/>
      <c r="G270" s="591"/>
      <c r="H270" s="591"/>
      <c r="I270" s="591"/>
      <c r="J270" s="591"/>
      <c r="K270" s="591"/>
      <c r="L270" s="591"/>
      <c r="M270" s="596"/>
      <c r="N270" s="597"/>
      <c r="O270" s="597"/>
      <c r="P270" s="597"/>
      <c r="Q270" s="597"/>
      <c r="R270" s="597"/>
      <c r="S270" s="597"/>
      <c r="T270" s="597"/>
      <c r="U270" s="597"/>
      <c r="V270" s="597"/>
      <c r="W270" s="597"/>
      <c r="X270" s="597"/>
      <c r="Y270" s="597"/>
      <c r="Z270" s="597"/>
      <c r="AA270" s="591"/>
    </row>
    <row r="271" spans="1:27" ht="15.75" customHeight="1">
      <c r="A271" s="591"/>
      <c r="B271" s="591"/>
      <c r="C271" s="591"/>
      <c r="D271" s="591"/>
      <c r="E271" s="591"/>
      <c r="F271" s="591"/>
      <c r="G271" s="591"/>
      <c r="H271" s="591"/>
      <c r="I271" s="591"/>
      <c r="J271" s="591"/>
      <c r="K271" s="591"/>
      <c r="L271" s="591"/>
      <c r="M271" s="596"/>
      <c r="N271" s="597"/>
      <c r="O271" s="597"/>
      <c r="P271" s="597"/>
      <c r="Q271" s="597"/>
      <c r="R271" s="597"/>
      <c r="S271" s="597"/>
      <c r="T271" s="597"/>
      <c r="U271" s="597"/>
      <c r="V271" s="597"/>
      <c r="W271" s="597"/>
      <c r="X271" s="597"/>
      <c r="Y271" s="597"/>
      <c r="Z271" s="597"/>
      <c r="AA271" s="591"/>
    </row>
    <row r="272" spans="1:27" ht="15.75" customHeight="1">
      <c r="A272" s="591"/>
      <c r="B272" s="591"/>
      <c r="C272" s="591"/>
      <c r="D272" s="591"/>
      <c r="E272" s="591"/>
      <c r="F272" s="591"/>
      <c r="G272" s="591"/>
      <c r="H272" s="591"/>
      <c r="I272" s="591"/>
      <c r="J272" s="591"/>
      <c r="K272" s="591"/>
      <c r="L272" s="591"/>
      <c r="M272" s="596"/>
      <c r="N272" s="597"/>
      <c r="O272" s="597"/>
      <c r="P272" s="597"/>
      <c r="Q272" s="597"/>
      <c r="R272" s="597"/>
      <c r="S272" s="597"/>
      <c r="T272" s="597"/>
      <c r="U272" s="597"/>
      <c r="V272" s="597"/>
      <c r="W272" s="597"/>
      <c r="X272" s="597"/>
      <c r="Y272" s="597"/>
      <c r="Z272" s="597"/>
      <c r="AA272" s="591"/>
    </row>
    <row r="273" spans="1:27" ht="15.75" customHeight="1">
      <c r="A273" s="591"/>
      <c r="B273" s="591"/>
      <c r="C273" s="591"/>
      <c r="D273" s="591"/>
      <c r="E273" s="591"/>
      <c r="F273" s="591"/>
      <c r="G273" s="591"/>
      <c r="H273" s="591"/>
      <c r="I273" s="591"/>
      <c r="J273" s="591"/>
      <c r="K273" s="591"/>
      <c r="L273" s="591"/>
      <c r="M273" s="596"/>
      <c r="N273" s="597"/>
      <c r="O273" s="597"/>
      <c r="P273" s="597"/>
      <c r="Q273" s="597"/>
      <c r="R273" s="597"/>
      <c r="S273" s="597"/>
      <c r="T273" s="597"/>
      <c r="U273" s="597"/>
      <c r="V273" s="597"/>
      <c r="W273" s="597"/>
      <c r="X273" s="597"/>
      <c r="Y273" s="597"/>
      <c r="Z273" s="597"/>
      <c r="AA273" s="591"/>
    </row>
    <row r="274" spans="1:27" ht="15.75" customHeight="1">
      <c r="A274" s="591"/>
      <c r="B274" s="591"/>
      <c r="C274" s="591"/>
      <c r="D274" s="591"/>
      <c r="E274" s="591"/>
      <c r="F274" s="591"/>
      <c r="G274" s="591"/>
      <c r="H274" s="591"/>
      <c r="I274" s="591"/>
      <c r="J274" s="591"/>
      <c r="K274" s="591"/>
      <c r="L274" s="591"/>
      <c r="M274" s="596"/>
      <c r="N274" s="597"/>
      <c r="O274" s="597"/>
      <c r="P274" s="597"/>
      <c r="Q274" s="597"/>
      <c r="R274" s="597"/>
      <c r="S274" s="597"/>
      <c r="T274" s="597"/>
      <c r="U274" s="597"/>
      <c r="V274" s="597"/>
      <c r="W274" s="597"/>
      <c r="X274" s="597"/>
      <c r="Y274" s="597"/>
      <c r="Z274" s="597"/>
      <c r="AA274" s="591"/>
    </row>
    <row r="275" spans="1:27" ht="15.75" customHeight="1">
      <c r="A275" s="591"/>
      <c r="B275" s="591"/>
      <c r="C275" s="591"/>
      <c r="D275" s="591"/>
      <c r="E275" s="591"/>
      <c r="F275" s="591"/>
      <c r="G275" s="591"/>
      <c r="H275" s="591"/>
      <c r="I275" s="591"/>
      <c r="J275" s="591"/>
      <c r="K275" s="591"/>
      <c r="L275" s="591"/>
      <c r="M275" s="596"/>
      <c r="N275" s="597"/>
      <c r="O275" s="597"/>
      <c r="P275" s="597"/>
      <c r="Q275" s="597"/>
      <c r="R275" s="597"/>
      <c r="S275" s="597"/>
      <c r="T275" s="597"/>
      <c r="U275" s="597"/>
      <c r="V275" s="597"/>
      <c r="W275" s="597"/>
      <c r="X275" s="597"/>
      <c r="Y275" s="597"/>
      <c r="Z275" s="597"/>
      <c r="AA275" s="591"/>
    </row>
    <row r="276" spans="1:27" ht="15.75" customHeight="1">
      <c r="A276" s="591"/>
      <c r="B276" s="591"/>
      <c r="C276" s="591"/>
      <c r="D276" s="591"/>
      <c r="E276" s="591"/>
      <c r="F276" s="591"/>
      <c r="G276" s="591"/>
      <c r="H276" s="591"/>
      <c r="I276" s="591"/>
      <c r="J276" s="591"/>
      <c r="K276" s="591"/>
      <c r="L276" s="591"/>
      <c r="M276" s="596"/>
      <c r="N276" s="597"/>
      <c r="O276" s="597"/>
      <c r="P276" s="597"/>
      <c r="Q276" s="597"/>
      <c r="R276" s="597"/>
      <c r="S276" s="597"/>
      <c r="T276" s="597"/>
      <c r="U276" s="597"/>
      <c r="V276" s="597"/>
      <c r="W276" s="597"/>
      <c r="X276" s="597"/>
      <c r="Y276" s="597"/>
      <c r="Z276" s="597"/>
      <c r="AA276" s="591"/>
    </row>
    <row r="277" spans="1:27" ht="15.75" customHeight="1">
      <c r="A277" s="591"/>
      <c r="B277" s="591"/>
      <c r="C277" s="591"/>
      <c r="D277" s="591"/>
      <c r="E277" s="591"/>
      <c r="F277" s="591"/>
      <c r="G277" s="591"/>
      <c r="H277" s="591"/>
      <c r="I277" s="591"/>
      <c r="J277" s="591"/>
      <c r="K277" s="591"/>
      <c r="L277" s="591"/>
      <c r="M277" s="596"/>
      <c r="N277" s="597"/>
      <c r="O277" s="597"/>
      <c r="P277" s="597"/>
      <c r="Q277" s="597"/>
      <c r="R277" s="597"/>
      <c r="S277" s="597"/>
      <c r="T277" s="597"/>
      <c r="U277" s="597"/>
      <c r="V277" s="597"/>
      <c r="W277" s="597"/>
      <c r="X277" s="597"/>
      <c r="Y277" s="597"/>
      <c r="Z277" s="597"/>
      <c r="AA277" s="591"/>
    </row>
    <row r="278" spans="1:27" ht="15.75" customHeight="1">
      <c r="A278" s="591"/>
      <c r="B278" s="591"/>
      <c r="C278" s="591"/>
      <c r="D278" s="591"/>
      <c r="E278" s="591"/>
      <c r="F278" s="591"/>
      <c r="G278" s="591"/>
      <c r="H278" s="591"/>
      <c r="I278" s="591"/>
      <c r="J278" s="591"/>
      <c r="K278" s="591"/>
      <c r="L278" s="591"/>
      <c r="M278" s="596"/>
      <c r="N278" s="597"/>
      <c r="O278" s="597"/>
      <c r="P278" s="597"/>
      <c r="Q278" s="597"/>
      <c r="R278" s="597"/>
      <c r="S278" s="597"/>
      <c r="T278" s="597"/>
      <c r="U278" s="597"/>
      <c r="V278" s="597"/>
      <c r="W278" s="597"/>
      <c r="X278" s="597"/>
      <c r="Y278" s="597"/>
      <c r="Z278" s="597"/>
      <c r="AA278" s="591"/>
    </row>
    <row r="279" spans="1:27" ht="15.75" customHeight="1">
      <c r="A279" s="591"/>
      <c r="B279" s="591"/>
      <c r="C279" s="591"/>
      <c r="D279" s="591"/>
      <c r="E279" s="591"/>
      <c r="F279" s="591"/>
      <c r="G279" s="591"/>
      <c r="H279" s="591"/>
      <c r="I279" s="591"/>
      <c r="J279" s="591"/>
      <c r="K279" s="591"/>
      <c r="L279" s="591"/>
      <c r="M279" s="596"/>
      <c r="N279" s="597"/>
      <c r="O279" s="597"/>
      <c r="P279" s="597"/>
      <c r="Q279" s="597"/>
      <c r="R279" s="597"/>
      <c r="S279" s="597"/>
      <c r="T279" s="597"/>
      <c r="U279" s="597"/>
      <c r="V279" s="597"/>
      <c r="W279" s="597"/>
      <c r="X279" s="597"/>
      <c r="Y279" s="597"/>
      <c r="Z279" s="597"/>
      <c r="AA279" s="591"/>
    </row>
    <row r="280" spans="1:27" ht="15.75" customHeight="1">
      <c r="A280" s="591"/>
      <c r="B280" s="591"/>
      <c r="C280" s="591"/>
      <c r="D280" s="591"/>
      <c r="E280" s="591"/>
      <c r="F280" s="591"/>
      <c r="G280" s="591"/>
      <c r="H280" s="591"/>
      <c r="I280" s="591"/>
      <c r="J280" s="591"/>
      <c r="K280" s="591"/>
      <c r="L280" s="591"/>
      <c r="M280" s="596"/>
      <c r="N280" s="597"/>
      <c r="O280" s="597"/>
      <c r="P280" s="597"/>
      <c r="Q280" s="597"/>
      <c r="R280" s="597"/>
      <c r="S280" s="597"/>
      <c r="T280" s="597"/>
      <c r="U280" s="597"/>
      <c r="V280" s="597"/>
      <c r="W280" s="597"/>
      <c r="X280" s="597"/>
      <c r="Y280" s="597"/>
      <c r="Z280" s="597"/>
      <c r="AA280" s="591"/>
    </row>
    <row r="281" spans="1:27" ht="15.75" customHeight="1">
      <c r="A281" s="591"/>
      <c r="B281" s="591"/>
      <c r="C281" s="591"/>
      <c r="D281" s="591"/>
      <c r="E281" s="591"/>
      <c r="F281" s="591"/>
      <c r="G281" s="591"/>
      <c r="H281" s="591"/>
      <c r="I281" s="591"/>
      <c r="J281" s="591"/>
      <c r="K281" s="591"/>
      <c r="L281" s="591"/>
      <c r="M281" s="596"/>
      <c r="N281" s="597"/>
      <c r="O281" s="597"/>
      <c r="P281" s="597"/>
      <c r="Q281" s="597"/>
      <c r="R281" s="597"/>
      <c r="S281" s="597"/>
      <c r="T281" s="597"/>
      <c r="U281" s="597"/>
      <c r="V281" s="597"/>
      <c r="W281" s="597"/>
      <c r="X281" s="597"/>
      <c r="Y281" s="597"/>
      <c r="Z281" s="597"/>
      <c r="AA281" s="591"/>
    </row>
    <row r="282" spans="1:27" ht="15.75" customHeight="1">
      <c r="A282" s="591"/>
      <c r="B282" s="591"/>
      <c r="C282" s="591"/>
      <c r="D282" s="591"/>
      <c r="E282" s="591"/>
      <c r="F282" s="591"/>
      <c r="G282" s="591"/>
      <c r="H282" s="591"/>
      <c r="I282" s="591"/>
      <c r="J282" s="591"/>
      <c r="K282" s="591"/>
      <c r="L282" s="591"/>
      <c r="M282" s="596"/>
      <c r="N282" s="597"/>
      <c r="O282" s="597"/>
      <c r="P282" s="597"/>
      <c r="Q282" s="597"/>
      <c r="R282" s="597"/>
      <c r="S282" s="597"/>
      <c r="T282" s="597"/>
      <c r="U282" s="597"/>
      <c r="V282" s="597"/>
      <c r="W282" s="597"/>
      <c r="X282" s="597"/>
      <c r="Y282" s="597"/>
      <c r="Z282" s="597"/>
      <c r="AA282" s="591"/>
    </row>
    <row r="283" spans="1:27" ht="15.75" customHeight="1">
      <c r="A283" s="591"/>
      <c r="B283" s="591"/>
      <c r="C283" s="591"/>
      <c r="D283" s="591"/>
      <c r="E283" s="591"/>
      <c r="F283" s="591"/>
      <c r="G283" s="591"/>
      <c r="H283" s="591"/>
      <c r="I283" s="591"/>
      <c r="J283" s="591"/>
      <c r="K283" s="591"/>
      <c r="L283" s="591"/>
      <c r="M283" s="596"/>
      <c r="N283" s="597"/>
      <c r="O283" s="597"/>
      <c r="P283" s="597"/>
      <c r="Q283" s="597"/>
      <c r="R283" s="597"/>
      <c r="S283" s="597"/>
      <c r="T283" s="597"/>
      <c r="U283" s="597"/>
      <c r="V283" s="597"/>
      <c r="W283" s="597"/>
      <c r="X283" s="597"/>
      <c r="Y283" s="597"/>
      <c r="Z283" s="597"/>
      <c r="AA283" s="591"/>
    </row>
    <row r="284" spans="1:27" ht="15.75" customHeight="1">
      <c r="A284" s="591"/>
      <c r="B284" s="591"/>
      <c r="C284" s="591"/>
      <c r="D284" s="591"/>
      <c r="E284" s="591"/>
      <c r="F284" s="591"/>
      <c r="G284" s="591"/>
      <c r="H284" s="591"/>
      <c r="I284" s="591"/>
      <c r="J284" s="591"/>
      <c r="K284" s="591"/>
      <c r="L284" s="591"/>
      <c r="M284" s="596"/>
      <c r="N284" s="597"/>
      <c r="O284" s="597"/>
      <c r="P284" s="597"/>
      <c r="Q284" s="597"/>
      <c r="R284" s="597"/>
      <c r="S284" s="597"/>
      <c r="T284" s="597"/>
      <c r="U284" s="597"/>
      <c r="V284" s="597"/>
      <c r="W284" s="597"/>
      <c r="X284" s="597"/>
      <c r="Y284" s="597"/>
      <c r="Z284" s="597"/>
      <c r="AA284" s="591"/>
    </row>
    <row r="285" spans="1:27" ht="15.75" customHeight="1">
      <c r="A285" s="591"/>
      <c r="B285" s="591"/>
      <c r="C285" s="591"/>
      <c r="D285" s="591"/>
      <c r="E285" s="591"/>
      <c r="F285" s="591"/>
      <c r="G285" s="591"/>
      <c r="H285" s="591"/>
      <c r="I285" s="591"/>
      <c r="J285" s="591"/>
      <c r="K285" s="591"/>
      <c r="L285" s="591"/>
      <c r="M285" s="596"/>
      <c r="N285" s="597"/>
      <c r="O285" s="597"/>
      <c r="P285" s="597"/>
      <c r="Q285" s="597"/>
      <c r="R285" s="597"/>
      <c r="S285" s="597"/>
      <c r="T285" s="597"/>
      <c r="U285" s="597"/>
      <c r="V285" s="597"/>
      <c r="W285" s="597"/>
      <c r="X285" s="597"/>
      <c r="Y285" s="597"/>
      <c r="Z285" s="597"/>
      <c r="AA285" s="591"/>
    </row>
    <row r="286" spans="1:27" ht="15.75" customHeight="1">
      <c r="A286" s="591"/>
      <c r="B286" s="591"/>
      <c r="C286" s="591"/>
      <c r="D286" s="591"/>
      <c r="E286" s="591"/>
      <c r="F286" s="591"/>
      <c r="G286" s="591"/>
      <c r="H286" s="591"/>
      <c r="I286" s="591"/>
      <c r="J286" s="591"/>
      <c r="K286" s="591"/>
      <c r="L286" s="591"/>
      <c r="M286" s="596"/>
      <c r="N286" s="597"/>
      <c r="O286" s="597"/>
      <c r="P286" s="597"/>
      <c r="Q286" s="597"/>
      <c r="R286" s="597"/>
      <c r="S286" s="597"/>
      <c r="T286" s="597"/>
      <c r="U286" s="597"/>
      <c r="V286" s="597"/>
      <c r="W286" s="597"/>
      <c r="X286" s="597"/>
      <c r="Y286" s="597"/>
      <c r="Z286" s="597"/>
      <c r="AA286" s="591"/>
    </row>
    <row r="287" spans="1:27" ht="15.75" customHeight="1">
      <c r="A287" s="591"/>
      <c r="B287" s="591"/>
      <c r="C287" s="591"/>
      <c r="D287" s="591"/>
      <c r="E287" s="591"/>
      <c r="F287" s="591"/>
      <c r="G287" s="591"/>
      <c r="H287" s="591"/>
      <c r="I287" s="591"/>
      <c r="J287" s="591"/>
      <c r="K287" s="591"/>
      <c r="L287" s="591"/>
      <c r="M287" s="596"/>
      <c r="N287" s="597"/>
      <c r="O287" s="597"/>
      <c r="P287" s="597"/>
      <c r="Q287" s="597"/>
      <c r="R287" s="597"/>
      <c r="S287" s="597"/>
      <c r="T287" s="597"/>
      <c r="U287" s="597"/>
      <c r="V287" s="597"/>
      <c r="W287" s="597"/>
      <c r="X287" s="597"/>
      <c r="Y287" s="597"/>
      <c r="Z287" s="597"/>
      <c r="AA287" s="591"/>
    </row>
    <row r="288" spans="1:27" ht="15.75" customHeight="1">
      <c r="A288" s="591"/>
      <c r="B288" s="591"/>
      <c r="C288" s="591"/>
      <c r="D288" s="591"/>
      <c r="E288" s="591"/>
      <c r="F288" s="591"/>
      <c r="G288" s="591"/>
      <c r="H288" s="591"/>
      <c r="I288" s="591"/>
      <c r="J288" s="591"/>
      <c r="K288" s="591"/>
      <c r="L288" s="591"/>
      <c r="M288" s="596"/>
      <c r="N288" s="597"/>
      <c r="O288" s="597"/>
      <c r="P288" s="597"/>
      <c r="Q288" s="597"/>
      <c r="R288" s="597"/>
      <c r="S288" s="597"/>
      <c r="T288" s="597"/>
      <c r="U288" s="597"/>
      <c r="V288" s="597"/>
      <c r="W288" s="597"/>
      <c r="X288" s="597"/>
      <c r="Y288" s="597"/>
      <c r="Z288" s="597"/>
      <c r="AA288" s="591"/>
    </row>
    <row r="289" spans="1:27" ht="15.75" customHeight="1">
      <c r="A289" s="591"/>
      <c r="B289" s="591"/>
      <c r="C289" s="591"/>
      <c r="D289" s="591"/>
      <c r="E289" s="591"/>
      <c r="F289" s="591"/>
      <c r="G289" s="591"/>
      <c r="H289" s="591"/>
      <c r="I289" s="591"/>
      <c r="J289" s="591"/>
      <c r="K289" s="591"/>
      <c r="L289" s="591"/>
      <c r="M289" s="596"/>
      <c r="N289" s="597"/>
      <c r="O289" s="597"/>
      <c r="P289" s="597"/>
      <c r="Q289" s="597"/>
      <c r="R289" s="597"/>
      <c r="S289" s="597"/>
      <c r="T289" s="597"/>
      <c r="U289" s="597"/>
      <c r="V289" s="597"/>
      <c r="W289" s="597"/>
      <c r="X289" s="597"/>
      <c r="Y289" s="597"/>
      <c r="Z289" s="597"/>
      <c r="AA289" s="591"/>
    </row>
    <row r="290" spans="1:27" ht="15.75" customHeight="1">
      <c r="A290" s="591"/>
      <c r="B290" s="591"/>
      <c r="C290" s="591"/>
      <c r="D290" s="591"/>
      <c r="E290" s="591"/>
      <c r="F290" s="591"/>
      <c r="G290" s="591"/>
      <c r="H290" s="591"/>
      <c r="I290" s="591"/>
      <c r="J290" s="591"/>
      <c r="K290" s="591"/>
      <c r="L290" s="591"/>
      <c r="M290" s="596"/>
      <c r="N290" s="597"/>
      <c r="O290" s="597"/>
      <c r="P290" s="597"/>
      <c r="Q290" s="597"/>
      <c r="R290" s="597"/>
      <c r="S290" s="597"/>
      <c r="T290" s="597"/>
      <c r="U290" s="597"/>
      <c r="V290" s="597"/>
      <c r="W290" s="597"/>
      <c r="X290" s="597"/>
      <c r="Y290" s="597"/>
      <c r="Z290" s="597"/>
      <c r="AA290" s="591"/>
    </row>
    <row r="291" spans="1:27" ht="15.75" customHeight="1">
      <c r="A291" s="591"/>
      <c r="B291" s="591"/>
      <c r="C291" s="591"/>
      <c r="D291" s="591"/>
      <c r="E291" s="591"/>
      <c r="F291" s="591"/>
      <c r="G291" s="591"/>
      <c r="H291" s="591"/>
      <c r="I291" s="591"/>
      <c r="J291" s="591"/>
      <c r="K291" s="591"/>
      <c r="L291" s="591"/>
      <c r="M291" s="596"/>
      <c r="N291" s="597"/>
      <c r="O291" s="597"/>
      <c r="P291" s="597"/>
      <c r="Q291" s="597"/>
      <c r="R291" s="597"/>
      <c r="S291" s="597"/>
      <c r="T291" s="597"/>
      <c r="U291" s="597"/>
      <c r="V291" s="597"/>
      <c r="W291" s="597"/>
      <c r="X291" s="597"/>
      <c r="Y291" s="597"/>
      <c r="Z291" s="597"/>
      <c r="AA291" s="591"/>
    </row>
    <row r="292" spans="1:27" ht="15.75" customHeight="1">
      <c r="A292" s="591"/>
      <c r="B292" s="591"/>
      <c r="C292" s="591"/>
      <c r="D292" s="591"/>
      <c r="E292" s="591"/>
      <c r="F292" s="591"/>
      <c r="G292" s="591"/>
      <c r="H292" s="591"/>
      <c r="I292" s="591"/>
      <c r="J292" s="591"/>
      <c r="K292" s="591"/>
      <c r="L292" s="591"/>
      <c r="M292" s="596"/>
      <c r="N292" s="597"/>
      <c r="O292" s="597"/>
      <c r="P292" s="597"/>
      <c r="Q292" s="597"/>
      <c r="R292" s="597"/>
      <c r="S292" s="597"/>
      <c r="T292" s="597"/>
      <c r="U292" s="597"/>
      <c r="V292" s="597"/>
      <c r="W292" s="597"/>
      <c r="X292" s="597"/>
      <c r="Y292" s="597"/>
      <c r="Z292" s="597"/>
      <c r="AA292" s="591"/>
    </row>
    <row r="293" spans="1:27" ht="15.75" customHeight="1">
      <c r="A293" s="591"/>
      <c r="B293" s="591"/>
      <c r="C293" s="591"/>
      <c r="D293" s="591"/>
      <c r="E293" s="591"/>
      <c r="F293" s="591"/>
      <c r="G293" s="591"/>
      <c r="H293" s="591"/>
      <c r="I293" s="591"/>
      <c r="J293" s="591"/>
      <c r="K293" s="591"/>
      <c r="L293" s="591"/>
      <c r="M293" s="596"/>
      <c r="N293" s="597"/>
      <c r="O293" s="597"/>
      <c r="P293" s="597"/>
      <c r="Q293" s="597"/>
      <c r="R293" s="597"/>
      <c r="S293" s="597"/>
      <c r="T293" s="597"/>
      <c r="U293" s="597"/>
      <c r="V293" s="597"/>
      <c r="W293" s="597"/>
      <c r="X293" s="597"/>
      <c r="Y293" s="597"/>
      <c r="Z293" s="597"/>
      <c r="AA293" s="591"/>
    </row>
    <row r="294" spans="1:27" ht="15.75" customHeight="1">
      <c r="A294" s="591"/>
      <c r="B294" s="591"/>
      <c r="C294" s="591"/>
      <c r="D294" s="591"/>
      <c r="E294" s="591"/>
      <c r="F294" s="591"/>
      <c r="G294" s="591"/>
      <c r="H294" s="591"/>
      <c r="I294" s="591"/>
      <c r="J294" s="591"/>
      <c r="K294" s="591"/>
      <c r="L294" s="591"/>
      <c r="M294" s="596"/>
      <c r="N294" s="597"/>
      <c r="O294" s="597"/>
      <c r="P294" s="597"/>
      <c r="Q294" s="597"/>
      <c r="R294" s="597"/>
      <c r="S294" s="597"/>
      <c r="T294" s="597"/>
      <c r="U294" s="597"/>
      <c r="V294" s="597"/>
      <c r="W294" s="597"/>
      <c r="X294" s="597"/>
      <c r="Y294" s="597"/>
      <c r="Z294" s="597"/>
      <c r="AA294" s="591"/>
    </row>
    <row r="295" spans="1:27" ht="15.75" customHeight="1">
      <c r="A295" s="591"/>
      <c r="B295" s="591"/>
      <c r="C295" s="591"/>
      <c r="D295" s="591"/>
      <c r="E295" s="591"/>
      <c r="F295" s="591"/>
      <c r="G295" s="591"/>
      <c r="H295" s="591"/>
      <c r="I295" s="591"/>
      <c r="J295" s="591"/>
      <c r="K295" s="591"/>
      <c r="L295" s="591"/>
      <c r="M295" s="596"/>
      <c r="N295" s="597"/>
      <c r="O295" s="597"/>
      <c r="P295" s="597"/>
      <c r="Q295" s="597"/>
      <c r="R295" s="597"/>
      <c r="S295" s="597"/>
      <c r="T295" s="597"/>
      <c r="U295" s="597"/>
      <c r="V295" s="597"/>
      <c r="W295" s="597"/>
      <c r="X295" s="597"/>
      <c r="Y295" s="597"/>
      <c r="Z295" s="597"/>
      <c r="AA295" s="591"/>
    </row>
    <row r="296" spans="1:27" ht="15.75" customHeight="1">
      <c r="A296" s="591"/>
      <c r="B296" s="591"/>
      <c r="C296" s="591"/>
      <c r="D296" s="591"/>
      <c r="E296" s="591"/>
      <c r="F296" s="591"/>
      <c r="G296" s="591"/>
      <c r="H296" s="591"/>
      <c r="I296" s="591"/>
      <c r="J296" s="591"/>
      <c r="K296" s="591"/>
      <c r="L296" s="591"/>
      <c r="M296" s="596"/>
      <c r="N296" s="597"/>
      <c r="O296" s="597"/>
      <c r="P296" s="597"/>
      <c r="Q296" s="597"/>
      <c r="R296" s="597"/>
      <c r="S296" s="597"/>
      <c r="T296" s="597"/>
      <c r="U296" s="597"/>
      <c r="V296" s="597"/>
      <c r="W296" s="597"/>
      <c r="X296" s="597"/>
      <c r="Y296" s="597"/>
      <c r="Z296" s="597"/>
      <c r="AA296" s="591"/>
    </row>
    <row r="297" spans="1:27" ht="15.75" customHeight="1">
      <c r="A297" s="591"/>
      <c r="B297" s="591"/>
      <c r="C297" s="591"/>
      <c r="D297" s="591"/>
      <c r="E297" s="591"/>
      <c r="F297" s="591"/>
      <c r="G297" s="591"/>
      <c r="H297" s="591"/>
      <c r="I297" s="591"/>
      <c r="J297" s="591"/>
      <c r="K297" s="591"/>
      <c r="L297" s="591"/>
      <c r="M297" s="596"/>
      <c r="N297" s="597"/>
      <c r="O297" s="597"/>
      <c r="P297" s="597"/>
      <c r="Q297" s="597"/>
      <c r="R297" s="597"/>
      <c r="S297" s="597"/>
      <c r="T297" s="597"/>
      <c r="U297" s="597"/>
      <c r="V297" s="597"/>
      <c r="W297" s="597"/>
      <c r="X297" s="597"/>
      <c r="Y297" s="597"/>
      <c r="Z297" s="597"/>
      <c r="AA297" s="591"/>
    </row>
    <row r="298" spans="1:27" ht="15.75" customHeight="1">
      <c r="A298" s="591"/>
      <c r="B298" s="591"/>
      <c r="C298" s="591"/>
      <c r="D298" s="591"/>
      <c r="E298" s="591"/>
      <c r="F298" s="591"/>
      <c r="G298" s="591"/>
      <c r="H298" s="591"/>
      <c r="I298" s="591"/>
      <c r="J298" s="591"/>
      <c r="K298" s="591"/>
      <c r="L298" s="591"/>
      <c r="M298" s="596"/>
      <c r="N298" s="597"/>
      <c r="O298" s="597"/>
      <c r="P298" s="597"/>
      <c r="Q298" s="597"/>
      <c r="R298" s="597"/>
      <c r="S298" s="597"/>
      <c r="T298" s="597"/>
      <c r="U298" s="597"/>
      <c r="V298" s="597"/>
      <c r="W298" s="597"/>
      <c r="X298" s="597"/>
      <c r="Y298" s="597"/>
      <c r="Z298" s="597"/>
      <c r="AA298" s="591"/>
    </row>
    <row r="299" spans="1:27" ht="15.75" customHeight="1">
      <c r="A299" s="591"/>
      <c r="B299" s="591"/>
      <c r="C299" s="591"/>
      <c r="D299" s="591"/>
      <c r="E299" s="591"/>
      <c r="F299" s="591"/>
      <c r="G299" s="591"/>
      <c r="H299" s="591"/>
      <c r="I299" s="591"/>
      <c r="J299" s="591"/>
      <c r="K299" s="591"/>
      <c r="L299" s="591"/>
      <c r="M299" s="596"/>
      <c r="N299" s="597"/>
      <c r="O299" s="597"/>
      <c r="P299" s="597"/>
      <c r="Q299" s="597"/>
      <c r="R299" s="597"/>
      <c r="S299" s="597"/>
      <c r="T299" s="597"/>
      <c r="U299" s="597"/>
      <c r="V299" s="597"/>
      <c r="W299" s="597"/>
      <c r="X299" s="597"/>
      <c r="Y299" s="597"/>
      <c r="Z299" s="597"/>
      <c r="AA299" s="591"/>
    </row>
    <row r="300" spans="1:27" ht="15.75" customHeight="1">
      <c r="A300" s="591"/>
      <c r="B300" s="591"/>
      <c r="C300" s="591"/>
      <c r="D300" s="591"/>
      <c r="E300" s="591"/>
      <c r="F300" s="591"/>
      <c r="G300" s="591"/>
      <c r="H300" s="591"/>
      <c r="I300" s="591"/>
      <c r="J300" s="591"/>
      <c r="K300" s="591"/>
      <c r="L300" s="591"/>
      <c r="M300" s="596"/>
      <c r="N300" s="597"/>
      <c r="O300" s="597"/>
      <c r="P300" s="597"/>
      <c r="Q300" s="597"/>
      <c r="R300" s="597"/>
      <c r="S300" s="597"/>
      <c r="T300" s="597"/>
      <c r="U300" s="597"/>
      <c r="V300" s="597"/>
      <c r="W300" s="597"/>
      <c r="X300" s="597"/>
      <c r="Y300" s="597"/>
      <c r="Z300" s="597"/>
      <c r="AA300" s="591"/>
    </row>
    <row r="301" spans="1:27" ht="15.75" customHeight="1">
      <c r="A301" s="591"/>
      <c r="B301" s="591"/>
      <c r="C301" s="591"/>
      <c r="D301" s="591"/>
      <c r="E301" s="591"/>
      <c r="F301" s="591"/>
      <c r="G301" s="591"/>
      <c r="H301" s="591"/>
      <c r="I301" s="591"/>
      <c r="J301" s="591"/>
      <c r="K301" s="591"/>
      <c r="L301" s="591"/>
      <c r="M301" s="596"/>
      <c r="N301" s="597"/>
      <c r="O301" s="597"/>
      <c r="P301" s="597"/>
      <c r="Q301" s="597"/>
      <c r="R301" s="597"/>
      <c r="S301" s="597"/>
      <c r="T301" s="597"/>
      <c r="U301" s="597"/>
      <c r="V301" s="597"/>
      <c r="W301" s="597"/>
      <c r="X301" s="597"/>
      <c r="Y301" s="597"/>
      <c r="Z301" s="597"/>
      <c r="AA301" s="591"/>
    </row>
    <row r="302" spans="1:27" ht="15.75" customHeight="1">
      <c r="A302" s="591"/>
      <c r="B302" s="591"/>
      <c r="C302" s="591"/>
      <c r="D302" s="591"/>
      <c r="E302" s="591"/>
      <c r="F302" s="591"/>
      <c r="G302" s="591"/>
      <c r="H302" s="591"/>
      <c r="I302" s="591"/>
      <c r="J302" s="591"/>
      <c r="K302" s="591"/>
      <c r="L302" s="591"/>
      <c r="M302" s="596"/>
      <c r="N302" s="597"/>
      <c r="O302" s="597"/>
      <c r="P302" s="597"/>
      <c r="Q302" s="597"/>
      <c r="R302" s="597"/>
      <c r="S302" s="597"/>
      <c r="T302" s="597"/>
      <c r="U302" s="597"/>
      <c r="V302" s="597"/>
      <c r="W302" s="597"/>
      <c r="X302" s="597"/>
      <c r="Y302" s="597"/>
      <c r="Z302" s="597"/>
      <c r="AA302" s="591"/>
    </row>
    <row r="303" spans="1:27" ht="15.75" customHeight="1">
      <c r="A303" s="591"/>
      <c r="B303" s="591"/>
      <c r="C303" s="591"/>
      <c r="D303" s="591"/>
      <c r="E303" s="591"/>
      <c r="F303" s="591"/>
      <c r="G303" s="591"/>
      <c r="H303" s="591"/>
      <c r="I303" s="591"/>
      <c r="J303" s="591"/>
      <c r="K303" s="591"/>
      <c r="L303" s="591"/>
      <c r="M303" s="596"/>
      <c r="N303" s="597"/>
      <c r="O303" s="597"/>
      <c r="P303" s="597"/>
      <c r="Q303" s="597"/>
      <c r="R303" s="597"/>
      <c r="S303" s="597"/>
      <c r="T303" s="597"/>
      <c r="U303" s="597"/>
      <c r="V303" s="597"/>
      <c r="W303" s="597"/>
      <c r="X303" s="597"/>
      <c r="Y303" s="597"/>
      <c r="Z303" s="597"/>
      <c r="AA303" s="591"/>
    </row>
    <row r="304" spans="1:27" ht="15.75" customHeight="1">
      <c r="A304" s="591"/>
      <c r="B304" s="591"/>
      <c r="C304" s="591"/>
      <c r="D304" s="591"/>
      <c r="E304" s="591"/>
      <c r="F304" s="591"/>
      <c r="G304" s="591"/>
      <c r="H304" s="591"/>
      <c r="I304" s="591"/>
      <c r="J304" s="591"/>
      <c r="K304" s="591"/>
      <c r="L304" s="591"/>
      <c r="M304" s="596"/>
      <c r="N304" s="597"/>
      <c r="O304" s="597"/>
      <c r="P304" s="597"/>
      <c r="Q304" s="597"/>
      <c r="R304" s="597"/>
      <c r="S304" s="597"/>
      <c r="T304" s="597"/>
      <c r="U304" s="597"/>
      <c r="V304" s="597"/>
      <c r="W304" s="597"/>
      <c r="X304" s="597"/>
      <c r="Y304" s="597"/>
      <c r="Z304" s="597"/>
      <c r="AA304" s="591"/>
    </row>
    <row r="305" spans="1:27" ht="15.75" customHeight="1">
      <c r="A305" s="591"/>
      <c r="B305" s="591"/>
      <c r="C305" s="591"/>
      <c r="D305" s="591"/>
      <c r="E305" s="591"/>
      <c r="F305" s="591"/>
      <c r="G305" s="591"/>
      <c r="H305" s="591"/>
      <c r="I305" s="591"/>
      <c r="J305" s="591"/>
      <c r="K305" s="591"/>
      <c r="L305" s="591"/>
      <c r="M305" s="596"/>
      <c r="N305" s="597"/>
      <c r="O305" s="597"/>
      <c r="P305" s="597"/>
      <c r="Q305" s="597"/>
      <c r="R305" s="597"/>
      <c r="S305" s="597"/>
      <c r="T305" s="597"/>
      <c r="U305" s="597"/>
      <c r="V305" s="597"/>
      <c r="W305" s="597"/>
      <c r="X305" s="597"/>
      <c r="Y305" s="597"/>
      <c r="Z305" s="597"/>
      <c r="AA305" s="591"/>
    </row>
    <row r="306" spans="1:27" ht="15.75" customHeight="1">
      <c r="A306" s="591"/>
      <c r="B306" s="591"/>
      <c r="C306" s="591"/>
      <c r="D306" s="591"/>
      <c r="E306" s="591"/>
      <c r="F306" s="591"/>
      <c r="G306" s="591"/>
      <c r="H306" s="591"/>
      <c r="I306" s="591"/>
      <c r="J306" s="591"/>
      <c r="K306" s="591"/>
      <c r="L306" s="591"/>
      <c r="M306" s="596"/>
      <c r="N306" s="597"/>
      <c r="O306" s="597"/>
      <c r="P306" s="597"/>
      <c r="Q306" s="597"/>
      <c r="R306" s="597"/>
      <c r="S306" s="597"/>
      <c r="T306" s="597"/>
      <c r="U306" s="597"/>
      <c r="V306" s="597"/>
      <c r="W306" s="597"/>
      <c r="X306" s="597"/>
      <c r="Y306" s="597"/>
      <c r="Z306" s="597"/>
      <c r="AA306" s="591"/>
    </row>
    <row r="307" spans="1:27" ht="15.75" customHeight="1">
      <c r="A307" s="591"/>
      <c r="B307" s="591"/>
      <c r="C307" s="591"/>
      <c r="D307" s="591"/>
      <c r="E307" s="591"/>
      <c r="F307" s="591"/>
      <c r="G307" s="591"/>
      <c r="H307" s="591"/>
      <c r="I307" s="591"/>
      <c r="J307" s="591"/>
      <c r="K307" s="591"/>
      <c r="L307" s="591"/>
      <c r="M307" s="596"/>
      <c r="N307" s="597"/>
      <c r="O307" s="597"/>
      <c r="P307" s="597"/>
      <c r="Q307" s="597"/>
      <c r="R307" s="597"/>
      <c r="S307" s="597"/>
      <c r="T307" s="597"/>
      <c r="U307" s="597"/>
      <c r="V307" s="597"/>
      <c r="W307" s="597"/>
      <c r="X307" s="597"/>
      <c r="Y307" s="597"/>
      <c r="Z307" s="597"/>
      <c r="AA307" s="591"/>
    </row>
    <row r="308" spans="1:27" ht="15.75" customHeight="1">
      <c r="A308" s="591"/>
      <c r="B308" s="591"/>
      <c r="C308" s="591"/>
      <c r="D308" s="591"/>
      <c r="E308" s="591"/>
      <c r="F308" s="591"/>
      <c r="G308" s="591"/>
      <c r="H308" s="591"/>
      <c r="I308" s="591"/>
      <c r="J308" s="591"/>
      <c r="K308" s="591"/>
      <c r="L308" s="591"/>
      <c r="M308" s="596"/>
      <c r="N308" s="597"/>
      <c r="O308" s="597"/>
      <c r="P308" s="597"/>
      <c r="Q308" s="597"/>
      <c r="R308" s="597"/>
      <c r="S308" s="597"/>
      <c r="T308" s="597"/>
      <c r="U308" s="597"/>
      <c r="V308" s="597"/>
      <c r="W308" s="597"/>
      <c r="X308" s="597"/>
      <c r="Y308" s="597"/>
      <c r="Z308" s="597"/>
      <c r="AA308" s="591"/>
    </row>
    <row r="309" spans="1:27" ht="15.75" customHeight="1">
      <c r="A309" s="591"/>
      <c r="B309" s="591"/>
      <c r="C309" s="591"/>
      <c r="D309" s="591"/>
      <c r="E309" s="591"/>
      <c r="F309" s="591"/>
      <c r="G309" s="591"/>
      <c r="H309" s="591"/>
      <c r="I309" s="591"/>
      <c r="J309" s="591"/>
      <c r="K309" s="591"/>
      <c r="L309" s="591"/>
      <c r="M309" s="596"/>
      <c r="N309" s="597"/>
      <c r="O309" s="597"/>
      <c r="P309" s="597"/>
      <c r="Q309" s="597"/>
      <c r="R309" s="597"/>
      <c r="S309" s="597"/>
      <c r="T309" s="597"/>
      <c r="U309" s="597"/>
      <c r="V309" s="597"/>
      <c r="W309" s="597"/>
      <c r="X309" s="597"/>
      <c r="Y309" s="597"/>
      <c r="Z309" s="597"/>
      <c r="AA309" s="591"/>
    </row>
    <row r="310" spans="1:27" ht="15.75" customHeight="1">
      <c r="A310" s="591"/>
      <c r="B310" s="591"/>
      <c r="C310" s="591"/>
      <c r="D310" s="591"/>
      <c r="E310" s="591"/>
      <c r="F310" s="591"/>
      <c r="G310" s="591"/>
      <c r="H310" s="591"/>
      <c r="I310" s="591"/>
      <c r="J310" s="591"/>
      <c r="K310" s="591"/>
      <c r="L310" s="591"/>
      <c r="M310" s="596"/>
      <c r="N310" s="597"/>
      <c r="O310" s="597"/>
      <c r="P310" s="597"/>
      <c r="Q310" s="597"/>
      <c r="R310" s="597"/>
      <c r="S310" s="597"/>
      <c r="T310" s="597"/>
      <c r="U310" s="597"/>
      <c r="V310" s="597"/>
      <c r="W310" s="597"/>
      <c r="X310" s="597"/>
      <c r="Y310" s="597"/>
      <c r="Z310" s="597"/>
      <c r="AA310" s="591"/>
    </row>
    <row r="311" spans="1:27" ht="15.75" customHeight="1">
      <c r="A311" s="591"/>
      <c r="B311" s="591"/>
      <c r="C311" s="591"/>
      <c r="D311" s="591"/>
      <c r="E311" s="591"/>
      <c r="F311" s="591"/>
      <c r="G311" s="591"/>
      <c r="H311" s="591"/>
      <c r="I311" s="591"/>
      <c r="J311" s="591"/>
      <c r="K311" s="591"/>
      <c r="L311" s="591"/>
      <c r="M311" s="596"/>
      <c r="N311" s="597"/>
      <c r="O311" s="597"/>
      <c r="P311" s="597"/>
      <c r="Q311" s="597"/>
      <c r="R311" s="597"/>
      <c r="S311" s="597"/>
      <c r="T311" s="597"/>
      <c r="U311" s="597"/>
      <c r="V311" s="597"/>
      <c r="W311" s="597"/>
      <c r="X311" s="597"/>
      <c r="Y311" s="597"/>
      <c r="Z311" s="597"/>
      <c r="AA311" s="591"/>
    </row>
    <row r="312" spans="1:27" ht="15.75" customHeight="1">
      <c r="A312" s="591"/>
      <c r="B312" s="591"/>
      <c r="C312" s="591"/>
      <c r="D312" s="591"/>
      <c r="E312" s="591"/>
      <c r="F312" s="591"/>
      <c r="G312" s="591"/>
      <c r="H312" s="591"/>
      <c r="I312" s="591"/>
      <c r="J312" s="591"/>
      <c r="K312" s="591"/>
      <c r="L312" s="591"/>
      <c r="M312" s="596"/>
      <c r="N312" s="597"/>
      <c r="O312" s="597"/>
      <c r="P312" s="597"/>
      <c r="Q312" s="597"/>
      <c r="R312" s="597"/>
      <c r="S312" s="597"/>
      <c r="T312" s="597"/>
      <c r="U312" s="597"/>
      <c r="V312" s="597"/>
      <c r="W312" s="597"/>
      <c r="X312" s="597"/>
      <c r="Y312" s="597"/>
      <c r="Z312" s="597"/>
      <c r="AA312" s="591"/>
    </row>
    <row r="313" spans="1:27" ht="15.75" customHeight="1">
      <c r="A313" s="591"/>
      <c r="B313" s="591"/>
      <c r="C313" s="591"/>
      <c r="D313" s="591"/>
      <c r="E313" s="591"/>
      <c r="F313" s="591"/>
      <c r="G313" s="591"/>
      <c r="H313" s="591"/>
      <c r="I313" s="591"/>
      <c r="J313" s="591"/>
      <c r="K313" s="591"/>
      <c r="L313" s="591"/>
      <c r="M313" s="596"/>
      <c r="N313" s="597"/>
      <c r="O313" s="597"/>
      <c r="P313" s="597"/>
      <c r="Q313" s="597"/>
      <c r="R313" s="597"/>
      <c r="S313" s="597"/>
      <c r="T313" s="597"/>
      <c r="U313" s="597"/>
      <c r="V313" s="597"/>
      <c r="W313" s="597"/>
      <c r="X313" s="597"/>
      <c r="Y313" s="597"/>
      <c r="Z313" s="597"/>
      <c r="AA313" s="591"/>
    </row>
    <row r="314" spans="1:27" ht="15.75" customHeight="1">
      <c r="A314" s="591"/>
      <c r="B314" s="591"/>
      <c r="C314" s="591"/>
      <c r="D314" s="591"/>
      <c r="E314" s="591"/>
      <c r="F314" s="591"/>
      <c r="G314" s="591"/>
      <c r="H314" s="591"/>
      <c r="I314" s="591"/>
      <c r="J314" s="591"/>
      <c r="K314" s="591"/>
      <c r="L314" s="591"/>
      <c r="M314" s="596"/>
      <c r="N314" s="597"/>
      <c r="O314" s="597"/>
      <c r="P314" s="597"/>
      <c r="Q314" s="597"/>
      <c r="R314" s="597"/>
      <c r="S314" s="597"/>
      <c r="T314" s="597"/>
      <c r="U314" s="597"/>
      <c r="V314" s="597"/>
      <c r="W314" s="597"/>
      <c r="X314" s="597"/>
      <c r="Y314" s="597"/>
      <c r="Z314" s="597"/>
      <c r="AA314" s="591"/>
    </row>
    <row r="315" spans="1:27" ht="15.75" customHeight="1">
      <c r="A315" s="591"/>
      <c r="B315" s="591"/>
      <c r="C315" s="591"/>
      <c r="D315" s="591"/>
      <c r="E315" s="591"/>
      <c r="F315" s="591"/>
      <c r="G315" s="591"/>
      <c r="H315" s="591"/>
      <c r="I315" s="591"/>
      <c r="J315" s="591"/>
      <c r="K315" s="591"/>
      <c r="L315" s="591"/>
      <c r="M315" s="596"/>
      <c r="N315" s="597"/>
      <c r="O315" s="597"/>
      <c r="P315" s="597"/>
      <c r="Q315" s="597"/>
      <c r="R315" s="597"/>
      <c r="S315" s="597"/>
      <c r="T315" s="597"/>
      <c r="U315" s="597"/>
      <c r="V315" s="597"/>
      <c r="W315" s="597"/>
      <c r="X315" s="597"/>
      <c r="Y315" s="597"/>
      <c r="Z315" s="597"/>
      <c r="AA315" s="591"/>
    </row>
    <row r="316" spans="1:27" ht="15.75" customHeight="1">
      <c r="A316" s="591"/>
      <c r="B316" s="591"/>
      <c r="C316" s="591"/>
      <c r="D316" s="591"/>
      <c r="E316" s="591"/>
      <c r="F316" s="591"/>
      <c r="G316" s="591"/>
      <c r="H316" s="591"/>
      <c r="I316" s="591"/>
      <c r="J316" s="591"/>
      <c r="K316" s="591"/>
      <c r="L316" s="591"/>
      <c r="M316" s="596"/>
      <c r="N316" s="597"/>
      <c r="O316" s="597"/>
      <c r="P316" s="597"/>
      <c r="Q316" s="597"/>
      <c r="R316" s="597"/>
      <c r="S316" s="597"/>
      <c r="T316" s="597"/>
      <c r="U316" s="597"/>
      <c r="V316" s="597"/>
      <c r="W316" s="597"/>
      <c r="X316" s="597"/>
      <c r="Y316" s="597"/>
      <c r="Z316" s="597"/>
      <c r="AA316" s="591"/>
    </row>
    <row r="317" spans="1:27" ht="15.75" customHeight="1">
      <c r="A317" s="591"/>
      <c r="B317" s="591"/>
      <c r="C317" s="591"/>
      <c r="D317" s="591"/>
      <c r="E317" s="591"/>
      <c r="F317" s="591"/>
      <c r="G317" s="591"/>
      <c r="H317" s="591"/>
      <c r="I317" s="591"/>
      <c r="J317" s="591"/>
      <c r="K317" s="591"/>
      <c r="L317" s="591"/>
      <c r="M317" s="596"/>
      <c r="N317" s="597"/>
      <c r="O317" s="597"/>
      <c r="P317" s="597"/>
      <c r="Q317" s="597"/>
      <c r="R317" s="597"/>
      <c r="S317" s="597"/>
      <c r="T317" s="597"/>
      <c r="U317" s="597"/>
      <c r="V317" s="597"/>
      <c r="W317" s="597"/>
      <c r="X317" s="597"/>
      <c r="Y317" s="597"/>
      <c r="Z317" s="597"/>
      <c r="AA317" s="591"/>
    </row>
    <row r="318" spans="1:27" ht="15.75" customHeight="1">
      <c r="A318" s="591"/>
      <c r="B318" s="591"/>
      <c r="C318" s="591"/>
      <c r="D318" s="591"/>
      <c r="E318" s="591"/>
      <c r="F318" s="591"/>
      <c r="G318" s="591"/>
      <c r="H318" s="591"/>
      <c r="I318" s="591"/>
      <c r="J318" s="591"/>
      <c r="K318" s="591"/>
      <c r="L318" s="591"/>
      <c r="M318" s="596"/>
      <c r="N318" s="597"/>
      <c r="O318" s="597"/>
      <c r="P318" s="597"/>
      <c r="Q318" s="597"/>
      <c r="R318" s="597"/>
      <c r="S318" s="597"/>
      <c r="T318" s="597"/>
      <c r="U318" s="597"/>
      <c r="V318" s="597"/>
      <c r="W318" s="597"/>
      <c r="X318" s="597"/>
      <c r="Y318" s="597"/>
      <c r="Z318" s="597"/>
      <c r="AA318" s="591"/>
    </row>
    <row r="319" spans="1:27" ht="15.75" customHeight="1">
      <c r="A319" s="591"/>
      <c r="B319" s="591"/>
      <c r="C319" s="591"/>
      <c r="D319" s="591"/>
      <c r="E319" s="591"/>
      <c r="F319" s="591"/>
      <c r="G319" s="591"/>
      <c r="H319" s="591"/>
      <c r="I319" s="591"/>
      <c r="J319" s="591"/>
      <c r="K319" s="591"/>
      <c r="L319" s="591"/>
      <c r="M319" s="596"/>
      <c r="N319" s="597"/>
      <c r="O319" s="597"/>
      <c r="P319" s="597"/>
      <c r="Q319" s="597"/>
      <c r="R319" s="597"/>
      <c r="S319" s="597"/>
      <c r="T319" s="597"/>
      <c r="U319" s="597"/>
      <c r="V319" s="597"/>
      <c r="W319" s="597"/>
      <c r="X319" s="597"/>
      <c r="Y319" s="597"/>
      <c r="Z319" s="597"/>
      <c r="AA319" s="591"/>
    </row>
    <row r="320" spans="1:27" ht="15.75" customHeight="1">
      <c r="A320" s="591"/>
      <c r="B320" s="591"/>
      <c r="C320" s="591"/>
      <c r="D320" s="591"/>
      <c r="E320" s="591"/>
      <c r="F320" s="591"/>
      <c r="G320" s="591"/>
      <c r="H320" s="591"/>
      <c r="I320" s="591"/>
      <c r="J320" s="591"/>
      <c r="K320" s="591"/>
      <c r="L320" s="591"/>
      <c r="M320" s="596"/>
      <c r="N320" s="597"/>
      <c r="O320" s="597"/>
      <c r="P320" s="597"/>
      <c r="Q320" s="597"/>
      <c r="R320" s="597"/>
      <c r="S320" s="597"/>
      <c r="T320" s="597"/>
      <c r="U320" s="597"/>
      <c r="V320" s="597"/>
      <c r="W320" s="597"/>
      <c r="X320" s="597"/>
      <c r="Y320" s="597"/>
      <c r="Z320" s="597"/>
      <c r="AA320" s="591"/>
    </row>
    <row r="321" spans="1:27" ht="15.75" customHeight="1">
      <c r="A321" s="591"/>
      <c r="B321" s="591"/>
      <c r="C321" s="591"/>
      <c r="D321" s="591"/>
      <c r="E321" s="591"/>
      <c r="F321" s="591"/>
      <c r="G321" s="591"/>
      <c r="H321" s="591"/>
      <c r="I321" s="591"/>
      <c r="J321" s="591"/>
      <c r="K321" s="591"/>
      <c r="L321" s="591"/>
      <c r="M321" s="596"/>
      <c r="N321" s="597"/>
      <c r="O321" s="597"/>
      <c r="P321" s="597"/>
      <c r="Q321" s="597"/>
      <c r="R321" s="597"/>
      <c r="S321" s="597"/>
      <c r="T321" s="597"/>
      <c r="U321" s="597"/>
      <c r="V321" s="597"/>
      <c r="W321" s="597"/>
      <c r="X321" s="597"/>
      <c r="Y321" s="597"/>
      <c r="Z321" s="597"/>
      <c r="AA321" s="591"/>
    </row>
    <row r="322" spans="1:27" ht="15.75" customHeight="1">
      <c r="A322" s="591"/>
      <c r="B322" s="591"/>
      <c r="C322" s="591"/>
      <c r="D322" s="591"/>
      <c r="E322" s="591"/>
      <c r="F322" s="591"/>
      <c r="G322" s="591"/>
      <c r="H322" s="591"/>
      <c r="I322" s="591"/>
      <c r="J322" s="591"/>
      <c r="K322" s="591"/>
      <c r="L322" s="591"/>
      <c r="M322" s="596"/>
      <c r="N322" s="597"/>
      <c r="O322" s="597"/>
      <c r="P322" s="597"/>
      <c r="Q322" s="597"/>
      <c r="R322" s="597"/>
      <c r="S322" s="597"/>
      <c r="T322" s="597"/>
      <c r="U322" s="597"/>
      <c r="V322" s="597"/>
      <c r="W322" s="597"/>
      <c r="X322" s="597"/>
      <c r="Y322" s="597"/>
      <c r="Z322" s="597"/>
      <c r="AA322" s="591"/>
    </row>
    <row r="323" spans="1:27" ht="15.75" customHeight="1">
      <c r="A323" s="591"/>
      <c r="B323" s="591"/>
      <c r="C323" s="591"/>
      <c r="D323" s="591"/>
      <c r="E323" s="591"/>
      <c r="F323" s="591"/>
      <c r="G323" s="591"/>
      <c r="H323" s="591"/>
      <c r="I323" s="591"/>
      <c r="J323" s="591"/>
      <c r="K323" s="591"/>
      <c r="L323" s="591"/>
      <c r="M323" s="596"/>
      <c r="N323" s="597"/>
      <c r="O323" s="597"/>
      <c r="P323" s="597"/>
      <c r="Q323" s="597"/>
      <c r="R323" s="597"/>
      <c r="S323" s="597"/>
      <c r="T323" s="597"/>
      <c r="U323" s="597"/>
      <c r="V323" s="597"/>
      <c r="W323" s="597"/>
      <c r="X323" s="597"/>
      <c r="Y323" s="597"/>
      <c r="Z323" s="597"/>
      <c r="AA323" s="591"/>
    </row>
    <row r="324" spans="1:27" ht="15.75" customHeight="1">
      <c r="A324" s="591"/>
      <c r="B324" s="591"/>
      <c r="C324" s="591"/>
      <c r="D324" s="591"/>
      <c r="E324" s="591"/>
      <c r="F324" s="591"/>
      <c r="G324" s="591"/>
      <c r="H324" s="591"/>
      <c r="I324" s="591"/>
      <c r="J324" s="591"/>
      <c r="K324" s="591"/>
      <c r="L324" s="591"/>
      <c r="M324" s="596"/>
      <c r="N324" s="597"/>
      <c r="O324" s="597"/>
      <c r="P324" s="597"/>
      <c r="Q324" s="597"/>
      <c r="R324" s="597"/>
      <c r="S324" s="597"/>
      <c r="T324" s="597"/>
      <c r="U324" s="597"/>
      <c r="V324" s="597"/>
      <c r="W324" s="597"/>
      <c r="X324" s="597"/>
      <c r="Y324" s="597"/>
      <c r="Z324" s="597"/>
      <c r="AA324" s="591"/>
    </row>
    <row r="325" spans="1:27" ht="15.75" customHeight="1">
      <c r="A325" s="591"/>
      <c r="B325" s="591"/>
      <c r="C325" s="591"/>
      <c r="D325" s="591"/>
      <c r="E325" s="591"/>
      <c r="F325" s="591"/>
      <c r="G325" s="591"/>
      <c r="H325" s="591"/>
      <c r="I325" s="591"/>
      <c r="J325" s="591"/>
      <c r="K325" s="591"/>
      <c r="L325" s="591"/>
      <c r="M325" s="596"/>
      <c r="N325" s="597"/>
      <c r="O325" s="597"/>
      <c r="P325" s="597"/>
      <c r="Q325" s="597"/>
      <c r="R325" s="597"/>
      <c r="S325" s="597"/>
      <c r="T325" s="597"/>
      <c r="U325" s="597"/>
      <c r="V325" s="597"/>
      <c r="W325" s="597"/>
      <c r="X325" s="597"/>
      <c r="Y325" s="597"/>
      <c r="Z325" s="597"/>
      <c r="AA325" s="591"/>
    </row>
    <row r="326" spans="1:27" ht="15.75" customHeight="1">
      <c r="A326" s="591"/>
      <c r="B326" s="591"/>
      <c r="C326" s="591"/>
      <c r="D326" s="591"/>
      <c r="E326" s="591"/>
      <c r="F326" s="591"/>
      <c r="G326" s="591"/>
      <c r="H326" s="591"/>
      <c r="I326" s="591"/>
      <c r="J326" s="591"/>
      <c r="K326" s="591"/>
      <c r="L326" s="591"/>
      <c r="M326" s="596"/>
      <c r="N326" s="597"/>
      <c r="O326" s="597"/>
      <c r="P326" s="597"/>
      <c r="Q326" s="597"/>
      <c r="R326" s="597"/>
      <c r="S326" s="597"/>
      <c r="T326" s="597"/>
      <c r="U326" s="597"/>
      <c r="V326" s="597"/>
      <c r="W326" s="597"/>
      <c r="X326" s="597"/>
      <c r="Y326" s="597"/>
      <c r="Z326" s="597"/>
      <c r="AA326" s="591"/>
    </row>
    <row r="327" spans="1:27" ht="15.75" customHeight="1">
      <c r="A327" s="591"/>
      <c r="B327" s="591"/>
      <c r="C327" s="591"/>
      <c r="D327" s="591"/>
      <c r="E327" s="591"/>
      <c r="F327" s="591"/>
      <c r="G327" s="591"/>
      <c r="H327" s="591"/>
      <c r="I327" s="591"/>
      <c r="J327" s="591"/>
      <c r="K327" s="591"/>
      <c r="L327" s="591"/>
      <c r="M327" s="596"/>
      <c r="N327" s="597"/>
      <c r="O327" s="597"/>
      <c r="P327" s="597"/>
      <c r="Q327" s="597"/>
      <c r="R327" s="597"/>
      <c r="S327" s="597"/>
      <c r="T327" s="597"/>
      <c r="U327" s="597"/>
      <c r="V327" s="597"/>
      <c r="W327" s="597"/>
      <c r="X327" s="597"/>
      <c r="Y327" s="597"/>
      <c r="Z327" s="597"/>
      <c r="AA327" s="591"/>
    </row>
    <row r="328" spans="1:27" ht="15.75" customHeight="1">
      <c r="A328" s="591"/>
      <c r="B328" s="591"/>
      <c r="C328" s="591"/>
      <c r="D328" s="591"/>
      <c r="E328" s="591"/>
      <c r="F328" s="591"/>
      <c r="G328" s="591"/>
      <c r="H328" s="591"/>
      <c r="I328" s="591"/>
      <c r="J328" s="591"/>
      <c r="K328" s="591"/>
      <c r="L328" s="591"/>
      <c r="M328" s="596"/>
      <c r="N328" s="597"/>
      <c r="O328" s="597"/>
      <c r="P328" s="597"/>
      <c r="Q328" s="597"/>
      <c r="R328" s="597"/>
      <c r="S328" s="597"/>
      <c r="T328" s="597"/>
      <c r="U328" s="597"/>
      <c r="V328" s="597"/>
      <c r="W328" s="597"/>
      <c r="X328" s="597"/>
      <c r="Y328" s="597"/>
      <c r="Z328" s="597"/>
      <c r="AA328" s="591"/>
    </row>
    <row r="329" spans="1:27" ht="15.75" customHeight="1">
      <c r="A329" s="591"/>
      <c r="B329" s="591"/>
      <c r="C329" s="591"/>
      <c r="D329" s="591"/>
      <c r="E329" s="591"/>
      <c r="F329" s="591"/>
      <c r="G329" s="591"/>
      <c r="H329" s="591"/>
      <c r="I329" s="591"/>
      <c r="J329" s="591"/>
      <c r="K329" s="591"/>
      <c r="L329" s="591"/>
      <c r="M329" s="596"/>
      <c r="N329" s="597"/>
      <c r="O329" s="597"/>
      <c r="P329" s="597"/>
      <c r="Q329" s="597"/>
      <c r="R329" s="597"/>
      <c r="S329" s="597"/>
      <c r="T329" s="597"/>
      <c r="U329" s="597"/>
      <c r="V329" s="597"/>
      <c r="W329" s="597"/>
      <c r="X329" s="597"/>
      <c r="Y329" s="597"/>
      <c r="Z329" s="597"/>
      <c r="AA329" s="591"/>
    </row>
    <row r="330" spans="1:27" ht="15.75" customHeight="1">
      <c r="A330" s="591"/>
      <c r="B330" s="591"/>
      <c r="C330" s="591"/>
      <c r="D330" s="591"/>
      <c r="E330" s="591"/>
      <c r="F330" s="591"/>
      <c r="G330" s="591"/>
      <c r="H330" s="591"/>
      <c r="I330" s="591"/>
      <c r="J330" s="591"/>
      <c r="K330" s="591"/>
      <c r="L330" s="591"/>
      <c r="M330" s="596"/>
      <c r="N330" s="597"/>
      <c r="O330" s="597"/>
      <c r="P330" s="597"/>
      <c r="Q330" s="597"/>
      <c r="R330" s="597"/>
      <c r="S330" s="597"/>
      <c r="T330" s="597"/>
      <c r="U330" s="597"/>
      <c r="V330" s="597"/>
      <c r="W330" s="597"/>
      <c r="X330" s="597"/>
      <c r="Y330" s="597"/>
      <c r="Z330" s="597"/>
      <c r="AA330" s="591"/>
    </row>
    <row r="331" spans="1:27" ht="15.75" customHeight="1">
      <c r="A331" s="591"/>
      <c r="B331" s="591"/>
      <c r="C331" s="591"/>
      <c r="D331" s="591"/>
      <c r="E331" s="591"/>
      <c r="F331" s="591"/>
      <c r="G331" s="591"/>
      <c r="H331" s="591"/>
      <c r="I331" s="591"/>
      <c r="J331" s="591"/>
      <c r="K331" s="591"/>
      <c r="L331" s="591"/>
      <c r="M331" s="596"/>
      <c r="N331" s="597"/>
      <c r="O331" s="597"/>
      <c r="P331" s="597"/>
      <c r="Q331" s="597"/>
      <c r="R331" s="597"/>
      <c r="S331" s="597"/>
      <c r="T331" s="597"/>
      <c r="U331" s="597"/>
      <c r="V331" s="597"/>
      <c r="W331" s="597"/>
      <c r="X331" s="597"/>
      <c r="Y331" s="597"/>
      <c r="Z331" s="597"/>
      <c r="AA331" s="591"/>
    </row>
    <row r="332" spans="1:27" ht="15.75" customHeight="1">
      <c r="A332" s="591"/>
      <c r="B332" s="591"/>
      <c r="C332" s="591"/>
      <c r="D332" s="591"/>
      <c r="E332" s="591"/>
      <c r="F332" s="591"/>
      <c r="G332" s="591"/>
      <c r="H332" s="591"/>
      <c r="I332" s="591"/>
      <c r="J332" s="591"/>
      <c r="K332" s="591"/>
      <c r="L332" s="591"/>
      <c r="M332" s="596"/>
      <c r="N332" s="597"/>
      <c r="O332" s="597"/>
      <c r="P332" s="597"/>
      <c r="Q332" s="597"/>
      <c r="R332" s="597"/>
      <c r="S332" s="597"/>
      <c r="T332" s="597"/>
      <c r="U332" s="597"/>
      <c r="V332" s="597"/>
      <c r="W332" s="597"/>
      <c r="X332" s="597"/>
      <c r="Y332" s="597"/>
      <c r="Z332" s="597"/>
      <c r="AA332" s="591"/>
    </row>
    <row r="333" spans="1:27" ht="15.75" customHeight="1">
      <c r="A333" s="591"/>
      <c r="B333" s="591"/>
      <c r="C333" s="591"/>
      <c r="D333" s="591"/>
      <c r="E333" s="591"/>
      <c r="F333" s="591"/>
      <c r="G333" s="591"/>
      <c r="H333" s="591"/>
      <c r="I333" s="591"/>
      <c r="J333" s="591"/>
      <c r="K333" s="591"/>
      <c r="L333" s="591"/>
      <c r="M333" s="596"/>
      <c r="N333" s="597"/>
      <c r="O333" s="597"/>
      <c r="P333" s="597"/>
      <c r="Q333" s="597"/>
      <c r="R333" s="597"/>
      <c r="S333" s="597"/>
      <c r="T333" s="597"/>
      <c r="U333" s="597"/>
      <c r="V333" s="597"/>
      <c r="W333" s="597"/>
      <c r="X333" s="597"/>
      <c r="Y333" s="597"/>
      <c r="Z333" s="597"/>
      <c r="AA333" s="591"/>
    </row>
    <row r="334" spans="1:27" ht="15.75" customHeight="1">
      <c r="A334" s="591"/>
      <c r="B334" s="591"/>
      <c r="C334" s="591"/>
      <c r="D334" s="591"/>
      <c r="E334" s="591"/>
      <c r="F334" s="591"/>
      <c r="G334" s="591"/>
      <c r="H334" s="591"/>
      <c r="I334" s="591"/>
      <c r="J334" s="591"/>
      <c r="K334" s="591"/>
      <c r="L334" s="591"/>
      <c r="M334" s="596"/>
      <c r="N334" s="597"/>
      <c r="O334" s="597"/>
      <c r="P334" s="597"/>
      <c r="Q334" s="597"/>
      <c r="R334" s="597"/>
      <c r="S334" s="597"/>
      <c r="T334" s="597"/>
      <c r="U334" s="597"/>
      <c r="V334" s="597"/>
      <c r="W334" s="597"/>
      <c r="X334" s="597"/>
      <c r="Y334" s="597"/>
      <c r="Z334" s="597"/>
      <c r="AA334" s="591"/>
    </row>
    <row r="335" spans="1:27" ht="15.75" customHeight="1">
      <c r="A335" s="591"/>
      <c r="B335" s="591"/>
      <c r="C335" s="591"/>
      <c r="D335" s="591"/>
      <c r="E335" s="591"/>
      <c r="F335" s="591"/>
      <c r="G335" s="591"/>
      <c r="H335" s="591"/>
      <c r="I335" s="591"/>
      <c r="J335" s="591"/>
      <c r="K335" s="591"/>
      <c r="L335" s="591"/>
      <c r="M335" s="596"/>
      <c r="N335" s="597"/>
      <c r="O335" s="597"/>
      <c r="P335" s="597"/>
      <c r="Q335" s="597"/>
      <c r="R335" s="597"/>
      <c r="S335" s="597"/>
      <c r="T335" s="597"/>
      <c r="U335" s="597"/>
      <c r="V335" s="597"/>
      <c r="W335" s="597"/>
      <c r="X335" s="597"/>
      <c r="Y335" s="597"/>
      <c r="Z335" s="597"/>
      <c r="AA335" s="591"/>
    </row>
    <row r="336" spans="1:27" ht="15.75" customHeight="1">
      <c r="A336" s="591"/>
      <c r="B336" s="591"/>
      <c r="C336" s="591"/>
      <c r="D336" s="591"/>
      <c r="E336" s="591"/>
      <c r="F336" s="591"/>
      <c r="G336" s="591"/>
      <c r="H336" s="591"/>
      <c r="I336" s="591"/>
      <c r="J336" s="591"/>
      <c r="K336" s="591"/>
      <c r="L336" s="591"/>
      <c r="M336" s="596"/>
      <c r="N336" s="597"/>
      <c r="O336" s="597"/>
      <c r="P336" s="597"/>
      <c r="Q336" s="597"/>
      <c r="R336" s="597"/>
      <c r="S336" s="597"/>
      <c r="T336" s="597"/>
      <c r="U336" s="597"/>
      <c r="V336" s="597"/>
      <c r="W336" s="597"/>
      <c r="X336" s="597"/>
      <c r="Y336" s="597"/>
      <c r="Z336" s="597"/>
      <c r="AA336" s="591"/>
    </row>
    <row r="337" spans="1:27" ht="15.75" customHeight="1">
      <c r="A337" s="591"/>
      <c r="B337" s="591"/>
      <c r="C337" s="591"/>
      <c r="D337" s="591"/>
      <c r="E337" s="591"/>
      <c r="F337" s="591"/>
      <c r="G337" s="591"/>
      <c r="H337" s="591"/>
      <c r="I337" s="591"/>
      <c r="J337" s="591"/>
      <c r="K337" s="591"/>
      <c r="L337" s="591"/>
      <c r="M337" s="596"/>
      <c r="N337" s="597"/>
      <c r="O337" s="597"/>
      <c r="P337" s="597"/>
      <c r="Q337" s="597"/>
      <c r="R337" s="597"/>
      <c r="S337" s="597"/>
      <c r="T337" s="597"/>
      <c r="U337" s="597"/>
      <c r="V337" s="597"/>
      <c r="W337" s="597"/>
      <c r="X337" s="597"/>
      <c r="Y337" s="597"/>
      <c r="Z337" s="597"/>
      <c r="AA337" s="591"/>
    </row>
    <row r="338" spans="1:27" ht="15.75" customHeight="1">
      <c r="A338" s="591"/>
      <c r="B338" s="591"/>
      <c r="C338" s="591"/>
      <c r="D338" s="591"/>
      <c r="E338" s="591"/>
      <c r="F338" s="591"/>
      <c r="G338" s="591"/>
      <c r="H338" s="591"/>
      <c r="I338" s="591"/>
      <c r="J338" s="591"/>
      <c r="K338" s="591"/>
      <c r="L338" s="591"/>
      <c r="M338" s="596"/>
      <c r="N338" s="597"/>
      <c r="O338" s="597"/>
      <c r="P338" s="597"/>
      <c r="Q338" s="597"/>
      <c r="R338" s="597"/>
      <c r="S338" s="597"/>
      <c r="T338" s="597"/>
      <c r="U338" s="597"/>
      <c r="V338" s="597"/>
      <c r="W338" s="597"/>
      <c r="X338" s="597"/>
      <c r="Y338" s="597"/>
      <c r="Z338" s="597"/>
      <c r="AA338" s="591"/>
    </row>
    <row r="339" spans="1:27" ht="15.75" customHeight="1">
      <c r="A339" s="591"/>
      <c r="B339" s="591"/>
      <c r="C339" s="591"/>
      <c r="D339" s="591"/>
      <c r="E339" s="591"/>
      <c r="F339" s="591"/>
      <c r="G339" s="591"/>
      <c r="H339" s="591"/>
      <c r="I339" s="591"/>
      <c r="J339" s="591"/>
      <c r="K339" s="591"/>
      <c r="L339" s="591"/>
      <c r="M339" s="596"/>
      <c r="N339" s="597"/>
      <c r="O339" s="597"/>
      <c r="P339" s="597"/>
      <c r="Q339" s="597"/>
      <c r="R339" s="597"/>
      <c r="S339" s="597"/>
      <c r="T339" s="597"/>
      <c r="U339" s="597"/>
      <c r="V339" s="597"/>
      <c r="W339" s="597"/>
      <c r="X339" s="597"/>
      <c r="Y339" s="597"/>
      <c r="Z339" s="597"/>
      <c r="AA339" s="591"/>
    </row>
    <row r="340" spans="1:27" ht="15.75" customHeight="1">
      <c r="A340" s="591"/>
      <c r="B340" s="591"/>
      <c r="C340" s="591"/>
      <c r="D340" s="591"/>
      <c r="E340" s="591"/>
      <c r="F340" s="591"/>
      <c r="G340" s="591"/>
      <c r="H340" s="591"/>
      <c r="I340" s="591"/>
      <c r="J340" s="591"/>
      <c r="K340" s="591"/>
      <c r="L340" s="591"/>
      <c r="M340" s="596"/>
      <c r="N340" s="597"/>
      <c r="O340" s="597"/>
      <c r="P340" s="597"/>
      <c r="Q340" s="597"/>
      <c r="R340" s="597"/>
      <c r="S340" s="597"/>
      <c r="T340" s="597"/>
      <c r="U340" s="597"/>
      <c r="V340" s="597"/>
      <c r="W340" s="597"/>
      <c r="X340" s="597"/>
      <c r="Y340" s="597"/>
      <c r="Z340" s="597"/>
      <c r="AA340" s="591"/>
    </row>
    <row r="341" spans="1:27" ht="15.75" customHeight="1">
      <c r="A341" s="591"/>
      <c r="B341" s="591"/>
      <c r="C341" s="591"/>
      <c r="D341" s="591"/>
      <c r="E341" s="591"/>
      <c r="F341" s="591"/>
      <c r="G341" s="591"/>
      <c r="H341" s="591"/>
      <c r="I341" s="591"/>
      <c r="J341" s="591"/>
      <c r="K341" s="591"/>
      <c r="L341" s="591"/>
      <c r="M341" s="596"/>
      <c r="N341" s="597"/>
      <c r="O341" s="597"/>
      <c r="P341" s="597"/>
      <c r="Q341" s="597"/>
      <c r="R341" s="597"/>
      <c r="S341" s="597"/>
      <c r="T341" s="597"/>
      <c r="U341" s="597"/>
      <c r="V341" s="597"/>
      <c r="W341" s="597"/>
      <c r="X341" s="597"/>
      <c r="Y341" s="597"/>
      <c r="Z341" s="597"/>
      <c r="AA341" s="591"/>
    </row>
    <row r="342" spans="1:27" ht="15.75" customHeight="1">
      <c r="A342" s="591"/>
      <c r="B342" s="591"/>
      <c r="C342" s="591"/>
      <c r="D342" s="591"/>
      <c r="E342" s="591"/>
      <c r="F342" s="591"/>
      <c r="G342" s="591"/>
      <c r="H342" s="591"/>
      <c r="I342" s="591"/>
      <c r="J342" s="591"/>
      <c r="K342" s="591"/>
      <c r="L342" s="591"/>
      <c r="M342" s="596"/>
      <c r="N342" s="597"/>
      <c r="O342" s="597"/>
      <c r="P342" s="597"/>
      <c r="Q342" s="597"/>
      <c r="R342" s="597"/>
      <c r="S342" s="597"/>
      <c r="T342" s="597"/>
      <c r="U342" s="597"/>
      <c r="V342" s="597"/>
      <c r="W342" s="597"/>
      <c r="X342" s="597"/>
      <c r="Y342" s="597"/>
      <c r="Z342" s="597"/>
      <c r="AA342" s="591"/>
    </row>
    <row r="343" spans="1:27" ht="15.75" customHeight="1">
      <c r="A343" s="591"/>
      <c r="B343" s="591"/>
      <c r="C343" s="591"/>
      <c r="D343" s="591"/>
      <c r="E343" s="591"/>
      <c r="F343" s="591"/>
      <c r="G343" s="591"/>
      <c r="H343" s="591"/>
      <c r="I343" s="591"/>
      <c r="J343" s="591"/>
      <c r="K343" s="591"/>
      <c r="L343" s="591"/>
      <c r="M343" s="596"/>
      <c r="N343" s="597"/>
      <c r="O343" s="597"/>
      <c r="P343" s="597"/>
      <c r="Q343" s="597"/>
      <c r="R343" s="597"/>
      <c r="S343" s="597"/>
      <c r="T343" s="597"/>
      <c r="U343" s="597"/>
      <c r="V343" s="597"/>
      <c r="W343" s="597"/>
      <c r="X343" s="597"/>
      <c r="Y343" s="597"/>
      <c r="Z343" s="597"/>
      <c r="AA343" s="591"/>
    </row>
    <row r="344" spans="1:27" ht="15.75" customHeight="1">
      <c r="A344" s="591"/>
      <c r="B344" s="591"/>
      <c r="C344" s="591"/>
      <c r="D344" s="591"/>
      <c r="E344" s="591"/>
      <c r="F344" s="591"/>
      <c r="G344" s="591"/>
      <c r="H344" s="591"/>
      <c r="I344" s="591"/>
      <c r="J344" s="591"/>
      <c r="K344" s="591"/>
      <c r="L344" s="591"/>
      <c r="M344" s="596"/>
      <c r="N344" s="597"/>
      <c r="O344" s="597"/>
      <c r="P344" s="597"/>
      <c r="Q344" s="597"/>
      <c r="R344" s="597"/>
      <c r="S344" s="597"/>
      <c r="T344" s="597"/>
      <c r="U344" s="597"/>
      <c r="V344" s="597"/>
      <c r="W344" s="597"/>
      <c r="X344" s="597"/>
      <c r="Y344" s="597"/>
      <c r="Z344" s="597"/>
      <c r="AA344" s="591"/>
    </row>
    <row r="345" spans="1:27" ht="15.75" customHeight="1">
      <c r="A345" s="591"/>
      <c r="B345" s="591"/>
      <c r="C345" s="591"/>
      <c r="D345" s="591"/>
      <c r="E345" s="591"/>
      <c r="F345" s="591"/>
      <c r="G345" s="591"/>
      <c r="H345" s="591"/>
      <c r="I345" s="591"/>
      <c r="J345" s="591"/>
      <c r="K345" s="591"/>
      <c r="L345" s="591"/>
      <c r="M345" s="596"/>
      <c r="N345" s="597"/>
      <c r="O345" s="597"/>
      <c r="P345" s="597"/>
      <c r="Q345" s="597"/>
      <c r="R345" s="597"/>
      <c r="S345" s="597"/>
      <c r="T345" s="597"/>
      <c r="U345" s="597"/>
      <c r="V345" s="597"/>
      <c r="W345" s="597"/>
      <c r="X345" s="597"/>
      <c r="Y345" s="597"/>
      <c r="Z345" s="597"/>
      <c r="AA345" s="591"/>
    </row>
    <row r="346" spans="1:27" ht="15.75" customHeight="1">
      <c r="A346" s="591"/>
      <c r="B346" s="591"/>
      <c r="C346" s="591"/>
      <c r="D346" s="591"/>
      <c r="E346" s="591"/>
      <c r="F346" s="591"/>
      <c r="G346" s="591"/>
      <c r="H346" s="591"/>
      <c r="I346" s="591"/>
      <c r="J346" s="591"/>
      <c r="K346" s="591"/>
      <c r="L346" s="591"/>
      <c r="M346" s="596"/>
      <c r="N346" s="597"/>
      <c r="O346" s="597"/>
      <c r="P346" s="597"/>
      <c r="Q346" s="597"/>
      <c r="R346" s="597"/>
      <c r="S346" s="597"/>
      <c r="T346" s="597"/>
      <c r="U346" s="597"/>
      <c r="V346" s="597"/>
      <c r="W346" s="597"/>
      <c r="X346" s="597"/>
      <c r="Y346" s="597"/>
      <c r="Z346" s="597"/>
      <c r="AA346" s="591"/>
    </row>
    <row r="347" spans="1:27" ht="15.75" customHeight="1">
      <c r="A347" s="591"/>
      <c r="B347" s="591"/>
      <c r="C347" s="591"/>
      <c r="D347" s="591"/>
      <c r="E347" s="591"/>
      <c r="F347" s="591"/>
      <c r="G347" s="591"/>
      <c r="H347" s="591"/>
      <c r="I347" s="591"/>
      <c r="J347" s="591"/>
      <c r="K347" s="591"/>
      <c r="L347" s="591"/>
      <c r="M347" s="596"/>
      <c r="N347" s="597"/>
      <c r="O347" s="597"/>
      <c r="P347" s="597"/>
      <c r="Q347" s="597"/>
      <c r="R347" s="597"/>
      <c r="S347" s="597"/>
      <c r="T347" s="597"/>
      <c r="U347" s="597"/>
      <c r="V347" s="597"/>
      <c r="W347" s="597"/>
      <c r="X347" s="597"/>
      <c r="Y347" s="597"/>
      <c r="Z347" s="597"/>
      <c r="AA347" s="591"/>
    </row>
    <row r="348" spans="1:27" ht="15.75" customHeight="1">
      <c r="A348" s="591"/>
      <c r="B348" s="591"/>
      <c r="C348" s="591"/>
      <c r="D348" s="591"/>
      <c r="E348" s="591"/>
      <c r="F348" s="591"/>
      <c r="G348" s="591"/>
      <c r="H348" s="591"/>
      <c r="I348" s="591"/>
      <c r="J348" s="591"/>
      <c r="K348" s="591"/>
      <c r="L348" s="591"/>
      <c r="M348" s="596"/>
      <c r="N348" s="597"/>
      <c r="O348" s="597"/>
      <c r="P348" s="597"/>
      <c r="Q348" s="597"/>
      <c r="R348" s="597"/>
      <c r="S348" s="597"/>
      <c r="T348" s="597"/>
      <c r="U348" s="597"/>
      <c r="V348" s="597"/>
      <c r="W348" s="597"/>
      <c r="X348" s="597"/>
      <c r="Y348" s="597"/>
      <c r="Z348" s="597"/>
      <c r="AA348" s="591"/>
    </row>
    <row r="349" spans="1:27" ht="15.75" customHeight="1">
      <c r="A349" s="591"/>
      <c r="B349" s="591"/>
      <c r="C349" s="591"/>
      <c r="D349" s="591"/>
      <c r="E349" s="591"/>
      <c r="F349" s="591"/>
      <c r="G349" s="591"/>
      <c r="H349" s="591"/>
      <c r="I349" s="591"/>
      <c r="J349" s="591"/>
      <c r="K349" s="591"/>
      <c r="L349" s="591"/>
      <c r="M349" s="596"/>
      <c r="N349" s="597"/>
      <c r="O349" s="597"/>
      <c r="P349" s="597"/>
      <c r="Q349" s="597"/>
      <c r="R349" s="597"/>
      <c r="S349" s="597"/>
      <c r="T349" s="597"/>
      <c r="U349" s="597"/>
      <c r="V349" s="597"/>
      <c r="W349" s="597"/>
      <c r="X349" s="597"/>
      <c r="Y349" s="597"/>
      <c r="Z349" s="597"/>
      <c r="AA349" s="591"/>
    </row>
    <row r="350" spans="1:27" ht="15.75" customHeight="1">
      <c r="A350" s="591"/>
      <c r="B350" s="591"/>
      <c r="C350" s="591"/>
      <c r="D350" s="591"/>
      <c r="E350" s="591"/>
      <c r="F350" s="591"/>
      <c r="G350" s="591"/>
      <c r="H350" s="591"/>
      <c r="I350" s="591"/>
      <c r="J350" s="591"/>
      <c r="K350" s="591"/>
      <c r="L350" s="591"/>
      <c r="M350" s="596"/>
      <c r="N350" s="597"/>
      <c r="O350" s="597"/>
      <c r="P350" s="597"/>
      <c r="Q350" s="597"/>
      <c r="R350" s="597"/>
      <c r="S350" s="597"/>
      <c r="T350" s="597"/>
      <c r="U350" s="597"/>
      <c r="V350" s="597"/>
      <c r="W350" s="597"/>
      <c r="X350" s="597"/>
      <c r="Y350" s="597"/>
      <c r="Z350" s="597"/>
      <c r="AA350" s="591"/>
    </row>
    <row r="351" spans="1:27" ht="15.75" customHeight="1">
      <c r="A351" s="591"/>
      <c r="B351" s="591"/>
      <c r="C351" s="591"/>
      <c r="D351" s="591"/>
      <c r="E351" s="591"/>
      <c r="F351" s="591"/>
      <c r="G351" s="591"/>
      <c r="H351" s="591"/>
      <c r="I351" s="591"/>
      <c r="J351" s="591"/>
      <c r="K351" s="591"/>
      <c r="L351" s="591"/>
      <c r="M351" s="596"/>
      <c r="N351" s="597"/>
      <c r="O351" s="597"/>
      <c r="P351" s="597"/>
      <c r="Q351" s="597"/>
      <c r="R351" s="597"/>
      <c r="S351" s="597"/>
      <c r="T351" s="597"/>
      <c r="U351" s="597"/>
      <c r="V351" s="597"/>
      <c r="W351" s="597"/>
      <c r="X351" s="597"/>
      <c r="Y351" s="597"/>
      <c r="Z351" s="597"/>
      <c r="AA351" s="591"/>
    </row>
    <row r="352" spans="1:27" ht="15.75" customHeight="1">
      <c r="A352" s="591"/>
      <c r="B352" s="591"/>
      <c r="C352" s="591"/>
      <c r="D352" s="591"/>
      <c r="E352" s="591"/>
      <c r="F352" s="591"/>
      <c r="G352" s="591"/>
      <c r="H352" s="591"/>
      <c r="I352" s="591"/>
      <c r="J352" s="591"/>
      <c r="K352" s="591"/>
      <c r="L352" s="591"/>
      <c r="M352" s="596"/>
      <c r="N352" s="597"/>
      <c r="O352" s="597"/>
      <c r="P352" s="597"/>
      <c r="Q352" s="597"/>
      <c r="R352" s="597"/>
      <c r="S352" s="597"/>
      <c r="T352" s="597"/>
      <c r="U352" s="597"/>
      <c r="V352" s="597"/>
      <c r="W352" s="597"/>
      <c r="X352" s="597"/>
      <c r="Y352" s="597"/>
      <c r="Z352" s="597"/>
      <c r="AA352" s="591"/>
    </row>
    <row r="353" spans="1:27" ht="15.75" customHeight="1">
      <c r="A353" s="591"/>
      <c r="B353" s="591"/>
      <c r="C353" s="591"/>
      <c r="D353" s="591"/>
      <c r="E353" s="591"/>
      <c r="F353" s="591"/>
      <c r="G353" s="591"/>
      <c r="H353" s="591"/>
      <c r="I353" s="591"/>
      <c r="J353" s="591"/>
      <c r="K353" s="591"/>
      <c r="L353" s="591"/>
      <c r="M353" s="596"/>
      <c r="N353" s="597"/>
      <c r="O353" s="597"/>
      <c r="P353" s="597"/>
      <c r="Q353" s="597"/>
      <c r="R353" s="597"/>
      <c r="S353" s="597"/>
      <c r="T353" s="597"/>
      <c r="U353" s="597"/>
      <c r="V353" s="597"/>
      <c r="W353" s="597"/>
      <c r="X353" s="597"/>
      <c r="Y353" s="597"/>
      <c r="Z353" s="597"/>
      <c r="AA353" s="591"/>
    </row>
    <row r="354" spans="1:27" ht="15.75" customHeight="1">
      <c r="A354" s="591"/>
      <c r="B354" s="591"/>
      <c r="C354" s="591"/>
      <c r="D354" s="591"/>
      <c r="E354" s="591"/>
      <c r="F354" s="591"/>
      <c r="G354" s="591"/>
      <c r="H354" s="591"/>
      <c r="I354" s="591"/>
      <c r="J354" s="591"/>
      <c r="K354" s="591"/>
      <c r="L354" s="591"/>
      <c r="M354" s="596"/>
      <c r="N354" s="597"/>
      <c r="O354" s="597"/>
      <c r="P354" s="597"/>
      <c r="Q354" s="597"/>
      <c r="R354" s="597"/>
      <c r="S354" s="597"/>
      <c r="T354" s="597"/>
      <c r="U354" s="597"/>
      <c r="V354" s="597"/>
      <c r="W354" s="597"/>
      <c r="X354" s="597"/>
      <c r="Y354" s="597"/>
      <c r="Z354" s="597"/>
      <c r="AA354" s="591"/>
    </row>
    <row r="355" spans="1:27" ht="15.75" customHeight="1">
      <c r="A355" s="591"/>
      <c r="B355" s="591"/>
      <c r="C355" s="591"/>
      <c r="D355" s="591"/>
      <c r="E355" s="591"/>
      <c r="F355" s="591"/>
      <c r="G355" s="591"/>
      <c r="H355" s="591"/>
      <c r="I355" s="591"/>
      <c r="J355" s="591"/>
      <c r="K355" s="591"/>
      <c r="L355" s="591"/>
      <c r="M355" s="596"/>
      <c r="N355" s="597"/>
      <c r="O355" s="597"/>
      <c r="P355" s="597"/>
      <c r="Q355" s="597"/>
      <c r="R355" s="597"/>
      <c r="S355" s="597"/>
      <c r="T355" s="597"/>
      <c r="U355" s="597"/>
      <c r="V355" s="597"/>
      <c r="W355" s="597"/>
      <c r="X355" s="597"/>
      <c r="Y355" s="597"/>
      <c r="Z355" s="597"/>
      <c r="AA355" s="591"/>
    </row>
    <row r="356" spans="1:27" ht="15.75" customHeight="1">
      <c r="A356" s="591"/>
      <c r="B356" s="591"/>
      <c r="C356" s="591"/>
      <c r="D356" s="591"/>
      <c r="E356" s="591"/>
      <c r="F356" s="591"/>
      <c r="G356" s="591"/>
      <c r="H356" s="591"/>
      <c r="I356" s="591"/>
      <c r="J356" s="591"/>
      <c r="K356" s="591"/>
      <c r="L356" s="591"/>
      <c r="M356" s="596"/>
      <c r="N356" s="597"/>
      <c r="O356" s="597"/>
      <c r="P356" s="597"/>
      <c r="Q356" s="597"/>
      <c r="R356" s="597"/>
      <c r="S356" s="597"/>
      <c r="T356" s="597"/>
      <c r="U356" s="597"/>
      <c r="V356" s="597"/>
      <c r="W356" s="597"/>
      <c r="X356" s="597"/>
      <c r="Y356" s="597"/>
      <c r="Z356" s="597"/>
      <c r="AA356" s="591"/>
    </row>
    <row r="357" spans="1:27" ht="15.75" customHeight="1">
      <c r="A357" s="591"/>
      <c r="B357" s="591"/>
      <c r="C357" s="591"/>
      <c r="D357" s="591"/>
      <c r="E357" s="591"/>
      <c r="F357" s="591"/>
      <c r="G357" s="591"/>
      <c r="H357" s="591"/>
      <c r="I357" s="591"/>
      <c r="J357" s="591"/>
      <c r="K357" s="591"/>
      <c r="L357" s="591"/>
      <c r="M357" s="596"/>
      <c r="N357" s="597"/>
      <c r="O357" s="597"/>
      <c r="P357" s="597"/>
      <c r="Q357" s="597"/>
      <c r="R357" s="597"/>
      <c r="S357" s="597"/>
      <c r="T357" s="597"/>
      <c r="U357" s="597"/>
      <c r="V357" s="597"/>
      <c r="W357" s="597"/>
      <c r="X357" s="597"/>
      <c r="Y357" s="597"/>
      <c r="Z357" s="597"/>
      <c r="AA357" s="591"/>
    </row>
    <row r="358" spans="1:27" ht="15.75" customHeight="1">
      <c r="A358" s="591"/>
      <c r="B358" s="591"/>
      <c r="C358" s="591"/>
      <c r="D358" s="591"/>
      <c r="E358" s="591"/>
      <c r="F358" s="591"/>
      <c r="G358" s="591"/>
      <c r="H358" s="591"/>
      <c r="I358" s="591"/>
      <c r="J358" s="591"/>
      <c r="K358" s="591"/>
      <c r="L358" s="591"/>
      <c r="M358" s="596"/>
      <c r="N358" s="597"/>
      <c r="O358" s="597"/>
      <c r="P358" s="597"/>
      <c r="Q358" s="597"/>
      <c r="R358" s="597"/>
      <c r="S358" s="597"/>
      <c r="T358" s="597"/>
      <c r="U358" s="597"/>
      <c r="V358" s="597"/>
      <c r="W358" s="597"/>
      <c r="X358" s="597"/>
      <c r="Y358" s="597"/>
      <c r="Z358" s="597"/>
      <c r="AA358" s="591"/>
    </row>
    <row r="359" spans="1:27" ht="15.75" customHeight="1">
      <c r="A359" s="591"/>
      <c r="B359" s="591"/>
      <c r="C359" s="591"/>
      <c r="D359" s="591"/>
      <c r="E359" s="591"/>
      <c r="F359" s="591"/>
      <c r="G359" s="591"/>
      <c r="H359" s="591"/>
      <c r="I359" s="591"/>
      <c r="J359" s="591"/>
      <c r="K359" s="591"/>
      <c r="L359" s="591"/>
      <c r="M359" s="596"/>
      <c r="N359" s="597"/>
      <c r="O359" s="597"/>
      <c r="P359" s="597"/>
      <c r="Q359" s="597"/>
      <c r="R359" s="597"/>
      <c r="S359" s="597"/>
      <c r="T359" s="597"/>
      <c r="U359" s="597"/>
      <c r="V359" s="597"/>
      <c r="W359" s="597"/>
      <c r="X359" s="597"/>
      <c r="Y359" s="597"/>
      <c r="Z359" s="597"/>
      <c r="AA359" s="591"/>
    </row>
    <row r="360" spans="1:27" ht="15.75" customHeight="1">
      <c r="A360" s="591"/>
      <c r="B360" s="591"/>
      <c r="C360" s="591"/>
      <c r="D360" s="591"/>
      <c r="E360" s="591"/>
      <c r="F360" s="591"/>
      <c r="G360" s="591"/>
      <c r="H360" s="591"/>
      <c r="I360" s="591"/>
      <c r="J360" s="591"/>
      <c r="K360" s="591"/>
      <c r="L360" s="591"/>
      <c r="M360" s="596"/>
      <c r="N360" s="597"/>
      <c r="O360" s="597"/>
      <c r="P360" s="597"/>
      <c r="Q360" s="597"/>
      <c r="R360" s="597"/>
      <c r="S360" s="597"/>
      <c r="T360" s="597"/>
      <c r="U360" s="597"/>
      <c r="V360" s="597"/>
      <c r="W360" s="597"/>
      <c r="X360" s="597"/>
      <c r="Y360" s="597"/>
      <c r="Z360" s="597"/>
      <c r="AA360" s="591"/>
    </row>
    <row r="361" spans="1:27" ht="15.75" customHeight="1">
      <c r="A361" s="591"/>
      <c r="B361" s="591"/>
      <c r="C361" s="591"/>
      <c r="D361" s="591"/>
      <c r="E361" s="591"/>
      <c r="F361" s="591"/>
      <c r="G361" s="591"/>
      <c r="H361" s="591"/>
      <c r="I361" s="591"/>
      <c r="J361" s="591"/>
      <c r="K361" s="591"/>
      <c r="L361" s="591"/>
      <c r="M361" s="596"/>
      <c r="N361" s="597"/>
      <c r="O361" s="597"/>
      <c r="P361" s="597"/>
      <c r="Q361" s="597"/>
      <c r="R361" s="597"/>
      <c r="S361" s="597"/>
      <c r="T361" s="597"/>
      <c r="U361" s="597"/>
      <c r="V361" s="597"/>
      <c r="W361" s="597"/>
      <c r="X361" s="597"/>
      <c r="Y361" s="597"/>
      <c r="Z361" s="597"/>
      <c r="AA361" s="591"/>
    </row>
    <row r="362" spans="1:27" ht="15.75" customHeight="1">
      <c r="A362" s="591"/>
      <c r="B362" s="591"/>
      <c r="C362" s="591"/>
      <c r="D362" s="591"/>
      <c r="E362" s="591"/>
      <c r="F362" s="591"/>
      <c r="G362" s="591"/>
      <c r="H362" s="591"/>
      <c r="I362" s="591"/>
      <c r="J362" s="591"/>
      <c r="K362" s="591"/>
      <c r="L362" s="591"/>
      <c r="M362" s="596"/>
      <c r="N362" s="597"/>
      <c r="O362" s="597"/>
      <c r="P362" s="597"/>
      <c r="Q362" s="597"/>
      <c r="R362" s="597"/>
      <c r="S362" s="597"/>
      <c r="T362" s="597"/>
      <c r="U362" s="597"/>
      <c r="V362" s="597"/>
      <c r="W362" s="597"/>
      <c r="X362" s="597"/>
      <c r="Y362" s="597"/>
      <c r="Z362" s="597"/>
      <c r="AA362" s="591"/>
    </row>
    <row r="363" spans="1:27" ht="15.75" customHeight="1">
      <c r="A363" s="591"/>
      <c r="B363" s="591"/>
      <c r="C363" s="591"/>
      <c r="D363" s="591"/>
      <c r="E363" s="591"/>
      <c r="F363" s="591"/>
      <c r="G363" s="591"/>
      <c r="H363" s="591"/>
      <c r="I363" s="591"/>
      <c r="J363" s="591"/>
      <c r="K363" s="591"/>
      <c r="L363" s="591"/>
      <c r="M363" s="596"/>
      <c r="N363" s="597"/>
      <c r="O363" s="597"/>
      <c r="P363" s="597"/>
      <c r="Q363" s="597"/>
      <c r="R363" s="597"/>
      <c r="S363" s="597"/>
      <c r="T363" s="597"/>
      <c r="U363" s="597"/>
      <c r="V363" s="597"/>
      <c r="W363" s="597"/>
      <c r="X363" s="597"/>
      <c r="Y363" s="597"/>
      <c r="Z363" s="597"/>
      <c r="AA363" s="591"/>
    </row>
    <row r="364" spans="1:27" ht="15.75" customHeight="1">
      <c r="A364" s="591"/>
      <c r="B364" s="591"/>
      <c r="C364" s="591"/>
      <c r="D364" s="591"/>
      <c r="E364" s="591"/>
      <c r="F364" s="591"/>
      <c r="G364" s="591"/>
      <c r="H364" s="591"/>
      <c r="I364" s="591"/>
      <c r="J364" s="591"/>
      <c r="K364" s="591"/>
      <c r="L364" s="591"/>
      <c r="M364" s="596"/>
      <c r="N364" s="597"/>
      <c r="O364" s="597"/>
      <c r="P364" s="597"/>
      <c r="Q364" s="597"/>
      <c r="R364" s="597"/>
      <c r="S364" s="597"/>
      <c r="T364" s="597"/>
      <c r="U364" s="597"/>
      <c r="V364" s="597"/>
      <c r="W364" s="597"/>
      <c r="X364" s="597"/>
      <c r="Y364" s="597"/>
      <c r="Z364" s="597"/>
      <c r="AA364" s="591"/>
    </row>
    <row r="365" spans="1:27" ht="15.75" customHeight="1">
      <c r="A365" s="591"/>
      <c r="B365" s="591"/>
      <c r="C365" s="591"/>
      <c r="D365" s="591"/>
      <c r="E365" s="591"/>
      <c r="F365" s="591"/>
      <c r="G365" s="591"/>
      <c r="H365" s="591"/>
      <c r="I365" s="591"/>
      <c r="J365" s="591"/>
      <c r="K365" s="591"/>
      <c r="L365" s="591"/>
      <c r="M365" s="596"/>
      <c r="N365" s="597"/>
      <c r="O365" s="597"/>
      <c r="P365" s="597"/>
      <c r="Q365" s="597"/>
      <c r="R365" s="597"/>
      <c r="S365" s="597"/>
      <c r="T365" s="597"/>
      <c r="U365" s="597"/>
      <c r="V365" s="597"/>
      <c r="W365" s="597"/>
      <c r="X365" s="597"/>
      <c r="Y365" s="597"/>
      <c r="Z365" s="597"/>
      <c r="AA365" s="591"/>
    </row>
    <row r="366" spans="1:27" ht="15.75" customHeight="1">
      <c r="A366" s="591"/>
      <c r="B366" s="591"/>
      <c r="C366" s="591"/>
      <c r="D366" s="591"/>
      <c r="E366" s="591"/>
      <c r="F366" s="591"/>
      <c r="G366" s="591"/>
      <c r="H366" s="591"/>
      <c r="I366" s="591"/>
      <c r="J366" s="591"/>
      <c r="K366" s="591"/>
      <c r="L366" s="591"/>
      <c r="M366" s="596"/>
      <c r="N366" s="597"/>
      <c r="O366" s="597"/>
      <c r="P366" s="597"/>
      <c r="Q366" s="597"/>
      <c r="R366" s="597"/>
      <c r="S366" s="597"/>
      <c r="T366" s="597"/>
      <c r="U366" s="597"/>
      <c r="V366" s="597"/>
      <c r="W366" s="597"/>
      <c r="X366" s="597"/>
      <c r="Y366" s="597"/>
      <c r="Z366" s="597"/>
      <c r="AA366" s="591"/>
    </row>
    <row r="367" spans="1:27" ht="15.75" customHeight="1">
      <c r="A367" s="591"/>
      <c r="B367" s="591"/>
      <c r="C367" s="591"/>
      <c r="D367" s="591"/>
      <c r="E367" s="591"/>
      <c r="F367" s="591"/>
      <c r="G367" s="591"/>
      <c r="H367" s="591"/>
      <c r="I367" s="591"/>
      <c r="J367" s="591"/>
      <c r="K367" s="591"/>
      <c r="L367" s="591"/>
      <c r="M367" s="596"/>
      <c r="N367" s="597"/>
      <c r="O367" s="597"/>
      <c r="P367" s="597"/>
      <c r="Q367" s="597"/>
      <c r="R367" s="597"/>
      <c r="S367" s="597"/>
      <c r="T367" s="597"/>
      <c r="U367" s="597"/>
      <c r="V367" s="597"/>
      <c r="W367" s="597"/>
      <c r="X367" s="597"/>
      <c r="Y367" s="597"/>
      <c r="Z367" s="597"/>
      <c r="AA367" s="591"/>
    </row>
    <row r="368" spans="1:27" ht="15.75" customHeight="1">
      <c r="A368" s="591"/>
      <c r="B368" s="591"/>
      <c r="C368" s="591"/>
      <c r="D368" s="591"/>
      <c r="E368" s="591"/>
      <c r="F368" s="591"/>
      <c r="G368" s="591"/>
      <c r="H368" s="591"/>
      <c r="I368" s="591"/>
      <c r="J368" s="591"/>
      <c r="K368" s="591"/>
      <c r="L368" s="591"/>
      <c r="M368" s="596"/>
      <c r="N368" s="597"/>
      <c r="O368" s="597"/>
      <c r="P368" s="597"/>
      <c r="Q368" s="597"/>
      <c r="R368" s="597"/>
      <c r="S368" s="597"/>
      <c r="T368" s="597"/>
      <c r="U368" s="597"/>
      <c r="V368" s="597"/>
      <c r="W368" s="597"/>
      <c r="X368" s="597"/>
      <c r="Y368" s="597"/>
      <c r="Z368" s="597"/>
      <c r="AA368" s="591"/>
    </row>
    <row r="369" spans="1:27" ht="15.75" customHeight="1">
      <c r="A369" s="591"/>
      <c r="B369" s="591"/>
      <c r="C369" s="591"/>
      <c r="D369" s="591"/>
      <c r="E369" s="591"/>
      <c r="F369" s="591"/>
      <c r="G369" s="591"/>
      <c r="H369" s="591"/>
      <c r="I369" s="591"/>
      <c r="J369" s="591"/>
      <c r="K369" s="591"/>
      <c r="L369" s="591"/>
      <c r="M369" s="596"/>
      <c r="N369" s="597"/>
      <c r="O369" s="597"/>
      <c r="P369" s="597"/>
      <c r="Q369" s="597"/>
      <c r="R369" s="597"/>
      <c r="S369" s="597"/>
      <c r="T369" s="597"/>
      <c r="U369" s="597"/>
      <c r="V369" s="597"/>
      <c r="W369" s="597"/>
      <c r="X369" s="597"/>
      <c r="Y369" s="597"/>
      <c r="Z369" s="597"/>
      <c r="AA369" s="591"/>
    </row>
    <row r="370" spans="1:27" ht="15.75" customHeight="1">
      <c r="A370" s="591"/>
      <c r="B370" s="591"/>
      <c r="C370" s="591"/>
      <c r="D370" s="591"/>
      <c r="E370" s="591"/>
      <c r="F370" s="591"/>
      <c r="G370" s="591"/>
      <c r="H370" s="591"/>
      <c r="I370" s="591"/>
      <c r="J370" s="591"/>
      <c r="K370" s="591"/>
      <c r="L370" s="591"/>
      <c r="M370" s="596"/>
      <c r="N370" s="597"/>
      <c r="O370" s="597"/>
      <c r="P370" s="597"/>
      <c r="Q370" s="597"/>
      <c r="R370" s="597"/>
      <c r="S370" s="597"/>
      <c r="T370" s="597"/>
      <c r="U370" s="597"/>
      <c r="V370" s="597"/>
      <c r="W370" s="597"/>
      <c r="X370" s="597"/>
      <c r="Y370" s="597"/>
      <c r="Z370" s="597"/>
      <c r="AA370" s="591"/>
    </row>
    <row r="371" spans="1:27" ht="15.75" customHeight="1">
      <c r="A371" s="591"/>
      <c r="B371" s="591"/>
      <c r="C371" s="591"/>
      <c r="D371" s="591"/>
      <c r="E371" s="591"/>
      <c r="F371" s="591"/>
      <c r="G371" s="591"/>
      <c r="H371" s="591"/>
      <c r="I371" s="591"/>
      <c r="J371" s="591"/>
      <c r="K371" s="591"/>
      <c r="L371" s="591"/>
      <c r="M371" s="596"/>
      <c r="N371" s="597"/>
      <c r="O371" s="597"/>
      <c r="P371" s="597"/>
      <c r="Q371" s="597"/>
      <c r="R371" s="597"/>
      <c r="S371" s="597"/>
      <c r="T371" s="597"/>
      <c r="U371" s="597"/>
      <c r="V371" s="597"/>
      <c r="W371" s="597"/>
      <c r="X371" s="597"/>
      <c r="Y371" s="597"/>
      <c r="Z371" s="597"/>
      <c r="AA371" s="591"/>
    </row>
    <row r="372" spans="1:27" ht="15.75" customHeight="1">
      <c r="A372" s="591"/>
      <c r="B372" s="591"/>
      <c r="C372" s="591"/>
      <c r="D372" s="591"/>
      <c r="E372" s="591"/>
      <c r="F372" s="591"/>
      <c r="G372" s="591"/>
      <c r="H372" s="591"/>
      <c r="I372" s="591"/>
      <c r="J372" s="591"/>
      <c r="K372" s="591"/>
      <c r="L372" s="591"/>
      <c r="M372" s="596"/>
      <c r="N372" s="597"/>
      <c r="O372" s="597"/>
      <c r="P372" s="597"/>
      <c r="Q372" s="597"/>
      <c r="R372" s="597"/>
      <c r="S372" s="597"/>
      <c r="T372" s="597"/>
      <c r="U372" s="597"/>
      <c r="V372" s="597"/>
      <c r="W372" s="597"/>
      <c r="X372" s="597"/>
      <c r="Y372" s="597"/>
      <c r="Z372" s="597"/>
      <c r="AA372" s="591"/>
    </row>
    <row r="373" spans="1:27" ht="15.75" customHeight="1">
      <c r="A373" s="591"/>
      <c r="B373" s="591"/>
      <c r="C373" s="591"/>
      <c r="D373" s="591"/>
      <c r="E373" s="591"/>
      <c r="F373" s="591"/>
      <c r="G373" s="591"/>
      <c r="H373" s="591"/>
      <c r="I373" s="591"/>
      <c r="J373" s="591"/>
      <c r="K373" s="591"/>
      <c r="L373" s="591"/>
      <c r="M373" s="596"/>
      <c r="N373" s="597"/>
      <c r="O373" s="597"/>
      <c r="P373" s="597"/>
      <c r="Q373" s="597"/>
      <c r="R373" s="597"/>
      <c r="S373" s="597"/>
      <c r="T373" s="597"/>
      <c r="U373" s="597"/>
      <c r="V373" s="597"/>
      <c r="W373" s="597"/>
      <c r="X373" s="597"/>
      <c r="Y373" s="597"/>
      <c r="Z373" s="597"/>
      <c r="AA373" s="591"/>
    </row>
    <row r="374" spans="1:27" ht="15.75" customHeight="1">
      <c r="A374" s="591"/>
      <c r="B374" s="591"/>
      <c r="C374" s="591"/>
      <c r="D374" s="591"/>
      <c r="E374" s="591"/>
      <c r="F374" s="591"/>
      <c r="G374" s="591"/>
      <c r="H374" s="591"/>
      <c r="I374" s="591"/>
      <c r="J374" s="591"/>
      <c r="K374" s="591"/>
      <c r="L374" s="591"/>
      <c r="M374" s="596"/>
      <c r="N374" s="597"/>
      <c r="O374" s="597"/>
      <c r="P374" s="597"/>
      <c r="Q374" s="597"/>
      <c r="R374" s="597"/>
      <c r="S374" s="597"/>
      <c r="T374" s="597"/>
      <c r="U374" s="597"/>
      <c r="V374" s="597"/>
      <c r="W374" s="597"/>
      <c r="X374" s="597"/>
      <c r="Y374" s="597"/>
      <c r="Z374" s="597"/>
      <c r="AA374" s="591"/>
    </row>
    <row r="375" spans="1:27" ht="15.75" customHeight="1">
      <c r="A375" s="591"/>
      <c r="B375" s="591"/>
      <c r="C375" s="591"/>
      <c r="D375" s="591"/>
      <c r="E375" s="591"/>
      <c r="F375" s="591"/>
      <c r="G375" s="591"/>
      <c r="H375" s="591"/>
      <c r="I375" s="591"/>
      <c r="J375" s="591"/>
      <c r="K375" s="591"/>
      <c r="L375" s="591"/>
      <c r="M375" s="596"/>
      <c r="N375" s="597"/>
      <c r="O375" s="597"/>
      <c r="P375" s="597"/>
      <c r="Q375" s="597"/>
      <c r="R375" s="597"/>
      <c r="S375" s="597"/>
      <c r="T375" s="597"/>
      <c r="U375" s="597"/>
      <c r="V375" s="597"/>
      <c r="W375" s="597"/>
      <c r="X375" s="597"/>
      <c r="Y375" s="597"/>
      <c r="Z375" s="597"/>
      <c r="AA375" s="591"/>
    </row>
    <row r="376" spans="1:27" ht="15.75" customHeight="1">
      <c r="A376" s="591"/>
      <c r="B376" s="591"/>
      <c r="C376" s="591"/>
      <c r="D376" s="591"/>
      <c r="E376" s="591"/>
      <c r="F376" s="591"/>
      <c r="G376" s="591"/>
      <c r="H376" s="591"/>
      <c r="I376" s="591"/>
      <c r="J376" s="591"/>
      <c r="K376" s="591"/>
      <c r="L376" s="591"/>
      <c r="M376" s="596"/>
      <c r="N376" s="597"/>
      <c r="O376" s="597"/>
      <c r="P376" s="597"/>
      <c r="Q376" s="597"/>
      <c r="R376" s="597"/>
      <c r="S376" s="597"/>
      <c r="T376" s="597"/>
      <c r="U376" s="597"/>
      <c r="V376" s="597"/>
      <c r="W376" s="597"/>
      <c r="X376" s="597"/>
      <c r="Y376" s="597"/>
      <c r="Z376" s="597"/>
      <c r="AA376" s="591"/>
    </row>
    <row r="377" spans="1:27" ht="15.75" customHeight="1">
      <c r="A377" s="591"/>
      <c r="B377" s="591"/>
      <c r="C377" s="591"/>
      <c r="D377" s="591"/>
      <c r="E377" s="591"/>
      <c r="F377" s="591"/>
      <c r="G377" s="591"/>
      <c r="H377" s="591"/>
      <c r="I377" s="591"/>
      <c r="J377" s="591"/>
      <c r="K377" s="591"/>
      <c r="L377" s="591"/>
      <c r="M377" s="596"/>
      <c r="N377" s="597"/>
      <c r="O377" s="597"/>
      <c r="P377" s="597"/>
      <c r="Q377" s="597"/>
      <c r="R377" s="597"/>
      <c r="S377" s="597"/>
      <c r="T377" s="597"/>
      <c r="U377" s="597"/>
      <c r="V377" s="597"/>
      <c r="W377" s="597"/>
      <c r="X377" s="597"/>
      <c r="Y377" s="597"/>
      <c r="Z377" s="597"/>
      <c r="AA377" s="591"/>
    </row>
    <row r="378" spans="1:27" ht="15.75" customHeight="1">
      <c r="A378" s="591"/>
      <c r="B378" s="591"/>
      <c r="C378" s="591"/>
      <c r="D378" s="591"/>
      <c r="E378" s="591"/>
      <c r="F378" s="591"/>
      <c r="G378" s="591"/>
      <c r="H378" s="591"/>
      <c r="I378" s="591"/>
      <c r="J378" s="591"/>
      <c r="K378" s="591"/>
      <c r="L378" s="591"/>
      <c r="M378" s="596"/>
      <c r="N378" s="597"/>
      <c r="O378" s="597"/>
      <c r="P378" s="597"/>
      <c r="Q378" s="597"/>
      <c r="R378" s="597"/>
      <c r="S378" s="597"/>
      <c r="T378" s="597"/>
      <c r="U378" s="597"/>
      <c r="V378" s="597"/>
      <c r="W378" s="597"/>
      <c r="X378" s="597"/>
      <c r="Y378" s="597"/>
      <c r="Z378" s="597"/>
      <c r="AA378" s="591"/>
    </row>
    <row r="379" spans="1:27" ht="15.75" customHeight="1">
      <c r="A379" s="591"/>
      <c r="B379" s="591"/>
      <c r="C379" s="591"/>
      <c r="D379" s="591"/>
      <c r="E379" s="591"/>
      <c r="F379" s="591"/>
      <c r="G379" s="591"/>
      <c r="H379" s="591"/>
      <c r="I379" s="591"/>
      <c r="J379" s="591"/>
      <c r="K379" s="591"/>
      <c r="L379" s="591"/>
      <c r="M379" s="596"/>
      <c r="N379" s="597"/>
      <c r="O379" s="597"/>
      <c r="P379" s="597"/>
      <c r="Q379" s="597"/>
      <c r="R379" s="597"/>
      <c r="S379" s="597"/>
      <c r="T379" s="597"/>
      <c r="U379" s="597"/>
      <c r="V379" s="597"/>
      <c r="W379" s="597"/>
      <c r="X379" s="597"/>
      <c r="Y379" s="597"/>
      <c r="Z379" s="597"/>
      <c r="AA379" s="591"/>
    </row>
    <row r="380" spans="1:27" ht="15.75" customHeight="1">
      <c r="A380" s="591"/>
      <c r="B380" s="591"/>
      <c r="C380" s="591"/>
      <c r="D380" s="591"/>
      <c r="E380" s="591"/>
      <c r="F380" s="591"/>
      <c r="G380" s="591"/>
      <c r="H380" s="591"/>
      <c r="I380" s="591"/>
      <c r="J380" s="591"/>
      <c r="K380" s="591"/>
      <c r="L380" s="591"/>
      <c r="M380" s="596"/>
      <c r="N380" s="597"/>
      <c r="O380" s="597"/>
      <c r="P380" s="597"/>
      <c r="Q380" s="597"/>
      <c r="R380" s="597"/>
      <c r="S380" s="597"/>
      <c r="T380" s="597"/>
      <c r="U380" s="597"/>
      <c r="V380" s="597"/>
      <c r="W380" s="597"/>
      <c r="X380" s="597"/>
      <c r="Y380" s="597"/>
      <c r="Z380" s="597"/>
      <c r="AA380" s="591"/>
    </row>
    <row r="381" spans="1:27" ht="15.75" customHeight="1">
      <c r="A381" s="591"/>
      <c r="B381" s="591"/>
      <c r="C381" s="591"/>
      <c r="D381" s="591"/>
      <c r="E381" s="591"/>
      <c r="F381" s="591"/>
      <c r="G381" s="591"/>
      <c r="H381" s="591"/>
      <c r="I381" s="591"/>
      <c r="J381" s="591"/>
      <c r="K381" s="591"/>
      <c r="L381" s="591"/>
      <c r="M381" s="596"/>
      <c r="N381" s="597"/>
      <c r="O381" s="597"/>
      <c r="P381" s="597"/>
      <c r="Q381" s="597"/>
      <c r="R381" s="597"/>
      <c r="S381" s="597"/>
      <c r="T381" s="597"/>
      <c r="U381" s="597"/>
      <c r="V381" s="597"/>
      <c r="W381" s="597"/>
      <c r="X381" s="597"/>
      <c r="Y381" s="597"/>
      <c r="Z381" s="597"/>
      <c r="AA381" s="591"/>
    </row>
    <row r="382" spans="1:27" ht="15.75" customHeight="1">
      <c r="A382" s="591"/>
      <c r="B382" s="591"/>
      <c r="C382" s="591"/>
      <c r="D382" s="591"/>
      <c r="E382" s="591"/>
      <c r="F382" s="591"/>
      <c r="G382" s="591"/>
      <c r="H382" s="591"/>
      <c r="I382" s="591"/>
      <c r="J382" s="591"/>
      <c r="K382" s="591"/>
      <c r="L382" s="591"/>
      <c r="M382" s="596"/>
      <c r="N382" s="597"/>
      <c r="O382" s="597"/>
      <c r="P382" s="597"/>
      <c r="Q382" s="597"/>
      <c r="R382" s="597"/>
      <c r="S382" s="597"/>
      <c r="T382" s="597"/>
      <c r="U382" s="597"/>
      <c r="V382" s="597"/>
      <c r="W382" s="597"/>
      <c r="X382" s="597"/>
      <c r="Y382" s="597"/>
      <c r="Z382" s="597"/>
      <c r="AA382" s="591"/>
    </row>
    <row r="383" spans="1:27" ht="15.75" customHeight="1">
      <c r="A383" s="591"/>
      <c r="B383" s="591"/>
      <c r="C383" s="591"/>
      <c r="D383" s="591"/>
      <c r="E383" s="591"/>
      <c r="F383" s="591"/>
      <c r="G383" s="591"/>
      <c r="H383" s="591"/>
      <c r="I383" s="591"/>
      <c r="J383" s="591"/>
      <c r="K383" s="591"/>
      <c r="L383" s="591"/>
      <c r="M383" s="596"/>
      <c r="N383" s="597"/>
      <c r="O383" s="597"/>
      <c r="P383" s="597"/>
      <c r="Q383" s="597"/>
      <c r="R383" s="597"/>
      <c r="S383" s="597"/>
      <c r="T383" s="597"/>
      <c r="U383" s="597"/>
      <c r="V383" s="597"/>
      <c r="W383" s="597"/>
      <c r="X383" s="597"/>
      <c r="Y383" s="597"/>
      <c r="Z383" s="597"/>
      <c r="AA383" s="591"/>
    </row>
    <row r="384" spans="1:27" ht="15.75" customHeight="1">
      <c r="A384" s="591"/>
      <c r="B384" s="591"/>
      <c r="C384" s="591"/>
      <c r="D384" s="591"/>
      <c r="E384" s="591"/>
      <c r="F384" s="591"/>
      <c r="G384" s="591"/>
      <c r="H384" s="591"/>
      <c r="I384" s="591"/>
      <c r="J384" s="591"/>
      <c r="K384" s="591"/>
      <c r="L384" s="591"/>
      <c r="M384" s="596"/>
      <c r="N384" s="597"/>
      <c r="O384" s="597"/>
      <c r="P384" s="597"/>
      <c r="Q384" s="597"/>
      <c r="R384" s="597"/>
      <c r="S384" s="597"/>
      <c r="T384" s="597"/>
      <c r="U384" s="597"/>
      <c r="V384" s="597"/>
      <c r="W384" s="597"/>
      <c r="X384" s="597"/>
      <c r="Y384" s="597"/>
      <c r="Z384" s="597"/>
      <c r="AA384" s="591"/>
    </row>
    <row r="385" spans="1:27" ht="15.75" customHeight="1">
      <c r="A385" s="591"/>
      <c r="B385" s="591"/>
      <c r="C385" s="591"/>
      <c r="D385" s="591"/>
      <c r="E385" s="591"/>
      <c r="F385" s="591"/>
      <c r="G385" s="591"/>
      <c r="H385" s="591"/>
      <c r="I385" s="591"/>
      <c r="J385" s="591"/>
      <c r="K385" s="591"/>
      <c r="L385" s="591"/>
      <c r="M385" s="596"/>
      <c r="N385" s="597"/>
      <c r="O385" s="597"/>
      <c r="P385" s="597"/>
      <c r="Q385" s="597"/>
      <c r="R385" s="597"/>
      <c r="S385" s="597"/>
      <c r="T385" s="597"/>
      <c r="U385" s="597"/>
      <c r="V385" s="597"/>
      <c r="W385" s="597"/>
      <c r="X385" s="597"/>
      <c r="Y385" s="597"/>
      <c r="Z385" s="597"/>
      <c r="AA385" s="591"/>
    </row>
    <row r="386" spans="1:27" ht="15.75" customHeight="1">
      <c r="A386" s="591"/>
      <c r="B386" s="591"/>
      <c r="C386" s="591"/>
      <c r="D386" s="591"/>
      <c r="E386" s="591"/>
      <c r="F386" s="591"/>
      <c r="G386" s="591"/>
      <c r="H386" s="591"/>
      <c r="I386" s="591"/>
      <c r="J386" s="591"/>
      <c r="K386" s="591"/>
      <c r="L386" s="591"/>
      <c r="M386" s="596"/>
      <c r="N386" s="597"/>
      <c r="O386" s="597"/>
      <c r="P386" s="597"/>
      <c r="Q386" s="597"/>
      <c r="R386" s="597"/>
      <c r="S386" s="597"/>
      <c r="T386" s="597"/>
      <c r="U386" s="597"/>
      <c r="V386" s="597"/>
      <c r="W386" s="597"/>
      <c r="X386" s="597"/>
      <c r="Y386" s="597"/>
      <c r="Z386" s="597"/>
      <c r="AA386" s="591"/>
    </row>
    <row r="387" spans="1:27" ht="15.75" customHeight="1">
      <c r="A387" s="591"/>
      <c r="B387" s="591"/>
      <c r="C387" s="591"/>
      <c r="D387" s="591"/>
      <c r="E387" s="591"/>
      <c r="F387" s="591"/>
      <c r="G387" s="591"/>
      <c r="H387" s="591"/>
      <c r="I387" s="591"/>
      <c r="J387" s="591"/>
      <c r="K387" s="591"/>
      <c r="L387" s="591"/>
      <c r="M387" s="596"/>
      <c r="N387" s="597"/>
      <c r="O387" s="597"/>
      <c r="P387" s="597"/>
      <c r="Q387" s="597"/>
      <c r="R387" s="597"/>
      <c r="S387" s="597"/>
      <c r="T387" s="597"/>
      <c r="U387" s="597"/>
      <c r="V387" s="597"/>
      <c r="W387" s="597"/>
      <c r="X387" s="597"/>
      <c r="Y387" s="597"/>
      <c r="Z387" s="597"/>
      <c r="AA387" s="591"/>
    </row>
    <row r="388" spans="1:27" ht="15.75" customHeight="1">
      <c r="A388" s="591"/>
      <c r="B388" s="591"/>
      <c r="C388" s="591"/>
      <c r="D388" s="591"/>
      <c r="E388" s="591"/>
      <c r="F388" s="591"/>
      <c r="G388" s="591"/>
      <c r="H388" s="591"/>
      <c r="I388" s="591"/>
      <c r="J388" s="591"/>
      <c r="K388" s="591"/>
      <c r="L388" s="591"/>
      <c r="M388" s="596"/>
      <c r="N388" s="597"/>
      <c r="O388" s="597"/>
      <c r="P388" s="597"/>
      <c r="Q388" s="597"/>
      <c r="R388" s="597"/>
      <c r="S388" s="597"/>
      <c r="T388" s="597"/>
      <c r="U388" s="597"/>
      <c r="V388" s="597"/>
      <c r="W388" s="597"/>
      <c r="X388" s="597"/>
      <c r="Y388" s="597"/>
      <c r="Z388" s="597"/>
      <c r="AA388" s="591"/>
    </row>
    <row r="389" spans="1:27" ht="15.75" customHeight="1">
      <c r="A389" s="591"/>
      <c r="B389" s="591"/>
      <c r="C389" s="591"/>
      <c r="D389" s="591"/>
      <c r="E389" s="591"/>
      <c r="F389" s="591"/>
      <c r="G389" s="591"/>
      <c r="H389" s="591"/>
      <c r="I389" s="591"/>
      <c r="J389" s="591"/>
      <c r="K389" s="591"/>
      <c r="L389" s="591"/>
      <c r="M389" s="596"/>
      <c r="N389" s="597"/>
      <c r="O389" s="597"/>
      <c r="P389" s="597"/>
      <c r="Q389" s="597"/>
      <c r="R389" s="597"/>
      <c r="S389" s="597"/>
      <c r="T389" s="597"/>
      <c r="U389" s="597"/>
      <c r="V389" s="597"/>
      <c r="W389" s="597"/>
      <c r="X389" s="597"/>
      <c r="Y389" s="597"/>
      <c r="Z389" s="597"/>
      <c r="AA389" s="591"/>
    </row>
    <row r="390" spans="1:27" ht="15.75" customHeight="1">
      <c r="A390" s="591"/>
      <c r="B390" s="591"/>
      <c r="C390" s="591"/>
      <c r="D390" s="591"/>
      <c r="E390" s="591"/>
      <c r="F390" s="591"/>
      <c r="G390" s="591"/>
      <c r="H390" s="591"/>
      <c r="I390" s="591"/>
      <c r="J390" s="591"/>
      <c r="K390" s="591"/>
      <c r="L390" s="591"/>
      <c r="M390" s="596"/>
      <c r="N390" s="597"/>
      <c r="O390" s="597"/>
      <c r="P390" s="597"/>
      <c r="Q390" s="597"/>
      <c r="R390" s="597"/>
      <c r="S390" s="597"/>
      <c r="T390" s="597"/>
      <c r="U390" s="597"/>
      <c r="V390" s="597"/>
      <c r="W390" s="597"/>
      <c r="X390" s="597"/>
      <c r="Y390" s="597"/>
      <c r="Z390" s="597"/>
      <c r="AA390" s="591"/>
    </row>
    <row r="391" spans="1:27" ht="15.75" customHeight="1">
      <c r="A391" s="591"/>
      <c r="B391" s="591"/>
      <c r="C391" s="591"/>
      <c r="D391" s="591"/>
      <c r="E391" s="591"/>
      <c r="F391" s="591"/>
      <c r="G391" s="591"/>
      <c r="H391" s="591"/>
      <c r="I391" s="591"/>
      <c r="J391" s="591"/>
      <c r="K391" s="591"/>
      <c r="L391" s="591"/>
      <c r="M391" s="596"/>
      <c r="N391" s="597"/>
      <c r="O391" s="597"/>
      <c r="P391" s="597"/>
      <c r="Q391" s="597"/>
      <c r="R391" s="597"/>
      <c r="S391" s="597"/>
      <c r="T391" s="597"/>
      <c r="U391" s="597"/>
      <c r="V391" s="597"/>
      <c r="W391" s="597"/>
      <c r="X391" s="597"/>
      <c r="Y391" s="597"/>
      <c r="Z391" s="597"/>
      <c r="AA391" s="591"/>
    </row>
    <row r="392" spans="1:27" ht="15.75" customHeight="1">
      <c r="A392" s="591"/>
      <c r="B392" s="591"/>
      <c r="C392" s="591"/>
      <c r="D392" s="591"/>
      <c r="E392" s="591"/>
      <c r="F392" s="591"/>
      <c r="G392" s="591"/>
      <c r="H392" s="591"/>
      <c r="I392" s="591"/>
      <c r="J392" s="591"/>
      <c r="K392" s="591"/>
      <c r="L392" s="591"/>
      <c r="M392" s="596"/>
      <c r="N392" s="597"/>
      <c r="O392" s="597"/>
      <c r="P392" s="597"/>
      <c r="Q392" s="597"/>
      <c r="R392" s="597"/>
      <c r="S392" s="597"/>
      <c r="T392" s="597"/>
      <c r="U392" s="597"/>
      <c r="V392" s="597"/>
      <c r="W392" s="597"/>
      <c r="X392" s="597"/>
      <c r="Y392" s="597"/>
      <c r="Z392" s="597"/>
      <c r="AA392" s="591"/>
    </row>
    <row r="393" spans="1:27" ht="15.75" customHeight="1">
      <c r="A393" s="591"/>
      <c r="B393" s="591"/>
      <c r="C393" s="591"/>
      <c r="D393" s="591"/>
      <c r="E393" s="591"/>
      <c r="F393" s="591"/>
      <c r="G393" s="591"/>
      <c r="H393" s="591"/>
      <c r="I393" s="591"/>
      <c r="J393" s="591"/>
      <c r="K393" s="591"/>
      <c r="L393" s="591"/>
      <c r="M393" s="596"/>
      <c r="N393" s="597"/>
      <c r="O393" s="597"/>
      <c r="P393" s="597"/>
      <c r="Q393" s="597"/>
      <c r="R393" s="597"/>
      <c r="S393" s="597"/>
      <c r="T393" s="597"/>
      <c r="U393" s="597"/>
      <c r="V393" s="597"/>
      <c r="W393" s="597"/>
      <c r="X393" s="597"/>
      <c r="Y393" s="597"/>
      <c r="Z393" s="597"/>
      <c r="AA393" s="591"/>
    </row>
    <row r="394" spans="1:27" ht="15.75" customHeight="1">
      <c r="A394" s="591"/>
      <c r="B394" s="591"/>
      <c r="C394" s="591"/>
      <c r="D394" s="591"/>
      <c r="E394" s="591"/>
      <c r="F394" s="591"/>
      <c r="G394" s="591"/>
      <c r="H394" s="591"/>
      <c r="I394" s="591"/>
      <c r="J394" s="591"/>
      <c r="K394" s="591"/>
      <c r="L394" s="591"/>
      <c r="M394" s="596"/>
      <c r="N394" s="597"/>
      <c r="O394" s="597"/>
      <c r="P394" s="597"/>
      <c r="Q394" s="597"/>
      <c r="R394" s="597"/>
      <c r="S394" s="597"/>
      <c r="T394" s="597"/>
      <c r="U394" s="597"/>
      <c r="V394" s="597"/>
      <c r="W394" s="597"/>
      <c r="X394" s="597"/>
      <c r="Y394" s="597"/>
      <c r="Z394" s="597"/>
      <c r="AA394" s="591"/>
    </row>
    <row r="395" spans="1:27" ht="15.75" customHeight="1">
      <c r="A395" s="591"/>
      <c r="B395" s="591"/>
      <c r="C395" s="591"/>
      <c r="D395" s="591"/>
      <c r="E395" s="591"/>
      <c r="F395" s="591"/>
      <c r="G395" s="591"/>
      <c r="H395" s="591"/>
      <c r="I395" s="591"/>
      <c r="J395" s="591"/>
      <c r="K395" s="591"/>
      <c r="L395" s="591"/>
      <c r="M395" s="596"/>
      <c r="N395" s="597"/>
      <c r="O395" s="597"/>
      <c r="P395" s="597"/>
      <c r="Q395" s="597"/>
      <c r="R395" s="597"/>
      <c r="S395" s="597"/>
      <c r="T395" s="597"/>
      <c r="U395" s="597"/>
      <c r="V395" s="597"/>
      <c r="W395" s="597"/>
      <c r="X395" s="597"/>
      <c r="Y395" s="597"/>
      <c r="Z395" s="597"/>
      <c r="AA395" s="591"/>
    </row>
    <row r="396" spans="1:27" ht="15.75" customHeight="1">
      <c r="A396" s="591"/>
      <c r="B396" s="591"/>
      <c r="C396" s="591"/>
      <c r="D396" s="591"/>
      <c r="E396" s="591"/>
      <c r="F396" s="591"/>
      <c r="G396" s="591"/>
      <c r="H396" s="591"/>
      <c r="I396" s="591"/>
      <c r="J396" s="591"/>
      <c r="K396" s="591"/>
      <c r="L396" s="591"/>
      <c r="M396" s="596"/>
      <c r="N396" s="597"/>
      <c r="O396" s="597"/>
      <c r="P396" s="597"/>
      <c r="Q396" s="597"/>
      <c r="R396" s="597"/>
      <c r="S396" s="597"/>
      <c r="T396" s="597"/>
      <c r="U396" s="597"/>
      <c r="V396" s="597"/>
      <c r="W396" s="597"/>
      <c r="X396" s="597"/>
      <c r="Y396" s="597"/>
      <c r="Z396" s="597"/>
      <c r="AA396" s="591"/>
    </row>
    <row r="397" spans="1:27" ht="15.75" customHeight="1">
      <c r="A397" s="591"/>
      <c r="B397" s="591"/>
      <c r="C397" s="591"/>
      <c r="D397" s="591"/>
      <c r="E397" s="591"/>
      <c r="F397" s="591"/>
      <c r="G397" s="591"/>
      <c r="H397" s="591"/>
      <c r="I397" s="591"/>
      <c r="J397" s="591"/>
      <c r="K397" s="591"/>
      <c r="L397" s="591"/>
      <c r="M397" s="596"/>
      <c r="N397" s="597"/>
      <c r="O397" s="597"/>
      <c r="P397" s="597"/>
      <c r="Q397" s="597"/>
      <c r="R397" s="597"/>
      <c r="S397" s="597"/>
      <c r="T397" s="597"/>
      <c r="U397" s="597"/>
      <c r="V397" s="597"/>
      <c r="W397" s="597"/>
      <c r="X397" s="597"/>
      <c r="Y397" s="597"/>
      <c r="Z397" s="597"/>
      <c r="AA397" s="591"/>
    </row>
    <row r="398" spans="1:27" ht="15.75" customHeight="1">
      <c r="A398" s="591"/>
      <c r="B398" s="591"/>
      <c r="C398" s="591"/>
      <c r="D398" s="591"/>
      <c r="E398" s="591"/>
      <c r="F398" s="591"/>
      <c r="G398" s="591"/>
      <c r="H398" s="591"/>
      <c r="I398" s="591"/>
      <c r="J398" s="591"/>
      <c r="K398" s="591"/>
      <c r="L398" s="591"/>
      <c r="M398" s="596"/>
      <c r="N398" s="597"/>
      <c r="O398" s="597"/>
      <c r="P398" s="597"/>
      <c r="Q398" s="597"/>
      <c r="R398" s="597"/>
      <c r="S398" s="597"/>
      <c r="T398" s="597"/>
      <c r="U398" s="597"/>
      <c r="V398" s="597"/>
      <c r="W398" s="597"/>
      <c r="X398" s="597"/>
      <c r="Y398" s="597"/>
      <c r="Z398" s="597"/>
      <c r="AA398" s="591"/>
    </row>
    <row r="399" spans="1:27" ht="15.75" customHeight="1">
      <c r="A399" s="591"/>
      <c r="B399" s="591"/>
      <c r="C399" s="591"/>
      <c r="D399" s="591"/>
      <c r="E399" s="591"/>
      <c r="F399" s="591"/>
      <c r="G399" s="591"/>
      <c r="H399" s="591"/>
      <c r="I399" s="591"/>
      <c r="J399" s="591"/>
      <c r="K399" s="591"/>
      <c r="L399" s="591"/>
      <c r="M399" s="596"/>
      <c r="N399" s="597"/>
      <c r="O399" s="597"/>
      <c r="P399" s="597"/>
      <c r="Q399" s="597"/>
      <c r="R399" s="597"/>
      <c r="S399" s="597"/>
      <c r="T399" s="597"/>
      <c r="U399" s="597"/>
      <c r="V399" s="597"/>
      <c r="W399" s="597"/>
      <c r="X399" s="597"/>
      <c r="Y399" s="597"/>
      <c r="Z399" s="597"/>
      <c r="AA399" s="591"/>
    </row>
    <row r="400" spans="1:27" ht="15.75" customHeight="1">
      <c r="A400" s="591"/>
      <c r="B400" s="591"/>
      <c r="C400" s="591"/>
      <c r="D400" s="591"/>
      <c r="E400" s="591"/>
      <c r="F400" s="591"/>
      <c r="G400" s="591"/>
      <c r="H400" s="591"/>
      <c r="I400" s="591"/>
      <c r="J400" s="591"/>
      <c r="K400" s="591"/>
      <c r="L400" s="591"/>
      <c r="M400" s="596"/>
      <c r="N400" s="597"/>
      <c r="O400" s="597"/>
      <c r="P400" s="597"/>
      <c r="Q400" s="597"/>
      <c r="R400" s="597"/>
      <c r="S400" s="597"/>
      <c r="T400" s="597"/>
      <c r="U400" s="597"/>
      <c r="V400" s="597"/>
      <c r="W400" s="597"/>
      <c r="X400" s="597"/>
      <c r="Y400" s="597"/>
      <c r="Z400" s="597"/>
      <c r="AA400" s="591"/>
    </row>
    <row r="401" spans="1:27" ht="15.75" customHeight="1">
      <c r="A401" s="591"/>
      <c r="B401" s="591"/>
      <c r="C401" s="591"/>
      <c r="D401" s="591"/>
      <c r="E401" s="591"/>
      <c r="F401" s="591"/>
      <c r="G401" s="591"/>
      <c r="H401" s="591"/>
      <c r="I401" s="591"/>
      <c r="J401" s="591"/>
      <c r="K401" s="591"/>
      <c r="L401" s="591"/>
      <c r="M401" s="596"/>
      <c r="N401" s="597"/>
      <c r="O401" s="597"/>
      <c r="P401" s="597"/>
      <c r="Q401" s="597"/>
      <c r="R401" s="597"/>
      <c r="S401" s="597"/>
      <c r="T401" s="597"/>
      <c r="U401" s="597"/>
      <c r="V401" s="597"/>
      <c r="W401" s="597"/>
      <c r="X401" s="597"/>
      <c r="Y401" s="597"/>
      <c r="Z401" s="597"/>
      <c r="AA401" s="591"/>
    </row>
    <row r="402" spans="1:27" ht="15.75" customHeight="1">
      <c r="A402" s="591"/>
      <c r="B402" s="591"/>
      <c r="C402" s="591"/>
      <c r="D402" s="591"/>
      <c r="E402" s="591"/>
      <c r="F402" s="591"/>
      <c r="G402" s="591"/>
      <c r="H402" s="591"/>
      <c r="I402" s="591"/>
      <c r="J402" s="591"/>
      <c r="K402" s="591"/>
      <c r="L402" s="591"/>
      <c r="M402" s="596"/>
      <c r="N402" s="597"/>
      <c r="O402" s="597"/>
      <c r="P402" s="597"/>
      <c r="Q402" s="597"/>
      <c r="R402" s="597"/>
      <c r="S402" s="597"/>
      <c r="T402" s="597"/>
      <c r="U402" s="597"/>
      <c r="V402" s="597"/>
      <c r="W402" s="597"/>
      <c r="X402" s="597"/>
      <c r="Y402" s="597"/>
      <c r="Z402" s="597"/>
      <c r="AA402" s="591"/>
    </row>
    <row r="403" spans="1:27" ht="15.75" customHeight="1">
      <c r="A403" s="591"/>
      <c r="B403" s="591"/>
      <c r="C403" s="591"/>
      <c r="D403" s="591"/>
      <c r="E403" s="591"/>
      <c r="F403" s="591"/>
      <c r="G403" s="591"/>
      <c r="H403" s="591"/>
      <c r="I403" s="591"/>
      <c r="J403" s="591"/>
      <c r="K403" s="591"/>
      <c r="L403" s="591"/>
      <c r="M403" s="596"/>
      <c r="N403" s="597"/>
      <c r="O403" s="597"/>
      <c r="P403" s="597"/>
      <c r="Q403" s="597"/>
      <c r="R403" s="597"/>
      <c r="S403" s="597"/>
      <c r="T403" s="597"/>
      <c r="U403" s="597"/>
      <c r="V403" s="597"/>
      <c r="W403" s="597"/>
      <c r="X403" s="597"/>
      <c r="Y403" s="597"/>
      <c r="Z403" s="597"/>
      <c r="AA403" s="591"/>
    </row>
    <row r="404" spans="1:27" ht="15.75" customHeight="1">
      <c r="A404" s="591"/>
      <c r="B404" s="591"/>
      <c r="C404" s="591"/>
      <c r="D404" s="591"/>
      <c r="E404" s="591"/>
      <c r="F404" s="591"/>
      <c r="G404" s="591"/>
      <c r="H404" s="591"/>
      <c r="I404" s="591"/>
      <c r="J404" s="591"/>
      <c r="K404" s="591"/>
      <c r="L404" s="591"/>
      <c r="M404" s="596"/>
      <c r="N404" s="597"/>
      <c r="O404" s="597"/>
      <c r="P404" s="597"/>
      <c r="Q404" s="597"/>
      <c r="R404" s="597"/>
      <c r="S404" s="597"/>
      <c r="T404" s="597"/>
      <c r="U404" s="597"/>
      <c r="V404" s="597"/>
      <c r="W404" s="597"/>
      <c r="X404" s="597"/>
      <c r="Y404" s="597"/>
      <c r="Z404" s="597"/>
      <c r="AA404" s="591"/>
    </row>
    <row r="405" spans="1:27" ht="15.75" customHeight="1">
      <c r="A405" s="591"/>
      <c r="B405" s="591"/>
      <c r="C405" s="591"/>
      <c r="D405" s="591"/>
      <c r="E405" s="591"/>
      <c r="F405" s="591"/>
      <c r="G405" s="591"/>
      <c r="H405" s="591"/>
      <c r="I405" s="591"/>
      <c r="J405" s="591"/>
      <c r="K405" s="591"/>
      <c r="L405" s="591"/>
      <c r="M405" s="596"/>
      <c r="N405" s="597"/>
      <c r="O405" s="597"/>
      <c r="P405" s="597"/>
      <c r="Q405" s="597"/>
      <c r="R405" s="597"/>
      <c r="S405" s="597"/>
      <c r="T405" s="597"/>
      <c r="U405" s="597"/>
      <c r="V405" s="597"/>
      <c r="W405" s="597"/>
      <c r="X405" s="597"/>
      <c r="Y405" s="597"/>
      <c r="Z405" s="597"/>
      <c r="AA405" s="591"/>
    </row>
    <row r="406" spans="1:27" ht="15.75" customHeight="1">
      <c r="A406" s="591"/>
      <c r="B406" s="591"/>
      <c r="C406" s="591"/>
      <c r="D406" s="591"/>
      <c r="E406" s="591"/>
      <c r="F406" s="591"/>
      <c r="G406" s="591"/>
      <c r="H406" s="591"/>
      <c r="I406" s="591"/>
      <c r="J406" s="591"/>
      <c r="K406" s="591"/>
      <c r="L406" s="591"/>
      <c r="M406" s="596"/>
      <c r="N406" s="597"/>
      <c r="O406" s="597"/>
      <c r="P406" s="597"/>
      <c r="Q406" s="597"/>
      <c r="R406" s="597"/>
      <c r="S406" s="597"/>
      <c r="T406" s="597"/>
      <c r="U406" s="597"/>
      <c r="V406" s="597"/>
      <c r="W406" s="597"/>
      <c r="X406" s="597"/>
      <c r="Y406" s="597"/>
      <c r="Z406" s="597"/>
      <c r="AA406" s="591"/>
    </row>
    <row r="407" spans="1:27" ht="15.75" customHeight="1">
      <c r="A407" s="591"/>
      <c r="B407" s="591"/>
      <c r="C407" s="591"/>
      <c r="D407" s="591"/>
      <c r="E407" s="591"/>
      <c r="F407" s="591"/>
      <c r="G407" s="591"/>
      <c r="H407" s="591"/>
      <c r="I407" s="591"/>
      <c r="J407" s="591"/>
      <c r="K407" s="591"/>
      <c r="L407" s="591"/>
      <c r="M407" s="596"/>
      <c r="N407" s="597"/>
      <c r="O407" s="597"/>
      <c r="P407" s="597"/>
      <c r="Q407" s="597"/>
      <c r="R407" s="597"/>
      <c r="S407" s="597"/>
      <c r="T407" s="597"/>
      <c r="U407" s="597"/>
      <c r="V407" s="597"/>
      <c r="W407" s="597"/>
      <c r="X407" s="597"/>
      <c r="Y407" s="597"/>
      <c r="Z407" s="597"/>
      <c r="AA407" s="591"/>
    </row>
    <row r="408" spans="1:27" ht="15.75" customHeight="1">
      <c r="A408" s="591"/>
      <c r="B408" s="591"/>
      <c r="C408" s="591"/>
      <c r="D408" s="591"/>
      <c r="E408" s="591"/>
      <c r="F408" s="591"/>
      <c r="G408" s="591"/>
      <c r="H408" s="591"/>
      <c r="I408" s="591"/>
      <c r="J408" s="591"/>
      <c r="K408" s="591"/>
      <c r="L408" s="591"/>
      <c r="M408" s="596"/>
      <c r="N408" s="597"/>
      <c r="O408" s="597"/>
      <c r="P408" s="597"/>
      <c r="Q408" s="597"/>
      <c r="R408" s="597"/>
      <c r="S408" s="597"/>
      <c r="T408" s="597"/>
      <c r="U408" s="597"/>
      <c r="V408" s="597"/>
      <c r="W408" s="597"/>
      <c r="X408" s="597"/>
      <c r="Y408" s="597"/>
      <c r="Z408" s="597"/>
      <c r="AA408" s="591"/>
    </row>
    <row r="409" spans="1:27" ht="15.75" customHeight="1">
      <c r="A409" s="591"/>
      <c r="B409" s="591"/>
      <c r="C409" s="591"/>
      <c r="D409" s="591"/>
      <c r="E409" s="591"/>
      <c r="F409" s="591"/>
      <c r="G409" s="591"/>
      <c r="H409" s="591"/>
      <c r="I409" s="591"/>
      <c r="J409" s="591"/>
      <c r="K409" s="591"/>
      <c r="L409" s="591"/>
      <c r="M409" s="596"/>
      <c r="N409" s="597"/>
      <c r="O409" s="597"/>
      <c r="P409" s="597"/>
      <c r="Q409" s="597"/>
      <c r="R409" s="597"/>
      <c r="S409" s="597"/>
      <c r="T409" s="597"/>
      <c r="U409" s="597"/>
      <c r="V409" s="597"/>
      <c r="W409" s="597"/>
      <c r="X409" s="597"/>
      <c r="Y409" s="597"/>
      <c r="Z409" s="597"/>
      <c r="AA409" s="591"/>
    </row>
    <row r="410" spans="1:27" ht="15.75" customHeight="1">
      <c r="A410" s="591"/>
      <c r="B410" s="591"/>
      <c r="C410" s="591"/>
      <c r="D410" s="591"/>
      <c r="E410" s="591"/>
      <c r="F410" s="591"/>
      <c r="G410" s="591"/>
      <c r="H410" s="591"/>
      <c r="I410" s="591"/>
      <c r="J410" s="591"/>
      <c r="K410" s="591"/>
      <c r="L410" s="591"/>
      <c r="M410" s="596"/>
      <c r="N410" s="597"/>
      <c r="O410" s="597"/>
      <c r="P410" s="597"/>
      <c r="Q410" s="597"/>
      <c r="R410" s="597"/>
      <c r="S410" s="597"/>
      <c r="T410" s="597"/>
      <c r="U410" s="597"/>
      <c r="V410" s="597"/>
      <c r="W410" s="597"/>
      <c r="X410" s="597"/>
      <c r="Y410" s="597"/>
      <c r="Z410" s="597"/>
      <c r="AA410" s="591"/>
    </row>
    <row r="411" spans="1:27" ht="15.75" customHeight="1">
      <c r="A411" s="591"/>
      <c r="B411" s="591"/>
      <c r="C411" s="591"/>
      <c r="D411" s="591"/>
      <c r="E411" s="591"/>
      <c r="F411" s="591"/>
      <c r="G411" s="591"/>
      <c r="H411" s="591"/>
      <c r="I411" s="591"/>
      <c r="J411" s="591"/>
      <c r="K411" s="591"/>
      <c r="L411" s="591"/>
      <c r="M411" s="596"/>
      <c r="N411" s="597"/>
      <c r="O411" s="597"/>
      <c r="P411" s="597"/>
      <c r="Q411" s="597"/>
      <c r="R411" s="597"/>
      <c r="S411" s="597"/>
      <c r="T411" s="597"/>
      <c r="U411" s="597"/>
      <c r="V411" s="597"/>
      <c r="W411" s="597"/>
      <c r="X411" s="597"/>
      <c r="Y411" s="597"/>
      <c r="Z411" s="597"/>
      <c r="AA411" s="591"/>
    </row>
    <row r="412" spans="1:27" ht="15.75" customHeight="1">
      <c r="A412" s="591"/>
      <c r="B412" s="591"/>
      <c r="C412" s="591"/>
      <c r="D412" s="591"/>
      <c r="E412" s="591"/>
      <c r="F412" s="591"/>
      <c r="G412" s="591"/>
      <c r="H412" s="591"/>
      <c r="I412" s="591"/>
      <c r="J412" s="591"/>
      <c r="K412" s="591"/>
      <c r="L412" s="591"/>
      <c r="M412" s="596"/>
      <c r="N412" s="597"/>
      <c r="O412" s="597"/>
      <c r="P412" s="597"/>
      <c r="Q412" s="597"/>
      <c r="R412" s="597"/>
      <c r="S412" s="597"/>
      <c r="T412" s="597"/>
      <c r="U412" s="597"/>
      <c r="V412" s="597"/>
      <c r="W412" s="597"/>
      <c r="X412" s="597"/>
      <c r="Y412" s="597"/>
      <c r="Z412" s="597"/>
      <c r="AA412" s="591"/>
    </row>
    <row r="413" spans="1:27" ht="15.75" customHeight="1">
      <c r="A413" s="591"/>
      <c r="B413" s="591"/>
      <c r="C413" s="591"/>
      <c r="D413" s="591"/>
      <c r="E413" s="591"/>
      <c r="F413" s="591"/>
      <c r="G413" s="591"/>
      <c r="H413" s="591"/>
      <c r="I413" s="591"/>
      <c r="J413" s="591"/>
      <c r="K413" s="591"/>
      <c r="L413" s="591"/>
      <c r="M413" s="596"/>
      <c r="N413" s="597"/>
      <c r="O413" s="597"/>
      <c r="P413" s="597"/>
      <c r="Q413" s="597"/>
      <c r="R413" s="597"/>
      <c r="S413" s="597"/>
      <c r="T413" s="597"/>
      <c r="U413" s="597"/>
      <c r="V413" s="597"/>
      <c r="W413" s="597"/>
      <c r="X413" s="597"/>
      <c r="Y413" s="597"/>
      <c r="Z413" s="597"/>
      <c r="AA413" s="591"/>
    </row>
    <row r="414" spans="1:27" ht="15.75" customHeight="1">
      <c r="A414" s="591"/>
      <c r="B414" s="591"/>
      <c r="C414" s="591"/>
      <c r="D414" s="591"/>
      <c r="E414" s="591"/>
      <c r="F414" s="591"/>
      <c r="G414" s="591"/>
      <c r="H414" s="591"/>
      <c r="I414" s="591"/>
      <c r="J414" s="591"/>
      <c r="K414" s="591"/>
      <c r="L414" s="591"/>
      <c r="M414" s="596"/>
      <c r="N414" s="597"/>
      <c r="O414" s="597"/>
      <c r="P414" s="597"/>
      <c r="Q414" s="597"/>
      <c r="R414" s="597"/>
      <c r="S414" s="597"/>
      <c r="T414" s="597"/>
      <c r="U414" s="597"/>
      <c r="V414" s="597"/>
      <c r="W414" s="597"/>
      <c r="X414" s="597"/>
      <c r="Y414" s="597"/>
      <c r="Z414" s="597"/>
      <c r="AA414" s="591"/>
    </row>
    <row r="415" spans="1:27" ht="15.75" customHeight="1">
      <c r="A415" s="591"/>
      <c r="B415" s="591"/>
      <c r="C415" s="591"/>
      <c r="D415" s="591"/>
      <c r="E415" s="591"/>
      <c r="F415" s="591"/>
      <c r="G415" s="591"/>
      <c r="H415" s="591"/>
      <c r="I415" s="591"/>
      <c r="J415" s="591"/>
      <c r="K415" s="591"/>
      <c r="L415" s="591"/>
      <c r="M415" s="596"/>
      <c r="N415" s="597"/>
      <c r="O415" s="597"/>
      <c r="P415" s="597"/>
      <c r="Q415" s="597"/>
      <c r="R415" s="597"/>
      <c r="S415" s="597"/>
      <c r="T415" s="597"/>
      <c r="U415" s="597"/>
      <c r="V415" s="597"/>
      <c r="W415" s="597"/>
      <c r="X415" s="597"/>
      <c r="Y415" s="597"/>
      <c r="Z415" s="597"/>
      <c r="AA415" s="591"/>
    </row>
    <row r="416" spans="1:27" ht="15.75" customHeight="1">
      <c r="A416" s="591"/>
      <c r="B416" s="591"/>
      <c r="C416" s="591"/>
      <c r="D416" s="591"/>
      <c r="E416" s="591"/>
      <c r="F416" s="591"/>
      <c r="G416" s="591"/>
      <c r="H416" s="591"/>
      <c r="I416" s="591"/>
      <c r="J416" s="591"/>
      <c r="K416" s="591"/>
      <c r="L416" s="591"/>
      <c r="M416" s="596"/>
      <c r="N416" s="597"/>
      <c r="O416" s="597"/>
      <c r="P416" s="597"/>
      <c r="Q416" s="597"/>
      <c r="R416" s="597"/>
      <c r="S416" s="597"/>
      <c r="T416" s="597"/>
      <c r="U416" s="597"/>
      <c r="V416" s="597"/>
      <c r="W416" s="597"/>
      <c r="X416" s="597"/>
      <c r="Y416" s="597"/>
      <c r="Z416" s="597"/>
      <c r="AA416" s="591"/>
    </row>
    <row r="417" spans="1:27" ht="15.75" customHeight="1">
      <c r="A417" s="591"/>
      <c r="B417" s="591"/>
      <c r="C417" s="591"/>
      <c r="D417" s="591"/>
      <c r="E417" s="591"/>
      <c r="F417" s="591"/>
      <c r="G417" s="591"/>
      <c r="H417" s="591"/>
      <c r="I417" s="591"/>
      <c r="J417" s="591"/>
      <c r="K417" s="591"/>
      <c r="L417" s="591"/>
      <c r="M417" s="596"/>
      <c r="N417" s="597"/>
      <c r="O417" s="597"/>
      <c r="P417" s="597"/>
      <c r="Q417" s="597"/>
      <c r="R417" s="597"/>
      <c r="S417" s="597"/>
      <c r="T417" s="597"/>
      <c r="U417" s="597"/>
      <c r="V417" s="597"/>
      <c r="W417" s="597"/>
      <c r="X417" s="597"/>
      <c r="Y417" s="597"/>
      <c r="Z417" s="597"/>
      <c r="AA417" s="591"/>
    </row>
    <row r="418" spans="1:27" ht="15.75" customHeight="1">
      <c r="A418" s="591"/>
      <c r="B418" s="591"/>
      <c r="C418" s="591"/>
      <c r="D418" s="591"/>
      <c r="E418" s="591"/>
      <c r="F418" s="591"/>
      <c r="G418" s="591"/>
      <c r="H418" s="591"/>
      <c r="I418" s="591"/>
      <c r="J418" s="591"/>
      <c r="K418" s="591"/>
      <c r="L418" s="591"/>
      <c r="M418" s="596"/>
      <c r="N418" s="597"/>
      <c r="O418" s="597"/>
      <c r="P418" s="597"/>
      <c r="Q418" s="597"/>
      <c r="R418" s="597"/>
      <c r="S418" s="597"/>
      <c r="T418" s="597"/>
      <c r="U418" s="597"/>
      <c r="V418" s="597"/>
      <c r="W418" s="597"/>
      <c r="X418" s="597"/>
      <c r="Y418" s="597"/>
      <c r="Z418" s="597"/>
      <c r="AA418" s="591"/>
    </row>
    <row r="419" spans="1:27" ht="15.75" customHeight="1">
      <c r="A419" s="591"/>
      <c r="B419" s="591"/>
      <c r="C419" s="591"/>
      <c r="D419" s="591"/>
      <c r="E419" s="591"/>
      <c r="F419" s="591"/>
      <c r="G419" s="591"/>
      <c r="H419" s="591"/>
      <c r="I419" s="591"/>
      <c r="J419" s="591"/>
      <c r="K419" s="591"/>
      <c r="L419" s="591"/>
      <c r="M419" s="596"/>
      <c r="N419" s="597"/>
      <c r="O419" s="597"/>
      <c r="P419" s="597"/>
      <c r="Q419" s="597"/>
      <c r="R419" s="597"/>
      <c r="S419" s="597"/>
      <c r="T419" s="597"/>
      <c r="U419" s="597"/>
      <c r="V419" s="597"/>
      <c r="W419" s="597"/>
      <c r="X419" s="597"/>
      <c r="Y419" s="597"/>
      <c r="Z419" s="597"/>
      <c r="AA419" s="591"/>
    </row>
    <row r="420" spans="1:27" ht="15.75" customHeight="1">
      <c r="A420" s="591"/>
      <c r="B420" s="591"/>
      <c r="C420" s="591"/>
      <c r="D420" s="591"/>
      <c r="E420" s="591"/>
      <c r="F420" s="591"/>
      <c r="G420" s="591"/>
      <c r="H420" s="591"/>
      <c r="I420" s="591"/>
      <c r="J420" s="591"/>
      <c r="K420" s="591"/>
      <c r="L420" s="591"/>
      <c r="M420" s="596"/>
      <c r="N420" s="597"/>
      <c r="O420" s="597"/>
      <c r="P420" s="597"/>
      <c r="Q420" s="597"/>
      <c r="R420" s="597"/>
      <c r="S420" s="597"/>
      <c r="T420" s="597"/>
      <c r="U420" s="597"/>
      <c r="V420" s="597"/>
      <c r="W420" s="597"/>
      <c r="X420" s="597"/>
      <c r="Y420" s="597"/>
      <c r="Z420" s="597"/>
      <c r="AA420" s="591"/>
    </row>
    <row r="421" spans="1:27" ht="15.75" customHeight="1">
      <c r="A421" s="591"/>
      <c r="B421" s="591"/>
      <c r="C421" s="591"/>
      <c r="D421" s="591"/>
      <c r="E421" s="591"/>
      <c r="F421" s="591"/>
      <c r="G421" s="591"/>
      <c r="H421" s="591"/>
      <c r="I421" s="591"/>
      <c r="J421" s="591"/>
      <c r="K421" s="591"/>
      <c r="L421" s="591"/>
      <c r="M421" s="596"/>
      <c r="N421" s="597"/>
      <c r="O421" s="597"/>
      <c r="P421" s="597"/>
      <c r="Q421" s="597"/>
      <c r="R421" s="597"/>
      <c r="S421" s="597"/>
      <c r="T421" s="597"/>
      <c r="U421" s="597"/>
      <c r="V421" s="597"/>
      <c r="W421" s="597"/>
      <c r="X421" s="597"/>
      <c r="Y421" s="597"/>
      <c r="Z421" s="597"/>
      <c r="AA421" s="591"/>
    </row>
    <row r="422" spans="1:27" ht="15.75" customHeight="1">
      <c r="A422" s="591"/>
      <c r="B422" s="591"/>
      <c r="C422" s="591"/>
      <c r="D422" s="591"/>
      <c r="E422" s="591"/>
      <c r="F422" s="591"/>
      <c r="G422" s="591"/>
      <c r="H422" s="591"/>
      <c r="I422" s="591"/>
      <c r="J422" s="591"/>
      <c r="K422" s="591"/>
      <c r="L422" s="591"/>
      <c r="M422" s="596"/>
      <c r="N422" s="597"/>
      <c r="O422" s="597"/>
      <c r="P422" s="597"/>
      <c r="Q422" s="597"/>
      <c r="R422" s="597"/>
      <c r="S422" s="597"/>
      <c r="T422" s="597"/>
      <c r="U422" s="597"/>
      <c r="V422" s="597"/>
      <c r="W422" s="597"/>
      <c r="X422" s="597"/>
      <c r="Y422" s="597"/>
      <c r="Z422" s="597"/>
      <c r="AA422" s="591"/>
    </row>
    <row r="423" spans="1:27" ht="15.75" customHeight="1">
      <c r="A423" s="591"/>
      <c r="B423" s="591"/>
      <c r="C423" s="591"/>
      <c r="D423" s="591"/>
      <c r="E423" s="591"/>
      <c r="F423" s="591"/>
      <c r="G423" s="591"/>
      <c r="H423" s="591"/>
      <c r="I423" s="591"/>
      <c r="J423" s="591"/>
      <c r="K423" s="591"/>
      <c r="L423" s="591"/>
      <c r="M423" s="596"/>
      <c r="N423" s="597"/>
      <c r="O423" s="597"/>
      <c r="P423" s="597"/>
      <c r="Q423" s="597"/>
      <c r="R423" s="597"/>
      <c r="S423" s="597"/>
      <c r="T423" s="597"/>
      <c r="U423" s="597"/>
      <c r="V423" s="597"/>
      <c r="W423" s="597"/>
      <c r="X423" s="597"/>
      <c r="Y423" s="597"/>
      <c r="Z423" s="597"/>
      <c r="AA423" s="591"/>
    </row>
    <row r="424" spans="1:27" ht="15.75" customHeight="1">
      <c r="A424" s="591"/>
      <c r="B424" s="591"/>
      <c r="C424" s="591"/>
      <c r="D424" s="591"/>
      <c r="E424" s="591"/>
      <c r="F424" s="591"/>
      <c r="G424" s="591"/>
      <c r="H424" s="591"/>
      <c r="I424" s="591"/>
      <c r="J424" s="591"/>
      <c r="K424" s="591"/>
      <c r="L424" s="591"/>
      <c r="M424" s="596"/>
      <c r="N424" s="597"/>
      <c r="O424" s="597"/>
      <c r="P424" s="597"/>
      <c r="Q424" s="597"/>
      <c r="R424" s="597"/>
      <c r="S424" s="597"/>
      <c r="T424" s="597"/>
      <c r="U424" s="597"/>
      <c r="V424" s="597"/>
      <c r="W424" s="597"/>
      <c r="X424" s="597"/>
      <c r="Y424" s="597"/>
      <c r="Z424" s="597"/>
      <c r="AA424" s="591"/>
    </row>
    <row r="425" spans="1:27" ht="15.75" customHeight="1">
      <c r="A425" s="591"/>
      <c r="B425" s="591"/>
      <c r="C425" s="591"/>
      <c r="D425" s="591"/>
      <c r="E425" s="591"/>
      <c r="F425" s="591"/>
      <c r="G425" s="591"/>
      <c r="H425" s="591"/>
      <c r="I425" s="591"/>
      <c r="J425" s="591"/>
      <c r="K425" s="591"/>
      <c r="L425" s="591"/>
      <c r="M425" s="596"/>
      <c r="N425" s="597"/>
      <c r="O425" s="597"/>
      <c r="P425" s="597"/>
      <c r="Q425" s="597"/>
      <c r="R425" s="597"/>
      <c r="S425" s="597"/>
      <c r="T425" s="597"/>
      <c r="U425" s="597"/>
      <c r="V425" s="597"/>
      <c r="W425" s="597"/>
      <c r="X425" s="597"/>
      <c r="Y425" s="597"/>
      <c r="Z425" s="597"/>
      <c r="AA425" s="591"/>
    </row>
    <row r="426" spans="1:27" ht="15.75" customHeight="1">
      <c r="A426" s="591"/>
      <c r="B426" s="591"/>
      <c r="C426" s="591"/>
      <c r="D426" s="591"/>
      <c r="E426" s="591"/>
      <c r="F426" s="591"/>
      <c r="G426" s="591"/>
      <c r="H426" s="591"/>
      <c r="I426" s="591"/>
      <c r="J426" s="591"/>
      <c r="K426" s="591"/>
      <c r="L426" s="591"/>
      <c r="M426" s="596"/>
      <c r="N426" s="597"/>
      <c r="O426" s="597"/>
      <c r="P426" s="597"/>
      <c r="Q426" s="597"/>
      <c r="R426" s="597"/>
      <c r="S426" s="597"/>
      <c r="T426" s="597"/>
      <c r="U426" s="597"/>
      <c r="V426" s="597"/>
      <c r="W426" s="597"/>
      <c r="X426" s="597"/>
      <c r="Y426" s="597"/>
      <c r="Z426" s="597"/>
      <c r="AA426" s="591"/>
    </row>
    <row r="427" spans="1:27" ht="15.75" customHeight="1">
      <c r="A427" s="591"/>
      <c r="B427" s="591"/>
      <c r="C427" s="591"/>
      <c r="D427" s="591"/>
      <c r="E427" s="591"/>
      <c r="F427" s="591"/>
      <c r="G427" s="591"/>
      <c r="H427" s="591"/>
      <c r="I427" s="591"/>
      <c r="J427" s="591"/>
      <c r="K427" s="591"/>
      <c r="L427" s="591"/>
      <c r="M427" s="596"/>
      <c r="N427" s="597"/>
      <c r="O427" s="597"/>
      <c r="P427" s="597"/>
      <c r="Q427" s="597"/>
      <c r="R427" s="597"/>
      <c r="S427" s="597"/>
      <c r="T427" s="597"/>
      <c r="U427" s="597"/>
      <c r="V427" s="597"/>
      <c r="W427" s="597"/>
      <c r="X427" s="597"/>
      <c r="Y427" s="597"/>
      <c r="Z427" s="597"/>
      <c r="AA427" s="591"/>
    </row>
    <row r="428" spans="1:27" ht="15.75" customHeight="1">
      <c r="A428" s="591"/>
      <c r="B428" s="591"/>
      <c r="C428" s="591"/>
      <c r="D428" s="591"/>
      <c r="E428" s="591"/>
      <c r="F428" s="591"/>
      <c r="G428" s="591"/>
      <c r="H428" s="591"/>
      <c r="I428" s="591"/>
      <c r="J428" s="591"/>
      <c r="K428" s="591"/>
      <c r="L428" s="591"/>
      <c r="M428" s="596"/>
      <c r="N428" s="597"/>
      <c r="O428" s="597"/>
      <c r="P428" s="597"/>
      <c r="Q428" s="597"/>
      <c r="R428" s="597"/>
      <c r="S428" s="597"/>
      <c r="T428" s="597"/>
      <c r="U428" s="597"/>
      <c r="V428" s="597"/>
      <c r="W428" s="597"/>
      <c r="X428" s="597"/>
      <c r="Y428" s="597"/>
      <c r="Z428" s="597"/>
      <c r="AA428" s="591"/>
    </row>
    <row r="429" spans="1:27" ht="15.75" customHeight="1">
      <c r="A429" s="591"/>
      <c r="B429" s="591"/>
      <c r="C429" s="591"/>
      <c r="D429" s="591"/>
      <c r="E429" s="591"/>
      <c r="F429" s="591"/>
      <c r="G429" s="591"/>
      <c r="H429" s="591"/>
      <c r="I429" s="591"/>
      <c r="J429" s="591"/>
      <c r="K429" s="591"/>
      <c r="L429" s="591"/>
      <c r="M429" s="596"/>
      <c r="N429" s="597"/>
      <c r="O429" s="597"/>
      <c r="P429" s="597"/>
      <c r="Q429" s="597"/>
      <c r="R429" s="597"/>
      <c r="S429" s="597"/>
      <c r="T429" s="597"/>
      <c r="U429" s="597"/>
      <c r="V429" s="597"/>
      <c r="W429" s="597"/>
      <c r="X429" s="597"/>
      <c r="Y429" s="597"/>
      <c r="Z429" s="597"/>
      <c r="AA429" s="591"/>
    </row>
    <row r="430" spans="1:27" ht="15.75" customHeight="1">
      <c r="A430" s="591"/>
      <c r="B430" s="591"/>
      <c r="C430" s="591"/>
      <c r="D430" s="591"/>
      <c r="E430" s="591"/>
      <c r="F430" s="591"/>
      <c r="G430" s="591"/>
      <c r="H430" s="591"/>
      <c r="I430" s="591"/>
      <c r="J430" s="591"/>
      <c r="K430" s="591"/>
      <c r="L430" s="591"/>
      <c r="M430" s="596"/>
      <c r="N430" s="597"/>
      <c r="O430" s="597"/>
      <c r="P430" s="597"/>
      <c r="Q430" s="597"/>
      <c r="R430" s="597"/>
      <c r="S430" s="597"/>
      <c r="T430" s="597"/>
      <c r="U430" s="597"/>
      <c r="V430" s="597"/>
      <c r="W430" s="597"/>
      <c r="X430" s="597"/>
      <c r="Y430" s="597"/>
      <c r="Z430" s="597"/>
      <c r="AA430" s="591"/>
    </row>
    <row r="431" spans="1:27" ht="15.75" customHeight="1">
      <c r="A431" s="591"/>
      <c r="B431" s="591"/>
      <c r="C431" s="591"/>
      <c r="D431" s="591"/>
      <c r="E431" s="591"/>
      <c r="F431" s="591"/>
      <c r="G431" s="591"/>
      <c r="H431" s="591"/>
      <c r="I431" s="591"/>
      <c r="J431" s="591"/>
      <c r="K431" s="591"/>
      <c r="L431" s="591"/>
      <c r="M431" s="596"/>
      <c r="N431" s="597"/>
      <c r="O431" s="597"/>
      <c r="P431" s="597"/>
      <c r="Q431" s="597"/>
      <c r="R431" s="597"/>
      <c r="S431" s="597"/>
      <c r="T431" s="597"/>
      <c r="U431" s="597"/>
      <c r="V431" s="597"/>
      <c r="W431" s="597"/>
      <c r="X431" s="597"/>
      <c r="Y431" s="597"/>
      <c r="Z431" s="597"/>
      <c r="AA431" s="591"/>
    </row>
    <row r="432" spans="1:27" ht="15.75" customHeight="1">
      <c r="A432" s="591"/>
      <c r="B432" s="591"/>
      <c r="C432" s="591"/>
      <c r="D432" s="591"/>
      <c r="E432" s="591"/>
      <c r="F432" s="591"/>
      <c r="G432" s="591"/>
      <c r="H432" s="591"/>
      <c r="I432" s="591"/>
      <c r="J432" s="591"/>
      <c r="K432" s="591"/>
      <c r="L432" s="591"/>
      <c r="M432" s="596"/>
      <c r="N432" s="597"/>
      <c r="O432" s="597"/>
      <c r="P432" s="597"/>
      <c r="Q432" s="597"/>
      <c r="R432" s="597"/>
      <c r="S432" s="597"/>
      <c r="T432" s="597"/>
      <c r="U432" s="597"/>
      <c r="V432" s="597"/>
      <c r="W432" s="597"/>
      <c r="X432" s="597"/>
      <c r="Y432" s="597"/>
      <c r="Z432" s="597"/>
      <c r="AA432" s="591"/>
    </row>
    <row r="433" spans="1:27" ht="15.75" customHeight="1">
      <c r="A433" s="591"/>
      <c r="B433" s="591"/>
      <c r="C433" s="591"/>
      <c r="D433" s="591"/>
      <c r="E433" s="591"/>
      <c r="F433" s="591"/>
      <c r="G433" s="591"/>
      <c r="H433" s="591"/>
      <c r="I433" s="591"/>
      <c r="J433" s="591"/>
      <c r="K433" s="591"/>
      <c r="L433" s="591"/>
      <c r="M433" s="596"/>
      <c r="N433" s="597"/>
      <c r="O433" s="597"/>
      <c r="P433" s="597"/>
      <c r="Q433" s="597"/>
      <c r="R433" s="597"/>
      <c r="S433" s="597"/>
      <c r="T433" s="597"/>
      <c r="U433" s="597"/>
      <c r="V433" s="597"/>
      <c r="W433" s="597"/>
      <c r="X433" s="597"/>
      <c r="Y433" s="597"/>
      <c r="Z433" s="597"/>
      <c r="AA433" s="591"/>
    </row>
    <row r="434" spans="1:27" ht="15.75" customHeight="1">
      <c r="A434" s="591"/>
      <c r="B434" s="591"/>
      <c r="C434" s="591"/>
      <c r="D434" s="591"/>
      <c r="E434" s="591"/>
      <c r="F434" s="591"/>
      <c r="G434" s="591"/>
      <c r="H434" s="591"/>
      <c r="I434" s="591"/>
      <c r="J434" s="591"/>
      <c r="K434" s="591"/>
      <c r="L434" s="591"/>
      <c r="M434" s="596"/>
      <c r="N434" s="597"/>
      <c r="O434" s="597"/>
      <c r="P434" s="597"/>
      <c r="Q434" s="597"/>
      <c r="R434" s="597"/>
      <c r="S434" s="597"/>
      <c r="T434" s="597"/>
      <c r="U434" s="597"/>
      <c r="V434" s="597"/>
      <c r="W434" s="597"/>
      <c r="X434" s="597"/>
      <c r="Y434" s="597"/>
      <c r="Z434" s="597"/>
      <c r="AA434" s="591"/>
    </row>
    <row r="435" spans="1:27" ht="15.75" customHeight="1">
      <c r="A435" s="591"/>
      <c r="B435" s="591"/>
      <c r="C435" s="591"/>
      <c r="D435" s="591"/>
      <c r="E435" s="591"/>
      <c r="F435" s="591"/>
      <c r="G435" s="591"/>
      <c r="H435" s="591"/>
      <c r="I435" s="591"/>
      <c r="J435" s="591"/>
      <c r="K435" s="591"/>
      <c r="L435" s="591"/>
      <c r="M435" s="596"/>
      <c r="N435" s="597"/>
      <c r="O435" s="597"/>
      <c r="P435" s="597"/>
      <c r="Q435" s="597"/>
      <c r="R435" s="597"/>
      <c r="S435" s="597"/>
      <c r="T435" s="597"/>
      <c r="U435" s="597"/>
      <c r="V435" s="597"/>
      <c r="W435" s="597"/>
      <c r="X435" s="597"/>
      <c r="Y435" s="597"/>
      <c r="Z435" s="597"/>
      <c r="AA435" s="591"/>
    </row>
    <row r="436" spans="1:27" ht="15.75" customHeight="1">
      <c r="A436" s="591"/>
      <c r="B436" s="591"/>
      <c r="C436" s="591"/>
      <c r="D436" s="591"/>
      <c r="E436" s="591"/>
      <c r="F436" s="591"/>
      <c r="G436" s="591"/>
      <c r="H436" s="591"/>
      <c r="I436" s="591"/>
      <c r="J436" s="591"/>
      <c r="K436" s="591"/>
      <c r="L436" s="591"/>
      <c r="M436" s="596"/>
      <c r="N436" s="597"/>
      <c r="O436" s="597"/>
      <c r="P436" s="597"/>
      <c r="Q436" s="597"/>
      <c r="R436" s="597"/>
      <c r="S436" s="597"/>
      <c r="T436" s="597"/>
      <c r="U436" s="597"/>
      <c r="V436" s="597"/>
      <c r="W436" s="597"/>
      <c r="X436" s="597"/>
      <c r="Y436" s="597"/>
      <c r="Z436" s="597"/>
      <c r="AA436" s="591"/>
    </row>
    <row r="437" spans="1:27" ht="15.75" customHeight="1">
      <c r="A437" s="591"/>
      <c r="B437" s="591"/>
      <c r="C437" s="591"/>
      <c r="D437" s="591"/>
      <c r="E437" s="591"/>
      <c r="F437" s="591"/>
      <c r="G437" s="591"/>
      <c r="H437" s="591"/>
      <c r="I437" s="591"/>
      <c r="J437" s="591"/>
      <c r="K437" s="591"/>
      <c r="L437" s="591"/>
      <c r="M437" s="596"/>
      <c r="N437" s="597"/>
      <c r="O437" s="597"/>
      <c r="P437" s="597"/>
      <c r="Q437" s="597"/>
      <c r="R437" s="597"/>
      <c r="S437" s="597"/>
      <c r="T437" s="597"/>
      <c r="U437" s="597"/>
      <c r="V437" s="597"/>
      <c r="W437" s="597"/>
      <c r="X437" s="597"/>
      <c r="Y437" s="597"/>
      <c r="Z437" s="597"/>
      <c r="AA437" s="591"/>
    </row>
    <row r="438" spans="1:27" ht="15.75" customHeight="1">
      <c r="A438" s="591"/>
      <c r="B438" s="591"/>
      <c r="C438" s="591"/>
      <c r="D438" s="591"/>
      <c r="E438" s="591"/>
      <c r="F438" s="591"/>
      <c r="G438" s="591"/>
      <c r="H438" s="591"/>
      <c r="I438" s="591"/>
      <c r="J438" s="591"/>
      <c r="K438" s="591"/>
      <c r="L438" s="591"/>
      <c r="M438" s="596"/>
      <c r="N438" s="597"/>
      <c r="O438" s="597"/>
      <c r="P438" s="597"/>
      <c r="Q438" s="597"/>
      <c r="R438" s="597"/>
      <c r="S438" s="597"/>
      <c r="T438" s="597"/>
      <c r="U438" s="597"/>
      <c r="V438" s="597"/>
      <c r="W438" s="597"/>
      <c r="X438" s="597"/>
      <c r="Y438" s="597"/>
      <c r="Z438" s="597"/>
      <c r="AA438" s="591"/>
    </row>
    <row r="439" spans="1:27" ht="15.75" customHeight="1">
      <c r="A439" s="591"/>
      <c r="B439" s="591"/>
      <c r="C439" s="591"/>
      <c r="D439" s="591"/>
      <c r="E439" s="591"/>
      <c r="F439" s="591"/>
      <c r="G439" s="591"/>
      <c r="H439" s="591"/>
      <c r="I439" s="591"/>
      <c r="J439" s="591"/>
      <c r="K439" s="591"/>
      <c r="L439" s="591"/>
      <c r="M439" s="596"/>
      <c r="N439" s="597"/>
      <c r="O439" s="597"/>
      <c r="P439" s="597"/>
      <c r="Q439" s="597"/>
      <c r="R439" s="597"/>
      <c r="S439" s="597"/>
      <c r="T439" s="597"/>
      <c r="U439" s="597"/>
      <c r="V439" s="597"/>
      <c r="W439" s="597"/>
      <c r="X439" s="597"/>
      <c r="Y439" s="597"/>
      <c r="Z439" s="597"/>
      <c r="AA439" s="591"/>
    </row>
    <row r="440" spans="1:27" ht="15.75" customHeight="1">
      <c r="A440" s="591"/>
      <c r="B440" s="591"/>
      <c r="C440" s="591"/>
      <c r="D440" s="591"/>
      <c r="E440" s="591"/>
      <c r="F440" s="591"/>
      <c r="G440" s="591"/>
      <c r="H440" s="591"/>
      <c r="I440" s="591"/>
      <c r="J440" s="591"/>
      <c r="K440" s="591"/>
      <c r="L440" s="591"/>
      <c r="M440" s="596"/>
      <c r="N440" s="597"/>
      <c r="O440" s="597"/>
      <c r="P440" s="597"/>
      <c r="Q440" s="597"/>
      <c r="R440" s="597"/>
      <c r="S440" s="597"/>
      <c r="T440" s="597"/>
      <c r="U440" s="597"/>
      <c r="V440" s="597"/>
      <c r="W440" s="597"/>
      <c r="X440" s="597"/>
      <c r="Y440" s="597"/>
      <c r="Z440" s="597"/>
      <c r="AA440" s="591"/>
    </row>
    <row r="441" spans="1:27" ht="15.75" customHeight="1">
      <c r="A441" s="591"/>
      <c r="B441" s="591"/>
      <c r="C441" s="591"/>
      <c r="D441" s="591"/>
      <c r="E441" s="591"/>
      <c r="F441" s="591"/>
      <c r="G441" s="591"/>
      <c r="H441" s="591"/>
      <c r="I441" s="591"/>
      <c r="J441" s="591"/>
      <c r="K441" s="591"/>
      <c r="L441" s="591"/>
      <c r="M441" s="596"/>
      <c r="N441" s="597"/>
      <c r="O441" s="597"/>
      <c r="P441" s="597"/>
      <c r="Q441" s="597"/>
      <c r="R441" s="597"/>
      <c r="S441" s="597"/>
      <c r="T441" s="597"/>
      <c r="U441" s="597"/>
      <c r="V441" s="597"/>
      <c r="W441" s="597"/>
      <c r="X441" s="597"/>
      <c r="Y441" s="597"/>
      <c r="Z441" s="597"/>
      <c r="AA441" s="591"/>
    </row>
    <row r="442" spans="1:27" ht="15.75" customHeight="1">
      <c r="A442" s="591"/>
      <c r="B442" s="591"/>
      <c r="C442" s="591"/>
      <c r="D442" s="591"/>
      <c r="E442" s="591"/>
      <c r="F442" s="591"/>
      <c r="G442" s="591"/>
      <c r="H442" s="591"/>
      <c r="I442" s="591"/>
      <c r="J442" s="591"/>
      <c r="K442" s="591"/>
      <c r="L442" s="591"/>
      <c r="M442" s="596"/>
      <c r="N442" s="597"/>
      <c r="O442" s="597"/>
      <c r="P442" s="597"/>
      <c r="Q442" s="597"/>
      <c r="R442" s="597"/>
      <c r="S442" s="597"/>
      <c r="T442" s="597"/>
      <c r="U442" s="597"/>
      <c r="V442" s="597"/>
      <c r="W442" s="597"/>
      <c r="X442" s="597"/>
      <c r="Y442" s="597"/>
      <c r="Z442" s="597"/>
      <c r="AA442" s="591"/>
    </row>
    <row r="443" spans="1:27" ht="15.75" customHeight="1">
      <c r="A443" s="591"/>
      <c r="B443" s="591"/>
      <c r="C443" s="591"/>
      <c r="D443" s="591"/>
      <c r="E443" s="591"/>
      <c r="F443" s="591"/>
      <c r="G443" s="591"/>
      <c r="H443" s="591"/>
      <c r="I443" s="591"/>
      <c r="J443" s="591"/>
      <c r="K443" s="591"/>
      <c r="L443" s="591"/>
      <c r="M443" s="596"/>
      <c r="N443" s="597"/>
      <c r="O443" s="597"/>
      <c r="P443" s="597"/>
      <c r="Q443" s="597"/>
      <c r="R443" s="597"/>
      <c r="S443" s="597"/>
      <c r="T443" s="597"/>
      <c r="U443" s="597"/>
      <c r="V443" s="597"/>
      <c r="W443" s="597"/>
      <c r="X443" s="597"/>
      <c r="Y443" s="597"/>
      <c r="Z443" s="597"/>
      <c r="AA443" s="591"/>
    </row>
    <row r="444" spans="1:27" ht="15.75" customHeight="1">
      <c r="A444" s="591"/>
      <c r="B444" s="591"/>
      <c r="C444" s="591"/>
      <c r="D444" s="591"/>
      <c r="E444" s="591"/>
      <c r="F444" s="591"/>
      <c r="G444" s="591"/>
      <c r="H444" s="591"/>
      <c r="I444" s="591"/>
      <c r="J444" s="591"/>
      <c r="K444" s="591"/>
      <c r="L444" s="591"/>
      <c r="M444" s="596"/>
      <c r="N444" s="597"/>
      <c r="O444" s="597"/>
      <c r="P444" s="597"/>
      <c r="Q444" s="597"/>
      <c r="R444" s="597"/>
      <c r="S444" s="597"/>
      <c r="T444" s="597"/>
      <c r="U444" s="597"/>
      <c r="V444" s="597"/>
      <c r="W444" s="597"/>
      <c r="X444" s="597"/>
      <c r="Y444" s="597"/>
      <c r="Z444" s="597"/>
      <c r="AA444" s="591"/>
    </row>
    <row r="445" spans="1:27" ht="15.75" customHeight="1">
      <c r="A445" s="591"/>
      <c r="B445" s="591"/>
      <c r="C445" s="591"/>
      <c r="D445" s="591"/>
      <c r="E445" s="591"/>
      <c r="F445" s="591"/>
      <c r="G445" s="591"/>
      <c r="H445" s="591"/>
      <c r="I445" s="591"/>
      <c r="J445" s="591"/>
      <c r="K445" s="591"/>
      <c r="L445" s="591"/>
      <c r="M445" s="596"/>
      <c r="N445" s="597"/>
      <c r="O445" s="597"/>
      <c r="P445" s="597"/>
      <c r="Q445" s="597"/>
      <c r="R445" s="597"/>
      <c r="S445" s="597"/>
      <c r="T445" s="597"/>
      <c r="U445" s="597"/>
      <c r="V445" s="597"/>
      <c r="W445" s="597"/>
      <c r="X445" s="597"/>
      <c r="Y445" s="597"/>
      <c r="Z445" s="597"/>
      <c r="AA445" s="591"/>
    </row>
    <row r="446" spans="1:27" ht="15.75" customHeight="1">
      <c r="A446" s="591"/>
      <c r="B446" s="591"/>
      <c r="C446" s="591"/>
      <c r="D446" s="591"/>
      <c r="E446" s="591"/>
      <c r="F446" s="591"/>
      <c r="G446" s="591"/>
      <c r="H446" s="591"/>
      <c r="I446" s="591"/>
      <c r="J446" s="591"/>
      <c r="K446" s="591"/>
      <c r="L446" s="591"/>
      <c r="M446" s="596"/>
      <c r="N446" s="597"/>
      <c r="O446" s="597"/>
      <c r="P446" s="597"/>
      <c r="Q446" s="597"/>
      <c r="R446" s="597"/>
      <c r="S446" s="597"/>
      <c r="T446" s="597"/>
      <c r="U446" s="597"/>
      <c r="V446" s="597"/>
      <c r="W446" s="597"/>
      <c r="X446" s="597"/>
      <c r="Y446" s="597"/>
      <c r="Z446" s="597"/>
      <c r="AA446" s="591"/>
    </row>
    <row r="447" spans="1:27" ht="15.75" customHeight="1">
      <c r="A447" s="591"/>
      <c r="B447" s="591"/>
      <c r="C447" s="591"/>
      <c r="D447" s="591"/>
      <c r="E447" s="591"/>
      <c r="F447" s="591"/>
      <c r="G447" s="591"/>
      <c r="H447" s="591"/>
      <c r="I447" s="591"/>
      <c r="J447" s="591"/>
      <c r="K447" s="591"/>
      <c r="L447" s="591"/>
      <c r="M447" s="596"/>
      <c r="N447" s="597"/>
      <c r="O447" s="597"/>
      <c r="P447" s="597"/>
      <c r="Q447" s="597"/>
      <c r="R447" s="597"/>
      <c r="S447" s="597"/>
      <c r="T447" s="597"/>
      <c r="U447" s="597"/>
      <c r="V447" s="597"/>
      <c r="W447" s="597"/>
      <c r="X447" s="597"/>
      <c r="Y447" s="597"/>
      <c r="Z447" s="597"/>
      <c r="AA447" s="591"/>
    </row>
    <row r="448" spans="1:27" ht="15.75" customHeight="1">
      <c r="A448" s="591"/>
      <c r="B448" s="591"/>
      <c r="C448" s="591"/>
      <c r="D448" s="591"/>
      <c r="E448" s="591"/>
      <c r="F448" s="591"/>
      <c r="G448" s="591"/>
      <c r="H448" s="591"/>
      <c r="I448" s="591"/>
      <c r="J448" s="591"/>
      <c r="K448" s="591"/>
      <c r="L448" s="591"/>
      <c r="M448" s="596"/>
      <c r="N448" s="597"/>
      <c r="O448" s="597"/>
      <c r="P448" s="597"/>
      <c r="Q448" s="597"/>
      <c r="R448" s="597"/>
      <c r="S448" s="597"/>
      <c r="T448" s="597"/>
      <c r="U448" s="597"/>
      <c r="V448" s="597"/>
      <c r="W448" s="597"/>
      <c r="X448" s="597"/>
      <c r="Y448" s="597"/>
      <c r="Z448" s="597"/>
      <c r="AA448" s="591"/>
    </row>
    <row r="449" spans="1:27" ht="15.75" customHeight="1">
      <c r="A449" s="591"/>
      <c r="B449" s="591"/>
      <c r="C449" s="591"/>
      <c r="D449" s="591"/>
      <c r="E449" s="591"/>
      <c r="F449" s="591"/>
      <c r="G449" s="591"/>
      <c r="H449" s="591"/>
      <c r="I449" s="591"/>
      <c r="J449" s="591"/>
      <c r="K449" s="591"/>
      <c r="L449" s="591"/>
      <c r="M449" s="596"/>
      <c r="N449" s="597"/>
      <c r="O449" s="597"/>
      <c r="P449" s="597"/>
      <c r="Q449" s="597"/>
      <c r="R449" s="597"/>
      <c r="S449" s="597"/>
      <c r="T449" s="597"/>
      <c r="U449" s="597"/>
      <c r="V449" s="597"/>
      <c r="W449" s="597"/>
      <c r="X449" s="597"/>
      <c r="Y449" s="597"/>
      <c r="Z449" s="597"/>
      <c r="AA449" s="591"/>
    </row>
    <row r="450" spans="1:27" ht="15.75" customHeight="1">
      <c r="A450" s="591"/>
      <c r="B450" s="591"/>
      <c r="C450" s="591"/>
      <c r="D450" s="591"/>
      <c r="E450" s="591"/>
      <c r="F450" s="591"/>
      <c r="G450" s="591"/>
      <c r="H450" s="591"/>
      <c r="I450" s="591"/>
      <c r="J450" s="591"/>
      <c r="K450" s="591"/>
      <c r="L450" s="591"/>
      <c r="M450" s="596"/>
      <c r="N450" s="597"/>
      <c r="O450" s="597"/>
      <c r="P450" s="597"/>
      <c r="Q450" s="597"/>
      <c r="R450" s="597"/>
      <c r="S450" s="597"/>
      <c r="T450" s="597"/>
      <c r="U450" s="597"/>
      <c r="V450" s="597"/>
      <c r="W450" s="597"/>
      <c r="X450" s="597"/>
      <c r="Y450" s="597"/>
      <c r="Z450" s="597"/>
      <c r="AA450" s="591"/>
    </row>
    <row r="451" spans="1:27" ht="15.75" customHeight="1">
      <c r="A451" s="591"/>
      <c r="B451" s="591"/>
      <c r="C451" s="591"/>
      <c r="D451" s="591"/>
      <c r="E451" s="591"/>
      <c r="F451" s="591"/>
      <c r="G451" s="591"/>
      <c r="H451" s="591"/>
      <c r="I451" s="591"/>
      <c r="J451" s="591"/>
      <c r="K451" s="591"/>
      <c r="L451" s="591"/>
      <c r="M451" s="596"/>
      <c r="N451" s="597"/>
      <c r="O451" s="597"/>
      <c r="P451" s="597"/>
      <c r="Q451" s="597"/>
      <c r="R451" s="597"/>
      <c r="S451" s="597"/>
      <c r="T451" s="597"/>
      <c r="U451" s="597"/>
      <c r="V451" s="597"/>
      <c r="W451" s="597"/>
      <c r="X451" s="597"/>
      <c r="Y451" s="597"/>
      <c r="Z451" s="597"/>
      <c r="AA451" s="591"/>
    </row>
    <row r="452" spans="1:27" ht="15.75" customHeight="1">
      <c r="A452" s="591"/>
      <c r="B452" s="591"/>
      <c r="C452" s="591"/>
      <c r="D452" s="591"/>
      <c r="E452" s="591"/>
      <c r="F452" s="591"/>
      <c r="G452" s="591"/>
      <c r="H452" s="591"/>
      <c r="I452" s="591"/>
      <c r="J452" s="591"/>
      <c r="K452" s="591"/>
      <c r="L452" s="591"/>
      <c r="M452" s="596"/>
      <c r="N452" s="597"/>
      <c r="O452" s="597"/>
      <c r="P452" s="597"/>
      <c r="Q452" s="597"/>
      <c r="R452" s="597"/>
      <c r="S452" s="597"/>
      <c r="T452" s="597"/>
      <c r="U452" s="597"/>
      <c r="V452" s="597"/>
      <c r="W452" s="597"/>
      <c r="X452" s="597"/>
      <c r="Y452" s="597"/>
      <c r="Z452" s="597"/>
      <c r="AA452" s="591"/>
    </row>
    <row r="453" spans="1:27" ht="15.75" customHeight="1">
      <c r="A453" s="591"/>
      <c r="B453" s="591"/>
      <c r="C453" s="591"/>
      <c r="D453" s="591"/>
      <c r="E453" s="591"/>
      <c r="F453" s="591"/>
      <c r="G453" s="591"/>
      <c r="H453" s="591"/>
      <c r="I453" s="591"/>
      <c r="J453" s="591"/>
      <c r="K453" s="591"/>
      <c r="L453" s="591"/>
      <c r="M453" s="596"/>
      <c r="N453" s="597"/>
      <c r="O453" s="597"/>
      <c r="P453" s="597"/>
      <c r="Q453" s="597"/>
      <c r="R453" s="597"/>
      <c r="S453" s="597"/>
      <c r="T453" s="597"/>
      <c r="U453" s="597"/>
      <c r="V453" s="597"/>
      <c r="W453" s="597"/>
      <c r="X453" s="597"/>
      <c r="Y453" s="597"/>
      <c r="Z453" s="597"/>
      <c r="AA453" s="591"/>
    </row>
    <row r="454" spans="1:27" ht="15.75" customHeight="1">
      <c r="A454" s="591"/>
      <c r="B454" s="591"/>
      <c r="C454" s="591"/>
      <c r="D454" s="591"/>
      <c r="E454" s="591"/>
      <c r="F454" s="591"/>
      <c r="G454" s="591"/>
      <c r="H454" s="591"/>
      <c r="I454" s="591"/>
      <c r="J454" s="591"/>
      <c r="K454" s="591"/>
      <c r="L454" s="591"/>
      <c r="M454" s="596"/>
      <c r="N454" s="597"/>
      <c r="O454" s="597"/>
      <c r="P454" s="597"/>
      <c r="Q454" s="597"/>
      <c r="R454" s="597"/>
      <c r="S454" s="597"/>
      <c r="T454" s="597"/>
      <c r="U454" s="597"/>
      <c r="V454" s="597"/>
      <c r="W454" s="597"/>
      <c r="X454" s="597"/>
      <c r="Y454" s="597"/>
      <c r="Z454" s="597"/>
      <c r="AA454" s="591"/>
    </row>
    <row r="455" spans="1:27" ht="15.75" customHeight="1">
      <c r="A455" s="591"/>
      <c r="B455" s="591"/>
      <c r="C455" s="591"/>
      <c r="D455" s="591"/>
      <c r="E455" s="591"/>
      <c r="F455" s="591"/>
      <c r="G455" s="591"/>
      <c r="H455" s="591"/>
      <c r="I455" s="591"/>
      <c r="J455" s="591"/>
      <c r="K455" s="591"/>
      <c r="L455" s="591"/>
      <c r="M455" s="596"/>
      <c r="N455" s="597"/>
      <c r="O455" s="597"/>
      <c r="P455" s="597"/>
      <c r="Q455" s="597"/>
      <c r="R455" s="597"/>
      <c r="S455" s="597"/>
      <c r="T455" s="597"/>
      <c r="U455" s="597"/>
      <c r="V455" s="597"/>
      <c r="W455" s="597"/>
      <c r="X455" s="597"/>
      <c r="Y455" s="597"/>
      <c r="Z455" s="597"/>
      <c r="AA455" s="591"/>
    </row>
    <row r="456" spans="1:27" ht="15.75" customHeight="1">
      <c r="A456" s="591"/>
      <c r="B456" s="591"/>
      <c r="C456" s="591"/>
      <c r="D456" s="591"/>
      <c r="E456" s="591"/>
      <c r="F456" s="591"/>
      <c r="G456" s="591"/>
      <c r="H456" s="591"/>
      <c r="I456" s="591"/>
      <c r="J456" s="591"/>
      <c r="K456" s="591"/>
      <c r="L456" s="591"/>
      <c r="M456" s="596"/>
      <c r="N456" s="597"/>
      <c r="O456" s="597"/>
      <c r="P456" s="597"/>
      <c r="Q456" s="597"/>
      <c r="R456" s="597"/>
      <c r="S456" s="597"/>
      <c r="T456" s="597"/>
      <c r="U456" s="597"/>
      <c r="V456" s="597"/>
      <c r="W456" s="597"/>
      <c r="X456" s="597"/>
      <c r="Y456" s="597"/>
      <c r="Z456" s="597"/>
      <c r="AA456" s="591"/>
    </row>
    <row r="457" spans="1:27" ht="15.75" customHeight="1">
      <c r="A457" s="591"/>
      <c r="B457" s="591"/>
      <c r="C457" s="591"/>
      <c r="D457" s="591"/>
      <c r="E457" s="591"/>
      <c r="F457" s="591"/>
      <c r="G457" s="591"/>
      <c r="H457" s="591"/>
      <c r="I457" s="591"/>
      <c r="J457" s="591"/>
      <c r="K457" s="591"/>
      <c r="L457" s="591"/>
      <c r="M457" s="596"/>
      <c r="N457" s="597"/>
      <c r="O457" s="597"/>
      <c r="P457" s="597"/>
      <c r="Q457" s="597"/>
      <c r="R457" s="597"/>
      <c r="S457" s="597"/>
      <c r="T457" s="597"/>
      <c r="U457" s="597"/>
      <c r="V457" s="597"/>
      <c r="W457" s="597"/>
      <c r="X457" s="597"/>
      <c r="Y457" s="597"/>
      <c r="Z457" s="597"/>
      <c r="AA457" s="591"/>
    </row>
    <row r="458" spans="1:27" ht="15.75" customHeight="1">
      <c r="A458" s="591"/>
      <c r="B458" s="591"/>
      <c r="C458" s="591"/>
      <c r="D458" s="591"/>
      <c r="E458" s="591"/>
      <c r="F458" s="591"/>
      <c r="G458" s="591"/>
      <c r="H458" s="591"/>
      <c r="I458" s="591"/>
      <c r="J458" s="591"/>
      <c r="K458" s="591"/>
      <c r="L458" s="591"/>
      <c r="M458" s="596"/>
      <c r="N458" s="597"/>
      <c r="O458" s="597"/>
      <c r="P458" s="597"/>
      <c r="Q458" s="597"/>
      <c r="R458" s="597"/>
      <c r="S458" s="597"/>
      <c r="T458" s="597"/>
      <c r="U458" s="597"/>
      <c r="V458" s="597"/>
      <c r="W458" s="597"/>
      <c r="X458" s="597"/>
      <c r="Y458" s="597"/>
      <c r="Z458" s="597"/>
      <c r="AA458" s="591"/>
    </row>
    <row r="459" spans="1:27" ht="15.75" customHeight="1">
      <c r="A459" s="591"/>
      <c r="B459" s="591"/>
      <c r="C459" s="591"/>
      <c r="D459" s="591"/>
      <c r="E459" s="591"/>
      <c r="F459" s="591"/>
      <c r="G459" s="591"/>
      <c r="H459" s="591"/>
      <c r="I459" s="591"/>
      <c r="J459" s="591"/>
      <c r="K459" s="591"/>
      <c r="L459" s="591"/>
      <c r="M459" s="596"/>
      <c r="N459" s="597"/>
      <c r="O459" s="597"/>
      <c r="P459" s="597"/>
      <c r="Q459" s="597"/>
      <c r="R459" s="597"/>
      <c r="S459" s="597"/>
      <c r="T459" s="597"/>
      <c r="U459" s="597"/>
      <c r="V459" s="597"/>
      <c r="W459" s="597"/>
      <c r="X459" s="597"/>
      <c r="Y459" s="597"/>
      <c r="Z459" s="597"/>
      <c r="AA459" s="591"/>
    </row>
    <row r="460" spans="1:27" ht="15.75" customHeight="1">
      <c r="A460" s="591"/>
      <c r="B460" s="591"/>
      <c r="C460" s="591"/>
      <c r="D460" s="591"/>
      <c r="E460" s="591"/>
      <c r="F460" s="591"/>
      <c r="G460" s="591"/>
      <c r="H460" s="591"/>
      <c r="I460" s="591"/>
      <c r="J460" s="591"/>
      <c r="K460" s="591"/>
      <c r="L460" s="591"/>
      <c r="M460" s="596"/>
      <c r="N460" s="597"/>
      <c r="O460" s="597"/>
      <c r="P460" s="597"/>
      <c r="Q460" s="597"/>
      <c r="R460" s="597"/>
      <c r="S460" s="597"/>
      <c r="T460" s="597"/>
      <c r="U460" s="597"/>
      <c r="V460" s="597"/>
      <c r="W460" s="597"/>
      <c r="X460" s="597"/>
      <c r="Y460" s="597"/>
      <c r="Z460" s="597"/>
      <c r="AA460" s="591"/>
    </row>
    <row r="461" spans="1:27" ht="15.75" customHeight="1">
      <c r="A461" s="591"/>
      <c r="B461" s="591"/>
      <c r="C461" s="591"/>
      <c r="D461" s="591"/>
      <c r="E461" s="591"/>
      <c r="F461" s="591"/>
      <c r="G461" s="591"/>
      <c r="H461" s="591"/>
      <c r="I461" s="591"/>
      <c r="J461" s="591"/>
      <c r="K461" s="591"/>
      <c r="L461" s="591"/>
      <c r="M461" s="596"/>
      <c r="N461" s="597"/>
      <c r="O461" s="597"/>
      <c r="P461" s="597"/>
      <c r="Q461" s="597"/>
      <c r="R461" s="597"/>
      <c r="S461" s="597"/>
      <c r="T461" s="597"/>
      <c r="U461" s="597"/>
      <c r="V461" s="597"/>
      <c r="W461" s="597"/>
      <c r="X461" s="597"/>
      <c r="Y461" s="597"/>
      <c r="Z461" s="597"/>
      <c r="AA461" s="591"/>
    </row>
    <row r="462" spans="1:27" ht="15.75" customHeight="1">
      <c r="A462" s="591"/>
      <c r="B462" s="591"/>
      <c r="C462" s="591"/>
      <c r="D462" s="591"/>
      <c r="E462" s="591"/>
      <c r="F462" s="591"/>
      <c r="G462" s="591"/>
      <c r="H462" s="591"/>
      <c r="I462" s="591"/>
      <c r="J462" s="591"/>
      <c r="K462" s="591"/>
      <c r="L462" s="591"/>
      <c r="M462" s="596"/>
      <c r="N462" s="597"/>
      <c r="O462" s="597"/>
      <c r="P462" s="597"/>
      <c r="Q462" s="597"/>
      <c r="R462" s="597"/>
      <c r="S462" s="597"/>
      <c r="T462" s="597"/>
      <c r="U462" s="597"/>
      <c r="V462" s="597"/>
      <c r="W462" s="597"/>
      <c r="X462" s="597"/>
      <c r="Y462" s="597"/>
      <c r="Z462" s="597"/>
      <c r="AA462" s="591"/>
    </row>
    <row r="463" spans="1:27" ht="15.75" customHeight="1">
      <c r="A463" s="591"/>
      <c r="B463" s="591"/>
      <c r="C463" s="591"/>
      <c r="D463" s="591"/>
      <c r="E463" s="591"/>
      <c r="F463" s="591"/>
      <c r="G463" s="591"/>
      <c r="H463" s="591"/>
      <c r="I463" s="591"/>
      <c r="J463" s="591"/>
      <c r="K463" s="591"/>
      <c r="L463" s="591"/>
      <c r="M463" s="596"/>
      <c r="N463" s="597"/>
      <c r="O463" s="597"/>
      <c r="P463" s="597"/>
      <c r="Q463" s="597"/>
      <c r="R463" s="597"/>
      <c r="S463" s="597"/>
      <c r="T463" s="597"/>
      <c r="U463" s="597"/>
      <c r="V463" s="597"/>
      <c r="W463" s="597"/>
      <c r="X463" s="597"/>
      <c r="Y463" s="597"/>
      <c r="Z463" s="597"/>
      <c r="AA463" s="591"/>
    </row>
    <row r="464" spans="1:27" ht="15.75" customHeight="1">
      <c r="A464" s="591"/>
      <c r="B464" s="591"/>
      <c r="C464" s="591"/>
      <c r="D464" s="591"/>
      <c r="E464" s="591"/>
      <c r="F464" s="591"/>
      <c r="G464" s="591"/>
      <c r="H464" s="591"/>
      <c r="I464" s="591"/>
      <c r="J464" s="591"/>
      <c r="K464" s="591"/>
      <c r="L464" s="591"/>
      <c r="M464" s="596"/>
      <c r="N464" s="597"/>
      <c r="O464" s="597"/>
      <c r="P464" s="597"/>
      <c r="Q464" s="597"/>
      <c r="R464" s="597"/>
      <c r="S464" s="597"/>
      <c r="T464" s="597"/>
      <c r="U464" s="597"/>
      <c r="V464" s="597"/>
      <c r="W464" s="597"/>
      <c r="X464" s="597"/>
      <c r="Y464" s="597"/>
      <c r="Z464" s="597"/>
      <c r="AA464" s="591"/>
    </row>
    <row r="465" spans="1:27" ht="15.75" customHeight="1">
      <c r="A465" s="591"/>
      <c r="B465" s="591"/>
      <c r="C465" s="591"/>
      <c r="D465" s="591"/>
      <c r="E465" s="591"/>
      <c r="F465" s="591"/>
      <c r="G465" s="591"/>
      <c r="H465" s="591"/>
      <c r="I465" s="591"/>
      <c r="J465" s="591"/>
      <c r="K465" s="591"/>
      <c r="L465" s="591"/>
      <c r="M465" s="596"/>
      <c r="N465" s="597"/>
      <c r="O465" s="597"/>
      <c r="P465" s="597"/>
      <c r="Q465" s="597"/>
      <c r="R465" s="597"/>
      <c r="S465" s="597"/>
      <c r="T465" s="597"/>
      <c r="U465" s="597"/>
      <c r="V465" s="597"/>
      <c r="W465" s="597"/>
      <c r="X465" s="597"/>
      <c r="Y465" s="597"/>
      <c r="Z465" s="597"/>
      <c r="AA465" s="591"/>
    </row>
    <row r="466" spans="1:27" ht="15.75" customHeight="1">
      <c r="A466" s="591"/>
      <c r="B466" s="591"/>
      <c r="C466" s="591"/>
      <c r="D466" s="591"/>
      <c r="E466" s="591"/>
      <c r="F466" s="591"/>
      <c r="G466" s="591"/>
      <c r="H466" s="591"/>
      <c r="I466" s="591"/>
      <c r="J466" s="591"/>
      <c r="K466" s="591"/>
      <c r="L466" s="591"/>
      <c r="M466" s="596"/>
      <c r="N466" s="597"/>
      <c r="O466" s="597"/>
      <c r="P466" s="597"/>
      <c r="Q466" s="597"/>
      <c r="R466" s="597"/>
      <c r="S466" s="597"/>
      <c r="T466" s="597"/>
      <c r="U466" s="597"/>
      <c r="V466" s="597"/>
      <c r="W466" s="597"/>
      <c r="X466" s="597"/>
      <c r="Y466" s="597"/>
      <c r="Z466" s="597"/>
      <c r="AA466" s="591"/>
    </row>
    <row r="467" spans="1:27" ht="15.75" customHeight="1">
      <c r="A467" s="591"/>
      <c r="B467" s="591"/>
      <c r="C467" s="591"/>
      <c r="D467" s="591"/>
      <c r="E467" s="591"/>
      <c r="F467" s="591"/>
      <c r="G467" s="591"/>
      <c r="H467" s="591"/>
      <c r="I467" s="591"/>
      <c r="J467" s="591"/>
      <c r="K467" s="591"/>
      <c r="L467" s="591"/>
      <c r="M467" s="596"/>
      <c r="N467" s="597"/>
      <c r="O467" s="597"/>
      <c r="P467" s="597"/>
      <c r="Q467" s="597"/>
      <c r="R467" s="597"/>
      <c r="S467" s="597"/>
      <c r="T467" s="597"/>
      <c r="U467" s="597"/>
      <c r="V467" s="597"/>
      <c r="W467" s="597"/>
      <c r="X467" s="597"/>
      <c r="Y467" s="597"/>
      <c r="Z467" s="597"/>
      <c r="AA467" s="591"/>
    </row>
    <row r="468" spans="1:27" ht="15.75" customHeight="1">
      <c r="A468" s="591"/>
      <c r="B468" s="591"/>
      <c r="C468" s="591"/>
      <c r="D468" s="591"/>
      <c r="E468" s="591"/>
      <c r="F468" s="591"/>
      <c r="G468" s="591"/>
      <c r="H468" s="591"/>
      <c r="I468" s="591"/>
      <c r="J468" s="591"/>
      <c r="K468" s="591"/>
      <c r="L468" s="591"/>
      <c r="M468" s="596"/>
      <c r="N468" s="597"/>
      <c r="O468" s="597"/>
      <c r="P468" s="597"/>
      <c r="Q468" s="597"/>
      <c r="R468" s="597"/>
      <c r="S468" s="597"/>
      <c r="T468" s="597"/>
      <c r="U468" s="597"/>
      <c r="V468" s="597"/>
      <c r="W468" s="597"/>
      <c r="X468" s="597"/>
      <c r="Y468" s="597"/>
      <c r="Z468" s="597"/>
      <c r="AA468" s="591"/>
    </row>
    <row r="469" spans="1:27" ht="15.75" customHeight="1">
      <c r="A469" s="591"/>
      <c r="B469" s="591"/>
      <c r="C469" s="591"/>
      <c r="D469" s="591"/>
      <c r="E469" s="591"/>
      <c r="F469" s="591"/>
      <c r="G469" s="591"/>
      <c r="H469" s="591"/>
      <c r="I469" s="591"/>
      <c r="J469" s="591"/>
      <c r="K469" s="591"/>
      <c r="L469" s="591"/>
      <c r="M469" s="596"/>
      <c r="N469" s="597"/>
      <c r="O469" s="597"/>
      <c r="P469" s="597"/>
      <c r="Q469" s="597"/>
      <c r="R469" s="597"/>
      <c r="S469" s="597"/>
      <c r="T469" s="597"/>
      <c r="U469" s="597"/>
      <c r="V469" s="597"/>
      <c r="W469" s="597"/>
      <c r="X469" s="597"/>
      <c r="Y469" s="597"/>
      <c r="Z469" s="597"/>
      <c r="AA469" s="591"/>
    </row>
    <row r="470" spans="1:27" ht="15.75" customHeight="1">
      <c r="A470" s="591"/>
      <c r="B470" s="591"/>
      <c r="C470" s="591"/>
      <c r="D470" s="591"/>
      <c r="E470" s="591"/>
      <c r="F470" s="591"/>
      <c r="G470" s="591"/>
      <c r="H470" s="591"/>
      <c r="I470" s="591"/>
      <c r="J470" s="591"/>
      <c r="K470" s="591"/>
      <c r="L470" s="591"/>
      <c r="M470" s="596"/>
      <c r="N470" s="597"/>
      <c r="O470" s="597"/>
      <c r="P470" s="597"/>
      <c r="Q470" s="597"/>
      <c r="R470" s="597"/>
      <c r="S470" s="597"/>
      <c r="T470" s="597"/>
      <c r="U470" s="597"/>
      <c r="V470" s="597"/>
      <c r="W470" s="597"/>
      <c r="X470" s="597"/>
      <c r="Y470" s="597"/>
      <c r="Z470" s="597"/>
      <c r="AA470" s="591"/>
    </row>
    <row r="471" spans="1:27" ht="15.75" customHeight="1">
      <c r="A471" s="591"/>
      <c r="B471" s="591"/>
      <c r="C471" s="591"/>
      <c r="D471" s="591"/>
      <c r="E471" s="591"/>
      <c r="F471" s="591"/>
      <c r="G471" s="591"/>
      <c r="H471" s="591"/>
      <c r="I471" s="591"/>
      <c r="J471" s="591"/>
      <c r="K471" s="591"/>
      <c r="L471" s="591"/>
      <c r="M471" s="596"/>
      <c r="N471" s="597"/>
      <c r="O471" s="597"/>
      <c r="P471" s="597"/>
      <c r="Q471" s="597"/>
      <c r="R471" s="597"/>
      <c r="S471" s="597"/>
      <c r="T471" s="597"/>
      <c r="U471" s="597"/>
      <c r="V471" s="597"/>
      <c r="W471" s="597"/>
      <c r="X471" s="597"/>
      <c r="Y471" s="597"/>
      <c r="Z471" s="597"/>
      <c r="AA471" s="591"/>
    </row>
    <row r="472" spans="1:27" ht="15.75" customHeight="1">
      <c r="A472" s="591"/>
      <c r="B472" s="591"/>
      <c r="C472" s="591"/>
      <c r="D472" s="591"/>
      <c r="E472" s="591"/>
      <c r="F472" s="591"/>
      <c r="G472" s="591"/>
      <c r="H472" s="591"/>
      <c r="I472" s="591"/>
      <c r="J472" s="591"/>
      <c r="K472" s="591"/>
      <c r="L472" s="591"/>
      <c r="M472" s="596"/>
      <c r="N472" s="597"/>
      <c r="O472" s="597"/>
      <c r="P472" s="597"/>
      <c r="Q472" s="597"/>
      <c r="R472" s="597"/>
      <c r="S472" s="597"/>
      <c r="T472" s="597"/>
      <c r="U472" s="597"/>
      <c r="V472" s="597"/>
      <c r="W472" s="597"/>
      <c r="X472" s="597"/>
      <c r="Y472" s="597"/>
      <c r="Z472" s="597"/>
      <c r="AA472" s="591"/>
    </row>
    <row r="473" spans="1:27" ht="15.75" customHeight="1">
      <c r="A473" s="591"/>
      <c r="B473" s="591"/>
      <c r="C473" s="591"/>
      <c r="D473" s="591"/>
      <c r="E473" s="591"/>
      <c r="F473" s="591"/>
      <c r="G473" s="591"/>
      <c r="H473" s="591"/>
      <c r="I473" s="591"/>
      <c r="J473" s="591"/>
      <c r="K473" s="591"/>
      <c r="L473" s="591"/>
      <c r="M473" s="596"/>
      <c r="N473" s="597"/>
      <c r="O473" s="597"/>
      <c r="P473" s="597"/>
      <c r="Q473" s="597"/>
      <c r="R473" s="597"/>
      <c r="S473" s="597"/>
      <c r="T473" s="597"/>
      <c r="U473" s="597"/>
      <c r="V473" s="597"/>
      <c r="W473" s="597"/>
      <c r="X473" s="597"/>
      <c r="Y473" s="597"/>
      <c r="Z473" s="597"/>
      <c r="AA473" s="591"/>
    </row>
    <row r="474" spans="1:27" ht="15.75" customHeight="1">
      <c r="A474" s="591"/>
      <c r="B474" s="591"/>
      <c r="C474" s="591"/>
      <c r="D474" s="591"/>
      <c r="E474" s="591"/>
      <c r="F474" s="591"/>
      <c r="G474" s="591"/>
      <c r="H474" s="591"/>
      <c r="I474" s="591"/>
      <c r="J474" s="591"/>
      <c r="K474" s="591"/>
      <c r="L474" s="591"/>
      <c r="M474" s="596"/>
      <c r="N474" s="597"/>
      <c r="O474" s="597"/>
      <c r="P474" s="597"/>
      <c r="Q474" s="597"/>
      <c r="R474" s="597"/>
      <c r="S474" s="597"/>
      <c r="T474" s="597"/>
      <c r="U474" s="597"/>
      <c r="V474" s="597"/>
      <c r="W474" s="597"/>
      <c r="X474" s="597"/>
      <c r="Y474" s="597"/>
      <c r="Z474" s="597"/>
      <c r="AA474" s="591"/>
    </row>
    <row r="475" spans="1:27" ht="15.75" customHeight="1">
      <c r="A475" s="591"/>
      <c r="B475" s="591"/>
      <c r="C475" s="591"/>
      <c r="D475" s="591"/>
      <c r="E475" s="591"/>
      <c r="F475" s="591"/>
      <c r="G475" s="591"/>
      <c r="H475" s="591"/>
      <c r="I475" s="591"/>
      <c r="J475" s="591"/>
      <c r="K475" s="591"/>
      <c r="L475" s="591"/>
      <c r="M475" s="596"/>
      <c r="N475" s="597"/>
      <c r="O475" s="597"/>
      <c r="P475" s="597"/>
      <c r="Q475" s="597"/>
      <c r="R475" s="597"/>
      <c r="S475" s="597"/>
      <c r="T475" s="597"/>
      <c r="U475" s="597"/>
      <c r="V475" s="597"/>
      <c r="W475" s="597"/>
      <c r="X475" s="597"/>
      <c r="Y475" s="597"/>
      <c r="Z475" s="597"/>
      <c r="AA475" s="591"/>
    </row>
    <row r="476" spans="1:27" ht="15.75" customHeight="1">
      <c r="A476" s="591"/>
      <c r="B476" s="591"/>
      <c r="C476" s="591"/>
      <c r="D476" s="591"/>
      <c r="E476" s="591"/>
      <c r="F476" s="591"/>
      <c r="G476" s="591"/>
      <c r="H476" s="591"/>
      <c r="I476" s="591"/>
      <c r="J476" s="591"/>
      <c r="K476" s="591"/>
      <c r="L476" s="591"/>
      <c r="M476" s="596"/>
      <c r="N476" s="597"/>
      <c r="O476" s="597"/>
      <c r="P476" s="597"/>
      <c r="Q476" s="597"/>
      <c r="R476" s="597"/>
      <c r="S476" s="597"/>
      <c r="T476" s="597"/>
      <c r="U476" s="597"/>
      <c r="V476" s="597"/>
      <c r="W476" s="597"/>
      <c r="X476" s="597"/>
      <c r="Y476" s="597"/>
      <c r="Z476" s="597"/>
      <c r="AA476" s="591"/>
    </row>
    <row r="477" spans="1:27" ht="15.75" customHeight="1">
      <c r="A477" s="591"/>
      <c r="B477" s="591"/>
      <c r="C477" s="591"/>
      <c r="D477" s="591"/>
      <c r="E477" s="591"/>
      <c r="F477" s="591"/>
      <c r="G477" s="591"/>
      <c r="H477" s="591"/>
      <c r="I477" s="591"/>
      <c r="J477" s="591"/>
      <c r="K477" s="591"/>
      <c r="L477" s="591"/>
      <c r="M477" s="596"/>
      <c r="N477" s="597"/>
      <c r="O477" s="597"/>
      <c r="P477" s="597"/>
      <c r="Q477" s="597"/>
      <c r="R477" s="597"/>
      <c r="S477" s="597"/>
      <c r="T477" s="597"/>
      <c r="U477" s="597"/>
      <c r="V477" s="597"/>
      <c r="W477" s="597"/>
      <c r="X477" s="597"/>
      <c r="Y477" s="597"/>
      <c r="Z477" s="597"/>
      <c r="AA477" s="591"/>
    </row>
    <row r="478" spans="1:27" ht="15.75" customHeight="1">
      <c r="A478" s="591"/>
      <c r="B478" s="591"/>
      <c r="C478" s="591"/>
      <c r="D478" s="591"/>
      <c r="E478" s="591"/>
      <c r="F478" s="591"/>
      <c r="G478" s="591"/>
      <c r="H478" s="591"/>
      <c r="I478" s="591"/>
      <c r="J478" s="591"/>
      <c r="K478" s="591"/>
      <c r="L478" s="591"/>
      <c r="M478" s="596"/>
      <c r="N478" s="597"/>
      <c r="O478" s="597"/>
      <c r="P478" s="597"/>
      <c r="Q478" s="597"/>
      <c r="R478" s="597"/>
      <c r="S478" s="597"/>
      <c r="T478" s="597"/>
      <c r="U478" s="597"/>
      <c r="V478" s="597"/>
      <c r="W478" s="597"/>
      <c r="X478" s="597"/>
      <c r="Y478" s="597"/>
      <c r="Z478" s="597"/>
      <c r="AA478" s="591"/>
    </row>
    <row r="479" spans="1:27" ht="15.75" customHeight="1">
      <c r="A479" s="591"/>
      <c r="B479" s="591"/>
      <c r="C479" s="591"/>
      <c r="D479" s="591"/>
      <c r="E479" s="591"/>
      <c r="F479" s="591"/>
      <c r="G479" s="591"/>
      <c r="H479" s="591"/>
      <c r="I479" s="591"/>
      <c r="J479" s="591"/>
      <c r="K479" s="591"/>
      <c r="L479" s="591"/>
      <c r="M479" s="596"/>
      <c r="N479" s="597"/>
      <c r="O479" s="597"/>
      <c r="P479" s="597"/>
      <c r="Q479" s="597"/>
      <c r="R479" s="597"/>
      <c r="S479" s="597"/>
      <c r="T479" s="597"/>
      <c r="U479" s="597"/>
      <c r="V479" s="597"/>
      <c r="W479" s="597"/>
      <c r="X479" s="597"/>
      <c r="Y479" s="597"/>
      <c r="Z479" s="597"/>
      <c r="AA479" s="591"/>
    </row>
    <row r="480" spans="1:27" ht="15.75" customHeight="1">
      <c r="A480" s="591"/>
      <c r="B480" s="591"/>
      <c r="C480" s="591"/>
      <c r="D480" s="591"/>
      <c r="E480" s="591"/>
      <c r="F480" s="591"/>
      <c r="G480" s="591"/>
      <c r="H480" s="591"/>
      <c r="I480" s="591"/>
      <c r="J480" s="591"/>
      <c r="K480" s="591"/>
      <c r="L480" s="591"/>
      <c r="M480" s="596"/>
      <c r="N480" s="597"/>
      <c r="O480" s="597"/>
      <c r="P480" s="597"/>
      <c r="Q480" s="597"/>
      <c r="R480" s="597"/>
      <c r="S480" s="597"/>
      <c r="T480" s="597"/>
      <c r="U480" s="597"/>
      <c r="V480" s="597"/>
      <c r="W480" s="597"/>
      <c r="X480" s="597"/>
      <c r="Y480" s="597"/>
      <c r="Z480" s="597"/>
      <c r="AA480" s="591"/>
    </row>
    <row r="481" spans="1:27" ht="15.75" customHeight="1">
      <c r="A481" s="591"/>
      <c r="B481" s="591"/>
      <c r="C481" s="591"/>
      <c r="D481" s="591"/>
      <c r="E481" s="591"/>
      <c r="F481" s="591"/>
      <c r="G481" s="591"/>
      <c r="H481" s="591"/>
      <c r="I481" s="591"/>
      <c r="J481" s="591"/>
      <c r="K481" s="591"/>
      <c r="L481" s="591"/>
      <c r="M481" s="596"/>
      <c r="N481" s="597"/>
      <c r="O481" s="597"/>
      <c r="P481" s="597"/>
      <c r="Q481" s="597"/>
      <c r="R481" s="597"/>
      <c r="S481" s="597"/>
      <c r="T481" s="597"/>
      <c r="U481" s="597"/>
      <c r="V481" s="597"/>
      <c r="W481" s="597"/>
      <c r="X481" s="597"/>
      <c r="Y481" s="597"/>
      <c r="Z481" s="597"/>
      <c r="AA481" s="591"/>
    </row>
    <row r="482" spans="1:27" ht="15.75" customHeight="1">
      <c r="A482" s="591"/>
      <c r="B482" s="591"/>
      <c r="C482" s="591"/>
      <c r="D482" s="591"/>
      <c r="E482" s="591"/>
      <c r="F482" s="591"/>
      <c r="G482" s="591"/>
      <c r="H482" s="591"/>
      <c r="I482" s="591"/>
      <c r="J482" s="591"/>
      <c r="K482" s="591"/>
      <c r="L482" s="591"/>
      <c r="M482" s="596"/>
      <c r="N482" s="597"/>
      <c r="O482" s="597"/>
      <c r="P482" s="597"/>
      <c r="Q482" s="597"/>
      <c r="R482" s="597"/>
      <c r="S482" s="597"/>
      <c r="T482" s="597"/>
      <c r="U482" s="597"/>
      <c r="V482" s="597"/>
      <c r="W482" s="597"/>
      <c r="X482" s="597"/>
      <c r="Y482" s="597"/>
      <c r="Z482" s="597"/>
      <c r="AA482" s="591"/>
    </row>
    <row r="483" spans="1:27" ht="15.75" customHeight="1">
      <c r="A483" s="591"/>
      <c r="B483" s="591"/>
      <c r="C483" s="591"/>
      <c r="D483" s="591"/>
      <c r="E483" s="591"/>
      <c r="F483" s="591"/>
      <c r="G483" s="591"/>
      <c r="H483" s="591"/>
      <c r="I483" s="591"/>
      <c r="J483" s="591"/>
      <c r="K483" s="591"/>
      <c r="L483" s="591"/>
      <c r="M483" s="596"/>
      <c r="N483" s="597"/>
      <c r="O483" s="597"/>
      <c r="P483" s="597"/>
      <c r="Q483" s="597"/>
      <c r="R483" s="597"/>
      <c r="S483" s="597"/>
      <c r="T483" s="597"/>
      <c r="U483" s="597"/>
      <c r="V483" s="597"/>
      <c r="W483" s="597"/>
      <c r="X483" s="597"/>
      <c r="Y483" s="597"/>
      <c r="Z483" s="597"/>
      <c r="AA483" s="591"/>
    </row>
    <row r="484" spans="1:27" ht="15.75" customHeight="1">
      <c r="A484" s="591"/>
      <c r="B484" s="591"/>
      <c r="C484" s="591"/>
      <c r="D484" s="591"/>
      <c r="E484" s="591"/>
      <c r="F484" s="591"/>
      <c r="G484" s="591"/>
      <c r="H484" s="591"/>
      <c r="I484" s="591"/>
      <c r="J484" s="591"/>
      <c r="K484" s="591"/>
      <c r="L484" s="591"/>
      <c r="M484" s="596"/>
      <c r="N484" s="597"/>
      <c r="O484" s="597"/>
      <c r="P484" s="597"/>
      <c r="Q484" s="597"/>
      <c r="R484" s="597"/>
      <c r="S484" s="597"/>
      <c r="T484" s="597"/>
      <c r="U484" s="597"/>
      <c r="V484" s="597"/>
      <c r="W484" s="597"/>
      <c r="X484" s="597"/>
      <c r="Y484" s="597"/>
      <c r="Z484" s="597"/>
      <c r="AA484" s="591"/>
    </row>
    <row r="485" spans="1:27" ht="15.75" customHeight="1">
      <c r="A485" s="591"/>
      <c r="B485" s="591"/>
      <c r="C485" s="591"/>
      <c r="D485" s="591"/>
      <c r="E485" s="591"/>
      <c r="F485" s="591"/>
      <c r="G485" s="591"/>
      <c r="H485" s="591"/>
      <c r="I485" s="591"/>
      <c r="J485" s="591"/>
      <c r="K485" s="591"/>
      <c r="L485" s="591"/>
      <c r="M485" s="596"/>
      <c r="N485" s="597"/>
      <c r="O485" s="597"/>
      <c r="P485" s="597"/>
      <c r="Q485" s="597"/>
      <c r="R485" s="597"/>
      <c r="S485" s="597"/>
      <c r="T485" s="597"/>
      <c r="U485" s="597"/>
      <c r="V485" s="597"/>
      <c r="W485" s="597"/>
      <c r="X485" s="597"/>
      <c r="Y485" s="597"/>
      <c r="Z485" s="597"/>
      <c r="AA485" s="591"/>
    </row>
    <row r="486" spans="1:27" ht="15.75" customHeight="1">
      <c r="A486" s="591"/>
      <c r="B486" s="591"/>
      <c r="C486" s="591"/>
      <c r="D486" s="591"/>
      <c r="E486" s="591"/>
      <c r="F486" s="591"/>
      <c r="G486" s="591"/>
      <c r="H486" s="591"/>
      <c r="I486" s="591"/>
      <c r="J486" s="591"/>
      <c r="K486" s="591"/>
      <c r="L486" s="591"/>
      <c r="M486" s="596"/>
      <c r="N486" s="597"/>
      <c r="O486" s="597"/>
      <c r="P486" s="597"/>
      <c r="Q486" s="597"/>
      <c r="R486" s="597"/>
      <c r="S486" s="597"/>
      <c r="T486" s="597"/>
      <c r="U486" s="597"/>
      <c r="V486" s="597"/>
      <c r="W486" s="597"/>
      <c r="X486" s="597"/>
      <c r="Y486" s="597"/>
      <c r="Z486" s="597"/>
      <c r="AA486" s="591"/>
    </row>
    <row r="487" spans="1:27" ht="15.75" customHeight="1">
      <c r="A487" s="591"/>
      <c r="B487" s="591"/>
      <c r="C487" s="591"/>
      <c r="D487" s="591"/>
      <c r="E487" s="591"/>
      <c r="F487" s="591"/>
      <c r="G487" s="591"/>
      <c r="H487" s="591"/>
      <c r="I487" s="591"/>
      <c r="J487" s="591"/>
      <c r="K487" s="591"/>
      <c r="L487" s="591"/>
      <c r="M487" s="596"/>
      <c r="N487" s="597"/>
      <c r="O487" s="597"/>
      <c r="P487" s="597"/>
      <c r="Q487" s="597"/>
      <c r="R487" s="597"/>
      <c r="S487" s="597"/>
      <c r="T487" s="597"/>
      <c r="U487" s="597"/>
      <c r="V487" s="597"/>
      <c r="W487" s="597"/>
      <c r="X487" s="597"/>
      <c r="Y487" s="597"/>
      <c r="Z487" s="597"/>
      <c r="AA487" s="591"/>
    </row>
    <row r="488" spans="1:27" ht="15.75" customHeight="1">
      <c r="A488" s="591"/>
      <c r="B488" s="591"/>
      <c r="C488" s="591"/>
      <c r="D488" s="591"/>
      <c r="E488" s="591"/>
      <c r="F488" s="591"/>
      <c r="G488" s="591"/>
      <c r="H488" s="591"/>
      <c r="I488" s="591"/>
      <c r="J488" s="591"/>
      <c r="K488" s="591"/>
      <c r="L488" s="591"/>
      <c r="M488" s="596"/>
      <c r="N488" s="597"/>
      <c r="O488" s="597"/>
      <c r="P488" s="597"/>
      <c r="Q488" s="597"/>
      <c r="R488" s="597"/>
      <c r="S488" s="597"/>
      <c r="T488" s="597"/>
      <c r="U488" s="597"/>
      <c r="V488" s="597"/>
      <c r="W488" s="597"/>
      <c r="X488" s="597"/>
      <c r="Y488" s="597"/>
      <c r="Z488" s="597"/>
      <c r="AA488" s="591"/>
    </row>
    <row r="489" spans="1:27" ht="15.75" customHeight="1">
      <c r="A489" s="591"/>
      <c r="B489" s="591"/>
      <c r="C489" s="591"/>
      <c r="D489" s="591"/>
      <c r="E489" s="591"/>
      <c r="F489" s="591"/>
      <c r="G489" s="591"/>
      <c r="H489" s="591"/>
      <c r="I489" s="591"/>
      <c r="J489" s="591"/>
      <c r="K489" s="591"/>
      <c r="L489" s="591"/>
      <c r="M489" s="596"/>
      <c r="N489" s="597"/>
      <c r="O489" s="597"/>
      <c r="P489" s="597"/>
      <c r="Q489" s="597"/>
      <c r="R489" s="597"/>
      <c r="S489" s="597"/>
      <c r="T489" s="597"/>
      <c r="U489" s="597"/>
      <c r="V489" s="597"/>
      <c r="W489" s="597"/>
      <c r="X489" s="597"/>
      <c r="Y489" s="597"/>
      <c r="Z489" s="597"/>
      <c r="AA489" s="591"/>
    </row>
    <row r="490" spans="1:27" ht="15.75" customHeight="1">
      <c r="A490" s="591"/>
      <c r="B490" s="591"/>
      <c r="C490" s="591"/>
      <c r="D490" s="591"/>
      <c r="E490" s="591"/>
      <c r="F490" s="591"/>
      <c r="G490" s="591"/>
      <c r="H490" s="591"/>
      <c r="I490" s="591"/>
      <c r="J490" s="591"/>
      <c r="K490" s="591"/>
      <c r="L490" s="591"/>
      <c r="M490" s="596"/>
      <c r="N490" s="597"/>
      <c r="O490" s="597"/>
      <c r="P490" s="597"/>
      <c r="Q490" s="597"/>
      <c r="R490" s="597"/>
      <c r="S490" s="597"/>
      <c r="T490" s="597"/>
      <c r="U490" s="597"/>
      <c r="V490" s="597"/>
      <c r="W490" s="597"/>
      <c r="X490" s="597"/>
      <c r="Y490" s="597"/>
      <c r="Z490" s="597"/>
      <c r="AA490" s="591"/>
    </row>
    <row r="491" spans="1:27" ht="15.75" customHeight="1">
      <c r="A491" s="591"/>
      <c r="B491" s="591"/>
      <c r="C491" s="591"/>
      <c r="D491" s="591"/>
      <c r="E491" s="591"/>
      <c r="F491" s="591"/>
      <c r="G491" s="591"/>
      <c r="H491" s="591"/>
      <c r="I491" s="591"/>
      <c r="J491" s="591"/>
      <c r="K491" s="591"/>
      <c r="L491" s="591"/>
      <c r="M491" s="596"/>
      <c r="N491" s="597"/>
      <c r="O491" s="597"/>
      <c r="P491" s="597"/>
      <c r="Q491" s="597"/>
      <c r="R491" s="597"/>
      <c r="S491" s="597"/>
      <c r="T491" s="597"/>
      <c r="U491" s="597"/>
      <c r="V491" s="597"/>
      <c r="W491" s="597"/>
      <c r="X491" s="597"/>
      <c r="Y491" s="597"/>
      <c r="Z491" s="597"/>
      <c r="AA491" s="591"/>
    </row>
    <row r="492" spans="1:27" ht="15.75" customHeight="1">
      <c r="A492" s="591"/>
      <c r="B492" s="591"/>
      <c r="C492" s="591"/>
      <c r="D492" s="591"/>
      <c r="E492" s="591"/>
      <c r="F492" s="591"/>
      <c r="G492" s="591"/>
      <c r="H492" s="591"/>
      <c r="I492" s="591"/>
      <c r="J492" s="591"/>
      <c r="K492" s="591"/>
      <c r="L492" s="591"/>
      <c r="M492" s="596"/>
      <c r="N492" s="597"/>
      <c r="O492" s="597"/>
      <c r="P492" s="597"/>
      <c r="Q492" s="597"/>
      <c r="R492" s="597"/>
      <c r="S492" s="597"/>
      <c r="T492" s="597"/>
      <c r="U492" s="597"/>
      <c r="V492" s="597"/>
      <c r="W492" s="597"/>
      <c r="X492" s="597"/>
      <c r="Y492" s="597"/>
      <c r="Z492" s="597"/>
      <c r="AA492" s="591"/>
    </row>
    <row r="493" spans="1:27" ht="15.75" customHeight="1">
      <c r="A493" s="591"/>
      <c r="B493" s="591"/>
      <c r="C493" s="591"/>
      <c r="D493" s="591"/>
      <c r="E493" s="591"/>
      <c r="F493" s="591"/>
      <c r="G493" s="591"/>
      <c r="H493" s="591"/>
      <c r="I493" s="591"/>
      <c r="J493" s="591"/>
      <c r="K493" s="591"/>
      <c r="L493" s="591"/>
      <c r="M493" s="596"/>
      <c r="N493" s="597"/>
      <c r="O493" s="597"/>
      <c r="P493" s="597"/>
      <c r="Q493" s="597"/>
      <c r="R493" s="597"/>
      <c r="S493" s="597"/>
      <c r="T493" s="597"/>
      <c r="U493" s="597"/>
      <c r="V493" s="597"/>
      <c r="W493" s="597"/>
      <c r="X493" s="597"/>
      <c r="Y493" s="597"/>
      <c r="Z493" s="597"/>
      <c r="AA493" s="591"/>
    </row>
    <row r="494" spans="1:27" ht="15.75" customHeight="1">
      <c r="A494" s="591"/>
      <c r="B494" s="591"/>
      <c r="C494" s="591"/>
      <c r="D494" s="591"/>
      <c r="E494" s="591"/>
      <c r="F494" s="591"/>
      <c r="G494" s="591"/>
      <c r="H494" s="591"/>
      <c r="I494" s="591"/>
      <c r="J494" s="591"/>
      <c r="K494" s="591"/>
      <c r="L494" s="591"/>
      <c r="M494" s="596"/>
      <c r="N494" s="597"/>
      <c r="O494" s="597"/>
      <c r="P494" s="597"/>
      <c r="Q494" s="597"/>
      <c r="R494" s="597"/>
      <c r="S494" s="597"/>
      <c r="T494" s="597"/>
      <c r="U494" s="597"/>
      <c r="V494" s="597"/>
      <c r="W494" s="597"/>
      <c r="X494" s="597"/>
      <c r="Y494" s="597"/>
      <c r="Z494" s="597"/>
      <c r="AA494" s="591"/>
    </row>
    <row r="495" spans="1:27" ht="15.75" customHeight="1">
      <c r="A495" s="591"/>
      <c r="B495" s="591"/>
      <c r="C495" s="591"/>
      <c r="D495" s="591"/>
      <c r="E495" s="591"/>
      <c r="F495" s="591"/>
      <c r="G495" s="591"/>
      <c r="H495" s="591"/>
      <c r="I495" s="591"/>
      <c r="J495" s="591"/>
      <c r="K495" s="591"/>
      <c r="L495" s="591"/>
      <c r="M495" s="596"/>
      <c r="N495" s="597"/>
      <c r="O495" s="597"/>
      <c r="P495" s="597"/>
      <c r="Q495" s="597"/>
      <c r="R495" s="597"/>
      <c r="S495" s="597"/>
      <c r="T495" s="597"/>
      <c r="U495" s="597"/>
      <c r="V495" s="597"/>
      <c r="W495" s="597"/>
      <c r="X495" s="597"/>
      <c r="Y495" s="597"/>
      <c r="Z495" s="597"/>
      <c r="AA495" s="591"/>
    </row>
    <row r="496" spans="1:27" ht="15.75" customHeight="1">
      <c r="A496" s="591"/>
      <c r="B496" s="591"/>
      <c r="C496" s="591"/>
      <c r="D496" s="591"/>
      <c r="E496" s="591"/>
      <c r="F496" s="591"/>
      <c r="G496" s="591"/>
      <c r="H496" s="591"/>
      <c r="I496" s="591"/>
      <c r="J496" s="591"/>
      <c r="K496" s="591"/>
      <c r="L496" s="591"/>
      <c r="M496" s="596"/>
      <c r="N496" s="597"/>
      <c r="O496" s="597"/>
      <c r="P496" s="597"/>
      <c r="Q496" s="597"/>
      <c r="R496" s="597"/>
      <c r="S496" s="597"/>
      <c r="T496" s="597"/>
      <c r="U496" s="597"/>
      <c r="V496" s="597"/>
      <c r="W496" s="597"/>
      <c r="X496" s="597"/>
      <c r="Y496" s="597"/>
      <c r="Z496" s="597"/>
      <c r="AA496" s="591"/>
    </row>
    <row r="497" spans="1:27" ht="15.75" customHeight="1">
      <c r="A497" s="591"/>
      <c r="B497" s="591"/>
      <c r="C497" s="591"/>
      <c r="D497" s="591"/>
      <c r="E497" s="591"/>
      <c r="F497" s="591"/>
      <c r="G497" s="591"/>
      <c r="H497" s="591"/>
      <c r="I497" s="591"/>
      <c r="J497" s="591"/>
      <c r="K497" s="591"/>
      <c r="L497" s="591"/>
      <c r="M497" s="596"/>
      <c r="N497" s="597"/>
      <c r="O497" s="597"/>
      <c r="P497" s="597"/>
      <c r="Q497" s="597"/>
      <c r="R497" s="597"/>
      <c r="S497" s="597"/>
      <c r="T497" s="597"/>
      <c r="U497" s="597"/>
      <c r="V497" s="597"/>
      <c r="W497" s="597"/>
      <c r="X497" s="597"/>
      <c r="Y497" s="597"/>
      <c r="Z497" s="597"/>
      <c r="AA497" s="591"/>
    </row>
    <row r="498" spans="1:27" ht="15.75" customHeight="1">
      <c r="A498" s="591"/>
      <c r="B498" s="591"/>
      <c r="C498" s="591"/>
      <c r="D498" s="591"/>
      <c r="E498" s="591"/>
      <c r="F498" s="591"/>
      <c r="G498" s="591"/>
      <c r="H498" s="591"/>
      <c r="I498" s="591"/>
      <c r="J498" s="591"/>
      <c r="K498" s="591"/>
      <c r="L498" s="591"/>
      <c r="M498" s="596"/>
      <c r="N498" s="597"/>
      <c r="O498" s="597"/>
      <c r="P498" s="597"/>
      <c r="Q498" s="597"/>
      <c r="R498" s="597"/>
      <c r="S498" s="597"/>
      <c r="T498" s="597"/>
      <c r="U498" s="597"/>
      <c r="V498" s="597"/>
      <c r="W498" s="597"/>
      <c r="X498" s="597"/>
      <c r="Y498" s="597"/>
      <c r="Z498" s="597"/>
      <c r="AA498" s="591"/>
    </row>
    <row r="499" spans="1:27" ht="15.75" customHeight="1">
      <c r="A499" s="591"/>
      <c r="B499" s="591"/>
      <c r="C499" s="591"/>
      <c r="D499" s="591"/>
      <c r="E499" s="591"/>
      <c r="F499" s="591"/>
      <c r="G499" s="591"/>
      <c r="H499" s="591"/>
      <c r="I499" s="591"/>
      <c r="J499" s="591"/>
      <c r="K499" s="591"/>
      <c r="L499" s="591"/>
      <c r="M499" s="596"/>
      <c r="N499" s="597"/>
      <c r="O499" s="597"/>
      <c r="P499" s="597"/>
      <c r="Q499" s="597"/>
      <c r="R499" s="597"/>
      <c r="S499" s="597"/>
      <c r="T499" s="597"/>
      <c r="U499" s="597"/>
      <c r="V499" s="597"/>
      <c r="W499" s="597"/>
      <c r="X499" s="597"/>
      <c r="Y499" s="597"/>
      <c r="Z499" s="597"/>
      <c r="AA499" s="591"/>
    </row>
    <row r="500" spans="1:27" ht="15.75" customHeight="1">
      <c r="A500" s="591"/>
      <c r="B500" s="591"/>
      <c r="C500" s="591"/>
      <c r="D500" s="591"/>
      <c r="E500" s="591"/>
      <c r="F500" s="591"/>
      <c r="G500" s="591"/>
      <c r="H500" s="591"/>
      <c r="I500" s="591"/>
      <c r="J500" s="591"/>
      <c r="K500" s="591"/>
      <c r="L500" s="591"/>
      <c r="M500" s="596"/>
      <c r="N500" s="597"/>
      <c r="O500" s="597"/>
      <c r="P500" s="597"/>
      <c r="Q500" s="597"/>
      <c r="R500" s="597"/>
      <c r="S500" s="597"/>
      <c r="T500" s="597"/>
      <c r="U500" s="597"/>
      <c r="V500" s="597"/>
      <c r="W500" s="597"/>
      <c r="X500" s="597"/>
      <c r="Y500" s="597"/>
      <c r="Z500" s="597"/>
      <c r="AA500" s="591"/>
    </row>
    <row r="501" spans="1:27" ht="15.75" customHeight="1">
      <c r="A501" s="591"/>
      <c r="B501" s="591"/>
      <c r="C501" s="591"/>
      <c r="D501" s="591"/>
      <c r="E501" s="591"/>
      <c r="F501" s="591"/>
      <c r="G501" s="591"/>
      <c r="H501" s="591"/>
      <c r="I501" s="591"/>
      <c r="J501" s="591"/>
      <c r="K501" s="591"/>
      <c r="L501" s="591"/>
      <c r="M501" s="596"/>
      <c r="N501" s="597"/>
      <c r="O501" s="597"/>
      <c r="P501" s="597"/>
      <c r="Q501" s="597"/>
      <c r="R501" s="597"/>
      <c r="S501" s="597"/>
      <c r="T501" s="597"/>
      <c r="U501" s="597"/>
      <c r="V501" s="597"/>
      <c r="W501" s="597"/>
      <c r="X501" s="597"/>
      <c r="Y501" s="597"/>
      <c r="Z501" s="597"/>
      <c r="AA501" s="591"/>
    </row>
    <row r="502" spans="1:27" ht="15.75" customHeight="1">
      <c r="A502" s="591"/>
      <c r="B502" s="591"/>
      <c r="C502" s="591"/>
      <c r="D502" s="591"/>
      <c r="E502" s="591"/>
      <c r="F502" s="591"/>
      <c r="G502" s="591"/>
      <c r="H502" s="591"/>
      <c r="I502" s="591"/>
      <c r="J502" s="591"/>
      <c r="K502" s="591"/>
      <c r="L502" s="591"/>
      <c r="M502" s="596"/>
      <c r="N502" s="597"/>
      <c r="O502" s="597"/>
      <c r="P502" s="597"/>
      <c r="Q502" s="597"/>
      <c r="R502" s="597"/>
      <c r="S502" s="597"/>
      <c r="T502" s="597"/>
      <c r="U502" s="597"/>
      <c r="V502" s="597"/>
      <c r="W502" s="597"/>
      <c r="X502" s="597"/>
      <c r="Y502" s="597"/>
      <c r="Z502" s="597"/>
      <c r="AA502" s="591"/>
    </row>
    <row r="503" spans="1:27" ht="15.75" customHeight="1">
      <c r="A503" s="591"/>
      <c r="B503" s="591"/>
      <c r="C503" s="591"/>
      <c r="D503" s="591"/>
      <c r="E503" s="591"/>
      <c r="F503" s="591"/>
      <c r="G503" s="591"/>
      <c r="H503" s="591"/>
      <c r="I503" s="591"/>
      <c r="J503" s="591"/>
      <c r="K503" s="591"/>
      <c r="L503" s="591"/>
      <c r="M503" s="596"/>
      <c r="N503" s="597"/>
      <c r="O503" s="597"/>
      <c r="P503" s="597"/>
      <c r="Q503" s="597"/>
      <c r="R503" s="597"/>
      <c r="S503" s="597"/>
      <c r="T503" s="597"/>
      <c r="U503" s="597"/>
      <c r="V503" s="597"/>
      <c r="W503" s="597"/>
      <c r="X503" s="597"/>
      <c r="Y503" s="597"/>
      <c r="Z503" s="597"/>
      <c r="AA503" s="591"/>
    </row>
    <row r="504" spans="1:27" ht="15.75" customHeight="1">
      <c r="A504" s="591"/>
      <c r="B504" s="591"/>
      <c r="C504" s="591"/>
      <c r="D504" s="591"/>
      <c r="E504" s="591"/>
      <c r="F504" s="591"/>
      <c r="G504" s="591"/>
      <c r="H504" s="591"/>
      <c r="I504" s="591"/>
      <c r="J504" s="591"/>
      <c r="K504" s="591"/>
      <c r="L504" s="591"/>
      <c r="M504" s="596"/>
      <c r="N504" s="597"/>
      <c r="O504" s="597"/>
      <c r="P504" s="597"/>
      <c r="Q504" s="597"/>
      <c r="R504" s="597"/>
      <c r="S504" s="597"/>
      <c r="T504" s="597"/>
      <c r="U504" s="597"/>
      <c r="V504" s="597"/>
      <c r="W504" s="597"/>
      <c r="X504" s="597"/>
      <c r="Y504" s="597"/>
      <c r="Z504" s="597"/>
      <c r="AA504" s="591"/>
    </row>
    <row r="505" spans="1:27" ht="15.75" customHeight="1">
      <c r="A505" s="591"/>
      <c r="B505" s="591"/>
      <c r="C505" s="591"/>
      <c r="D505" s="591"/>
      <c r="E505" s="591"/>
      <c r="F505" s="591"/>
      <c r="G505" s="591"/>
      <c r="H505" s="591"/>
      <c r="I505" s="591"/>
      <c r="J505" s="591"/>
      <c r="K505" s="591"/>
      <c r="L505" s="591"/>
      <c r="M505" s="596"/>
      <c r="N505" s="597"/>
      <c r="O505" s="597"/>
      <c r="P505" s="597"/>
      <c r="Q505" s="597"/>
      <c r="R505" s="597"/>
      <c r="S505" s="597"/>
      <c r="T505" s="597"/>
      <c r="U505" s="597"/>
      <c r="V505" s="597"/>
      <c r="W505" s="597"/>
      <c r="X505" s="597"/>
      <c r="Y505" s="597"/>
      <c r="Z505" s="597"/>
      <c r="AA505" s="591"/>
    </row>
    <row r="506" spans="1:27" ht="15.75" customHeight="1">
      <c r="A506" s="591"/>
      <c r="B506" s="591"/>
      <c r="C506" s="591"/>
      <c r="D506" s="591"/>
      <c r="E506" s="591"/>
      <c r="F506" s="591"/>
      <c r="G506" s="591"/>
      <c r="H506" s="591"/>
      <c r="I506" s="591"/>
      <c r="J506" s="591"/>
      <c r="K506" s="591"/>
      <c r="L506" s="591"/>
      <c r="M506" s="596"/>
      <c r="N506" s="597"/>
      <c r="O506" s="597"/>
      <c r="P506" s="597"/>
      <c r="Q506" s="597"/>
      <c r="R506" s="597"/>
      <c r="S506" s="597"/>
      <c r="T506" s="597"/>
      <c r="U506" s="597"/>
      <c r="V506" s="597"/>
      <c r="W506" s="597"/>
      <c r="X506" s="597"/>
      <c r="Y506" s="597"/>
      <c r="Z506" s="597"/>
      <c r="AA506" s="591"/>
    </row>
    <row r="507" spans="1:27" ht="15.75" customHeight="1">
      <c r="A507" s="591"/>
      <c r="B507" s="591"/>
      <c r="C507" s="591"/>
      <c r="D507" s="591"/>
      <c r="E507" s="591"/>
      <c r="F507" s="591"/>
      <c r="G507" s="591"/>
      <c r="H507" s="591"/>
      <c r="I507" s="591"/>
      <c r="J507" s="591"/>
      <c r="K507" s="591"/>
      <c r="L507" s="591"/>
      <c r="M507" s="596"/>
      <c r="N507" s="597"/>
      <c r="O507" s="597"/>
      <c r="P507" s="597"/>
      <c r="Q507" s="597"/>
      <c r="R507" s="597"/>
      <c r="S507" s="597"/>
      <c r="T507" s="597"/>
      <c r="U507" s="597"/>
      <c r="V507" s="597"/>
      <c r="W507" s="597"/>
      <c r="X507" s="597"/>
      <c r="Y507" s="597"/>
      <c r="Z507" s="597"/>
      <c r="AA507" s="591"/>
    </row>
    <row r="508" spans="1:27" ht="15.75" customHeight="1">
      <c r="A508" s="591"/>
      <c r="B508" s="591"/>
      <c r="C508" s="591"/>
      <c r="D508" s="591"/>
      <c r="E508" s="591"/>
      <c r="F508" s="591"/>
      <c r="G508" s="591"/>
      <c r="H508" s="591"/>
      <c r="I508" s="591"/>
      <c r="J508" s="591"/>
      <c r="K508" s="591"/>
      <c r="L508" s="591"/>
      <c r="M508" s="596"/>
      <c r="N508" s="597"/>
      <c r="O508" s="597"/>
      <c r="P508" s="597"/>
      <c r="Q508" s="597"/>
      <c r="R508" s="597"/>
      <c r="S508" s="597"/>
      <c r="T508" s="597"/>
      <c r="U508" s="597"/>
      <c r="V508" s="597"/>
      <c r="W508" s="597"/>
      <c r="X508" s="597"/>
      <c r="Y508" s="597"/>
      <c r="Z508" s="597"/>
      <c r="AA508" s="591"/>
    </row>
    <row r="509" spans="1:27" ht="15.75" customHeight="1">
      <c r="A509" s="591"/>
      <c r="B509" s="591"/>
      <c r="C509" s="591"/>
      <c r="D509" s="591"/>
      <c r="E509" s="591"/>
      <c r="F509" s="591"/>
      <c r="G509" s="591"/>
      <c r="H509" s="591"/>
      <c r="I509" s="591"/>
      <c r="J509" s="591"/>
      <c r="K509" s="591"/>
      <c r="L509" s="591"/>
      <c r="M509" s="596"/>
      <c r="N509" s="597"/>
      <c r="O509" s="597"/>
      <c r="P509" s="597"/>
      <c r="Q509" s="597"/>
      <c r="R509" s="597"/>
      <c r="S509" s="597"/>
      <c r="T509" s="597"/>
      <c r="U509" s="597"/>
      <c r="V509" s="597"/>
      <c r="W509" s="597"/>
      <c r="X509" s="597"/>
      <c r="Y509" s="597"/>
      <c r="Z509" s="597"/>
      <c r="AA509" s="591"/>
    </row>
    <row r="510" spans="1:27" ht="15.75" customHeight="1">
      <c r="A510" s="591"/>
      <c r="B510" s="591"/>
      <c r="C510" s="591"/>
      <c r="D510" s="591"/>
      <c r="E510" s="591"/>
      <c r="F510" s="591"/>
      <c r="G510" s="591"/>
      <c r="H510" s="591"/>
      <c r="I510" s="591"/>
      <c r="J510" s="591"/>
      <c r="K510" s="591"/>
      <c r="L510" s="591"/>
      <c r="M510" s="596"/>
      <c r="N510" s="597"/>
      <c r="O510" s="597"/>
      <c r="P510" s="597"/>
      <c r="Q510" s="597"/>
      <c r="R510" s="597"/>
      <c r="S510" s="597"/>
      <c r="T510" s="597"/>
      <c r="U510" s="597"/>
      <c r="V510" s="597"/>
      <c r="W510" s="597"/>
      <c r="X510" s="597"/>
      <c r="Y510" s="597"/>
      <c r="Z510" s="597"/>
      <c r="AA510" s="591"/>
    </row>
    <row r="511" spans="1:27" ht="15.75" customHeight="1">
      <c r="A511" s="591"/>
      <c r="B511" s="591"/>
      <c r="C511" s="591"/>
      <c r="D511" s="591"/>
      <c r="E511" s="591"/>
      <c r="F511" s="591"/>
      <c r="G511" s="591"/>
      <c r="H511" s="591"/>
      <c r="I511" s="591"/>
      <c r="J511" s="591"/>
      <c r="K511" s="591"/>
      <c r="L511" s="591"/>
      <c r="M511" s="596"/>
      <c r="N511" s="597"/>
      <c r="O511" s="597"/>
      <c r="P511" s="597"/>
      <c r="Q511" s="597"/>
      <c r="R511" s="597"/>
      <c r="S511" s="597"/>
      <c r="T511" s="597"/>
      <c r="U511" s="597"/>
      <c r="V511" s="597"/>
      <c r="W511" s="597"/>
      <c r="X511" s="597"/>
      <c r="Y511" s="597"/>
      <c r="Z511" s="597"/>
      <c r="AA511" s="591"/>
    </row>
    <row r="512" spans="1:27" ht="15.75" customHeight="1">
      <c r="A512" s="591"/>
      <c r="B512" s="591"/>
      <c r="C512" s="591"/>
      <c r="D512" s="591"/>
      <c r="E512" s="591"/>
      <c r="F512" s="591"/>
      <c r="G512" s="591"/>
      <c r="H512" s="591"/>
      <c r="I512" s="591"/>
      <c r="J512" s="591"/>
      <c r="K512" s="591"/>
      <c r="L512" s="591"/>
      <c r="M512" s="596"/>
      <c r="N512" s="597"/>
      <c r="O512" s="597"/>
      <c r="P512" s="597"/>
      <c r="Q512" s="597"/>
      <c r="R512" s="597"/>
      <c r="S512" s="597"/>
      <c r="T512" s="597"/>
      <c r="U512" s="597"/>
      <c r="V512" s="597"/>
      <c r="W512" s="597"/>
      <c r="X512" s="597"/>
      <c r="Y512" s="597"/>
      <c r="Z512" s="597"/>
      <c r="AA512" s="591"/>
    </row>
    <row r="513" spans="1:27" ht="15.75" customHeight="1">
      <c r="A513" s="591"/>
      <c r="B513" s="591"/>
      <c r="C513" s="591"/>
      <c r="D513" s="591"/>
      <c r="E513" s="591"/>
      <c r="F513" s="591"/>
      <c r="G513" s="591"/>
      <c r="H513" s="591"/>
      <c r="I513" s="591"/>
      <c r="J513" s="591"/>
      <c r="K513" s="591"/>
      <c r="L513" s="591"/>
      <c r="M513" s="596"/>
      <c r="N513" s="597"/>
      <c r="O513" s="597"/>
      <c r="P513" s="597"/>
      <c r="Q513" s="597"/>
      <c r="R513" s="597"/>
      <c r="S513" s="597"/>
      <c r="T513" s="597"/>
      <c r="U513" s="597"/>
      <c r="V513" s="597"/>
      <c r="W513" s="597"/>
      <c r="X513" s="597"/>
      <c r="Y513" s="597"/>
      <c r="Z513" s="597"/>
      <c r="AA513" s="591"/>
    </row>
    <row r="514" spans="1:27" ht="15.75" customHeight="1">
      <c r="A514" s="591"/>
      <c r="B514" s="591"/>
      <c r="C514" s="591"/>
      <c r="D514" s="591"/>
      <c r="E514" s="591"/>
      <c r="F514" s="591"/>
      <c r="G514" s="591"/>
      <c r="H514" s="591"/>
      <c r="I514" s="591"/>
      <c r="J514" s="591"/>
      <c r="K514" s="591"/>
      <c r="L514" s="591"/>
      <c r="M514" s="596"/>
      <c r="N514" s="597"/>
      <c r="O514" s="597"/>
      <c r="P514" s="597"/>
      <c r="Q514" s="597"/>
      <c r="R514" s="597"/>
      <c r="S514" s="597"/>
      <c r="T514" s="597"/>
      <c r="U514" s="597"/>
      <c r="V514" s="597"/>
      <c r="W514" s="597"/>
      <c r="X514" s="597"/>
      <c r="Y514" s="597"/>
      <c r="Z514" s="597"/>
      <c r="AA514" s="591"/>
    </row>
    <row r="515" spans="1:27" ht="15.75" customHeight="1">
      <c r="A515" s="591"/>
      <c r="B515" s="591"/>
      <c r="C515" s="591"/>
      <c r="D515" s="591"/>
      <c r="E515" s="591"/>
      <c r="F515" s="591"/>
      <c r="G515" s="591"/>
      <c r="H515" s="591"/>
      <c r="I515" s="591"/>
      <c r="J515" s="591"/>
      <c r="K515" s="591"/>
      <c r="L515" s="591"/>
      <c r="M515" s="596"/>
      <c r="N515" s="597"/>
      <c r="O515" s="597"/>
      <c r="P515" s="597"/>
      <c r="Q515" s="597"/>
      <c r="R515" s="597"/>
      <c r="S515" s="597"/>
      <c r="T515" s="597"/>
      <c r="U515" s="597"/>
      <c r="V515" s="597"/>
      <c r="W515" s="597"/>
      <c r="X515" s="597"/>
      <c r="Y515" s="597"/>
      <c r="Z515" s="597"/>
      <c r="AA515" s="591"/>
    </row>
    <row r="516" spans="1:27" ht="15.75" customHeight="1">
      <c r="A516" s="591"/>
      <c r="B516" s="591"/>
      <c r="C516" s="591"/>
      <c r="D516" s="591"/>
      <c r="E516" s="591"/>
      <c r="F516" s="591"/>
      <c r="G516" s="591"/>
      <c r="H516" s="591"/>
      <c r="I516" s="591"/>
      <c r="J516" s="591"/>
      <c r="K516" s="591"/>
      <c r="L516" s="591"/>
      <c r="M516" s="596"/>
      <c r="N516" s="597"/>
      <c r="O516" s="597"/>
      <c r="P516" s="597"/>
      <c r="Q516" s="597"/>
      <c r="R516" s="597"/>
      <c r="S516" s="597"/>
      <c r="T516" s="597"/>
      <c r="U516" s="597"/>
      <c r="V516" s="597"/>
      <c r="W516" s="597"/>
      <c r="X516" s="597"/>
      <c r="Y516" s="597"/>
      <c r="Z516" s="597"/>
      <c r="AA516" s="591"/>
    </row>
    <row r="517" spans="1:27" ht="15.75" customHeight="1">
      <c r="A517" s="591"/>
      <c r="B517" s="591"/>
      <c r="C517" s="591"/>
      <c r="D517" s="591"/>
      <c r="E517" s="591"/>
      <c r="F517" s="591"/>
      <c r="G517" s="591"/>
      <c r="H517" s="591"/>
      <c r="I517" s="591"/>
      <c r="J517" s="591"/>
      <c r="K517" s="591"/>
      <c r="L517" s="591"/>
      <c r="M517" s="596"/>
      <c r="N517" s="597"/>
      <c r="O517" s="597"/>
      <c r="P517" s="597"/>
      <c r="Q517" s="597"/>
      <c r="R517" s="597"/>
      <c r="S517" s="597"/>
      <c r="T517" s="597"/>
      <c r="U517" s="597"/>
      <c r="V517" s="597"/>
      <c r="W517" s="597"/>
      <c r="X517" s="597"/>
      <c r="Y517" s="597"/>
      <c r="Z517" s="597"/>
      <c r="AA517" s="591"/>
    </row>
    <row r="518" spans="1:27" ht="15.75" customHeight="1">
      <c r="A518" s="591"/>
      <c r="B518" s="591"/>
      <c r="C518" s="591"/>
      <c r="D518" s="591"/>
      <c r="E518" s="591"/>
      <c r="F518" s="591"/>
      <c r="G518" s="591"/>
      <c r="H518" s="591"/>
      <c r="I518" s="591"/>
      <c r="J518" s="591"/>
      <c r="K518" s="591"/>
      <c r="L518" s="591"/>
      <c r="M518" s="596"/>
      <c r="N518" s="597"/>
      <c r="O518" s="597"/>
      <c r="P518" s="597"/>
      <c r="Q518" s="597"/>
      <c r="R518" s="597"/>
      <c r="S518" s="597"/>
      <c r="T518" s="597"/>
      <c r="U518" s="597"/>
      <c r="V518" s="597"/>
      <c r="W518" s="597"/>
      <c r="X518" s="597"/>
      <c r="Y518" s="597"/>
      <c r="Z518" s="597"/>
      <c r="AA518" s="591"/>
    </row>
    <row r="519" spans="1:27" ht="15.75" customHeight="1">
      <c r="A519" s="591"/>
      <c r="B519" s="591"/>
      <c r="C519" s="591"/>
      <c r="D519" s="591"/>
      <c r="E519" s="591"/>
      <c r="F519" s="591"/>
      <c r="G519" s="591"/>
      <c r="H519" s="591"/>
      <c r="I519" s="591"/>
      <c r="J519" s="591"/>
      <c r="K519" s="591"/>
      <c r="L519" s="591"/>
      <c r="M519" s="596"/>
      <c r="N519" s="597"/>
      <c r="O519" s="597"/>
      <c r="P519" s="597"/>
      <c r="Q519" s="597"/>
      <c r="R519" s="597"/>
      <c r="S519" s="597"/>
      <c r="T519" s="597"/>
      <c r="U519" s="597"/>
      <c r="V519" s="597"/>
      <c r="W519" s="597"/>
      <c r="X519" s="597"/>
      <c r="Y519" s="597"/>
      <c r="Z519" s="597"/>
      <c r="AA519" s="591"/>
    </row>
    <row r="520" spans="1:27" ht="15.75" customHeight="1">
      <c r="A520" s="591"/>
      <c r="B520" s="591"/>
      <c r="C520" s="591"/>
      <c r="D520" s="591"/>
      <c r="E520" s="591"/>
      <c r="F520" s="591"/>
      <c r="G520" s="591"/>
      <c r="H520" s="591"/>
      <c r="I520" s="591"/>
      <c r="J520" s="591"/>
      <c r="K520" s="591"/>
      <c r="L520" s="591"/>
      <c r="M520" s="596"/>
      <c r="N520" s="597"/>
      <c r="O520" s="597"/>
      <c r="P520" s="597"/>
      <c r="Q520" s="597"/>
      <c r="R520" s="597"/>
      <c r="S520" s="597"/>
      <c r="T520" s="597"/>
      <c r="U520" s="597"/>
      <c r="V520" s="597"/>
      <c r="W520" s="597"/>
      <c r="X520" s="597"/>
      <c r="Y520" s="597"/>
      <c r="Z520" s="597"/>
      <c r="AA520" s="591"/>
    </row>
    <row r="521" spans="1:27" ht="15.75" customHeight="1">
      <c r="A521" s="591"/>
      <c r="B521" s="591"/>
      <c r="C521" s="591"/>
      <c r="D521" s="591"/>
      <c r="E521" s="591"/>
      <c r="F521" s="591"/>
      <c r="G521" s="591"/>
      <c r="H521" s="591"/>
      <c r="I521" s="591"/>
      <c r="J521" s="591"/>
      <c r="K521" s="591"/>
      <c r="L521" s="591"/>
      <c r="M521" s="596"/>
      <c r="N521" s="597"/>
      <c r="O521" s="597"/>
      <c r="P521" s="597"/>
      <c r="Q521" s="597"/>
      <c r="R521" s="597"/>
      <c r="S521" s="597"/>
      <c r="T521" s="597"/>
      <c r="U521" s="597"/>
      <c r="V521" s="597"/>
      <c r="W521" s="597"/>
      <c r="X521" s="597"/>
      <c r="Y521" s="597"/>
      <c r="Z521" s="597"/>
      <c r="AA521" s="591"/>
    </row>
    <row r="522" spans="1:27" ht="15.75" customHeight="1">
      <c r="A522" s="591"/>
      <c r="B522" s="591"/>
      <c r="C522" s="591"/>
      <c r="D522" s="591"/>
      <c r="E522" s="591"/>
      <c r="F522" s="591"/>
      <c r="G522" s="591"/>
      <c r="H522" s="591"/>
      <c r="I522" s="591"/>
      <c r="J522" s="591"/>
      <c r="K522" s="591"/>
      <c r="L522" s="591"/>
      <c r="M522" s="596"/>
      <c r="N522" s="597"/>
      <c r="O522" s="597"/>
      <c r="P522" s="597"/>
      <c r="Q522" s="597"/>
      <c r="R522" s="597"/>
      <c r="S522" s="597"/>
      <c r="T522" s="597"/>
      <c r="U522" s="597"/>
      <c r="V522" s="597"/>
      <c r="W522" s="597"/>
      <c r="X522" s="597"/>
      <c r="Y522" s="597"/>
      <c r="Z522" s="597"/>
      <c r="AA522" s="591"/>
    </row>
    <row r="523" spans="1:27" ht="15.75" customHeight="1">
      <c r="A523" s="591"/>
      <c r="B523" s="591"/>
      <c r="C523" s="591"/>
      <c r="D523" s="591"/>
      <c r="E523" s="591"/>
      <c r="F523" s="591"/>
      <c r="G523" s="591"/>
      <c r="H523" s="591"/>
      <c r="I523" s="591"/>
      <c r="J523" s="591"/>
      <c r="K523" s="591"/>
      <c r="L523" s="591"/>
      <c r="M523" s="596"/>
      <c r="N523" s="597"/>
      <c r="O523" s="597"/>
      <c r="P523" s="597"/>
      <c r="Q523" s="597"/>
      <c r="R523" s="597"/>
      <c r="S523" s="597"/>
      <c r="T523" s="597"/>
      <c r="U523" s="597"/>
      <c r="V523" s="597"/>
      <c r="W523" s="597"/>
      <c r="X523" s="597"/>
      <c r="Y523" s="597"/>
      <c r="Z523" s="597"/>
      <c r="AA523" s="591"/>
    </row>
    <row r="524" spans="1:27" ht="15.75" customHeight="1">
      <c r="A524" s="591"/>
      <c r="B524" s="591"/>
      <c r="C524" s="591"/>
      <c r="D524" s="591"/>
      <c r="E524" s="591"/>
      <c r="F524" s="591"/>
      <c r="G524" s="591"/>
      <c r="H524" s="591"/>
      <c r="I524" s="591"/>
      <c r="J524" s="591"/>
      <c r="K524" s="591"/>
      <c r="L524" s="591"/>
      <c r="M524" s="596"/>
      <c r="N524" s="597"/>
      <c r="O524" s="597"/>
      <c r="P524" s="597"/>
      <c r="Q524" s="597"/>
      <c r="R524" s="597"/>
      <c r="S524" s="597"/>
      <c r="T524" s="597"/>
      <c r="U524" s="597"/>
      <c r="V524" s="597"/>
      <c r="W524" s="597"/>
      <c r="X524" s="597"/>
      <c r="Y524" s="597"/>
      <c r="Z524" s="597"/>
      <c r="AA524" s="591"/>
    </row>
    <row r="525" spans="1:27" ht="15.75" customHeight="1">
      <c r="A525" s="591"/>
      <c r="B525" s="591"/>
      <c r="C525" s="591"/>
      <c r="D525" s="591"/>
      <c r="E525" s="591"/>
      <c r="F525" s="591"/>
      <c r="G525" s="591"/>
      <c r="H525" s="591"/>
      <c r="I525" s="591"/>
      <c r="J525" s="591"/>
      <c r="K525" s="591"/>
      <c r="L525" s="591"/>
      <c r="M525" s="596"/>
      <c r="N525" s="597"/>
      <c r="O525" s="597"/>
      <c r="P525" s="597"/>
      <c r="Q525" s="597"/>
      <c r="R525" s="597"/>
      <c r="S525" s="597"/>
      <c r="T525" s="597"/>
      <c r="U525" s="597"/>
      <c r="V525" s="597"/>
      <c r="W525" s="597"/>
      <c r="X525" s="597"/>
      <c r="Y525" s="597"/>
      <c r="Z525" s="597"/>
      <c r="AA525" s="591"/>
    </row>
    <row r="526" spans="1:27" ht="15.75" customHeight="1">
      <c r="A526" s="591"/>
      <c r="B526" s="591"/>
      <c r="C526" s="591"/>
      <c r="D526" s="591"/>
      <c r="E526" s="591"/>
      <c r="F526" s="591"/>
      <c r="G526" s="591"/>
      <c r="H526" s="591"/>
      <c r="I526" s="591"/>
      <c r="J526" s="591"/>
      <c r="K526" s="591"/>
      <c r="L526" s="591"/>
      <c r="M526" s="596"/>
      <c r="N526" s="597"/>
      <c r="O526" s="597"/>
      <c r="P526" s="597"/>
      <c r="Q526" s="597"/>
      <c r="R526" s="597"/>
      <c r="S526" s="597"/>
      <c r="T526" s="597"/>
      <c r="U526" s="597"/>
      <c r="V526" s="597"/>
      <c r="W526" s="597"/>
      <c r="X526" s="597"/>
      <c r="Y526" s="597"/>
      <c r="Z526" s="597"/>
      <c r="AA526" s="591"/>
    </row>
    <row r="527" spans="1:27" ht="15.75" customHeight="1">
      <c r="A527" s="591"/>
      <c r="B527" s="591"/>
      <c r="C527" s="591"/>
      <c r="D527" s="591"/>
      <c r="E527" s="591"/>
      <c r="F527" s="591"/>
      <c r="G527" s="591"/>
      <c r="H527" s="591"/>
      <c r="I527" s="591"/>
      <c r="J527" s="591"/>
      <c r="K527" s="591"/>
      <c r="L527" s="591"/>
      <c r="M527" s="596"/>
      <c r="N527" s="597"/>
      <c r="O527" s="597"/>
      <c r="P527" s="597"/>
      <c r="Q527" s="597"/>
      <c r="R527" s="597"/>
      <c r="S527" s="597"/>
      <c r="T527" s="597"/>
      <c r="U527" s="597"/>
      <c r="V527" s="597"/>
      <c r="W527" s="597"/>
      <c r="X527" s="597"/>
      <c r="Y527" s="597"/>
      <c r="Z527" s="597"/>
      <c r="AA527" s="591"/>
    </row>
    <row r="528" spans="1:27" ht="15.75" customHeight="1">
      <c r="A528" s="591"/>
      <c r="B528" s="591"/>
      <c r="C528" s="591"/>
      <c r="D528" s="591"/>
      <c r="E528" s="591"/>
      <c r="F528" s="591"/>
      <c r="G528" s="591"/>
      <c r="H528" s="591"/>
      <c r="I528" s="591"/>
      <c r="J528" s="591"/>
      <c r="K528" s="591"/>
      <c r="L528" s="591"/>
      <c r="M528" s="596"/>
      <c r="N528" s="597"/>
      <c r="O528" s="597"/>
      <c r="P528" s="597"/>
      <c r="Q528" s="597"/>
      <c r="R528" s="597"/>
      <c r="S528" s="597"/>
      <c r="T528" s="597"/>
      <c r="U528" s="597"/>
      <c r="V528" s="597"/>
      <c r="W528" s="597"/>
      <c r="X528" s="597"/>
      <c r="Y528" s="597"/>
      <c r="Z528" s="597"/>
      <c r="AA528" s="591"/>
    </row>
    <row r="529" spans="1:27" ht="15.75" customHeight="1">
      <c r="A529" s="591"/>
      <c r="B529" s="591"/>
      <c r="C529" s="591"/>
      <c r="D529" s="591"/>
      <c r="E529" s="591"/>
      <c r="F529" s="591"/>
      <c r="G529" s="591"/>
      <c r="H529" s="591"/>
      <c r="I529" s="591"/>
      <c r="J529" s="591"/>
      <c r="K529" s="591"/>
      <c r="L529" s="591"/>
      <c r="M529" s="596"/>
      <c r="N529" s="597"/>
      <c r="O529" s="597"/>
      <c r="P529" s="597"/>
      <c r="Q529" s="597"/>
      <c r="R529" s="597"/>
      <c r="S529" s="597"/>
      <c r="T529" s="597"/>
      <c r="U529" s="597"/>
      <c r="V529" s="597"/>
      <c r="W529" s="597"/>
      <c r="X529" s="597"/>
      <c r="Y529" s="597"/>
      <c r="Z529" s="597"/>
      <c r="AA529" s="591"/>
    </row>
    <row r="530" spans="1:27" ht="15.75" customHeight="1">
      <c r="A530" s="591"/>
      <c r="B530" s="591"/>
      <c r="C530" s="591"/>
      <c r="D530" s="591"/>
      <c r="E530" s="591"/>
      <c r="F530" s="591"/>
      <c r="G530" s="591"/>
      <c r="H530" s="591"/>
      <c r="I530" s="591"/>
      <c r="J530" s="591"/>
      <c r="K530" s="591"/>
      <c r="L530" s="591"/>
      <c r="M530" s="596"/>
      <c r="N530" s="597"/>
      <c r="O530" s="597"/>
      <c r="P530" s="597"/>
      <c r="Q530" s="597"/>
      <c r="R530" s="597"/>
      <c r="S530" s="597"/>
      <c r="T530" s="597"/>
      <c r="U530" s="597"/>
      <c r="V530" s="597"/>
      <c r="W530" s="597"/>
      <c r="X530" s="597"/>
      <c r="Y530" s="597"/>
      <c r="Z530" s="597"/>
      <c r="AA530" s="591"/>
    </row>
    <row r="531" spans="1:27" ht="15.75" customHeight="1">
      <c r="A531" s="591"/>
      <c r="B531" s="591"/>
      <c r="C531" s="591"/>
      <c r="D531" s="591"/>
      <c r="E531" s="591"/>
      <c r="F531" s="591"/>
      <c r="G531" s="591"/>
      <c r="H531" s="591"/>
      <c r="I531" s="591"/>
      <c r="J531" s="591"/>
      <c r="K531" s="591"/>
      <c r="L531" s="591"/>
      <c r="M531" s="596"/>
      <c r="N531" s="597"/>
      <c r="O531" s="597"/>
      <c r="P531" s="597"/>
      <c r="Q531" s="597"/>
      <c r="R531" s="597"/>
      <c r="S531" s="597"/>
      <c r="T531" s="597"/>
      <c r="U531" s="597"/>
      <c r="V531" s="597"/>
      <c r="W531" s="597"/>
      <c r="X531" s="597"/>
      <c r="Y531" s="597"/>
      <c r="Z531" s="597"/>
      <c r="AA531" s="591"/>
    </row>
    <row r="532" spans="1:27" ht="15.75" customHeight="1">
      <c r="A532" s="591"/>
      <c r="B532" s="591"/>
      <c r="C532" s="591"/>
      <c r="D532" s="591"/>
      <c r="E532" s="591"/>
      <c r="F532" s="591"/>
      <c r="G532" s="591"/>
      <c r="H532" s="591"/>
      <c r="I532" s="591"/>
      <c r="J532" s="591"/>
      <c r="K532" s="591"/>
      <c r="L532" s="591"/>
      <c r="M532" s="596"/>
      <c r="N532" s="597"/>
      <c r="O532" s="597"/>
      <c r="P532" s="597"/>
      <c r="Q532" s="597"/>
      <c r="R532" s="597"/>
      <c r="S532" s="597"/>
      <c r="T532" s="597"/>
      <c r="U532" s="597"/>
      <c r="V532" s="597"/>
      <c r="W532" s="597"/>
      <c r="X532" s="597"/>
      <c r="Y532" s="597"/>
      <c r="Z532" s="597"/>
      <c r="AA532" s="591"/>
    </row>
    <row r="533" spans="1:27" ht="15.75" customHeight="1">
      <c r="A533" s="591"/>
      <c r="B533" s="591"/>
      <c r="C533" s="591"/>
      <c r="D533" s="591"/>
      <c r="E533" s="591"/>
      <c r="F533" s="591"/>
      <c r="G533" s="591"/>
      <c r="H533" s="591"/>
      <c r="I533" s="591"/>
      <c r="J533" s="591"/>
      <c r="K533" s="591"/>
      <c r="L533" s="591"/>
      <c r="M533" s="596"/>
      <c r="N533" s="597"/>
      <c r="O533" s="597"/>
      <c r="P533" s="597"/>
      <c r="Q533" s="597"/>
      <c r="R533" s="597"/>
      <c r="S533" s="597"/>
      <c r="T533" s="597"/>
      <c r="U533" s="597"/>
      <c r="V533" s="597"/>
      <c r="W533" s="597"/>
      <c r="X533" s="597"/>
      <c r="Y533" s="597"/>
      <c r="Z533" s="597"/>
      <c r="AA533" s="591"/>
    </row>
    <row r="534" spans="1:27" ht="15.75" customHeight="1">
      <c r="A534" s="591"/>
      <c r="B534" s="591"/>
      <c r="C534" s="591"/>
      <c r="D534" s="591"/>
      <c r="E534" s="591"/>
      <c r="F534" s="591"/>
      <c r="G534" s="591"/>
      <c r="H534" s="591"/>
      <c r="I534" s="591"/>
      <c r="J534" s="591"/>
      <c r="K534" s="591"/>
      <c r="L534" s="591"/>
      <c r="M534" s="596"/>
      <c r="N534" s="597"/>
      <c r="O534" s="597"/>
      <c r="P534" s="597"/>
      <c r="Q534" s="597"/>
      <c r="R534" s="597"/>
      <c r="S534" s="597"/>
      <c r="T534" s="597"/>
      <c r="U534" s="597"/>
      <c r="V534" s="597"/>
      <c r="W534" s="597"/>
      <c r="X534" s="597"/>
      <c r="Y534" s="597"/>
      <c r="Z534" s="597"/>
      <c r="AA534" s="591"/>
    </row>
    <row r="535" spans="1:27" ht="15.75" customHeight="1">
      <c r="A535" s="591"/>
      <c r="B535" s="591"/>
      <c r="C535" s="591"/>
      <c r="D535" s="591"/>
      <c r="E535" s="591"/>
      <c r="F535" s="591"/>
      <c r="G535" s="591"/>
      <c r="H535" s="591"/>
      <c r="I535" s="591"/>
      <c r="J535" s="591"/>
      <c r="K535" s="591"/>
      <c r="L535" s="591"/>
      <c r="M535" s="596"/>
      <c r="N535" s="597"/>
      <c r="O535" s="597"/>
      <c r="P535" s="597"/>
      <c r="Q535" s="597"/>
      <c r="R535" s="597"/>
      <c r="S535" s="597"/>
      <c r="T535" s="597"/>
      <c r="U535" s="597"/>
      <c r="V535" s="597"/>
      <c r="W535" s="597"/>
      <c r="X535" s="597"/>
      <c r="Y535" s="597"/>
      <c r="Z535" s="597"/>
      <c r="AA535" s="591"/>
    </row>
    <row r="536" spans="1:27" ht="15.75" customHeight="1">
      <c r="A536" s="591"/>
      <c r="B536" s="591"/>
      <c r="C536" s="591"/>
      <c r="D536" s="591"/>
      <c r="E536" s="591"/>
      <c r="F536" s="591"/>
      <c r="G536" s="591"/>
      <c r="H536" s="591"/>
      <c r="I536" s="591"/>
      <c r="J536" s="591"/>
      <c r="K536" s="591"/>
      <c r="L536" s="591"/>
      <c r="M536" s="596"/>
      <c r="N536" s="597"/>
      <c r="O536" s="597"/>
      <c r="P536" s="597"/>
      <c r="Q536" s="597"/>
      <c r="R536" s="597"/>
      <c r="S536" s="597"/>
      <c r="T536" s="597"/>
      <c r="U536" s="597"/>
      <c r="V536" s="597"/>
      <c r="W536" s="597"/>
      <c r="X536" s="597"/>
      <c r="Y536" s="597"/>
      <c r="Z536" s="597"/>
      <c r="AA536" s="591"/>
    </row>
    <row r="537" spans="1:27" ht="15.75" customHeight="1">
      <c r="A537" s="591"/>
      <c r="B537" s="591"/>
      <c r="C537" s="591"/>
      <c r="D537" s="591"/>
      <c r="E537" s="591"/>
      <c r="F537" s="591"/>
      <c r="G537" s="591"/>
      <c r="H537" s="591"/>
      <c r="I537" s="591"/>
      <c r="J537" s="591"/>
      <c r="K537" s="591"/>
      <c r="L537" s="591"/>
      <c r="M537" s="596"/>
      <c r="N537" s="597"/>
      <c r="O537" s="597"/>
      <c r="P537" s="597"/>
      <c r="Q537" s="597"/>
      <c r="R537" s="597"/>
      <c r="S537" s="597"/>
      <c r="T537" s="597"/>
      <c r="U537" s="597"/>
      <c r="V537" s="597"/>
      <c r="W537" s="597"/>
      <c r="X537" s="597"/>
      <c r="Y537" s="597"/>
      <c r="Z537" s="597"/>
      <c r="AA537" s="591"/>
    </row>
    <row r="538" spans="1:27" ht="15.75" customHeight="1">
      <c r="A538" s="591"/>
      <c r="B538" s="591"/>
      <c r="C538" s="591"/>
      <c r="D538" s="591"/>
      <c r="E538" s="591"/>
      <c r="F538" s="591"/>
      <c r="G538" s="591"/>
      <c r="H538" s="591"/>
      <c r="I538" s="591"/>
      <c r="J538" s="591"/>
      <c r="K538" s="591"/>
      <c r="L538" s="591"/>
      <c r="M538" s="596"/>
      <c r="N538" s="597"/>
      <c r="O538" s="597"/>
      <c r="P538" s="597"/>
      <c r="Q538" s="597"/>
      <c r="R538" s="597"/>
      <c r="S538" s="597"/>
      <c r="T538" s="597"/>
      <c r="U538" s="597"/>
      <c r="V538" s="597"/>
      <c r="W538" s="597"/>
      <c r="X538" s="597"/>
      <c r="Y538" s="597"/>
      <c r="Z538" s="597"/>
      <c r="AA538" s="591"/>
    </row>
    <row r="539" spans="1:27" ht="15.75" customHeight="1">
      <c r="A539" s="591"/>
      <c r="B539" s="591"/>
      <c r="C539" s="591"/>
      <c r="D539" s="591"/>
      <c r="E539" s="591"/>
      <c r="F539" s="591"/>
      <c r="G539" s="591"/>
      <c r="H539" s="591"/>
      <c r="I539" s="591"/>
      <c r="J539" s="591"/>
      <c r="K539" s="591"/>
      <c r="L539" s="591"/>
      <c r="M539" s="596"/>
      <c r="N539" s="597"/>
      <c r="O539" s="597"/>
      <c r="P539" s="597"/>
      <c r="Q539" s="597"/>
      <c r="R539" s="597"/>
      <c r="S539" s="597"/>
      <c r="T539" s="597"/>
      <c r="U539" s="597"/>
      <c r="V539" s="597"/>
      <c r="W539" s="597"/>
      <c r="X539" s="597"/>
      <c r="Y539" s="597"/>
      <c r="Z539" s="597"/>
      <c r="AA539" s="591"/>
    </row>
    <row r="540" spans="1:27" ht="15.75" customHeight="1">
      <c r="A540" s="591"/>
      <c r="B540" s="591"/>
      <c r="C540" s="591"/>
      <c r="D540" s="591"/>
      <c r="E540" s="591"/>
      <c r="F540" s="591"/>
      <c r="G540" s="591"/>
      <c r="H540" s="591"/>
      <c r="I540" s="591"/>
      <c r="J540" s="591"/>
      <c r="K540" s="591"/>
      <c r="L540" s="591"/>
      <c r="M540" s="596"/>
      <c r="N540" s="597"/>
      <c r="O540" s="597"/>
      <c r="P540" s="597"/>
      <c r="Q540" s="597"/>
      <c r="R540" s="597"/>
      <c r="S540" s="597"/>
      <c r="T540" s="597"/>
      <c r="U540" s="597"/>
      <c r="V540" s="597"/>
      <c r="W540" s="597"/>
      <c r="X540" s="597"/>
      <c r="Y540" s="597"/>
      <c r="Z540" s="597"/>
      <c r="AA540" s="591"/>
    </row>
    <row r="541" spans="1:27" ht="15.75" customHeight="1">
      <c r="A541" s="591"/>
      <c r="B541" s="591"/>
      <c r="C541" s="591"/>
      <c r="D541" s="591"/>
      <c r="E541" s="591"/>
      <c r="F541" s="591"/>
      <c r="G541" s="591"/>
      <c r="H541" s="591"/>
      <c r="I541" s="591"/>
      <c r="J541" s="591"/>
      <c r="K541" s="591"/>
      <c r="L541" s="591"/>
      <c r="M541" s="596"/>
      <c r="N541" s="597"/>
      <c r="O541" s="597"/>
      <c r="P541" s="597"/>
      <c r="Q541" s="597"/>
      <c r="R541" s="597"/>
      <c r="S541" s="597"/>
      <c r="T541" s="597"/>
      <c r="U541" s="597"/>
      <c r="V541" s="597"/>
      <c r="W541" s="597"/>
      <c r="X541" s="597"/>
      <c r="Y541" s="597"/>
      <c r="Z541" s="597"/>
      <c r="AA541" s="591"/>
    </row>
    <row r="542" spans="1:27" ht="15.75" customHeight="1">
      <c r="A542" s="591"/>
      <c r="B542" s="591"/>
      <c r="C542" s="591"/>
      <c r="D542" s="591"/>
      <c r="E542" s="591"/>
      <c r="F542" s="591"/>
      <c r="G542" s="591"/>
      <c r="H542" s="591"/>
      <c r="I542" s="591"/>
      <c r="J542" s="591"/>
      <c r="K542" s="591"/>
      <c r="L542" s="591"/>
      <c r="M542" s="596"/>
      <c r="N542" s="597"/>
      <c r="O542" s="597"/>
      <c r="P542" s="597"/>
      <c r="Q542" s="597"/>
      <c r="R542" s="597"/>
      <c r="S542" s="597"/>
      <c r="T542" s="597"/>
      <c r="U542" s="597"/>
      <c r="V542" s="597"/>
      <c r="W542" s="597"/>
      <c r="X542" s="597"/>
      <c r="Y542" s="597"/>
      <c r="Z542" s="597"/>
      <c r="AA542" s="591"/>
    </row>
    <row r="543" spans="1:27" ht="15.75" customHeight="1">
      <c r="A543" s="591"/>
      <c r="B543" s="591"/>
      <c r="C543" s="591"/>
      <c r="D543" s="591"/>
      <c r="E543" s="591"/>
      <c r="F543" s="591"/>
      <c r="G543" s="591"/>
      <c r="H543" s="591"/>
      <c r="I543" s="591"/>
      <c r="J543" s="591"/>
      <c r="K543" s="591"/>
      <c r="L543" s="591"/>
      <c r="M543" s="596"/>
      <c r="N543" s="597"/>
      <c r="O543" s="597"/>
      <c r="P543" s="597"/>
      <c r="Q543" s="597"/>
      <c r="R543" s="597"/>
      <c r="S543" s="597"/>
      <c r="T543" s="597"/>
      <c r="U543" s="597"/>
      <c r="V543" s="597"/>
      <c r="W543" s="597"/>
      <c r="X543" s="597"/>
      <c r="Y543" s="597"/>
      <c r="Z543" s="597"/>
      <c r="AA543" s="591"/>
    </row>
    <row r="544" spans="1:27" ht="15.75" customHeight="1">
      <c r="A544" s="591"/>
      <c r="B544" s="591"/>
      <c r="C544" s="591"/>
      <c r="D544" s="591"/>
      <c r="E544" s="591"/>
      <c r="F544" s="591"/>
      <c r="G544" s="591"/>
      <c r="H544" s="591"/>
      <c r="I544" s="591"/>
      <c r="J544" s="591"/>
      <c r="K544" s="591"/>
      <c r="L544" s="591"/>
      <c r="M544" s="596"/>
      <c r="N544" s="597"/>
      <c r="O544" s="597"/>
      <c r="P544" s="597"/>
      <c r="Q544" s="597"/>
      <c r="R544" s="597"/>
      <c r="S544" s="597"/>
      <c r="T544" s="597"/>
      <c r="U544" s="597"/>
      <c r="V544" s="597"/>
      <c r="W544" s="597"/>
      <c r="X544" s="597"/>
      <c r="Y544" s="597"/>
      <c r="Z544" s="597"/>
      <c r="AA544" s="591"/>
    </row>
    <row r="545" spans="1:27" ht="15.75" customHeight="1">
      <c r="A545" s="591"/>
      <c r="B545" s="591"/>
      <c r="C545" s="591"/>
      <c r="D545" s="591"/>
      <c r="E545" s="591"/>
      <c r="F545" s="591"/>
      <c r="G545" s="591"/>
      <c r="H545" s="591"/>
      <c r="I545" s="591"/>
      <c r="J545" s="591"/>
      <c r="K545" s="591"/>
      <c r="L545" s="591"/>
      <c r="M545" s="596"/>
      <c r="N545" s="597"/>
      <c r="O545" s="597"/>
      <c r="P545" s="597"/>
      <c r="Q545" s="597"/>
      <c r="R545" s="597"/>
      <c r="S545" s="597"/>
      <c r="T545" s="597"/>
      <c r="U545" s="597"/>
      <c r="V545" s="597"/>
      <c r="W545" s="597"/>
      <c r="X545" s="597"/>
      <c r="Y545" s="597"/>
      <c r="Z545" s="597"/>
      <c r="AA545" s="591"/>
    </row>
    <row r="546" spans="1:27" ht="15.75" customHeight="1">
      <c r="A546" s="591"/>
      <c r="B546" s="591"/>
      <c r="C546" s="591"/>
      <c r="D546" s="591"/>
      <c r="E546" s="591"/>
      <c r="F546" s="591"/>
      <c r="G546" s="591"/>
      <c r="H546" s="591"/>
      <c r="I546" s="591"/>
      <c r="J546" s="591"/>
      <c r="K546" s="591"/>
      <c r="L546" s="591"/>
      <c r="M546" s="596"/>
      <c r="N546" s="597"/>
      <c r="O546" s="597"/>
      <c r="P546" s="597"/>
      <c r="Q546" s="597"/>
      <c r="R546" s="597"/>
      <c r="S546" s="597"/>
      <c r="T546" s="597"/>
      <c r="U546" s="597"/>
      <c r="V546" s="597"/>
      <c r="W546" s="597"/>
      <c r="X546" s="597"/>
      <c r="Y546" s="597"/>
      <c r="Z546" s="597"/>
      <c r="AA546" s="591"/>
    </row>
    <row r="547" spans="1:27" ht="15.75" customHeight="1">
      <c r="A547" s="591"/>
      <c r="B547" s="591"/>
      <c r="C547" s="591"/>
      <c r="D547" s="591"/>
      <c r="E547" s="591"/>
      <c r="F547" s="591"/>
      <c r="G547" s="591"/>
      <c r="H547" s="591"/>
      <c r="I547" s="591"/>
      <c r="J547" s="591"/>
      <c r="K547" s="591"/>
      <c r="L547" s="591"/>
      <c r="M547" s="596"/>
      <c r="N547" s="597"/>
      <c r="O547" s="597"/>
      <c r="P547" s="597"/>
      <c r="Q547" s="597"/>
      <c r="R547" s="597"/>
      <c r="S547" s="597"/>
      <c r="T547" s="597"/>
      <c r="U547" s="597"/>
      <c r="V547" s="597"/>
      <c r="W547" s="597"/>
      <c r="X547" s="597"/>
      <c r="Y547" s="597"/>
      <c r="Z547" s="597"/>
      <c r="AA547" s="591"/>
    </row>
    <row r="548" spans="1:27" ht="15.75" customHeight="1">
      <c r="A548" s="591"/>
      <c r="B548" s="591"/>
      <c r="C548" s="591"/>
      <c r="D548" s="591"/>
      <c r="E548" s="591"/>
      <c r="F548" s="591"/>
      <c r="G548" s="591"/>
      <c r="H548" s="591"/>
      <c r="I548" s="591"/>
      <c r="J548" s="591"/>
      <c r="K548" s="591"/>
      <c r="L548" s="591"/>
      <c r="M548" s="596"/>
      <c r="N548" s="597"/>
      <c r="O548" s="597"/>
      <c r="P548" s="597"/>
      <c r="Q548" s="597"/>
      <c r="R548" s="597"/>
      <c r="S548" s="597"/>
      <c r="T548" s="597"/>
      <c r="U548" s="597"/>
      <c r="V548" s="597"/>
      <c r="W548" s="597"/>
      <c r="X548" s="597"/>
      <c r="Y548" s="597"/>
      <c r="Z548" s="597"/>
      <c r="AA548" s="591"/>
    </row>
    <row r="549" spans="1:27" ht="15.75" customHeight="1">
      <c r="A549" s="591"/>
      <c r="B549" s="591"/>
      <c r="C549" s="591"/>
      <c r="D549" s="591"/>
      <c r="E549" s="591"/>
      <c r="F549" s="591"/>
      <c r="G549" s="591"/>
      <c r="H549" s="591"/>
      <c r="I549" s="591"/>
      <c r="J549" s="591"/>
      <c r="K549" s="591"/>
      <c r="L549" s="591"/>
      <c r="M549" s="596"/>
      <c r="N549" s="597"/>
      <c r="O549" s="597"/>
      <c r="P549" s="597"/>
      <c r="Q549" s="597"/>
      <c r="R549" s="597"/>
      <c r="S549" s="597"/>
      <c r="T549" s="597"/>
      <c r="U549" s="597"/>
      <c r="V549" s="597"/>
      <c r="W549" s="597"/>
      <c r="X549" s="597"/>
      <c r="Y549" s="597"/>
      <c r="Z549" s="597"/>
      <c r="AA549" s="591"/>
    </row>
    <row r="550" spans="1:27" ht="15.75" customHeight="1">
      <c r="A550" s="591"/>
      <c r="B550" s="591"/>
      <c r="C550" s="591"/>
      <c r="D550" s="591"/>
      <c r="E550" s="591"/>
      <c r="F550" s="591"/>
      <c r="G550" s="591"/>
      <c r="H550" s="591"/>
      <c r="I550" s="591"/>
      <c r="J550" s="591"/>
      <c r="K550" s="591"/>
      <c r="L550" s="591"/>
      <c r="M550" s="596"/>
      <c r="N550" s="597"/>
      <c r="O550" s="597"/>
      <c r="P550" s="597"/>
      <c r="Q550" s="597"/>
      <c r="R550" s="597"/>
      <c r="S550" s="597"/>
      <c r="T550" s="597"/>
      <c r="U550" s="597"/>
      <c r="V550" s="597"/>
      <c r="W550" s="597"/>
      <c r="X550" s="597"/>
      <c r="Y550" s="597"/>
      <c r="Z550" s="597"/>
      <c r="AA550" s="591"/>
    </row>
    <row r="551" spans="1:27" ht="15.75" customHeight="1">
      <c r="A551" s="591"/>
      <c r="B551" s="591"/>
      <c r="C551" s="591"/>
      <c r="D551" s="591"/>
      <c r="E551" s="591"/>
      <c r="F551" s="591"/>
      <c r="G551" s="591"/>
      <c r="H551" s="591"/>
      <c r="I551" s="591"/>
      <c r="J551" s="591"/>
      <c r="K551" s="591"/>
      <c r="L551" s="591"/>
      <c r="M551" s="596"/>
      <c r="N551" s="597"/>
      <c r="O551" s="597"/>
      <c r="P551" s="597"/>
      <c r="Q551" s="597"/>
      <c r="R551" s="597"/>
      <c r="S551" s="597"/>
      <c r="T551" s="597"/>
      <c r="U551" s="597"/>
      <c r="V551" s="597"/>
      <c r="W551" s="597"/>
      <c r="X551" s="597"/>
      <c r="Y551" s="597"/>
      <c r="Z551" s="597"/>
      <c r="AA551" s="591"/>
    </row>
    <row r="552" spans="1:27" ht="15.75" customHeight="1">
      <c r="A552" s="591"/>
      <c r="B552" s="591"/>
      <c r="C552" s="591"/>
      <c r="D552" s="591"/>
      <c r="E552" s="591"/>
      <c r="F552" s="591"/>
      <c r="G552" s="591"/>
      <c r="H552" s="591"/>
      <c r="I552" s="591"/>
      <c r="J552" s="591"/>
      <c r="K552" s="591"/>
      <c r="L552" s="591"/>
      <c r="M552" s="596"/>
      <c r="N552" s="597"/>
      <c r="O552" s="597"/>
      <c r="P552" s="597"/>
      <c r="Q552" s="597"/>
      <c r="R552" s="597"/>
      <c r="S552" s="597"/>
      <c r="T552" s="597"/>
      <c r="U552" s="597"/>
      <c r="V552" s="597"/>
      <c r="W552" s="597"/>
      <c r="X552" s="597"/>
      <c r="Y552" s="597"/>
      <c r="Z552" s="597"/>
      <c r="AA552" s="591"/>
    </row>
    <row r="553" spans="1:27" ht="15.75" customHeight="1">
      <c r="A553" s="591"/>
      <c r="B553" s="591"/>
      <c r="C553" s="591"/>
      <c r="D553" s="591"/>
      <c r="E553" s="591"/>
      <c r="F553" s="591"/>
      <c r="G553" s="591"/>
      <c r="H553" s="591"/>
      <c r="I553" s="591"/>
      <c r="J553" s="591"/>
      <c r="K553" s="591"/>
      <c r="L553" s="591"/>
      <c r="M553" s="596"/>
      <c r="N553" s="597"/>
      <c r="O553" s="597"/>
      <c r="P553" s="597"/>
      <c r="Q553" s="597"/>
      <c r="R553" s="597"/>
      <c r="S553" s="597"/>
      <c r="T553" s="597"/>
      <c r="U553" s="597"/>
      <c r="V553" s="597"/>
      <c r="W553" s="597"/>
      <c r="X553" s="597"/>
      <c r="Y553" s="597"/>
      <c r="Z553" s="597"/>
      <c r="AA553" s="591"/>
    </row>
    <row r="554" spans="1:27" ht="15.75" customHeight="1">
      <c r="A554" s="591"/>
      <c r="B554" s="591"/>
      <c r="C554" s="591"/>
      <c r="D554" s="591"/>
      <c r="E554" s="591"/>
      <c r="F554" s="591"/>
      <c r="G554" s="591"/>
      <c r="H554" s="591"/>
      <c r="I554" s="591"/>
      <c r="J554" s="591"/>
      <c r="K554" s="591"/>
      <c r="L554" s="591"/>
      <c r="M554" s="596"/>
      <c r="N554" s="597"/>
      <c r="O554" s="597"/>
      <c r="P554" s="597"/>
      <c r="Q554" s="597"/>
      <c r="R554" s="597"/>
      <c r="S554" s="597"/>
      <c r="T554" s="597"/>
      <c r="U554" s="597"/>
      <c r="V554" s="597"/>
      <c r="W554" s="597"/>
      <c r="X554" s="597"/>
      <c r="Y554" s="597"/>
      <c r="Z554" s="597"/>
      <c r="AA554" s="591"/>
    </row>
    <row r="555" spans="1:27" ht="15.75" customHeight="1">
      <c r="A555" s="591"/>
      <c r="B555" s="591"/>
      <c r="C555" s="591"/>
      <c r="D555" s="591"/>
      <c r="E555" s="591"/>
      <c r="F555" s="591"/>
      <c r="G555" s="591"/>
      <c r="H555" s="591"/>
      <c r="I555" s="591"/>
      <c r="J555" s="591"/>
      <c r="K555" s="591"/>
      <c r="L555" s="591"/>
      <c r="M555" s="596"/>
      <c r="N555" s="597"/>
      <c r="O555" s="597"/>
      <c r="P555" s="597"/>
      <c r="Q555" s="597"/>
      <c r="R555" s="597"/>
      <c r="S555" s="597"/>
      <c r="T555" s="597"/>
      <c r="U555" s="597"/>
      <c r="V555" s="597"/>
      <c r="W555" s="597"/>
      <c r="X555" s="597"/>
      <c r="Y555" s="597"/>
      <c r="Z555" s="597"/>
      <c r="AA555" s="591"/>
    </row>
    <row r="556" spans="1:27" ht="15.75" customHeight="1">
      <c r="A556" s="591"/>
      <c r="B556" s="591"/>
      <c r="C556" s="591"/>
      <c r="D556" s="591"/>
      <c r="E556" s="591"/>
      <c r="F556" s="591"/>
      <c r="G556" s="591"/>
      <c r="H556" s="591"/>
      <c r="I556" s="591"/>
      <c r="J556" s="591"/>
      <c r="K556" s="591"/>
      <c r="L556" s="591"/>
      <c r="M556" s="596"/>
      <c r="N556" s="597"/>
      <c r="O556" s="597"/>
      <c r="P556" s="597"/>
      <c r="Q556" s="597"/>
      <c r="R556" s="597"/>
      <c r="S556" s="597"/>
      <c r="T556" s="597"/>
      <c r="U556" s="597"/>
      <c r="V556" s="597"/>
      <c r="W556" s="597"/>
      <c r="X556" s="597"/>
      <c r="Y556" s="597"/>
      <c r="Z556" s="597"/>
      <c r="AA556" s="591"/>
    </row>
    <row r="557" spans="1:27" ht="15.75" customHeight="1">
      <c r="A557" s="591"/>
      <c r="B557" s="591"/>
      <c r="C557" s="591"/>
      <c r="D557" s="591"/>
      <c r="E557" s="591"/>
      <c r="F557" s="591"/>
      <c r="G557" s="591"/>
      <c r="H557" s="591"/>
      <c r="I557" s="591"/>
      <c r="J557" s="591"/>
      <c r="K557" s="591"/>
      <c r="L557" s="591"/>
      <c r="M557" s="596"/>
      <c r="N557" s="597"/>
      <c r="O557" s="597"/>
      <c r="P557" s="597"/>
      <c r="Q557" s="597"/>
      <c r="R557" s="597"/>
      <c r="S557" s="597"/>
      <c r="T557" s="597"/>
      <c r="U557" s="597"/>
      <c r="V557" s="597"/>
      <c r="W557" s="597"/>
      <c r="X557" s="597"/>
      <c r="Y557" s="597"/>
      <c r="Z557" s="597"/>
      <c r="AA557" s="591"/>
    </row>
    <row r="558" spans="1:27" ht="15.75" customHeight="1">
      <c r="A558" s="591"/>
      <c r="B558" s="591"/>
      <c r="C558" s="591"/>
      <c r="D558" s="591"/>
      <c r="E558" s="591"/>
      <c r="F558" s="591"/>
      <c r="G558" s="591"/>
      <c r="H558" s="591"/>
      <c r="I558" s="591"/>
      <c r="J558" s="591"/>
      <c r="K558" s="591"/>
      <c r="L558" s="591"/>
      <c r="M558" s="596"/>
      <c r="N558" s="597"/>
      <c r="O558" s="597"/>
      <c r="P558" s="597"/>
      <c r="Q558" s="597"/>
      <c r="R558" s="597"/>
      <c r="S558" s="597"/>
      <c r="T558" s="597"/>
      <c r="U558" s="597"/>
      <c r="V558" s="597"/>
      <c r="W558" s="597"/>
      <c r="X558" s="597"/>
      <c r="Y558" s="597"/>
      <c r="Z558" s="597"/>
      <c r="AA558" s="591"/>
    </row>
    <row r="559" spans="1:27" ht="15.75" customHeight="1">
      <c r="A559" s="591"/>
      <c r="B559" s="591"/>
      <c r="C559" s="591"/>
      <c r="D559" s="591"/>
      <c r="E559" s="591"/>
      <c r="F559" s="591"/>
      <c r="G559" s="591"/>
      <c r="H559" s="591"/>
      <c r="I559" s="591"/>
      <c r="J559" s="591"/>
      <c r="K559" s="591"/>
      <c r="L559" s="591"/>
      <c r="M559" s="596"/>
      <c r="N559" s="597"/>
      <c r="O559" s="597"/>
      <c r="P559" s="597"/>
      <c r="Q559" s="597"/>
      <c r="R559" s="597"/>
      <c r="S559" s="597"/>
      <c r="T559" s="597"/>
      <c r="U559" s="597"/>
      <c r="V559" s="597"/>
      <c r="W559" s="597"/>
      <c r="X559" s="597"/>
      <c r="Y559" s="597"/>
      <c r="Z559" s="597"/>
      <c r="AA559" s="591"/>
    </row>
    <row r="560" spans="1:27" ht="15.75" customHeight="1">
      <c r="A560" s="591"/>
      <c r="B560" s="591"/>
      <c r="C560" s="591"/>
      <c r="D560" s="591"/>
      <c r="E560" s="591"/>
      <c r="F560" s="591"/>
      <c r="G560" s="591"/>
      <c r="H560" s="591"/>
      <c r="I560" s="591"/>
      <c r="J560" s="591"/>
      <c r="K560" s="591"/>
      <c r="L560" s="591"/>
      <c r="M560" s="596"/>
      <c r="N560" s="597"/>
      <c r="O560" s="597"/>
      <c r="P560" s="597"/>
      <c r="Q560" s="597"/>
      <c r="R560" s="597"/>
      <c r="S560" s="597"/>
      <c r="T560" s="597"/>
      <c r="U560" s="597"/>
      <c r="V560" s="597"/>
      <c r="W560" s="597"/>
      <c r="X560" s="597"/>
      <c r="Y560" s="597"/>
      <c r="Z560" s="597"/>
      <c r="AA560" s="591"/>
    </row>
    <row r="561" spans="1:27" ht="15.75" customHeight="1">
      <c r="A561" s="591"/>
      <c r="B561" s="591"/>
      <c r="C561" s="591"/>
      <c r="D561" s="591"/>
      <c r="E561" s="591"/>
      <c r="F561" s="591"/>
      <c r="G561" s="591"/>
      <c r="H561" s="591"/>
      <c r="I561" s="591"/>
      <c r="J561" s="591"/>
      <c r="K561" s="591"/>
      <c r="L561" s="591"/>
      <c r="M561" s="596"/>
      <c r="N561" s="597"/>
      <c r="O561" s="597"/>
      <c r="P561" s="597"/>
      <c r="Q561" s="597"/>
      <c r="R561" s="597"/>
      <c r="S561" s="597"/>
      <c r="T561" s="597"/>
      <c r="U561" s="597"/>
      <c r="V561" s="597"/>
      <c r="W561" s="597"/>
      <c r="X561" s="597"/>
      <c r="Y561" s="597"/>
      <c r="Z561" s="597"/>
      <c r="AA561" s="591"/>
    </row>
    <row r="562" spans="1:27" ht="15.75" customHeight="1">
      <c r="A562" s="591"/>
      <c r="B562" s="591"/>
      <c r="C562" s="591"/>
      <c r="D562" s="591"/>
      <c r="E562" s="591"/>
      <c r="F562" s="591"/>
      <c r="G562" s="591"/>
      <c r="H562" s="591"/>
      <c r="I562" s="591"/>
      <c r="J562" s="591"/>
      <c r="K562" s="591"/>
      <c r="L562" s="591"/>
      <c r="M562" s="596"/>
      <c r="N562" s="597"/>
      <c r="O562" s="597"/>
      <c r="P562" s="597"/>
      <c r="Q562" s="597"/>
      <c r="R562" s="597"/>
      <c r="S562" s="597"/>
      <c r="T562" s="597"/>
      <c r="U562" s="597"/>
      <c r="V562" s="597"/>
      <c r="W562" s="597"/>
      <c r="X562" s="597"/>
      <c r="Y562" s="597"/>
      <c r="Z562" s="597"/>
      <c r="AA562" s="591"/>
    </row>
    <row r="563" spans="1:27" ht="15.75" customHeight="1">
      <c r="A563" s="591"/>
      <c r="B563" s="591"/>
      <c r="C563" s="591"/>
      <c r="D563" s="591"/>
      <c r="E563" s="591"/>
      <c r="F563" s="591"/>
      <c r="G563" s="591"/>
      <c r="H563" s="591"/>
      <c r="I563" s="591"/>
      <c r="J563" s="591"/>
      <c r="K563" s="591"/>
      <c r="L563" s="591"/>
      <c r="M563" s="596"/>
      <c r="N563" s="597"/>
      <c r="O563" s="597"/>
      <c r="P563" s="597"/>
      <c r="Q563" s="597"/>
      <c r="R563" s="597"/>
      <c r="S563" s="597"/>
      <c r="T563" s="597"/>
      <c r="U563" s="597"/>
      <c r="V563" s="597"/>
      <c r="W563" s="597"/>
      <c r="X563" s="597"/>
      <c r="Y563" s="597"/>
      <c r="Z563" s="597"/>
      <c r="AA563" s="591"/>
    </row>
    <row r="564" spans="1:27" ht="15.75" customHeight="1">
      <c r="A564" s="591"/>
      <c r="B564" s="591"/>
      <c r="C564" s="591"/>
      <c r="D564" s="591"/>
      <c r="E564" s="591"/>
      <c r="F564" s="591"/>
      <c r="G564" s="591"/>
      <c r="H564" s="591"/>
      <c r="I564" s="591"/>
      <c r="J564" s="591"/>
      <c r="K564" s="591"/>
      <c r="L564" s="591"/>
      <c r="M564" s="596"/>
      <c r="N564" s="597"/>
      <c r="O564" s="597"/>
      <c r="P564" s="597"/>
      <c r="Q564" s="597"/>
      <c r="R564" s="597"/>
      <c r="S564" s="597"/>
      <c r="T564" s="597"/>
      <c r="U564" s="597"/>
      <c r="V564" s="597"/>
      <c r="W564" s="597"/>
      <c r="X564" s="597"/>
      <c r="Y564" s="597"/>
      <c r="Z564" s="597"/>
      <c r="AA564" s="591"/>
    </row>
    <row r="565" spans="1:27" ht="15.75" customHeight="1">
      <c r="A565" s="591"/>
      <c r="B565" s="591"/>
      <c r="C565" s="591"/>
      <c r="D565" s="591"/>
      <c r="E565" s="591"/>
      <c r="F565" s="591"/>
      <c r="G565" s="591"/>
      <c r="H565" s="591"/>
      <c r="I565" s="591"/>
      <c r="J565" s="591"/>
      <c r="K565" s="591"/>
      <c r="L565" s="591"/>
      <c r="M565" s="596"/>
      <c r="N565" s="597"/>
      <c r="O565" s="597"/>
      <c r="P565" s="597"/>
      <c r="Q565" s="597"/>
      <c r="R565" s="597"/>
      <c r="S565" s="597"/>
      <c r="T565" s="597"/>
      <c r="U565" s="597"/>
      <c r="V565" s="597"/>
      <c r="W565" s="597"/>
      <c r="X565" s="597"/>
      <c r="Y565" s="597"/>
      <c r="Z565" s="597"/>
      <c r="AA565" s="591"/>
    </row>
    <row r="566" spans="1:27" ht="15.75" customHeight="1">
      <c r="A566" s="591"/>
      <c r="B566" s="591"/>
      <c r="C566" s="591"/>
      <c r="D566" s="591"/>
      <c r="E566" s="591"/>
      <c r="F566" s="591"/>
      <c r="G566" s="591"/>
      <c r="H566" s="591"/>
      <c r="I566" s="591"/>
      <c r="J566" s="591"/>
      <c r="K566" s="591"/>
      <c r="L566" s="591"/>
      <c r="M566" s="596"/>
      <c r="N566" s="597"/>
      <c r="O566" s="597"/>
      <c r="P566" s="597"/>
      <c r="Q566" s="597"/>
      <c r="R566" s="597"/>
      <c r="S566" s="597"/>
      <c r="T566" s="597"/>
      <c r="U566" s="597"/>
      <c r="V566" s="597"/>
      <c r="W566" s="597"/>
      <c r="X566" s="597"/>
      <c r="Y566" s="597"/>
      <c r="Z566" s="597"/>
      <c r="AA566" s="591"/>
    </row>
    <row r="567" spans="1:27" ht="15.75" customHeight="1">
      <c r="A567" s="591"/>
      <c r="B567" s="591"/>
      <c r="C567" s="591"/>
      <c r="D567" s="591"/>
      <c r="E567" s="591"/>
      <c r="F567" s="591"/>
      <c r="G567" s="591"/>
      <c r="H567" s="591"/>
      <c r="I567" s="591"/>
      <c r="J567" s="591"/>
      <c r="K567" s="591"/>
      <c r="L567" s="591"/>
      <c r="M567" s="596"/>
      <c r="N567" s="597"/>
      <c r="O567" s="597"/>
      <c r="P567" s="597"/>
      <c r="Q567" s="597"/>
      <c r="R567" s="597"/>
      <c r="S567" s="597"/>
      <c r="T567" s="597"/>
      <c r="U567" s="597"/>
      <c r="V567" s="597"/>
      <c r="W567" s="597"/>
      <c r="X567" s="597"/>
      <c r="Y567" s="597"/>
      <c r="Z567" s="597"/>
      <c r="AA567" s="591"/>
    </row>
    <row r="568" spans="1:27" ht="15.75" customHeight="1">
      <c r="A568" s="591"/>
      <c r="B568" s="591"/>
      <c r="C568" s="591"/>
      <c r="D568" s="591"/>
      <c r="E568" s="591"/>
      <c r="F568" s="591"/>
      <c r="G568" s="591"/>
      <c r="H568" s="591"/>
      <c r="I568" s="591"/>
      <c r="J568" s="591"/>
      <c r="K568" s="591"/>
      <c r="L568" s="591"/>
      <c r="M568" s="596"/>
      <c r="N568" s="597"/>
      <c r="O568" s="597"/>
      <c r="P568" s="597"/>
      <c r="Q568" s="597"/>
      <c r="R568" s="597"/>
      <c r="S568" s="597"/>
      <c r="T568" s="597"/>
      <c r="U568" s="597"/>
      <c r="V568" s="597"/>
      <c r="W568" s="597"/>
      <c r="X568" s="597"/>
      <c r="Y568" s="597"/>
      <c r="Z568" s="597"/>
      <c r="AA568" s="591"/>
    </row>
    <row r="569" spans="1:27" ht="15.75" customHeight="1">
      <c r="A569" s="591"/>
      <c r="B569" s="591"/>
      <c r="C569" s="591"/>
      <c r="D569" s="591"/>
      <c r="E569" s="591"/>
      <c r="F569" s="591"/>
      <c r="G569" s="591"/>
      <c r="H569" s="591"/>
      <c r="I569" s="591"/>
      <c r="J569" s="591"/>
      <c r="K569" s="591"/>
      <c r="L569" s="591"/>
      <c r="M569" s="596"/>
      <c r="N569" s="597"/>
      <c r="O569" s="597"/>
      <c r="P569" s="597"/>
      <c r="Q569" s="597"/>
      <c r="R569" s="597"/>
      <c r="S569" s="597"/>
      <c r="T569" s="597"/>
      <c r="U569" s="597"/>
      <c r="V569" s="597"/>
      <c r="W569" s="597"/>
      <c r="X569" s="597"/>
      <c r="Y569" s="597"/>
      <c r="Z569" s="597"/>
      <c r="AA569" s="591"/>
    </row>
    <row r="570" spans="1:27" ht="15.75" customHeight="1">
      <c r="A570" s="591"/>
      <c r="B570" s="591"/>
      <c r="C570" s="591"/>
      <c r="D570" s="591"/>
      <c r="E570" s="591"/>
      <c r="F570" s="591"/>
      <c r="G570" s="591"/>
      <c r="H570" s="591"/>
      <c r="I570" s="591"/>
      <c r="J570" s="591"/>
      <c r="K570" s="591"/>
      <c r="L570" s="591"/>
      <c r="M570" s="596"/>
      <c r="N570" s="597"/>
      <c r="O570" s="597"/>
      <c r="P570" s="597"/>
      <c r="Q570" s="597"/>
      <c r="R570" s="597"/>
      <c r="S570" s="597"/>
      <c r="T570" s="597"/>
      <c r="U570" s="597"/>
      <c r="V570" s="597"/>
      <c r="W570" s="597"/>
      <c r="X570" s="597"/>
      <c r="Y570" s="597"/>
      <c r="Z570" s="597"/>
      <c r="AA570" s="591"/>
    </row>
    <row r="571" spans="1:27" ht="15.75" customHeight="1">
      <c r="A571" s="591"/>
      <c r="B571" s="591"/>
      <c r="C571" s="591"/>
      <c r="D571" s="591"/>
      <c r="E571" s="591"/>
      <c r="F571" s="591"/>
      <c r="G571" s="591"/>
      <c r="H571" s="591"/>
      <c r="I571" s="591"/>
      <c r="J571" s="591"/>
      <c r="K571" s="591"/>
      <c r="L571" s="591"/>
      <c r="M571" s="596"/>
      <c r="N571" s="597"/>
      <c r="O571" s="597"/>
      <c r="P571" s="597"/>
      <c r="Q571" s="597"/>
      <c r="R571" s="597"/>
      <c r="S571" s="597"/>
      <c r="T571" s="597"/>
      <c r="U571" s="597"/>
      <c r="V571" s="597"/>
      <c r="W571" s="597"/>
      <c r="X571" s="597"/>
      <c r="Y571" s="597"/>
      <c r="Z571" s="597"/>
      <c r="AA571" s="591"/>
    </row>
    <row r="572" spans="1:27" ht="15.75" customHeight="1">
      <c r="A572" s="591"/>
      <c r="B572" s="591"/>
      <c r="C572" s="591"/>
      <c r="D572" s="591"/>
      <c r="E572" s="591"/>
      <c r="F572" s="591"/>
      <c r="G572" s="591"/>
      <c r="H572" s="591"/>
      <c r="I572" s="591"/>
      <c r="J572" s="591"/>
      <c r="K572" s="591"/>
      <c r="L572" s="591"/>
      <c r="M572" s="596"/>
      <c r="N572" s="597"/>
      <c r="O572" s="597"/>
      <c r="P572" s="597"/>
      <c r="Q572" s="597"/>
      <c r="R572" s="597"/>
      <c r="S572" s="597"/>
      <c r="T572" s="597"/>
      <c r="U572" s="597"/>
      <c r="V572" s="597"/>
      <c r="W572" s="597"/>
      <c r="X572" s="597"/>
      <c r="Y572" s="597"/>
      <c r="Z572" s="597"/>
      <c r="AA572" s="591"/>
    </row>
    <row r="573" spans="1:27" ht="15.75" customHeight="1">
      <c r="A573" s="591"/>
      <c r="B573" s="591"/>
      <c r="C573" s="591"/>
      <c r="D573" s="591"/>
      <c r="E573" s="591"/>
      <c r="F573" s="591"/>
      <c r="G573" s="591"/>
      <c r="H573" s="591"/>
      <c r="I573" s="591"/>
      <c r="J573" s="591"/>
      <c r="K573" s="591"/>
      <c r="L573" s="591"/>
      <c r="M573" s="596"/>
      <c r="N573" s="597"/>
      <c r="O573" s="597"/>
      <c r="P573" s="597"/>
      <c r="Q573" s="597"/>
      <c r="R573" s="597"/>
      <c r="S573" s="597"/>
      <c r="T573" s="597"/>
      <c r="U573" s="597"/>
      <c r="V573" s="597"/>
      <c r="W573" s="597"/>
      <c r="X573" s="597"/>
      <c r="Y573" s="597"/>
      <c r="Z573" s="597"/>
      <c r="AA573" s="591"/>
    </row>
    <row r="574" spans="1:27" ht="15.75" customHeight="1">
      <c r="A574" s="591"/>
      <c r="B574" s="591"/>
      <c r="C574" s="591"/>
      <c r="D574" s="591"/>
      <c r="E574" s="591"/>
      <c r="F574" s="591"/>
      <c r="G574" s="591"/>
      <c r="H574" s="591"/>
      <c r="I574" s="591"/>
      <c r="J574" s="591"/>
      <c r="K574" s="591"/>
      <c r="L574" s="591"/>
      <c r="M574" s="596"/>
      <c r="N574" s="597"/>
      <c r="O574" s="597"/>
      <c r="P574" s="597"/>
      <c r="Q574" s="597"/>
      <c r="R574" s="597"/>
      <c r="S574" s="597"/>
      <c r="T574" s="597"/>
      <c r="U574" s="597"/>
      <c r="V574" s="597"/>
      <c r="W574" s="597"/>
      <c r="X574" s="597"/>
      <c r="Y574" s="597"/>
      <c r="Z574" s="597"/>
      <c r="AA574" s="591"/>
    </row>
    <row r="575" spans="1:27" ht="15.75" customHeight="1">
      <c r="A575" s="591"/>
      <c r="B575" s="591"/>
      <c r="C575" s="591"/>
      <c r="D575" s="591"/>
      <c r="E575" s="591"/>
      <c r="F575" s="591"/>
      <c r="G575" s="591"/>
      <c r="H575" s="591"/>
      <c r="I575" s="591"/>
      <c r="J575" s="591"/>
      <c r="K575" s="591"/>
      <c r="L575" s="591"/>
      <c r="M575" s="596"/>
      <c r="N575" s="597"/>
      <c r="O575" s="597"/>
      <c r="P575" s="597"/>
      <c r="Q575" s="597"/>
      <c r="R575" s="597"/>
      <c r="S575" s="597"/>
      <c r="T575" s="597"/>
      <c r="U575" s="597"/>
      <c r="V575" s="597"/>
      <c r="W575" s="597"/>
      <c r="X575" s="597"/>
      <c r="Y575" s="597"/>
      <c r="Z575" s="597"/>
      <c r="AA575" s="591"/>
    </row>
    <row r="576" spans="1:27" ht="15.75" customHeight="1">
      <c r="A576" s="591"/>
      <c r="B576" s="591"/>
      <c r="C576" s="591"/>
      <c r="D576" s="591"/>
      <c r="E576" s="591"/>
      <c r="F576" s="591"/>
      <c r="G576" s="591"/>
      <c r="H576" s="591"/>
      <c r="I576" s="591"/>
      <c r="J576" s="591"/>
      <c r="K576" s="591"/>
      <c r="L576" s="591"/>
      <c r="M576" s="596"/>
      <c r="N576" s="597"/>
      <c r="O576" s="597"/>
      <c r="P576" s="597"/>
      <c r="Q576" s="597"/>
      <c r="R576" s="597"/>
      <c r="S576" s="597"/>
      <c r="T576" s="597"/>
      <c r="U576" s="597"/>
      <c r="V576" s="597"/>
      <c r="W576" s="597"/>
      <c r="X576" s="597"/>
      <c r="Y576" s="597"/>
      <c r="Z576" s="597"/>
      <c r="AA576" s="591"/>
    </row>
    <row r="577" spans="1:27" ht="15.75" customHeight="1">
      <c r="A577" s="591"/>
      <c r="B577" s="591"/>
      <c r="C577" s="591"/>
      <c r="D577" s="591"/>
      <c r="E577" s="591"/>
      <c r="F577" s="591"/>
      <c r="G577" s="591"/>
      <c r="H577" s="591"/>
      <c r="I577" s="591"/>
      <c r="J577" s="591"/>
      <c r="K577" s="591"/>
      <c r="L577" s="591"/>
      <c r="M577" s="596"/>
      <c r="N577" s="597"/>
      <c r="O577" s="597"/>
      <c r="P577" s="597"/>
      <c r="Q577" s="597"/>
      <c r="R577" s="597"/>
      <c r="S577" s="597"/>
      <c r="T577" s="597"/>
      <c r="U577" s="597"/>
      <c r="V577" s="597"/>
      <c r="W577" s="597"/>
      <c r="X577" s="597"/>
      <c r="Y577" s="597"/>
      <c r="Z577" s="597"/>
      <c r="AA577" s="591"/>
    </row>
    <row r="578" spans="1:27" ht="15.75" customHeight="1">
      <c r="A578" s="591"/>
      <c r="B578" s="591"/>
      <c r="C578" s="591"/>
      <c r="D578" s="591"/>
      <c r="E578" s="591"/>
      <c r="F578" s="591"/>
      <c r="G578" s="591"/>
      <c r="H578" s="591"/>
      <c r="I578" s="591"/>
      <c r="J578" s="591"/>
      <c r="K578" s="591"/>
      <c r="L578" s="591"/>
      <c r="M578" s="596"/>
      <c r="N578" s="597"/>
      <c r="O578" s="597"/>
      <c r="P578" s="597"/>
      <c r="Q578" s="597"/>
      <c r="R578" s="597"/>
      <c r="S578" s="597"/>
      <c r="T578" s="597"/>
      <c r="U578" s="597"/>
      <c r="V578" s="597"/>
      <c r="W578" s="597"/>
      <c r="X578" s="597"/>
      <c r="Y578" s="597"/>
      <c r="Z578" s="597"/>
      <c r="AA578" s="591"/>
    </row>
    <row r="579" spans="1:27" ht="15.75" customHeight="1">
      <c r="A579" s="591"/>
      <c r="B579" s="591"/>
      <c r="C579" s="591"/>
      <c r="D579" s="591"/>
      <c r="E579" s="591"/>
      <c r="F579" s="591"/>
      <c r="G579" s="591"/>
      <c r="H579" s="591"/>
      <c r="I579" s="591"/>
      <c r="J579" s="591"/>
      <c r="K579" s="591"/>
      <c r="L579" s="591"/>
      <c r="M579" s="596"/>
      <c r="N579" s="597"/>
      <c r="O579" s="597"/>
      <c r="P579" s="597"/>
      <c r="Q579" s="597"/>
      <c r="R579" s="597"/>
      <c r="S579" s="597"/>
      <c r="T579" s="597"/>
      <c r="U579" s="597"/>
      <c r="V579" s="597"/>
      <c r="W579" s="597"/>
      <c r="X579" s="597"/>
      <c r="Y579" s="597"/>
      <c r="Z579" s="597"/>
      <c r="AA579" s="591"/>
    </row>
    <row r="580" spans="1:27" ht="15.75" customHeight="1">
      <c r="A580" s="591"/>
      <c r="B580" s="591"/>
      <c r="C580" s="591"/>
      <c r="D580" s="591"/>
      <c r="E580" s="591"/>
      <c r="F580" s="591"/>
      <c r="G580" s="591"/>
      <c r="H580" s="591"/>
      <c r="I580" s="591"/>
      <c r="J580" s="591"/>
      <c r="K580" s="591"/>
      <c r="L580" s="591"/>
      <c r="M580" s="596"/>
      <c r="N580" s="597"/>
      <c r="O580" s="597"/>
      <c r="P580" s="597"/>
      <c r="Q580" s="597"/>
      <c r="R580" s="597"/>
      <c r="S580" s="597"/>
      <c r="T580" s="597"/>
      <c r="U580" s="597"/>
      <c r="V580" s="597"/>
      <c r="W580" s="597"/>
      <c r="X580" s="597"/>
      <c r="Y580" s="597"/>
      <c r="Z580" s="597"/>
      <c r="AA580" s="591"/>
    </row>
    <row r="581" spans="1:27" ht="15.75" customHeight="1">
      <c r="A581" s="591"/>
      <c r="B581" s="591"/>
      <c r="C581" s="591"/>
      <c r="D581" s="591"/>
      <c r="E581" s="591"/>
      <c r="F581" s="591"/>
      <c r="G581" s="591"/>
      <c r="H581" s="591"/>
      <c r="I581" s="591"/>
      <c r="J581" s="591"/>
      <c r="K581" s="591"/>
      <c r="L581" s="591"/>
      <c r="M581" s="596"/>
      <c r="N581" s="597"/>
      <c r="O581" s="597"/>
      <c r="P581" s="597"/>
      <c r="Q581" s="597"/>
      <c r="R581" s="597"/>
      <c r="S581" s="597"/>
      <c r="T581" s="597"/>
      <c r="U581" s="597"/>
      <c r="V581" s="597"/>
      <c r="W581" s="597"/>
      <c r="X581" s="597"/>
      <c r="Y581" s="597"/>
      <c r="Z581" s="597"/>
      <c r="AA581" s="591"/>
    </row>
    <row r="582" spans="1:27" ht="15.75" customHeight="1">
      <c r="A582" s="591"/>
      <c r="B582" s="591"/>
      <c r="C582" s="591"/>
      <c r="D582" s="591"/>
      <c r="E582" s="591"/>
      <c r="F582" s="591"/>
      <c r="G582" s="591"/>
      <c r="H582" s="591"/>
      <c r="I582" s="591"/>
      <c r="J582" s="591"/>
      <c r="K582" s="591"/>
      <c r="L582" s="591"/>
      <c r="M582" s="596"/>
      <c r="N582" s="597"/>
      <c r="O582" s="597"/>
      <c r="P582" s="597"/>
      <c r="Q582" s="597"/>
      <c r="R582" s="597"/>
      <c r="S582" s="597"/>
      <c r="T582" s="597"/>
      <c r="U582" s="597"/>
      <c r="V582" s="597"/>
      <c r="W582" s="597"/>
      <c r="X582" s="597"/>
      <c r="Y582" s="597"/>
      <c r="Z582" s="597"/>
      <c r="AA582" s="591"/>
    </row>
    <row r="583" spans="1:27" ht="15.75" customHeight="1">
      <c r="A583" s="591"/>
      <c r="B583" s="591"/>
      <c r="C583" s="591"/>
      <c r="D583" s="591"/>
      <c r="E583" s="591"/>
      <c r="F583" s="591"/>
      <c r="G583" s="591"/>
      <c r="H583" s="591"/>
      <c r="I583" s="591"/>
      <c r="J583" s="591"/>
      <c r="K583" s="591"/>
      <c r="L583" s="591"/>
      <c r="M583" s="596"/>
      <c r="N583" s="597"/>
      <c r="O583" s="597"/>
      <c r="P583" s="597"/>
      <c r="Q583" s="597"/>
      <c r="R583" s="597"/>
      <c r="S583" s="597"/>
      <c r="T583" s="597"/>
      <c r="U583" s="597"/>
      <c r="V583" s="597"/>
      <c r="W583" s="597"/>
      <c r="X583" s="597"/>
      <c r="Y583" s="597"/>
      <c r="Z583" s="597"/>
      <c r="AA583" s="591"/>
    </row>
    <row r="584" spans="1:27" ht="15.75" customHeight="1">
      <c r="A584" s="591"/>
      <c r="B584" s="591"/>
      <c r="C584" s="591"/>
      <c r="D584" s="591"/>
      <c r="E584" s="591"/>
      <c r="F584" s="591"/>
      <c r="G584" s="591"/>
      <c r="H584" s="591"/>
      <c r="I584" s="591"/>
      <c r="J584" s="591"/>
      <c r="K584" s="591"/>
      <c r="L584" s="591"/>
      <c r="M584" s="596"/>
      <c r="N584" s="597"/>
      <c r="O584" s="597"/>
      <c r="P584" s="597"/>
      <c r="Q584" s="597"/>
      <c r="R584" s="597"/>
      <c r="S584" s="597"/>
      <c r="T584" s="597"/>
      <c r="U584" s="597"/>
      <c r="V584" s="597"/>
      <c r="W584" s="597"/>
      <c r="X584" s="597"/>
      <c r="Y584" s="597"/>
      <c r="Z584" s="597"/>
      <c r="AA584" s="591"/>
    </row>
    <row r="585" spans="1:27" ht="15.75" customHeight="1">
      <c r="A585" s="591"/>
      <c r="B585" s="591"/>
      <c r="C585" s="591"/>
      <c r="D585" s="591"/>
      <c r="E585" s="591"/>
      <c r="F585" s="591"/>
      <c r="G585" s="591"/>
      <c r="H585" s="591"/>
      <c r="I585" s="591"/>
      <c r="J585" s="591"/>
      <c r="K585" s="591"/>
      <c r="L585" s="591"/>
      <c r="M585" s="596"/>
      <c r="N585" s="597"/>
      <c r="O585" s="597"/>
      <c r="P585" s="597"/>
      <c r="Q585" s="597"/>
      <c r="R585" s="597"/>
      <c r="S585" s="597"/>
      <c r="T585" s="597"/>
      <c r="U585" s="597"/>
      <c r="V585" s="597"/>
      <c r="W585" s="597"/>
      <c r="X585" s="597"/>
      <c r="Y585" s="597"/>
      <c r="Z585" s="597"/>
      <c r="AA585" s="591"/>
    </row>
    <row r="586" spans="1:27" ht="15.75" customHeight="1">
      <c r="A586" s="591"/>
      <c r="B586" s="591"/>
      <c r="C586" s="591"/>
      <c r="D586" s="591"/>
      <c r="E586" s="591"/>
      <c r="F586" s="591"/>
      <c r="G586" s="591"/>
      <c r="H586" s="591"/>
      <c r="I586" s="591"/>
      <c r="J586" s="591"/>
      <c r="K586" s="591"/>
      <c r="L586" s="591"/>
      <c r="M586" s="596"/>
      <c r="N586" s="597"/>
      <c r="O586" s="597"/>
      <c r="P586" s="597"/>
      <c r="Q586" s="597"/>
      <c r="R586" s="597"/>
      <c r="S586" s="597"/>
      <c r="T586" s="597"/>
      <c r="U586" s="597"/>
      <c r="V586" s="597"/>
      <c r="W586" s="597"/>
      <c r="X586" s="597"/>
      <c r="Y586" s="597"/>
      <c r="Z586" s="597"/>
      <c r="AA586" s="591"/>
    </row>
    <row r="587" spans="1:27" ht="15.75" customHeight="1">
      <c r="A587" s="591"/>
      <c r="B587" s="591"/>
      <c r="C587" s="591"/>
      <c r="D587" s="591"/>
      <c r="E587" s="591"/>
      <c r="F587" s="591"/>
      <c r="G587" s="591"/>
      <c r="H587" s="591"/>
      <c r="I587" s="591"/>
      <c r="J587" s="591"/>
      <c r="K587" s="591"/>
      <c r="L587" s="591"/>
      <c r="M587" s="596"/>
      <c r="N587" s="597"/>
      <c r="O587" s="597"/>
      <c r="P587" s="597"/>
      <c r="Q587" s="597"/>
      <c r="R587" s="597"/>
      <c r="S587" s="597"/>
      <c r="T587" s="597"/>
      <c r="U587" s="597"/>
      <c r="V587" s="597"/>
      <c r="W587" s="597"/>
      <c r="X587" s="597"/>
      <c r="Y587" s="597"/>
      <c r="Z587" s="597"/>
      <c r="AA587" s="591"/>
    </row>
    <row r="588" spans="1:27" ht="15.75" customHeight="1">
      <c r="A588" s="591"/>
      <c r="B588" s="591"/>
      <c r="C588" s="591"/>
      <c r="D588" s="591"/>
      <c r="E588" s="591"/>
      <c r="F588" s="591"/>
      <c r="G588" s="591"/>
      <c r="H588" s="591"/>
      <c r="I588" s="591"/>
      <c r="J588" s="591"/>
      <c r="K588" s="591"/>
      <c r="L588" s="591"/>
      <c r="M588" s="596"/>
      <c r="N588" s="597"/>
      <c r="O588" s="597"/>
      <c r="P588" s="597"/>
      <c r="Q588" s="597"/>
      <c r="R588" s="597"/>
      <c r="S588" s="597"/>
      <c r="T588" s="597"/>
      <c r="U588" s="597"/>
      <c r="V588" s="597"/>
      <c r="W588" s="597"/>
      <c r="X588" s="597"/>
      <c r="Y588" s="597"/>
      <c r="Z588" s="597"/>
      <c r="AA588" s="591"/>
    </row>
    <row r="589" spans="1:27" ht="15.75" customHeight="1">
      <c r="A589" s="591"/>
      <c r="B589" s="591"/>
      <c r="C589" s="591"/>
      <c r="D589" s="591"/>
      <c r="E589" s="591"/>
      <c r="F589" s="591"/>
      <c r="G589" s="591"/>
      <c r="H589" s="591"/>
      <c r="I589" s="591"/>
      <c r="J589" s="591"/>
      <c r="K589" s="591"/>
      <c r="L589" s="591"/>
      <c r="M589" s="596"/>
      <c r="N589" s="597"/>
      <c r="O589" s="597"/>
      <c r="P589" s="597"/>
      <c r="Q589" s="597"/>
      <c r="R589" s="597"/>
      <c r="S589" s="597"/>
      <c r="T589" s="597"/>
      <c r="U589" s="597"/>
      <c r="V589" s="597"/>
      <c r="W589" s="597"/>
      <c r="X589" s="597"/>
      <c r="Y589" s="597"/>
      <c r="Z589" s="597"/>
      <c r="AA589" s="591"/>
    </row>
    <row r="590" spans="1:27" ht="15.75" customHeight="1">
      <c r="A590" s="591"/>
      <c r="B590" s="591"/>
      <c r="C590" s="591"/>
      <c r="D590" s="591"/>
      <c r="E590" s="591"/>
      <c r="F590" s="591"/>
      <c r="G590" s="591"/>
      <c r="H590" s="591"/>
      <c r="I590" s="591"/>
      <c r="J590" s="591"/>
      <c r="K590" s="591"/>
      <c r="L590" s="591"/>
      <c r="M590" s="596"/>
      <c r="N590" s="597"/>
      <c r="O590" s="597"/>
      <c r="P590" s="597"/>
      <c r="Q590" s="597"/>
      <c r="R590" s="597"/>
      <c r="S590" s="597"/>
      <c r="T590" s="597"/>
      <c r="U590" s="597"/>
      <c r="V590" s="597"/>
      <c r="W590" s="597"/>
      <c r="X590" s="597"/>
      <c r="Y590" s="597"/>
      <c r="Z590" s="597"/>
      <c r="AA590" s="591"/>
    </row>
    <row r="591" spans="1:27" ht="15.75" customHeight="1">
      <c r="A591" s="591"/>
      <c r="B591" s="591"/>
      <c r="C591" s="591"/>
      <c r="D591" s="591"/>
      <c r="E591" s="591"/>
      <c r="F591" s="591"/>
      <c r="G591" s="591"/>
      <c r="H591" s="591"/>
      <c r="I591" s="591"/>
      <c r="J591" s="591"/>
      <c r="K591" s="591"/>
      <c r="L591" s="591"/>
      <c r="M591" s="596"/>
      <c r="N591" s="597"/>
      <c r="O591" s="597"/>
      <c r="P591" s="597"/>
      <c r="Q591" s="597"/>
      <c r="R591" s="597"/>
      <c r="S591" s="597"/>
      <c r="T591" s="597"/>
      <c r="U591" s="597"/>
      <c r="V591" s="597"/>
      <c r="W591" s="597"/>
      <c r="X591" s="597"/>
      <c r="Y591" s="597"/>
      <c r="Z591" s="597"/>
      <c r="AA591" s="591"/>
    </row>
    <row r="592" spans="1:27" ht="15.75" customHeight="1">
      <c r="A592" s="591"/>
      <c r="B592" s="591"/>
      <c r="C592" s="591"/>
      <c r="D592" s="591"/>
      <c r="E592" s="591"/>
      <c r="F592" s="591"/>
      <c r="G592" s="591"/>
      <c r="H592" s="591"/>
      <c r="I592" s="591"/>
      <c r="J592" s="591"/>
      <c r="K592" s="591"/>
      <c r="L592" s="591"/>
      <c r="M592" s="596"/>
      <c r="N592" s="597"/>
      <c r="O592" s="597"/>
      <c r="P592" s="597"/>
      <c r="Q592" s="597"/>
      <c r="R592" s="597"/>
      <c r="S592" s="597"/>
      <c r="T592" s="597"/>
      <c r="U592" s="597"/>
      <c r="V592" s="597"/>
      <c r="W592" s="597"/>
      <c r="X592" s="597"/>
      <c r="Y592" s="597"/>
      <c r="Z592" s="597"/>
      <c r="AA592" s="591"/>
    </row>
    <row r="593" spans="1:27" ht="15.75" customHeight="1">
      <c r="A593" s="591"/>
      <c r="B593" s="591"/>
      <c r="C593" s="591"/>
      <c r="D593" s="591"/>
      <c r="E593" s="591"/>
      <c r="F593" s="591"/>
      <c r="G593" s="591"/>
      <c r="H593" s="591"/>
      <c r="I593" s="591"/>
      <c r="J593" s="591"/>
      <c r="K593" s="591"/>
      <c r="L593" s="591"/>
      <c r="M593" s="596"/>
      <c r="N593" s="597"/>
      <c r="O593" s="597"/>
      <c r="P593" s="597"/>
      <c r="Q593" s="597"/>
      <c r="R593" s="597"/>
      <c r="S593" s="597"/>
      <c r="T593" s="597"/>
      <c r="U593" s="597"/>
      <c r="V593" s="597"/>
      <c r="W593" s="597"/>
      <c r="X593" s="597"/>
      <c r="Y593" s="597"/>
      <c r="Z593" s="597"/>
      <c r="AA593" s="591"/>
    </row>
    <row r="594" spans="1:27" ht="15.75" customHeight="1">
      <c r="A594" s="591"/>
      <c r="B594" s="591"/>
      <c r="C594" s="591"/>
      <c r="D594" s="591"/>
      <c r="E594" s="591"/>
      <c r="F594" s="591"/>
      <c r="G594" s="591"/>
      <c r="H594" s="591"/>
      <c r="I594" s="591"/>
      <c r="J594" s="591"/>
      <c r="K594" s="591"/>
      <c r="L594" s="591"/>
      <c r="M594" s="596"/>
      <c r="N594" s="597"/>
      <c r="O594" s="597"/>
      <c r="P594" s="597"/>
      <c r="Q594" s="597"/>
      <c r="R594" s="597"/>
      <c r="S594" s="597"/>
      <c r="T594" s="597"/>
      <c r="U594" s="597"/>
      <c r="V594" s="597"/>
      <c r="W594" s="597"/>
      <c r="X594" s="597"/>
      <c r="Y594" s="597"/>
      <c r="Z594" s="597"/>
      <c r="AA594" s="591"/>
    </row>
    <row r="595" spans="1:27" ht="15.75" customHeight="1">
      <c r="A595" s="591"/>
      <c r="B595" s="591"/>
      <c r="C595" s="591"/>
      <c r="D595" s="591"/>
      <c r="E595" s="591"/>
      <c r="F595" s="591"/>
      <c r="G595" s="591"/>
      <c r="H595" s="591"/>
      <c r="I595" s="591"/>
      <c r="J595" s="591"/>
      <c r="K595" s="591"/>
      <c r="L595" s="591"/>
      <c r="M595" s="596"/>
      <c r="N595" s="597"/>
      <c r="O595" s="597"/>
      <c r="P595" s="597"/>
      <c r="Q595" s="597"/>
      <c r="R595" s="597"/>
      <c r="S595" s="597"/>
      <c r="T595" s="597"/>
      <c r="U595" s="597"/>
      <c r="V595" s="597"/>
      <c r="W595" s="597"/>
      <c r="X595" s="597"/>
      <c r="Y595" s="597"/>
      <c r="Z595" s="597"/>
      <c r="AA595" s="591"/>
    </row>
    <row r="596" spans="1:27" ht="15.75" customHeight="1">
      <c r="A596" s="591"/>
      <c r="B596" s="591"/>
      <c r="C596" s="591"/>
      <c r="D596" s="591"/>
      <c r="E596" s="591"/>
      <c r="F596" s="591"/>
      <c r="G596" s="591"/>
      <c r="H596" s="591"/>
      <c r="I596" s="591"/>
      <c r="J596" s="591"/>
      <c r="K596" s="591"/>
      <c r="L596" s="591"/>
      <c r="M596" s="596"/>
      <c r="N596" s="597"/>
      <c r="O596" s="597"/>
      <c r="P596" s="597"/>
      <c r="Q596" s="597"/>
      <c r="R596" s="597"/>
      <c r="S596" s="597"/>
      <c r="T596" s="597"/>
      <c r="U596" s="597"/>
      <c r="V596" s="597"/>
      <c r="W596" s="597"/>
      <c r="X596" s="597"/>
      <c r="Y596" s="597"/>
      <c r="Z596" s="597"/>
      <c r="AA596" s="591"/>
    </row>
    <row r="597" spans="1:27" ht="15.75" customHeight="1">
      <c r="A597" s="591"/>
      <c r="B597" s="591"/>
      <c r="C597" s="591"/>
      <c r="D597" s="591"/>
      <c r="E597" s="591"/>
      <c r="F597" s="591"/>
      <c r="G597" s="591"/>
      <c r="H597" s="591"/>
      <c r="I597" s="591"/>
      <c r="J597" s="591"/>
      <c r="K597" s="591"/>
      <c r="L597" s="591"/>
      <c r="M597" s="596"/>
      <c r="N597" s="597"/>
      <c r="O597" s="597"/>
      <c r="P597" s="597"/>
      <c r="Q597" s="597"/>
      <c r="R597" s="597"/>
      <c r="S597" s="597"/>
      <c r="T597" s="597"/>
      <c r="U597" s="597"/>
      <c r="V597" s="597"/>
      <c r="W597" s="597"/>
      <c r="X597" s="597"/>
      <c r="Y597" s="597"/>
      <c r="Z597" s="597"/>
      <c r="AA597" s="591"/>
    </row>
    <row r="598" spans="1:27" ht="15.75" customHeight="1">
      <c r="A598" s="591"/>
      <c r="B598" s="591"/>
      <c r="C598" s="591"/>
      <c r="D598" s="591"/>
      <c r="E598" s="591"/>
      <c r="F598" s="591"/>
      <c r="G598" s="591"/>
      <c r="H598" s="591"/>
      <c r="I598" s="591"/>
      <c r="J598" s="591"/>
      <c r="K598" s="591"/>
      <c r="L598" s="591"/>
      <c r="M598" s="596"/>
      <c r="N598" s="597"/>
      <c r="O598" s="597"/>
      <c r="P598" s="597"/>
      <c r="Q598" s="597"/>
      <c r="R598" s="597"/>
      <c r="S598" s="597"/>
      <c r="T598" s="597"/>
      <c r="U598" s="597"/>
      <c r="V598" s="597"/>
      <c r="W598" s="597"/>
      <c r="X598" s="597"/>
      <c r="Y598" s="597"/>
      <c r="Z598" s="597"/>
      <c r="AA598" s="591"/>
    </row>
    <row r="599" spans="1:27" ht="15.75" customHeight="1">
      <c r="A599" s="591"/>
      <c r="B599" s="591"/>
      <c r="C599" s="591"/>
      <c r="D599" s="591"/>
      <c r="E599" s="591"/>
      <c r="F599" s="591"/>
      <c r="G599" s="591"/>
      <c r="H599" s="591"/>
      <c r="I599" s="591"/>
      <c r="J599" s="591"/>
      <c r="K599" s="591"/>
      <c r="L599" s="591"/>
      <c r="M599" s="596"/>
      <c r="N599" s="597"/>
      <c r="O599" s="597"/>
      <c r="P599" s="597"/>
      <c r="Q599" s="597"/>
      <c r="R599" s="597"/>
      <c r="S599" s="597"/>
      <c r="T599" s="597"/>
      <c r="U599" s="597"/>
      <c r="V599" s="597"/>
      <c r="W599" s="597"/>
      <c r="X599" s="597"/>
      <c r="Y599" s="597"/>
      <c r="Z599" s="597"/>
      <c r="AA599" s="591"/>
    </row>
    <row r="600" spans="1:27" ht="15.75" customHeight="1">
      <c r="A600" s="591"/>
      <c r="B600" s="591"/>
      <c r="C600" s="591"/>
      <c r="D600" s="591"/>
      <c r="E600" s="591"/>
      <c r="F600" s="591"/>
      <c r="G600" s="591"/>
      <c r="H600" s="591"/>
      <c r="I600" s="591"/>
      <c r="J600" s="591"/>
      <c r="K600" s="591"/>
      <c r="L600" s="591"/>
      <c r="M600" s="596"/>
      <c r="N600" s="597"/>
      <c r="O600" s="597"/>
      <c r="P600" s="597"/>
      <c r="Q600" s="597"/>
      <c r="R600" s="597"/>
      <c r="S600" s="597"/>
      <c r="T600" s="597"/>
      <c r="U600" s="597"/>
      <c r="V600" s="597"/>
      <c r="W600" s="597"/>
      <c r="X600" s="597"/>
      <c r="Y600" s="597"/>
      <c r="Z600" s="597"/>
      <c r="AA600" s="591"/>
    </row>
    <row r="601" spans="1:27" ht="15.75" customHeight="1">
      <c r="A601" s="591"/>
      <c r="B601" s="591"/>
      <c r="C601" s="591"/>
      <c r="D601" s="591"/>
      <c r="E601" s="591"/>
      <c r="F601" s="591"/>
      <c r="G601" s="591"/>
      <c r="H601" s="591"/>
      <c r="I601" s="591"/>
      <c r="J601" s="591"/>
      <c r="K601" s="591"/>
      <c r="L601" s="591"/>
      <c r="M601" s="596"/>
      <c r="N601" s="597"/>
      <c r="O601" s="597"/>
      <c r="P601" s="597"/>
      <c r="Q601" s="597"/>
      <c r="R601" s="597"/>
      <c r="S601" s="597"/>
      <c r="T601" s="597"/>
      <c r="U601" s="597"/>
      <c r="V601" s="597"/>
      <c r="W601" s="597"/>
      <c r="X601" s="597"/>
      <c r="Y601" s="597"/>
      <c r="Z601" s="597"/>
      <c r="AA601" s="591"/>
    </row>
    <row r="602" spans="1:27" ht="15.75" customHeight="1">
      <c r="A602" s="591"/>
      <c r="B602" s="591"/>
      <c r="C602" s="591"/>
      <c r="D602" s="591"/>
      <c r="E602" s="591"/>
      <c r="F602" s="591"/>
      <c r="G602" s="591"/>
      <c r="H602" s="591"/>
      <c r="I602" s="591"/>
      <c r="J602" s="591"/>
      <c r="K602" s="591"/>
      <c r="L602" s="591"/>
      <c r="M602" s="596"/>
      <c r="N602" s="597"/>
      <c r="O602" s="597"/>
      <c r="P602" s="597"/>
      <c r="Q602" s="597"/>
      <c r="R602" s="597"/>
      <c r="S602" s="597"/>
      <c r="T602" s="597"/>
      <c r="U602" s="597"/>
      <c r="V602" s="597"/>
      <c r="W602" s="597"/>
      <c r="X602" s="597"/>
      <c r="Y602" s="597"/>
      <c r="Z602" s="597"/>
      <c r="AA602" s="591"/>
    </row>
    <row r="603" spans="1:27" ht="15.75" customHeight="1">
      <c r="A603" s="591"/>
      <c r="B603" s="591"/>
      <c r="C603" s="591"/>
      <c r="D603" s="591"/>
      <c r="E603" s="591"/>
      <c r="F603" s="591"/>
      <c r="G603" s="591"/>
      <c r="H603" s="591"/>
      <c r="I603" s="591"/>
      <c r="J603" s="591"/>
      <c r="K603" s="591"/>
      <c r="L603" s="591"/>
      <c r="M603" s="596"/>
      <c r="N603" s="597"/>
      <c r="O603" s="597"/>
      <c r="P603" s="597"/>
      <c r="Q603" s="597"/>
      <c r="R603" s="597"/>
      <c r="S603" s="597"/>
      <c r="T603" s="597"/>
      <c r="U603" s="597"/>
      <c r="V603" s="597"/>
      <c r="W603" s="597"/>
      <c r="X603" s="597"/>
      <c r="Y603" s="597"/>
      <c r="Z603" s="597"/>
      <c r="AA603" s="591"/>
    </row>
    <row r="604" spans="1:27" ht="15.75" customHeight="1">
      <c r="A604" s="591"/>
      <c r="B604" s="591"/>
      <c r="C604" s="591"/>
      <c r="D604" s="591"/>
      <c r="E604" s="591"/>
      <c r="F604" s="591"/>
      <c r="G604" s="591"/>
      <c r="H604" s="591"/>
      <c r="I604" s="591"/>
      <c r="J604" s="591"/>
      <c r="K604" s="591"/>
      <c r="L604" s="591"/>
      <c r="M604" s="596"/>
      <c r="N604" s="597"/>
      <c r="O604" s="597"/>
      <c r="P604" s="597"/>
      <c r="Q604" s="597"/>
      <c r="R604" s="597"/>
      <c r="S604" s="597"/>
      <c r="T604" s="597"/>
      <c r="U604" s="597"/>
      <c r="V604" s="597"/>
      <c r="W604" s="597"/>
      <c r="X604" s="597"/>
      <c r="Y604" s="597"/>
      <c r="Z604" s="597"/>
      <c r="AA604" s="591"/>
    </row>
    <row r="605" spans="1:27" ht="15.75" customHeight="1">
      <c r="A605" s="591"/>
      <c r="B605" s="591"/>
      <c r="C605" s="591"/>
      <c r="D605" s="591"/>
      <c r="E605" s="591"/>
      <c r="F605" s="591"/>
      <c r="G605" s="591"/>
      <c r="H605" s="591"/>
      <c r="I605" s="591"/>
      <c r="J605" s="591"/>
      <c r="K605" s="591"/>
      <c r="L605" s="591"/>
      <c r="M605" s="596"/>
      <c r="N605" s="597"/>
      <c r="O605" s="597"/>
      <c r="P605" s="597"/>
      <c r="Q605" s="597"/>
      <c r="R605" s="597"/>
      <c r="S605" s="597"/>
      <c r="T605" s="597"/>
      <c r="U605" s="597"/>
      <c r="V605" s="597"/>
      <c r="W605" s="597"/>
      <c r="X605" s="597"/>
      <c r="Y605" s="597"/>
      <c r="Z605" s="597"/>
      <c r="AA605" s="591"/>
    </row>
    <row r="606" spans="1:27" ht="15.75" customHeight="1">
      <c r="A606" s="591"/>
      <c r="B606" s="591"/>
      <c r="C606" s="591"/>
      <c r="D606" s="591"/>
      <c r="E606" s="591"/>
      <c r="F606" s="591"/>
      <c r="G606" s="591"/>
      <c r="H606" s="591"/>
      <c r="I606" s="591"/>
      <c r="J606" s="591"/>
      <c r="K606" s="591"/>
      <c r="L606" s="591"/>
      <c r="M606" s="596"/>
      <c r="N606" s="597"/>
      <c r="O606" s="597"/>
      <c r="P606" s="597"/>
      <c r="Q606" s="597"/>
      <c r="R606" s="597"/>
      <c r="S606" s="597"/>
      <c r="T606" s="597"/>
      <c r="U606" s="597"/>
      <c r="V606" s="597"/>
      <c r="W606" s="597"/>
      <c r="X606" s="597"/>
      <c r="Y606" s="597"/>
      <c r="Z606" s="597"/>
      <c r="AA606" s="591"/>
    </row>
    <row r="607" spans="1:27" ht="15.75" customHeight="1">
      <c r="A607" s="591"/>
      <c r="B607" s="591"/>
      <c r="C607" s="591"/>
      <c r="D607" s="591"/>
      <c r="E607" s="591"/>
      <c r="F607" s="591"/>
      <c r="G607" s="591"/>
      <c r="H607" s="591"/>
      <c r="I607" s="591"/>
      <c r="J607" s="591"/>
      <c r="K607" s="591"/>
      <c r="L607" s="591"/>
      <c r="M607" s="596"/>
      <c r="N607" s="597"/>
      <c r="O607" s="597"/>
      <c r="P607" s="597"/>
      <c r="Q607" s="597"/>
      <c r="R607" s="597"/>
      <c r="S607" s="597"/>
      <c r="T607" s="597"/>
      <c r="U607" s="597"/>
      <c r="V607" s="597"/>
      <c r="W607" s="597"/>
      <c r="X607" s="597"/>
      <c r="Y607" s="597"/>
      <c r="Z607" s="597"/>
      <c r="AA607" s="591"/>
    </row>
    <row r="608" spans="1:27" ht="15.75" customHeight="1">
      <c r="A608" s="591"/>
      <c r="B608" s="591"/>
      <c r="C608" s="591"/>
      <c r="D608" s="591"/>
      <c r="E608" s="591"/>
      <c r="F608" s="591"/>
      <c r="G608" s="591"/>
      <c r="H608" s="591"/>
      <c r="I608" s="591"/>
      <c r="J608" s="591"/>
      <c r="K608" s="591"/>
      <c r="L608" s="591"/>
      <c r="M608" s="596"/>
      <c r="N608" s="597"/>
      <c r="O608" s="597"/>
      <c r="P608" s="597"/>
      <c r="Q608" s="597"/>
      <c r="R608" s="597"/>
      <c r="S608" s="597"/>
      <c r="T608" s="597"/>
      <c r="U608" s="597"/>
      <c r="V608" s="597"/>
      <c r="W608" s="597"/>
      <c r="X608" s="597"/>
      <c r="Y608" s="597"/>
      <c r="Z608" s="597"/>
      <c r="AA608" s="591"/>
    </row>
    <row r="609" spans="1:27" ht="15.75" customHeight="1">
      <c r="A609" s="591"/>
      <c r="B609" s="591"/>
      <c r="C609" s="591"/>
      <c r="D609" s="591"/>
      <c r="E609" s="591"/>
      <c r="F609" s="591"/>
      <c r="G609" s="591"/>
      <c r="H609" s="591"/>
      <c r="I609" s="591"/>
      <c r="J609" s="591"/>
      <c r="K609" s="591"/>
      <c r="L609" s="591"/>
      <c r="M609" s="596"/>
      <c r="N609" s="597"/>
      <c r="O609" s="597"/>
      <c r="P609" s="597"/>
      <c r="Q609" s="597"/>
      <c r="R609" s="597"/>
      <c r="S609" s="597"/>
      <c r="T609" s="597"/>
      <c r="U609" s="597"/>
      <c r="V609" s="597"/>
      <c r="W609" s="597"/>
      <c r="X609" s="597"/>
      <c r="Y609" s="597"/>
      <c r="Z609" s="597"/>
      <c r="AA609" s="591"/>
    </row>
    <row r="610" spans="1:27" ht="15.75" customHeight="1">
      <c r="A610" s="591"/>
      <c r="B610" s="591"/>
      <c r="C610" s="591"/>
      <c r="D610" s="591"/>
      <c r="E610" s="591"/>
      <c r="F610" s="591"/>
      <c r="G610" s="591"/>
      <c r="H610" s="591"/>
      <c r="I610" s="591"/>
      <c r="J610" s="591"/>
      <c r="K610" s="591"/>
      <c r="L610" s="591"/>
      <c r="M610" s="596"/>
      <c r="N610" s="597"/>
      <c r="O610" s="597"/>
      <c r="P610" s="597"/>
      <c r="Q610" s="597"/>
      <c r="R610" s="597"/>
      <c r="S610" s="597"/>
      <c r="T610" s="597"/>
      <c r="U610" s="597"/>
      <c r="V610" s="597"/>
      <c r="W610" s="597"/>
      <c r="X610" s="597"/>
      <c r="Y610" s="597"/>
      <c r="Z610" s="597"/>
      <c r="AA610" s="591"/>
    </row>
    <row r="611" spans="1:27" ht="15.75" customHeight="1">
      <c r="A611" s="591"/>
      <c r="B611" s="591"/>
      <c r="C611" s="591"/>
      <c r="D611" s="591"/>
      <c r="E611" s="591"/>
      <c r="F611" s="591"/>
      <c r="G611" s="591"/>
      <c r="H611" s="591"/>
      <c r="I611" s="591"/>
      <c r="J611" s="591"/>
      <c r="K611" s="591"/>
      <c r="L611" s="591"/>
      <c r="M611" s="596"/>
      <c r="N611" s="597"/>
      <c r="O611" s="597"/>
      <c r="P611" s="597"/>
      <c r="Q611" s="597"/>
      <c r="R611" s="597"/>
      <c r="S611" s="597"/>
      <c r="T611" s="597"/>
      <c r="U611" s="597"/>
      <c r="V611" s="597"/>
      <c r="W611" s="597"/>
      <c r="X611" s="597"/>
      <c r="Y611" s="597"/>
      <c r="Z611" s="597"/>
      <c r="AA611" s="591"/>
    </row>
    <row r="612" spans="1:27" ht="15.75" customHeight="1">
      <c r="A612" s="591"/>
      <c r="B612" s="591"/>
      <c r="C612" s="591"/>
      <c r="D612" s="591"/>
      <c r="E612" s="591"/>
      <c r="F612" s="591"/>
      <c r="G612" s="591"/>
      <c r="H612" s="591"/>
      <c r="I612" s="591"/>
      <c r="J612" s="591"/>
      <c r="K612" s="591"/>
      <c r="L612" s="591"/>
      <c r="M612" s="596"/>
      <c r="N612" s="597"/>
      <c r="O612" s="597"/>
      <c r="P612" s="597"/>
      <c r="Q612" s="597"/>
      <c r="R612" s="597"/>
      <c r="S612" s="597"/>
      <c r="T612" s="597"/>
      <c r="U612" s="597"/>
      <c r="V612" s="597"/>
      <c r="W612" s="597"/>
      <c r="X612" s="597"/>
      <c r="Y612" s="597"/>
      <c r="Z612" s="597"/>
      <c r="AA612" s="591"/>
    </row>
    <row r="613" spans="1:27" ht="15.75" customHeight="1">
      <c r="A613" s="591"/>
      <c r="B613" s="591"/>
      <c r="C613" s="591"/>
      <c r="D613" s="591"/>
      <c r="E613" s="591"/>
      <c r="F613" s="591"/>
      <c r="G613" s="591"/>
      <c r="H613" s="591"/>
      <c r="I613" s="591"/>
      <c r="J613" s="591"/>
      <c r="K613" s="591"/>
      <c r="L613" s="591"/>
      <c r="M613" s="596"/>
      <c r="N613" s="597"/>
      <c r="O613" s="597"/>
      <c r="P613" s="597"/>
      <c r="Q613" s="597"/>
      <c r="R613" s="597"/>
      <c r="S613" s="597"/>
      <c r="T613" s="597"/>
      <c r="U613" s="597"/>
      <c r="V613" s="597"/>
      <c r="W613" s="597"/>
      <c r="X613" s="597"/>
      <c r="Y613" s="597"/>
      <c r="Z613" s="597"/>
      <c r="AA613" s="591"/>
    </row>
    <row r="614" spans="1:27" ht="15.75" customHeight="1">
      <c r="A614" s="591"/>
      <c r="B614" s="591"/>
      <c r="C614" s="591"/>
      <c r="D614" s="591"/>
      <c r="E614" s="591"/>
      <c r="F614" s="591"/>
      <c r="G614" s="591"/>
      <c r="H614" s="591"/>
      <c r="I614" s="591"/>
      <c r="J614" s="591"/>
      <c r="K614" s="591"/>
      <c r="L614" s="591"/>
      <c r="M614" s="596"/>
      <c r="N614" s="597"/>
      <c r="O614" s="597"/>
      <c r="P614" s="597"/>
      <c r="Q614" s="597"/>
      <c r="R614" s="597"/>
      <c r="S614" s="597"/>
      <c r="T614" s="597"/>
      <c r="U614" s="597"/>
      <c r="V614" s="597"/>
      <c r="W614" s="597"/>
      <c r="X614" s="597"/>
      <c r="Y614" s="597"/>
      <c r="Z614" s="597"/>
      <c r="AA614" s="591"/>
    </row>
    <row r="615" spans="1:27" ht="15.75" customHeight="1">
      <c r="A615" s="591"/>
      <c r="B615" s="591"/>
      <c r="C615" s="591"/>
      <c r="D615" s="591"/>
      <c r="E615" s="591"/>
      <c r="F615" s="591"/>
      <c r="G615" s="591"/>
      <c r="H615" s="591"/>
      <c r="I615" s="591"/>
      <c r="J615" s="591"/>
      <c r="K615" s="591"/>
      <c r="L615" s="591"/>
      <c r="M615" s="596"/>
      <c r="N615" s="597"/>
      <c r="O615" s="597"/>
      <c r="P615" s="597"/>
      <c r="Q615" s="597"/>
      <c r="R615" s="597"/>
      <c r="S615" s="597"/>
      <c r="T615" s="597"/>
      <c r="U615" s="597"/>
      <c r="V615" s="597"/>
      <c r="W615" s="597"/>
      <c r="X615" s="597"/>
      <c r="Y615" s="597"/>
      <c r="Z615" s="597"/>
      <c r="AA615" s="591"/>
    </row>
    <row r="616" spans="1:27" ht="15.75" customHeight="1">
      <c r="A616" s="591"/>
      <c r="B616" s="591"/>
      <c r="C616" s="591"/>
      <c r="D616" s="591"/>
      <c r="E616" s="591"/>
      <c r="F616" s="591"/>
      <c r="G616" s="591"/>
      <c r="H616" s="591"/>
      <c r="I616" s="591"/>
      <c r="J616" s="591"/>
      <c r="K616" s="591"/>
      <c r="L616" s="591"/>
      <c r="M616" s="596"/>
      <c r="N616" s="597"/>
      <c r="O616" s="597"/>
      <c r="P616" s="597"/>
      <c r="Q616" s="597"/>
      <c r="R616" s="597"/>
      <c r="S616" s="597"/>
      <c r="T616" s="597"/>
      <c r="U616" s="597"/>
      <c r="V616" s="597"/>
      <c r="W616" s="597"/>
      <c r="X616" s="597"/>
      <c r="Y616" s="597"/>
      <c r="Z616" s="597"/>
      <c r="AA616" s="591"/>
    </row>
    <row r="617" spans="1:27" ht="15.75" customHeight="1">
      <c r="A617" s="591"/>
      <c r="B617" s="591"/>
      <c r="C617" s="591"/>
      <c r="D617" s="591"/>
      <c r="E617" s="591"/>
      <c r="F617" s="591"/>
      <c r="G617" s="591"/>
      <c r="H617" s="591"/>
      <c r="I617" s="591"/>
      <c r="J617" s="591"/>
      <c r="K617" s="591"/>
      <c r="L617" s="591"/>
      <c r="M617" s="596"/>
      <c r="N617" s="597"/>
      <c r="O617" s="597"/>
      <c r="P617" s="597"/>
      <c r="Q617" s="597"/>
      <c r="R617" s="597"/>
      <c r="S617" s="597"/>
      <c r="T617" s="597"/>
      <c r="U617" s="597"/>
      <c r="V617" s="597"/>
      <c r="W617" s="597"/>
      <c r="X617" s="597"/>
      <c r="Y617" s="597"/>
      <c r="Z617" s="597"/>
      <c r="AA617" s="591"/>
    </row>
    <row r="618" spans="1:27" ht="15.75" customHeight="1">
      <c r="A618" s="591"/>
      <c r="B618" s="591"/>
      <c r="C618" s="591"/>
      <c r="D618" s="591"/>
      <c r="E618" s="591"/>
      <c r="F618" s="591"/>
      <c r="G618" s="591"/>
      <c r="H618" s="591"/>
      <c r="I618" s="591"/>
      <c r="J618" s="591"/>
      <c r="K618" s="591"/>
      <c r="L618" s="591"/>
      <c r="M618" s="596"/>
      <c r="N618" s="597"/>
      <c r="O618" s="597"/>
      <c r="P618" s="597"/>
      <c r="Q618" s="597"/>
      <c r="R618" s="597"/>
      <c r="S618" s="597"/>
      <c r="T618" s="597"/>
      <c r="U618" s="597"/>
      <c r="V618" s="597"/>
      <c r="W618" s="597"/>
      <c r="X618" s="597"/>
      <c r="Y618" s="597"/>
      <c r="Z618" s="597"/>
      <c r="AA618" s="591"/>
    </row>
    <row r="619" spans="1:27" ht="15.75" customHeight="1">
      <c r="A619" s="591"/>
      <c r="B619" s="591"/>
      <c r="C619" s="591"/>
      <c r="D619" s="591"/>
      <c r="E619" s="591"/>
      <c r="F619" s="591"/>
      <c r="G619" s="591"/>
      <c r="H619" s="591"/>
      <c r="I619" s="591"/>
      <c r="J619" s="591"/>
      <c r="K619" s="591"/>
      <c r="L619" s="591"/>
      <c r="M619" s="596"/>
      <c r="N619" s="597"/>
      <c r="O619" s="597"/>
      <c r="P619" s="597"/>
      <c r="Q619" s="597"/>
      <c r="R619" s="597"/>
      <c r="S619" s="597"/>
      <c r="T619" s="597"/>
      <c r="U619" s="597"/>
      <c r="V619" s="597"/>
      <c r="W619" s="597"/>
      <c r="X619" s="597"/>
      <c r="Y619" s="597"/>
      <c r="Z619" s="597"/>
      <c r="AA619" s="591"/>
    </row>
    <row r="620" spans="1:27" ht="15.75" customHeight="1">
      <c r="A620" s="591"/>
      <c r="B620" s="591"/>
      <c r="C620" s="591"/>
      <c r="D620" s="591"/>
      <c r="E620" s="591"/>
      <c r="F620" s="591"/>
      <c r="G620" s="591"/>
      <c r="H620" s="591"/>
      <c r="I620" s="591"/>
      <c r="J620" s="591"/>
      <c r="K620" s="591"/>
      <c r="L620" s="591"/>
      <c r="M620" s="596"/>
      <c r="N620" s="597"/>
      <c r="O620" s="597"/>
      <c r="P620" s="597"/>
      <c r="Q620" s="597"/>
      <c r="R620" s="597"/>
      <c r="S620" s="597"/>
      <c r="T620" s="597"/>
      <c r="U620" s="597"/>
      <c r="V620" s="597"/>
      <c r="W620" s="597"/>
      <c r="X620" s="597"/>
      <c r="Y620" s="597"/>
      <c r="Z620" s="597"/>
      <c r="AA620" s="591"/>
    </row>
    <row r="621" spans="1:27" ht="15.75" customHeight="1">
      <c r="A621" s="591"/>
      <c r="B621" s="591"/>
      <c r="C621" s="591"/>
      <c r="D621" s="591"/>
      <c r="E621" s="591"/>
      <c r="F621" s="591"/>
      <c r="G621" s="591"/>
      <c r="H621" s="591"/>
      <c r="I621" s="591"/>
      <c r="J621" s="591"/>
      <c r="K621" s="591"/>
      <c r="L621" s="591"/>
      <c r="M621" s="596"/>
      <c r="N621" s="597"/>
      <c r="O621" s="597"/>
      <c r="P621" s="597"/>
      <c r="Q621" s="597"/>
      <c r="R621" s="597"/>
      <c r="S621" s="597"/>
      <c r="T621" s="597"/>
      <c r="U621" s="597"/>
      <c r="V621" s="597"/>
      <c r="W621" s="597"/>
      <c r="X621" s="597"/>
      <c r="Y621" s="597"/>
      <c r="Z621" s="597"/>
      <c r="AA621" s="591"/>
    </row>
    <row r="622" spans="1:27" ht="15.75" customHeight="1">
      <c r="A622" s="591"/>
      <c r="B622" s="591"/>
      <c r="C622" s="591"/>
      <c r="D622" s="591"/>
      <c r="E622" s="591"/>
      <c r="F622" s="591"/>
      <c r="G622" s="591"/>
      <c r="H622" s="591"/>
      <c r="I622" s="591"/>
      <c r="J622" s="591"/>
      <c r="K622" s="591"/>
      <c r="L622" s="591"/>
      <c r="M622" s="596"/>
      <c r="N622" s="597"/>
      <c r="O622" s="597"/>
      <c r="P622" s="597"/>
      <c r="Q622" s="597"/>
      <c r="R622" s="597"/>
      <c r="S622" s="597"/>
      <c r="T622" s="597"/>
      <c r="U622" s="597"/>
      <c r="V622" s="597"/>
      <c r="W622" s="597"/>
      <c r="X622" s="597"/>
      <c r="Y622" s="597"/>
      <c r="Z622" s="597"/>
      <c r="AA622" s="591"/>
    </row>
    <row r="623" spans="1:27" ht="15.75" customHeight="1">
      <c r="A623" s="591"/>
      <c r="B623" s="591"/>
      <c r="C623" s="591"/>
      <c r="D623" s="591"/>
      <c r="E623" s="591"/>
      <c r="F623" s="591"/>
      <c r="G623" s="591"/>
      <c r="H623" s="591"/>
      <c r="I623" s="591"/>
      <c r="J623" s="591"/>
      <c r="K623" s="591"/>
      <c r="L623" s="591"/>
      <c r="M623" s="596"/>
      <c r="N623" s="597"/>
      <c r="O623" s="597"/>
      <c r="P623" s="597"/>
      <c r="Q623" s="597"/>
      <c r="R623" s="597"/>
      <c r="S623" s="597"/>
      <c r="T623" s="597"/>
      <c r="U623" s="597"/>
      <c r="V623" s="597"/>
      <c r="W623" s="597"/>
      <c r="X623" s="597"/>
      <c r="Y623" s="597"/>
      <c r="Z623" s="597"/>
      <c r="AA623" s="591"/>
    </row>
    <row r="624" spans="1:27" ht="15.75" customHeight="1">
      <c r="A624" s="591"/>
      <c r="B624" s="591"/>
      <c r="C624" s="591"/>
      <c r="D624" s="591"/>
      <c r="E624" s="591"/>
      <c r="F624" s="591"/>
      <c r="G624" s="591"/>
      <c r="H624" s="591"/>
      <c r="I624" s="591"/>
      <c r="J624" s="591"/>
      <c r="K624" s="591"/>
      <c r="L624" s="591"/>
      <c r="M624" s="596"/>
      <c r="N624" s="597"/>
      <c r="O624" s="597"/>
      <c r="P624" s="597"/>
      <c r="Q624" s="597"/>
      <c r="R624" s="597"/>
      <c r="S624" s="597"/>
      <c r="T624" s="597"/>
      <c r="U624" s="597"/>
      <c r="V624" s="597"/>
      <c r="W624" s="597"/>
      <c r="X624" s="597"/>
      <c r="Y624" s="597"/>
      <c r="Z624" s="597"/>
      <c r="AA624" s="591"/>
    </row>
    <row r="625" spans="1:27" ht="15.75" customHeight="1">
      <c r="A625" s="591"/>
      <c r="B625" s="591"/>
      <c r="C625" s="591"/>
      <c r="D625" s="591"/>
      <c r="E625" s="591"/>
      <c r="F625" s="591"/>
      <c r="G625" s="591"/>
      <c r="H625" s="591"/>
      <c r="I625" s="591"/>
      <c r="J625" s="591"/>
      <c r="K625" s="591"/>
      <c r="L625" s="591"/>
      <c r="M625" s="596"/>
      <c r="N625" s="597"/>
      <c r="O625" s="597"/>
      <c r="P625" s="597"/>
      <c r="Q625" s="597"/>
      <c r="R625" s="597"/>
      <c r="S625" s="597"/>
      <c r="T625" s="597"/>
      <c r="U625" s="597"/>
      <c r="V625" s="597"/>
      <c r="W625" s="597"/>
      <c r="X625" s="597"/>
      <c r="Y625" s="597"/>
      <c r="Z625" s="597"/>
      <c r="AA625" s="591"/>
    </row>
    <row r="626" spans="1:27" ht="15.75" customHeight="1">
      <c r="A626" s="591"/>
      <c r="B626" s="591"/>
      <c r="C626" s="591"/>
      <c r="D626" s="591"/>
      <c r="E626" s="591"/>
      <c r="F626" s="591"/>
      <c r="G626" s="591"/>
      <c r="H626" s="591"/>
      <c r="I626" s="591"/>
      <c r="J626" s="591"/>
      <c r="K626" s="591"/>
      <c r="L626" s="591"/>
      <c r="M626" s="596"/>
      <c r="N626" s="597"/>
      <c r="O626" s="597"/>
      <c r="P626" s="597"/>
      <c r="Q626" s="597"/>
      <c r="R626" s="597"/>
      <c r="S626" s="597"/>
      <c r="T626" s="597"/>
      <c r="U626" s="597"/>
      <c r="V626" s="597"/>
      <c r="W626" s="597"/>
      <c r="X626" s="597"/>
      <c r="Y626" s="597"/>
      <c r="Z626" s="597"/>
      <c r="AA626" s="591"/>
    </row>
    <row r="627" spans="1:27" ht="15.75" customHeight="1">
      <c r="A627" s="591"/>
      <c r="B627" s="591"/>
      <c r="C627" s="591"/>
      <c r="D627" s="591"/>
      <c r="E627" s="591"/>
      <c r="F627" s="591"/>
      <c r="G627" s="591"/>
      <c r="H627" s="591"/>
      <c r="I627" s="591"/>
      <c r="J627" s="591"/>
      <c r="K627" s="591"/>
      <c r="L627" s="591"/>
      <c r="M627" s="596"/>
      <c r="N627" s="597"/>
      <c r="O627" s="597"/>
      <c r="P627" s="597"/>
      <c r="Q627" s="597"/>
      <c r="R627" s="597"/>
      <c r="S627" s="597"/>
      <c r="T627" s="597"/>
      <c r="U627" s="597"/>
      <c r="V627" s="597"/>
      <c r="W627" s="597"/>
      <c r="X627" s="597"/>
      <c r="Y627" s="597"/>
      <c r="Z627" s="597"/>
      <c r="AA627" s="591"/>
    </row>
    <row r="628" spans="1:27" ht="15.75" customHeight="1">
      <c r="A628" s="591"/>
      <c r="B628" s="591"/>
      <c r="C628" s="591"/>
      <c r="D628" s="591"/>
      <c r="E628" s="591"/>
      <c r="F628" s="591"/>
      <c r="G628" s="591"/>
      <c r="H628" s="591"/>
      <c r="I628" s="591"/>
      <c r="J628" s="591"/>
      <c r="K628" s="591"/>
      <c r="L628" s="591"/>
      <c r="M628" s="596"/>
      <c r="N628" s="597"/>
      <c r="O628" s="597"/>
      <c r="P628" s="597"/>
      <c r="Q628" s="597"/>
      <c r="R628" s="597"/>
      <c r="S628" s="597"/>
      <c r="T628" s="597"/>
      <c r="U628" s="597"/>
      <c r="V628" s="597"/>
      <c r="W628" s="597"/>
      <c r="X628" s="597"/>
      <c r="Y628" s="597"/>
      <c r="Z628" s="597"/>
      <c r="AA628" s="591"/>
    </row>
    <row r="629" spans="1:27" ht="15.75" customHeight="1">
      <c r="A629" s="591"/>
      <c r="B629" s="591"/>
      <c r="C629" s="591"/>
      <c r="D629" s="591"/>
      <c r="E629" s="591"/>
      <c r="F629" s="591"/>
      <c r="G629" s="591"/>
      <c r="H629" s="591"/>
      <c r="I629" s="591"/>
      <c r="J629" s="591"/>
      <c r="K629" s="591"/>
      <c r="L629" s="591"/>
      <c r="M629" s="596"/>
      <c r="N629" s="597"/>
      <c r="O629" s="597"/>
      <c r="P629" s="597"/>
      <c r="Q629" s="597"/>
      <c r="R629" s="597"/>
      <c r="S629" s="597"/>
      <c r="T629" s="597"/>
      <c r="U629" s="597"/>
      <c r="V629" s="597"/>
      <c r="W629" s="597"/>
      <c r="X629" s="597"/>
      <c r="Y629" s="597"/>
      <c r="Z629" s="597"/>
      <c r="AA629" s="591"/>
    </row>
    <row r="630" spans="1:27" ht="15.75" customHeight="1">
      <c r="A630" s="591"/>
      <c r="B630" s="591"/>
      <c r="C630" s="591"/>
      <c r="D630" s="591"/>
      <c r="E630" s="591"/>
      <c r="F630" s="591"/>
      <c r="G630" s="591"/>
      <c r="H630" s="591"/>
      <c r="I630" s="591"/>
      <c r="J630" s="591"/>
      <c r="K630" s="591"/>
      <c r="L630" s="591"/>
      <c r="M630" s="596"/>
      <c r="N630" s="597"/>
      <c r="O630" s="597"/>
      <c r="P630" s="597"/>
      <c r="Q630" s="597"/>
      <c r="R630" s="597"/>
      <c r="S630" s="597"/>
      <c r="T630" s="597"/>
      <c r="U630" s="597"/>
      <c r="V630" s="597"/>
      <c r="W630" s="597"/>
      <c r="X630" s="597"/>
      <c r="Y630" s="597"/>
      <c r="Z630" s="597"/>
      <c r="AA630" s="591"/>
    </row>
    <row r="631" spans="1:27" ht="15.75" customHeight="1">
      <c r="A631" s="591"/>
      <c r="B631" s="591"/>
      <c r="C631" s="591"/>
      <c r="D631" s="591"/>
      <c r="E631" s="591"/>
      <c r="F631" s="591"/>
      <c r="G631" s="591"/>
      <c r="H631" s="591"/>
      <c r="I631" s="591"/>
      <c r="J631" s="591"/>
      <c r="K631" s="591"/>
      <c r="L631" s="591"/>
      <c r="M631" s="596"/>
      <c r="N631" s="597"/>
      <c r="O631" s="597"/>
      <c r="P631" s="597"/>
      <c r="Q631" s="597"/>
      <c r="R631" s="597"/>
      <c r="S631" s="597"/>
      <c r="T631" s="597"/>
      <c r="U631" s="597"/>
      <c r="V631" s="597"/>
      <c r="W631" s="597"/>
      <c r="X631" s="597"/>
      <c r="Y631" s="597"/>
      <c r="Z631" s="597"/>
      <c r="AA631" s="591"/>
    </row>
    <row r="632" spans="1:27" ht="15.75" customHeight="1">
      <c r="A632" s="591"/>
      <c r="B632" s="591"/>
      <c r="C632" s="591"/>
      <c r="D632" s="591"/>
      <c r="E632" s="591"/>
      <c r="F632" s="591"/>
      <c r="G632" s="591"/>
      <c r="H632" s="591"/>
      <c r="I632" s="591"/>
      <c r="J632" s="591"/>
      <c r="K632" s="591"/>
      <c r="L632" s="591"/>
      <c r="M632" s="596"/>
      <c r="N632" s="597"/>
      <c r="O632" s="597"/>
      <c r="P632" s="597"/>
      <c r="Q632" s="597"/>
      <c r="R632" s="597"/>
      <c r="S632" s="597"/>
      <c r="T632" s="597"/>
      <c r="U632" s="597"/>
      <c r="V632" s="597"/>
      <c r="W632" s="597"/>
      <c r="X632" s="597"/>
      <c r="Y632" s="597"/>
      <c r="Z632" s="597"/>
      <c r="AA632" s="591"/>
    </row>
    <row r="633" spans="1:27" ht="15.75" customHeight="1">
      <c r="A633" s="591"/>
      <c r="B633" s="591"/>
      <c r="C633" s="591"/>
      <c r="D633" s="591"/>
      <c r="E633" s="591"/>
      <c r="F633" s="591"/>
      <c r="G633" s="591"/>
      <c r="H633" s="591"/>
      <c r="I633" s="591"/>
      <c r="J633" s="591"/>
      <c r="K633" s="591"/>
      <c r="L633" s="591"/>
      <c r="M633" s="596"/>
      <c r="N633" s="597"/>
      <c r="O633" s="597"/>
      <c r="P633" s="597"/>
      <c r="Q633" s="597"/>
      <c r="R633" s="597"/>
      <c r="S633" s="597"/>
      <c r="T633" s="597"/>
      <c r="U633" s="597"/>
      <c r="V633" s="597"/>
      <c r="W633" s="597"/>
      <c r="X633" s="597"/>
      <c r="Y633" s="597"/>
      <c r="Z633" s="597"/>
      <c r="AA633" s="591"/>
    </row>
    <row r="634" spans="1:27" ht="15.75" customHeight="1">
      <c r="A634" s="591"/>
      <c r="B634" s="591"/>
      <c r="C634" s="591"/>
      <c r="D634" s="591"/>
      <c r="E634" s="591"/>
      <c r="F634" s="591"/>
      <c r="G634" s="591"/>
      <c r="H634" s="591"/>
      <c r="I634" s="591"/>
      <c r="J634" s="591"/>
      <c r="K634" s="591"/>
      <c r="L634" s="591"/>
      <c r="M634" s="596"/>
      <c r="N634" s="597"/>
      <c r="O634" s="597"/>
      <c r="P634" s="597"/>
      <c r="Q634" s="597"/>
      <c r="R634" s="597"/>
      <c r="S634" s="597"/>
      <c r="T634" s="597"/>
      <c r="U634" s="597"/>
      <c r="V634" s="597"/>
      <c r="W634" s="597"/>
      <c r="X634" s="597"/>
      <c r="Y634" s="597"/>
      <c r="Z634" s="597"/>
      <c r="AA634" s="591"/>
    </row>
    <row r="635" spans="1:27" ht="15.75" customHeight="1">
      <c r="A635" s="591"/>
      <c r="B635" s="591"/>
      <c r="C635" s="591"/>
      <c r="D635" s="591"/>
      <c r="E635" s="591"/>
      <c r="F635" s="591"/>
      <c r="G635" s="591"/>
      <c r="H635" s="591"/>
      <c r="I635" s="591"/>
      <c r="J635" s="591"/>
      <c r="K635" s="591"/>
      <c r="L635" s="591"/>
      <c r="M635" s="596"/>
      <c r="N635" s="597"/>
      <c r="O635" s="597"/>
      <c r="P635" s="597"/>
      <c r="Q635" s="597"/>
      <c r="R635" s="597"/>
      <c r="S635" s="597"/>
      <c r="T635" s="597"/>
      <c r="U635" s="597"/>
      <c r="V635" s="597"/>
      <c r="W635" s="597"/>
      <c r="X635" s="597"/>
      <c r="Y635" s="597"/>
      <c r="Z635" s="597"/>
      <c r="AA635" s="591"/>
    </row>
    <row r="636" spans="1:27" ht="15.75" customHeight="1">
      <c r="A636" s="591"/>
      <c r="B636" s="591"/>
      <c r="C636" s="591"/>
      <c r="D636" s="591"/>
      <c r="E636" s="591"/>
      <c r="F636" s="591"/>
      <c r="G636" s="591"/>
      <c r="H636" s="591"/>
      <c r="I636" s="591"/>
      <c r="J636" s="591"/>
      <c r="K636" s="591"/>
      <c r="L636" s="591"/>
      <c r="M636" s="596"/>
      <c r="N636" s="597"/>
      <c r="O636" s="597"/>
      <c r="P636" s="597"/>
      <c r="Q636" s="597"/>
      <c r="R636" s="597"/>
      <c r="S636" s="597"/>
      <c r="T636" s="597"/>
      <c r="U636" s="597"/>
      <c r="V636" s="597"/>
      <c r="W636" s="597"/>
      <c r="X636" s="597"/>
      <c r="Y636" s="597"/>
      <c r="Z636" s="597"/>
      <c r="AA636" s="591"/>
    </row>
    <row r="637" spans="1:27" ht="15.75" customHeight="1">
      <c r="A637" s="591"/>
      <c r="B637" s="591"/>
      <c r="C637" s="591"/>
      <c r="D637" s="591"/>
      <c r="E637" s="591"/>
      <c r="F637" s="591"/>
      <c r="G637" s="591"/>
      <c r="H637" s="591"/>
      <c r="I637" s="591"/>
      <c r="J637" s="591"/>
      <c r="K637" s="591"/>
      <c r="L637" s="591"/>
      <c r="M637" s="596"/>
      <c r="N637" s="597"/>
      <c r="O637" s="597"/>
      <c r="P637" s="597"/>
      <c r="Q637" s="597"/>
      <c r="R637" s="597"/>
      <c r="S637" s="597"/>
      <c r="T637" s="597"/>
      <c r="U637" s="597"/>
      <c r="V637" s="597"/>
      <c r="W637" s="597"/>
      <c r="X637" s="597"/>
      <c r="Y637" s="597"/>
      <c r="Z637" s="597"/>
      <c r="AA637" s="591"/>
    </row>
    <row r="638" spans="1:27" ht="15.75" customHeight="1">
      <c r="A638" s="591"/>
      <c r="B638" s="591"/>
      <c r="C638" s="591"/>
      <c r="D638" s="591"/>
      <c r="E638" s="591"/>
      <c r="F638" s="591"/>
      <c r="G638" s="591"/>
      <c r="H638" s="591"/>
      <c r="I638" s="591"/>
      <c r="J638" s="591"/>
      <c r="K638" s="591"/>
      <c r="L638" s="591"/>
      <c r="M638" s="596"/>
      <c r="N638" s="597"/>
      <c r="O638" s="597"/>
      <c r="P638" s="597"/>
      <c r="Q638" s="597"/>
      <c r="R638" s="597"/>
      <c r="S638" s="597"/>
      <c r="T638" s="597"/>
      <c r="U638" s="597"/>
      <c r="V638" s="597"/>
      <c r="W638" s="597"/>
      <c r="X638" s="597"/>
      <c r="Y638" s="597"/>
      <c r="Z638" s="597"/>
      <c r="AA638" s="591"/>
    </row>
    <row r="639" spans="1:27" ht="15.75" customHeight="1">
      <c r="A639" s="591"/>
      <c r="B639" s="591"/>
      <c r="C639" s="591"/>
      <c r="D639" s="591"/>
      <c r="E639" s="591"/>
      <c r="F639" s="591"/>
      <c r="G639" s="591"/>
      <c r="H639" s="591"/>
      <c r="I639" s="591"/>
      <c r="J639" s="591"/>
      <c r="K639" s="591"/>
      <c r="L639" s="591"/>
      <c r="M639" s="596"/>
      <c r="N639" s="597"/>
      <c r="O639" s="597"/>
      <c r="P639" s="597"/>
      <c r="Q639" s="597"/>
      <c r="R639" s="597"/>
      <c r="S639" s="597"/>
      <c r="T639" s="597"/>
      <c r="U639" s="597"/>
      <c r="V639" s="597"/>
      <c r="W639" s="597"/>
      <c r="X639" s="597"/>
      <c r="Y639" s="597"/>
      <c r="Z639" s="597"/>
      <c r="AA639" s="591"/>
    </row>
    <row r="640" spans="1:27" ht="15.75" customHeight="1">
      <c r="A640" s="591"/>
      <c r="B640" s="591"/>
      <c r="C640" s="591"/>
      <c r="D640" s="591"/>
      <c r="E640" s="591"/>
      <c r="F640" s="591"/>
      <c r="G640" s="591"/>
      <c r="H640" s="591"/>
      <c r="I640" s="591"/>
      <c r="J640" s="591"/>
      <c r="K640" s="591"/>
      <c r="L640" s="591"/>
      <c r="M640" s="596"/>
      <c r="N640" s="597"/>
      <c r="O640" s="597"/>
      <c r="P640" s="597"/>
      <c r="Q640" s="597"/>
      <c r="R640" s="597"/>
      <c r="S640" s="597"/>
      <c r="T640" s="597"/>
      <c r="U640" s="597"/>
      <c r="V640" s="597"/>
      <c r="W640" s="597"/>
      <c r="X640" s="597"/>
      <c r="Y640" s="597"/>
      <c r="Z640" s="597"/>
      <c r="AA640" s="591"/>
    </row>
    <row r="641" spans="1:27" ht="15.75" customHeight="1">
      <c r="A641" s="591"/>
      <c r="B641" s="591"/>
      <c r="C641" s="591"/>
      <c r="D641" s="591"/>
      <c r="E641" s="591"/>
      <c r="F641" s="591"/>
      <c r="G641" s="591"/>
      <c r="H641" s="591"/>
      <c r="I641" s="591"/>
      <c r="J641" s="591"/>
      <c r="K641" s="591"/>
      <c r="L641" s="591"/>
      <c r="M641" s="596"/>
      <c r="N641" s="597"/>
      <c r="O641" s="597"/>
      <c r="P641" s="597"/>
      <c r="Q641" s="597"/>
      <c r="R641" s="597"/>
      <c r="S641" s="597"/>
      <c r="T641" s="597"/>
      <c r="U641" s="597"/>
      <c r="V641" s="597"/>
      <c r="W641" s="597"/>
      <c r="X641" s="597"/>
      <c r="Y641" s="597"/>
      <c r="Z641" s="597"/>
      <c r="AA641" s="591"/>
    </row>
    <row r="642" spans="1:27" ht="15.75" customHeight="1">
      <c r="A642" s="591"/>
      <c r="B642" s="591"/>
      <c r="C642" s="591"/>
      <c r="D642" s="591"/>
      <c r="E642" s="591"/>
      <c r="F642" s="591"/>
      <c r="G642" s="591"/>
      <c r="H642" s="591"/>
      <c r="I642" s="591"/>
      <c r="J642" s="591"/>
      <c r="K642" s="591"/>
      <c r="L642" s="591"/>
      <c r="M642" s="596"/>
      <c r="N642" s="597"/>
      <c r="O642" s="597"/>
      <c r="P642" s="597"/>
      <c r="Q642" s="597"/>
      <c r="R642" s="597"/>
      <c r="S642" s="597"/>
      <c r="T642" s="597"/>
      <c r="U642" s="597"/>
      <c r="V642" s="597"/>
      <c r="W642" s="597"/>
      <c r="X642" s="597"/>
      <c r="Y642" s="597"/>
      <c r="Z642" s="597"/>
      <c r="AA642" s="591"/>
    </row>
    <row r="643" spans="1:27" ht="15.75" customHeight="1">
      <c r="A643" s="591"/>
      <c r="B643" s="591"/>
      <c r="C643" s="591"/>
      <c r="D643" s="591"/>
      <c r="E643" s="591"/>
      <c r="F643" s="591"/>
      <c r="G643" s="591"/>
      <c r="H643" s="591"/>
      <c r="I643" s="591"/>
      <c r="J643" s="591"/>
      <c r="K643" s="591"/>
      <c r="L643" s="591"/>
      <c r="M643" s="596"/>
      <c r="N643" s="597"/>
      <c r="O643" s="597"/>
      <c r="P643" s="597"/>
      <c r="Q643" s="597"/>
      <c r="R643" s="597"/>
      <c r="S643" s="597"/>
      <c r="T643" s="597"/>
      <c r="U643" s="597"/>
      <c r="V643" s="597"/>
      <c r="W643" s="597"/>
      <c r="X643" s="597"/>
      <c r="Y643" s="597"/>
      <c r="Z643" s="597"/>
      <c r="AA643" s="591"/>
    </row>
    <row r="644" spans="1:27" ht="15.75" customHeight="1">
      <c r="A644" s="591"/>
      <c r="B644" s="591"/>
      <c r="C644" s="591"/>
      <c r="D644" s="591"/>
      <c r="E644" s="591"/>
      <c r="F644" s="591"/>
      <c r="G644" s="591"/>
      <c r="H644" s="591"/>
      <c r="I644" s="591"/>
      <c r="J644" s="591"/>
      <c r="K644" s="591"/>
      <c r="L644" s="591"/>
      <c r="M644" s="596"/>
      <c r="N644" s="597"/>
      <c r="O644" s="597"/>
      <c r="P644" s="597"/>
      <c r="Q644" s="597"/>
      <c r="R644" s="597"/>
      <c r="S644" s="597"/>
      <c r="T644" s="597"/>
      <c r="U644" s="597"/>
      <c r="V644" s="597"/>
      <c r="W644" s="597"/>
      <c r="X644" s="597"/>
      <c r="Y644" s="597"/>
      <c r="Z644" s="597"/>
      <c r="AA644" s="591"/>
    </row>
    <row r="645" spans="1:27" ht="15.75" customHeight="1">
      <c r="A645" s="591"/>
      <c r="B645" s="591"/>
      <c r="C645" s="591"/>
      <c r="D645" s="591"/>
      <c r="E645" s="591"/>
      <c r="F645" s="591"/>
      <c r="G645" s="591"/>
      <c r="H645" s="591"/>
      <c r="I645" s="591"/>
      <c r="J645" s="591"/>
      <c r="K645" s="591"/>
      <c r="L645" s="591"/>
      <c r="M645" s="596"/>
      <c r="N645" s="597"/>
      <c r="O645" s="597"/>
      <c r="P645" s="597"/>
      <c r="Q645" s="597"/>
      <c r="R645" s="597"/>
      <c r="S645" s="597"/>
      <c r="T645" s="597"/>
      <c r="U645" s="597"/>
      <c r="V645" s="597"/>
      <c r="W645" s="597"/>
      <c r="X645" s="597"/>
      <c r="Y645" s="597"/>
      <c r="Z645" s="597"/>
      <c r="AA645" s="591"/>
    </row>
    <row r="646" spans="1:27" ht="15.75" customHeight="1">
      <c r="A646" s="591"/>
      <c r="B646" s="591"/>
      <c r="C646" s="591"/>
      <c r="D646" s="591"/>
      <c r="E646" s="591"/>
      <c r="F646" s="591"/>
      <c r="G646" s="591"/>
      <c r="H646" s="591"/>
      <c r="I646" s="591"/>
      <c r="J646" s="591"/>
      <c r="K646" s="591"/>
      <c r="L646" s="591"/>
      <c r="M646" s="596"/>
      <c r="N646" s="597"/>
      <c r="O646" s="597"/>
      <c r="P646" s="597"/>
      <c r="Q646" s="597"/>
      <c r="R646" s="597"/>
      <c r="S646" s="597"/>
      <c r="T646" s="597"/>
      <c r="U646" s="597"/>
      <c r="V646" s="597"/>
      <c r="W646" s="597"/>
      <c r="X646" s="597"/>
      <c r="Y646" s="597"/>
      <c r="Z646" s="597"/>
      <c r="AA646" s="591"/>
    </row>
    <row r="647" spans="1:27" ht="15.75" customHeight="1">
      <c r="A647" s="591"/>
      <c r="B647" s="591"/>
      <c r="C647" s="591"/>
      <c r="D647" s="591"/>
      <c r="E647" s="591"/>
      <c r="F647" s="591"/>
      <c r="G647" s="591"/>
      <c r="H647" s="591"/>
      <c r="I647" s="591"/>
      <c r="J647" s="591"/>
      <c r="K647" s="591"/>
      <c r="L647" s="591"/>
      <c r="M647" s="596"/>
      <c r="N647" s="597"/>
      <c r="O647" s="597"/>
      <c r="P647" s="597"/>
      <c r="Q647" s="597"/>
      <c r="R647" s="597"/>
      <c r="S647" s="597"/>
      <c r="T647" s="597"/>
      <c r="U647" s="597"/>
      <c r="V647" s="597"/>
      <c r="W647" s="597"/>
      <c r="X647" s="597"/>
      <c r="Y647" s="597"/>
      <c r="Z647" s="597"/>
      <c r="AA647" s="591"/>
    </row>
    <row r="648" spans="1:27" ht="15.75" customHeight="1">
      <c r="A648" s="591"/>
      <c r="B648" s="591"/>
      <c r="C648" s="591"/>
      <c r="D648" s="591"/>
      <c r="E648" s="591"/>
      <c r="F648" s="591"/>
      <c r="G648" s="591"/>
      <c r="H648" s="591"/>
      <c r="I648" s="591"/>
      <c r="J648" s="591"/>
      <c r="K648" s="591"/>
      <c r="L648" s="591"/>
      <c r="M648" s="596"/>
      <c r="N648" s="597"/>
      <c r="O648" s="597"/>
      <c r="P648" s="597"/>
      <c r="Q648" s="597"/>
      <c r="R648" s="597"/>
      <c r="S648" s="597"/>
      <c r="T648" s="597"/>
      <c r="U648" s="597"/>
      <c r="V648" s="597"/>
      <c r="W648" s="597"/>
      <c r="X648" s="597"/>
      <c r="Y648" s="597"/>
      <c r="Z648" s="597"/>
      <c r="AA648" s="591"/>
    </row>
    <row r="649" spans="1:27" ht="15.75" customHeight="1">
      <c r="A649" s="591"/>
      <c r="B649" s="591"/>
      <c r="C649" s="591"/>
      <c r="D649" s="591"/>
      <c r="E649" s="591"/>
      <c r="F649" s="591"/>
      <c r="G649" s="591"/>
      <c r="H649" s="591"/>
      <c r="I649" s="591"/>
      <c r="J649" s="591"/>
      <c r="K649" s="591"/>
      <c r="L649" s="591"/>
      <c r="M649" s="596"/>
      <c r="N649" s="597"/>
      <c r="O649" s="597"/>
      <c r="P649" s="597"/>
      <c r="Q649" s="597"/>
      <c r="R649" s="597"/>
      <c r="S649" s="597"/>
      <c r="T649" s="597"/>
      <c r="U649" s="597"/>
      <c r="V649" s="597"/>
      <c r="W649" s="597"/>
      <c r="X649" s="597"/>
      <c r="Y649" s="597"/>
      <c r="Z649" s="597"/>
      <c r="AA649" s="591"/>
    </row>
    <row r="650" spans="1:27" ht="15.75" customHeight="1">
      <c r="A650" s="591"/>
      <c r="B650" s="591"/>
      <c r="C650" s="591"/>
      <c r="D650" s="591"/>
      <c r="E650" s="591"/>
      <c r="F650" s="591"/>
      <c r="G650" s="591"/>
      <c r="H650" s="591"/>
      <c r="I650" s="591"/>
      <c r="J650" s="591"/>
      <c r="K650" s="591"/>
      <c r="L650" s="591"/>
      <c r="M650" s="596"/>
      <c r="N650" s="597"/>
      <c r="O650" s="597"/>
      <c r="P650" s="597"/>
      <c r="Q650" s="597"/>
      <c r="R650" s="597"/>
      <c r="S650" s="597"/>
      <c r="T650" s="597"/>
      <c r="U650" s="597"/>
      <c r="V650" s="597"/>
      <c r="W650" s="597"/>
      <c r="X650" s="597"/>
      <c r="Y650" s="597"/>
      <c r="Z650" s="597"/>
      <c r="AA650" s="591"/>
    </row>
    <row r="651" spans="1:27" ht="15.75" customHeight="1">
      <c r="A651" s="591"/>
      <c r="B651" s="591"/>
      <c r="C651" s="591"/>
      <c r="D651" s="591"/>
      <c r="E651" s="591"/>
      <c r="F651" s="591"/>
      <c r="G651" s="591"/>
      <c r="H651" s="591"/>
      <c r="I651" s="591"/>
      <c r="J651" s="591"/>
      <c r="K651" s="591"/>
      <c r="L651" s="591"/>
      <c r="M651" s="596"/>
      <c r="N651" s="597"/>
      <c r="O651" s="597"/>
      <c r="P651" s="597"/>
      <c r="Q651" s="597"/>
      <c r="R651" s="597"/>
      <c r="S651" s="597"/>
      <c r="T651" s="597"/>
      <c r="U651" s="597"/>
      <c r="V651" s="597"/>
      <c r="W651" s="597"/>
      <c r="X651" s="597"/>
      <c r="Y651" s="597"/>
      <c r="Z651" s="597"/>
      <c r="AA651" s="591"/>
    </row>
    <row r="652" spans="1:27" ht="15.75" customHeight="1">
      <c r="A652" s="591"/>
      <c r="B652" s="591"/>
      <c r="C652" s="591"/>
      <c r="D652" s="591"/>
      <c r="E652" s="591"/>
      <c r="F652" s="591"/>
      <c r="G652" s="591"/>
      <c r="H652" s="591"/>
      <c r="I652" s="591"/>
      <c r="J652" s="591"/>
      <c r="K652" s="591"/>
      <c r="L652" s="591"/>
      <c r="M652" s="596"/>
      <c r="N652" s="597"/>
      <c r="O652" s="597"/>
      <c r="P652" s="597"/>
      <c r="Q652" s="597"/>
      <c r="R652" s="597"/>
      <c r="S652" s="597"/>
      <c r="T652" s="597"/>
      <c r="U652" s="597"/>
      <c r="V652" s="597"/>
      <c r="W652" s="597"/>
      <c r="X652" s="597"/>
      <c r="Y652" s="597"/>
      <c r="Z652" s="597"/>
      <c r="AA652" s="591"/>
    </row>
    <row r="653" spans="1:27" ht="15.75" customHeight="1">
      <c r="A653" s="591"/>
      <c r="B653" s="591"/>
      <c r="C653" s="591"/>
      <c r="D653" s="591"/>
      <c r="E653" s="591"/>
      <c r="F653" s="591"/>
      <c r="G653" s="591"/>
      <c r="H653" s="591"/>
      <c r="I653" s="591"/>
      <c r="J653" s="591"/>
      <c r="K653" s="591"/>
      <c r="L653" s="591"/>
      <c r="M653" s="596"/>
      <c r="N653" s="597"/>
      <c r="O653" s="597"/>
      <c r="P653" s="597"/>
      <c r="Q653" s="597"/>
      <c r="R653" s="597"/>
      <c r="S653" s="597"/>
      <c r="T653" s="597"/>
      <c r="U653" s="597"/>
      <c r="V653" s="597"/>
      <c r="W653" s="597"/>
      <c r="X653" s="597"/>
      <c r="Y653" s="597"/>
      <c r="Z653" s="597"/>
      <c r="AA653" s="591"/>
    </row>
    <row r="654" spans="1:27" ht="15.75" customHeight="1">
      <c r="A654" s="591"/>
      <c r="B654" s="591"/>
      <c r="C654" s="591"/>
      <c r="D654" s="591"/>
      <c r="E654" s="591"/>
      <c r="F654" s="591"/>
      <c r="G654" s="591"/>
      <c r="H654" s="591"/>
      <c r="I654" s="591"/>
      <c r="J654" s="591"/>
      <c r="K654" s="591"/>
      <c r="L654" s="591"/>
      <c r="M654" s="596"/>
      <c r="N654" s="597"/>
      <c r="O654" s="597"/>
      <c r="P654" s="597"/>
      <c r="Q654" s="597"/>
      <c r="R654" s="597"/>
      <c r="S654" s="597"/>
      <c r="T654" s="597"/>
      <c r="U654" s="597"/>
      <c r="V654" s="597"/>
      <c r="W654" s="597"/>
      <c r="X654" s="597"/>
      <c r="Y654" s="597"/>
      <c r="Z654" s="597"/>
      <c r="AA654" s="591"/>
    </row>
    <row r="655" spans="1:27" ht="15.75" customHeight="1">
      <c r="A655" s="591"/>
      <c r="B655" s="591"/>
      <c r="C655" s="591"/>
      <c r="D655" s="591"/>
      <c r="E655" s="591"/>
      <c r="F655" s="591"/>
      <c r="G655" s="591"/>
      <c r="H655" s="591"/>
      <c r="I655" s="591"/>
      <c r="J655" s="591"/>
      <c r="K655" s="591"/>
      <c r="L655" s="591"/>
      <c r="M655" s="596"/>
      <c r="N655" s="597"/>
      <c r="O655" s="597"/>
      <c r="P655" s="597"/>
      <c r="Q655" s="597"/>
      <c r="R655" s="597"/>
      <c r="S655" s="597"/>
      <c r="T655" s="597"/>
      <c r="U655" s="597"/>
      <c r="V655" s="597"/>
      <c r="W655" s="597"/>
      <c r="X655" s="597"/>
      <c r="Y655" s="597"/>
      <c r="Z655" s="597"/>
      <c r="AA655" s="591"/>
    </row>
    <row r="656" spans="1:27" ht="15.75" customHeight="1">
      <c r="A656" s="591"/>
      <c r="B656" s="591"/>
      <c r="C656" s="591"/>
      <c r="D656" s="591"/>
      <c r="E656" s="591"/>
      <c r="F656" s="591"/>
      <c r="G656" s="591"/>
      <c r="H656" s="591"/>
      <c r="I656" s="591"/>
      <c r="J656" s="591"/>
      <c r="K656" s="591"/>
      <c r="L656" s="591"/>
      <c r="M656" s="596"/>
      <c r="N656" s="597"/>
      <c r="O656" s="597"/>
      <c r="P656" s="597"/>
      <c r="Q656" s="597"/>
      <c r="R656" s="597"/>
      <c r="S656" s="597"/>
      <c r="T656" s="597"/>
      <c r="U656" s="597"/>
      <c r="V656" s="597"/>
      <c r="W656" s="597"/>
      <c r="X656" s="597"/>
      <c r="Y656" s="597"/>
      <c r="Z656" s="597"/>
      <c r="AA656" s="591"/>
    </row>
    <row r="657" spans="1:122" ht="15.75" customHeight="1">
      <c r="A657" s="591"/>
      <c r="B657" s="591"/>
      <c r="C657" s="591"/>
      <c r="D657" s="591"/>
      <c r="E657" s="591"/>
      <c r="F657" s="591"/>
      <c r="G657" s="591"/>
      <c r="H657" s="591"/>
      <c r="I657" s="591"/>
      <c r="J657" s="591"/>
      <c r="K657" s="591"/>
      <c r="L657" s="591"/>
      <c r="M657" s="596"/>
      <c r="N657" s="597"/>
      <c r="O657" s="597"/>
      <c r="P657" s="597"/>
      <c r="Q657" s="597"/>
      <c r="R657" s="597"/>
      <c r="S657" s="597"/>
      <c r="T657" s="597"/>
      <c r="U657" s="597"/>
      <c r="V657" s="597"/>
      <c r="W657" s="597"/>
      <c r="X657" s="597"/>
      <c r="Y657" s="597"/>
      <c r="Z657" s="597"/>
      <c r="AA657" s="591"/>
    </row>
    <row r="658" spans="1:122" ht="15.75" customHeight="1">
      <c r="A658" s="591"/>
      <c r="B658" s="591"/>
      <c r="C658" s="591"/>
      <c r="D658" s="591"/>
      <c r="E658" s="591"/>
      <c r="F658" s="591"/>
      <c r="G658" s="591"/>
      <c r="H658" s="591"/>
      <c r="I658" s="591"/>
      <c r="J658" s="591"/>
      <c r="K658" s="591"/>
      <c r="L658" s="591"/>
      <c r="M658" s="596"/>
      <c r="N658" s="597"/>
      <c r="O658" s="597"/>
      <c r="P658" s="597"/>
      <c r="Q658" s="597"/>
      <c r="R658" s="597"/>
      <c r="S658" s="597"/>
      <c r="T658" s="597"/>
      <c r="U658" s="597"/>
      <c r="V658" s="597"/>
      <c r="W658" s="597"/>
      <c r="X658" s="597"/>
      <c r="Y658" s="597"/>
      <c r="Z658" s="597"/>
      <c r="AA658" s="591"/>
    </row>
    <row r="659" spans="1:122" ht="15.75" customHeight="1">
      <c r="A659" s="591"/>
      <c r="B659" s="591"/>
      <c r="C659" s="591"/>
      <c r="D659" s="591"/>
      <c r="E659" s="591"/>
      <c r="F659" s="591"/>
      <c r="G659" s="591"/>
      <c r="H659" s="591"/>
      <c r="I659" s="591"/>
      <c r="J659" s="591"/>
      <c r="K659" s="591"/>
      <c r="L659" s="591"/>
      <c r="M659" s="596"/>
      <c r="N659" s="597"/>
      <c r="O659" s="597"/>
      <c r="P659" s="597"/>
      <c r="Q659" s="597"/>
      <c r="R659" s="597"/>
      <c r="S659" s="597"/>
      <c r="T659" s="597"/>
      <c r="U659" s="597"/>
      <c r="V659" s="597"/>
      <c r="W659" s="597"/>
      <c r="X659" s="597"/>
      <c r="Y659" s="597"/>
      <c r="Z659" s="597"/>
      <c r="AA659" s="591"/>
    </row>
    <row r="660" spans="1:122" ht="15.75" customHeight="1">
      <c r="A660" s="591"/>
      <c r="B660" s="591"/>
      <c r="C660" s="591"/>
      <c r="D660" s="591"/>
      <c r="E660" s="591"/>
      <c r="F660" s="591"/>
      <c r="G660" s="591"/>
      <c r="H660" s="591"/>
      <c r="I660" s="591"/>
      <c r="J660" s="591"/>
      <c r="K660" s="591"/>
      <c r="L660" s="591"/>
      <c r="M660" s="596"/>
      <c r="N660" s="597"/>
      <c r="O660" s="597"/>
      <c r="P660" s="597"/>
      <c r="Q660" s="597"/>
      <c r="R660" s="597"/>
      <c r="S660" s="597"/>
      <c r="T660" s="597"/>
      <c r="U660" s="597"/>
      <c r="V660" s="597"/>
      <c r="W660" s="597"/>
      <c r="X660" s="597"/>
      <c r="Y660" s="597"/>
      <c r="Z660" s="597"/>
      <c r="AA660" s="591"/>
    </row>
    <row r="661" spans="1:122" ht="15.75" customHeight="1">
      <c r="A661" s="591"/>
      <c r="B661" s="591"/>
      <c r="C661" s="591"/>
      <c r="D661" s="591"/>
      <c r="E661" s="591"/>
      <c r="F661" s="591"/>
      <c r="G661" s="591"/>
      <c r="H661" s="591"/>
      <c r="I661" s="591"/>
      <c r="J661" s="591"/>
      <c r="K661" s="591"/>
      <c r="L661" s="591"/>
      <c r="M661" s="596"/>
      <c r="N661" s="597"/>
      <c r="O661" s="597"/>
      <c r="P661" s="597"/>
      <c r="Q661" s="597"/>
      <c r="R661" s="597"/>
      <c r="S661" s="597"/>
      <c r="T661" s="597"/>
      <c r="U661" s="597"/>
      <c r="V661" s="597"/>
      <c r="W661" s="597"/>
      <c r="X661" s="597"/>
      <c r="Y661" s="597"/>
      <c r="Z661" s="597"/>
      <c r="AA661" s="591"/>
    </row>
    <row r="662" spans="1:122" ht="15.75" customHeight="1">
      <c r="A662" s="591"/>
      <c r="B662" s="591"/>
      <c r="C662" s="591"/>
      <c r="D662" s="591"/>
      <c r="E662" s="591"/>
      <c r="F662" s="591"/>
      <c r="G662" s="591"/>
      <c r="H662" s="591"/>
      <c r="I662" s="591"/>
      <c r="J662" s="591"/>
      <c r="K662" s="591"/>
      <c r="L662" s="591"/>
      <c r="M662" s="596"/>
      <c r="N662" s="597"/>
      <c r="O662" s="597"/>
      <c r="P662" s="597"/>
      <c r="Q662" s="597"/>
      <c r="R662" s="597"/>
      <c r="S662" s="597"/>
      <c r="T662" s="597"/>
      <c r="U662" s="597"/>
      <c r="V662" s="597"/>
      <c r="W662" s="597"/>
      <c r="X662" s="597"/>
      <c r="Y662" s="597"/>
      <c r="Z662" s="597"/>
      <c r="AA662" s="591"/>
    </row>
    <row r="663" spans="1:122" ht="15.75" customHeight="1">
      <c r="A663" s="591"/>
      <c r="B663" s="591"/>
      <c r="C663" s="591"/>
      <c r="D663" s="591"/>
      <c r="E663" s="591"/>
      <c r="F663" s="591"/>
      <c r="G663" s="591"/>
      <c r="H663" s="591"/>
      <c r="I663" s="591"/>
      <c r="J663" s="591"/>
      <c r="K663" s="591"/>
      <c r="L663" s="591"/>
      <c r="M663" s="596"/>
      <c r="N663" s="597"/>
      <c r="O663" s="597"/>
      <c r="P663" s="597"/>
      <c r="Q663" s="597"/>
      <c r="R663" s="597"/>
      <c r="S663" s="597"/>
      <c r="T663" s="597"/>
      <c r="U663" s="597"/>
      <c r="V663" s="597"/>
      <c r="W663" s="597"/>
      <c r="X663" s="597"/>
      <c r="Y663" s="597"/>
      <c r="Z663" s="597"/>
      <c r="AA663" s="591"/>
      <c r="AM663" s="568"/>
      <c r="AP663" s="568"/>
      <c r="AS663" s="568"/>
      <c r="AV663" s="568"/>
      <c r="AY663" s="568"/>
      <c r="BB663" s="568"/>
      <c r="BE663" s="568"/>
      <c r="BH663" s="568"/>
      <c r="BK663" s="568"/>
      <c r="BN663" s="568"/>
      <c r="BQ663" s="568"/>
      <c r="BU663" s="568" t="s">
        <v>40</v>
      </c>
      <c r="BV663" s="568" t="s">
        <v>41</v>
      </c>
      <c r="BW663" s="568">
        <v>1</v>
      </c>
      <c r="DR663" s="568" t="s">
        <v>41</v>
      </c>
    </row>
    <row r="664" spans="1:122" ht="15.75" customHeight="1">
      <c r="A664" s="591"/>
      <c r="B664" s="591"/>
      <c r="C664" s="591"/>
      <c r="D664" s="591"/>
      <c r="E664" s="591"/>
      <c r="F664" s="591"/>
      <c r="G664" s="591"/>
      <c r="H664" s="591"/>
      <c r="I664" s="591"/>
      <c r="J664" s="591"/>
      <c r="K664" s="591"/>
      <c r="L664" s="591"/>
      <c r="M664" s="596"/>
      <c r="N664" s="597"/>
      <c r="O664" s="597"/>
      <c r="P664" s="597"/>
      <c r="Q664" s="597"/>
      <c r="R664" s="597"/>
      <c r="S664" s="597"/>
      <c r="T664" s="597"/>
      <c r="U664" s="597"/>
      <c r="V664" s="597"/>
      <c r="W664" s="597"/>
      <c r="X664" s="597"/>
      <c r="Y664" s="597"/>
      <c r="Z664" s="597"/>
      <c r="AA664" s="591"/>
      <c r="AM664" s="568"/>
      <c r="AP664" s="568"/>
      <c r="AS664" s="568"/>
      <c r="AV664" s="568"/>
      <c r="AY664" s="568"/>
      <c r="BB664" s="568"/>
      <c r="BE664" s="568"/>
      <c r="BH664" s="568"/>
      <c r="BK664" s="568"/>
      <c r="BN664" s="568"/>
      <c r="BQ664" s="568"/>
      <c r="BU664" s="568" t="s">
        <v>42</v>
      </c>
      <c r="BV664" s="568" t="s">
        <v>41</v>
      </c>
      <c r="BW664" s="568">
        <v>1</v>
      </c>
      <c r="DR664" s="568" t="s">
        <v>41</v>
      </c>
    </row>
    <row r="665" spans="1:122" ht="15.75" customHeight="1">
      <c r="A665" s="591"/>
      <c r="B665" s="591"/>
      <c r="C665" s="591"/>
      <c r="D665" s="591"/>
      <c r="E665" s="591"/>
      <c r="F665" s="591"/>
      <c r="G665" s="591"/>
      <c r="H665" s="591"/>
      <c r="I665" s="591"/>
      <c r="J665" s="591"/>
      <c r="K665" s="591"/>
      <c r="L665" s="591"/>
      <c r="M665" s="596"/>
      <c r="N665" s="597"/>
      <c r="O665" s="597"/>
      <c r="P665" s="597"/>
      <c r="Q665" s="597"/>
      <c r="R665" s="597"/>
      <c r="S665" s="597"/>
      <c r="T665" s="597"/>
      <c r="U665" s="597"/>
      <c r="V665" s="597"/>
      <c r="W665" s="597"/>
      <c r="X665" s="597"/>
      <c r="Y665" s="597"/>
      <c r="Z665" s="597"/>
      <c r="AA665" s="591"/>
      <c r="AM665" s="568"/>
      <c r="AP665" s="568"/>
      <c r="AS665" s="568"/>
      <c r="AV665" s="568"/>
      <c r="AY665" s="568"/>
      <c r="BB665" s="568"/>
      <c r="BE665" s="568"/>
      <c r="BH665" s="568"/>
      <c r="BK665" s="568"/>
      <c r="BN665" s="568"/>
      <c r="BQ665" s="568"/>
      <c r="BU665" s="568" t="s">
        <v>43</v>
      </c>
      <c r="BV665" s="568" t="s">
        <v>41</v>
      </c>
      <c r="BW665" s="568">
        <v>1</v>
      </c>
      <c r="DR665" s="568" t="s">
        <v>44</v>
      </c>
    </row>
    <row r="666" spans="1:122" ht="15.75" customHeight="1">
      <c r="A666" s="591"/>
      <c r="B666" s="591"/>
      <c r="C666" s="591"/>
      <c r="D666" s="591"/>
      <c r="E666" s="591"/>
      <c r="F666" s="591"/>
      <c r="G666" s="591"/>
      <c r="H666" s="591"/>
      <c r="I666" s="591"/>
      <c r="J666" s="591"/>
      <c r="K666" s="591"/>
      <c r="L666" s="591"/>
      <c r="M666" s="596"/>
      <c r="N666" s="597"/>
      <c r="O666" s="597"/>
      <c r="P666" s="597"/>
      <c r="Q666" s="597"/>
      <c r="R666" s="597"/>
      <c r="S666" s="597"/>
      <c r="T666" s="597"/>
      <c r="U666" s="597"/>
      <c r="V666" s="597"/>
      <c r="W666" s="597"/>
      <c r="X666" s="597"/>
      <c r="Y666" s="597"/>
      <c r="Z666" s="597"/>
      <c r="AA666" s="591"/>
      <c r="AM666" s="568"/>
      <c r="AP666" s="568"/>
      <c r="AS666" s="568"/>
      <c r="AV666" s="568"/>
      <c r="AY666" s="568"/>
      <c r="BB666" s="568"/>
      <c r="BE666" s="568"/>
      <c r="BH666" s="568"/>
      <c r="BK666" s="568"/>
      <c r="BN666" s="568"/>
      <c r="BQ666" s="568"/>
      <c r="BU666" s="568" t="s">
        <v>40</v>
      </c>
      <c r="BV666" s="568" t="s">
        <v>41</v>
      </c>
      <c r="BW666" s="568">
        <v>1</v>
      </c>
      <c r="DR666" s="568" t="s">
        <v>41</v>
      </c>
    </row>
    <row r="667" spans="1:122" ht="15.75" customHeight="1">
      <c r="A667" s="591"/>
      <c r="B667" s="591"/>
      <c r="C667" s="591"/>
      <c r="D667" s="591"/>
      <c r="E667" s="591"/>
      <c r="F667" s="591"/>
      <c r="G667" s="591"/>
      <c r="H667" s="591"/>
      <c r="I667" s="591"/>
      <c r="J667" s="591"/>
      <c r="K667" s="591"/>
      <c r="L667" s="591"/>
      <c r="M667" s="596"/>
      <c r="N667" s="597"/>
      <c r="O667" s="597"/>
      <c r="P667" s="597"/>
      <c r="Q667" s="597"/>
      <c r="R667" s="597"/>
      <c r="S667" s="597"/>
      <c r="T667" s="597"/>
      <c r="U667" s="597"/>
      <c r="V667" s="597"/>
      <c r="W667" s="597"/>
      <c r="X667" s="597"/>
      <c r="Y667" s="597"/>
      <c r="Z667" s="597"/>
      <c r="AA667" s="591"/>
      <c r="AM667" s="568"/>
      <c r="AP667" s="568"/>
      <c r="AS667" s="568"/>
      <c r="AV667" s="568"/>
      <c r="AY667" s="568"/>
      <c r="BB667" s="568"/>
      <c r="BE667" s="568"/>
      <c r="BH667" s="568"/>
      <c r="BK667" s="568"/>
      <c r="BN667" s="568"/>
      <c r="BQ667" s="568"/>
      <c r="BV667" s="568" t="s">
        <v>41</v>
      </c>
      <c r="BW667" s="568">
        <v>1</v>
      </c>
      <c r="DR667" s="568" t="s">
        <v>41</v>
      </c>
    </row>
    <row r="668" spans="1:122" ht="15.75" customHeight="1">
      <c r="A668" s="591"/>
      <c r="B668" s="591"/>
      <c r="C668" s="591"/>
      <c r="D668" s="591"/>
      <c r="E668" s="591"/>
      <c r="F668" s="591"/>
      <c r="G668" s="591"/>
      <c r="H668" s="591"/>
      <c r="I668" s="591"/>
      <c r="J668" s="591"/>
      <c r="K668" s="591"/>
      <c r="L668" s="591"/>
      <c r="M668" s="596"/>
      <c r="N668" s="597"/>
      <c r="O668" s="597"/>
      <c r="P668" s="597"/>
      <c r="Q668" s="597"/>
      <c r="R668" s="597"/>
      <c r="S668" s="597"/>
      <c r="T668" s="597"/>
      <c r="U668" s="597"/>
      <c r="V668" s="597"/>
      <c r="W668" s="597"/>
      <c r="X668" s="597"/>
      <c r="Y668" s="597"/>
      <c r="Z668" s="597"/>
      <c r="AA668" s="591"/>
      <c r="AM668" s="568"/>
      <c r="AP668" s="568"/>
      <c r="AS668" s="568"/>
      <c r="AV668" s="568"/>
      <c r="AY668" s="568"/>
      <c r="BB668" s="568"/>
      <c r="BE668" s="568"/>
      <c r="BH668" s="568"/>
      <c r="BK668" s="568"/>
      <c r="BN668" s="568"/>
      <c r="BQ668" s="568"/>
      <c r="BU668" s="568" t="s">
        <v>45</v>
      </c>
      <c r="BV668" s="568" t="s">
        <v>41</v>
      </c>
      <c r="BW668" s="568">
        <v>1</v>
      </c>
      <c r="DR668" s="568" t="s">
        <v>41</v>
      </c>
    </row>
    <row r="669" spans="1:122" ht="15.75" customHeight="1">
      <c r="A669" s="591"/>
      <c r="B669" s="591"/>
      <c r="C669" s="591"/>
      <c r="D669" s="591"/>
      <c r="E669" s="591"/>
      <c r="F669" s="591"/>
      <c r="G669" s="591"/>
      <c r="H669" s="591"/>
      <c r="I669" s="591"/>
      <c r="J669" s="591"/>
      <c r="K669" s="591"/>
      <c r="L669" s="591"/>
      <c r="M669" s="596"/>
      <c r="N669" s="597"/>
      <c r="O669" s="597"/>
      <c r="P669" s="597"/>
      <c r="Q669" s="597"/>
      <c r="R669" s="597"/>
      <c r="S669" s="597"/>
      <c r="T669" s="597"/>
      <c r="U669" s="597"/>
      <c r="V669" s="597"/>
      <c r="W669" s="597"/>
      <c r="X669" s="597"/>
      <c r="Y669" s="597"/>
      <c r="Z669" s="597"/>
      <c r="AA669" s="591"/>
      <c r="AM669" s="568"/>
      <c r="AP669" s="568"/>
      <c r="AS669" s="568"/>
      <c r="AV669" s="568"/>
      <c r="AY669" s="568"/>
      <c r="BB669" s="568"/>
      <c r="BE669" s="568"/>
      <c r="BH669" s="568"/>
      <c r="BK669" s="568"/>
      <c r="BN669" s="568"/>
      <c r="BQ669" s="568"/>
      <c r="BU669" s="568" t="s">
        <v>46</v>
      </c>
      <c r="BV669" s="568" t="s">
        <v>41</v>
      </c>
      <c r="BW669" s="568">
        <v>1</v>
      </c>
      <c r="DR669" s="568" t="s">
        <v>41</v>
      </c>
    </row>
    <row r="670" spans="1:122" ht="15.75" customHeight="1">
      <c r="A670" s="591"/>
      <c r="B670" s="591"/>
      <c r="C670" s="591"/>
      <c r="D670" s="591"/>
      <c r="E670" s="591"/>
      <c r="F670" s="591"/>
      <c r="G670" s="591"/>
      <c r="H670" s="591"/>
      <c r="I670" s="591"/>
      <c r="J670" s="591"/>
      <c r="K670" s="591"/>
      <c r="L670" s="591"/>
      <c r="M670" s="596"/>
      <c r="N670" s="597"/>
      <c r="O670" s="597"/>
      <c r="P670" s="597"/>
      <c r="Q670" s="597"/>
      <c r="R670" s="597"/>
      <c r="S670" s="597"/>
      <c r="T670" s="597"/>
      <c r="U670" s="597"/>
      <c r="V670" s="597"/>
      <c r="W670" s="597"/>
      <c r="X670" s="597"/>
      <c r="Y670" s="597"/>
      <c r="Z670" s="597"/>
      <c r="AA670" s="591"/>
      <c r="AM670" s="568"/>
      <c r="AP670" s="568"/>
      <c r="AS670" s="568"/>
      <c r="AV670" s="568"/>
      <c r="AY670" s="568"/>
      <c r="BB670" s="568"/>
      <c r="BE670" s="568"/>
      <c r="BH670" s="568"/>
      <c r="BK670" s="568"/>
      <c r="BN670" s="568"/>
      <c r="BQ670" s="568"/>
      <c r="BU670" s="568" t="s">
        <v>47</v>
      </c>
      <c r="BV670" s="568" t="s">
        <v>41</v>
      </c>
      <c r="BW670" s="568">
        <v>1</v>
      </c>
      <c r="DR670" s="568" t="s">
        <v>44</v>
      </c>
    </row>
    <row r="671" spans="1:122" ht="15.75" customHeight="1">
      <c r="A671" s="591"/>
      <c r="B671" s="591"/>
      <c r="C671" s="591"/>
      <c r="D671" s="591"/>
      <c r="E671" s="591"/>
      <c r="F671" s="591"/>
      <c r="G671" s="591"/>
      <c r="H671" s="591"/>
      <c r="I671" s="591"/>
      <c r="J671" s="591"/>
      <c r="K671" s="591"/>
      <c r="L671" s="591"/>
      <c r="M671" s="596"/>
      <c r="N671" s="597"/>
      <c r="O671" s="597"/>
      <c r="P671" s="597"/>
      <c r="Q671" s="597"/>
      <c r="R671" s="597"/>
      <c r="S671" s="597"/>
      <c r="T671" s="597"/>
      <c r="U671" s="597"/>
      <c r="V671" s="597"/>
      <c r="W671" s="597"/>
      <c r="X671" s="597"/>
      <c r="Y671" s="597"/>
      <c r="Z671" s="597"/>
      <c r="AA671" s="591"/>
      <c r="AM671" s="568"/>
      <c r="AP671" s="568"/>
      <c r="AS671" s="568"/>
      <c r="AV671" s="568"/>
      <c r="AY671" s="568"/>
      <c r="BB671" s="568"/>
      <c r="BE671" s="568"/>
      <c r="BH671" s="568"/>
      <c r="BK671" s="568"/>
      <c r="BN671" s="568"/>
      <c r="BQ671" s="568"/>
      <c r="BU671" s="568" t="s">
        <v>47</v>
      </c>
      <c r="BV671" s="568" t="s">
        <v>41</v>
      </c>
      <c r="BW671" s="568">
        <v>1</v>
      </c>
      <c r="DR671" s="568" t="s">
        <v>44</v>
      </c>
    </row>
    <row r="672" spans="1:122" ht="15.75" customHeight="1">
      <c r="A672" s="591"/>
      <c r="B672" s="591"/>
      <c r="C672" s="591"/>
      <c r="D672" s="591"/>
      <c r="E672" s="591"/>
      <c r="F672" s="591"/>
      <c r="G672" s="591"/>
      <c r="H672" s="591"/>
      <c r="I672" s="591"/>
      <c r="J672" s="591"/>
      <c r="K672" s="591"/>
      <c r="L672" s="591"/>
      <c r="M672" s="596"/>
      <c r="N672" s="597"/>
      <c r="O672" s="597"/>
      <c r="P672" s="597"/>
      <c r="Q672" s="597"/>
      <c r="R672" s="597"/>
      <c r="S672" s="597"/>
      <c r="T672" s="597"/>
      <c r="U672" s="597"/>
      <c r="V672" s="597"/>
      <c r="W672" s="597"/>
      <c r="X672" s="597"/>
      <c r="Y672" s="597"/>
      <c r="Z672" s="597"/>
      <c r="AA672" s="591"/>
      <c r="AM672" s="568"/>
      <c r="AP672" s="568"/>
      <c r="AS672" s="568"/>
      <c r="AV672" s="568"/>
      <c r="AY672" s="568"/>
      <c r="BB672" s="568"/>
      <c r="BE672" s="568"/>
      <c r="BH672" s="568"/>
      <c r="BK672" s="568"/>
      <c r="BN672" s="568"/>
      <c r="BQ672" s="568"/>
      <c r="BU672" s="568" t="s">
        <v>47</v>
      </c>
      <c r="BV672" s="568" t="s">
        <v>41</v>
      </c>
      <c r="BW672" s="568">
        <v>1</v>
      </c>
      <c r="DR672" s="568" t="s">
        <v>44</v>
      </c>
    </row>
    <row r="673" spans="1:142" ht="15.75" customHeight="1">
      <c r="A673" s="591"/>
      <c r="B673" s="591"/>
      <c r="C673" s="591"/>
      <c r="D673" s="591"/>
      <c r="E673" s="591"/>
      <c r="F673" s="591"/>
      <c r="G673" s="591"/>
      <c r="H673" s="591"/>
      <c r="I673" s="591"/>
      <c r="J673" s="591"/>
      <c r="K673" s="591"/>
      <c r="L673" s="591"/>
      <c r="M673" s="596"/>
      <c r="N673" s="597"/>
      <c r="O673" s="597"/>
      <c r="P673" s="597"/>
      <c r="Q673" s="597"/>
      <c r="R673" s="597"/>
      <c r="S673" s="597"/>
      <c r="T673" s="597"/>
      <c r="U673" s="597"/>
      <c r="V673" s="597"/>
      <c r="W673" s="597"/>
      <c r="X673" s="597"/>
      <c r="Y673" s="597"/>
      <c r="Z673" s="597"/>
      <c r="AA673" s="591"/>
      <c r="AM673" s="568"/>
      <c r="AP673" s="568"/>
      <c r="AS673" s="568"/>
      <c r="AV673" s="568"/>
      <c r="AY673" s="568"/>
      <c r="BB673" s="568"/>
      <c r="BE673" s="568"/>
      <c r="BH673" s="568"/>
      <c r="BK673" s="568"/>
      <c r="BN673" s="568"/>
      <c r="BQ673" s="568"/>
      <c r="BU673" s="568" t="s">
        <v>48</v>
      </c>
      <c r="BV673" s="568" t="s">
        <v>41</v>
      </c>
      <c r="BW673" s="568">
        <v>1</v>
      </c>
      <c r="DR673" s="568" t="s">
        <v>44</v>
      </c>
    </row>
    <row r="674" spans="1:142" ht="15.75" customHeight="1">
      <c r="A674" s="591"/>
      <c r="B674" s="591"/>
      <c r="C674" s="591"/>
      <c r="D674" s="591"/>
      <c r="E674" s="591"/>
      <c r="F674" s="591"/>
      <c r="G674" s="591"/>
      <c r="H674" s="591"/>
      <c r="I674" s="591"/>
      <c r="J674" s="591"/>
      <c r="K674" s="591"/>
      <c r="L674" s="591"/>
      <c r="M674" s="596"/>
      <c r="N674" s="597"/>
      <c r="O674" s="597"/>
      <c r="P674" s="597"/>
      <c r="Q674" s="597"/>
      <c r="R674" s="597"/>
      <c r="S674" s="597"/>
      <c r="T674" s="597"/>
      <c r="U674" s="597"/>
      <c r="V674" s="597"/>
      <c r="W674" s="597"/>
      <c r="X674" s="597"/>
      <c r="Y674" s="597"/>
      <c r="Z674" s="597"/>
      <c r="AA674" s="591"/>
      <c r="AM674" s="568"/>
      <c r="AP674" s="568"/>
      <c r="AS674" s="568"/>
      <c r="AV674" s="568"/>
      <c r="AY674" s="568"/>
      <c r="BB674" s="568"/>
      <c r="BE674" s="568"/>
      <c r="BH674" s="568"/>
      <c r="BK674" s="568"/>
      <c r="BN674" s="568"/>
      <c r="BQ674" s="568"/>
      <c r="BR674" s="568"/>
      <c r="BS674" s="568"/>
      <c r="BT674" s="568"/>
      <c r="BU674" s="568" t="s">
        <v>49</v>
      </c>
      <c r="BV674" s="568" t="s">
        <v>41</v>
      </c>
      <c r="BW674" s="568">
        <v>2</v>
      </c>
      <c r="DR674" s="568" t="s">
        <v>44</v>
      </c>
      <c r="DS674" s="568"/>
      <c r="DT674" s="568"/>
      <c r="DU674" s="568"/>
      <c r="DV674" s="568"/>
      <c r="DW674" s="568"/>
      <c r="DX674" s="568"/>
      <c r="DY674" s="568"/>
      <c r="DZ674" s="568"/>
      <c r="EA674" s="568"/>
      <c r="EB674" s="568"/>
      <c r="EC674" s="568"/>
      <c r="ED674" s="568"/>
      <c r="EE674" s="568"/>
      <c r="EF674" s="568"/>
      <c r="EG674" s="568"/>
      <c r="EH674" s="568"/>
      <c r="EI674" s="568"/>
      <c r="EJ674" s="568"/>
      <c r="EK674" s="568"/>
      <c r="EL674" s="568"/>
    </row>
    <row r="675" spans="1:142" ht="15.75" customHeight="1">
      <c r="A675" s="591"/>
      <c r="B675" s="591"/>
      <c r="C675" s="591"/>
      <c r="D675" s="591"/>
      <c r="E675" s="591"/>
      <c r="F675" s="591"/>
      <c r="G675" s="591"/>
      <c r="H675" s="591"/>
      <c r="I675" s="591"/>
      <c r="J675" s="591"/>
      <c r="K675" s="591"/>
      <c r="L675" s="591"/>
      <c r="M675" s="596"/>
      <c r="N675" s="597"/>
      <c r="O675" s="597"/>
      <c r="P675" s="597"/>
      <c r="Q675" s="597"/>
      <c r="R675" s="597"/>
      <c r="S675" s="597"/>
      <c r="T675" s="597"/>
      <c r="U675" s="597"/>
      <c r="V675" s="597"/>
      <c r="W675" s="597"/>
      <c r="X675" s="597"/>
      <c r="Y675" s="597"/>
      <c r="Z675" s="597"/>
      <c r="AA675" s="591"/>
      <c r="AM675" s="568"/>
      <c r="AP675" s="568"/>
      <c r="AS675" s="568"/>
      <c r="AV675" s="568"/>
      <c r="AY675" s="568"/>
      <c r="BB675" s="568"/>
      <c r="BE675" s="568"/>
      <c r="BH675" s="568"/>
      <c r="BK675" s="568"/>
      <c r="BN675" s="568"/>
      <c r="BQ675" s="568"/>
      <c r="BR675" s="568"/>
      <c r="BS675" s="568"/>
      <c r="BT675" s="568"/>
      <c r="BU675" s="568" t="s">
        <v>46</v>
      </c>
      <c r="BV675" s="568" t="s">
        <v>41</v>
      </c>
      <c r="BW675" s="568">
        <v>1</v>
      </c>
      <c r="DR675" s="568" t="s">
        <v>41</v>
      </c>
      <c r="DS675" s="568"/>
      <c r="DT675" s="568"/>
      <c r="DU675" s="568"/>
      <c r="DV675" s="568"/>
      <c r="DW675" s="568"/>
      <c r="DX675" s="568"/>
      <c r="DY675" s="568"/>
      <c r="DZ675" s="568"/>
      <c r="EA675" s="568"/>
      <c r="EB675" s="568"/>
      <c r="EC675" s="568"/>
      <c r="ED675" s="568"/>
      <c r="EE675" s="568"/>
      <c r="EF675" s="568"/>
      <c r="EG675" s="568"/>
      <c r="EH675" s="568"/>
      <c r="EI675" s="568"/>
      <c r="EJ675" s="568"/>
      <c r="EK675" s="568"/>
      <c r="EL675" s="568"/>
    </row>
    <row r="676" spans="1:142" ht="15.75" customHeight="1">
      <c r="A676" s="591"/>
      <c r="B676" s="591"/>
      <c r="C676" s="591"/>
      <c r="D676" s="591"/>
      <c r="E676" s="591"/>
      <c r="F676" s="591"/>
      <c r="G676" s="591"/>
      <c r="H676" s="591"/>
      <c r="I676" s="591"/>
      <c r="J676" s="591"/>
      <c r="K676" s="591"/>
      <c r="L676" s="591"/>
      <c r="M676" s="596"/>
      <c r="N676" s="597"/>
      <c r="O676" s="597"/>
      <c r="P676" s="597"/>
      <c r="Q676" s="597"/>
      <c r="R676" s="597"/>
      <c r="S676" s="597"/>
      <c r="T676" s="597"/>
      <c r="U676" s="597"/>
      <c r="V676" s="597"/>
      <c r="W676" s="597"/>
      <c r="X676" s="597"/>
      <c r="Y676" s="597"/>
      <c r="Z676" s="597"/>
      <c r="AA676" s="591"/>
      <c r="AM676" s="568"/>
      <c r="AP676" s="568"/>
      <c r="AS676" s="568"/>
      <c r="AV676" s="568"/>
      <c r="AY676" s="568"/>
      <c r="BB676" s="568"/>
      <c r="BE676" s="568"/>
      <c r="BH676" s="568"/>
      <c r="BK676" s="568"/>
      <c r="BN676" s="568"/>
      <c r="BQ676" s="568"/>
      <c r="BR676" s="568"/>
      <c r="BS676" s="568"/>
      <c r="BT676" s="568"/>
      <c r="BU676" s="568" t="s">
        <v>46</v>
      </c>
      <c r="BV676" s="568" t="s">
        <v>41</v>
      </c>
      <c r="BW676" s="568">
        <v>1</v>
      </c>
      <c r="DR676" s="568" t="s">
        <v>41</v>
      </c>
      <c r="DS676" s="568"/>
      <c r="DT676" s="568"/>
      <c r="DU676" s="568"/>
      <c r="DV676" s="568"/>
      <c r="DW676" s="568"/>
      <c r="DX676" s="568"/>
      <c r="DY676" s="568"/>
      <c r="DZ676" s="568"/>
      <c r="EA676" s="568"/>
      <c r="EB676" s="568"/>
      <c r="EC676" s="568"/>
      <c r="ED676" s="568"/>
      <c r="EE676" s="568"/>
      <c r="EF676" s="568"/>
      <c r="EG676" s="568"/>
      <c r="EH676" s="568"/>
      <c r="EI676" s="568"/>
      <c r="EJ676" s="568"/>
      <c r="EK676" s="568"/>
      <c r="EL676" s="568"/>
    </row>
    <row r="677" spans="1:142" ht="15.75" customHeight="1">
      <c r="A677" s="591"/>
      <c r="B677" s="591"/>
      <c r="C677" s="591"/>
      <c r="D677" s="591"/>
      <c r="E677" s="591"/>
      <c r="F677" s="591"/>
      <c r="G677" s="591"/>
      <c r="H677" s="591"/>
      <c r="I677" s="591"/>
      <c r="J677" s="591"/>
      <c r="K677" s="591"/>
      <c r="L677" s="591"/>
      <c r="M677" s="596"/>
      <c r="N677" s="597"/>
      <c r="O677" s="597"/>
      <c r="P677" s="597"/>
      <c r="Q677" s="597"/>
      <c r="R677" s="597"/>
      <c r="S677" s="597"/>
      <c r="T677" s="597"/>
      <c r="U677" s="597"/>
      <c r="V677" s="597"/>
      <c r="W677" s="597"/>
      <c r="X677" s="597"/>
      <c r="Y677" s="597"/>
      <c r="Z677" s="597"/>
      <c r="AA677" s="591"/>
      <c r="AM677" s="568"/>
      <c r="AP677" s="568"/>
      <c r="AS677" s="568"/>
      <c r="AV677" s="568"/>
      <c r="AY677" s="568"/>
      <c r="BB677" s="568"/>
      <c r="BE677" s="568"/>
      <c r="BH677" s="568"/>
      <c r="BK677" s="568"/>
      <c r="BN677" s="568"/>
      <c r="BQ677" s="568"/>
      <c r="BR677" s="568"/>
      <c r="BS677" s="568"/>
      <c r="BT677" s="568"/>
      <c r="BU677" s="568" t="s">
        <v>50</v>
      </c>
      <c r="BV677" s="568" t="s">
        <v>41</v>
      </c>
      <c r="BW677" s="568">
        <v>1</v>
      </c>
      <c r="DR677" s="568" t="s">
        <v>44</v>
      </c>
      <c r="DS677" s="568"/>
      <c r="DT677" s="568"/>
      <c r="DU677" s="568"/>
      <c r="DV677" s="568"/>
      <c r="DW677" s="568"/>
      <c r="DX677" s="568"/>
      <c r="DY677" s="568"/>
      <c r="DZ677" s="568"/>
      <c r="EA677" s="568"/>
      <c r="EB677" s="568"/>
      <c r="EC677" s="568"/>
      <c r="ED677" s="568"/>
      <c r="EE677" s="568"/>
      <c r="EF677" s="568"/>
      <c r="EG677" s="568"/>
      <c r="EH677" s="568"/>
      <c r="EI677" s="568"/>
      <c r="EJ677" s="568"/>
      <c r="EK677" s="568"/>
      <c r="EL677" s="568"/>
    </row>
    <row r="678" spans="1:142" ht="15.75" customHeight="1">
      <c r="A678" s="591"/>
      <c r="B678" s="591"/>
      <c r="C678" s="591"/>
      <c r="D678" s="591"/>
      <c r="E678" s="591"/>
      <c r="F678" s="591"/>
      <c r="G678" s="591"/>
      <c r="H678" s="591"/>
      <c r="I678" s="591"/>
      <c r="J678" s="591"/>
      <c r="K678" s="591"/>
      <c r="L678" s="591"/>
      <c r="M678" s="596"/>
      <c r="N678" s="597"/>
      <c r="O678" s="597"/>
      <c r="P678" s="597"/>
      <c r="Q678" s="597"/>
      <c r="R678" s="597"/>
      <c r="S678" s="597"/>
      <c r="T678" s="597"/>
      <c r="U678" s="597"/>
      <c r="V678" s="597"/>
      <c r="W678" s="597"/>
      <c r="X678" s="597"/>
      <c r="Y678" s="597"/>
      <c r="Z678" s="597"/>
      <c r="AA678" s="591"/>
      <c r="AM678" s="568"/>
      <c r="AP678" s="568"/>
      <c r="AS678" s="568"/>
      <c r="AV678" s="568"/>
      <c r="AY678" s="568"/>
      <c r="BB678" s="568"/>
      <c r="BE678" s="568"/>
      <c r="BH678" s="568"/>
      <c r="BK678" s="568"/>
      <c r="BN678" s="568"/>
      <c r="BQ678" s="568"/>
      <c r="BR678" s="568"/>
      <c r="BS678" s="568"/>
      <c r="BT678" s="568"/>
      <c r="BU678" s="568" t="s">
        <v>46</v>
      </c>
      <c r="BV678" s="568" t="s">
        <v>41</v>
      </c>
      <c r="BW678" s="568">
        <v>1</v>
      </c>
      <c r="DR678" s="568" t="s">
        <v>41</v>
      </c>
      <c r="DS678" s="568"/>
      <c r="DT678" s="568"/>
      <c r="DU678" s="568"/>
      <c r="DV678" s="568"/>
      <c r="DW678" s="568"/>
      <c r="DX678" s="568"/>
      <c r="DY678" s="568"/>
      <c r="DZ678" s="568"/>
      <c r="EA678" s="568"/>
      <c r="EB678" s="568"/>
      <c r="EC678" s="568"/>
      <c r="ED678" s="568"/>
      <c r="EE678" s="568"/>
      <c r="EF678" s="568"/>
      <c r="EG678" s="568"/>
      <c r="EH678" s="568"/>
      <c r="EI678" s="568"/>
      <c r="EJ678" s="568"/>
      <c r="EK678" s="568"/>
      <c r="EL678" s="568"/>
    </row>
    <row r="679" spans="1:142" ht="15.75" customHeight="1">
      <c r="A679" s="591"/>
      <c r="B679" s="591"/>
      <c r="C679" s="591"/>
      <c r="D679" s="591"/>
      <c r="E679" s="591"/>
      <c r="F679" s="591"/>
      <c r="G679" s="591"/>
      <c r="H679" s="591"/>
      <c r="I679" s="591"/>
      <c r="J679" s="591"/>
      <c r="K679" s="591"/>
      <c r="L679" s="591"/>
      <c r="M679" s="596"/>
      <c r="N679" s="597"/>
      <c r="O679" s="597"/>
      <c r="P679" s="597"/>
      <c r="Q679" s="597"/>
      <c r="R679" s="597"/>
      <c r="S679" s="597"/>
      <c r="T679" s="597"/>
      <c r="U679" s="597"/>
      <c r="V679" s="597"/>
      <c r="W679" s="597"/>
      <c r="X679" s="597"/>
      <c r="Y679" s="597"/>
      <c r="Z679" s="597"/>
      <c r="AA679" s="591"/>
      <c r="AM679" s="568"/>
      <c r="AP679" s="568"/>
      <c r="AS679" s="568"/>
      <c r="AV679" s="568"/>
      <c r="AY679" s="568"/>
      <c r="BB679" s="568"/>
      <c r="BE679" s="568"/>
      <c r="BH679" s="568"/>
      <c r="BK679" s="568"/>
      <c r="BN679" s="568"/>
      <c r="BQ679" s="568"/>
      <c r="BR679" s="568"/>
      <c r="BS679" s="568"/>
      <c r="BT679" s="568"/>
      <c r="BU679" s="568" t="s">
        <v>51</v>
      </c>
      <c r="BV679" s="568" t="s">
        <v>41</v>
      </c>
      <c r="BW679" s="568">
        <v>1</v>
      </c>
      <c r="DR679" s="568" t="s">
        <v>44</v>
      </c>
      <c r="DS679" s="568"/>
      <c r="DT679" s="568"/>
      <c r="DU679" s="568"/>
      <c r="DV679" s="568"/>
      <c r="DW679" s="568"/>
      <c r="DX679" s="568"/>
      <c r="DY679" s="568"/>
      <c r="DZ679" s="568"/>
      <c r="EA679" s="568"/>
      <c r="EB679" s="568"/>
      <c r="EC679" s="568"/>
      <c r="ED679" s="568"/>
      <c r="EE679" s="568"/>
      <c r="EF679" s="568"/>
      <c r="EG679" s="568"/>
      <c r="EH679" s="568"/>
      <c r="EI679" s="568"/>
      <c r="EJ679" s="568"/>
      <c r="EK679" s="568"/>
      <c r="EL679" s="568"/>
    </row>
    <row r="680" spans="1:142" ht="15.75" customHeight="1">
      <c r="A680" s="591"/>
      <c r="B680" s="591"/>
      <c r="C680" s="591"/>
      <c r="D680" s="591"/>
      <c r="E680" s="591"/>
      <c r="F680" s="591"/>
      <c r="G680" s="591"/>
      <c r="H680" s="591"/>
      <c r="I680" s="591"/>
      <c r="J680" s="591"/>
      <c r="K680" s="591"/>
      <c r="L680" s="591"/>
      <c r="M680" s="596"/>
      <c r="N680" s="597"/>
      <c r="O680" s="597"/>
      <c r="P680" s="597"/>
      <c r="Q680" s="597"/>
      <c r="R680" s="597"/>
      <c r="S680" s="597"/>
      <c r="T680" s="597"/>
      <c r="U680" s="597"/>
      <c r="V680" s="597"/>
      <c r="W680" s="597"/>
      <c r="X680" s="597"/>
      <c r="Y680" s="597"/>
      <c r="Z680" s="597"/>
      <c r="AA680" s="591"/>
      <c r="AM680" s="568"/>
      <c r="AP680" s="568"/>
      <c r="AS680" s="568"/>
      <c r="AV680" s="568"/>
      <c r="AY680" s="568"/>
      <c r="BB680" s="568"/>
      <c r="BE680" s="568"/>
      <c r="BH680" s="568"/>
      <c r="BK680" s="568"/>
      <c r="BN680" s="568"/>
      <c r="BQ680" s="568"/>
      <c r="BR680" s="568"/>
      <c r="BS680" s="568"/>
      <c r="BT680" s="568"/>
      <c r="BU680" s="568" t="s">
        <v>52</v>
      </c>
      <c r="BV680" s="568" t="s">
        <v>41</v>
      </c>
      <c r="BW680" s="568">
        <v>1</v>
      </c>
      <c r="DR680" s="568" t="s">
        <v>44</v>
      </c>
      <c r="DS680" s="568"/>
      <c r="DT680" s="568"/>
      <c r="DU680" s="568"/>
      <c r="DV680" s="568"/>
      <c r="DW680" s="568"/>
      <c r="DX680" s="568"/>
      <c r="DY680" s="568"/>
      <c r="DZ680" s="568"/>
      <c r="EA680" s="568"/>
      <c r="EB680" s="568"/>
      <c r="EC680" s="568"/>
      <c r="ED680" s="568"/>
      <c r="EE680" s="568"/>
      <c r="EF680" s="568"/>
      <c r="EG680" s="568"/>
      <c r="EH680" s="568"/>
      <c r="EI680" s="568"/>
      <c r="EJ680" s="568"/>
      <c r="EK680" s="568"/>
      <c r="EL680" s="568"/>
    </row>
    <row r="681" spans="1:142" ht="15.75" customHeight="1">
      <c r="A681" s="591"/>
      <c r="B681" s="591"/>
      <c r="C681" s="591"/>
      <c r="D681" s="591"/>
      <c r="E681" s="591"/>
      <c r="F681" s="591"/>
      <c r="G681" s="591"/>
      <c r="H681" s="591"/>
      <c r="I681" s="591"/>
      <c r="J681" s="591"/>
      <c r="K681" s="591"/>
      <c r="L681" s="591"/>
      <c r="M681" s="596"/>
      <c r="N681" s="597"/>
      <c r="O681" s="597"/>
      <c r="P681" s="597"/>
      <c r="Q681" s="597"/>
      <c r="R681" s="597"/>
      <c r="S681" s="597"/>
      <c r="T681" s="597"/>
      <c r="U681" s="597"/>
      <c r="V681" s="597"/>
      <c r="W681" s="597"/>
      <c r="X681" s="597"/>
      <c r="Y681" s="597"/>
      <c r="Z681" s="597"/>
      <c r="AA681" s="591"/>
      <c r="AM681" s="568"/>
      <c r="AP681" s="568"/>
      <c r="AS681" s="568"/>
      <c r="AV681" s="568"/>
      <c r="AY681" s="568"/>
      <c r="BB681" s="568"/>
      <c r="BE681" s="568"/>
      <c r="BH681" s="568"/>
      <c r="BK681" s="568"/>
      <c r="BN681" s="568"/>
      <c r="BQ681" s="568"/>
      <c r="BR681" s="568"/>
      <c r="BS681" s="568"/>
      <c r="BT681" s="568"/>
      <c r="BU681" s="568" t="s">
        <v>52</v>
      </c>
      <c r="BV681" s="568" t="s">
        <v>41</v>
      </c>
      <c r="BW681" s="568">
        <v>1</v>
      </c>
      <c r="DR681" s="568" t="s">
        <v>44</v>
      </c>
      <c r="DS681" s="568"/>
      <c r="DT681" s="568"/>
      <c r="DU681" s="568"/>
      <c r="DV681" s="568"/>
      <c r="DW681" s="568"/>
      <c r="DX681" s="568"/>
      <c r="DY681" s="568"/>
      <c r="DZ681" s="568"/>
      <c r="EA681" s="568"/>
      <c r="EB681" s="568"/>
      <c r="EC681" s="568"/>
      <c r="ED681" s="568"/>
      <c r="EE681" s="568"/>
      <c r="EF681" s="568"/>
      <c r="EG681" s="568"/>
      <c r="EH681" s="568"/>
      <c r="EI681" s="568"/>
      <c r="EJ681" s="568"/>
      <c r="EK681" s="568"/>
      <c r="EL681" s="568"/>
    </row>
    <row r="682" spans="1:142" ht="15.75" customHeight="1">
      <c r="A682" s="591"/>
      <c r="B682" s="591"/>
      <c r="C682" s="591"/>
      <c r="D682" s="591"/>
      <c r="E682" s="591"/>
      <c r="F682" s="591"/>
      <c r="G682" s="591"/>
      <c r="H682" s="591"/>
      <c r="I682" s="591"/>
      <c r="J682" s="591"/>
      <c r="K682" s="591"/>
      <c r="L682" s="591"/>
      <c r="M682" s="596"/>
      <c r="N682" s="597"/>
      <c r="O682" s="597"/>
      <c r="P682" s="597"/>
      <c r="Q682" s="597"/>
      <c r="R682" s="597"/>
      <c r="S682" s="597"/>
      <c r="T682" s="597"/>
      <c r="U682" s="597"/>
      <c r="V682" s="597"/>
      <c r="W682" s="597"/>
      <c r="X682" s="597"/>
      <c r="Y682" s="597"/>
      <c r="Z682" s="597"/>
      <c r="AA682" s="591"/>
      <c r="AM682" s="568"/>
      <c r="AP682" s="568"/>
      <c r="AS682" s="568"/>
      <c r="AV682" s="568"/>
      <c r="AY682" s="568"/>
      <c r="BB682" s="568"/>
      <c r="BE682" s="568"/>
      <c r="BH682" s="568"/>
      <c r="BK682" s="568"/>
      <c r="BN682" s="568"/>
      <c r="BQ682" s="568"/>
      <c r="BR682" s="568"/>
      <c r="BS682" s="568"/>
      <c r="BT682" s="568"/>
      <c r="BU682" s="568" t="s">
        <v>53</v>
      </c>
      <c r="BV682" s="568" t="s">
        <v>41</v>
      </c>
      <c r="BW682" s="568">
        <v>1</v>
      </c>
      <c r="DR682" s="568" t="s">
        <v>44</v>
      </c>
      <c r="DS682" s="568"/>
      <c r="DT682" s="568"/>
      <c r="DU682" s="568"/>
      <c r="DV682" s="568"/>
      <c r="DW682" s="568"/>
      <c r="DX682" s="568"/>
      <c r="DY682" s="568"/>
      <c r="DZ682" s="568"/>
      <c r="EA682" s="568"/>
      <c r="EB682" s="568"/>
      <c r="EC682" s="568"/>
      <c r="ED682" s="568"/>
      <c r="EE682" s="568"/>
      <c r="EF682" s="568"/>
      <c r="EG682" s="568"/>
      <c r="EH682" s="568"/>
      <c r="EI682" s="568"/>
      <c r="EJ682" s="568"/>
      <c r="EK682" s="568"/>
      <c r="EL682" s="568"/>
    </row>
    <row r="683" spans="1:142" ht="15.75" customHeight="1">
      <c r="A683" s="591"/>
      <c r="B683" s="591"/>
      <c r="C683" s="591"/>
      <c r="D683" s="591"/>
      <c r="E683" s="591"/>
      <c r="F683" s="591"/>
      <c r="G683" s="591"/>
      <c r="H683" s="591"/>
      <c r="I683" s="591"/>
      <c r="J683" s="591"/>
      <c r="K683" s="591"/>
      <c r="L683" s="591"/>
      <c r="M683" s="596"/>
      <c r="N683" s="597"/>
      <c r="O683" s="597"/>
      <c r="P683" s="597"/>
      <c r="Q683" s="597"/>
      <c r="R683" s="597"/>
      <c r="S683" s="597"/>
      <c r="T683" s="597"/>
      <c r="U683" s="597"/>
      <c r="V683" s="597"/>
      <c r="W683" s="597"/>
      <c r="X683" s="597"/>
      <c r="Y683" s="597"/>
      <c r="Z683" s="597"/>
      <c r="AA683" s="591"/>
      <c r="AM683" s="568"/>
      <c r="AP683" s="568"/>
      <c r="AS683" s="568"/>
      <c r="AV683" s="568"/>
      <c r="AY683" s="568"/>
      <c r="BB683" s="568"/>
      <c r="BE683" s="568"/>
      <c r="BH683" s="568"/>
      <c r="BK683" s="568"/>
      <c r="BN683" s="568"/>
      <c r="BQ683" s="568"/>
      <c r="BR683" s="568"/>
      <c r="BS683" s="568"/>
      <c r="BT683" s="568"/>
      <c r="BU683" s="568" t="s">
        <v>54</v>
      </c>
      <c r="BV683" s="568" t="s">
        <v>41</v>
      </c>
      <c r="BW683" s="568">
        <v>1</v>
      </c>
      <c r="DR683" s="568" t="s">
        <v>41</v>
      </c>
      <c r="DS683" s="568"/>
      <c r="DT683" s="568"/>
      <c r="DU683" s="568"/>
      <c r="DV683" s="568"/>
      <c r="DW683" s="568"/>
      <c r="DX683" s="568"/>
      <c r="DY683" s="568"/>
      <c r="DZ683" s="568"/>
      <c r="EA683" s="568"/>
      <c r="EB683" s="568"/>
      <c r="EC683" s="568"/>
      <c r="ED683" s="568"/>
      <c r="EE683" s="568"/>
      <c r="EF683" s="568"/>
      <c r="EG683" s="568"/>
      <c r="EH683" s="568"/>
      <c r="EI683" s="568"/>
      <c r="EJ683" s="568"/>
      <c r="EK683" s="568"/>
      <c r="EL683" s="568"/>
    </row>
    <row r="684" spans="1:142" ht="15.75" customHeight="1">
      <c r="A684" s="591"/>
      <c r="B684" s="591"/>
      <c r="C684" s="591"/>
      <c r="D684" s="591"/>
      <c r="E684" s="591"/>
      <c r="F684" s="591"/>
      <c r="G684" s="591"/>
      <c r="H684" s="591"/>
      <c r="I684" s="591"/>
      <c r="J684" s="591"/>
      <c r="K684" s="591"/>
      <c r="L684" s="591"/>
      <c r="M684" s="596"/>
      <c r="N684" s="597"/>
      <c r="O684" s="597"/>
      <c r="P684" s="597"/>
      <c r="Q684" s="597"/>
      <c r="R684" s="597"/>
      <c r="S684" s="597"/>
      <c r="T684" s="597"/>
      <c r="U684" s="597"/>
      <c r="V684" s="597"/>
      <c r="W684" s="597"/>
      <c r="X684" s="597"/>
      <c r="Y684" s="597"/>
      <c r="Z684" s="597"/>
      <c r="AA684" s="591"/>
      <c r="AM684" s="568"/>
      <c r="AP684" s="568"/>
      <c r="AS684" s="568"/>
      <c r="AV684" s="568"/>
      <c r="AY684" s="568"/>
      <c r="BB684" s="568"/>
      <c r="BE684" s="568"/>
      <c r="BH684" s="568"/>
      <c r="BK684" s="568"/>
      <c r="BN684" s="568"/>
      <c r="BQ684" s="568"/>
      <c r="BR684" s="568"/>
      <c r="BS684" s="568"/>
      <c r="BT684" s="568"/>
      <c r="BU684" s="568" t="s">
        <v>55</v>
      </c>
      <c r="BV684" s="568" t="s">
        <v>41</v>
      </c>
      <c r="BW684" s="568">
        <v>1</v>
      </c>
      <c r="DR684" s="568" t="s">
        <v>44</v>
      </c>
      <c r="DS684" s="568"/>
      <c r="DT684" s="568"/>
      <c r="DU684" s="568"/>
      <c r="DV684" s="568"/>
      <c r="DW684" s="568"/>
      <c r="DX684" s="568"/>
      <c r="DY684" s="568"/>
      <c r="DZ684" s="568"/>
      <c r="EA684" s="568"/>
      <c r="EB684" s="568"/>
      <c r="EC684" s="568"/>
      <c r="ED684" s="568"/>
      <c r="EE684" s="568"/>
      <c r="EF684" s="568"/>
      <c r="EG684" s="568"/>
      <c r="EH684" s="568"/>
      <c r="EI684" s="568"/>
      <c r="EJ684" s="568"/>
      <c r="EK684" s="568"/>
      <c r="EL684" s="568"/>
    </row>
    <row r="685" spans="1:142" ht="15.75" customHeight="1">
      <c r="A685" s="591"/>
      <c r="B685" s="591"/>
      <c r="C685" s="591"/>
      <c r="D685" s="591"/>
      <c r="E685" s="591"/>
      <c r="F685" s="591"/>
      <c r="G685" s="591"/>
      <c r="H685" s="591"/>
      <c r="I685" s="591"/>
      <c r="J685" s="591"/>
      <c r="K685" s="591"/>
      <c r="L685" s="591"/>
      <c r="M685" s="596"/>
      <c r="N685" s="597"/>
      <c r="O685" s="597"/>
      <c r="P685" s="597"/>
      <c r="Q685" s="597"/>
      <c r="R685" s="597"/>
      <c r="S685" s="597"/>
      <c r="T685" s="597"/>
      <c r="U685" s="597"/>
      <c r="V685" s="597"/>
      <c r="W685" s="597"/>
      <c r="X685" s="597"/>
      <c r="Y685" s="597"/>
      <c r="Z685" s="597"/>
      <c r="AA685" s="591"/>
      <c r="AM685" s="568"/>
      <c r="AP685" s="568"/>
      <c r="AS685" s="568"/>
      <c r="AV685" s="568"/>
      <c r="AY685" s="568"/>
      <c r="BB685" s="568"/>
      <c r="BE685" s="568"/>
      <c r="BH685" s="568"/>
      <c r="BK685" s="568"/>
      <c r="BN685" s="568"/>
      <c r="BQ685" s="568"/>
      <c r="BR685" s="568"/>
      <c r="BS685" s="568"/>
      <c r="BT685" s="568"/>
      <c r="BU685" s="568" t="s">
        <v>56</v>
      </c>
      <c r="BV685" s="568" t="s">
        <v>41</v>
      </c>
      <c r="BW685" s="568">
        <v>1</v>
      </c>
      <c r="DR685" s="568" t="s">
        <v>44</v>
      </c>
      <c r="DS685" s="568"/>
      <c r="DT685" s="568"/>
      <c r="DU685" s="568"/>
      <c r="DV685" s="568"/>
      <c r="DW685" s="568"/>
      <c r="DX685" s="568"/>
      <c r="DY685" s="568"/>
      <c r="DZ685" s="568"/>
      <c r="EA685" s="568"/>
      <c r="EB685" s="568"/>
      <c r="EC685" s="568"/>
      <c r="ED685" s="568"/>
      <c r="EE685" s="568"/>
      <c r="EF685" s="568"/>
      <c r="EG685" s="568"/>
      <c r="EH685" s="568"/>
      <c r="EI685" s="568"/>
      <c r="EJ685" s="568"/>
      <c r="EK685" s="568"/>
      <c r="EL685" s="568"/>
    </row>
    <row r="686" spans="1:142" ht="15.75" customHeight="1">
      <c r="A686" s="591"/>
      <c r="B686" s="591"/>
      <c r="C686" s="591"/>
      <c r="D686" s="591"/>
      <c r="E686" s="591"/>
      <c r="F686" s="591"/>
      <c r="G686" s="591"/>
      <c r="H686" s="591"/>
      <c r="I686" s="591"/>
      <c r="J686" s="591"/>
      <c r="K686" s="591"/>
      <c r="L686" s="591"/>
      <c r="M686" s="596"/>
      <c r="N686" s="597"/>
      <c r="O686" s="597"/>
      <c r="P686" s="597"/>
      <c r="Q686" s="597"/>
      <c r="R686" s="597"/>
      <c r="S686" s="597"/>
      <c r="T686" s="597"/>
      <c r="U686" s="597"/>
      <c r="V686" s="597"/>
      <c r="W686" s="597"/>
      <c r="X686" s="597"/>
      <c r="Y686" s="597"/>
      <c r="Z686" s="597"/>
      <c r="AA686" s="591"/>
      <c r="AM686" s="568"/>
      <c r="AP686" s="568"/>
      <c r="AS686" s="568"/>
      <c r="AV686" s="568"/>
      <c r="AY686" s="568"/>
      <c r="BB686" s="568"/>
      <c r="BE686" s="568"/>
      <c r="BH686" s="568"/>
      <c r="BK686" s="568"/>
      <c r="BN686" s="568"/>
      <c r="BQ686" s="568"/>
      <c r="BR686" s="568"/>
      <c r="BS686" s="568"/>
      <c r="BT686" s="568"/>
      <c r="BU686" s="568" t="s">
        <v>57</v>
      </c>
      <c r="BV686" s="568" t="s">
        <v>41</v>
      </c>
      <c r="BW686" s="568">
        <v>1</v>
      </c>
      <c r="DR686" s="568" t="s">
        <v>41</v>
      </c>
      <c r="DS686" s="568"/>
      <c r="DT686" s="568"/>
      <c r="DU686" s="568"/>
      <c r="DV686" s="568"/>
      <c r="DW686" s="568"/>
      <c r="DX686" s="568"/>
      <c r="DY686" s="568"/>
      <c r="DZ686" s="568"/>
      <c r="EA686" s="568"/>
      <c r="EB686" s="568"/>
      <c r="EC686" s="568"/>
      <c r="ED686" s="568"/>
      <c r="EE686" s="568"/>
      <c r="EF686" s="568"/>
      <c r="EG686" s="568"/>
      <c r="EH686" s="568"/>
      <c r="EI686" s="568"/>
      <c r="EJ686" s="568"/>
      <c r="EK686" s="568"/>
      <c r="EL686" s="568"/>
    </row>
    <row r="687" spans="1:142" ht="15.75" customHeight="1">
      <c r="A687" s="591"/>
      <c r="B687" s="591"/>
      <c r="C687" s="591"/>
      <c r="D687" s="591"/>
      <c r="E687" s="591"/>
      <c r="F687" s="591"/>
      <c r="G687" s="591"/>
      <c r="H687" s="591"/>
      <c r="I687" s="591"/>
      <c r="J687" s="591"/>
      <c r="K687" s="591"/>
      <c r="L687" s="591"/>
      <c r="M687" s="596"/>
      <c r="N687" s="597"/>
      <c r="O687" s="597"/>
      <c r="P687" s="597"/>
      <c r="Q687" s="597"/>
      <c r="R687" s="597"/>
      <c r="S687" s="597"/>
      <c r="T687" s="597"/>
      <c r="U687" s="597"/>
      <c r="V687" s="597"/>
      <c r="W687" s="597"/>
      <c r="X687" s="597"/>
      <c r="Y687" s="597"/>
      <c r="Z687" s="597"/>
      <c r="AA687" s="591"/>
      <c r="AM687" s="568"/>
      <c r="AP687" s="568"/>
      <c r="AS687" s="568"/>
      <c r="AV687" s="568"/>
      <c r="AY687" s="568"/>
      <c r="BB687" s="568"/>
      <c r="BE687" s="568"/>
      <c r="BH687" s="568"/>
      <c r="BK687" s="568"/>
      <c r="BN687" s="568"/>
      <c r="BQ687" s="568"/>
      <c r="BR687" s="568"/>
      <c r="BS687" s="568"/>
      <c r="BT687" s="568"/>
      <c r="BU687" s="568" t="s">
        <v>58</v>
      </c>
      <c r="BV687" s="568" t="s">
        <v>41</v>
      </c>
      <c r="BW687" s="568">
        <v>1</v>
      </c>
      <c r="DR687" s="568" t="s">
        <v>44</v>
      </c>
      <c r="DS687" s="568"/>
      <c r="DT687" s="568"/>
      <c r="DU687" s="568"/>
      <c r="DV687" s="568"/>
      <c r="DW687" s="568"/>
      <c r="DX687" s="568"/>
      <c r="DY687" s="568"/>
      <c r="DZ687" s="568"/>
      <c r="EA687" s="568"/>
      <c r="EB687" s="568"/>
      <c r="EC687" s="568"/>
      <c r="ED687" s="568"/>
      <c r="EE687" s="568"/>
      <c r="EF687" s="568"/>
      <c r="EG687" s="568"/>
      <c r="EH687" s="568"/>
      <c r="EI687" s="568"/>
      <c r="EJ687" s="568"/>
      <c r="EK687" s="568"/>
      <c r="EL687" s="568"/>
    </row>
    <row r="688" spans="1:142" ht="15.75" customHeight="1">
      <c r="A688" s="591"/>
      <c r="B688" s="591"/>
      <c r="C688" s="591"/>
      <c r="D688" s="591"/>
      <c r="E688" s="591"/>
      <c r="F688" s="591"/>
      <c r="G688" s="591"/>
      <c r="H688" s="591"/>
      <c r="I688" s="591"/>
      <c r="J688" s="591"/>
      <c r="K688" s="591"/>
      <c r="L688" s="591"/>
      <c r="M688" s="596"/>
      <c r="N688" s="597"/>
      <c r="O688" s="597"/>
      <c r="P688" s="597"/>
      <c r="Q688" s="597"/>
      <c r="R688" s="597"/>
      <c r="S688" s="597"/>
      <c r="T688" s="597"/>
      <c r="U688" s="597"/>
      <c r="V688" s="597"/>
      <c r="W688" s="597"/>
      <c r="X688" s="597"/>
      <c r="Y688" s="597"/>
      <c r="Z688" s="597"/>
      <c r="AA688" s="591"/>
      <c r="AM688" s="568"/>
      <c r="AP688" s="568"/>
      <c r="AS688" s="568"/>
      <c r="AV688" s="568"/>
      <c r="AY688" s="568"/>
      <c r="BB688" s="568"/>
      <c r="BE688" s="568"/>
      <c r="BH688" s="568"/>
      <c r="BK688" s="568"/>
      <c r="BN688" s="568"/>
      <c r="BQ688" s="568"/>
      <c r="BR688" s="568"/>
      <c r="BS688" s="568"/>
      <c r="BT688" s="568"/>
      <c r="BU688" s="568" t="s">
        <v>59</v>
      </c>
      <c r="BV688" s="568" t="s">
        <v>41</v>
      </c>
      <c r="BW688" s="568">
        <v>1</v>
      </c>
      <c r="DR688" s="568" t="s">
        <v>41</v>
      </c>
      <c r="DS688" s="568"/>
      <c r="DT688" s="568"/>
      <c r="DU688" s="568"/>
      <c r="DV688" s="568"/>
      <c r="DW688" s="568"/>
      <c r="DX688" s="568"/>
      <c r="DY688" s="568"/>
      <c r="DZ688" s="568"/>
      <c r="EA688" s="568"/>
      <c r="EB688" s="568"/>
      <c r="EC688" s="568"/>
      <c r="ED688" s="568"/>
      <c r="EE688" s="568"/>
      <c r="EF688" s="568"/>
      <c r="EG688" s="568"/>
      <c r="EH688" s="568"/>
      <c r="EI688" s="568"/>
      <c r="EJ688" s="568"/>
      <c r="EK688" s="568"/>
      <c r="EL688" s="568"/>
    </row>
    <row r="689" spans="1:142" ht="15.75" customHeight="1">
      <c r="A689" s="591"/>
      <c r="B689" s="591"/>
      <c r="C689" s="591"/>
      <c r="D689" s="591"/>
      <c r="E689" s="591"/>
      <c r="F689" s="591"/>
      <c r="G689" s="591"/>
      <c r="H689" s="591"/>
      <c r="I689" s="591"/>
      <c r="J689" s="591"/>
      <c r="K689" s="591"/>
      <c r="L689" s="591"/>
      <c r="M689" s="596"/>
      <c r="N689" s="597"/>
      <c r="O689" s="597"/>
      <c r="P689" s="597"/>
      <c r="Q689" s="597"/>
      <c r="R689" s="597"/>
      <c r="S689" s="597"/>
      <c r="T689" s="597"/>
      <c r="U689" s="597"/>
      <c r="V689" s="597"/>
      <c r="W689" s="597"/>
      <c r="X689" s="597"/>
      <c r="Y689" s="597"/>
      <c r="Z689" s="597"/>
      <c r="AA689" s="591"/>
      <c r="AM689" s="568"/>
      <c r="AP689" s="568"/>
      <c r="AS689" s="568"/>
      <c r="AV689" s="568"/>
      <c r="AY689" s="568"/>
      <c r="BB689" s="568"/>
      <c r="BE689" s="568"/>
      <c r="BH689" s="568"/>
      <c r="BK689" s="568"/>
      <c r="BN689" s="568"/>
      <c r="BQ689" s="568"/>
      <c r="BR689" s="568"/>
      <c r="BS689" s="568"/>
      <c r="BT689" s="568"/>
      <c r="BU689" s="568" t="s">
        <v>59</v>
      </c>
      <c r="BV689" s="568" t="s">
        <v>41</v>
      </c>
      <c r="BW689" s="568">
        <v>1</v>
      </c>
      <c r="DR689" s="568" t="s">
        <v>41</v>
      </c>
      <c r="DS689" s="568"/>
      <c r="DT689" s="568"/>
      <c r="DU689" s="568"/>
      <c r="DV689" s="568"/>
      <c r="DW689" s="568"/>
      <c r="DX689" s="568"/>
      <c r="DY689" s="568"/>
      <c r="DZ689" s="568"/>
      <c r="EA689" s="568"/>
      <c r="EB689" s="568"/>
      <c r="EC689" s="568"/>
      <c r="ED689" s="568"/>
      <c r="EE689" s="568"/>
      <c r="EF689" s="568"/>
      <c r="EG689" s="568"/>
      <c r="EH689" s="568"/>
      <c r="EI689" s="568"/>
      <c r="EJ689" s="568"/>
      <c r="EK689" s="568"/>
      <c r="EL689" s="568"/>
    </row>
    <row r="690" spans="1:142" ht="15.75" customHeight="1">
      <c r="A690" s="591"/>
      <c r="B690" s="591"/>
      <c r="C690" s="591"/>
      <c r="D690" s="591"/>
      <c r="E690" s="591"/>
      <c r="F690" s="591"/>
      <c r="G690" s="591"/>
      <c r="H690" s="591"/>
      <c r="I690" s="591"/>
      <c r="J690" s="591"/>
      <c r="K690" s="591"/>
      <c r="L690" s="591"/>
      <c r="M690" s="596"/>
      <c r="N690" s="597"/>
      <c r="O690" s="597"/>
      <c r="P690" s="597"/>
      <c r="Q690" s="597"/>
      <c r="R690" s="597"/>
      <c r="S690" s="597"/>
      <c r="T690" s="597"/>
      <c r="U690" s="597"/>
      <c r="V690" s="597"/>
      <c r="W690" s="597"/>
      <c r="X690" s="597"/>
      <c r="Y690" s="597"/>
      <c r="Z690" s="597"/>
      <c r="AA690" s="591"/>
      <c r="AM690" s="568"/>
      <c r="AP690" s="568"/>
      <c r="AS690" s="568"/>
      <c r="AV690" s="568"/>
      <c r="AY690" s="568"/>
      <c r="BB690" s="568"/>
      <c r="BE690" s="568"/>
      <c r="BH690" s="568"/>
      <c r="BK690" s="568"/>
      <c r="BN690" s="568"/>
      <c r="BQ690" s="568"/>
      <c r="BR690" s="568"/>
      <c r="BS690" s="568"/>
      <c r="BT690" s="568"/>
      <c r="BU690" s="568" t="s">
        <v>60</v>
      </c>
      <c r="BV690" s="568" t="s">
        <v>41</v>
      </c>
      <c r="BW690" s="568">
        <v>1</v>
      </c>
      <c r="DR690" s="568" t="s">
        <v>41</v>
      </c>
      <c r="DS690" s="568"/>
      <c r="DT690" s="568"/>
      <c r="DU690" s="568"/>
      <c r="DV690" s="568"/>
      <c r="DW690" s="568"/>
      <c r="DX690" s="568"/>
      <c r="DY690" s="568"/>
      <c r="DZ690" s="568"/>
      <c r="EA690" s="568"/>
      <c r="EB690" s="568"/>
      <c r="EC690" s="568"/>
      <c r="ED690" s="568"/>
      <c r="EE690" s="568"/>
      <c r="EF690" s="568"/>
      <c r="EG690" s="568"/>
      <c r="EH690" s="568"/>
      <c r="EI690" s="568"/>
      <c r="EJ690" s="568"/>
      <c r="EK690" s="568"/>
      <c r="EL690" s="568"/>
    </row>
    <row r="691" spans="1:142" ht="15.75" customHeight="1">
      <c r="A691" s="591"/>
      <c r="B691" s="591"/>
      <c r="C691" s="591"/>
      <c r="D691" s="591"/>
      <c r="E691" s="591"/>
      <c r="F691" s="591"/>
      <c r="G691" s="591"/>
      <c r="H691" s="591"/>
      <c r="I691" s="591"/>
      <c r="J691" s="591"/>
      <c r="K691" s="591"/>
      <c r="L691" s="591"/>
      <c r="M691" s="596"/>
      <c r="N691" s="597"/>
      <c r="O691" s="597"/>
      <c r="P691" s="597"/>
      <c r="Q691" s="597"/>
      <c r="R691" s="597"/>
      <c r="S691" s="597"/>
      <c r="T691" s="597"/>
      <c r="U691" s="597"/>
      <c r="V691" s="597"/>
      <c r="W691" s="597"/>
      <c r="X691" s="597"/>
      <c r="Y691" s="597"/>
      <c r="Z691" s="597"/>
      <c r="AA691" s="591"/>
      <c r="AM691" s="568"/>
      <c r="AP691" s="568"/>
      <c r="AS691" s="568"/>
      <c r="AV691" s="568"/>
      <c r="AY691" s="568"/>
      <c r="BB691" s="568"/>
      <c r="BE691" s="568"/>
      <c r="BH691" s="568"/>
      <c r="BK691" s="568"/>
      <c r="BN691" s="568"/>
      <c r="BQ691" s="568"/>
      <c r="BR691" s="568"/>
      <c r="BS691" s="568"/>
      <c r="BT691" s="568"/>
      <c r="BU691" s="568" t="s">
        <v>61</v>
      </c>
      <c r="BV691" s="568" t="s">
        <v>41</v>
      </c>
      <c r="BW691" s="568">
        <v>1</v>
      </c>
      <c r="DR691" s="568" t="s">
        <v>44</v>
      </c>
      <c r="DS691" s="568"/>
      <c r="DT691" s="568"/>
      <c r="DU691" s="568"/>
      <c r="DV691" s="568"/>
      <c r="DW691" s="568"/>
      <c r="DX691" s="568"/>
      <c r="DY691" s="568"/>
      <c r="DZ691" s="568"/>
      <c r="EA691" s="568"/>
      <c r="EB691" s="568"/>
      <c r="EC691" s="568"/>
      <c r="ED691" s="568"/>
      <c r="EE691" s="568"/>
      <c r="EF691" s="568"/>
      <c r="EG691" s="568"/>
      <c r="EH691" s="568"/>
      <c r="EI691" s="568"/>
      <c r="EJ691" s="568"/>
      <c r="EK691" s="568"/>
      <c r="EL691" s="568"/>
    </row>
    <row r="692" spans="1:142" ht="15.75" customHeight="1">
      <c r="A692" s="591"/>
      <c r="B692" s="591"/>
      <c r="C692" s="591"/>
      <c r="D692" s="591"/>
      <c r="E692" s="591"/>
      <c r="F692" s="591"/>
      <c r="G692" s="591"/>
      <c r="H692" s="591"/>
      <c r="I692" s="591"/>
      <c r="J692" s="591"/>
      <c r="K692" s="591"/>
      <c r="L692" s="591"/>
      <c r="M692" s="596"/>
      <c r="N692" s="597"/>
      <c r="O692" s="597"/>
      <c r="P692" s="597"/>
      <c r="Q692" s="597"/>
      <c r="R692" s="597"/>
      <c r="S692" s="597"/>
      <c r="T692" s="597"/>
      <c r="U692" s="597"/>
      <c r="V692" s="597"/>
      <c r="W692" s="597"/>
      <c r="X692" s="597"/>
      <c r="Y692" s="597"/>
      <c r="Z692" s="597"/>
      <c r="AA692" s="591"/>
      <c r="AM692" s="568"/>
      <c r="AP692" s="568"/>
      <c r="AS692" s="568"/>
      <c r="AV692" s="568"/>
      <c r="AY692" s="568"/>
      <c r="BB692" s="568"/>
      <c r="BE692" s="568"/>
      <c r="BH692" s="568"/>
      <c r="BK692" s="568"/>
      <c r="BN692" s="568"/>
      <c r="BQ692" s="568"/>
      <c r="BR692" s="568"/>
      <c r="BS692" s="568"/>
      <c r="BT692" s="568"/>
      <c r="BU692" s="568" t="s">
        <v>46</v>
      </c>
      <c r="BV692" s="568" t="s">
        <v>41</v>
      </c>
      <c r="BW692" s="568">
        <v>1</v>
      </c>
      <c r="DR692" s="568" t="s">
        <v>41</v>
      </c>
      <c r="DS692" s="568"/>
      <c r="DT692" s="568"/>
      <c r="DU692" s="568"/>
      <c r="DV692" s="568"/>
      <c r="DW692" s="568"/>
      <c r="DX692" s="568"/>
      <c r="DY692" s="568"/>
      <c r="DZ692" s="568"/>
      <c r="EA692" s="568"/>
      <c r="EB692" s="568"/>
      <c r="EC692" s="568"/>
      <c r="ED692" s="568"/>
      <c r="EE692" s="568"/>
      <c r="EF692" s="568"/>
      <c r="EG692" s="568"/>
      <c r="EH692" s="568"/>
      <c r="EI692" s="568"/>
      <c r="EJ692" s="568"/>
      <c r="EK692" s="568"/>
      <c r="EL692" s="568"/>
    </row>
    <row r="693" spans="1:142" ht="15.75" customHeight="1">
      <c r="A693" s="591"/>
      <c r="B693" s="591"/>
      <c r="C693" s="591"/>
      <c r="D693" s="591"/>
      <c r="E693" s="591"/>
      <c r="F693" s="591"/>
      <c r="G693" s="591"/>
      <c r="H693" s="591"/>
      <c r="I693" s="591"/>
      <c r="J693" s="591"/>
      <c r="K693" s="591"/>
      <c r="L693" s="591"/>
      <c r="M693" s="596"/>
      <c r="N693" s="597"/>
      <c r="O693" s="597"/>
      <c r="P693" s="597"/>
      <c r="Q693" s="597"/>
      <c r="R693" s="597"/>
      <c r="S693" s="597"/>
      <c r="T693" s="597"/>
      <c r="U693" s="597"/>
      <c r="V693" s="597"/>
      <c r="W693" s="597"/>
      <c r="X693" s="597"/>
      <c r="Y693" s="597"/>
      <c r="Z693" s="597"/>
      <c r="AA693" s="591"/>
      <c r="AM693" s="568"/>
      <c r="AP693" s="568"/>
      <c r="AS693" s="568"/>
      <c r="AV693" s="568"/>
      <c r="AY693" s="568"/>
      <c r="BB693" s="568"/>
      <c r="BE693" s="568"/>
      <c r="BH693" s="568"/>
      <c r="BK693" s="568"/>
      <c r="BN693" s="568"/>
      <c r="BQ693" s="568"/>
      <c r="BR693" s="568"/>
      <c r="BS693" s="568"/>
      <c r="BT693" s="568"/>
      <c r="BU693" s="568" t="s">
        <v>62</v>
      </c>
      <c r="BV693" s="568" t="s">
        <v>41</v>
      </c>
      <c r="BW693" s="568">
        <v>1</v>
      </c>
      <c r="DR693" s="568" t="s">
        <v>41</v>
      </c>
      <c r="DS693" s="568"/>
      <c r="DT693" s="568"/>
      <c r="DU693" s="568"/>
      <c r="DV693" s="568"/>
      <c r="DW693" s="568"/>
      <c r="DX693" s="568"/>
      <c r="DY693" s="568"/>
      <c r="DZ693" s="568"/>
      <c r="EA693" s="568"/>
      <c r="EB693" s="568"/>
      <c r="EC693" s="568"/>
      <c r="ED693" s="568"/>
      <c r="EE693" s="568"/>
      <c r="EF693" s="568"/>
      <c r="EG693" s="568"/>
      <c r="EH693" s="568"/>
      <c r="EI693" s="568"/>
      <c r="EJ693" s="568"/>
      <c r="EK693" s="568"/>
      <c r="EL693" s="568"/>
    </row>
    <row r="694" spans="1:142" ht="15.75" customHeight="1">
      <c r="A694" s="591"/>
      <c r="B694" s="591"/>
      <c r="C694" s="591"/>
      <c r="D694" s="591"/>
      <c r="E694" s="591"/>
      <c r="F694" s="591"/>
      <c r="G694" s="591"/>
      <c r="H694" s="591"/>
      <c r="I694" s="591"/>
      <c r="J694" s="591"/>
      <c r="K694" s="591"/>
      <c r="L694" s="591"/>
      <c r="M694" s="596"/>
      <c r="N694" s="597"/>
      <c r="O694" s="597"/>
      <c r="P694" s="597"/>
      <c r="Q694" s="597"/>
      <c r="R694" s="597"/>
      <c r="S694" s="597"/>
      <c r="T694" s="597"/>
      <c r="U694" s="597"/>
      <c r="V694" s="597"/>
      <c r="W694" s="597"/>
      <c r="X694" s="597"/>
      <c r="Y694" s="597"/>
      <c r="Z694" s="597"/>
      <c r="AA694" s="591"/>
      <c r="AM694" s="568"/>
      <c r="AP694" s="568"/>
      <c r="AS694" s="568"/>
      <c r="AV694" s="568"/>
      <c r="AY694" s="568"/>
      <c r="BB694" s="568"/>
      <c r="BE694" s="568"/>
      <c r="BH694" s="568"/>
      <c r="BK694" s="568"/>
      <c r="BN694" s="568"/>
      <c r="BQ694" s="568"/>
      <c r="BR694" s="568"/>
      <c r="BS694" s="568"/>
      <c r="BT694" s="568"/>
      <c r="BU694" s="568" t="s">
        <v>62</v>
      </c>
      <c r="BV694" s="568" t="s">
        <v>41</v>
      </c>
      <c r="BW694" s="568">
        <v>1</v>
      </c>
      <c r="DR694" s="568" t="s">
        <v>41</v>
      </c>
      <c r="DS694" s="568"/>
      <c r="DT694" s="568"/>
      <c r="DU694" s="568"/>
      <c r="DV694" s="568"/>
      <c r="DW694" s="568"/>
      <c r="DX694" s="568"/>
      <c r="DY694" s="568"/>
      <c r="DZ694" s="568"/>
      <c r="EA694" s="568"/>
      <c r="EB694" s="568"/>
      <c r="EC694" s="568"/>
      <c r="ED694" s="568"/>
      <c r="EE694" s="568"/>
      <c r="EF694" s="568"/>
      <c r="EG694" s="568"/>
      <c r="EH694" s="568"/>
      <c r="EI694" s="568"/>
      <c r="EJ694" s="568"/>
      <c r="EK694" s="568"/>
      <c r="EL694" s="568"/>
    </row>
    <row r="695" spans="1:142" ht="15.75" customHeight="1">
      <c r="A695" s="591"/>
      <c r="B695" s="591"/>
      <c r="C695" s="591"/>
      <c r="D695" s="591"/>
      <c r="E695" s="591"/>
      <c r="F695" s="591"/>
      <c r="G695" s="591"/>
      <c r="H695" s="591"/>
      <c r="I695" s="591"/>
      <c r="J695" s="591"/>
      <c r="K695" s="591"/>
      <c r="L695" s="591"/>
      <c r="M695" s="596"/>
      <c r="N695" s="597"/>
      <c r="O695" s="597"/>
      <c r="P695" s="597"/>
      <c r="Q695" s="597"/>
      <c r="R695" s="597"/>
      <c r="S695" s="597"/>
      <c r="T695" s="597"/>
      <c r="U695" s="597"/>
      <c r="V695" s="597"/>
      <c r="W695" s="597"/>
      <c r="X695" s="597"/>
      <c r="Y695" s="597"/>
      <c r="Z695" s="597"/>
      <c r="AA695" s="591"/>
      <c r="AM695" s="568"/>
      <c r="AP695" s="568"/>
      <c r="AS695" s="568"/>
      <c r="AV695" s="568"/>
      <c r="AY695" s="568"/>
      <c r="BB695" s="568"/>
      <c r="BE695" s="568"/>
      <c r="BH695" s="568"/>
      <c r="BK695" s="568"/>
      <c r="BN695" s="568"/>
      <c r="BQ695" s="568"/>
      <c r="BR695" s="568"/>
      <c r="BS695" s="568"/>
      <c r="BT695" s="568"/>
      <c r="BU695" s="568" t="s">
        <v>62</v>
      </c>
      <c r="BV695" s="568" t="s">
        <v>41</v>
      </c>
      <c r="BW695" s="568">
        <v>1</v>
      </c>
      <c r="DR695" s="568" t="s">
        <v>44</v>
      </c>
      <c r="DS695" s="568"/>
      <c r="DT695" s="568"/>
      <c r="DU695" s="568"/>
      <c r="DV695" s="568"/>
      <c r="DW695" s="568"/>
      <c r="DX695" s="568"/>
      <c r="DY695" s="568"/>
      <c r="DZ695" s="568"/>
      <c r="EA695" s="568"/>
      <c r="EB695" s="568"/>
      <c r="EC695" s="568"/>
      <c r="ED695" s="568"/>
      <c r="EE695" s="568"/>
      <c r="EF695" s="568"/>
      <c r="EG695" s="568"/>
      <c r="EH695" s="568"/>
      <c r="EI695" s="568"/>
      <c r="EJ695" s="568"/>
      <c r="EK695" s="568"/>
      <c r="EL695" s="568"/>
    </row>
    <row r="696" spans="1:142" ht="15.75" customHeight="1">
      <c r="A696" s="591"/>
      <c r="B696" s="591"/>
      <c r="C696" s="591"/>
      <c r="D696" s="591"/>
      <c r="E696" s="591"/>
      <c r="F696" s="591"/>
      <c r="G696" s="591"/>
      <c r="H696" s="591"/>
      <c r="I696" s="591"/>
      <c r="J696" s="591"/>
      <c r="K696" s="591"/>
      <c r="L696" s="591"/>
      <c r="M696" s="596"/>
      <c r="N696" s="597"/>
      <c r="O696" s="597"/>
      <c r="P696" s="597"/>
      <c r="Q696" s="597"/>
      <c r="R696" s="597"/>
      <c r="S696" s="597"/>
      <c r="T696" s="597"/>
      <c r="U696" s="597"/>
      <c r="V696" s="597"/>
      <c r="W696" s="597"/>
      <c r="X696" s="597"/>
      <c r="Y696" s="597"/>
      <c r="Z696" s="597"/>
      <c r="AA696" s="591"/>
      <c r="AM696" s="568"/>
      <c r="AP696" s="568"/>
      <c r="AS696" s="568"/>
      <c r="AV696" s="568"/>
      <c r="AY696" s="568"/>
      <c r="BB696" s="568"/>
      <c r="BE696" s="568"/>
      <c r="BH696" s="568"/>
      <c r="BK696" s="568"/>
      <c r="BN696" s="568"/>
      <c r="BQ696" s="568"/>
      <c r="BR696" s="568"/>
      <c r="BS696" s="568"/>
      <c r="BT696" s="568"/>
      <c r="BU696" s="568" t="s">
        <v>62</v>
      </c>
      <c r="BV696" s="568" t="s">
        <v>41</v>
      </c>
      <c r="BW696" s="568">
        <v>1</v>
      </c>
      <c r="DR696" s="568" t="s">
        <v>44</v>
      </c>
      <c r="DS696" s="568"/>
      <c r="DT696" s="568"/>
      <c r="DU696" s="568"/>
      <c r="DV696" s="568"/>
      <c r="DW696" s="568"/>
      <c r="DX696" s="568"/>
      <c r="DY696" s="568"/>
      <c r="DZ696" s="568"/>
      <c r="EA696" s="568"/>
      <c r="EB696" s="568"/>
      <c r="EC696" s="568"/>
      <c r="ED696" s="568"/>
      <c r="EE696" s="568"/>
      <c r="EF696" s="568"/>
      <c r="EG696" s="568"/>
      <c r="EH696" s="568"/>
      <c r="EI696" s="568"/>
      <c r="EJ696" s="568"/>
      <c r="EK696" s="568"/>
      <c r="EL696" s="568"/>
    </row>
    <row r="697" spans="1:142" ht="15.75" customHeight="1">
      <c r="A697" s="591"/>
      <c r="B697" s="591"/>
      <c r="C697" s="591"/>
      <c r="D697" s="591"/>
      <c r="E697" s="591"/>
      <c r="F697" s="591"/>
      <c r="G697" s="591"/>
      <c r="H697" s="591"/>
      <c r="I697" s="591"/>
      <c r="J697" s="591"/>
      <c r="K697" s="591"/>
      <c r="L697" s="591"/>
      <c r="M697" s="596"/>
      <c r="N697" s="597"/>
      <c r="O697" s="597"/>
      <c r="P697" s="597"/>
      <c r="Q697" s="597"/>
      <c r="R697" s="597"/>
      <c r="S697" s="597"/>
      <c r="T697" s="597"/>
      <c r="U697" s="597"/>
      <c r="V697" s="597"/>
      <c r="W697" s="597"/>
      <c r="X697" s="597"/>
      <c r="Y697" s="597"/>
      <c r="Z697" s="597"/>
      <c r="AA697" s="591"/>
      <c r="AM697" s="568"/>
      <c r="AP697" s="568"/>
      <c r="AS697" s="568"/>
      <c r="AV697" s="568"/>
      <c r="AY697" s="568"/>
      <c r="BB697" s="568"/>
      <c r="BE697" s="568"/>
      <c r="BH697" s="568"/>
      <c r="BK697" s="568"/>
      <c r="BN697" s="568"/>
      <c r="BQ697" s="568"/>
      <c r="BR697" s="568"/>
      <c r="BS697" s="568"/>
      <c r="BT697" s="568"/>
      <c r="BU697" s="568" t="s">
        <v>62</v>
      </c>
      <c r="BV697" s="568" t="s">
        <v>41</v>
      </c>
      <c r="BW697" s="568">
        <v>1</v>
      </c>
      <c r="DR697" s="568" t="s">
        <v>41</v>
      </c>
      <c r="DS697" s="568"/>
      <c r="DT697" s="568"/>
      <c r="DU697" s="568"/>
      <c r="DV697" s="568"/>
      <c r="DW697" s="568"/>
      <c r="DX697" s="568"/>
      <c r="DY697" s="568"/>
      <c r="DZ697" s="568"/>
      <c r="EA697" s="568"/>
      <c r="EB697" s="568"/>
      <c r="EC697" s="568"/>
      <c r="ED697" s="568"/>
      <c r="EE697" s="568"/>
      <c r="EF697" s="568"/>
      <c r="EG697" s="568"/>
      <c r="EH697" s="568"/>
      <c r="EI697" s="568"/>
      <c r="EJ697" s="568"/>
      <c r="EK697" s="568"/>
      <c r="EL697" s="568"/>
    </row>
    <row r="698" spans="1:142" ht="15.75" customHeight="1">
      <c r="A698" s="591"/>
      <c r="B698" s="591"/>
      <c r="C698" s="591"/>
      <c r="D698" s="591"/>
      <c r="E698" s="591"/>
      <c r="F698" s="591"/>
      <c r="G698" s="591"/>
      <c r="H698" s="591"/>
      <c r="I698" s="591"/>
      <c r="J698" s="591"/>
      <c r="K698" s="591"/>
      <c r="L698" s="591"/>
      <c r="M698" s="596"/>
      <c r="N698" s="597"/>
      <c r="O698" s="597"/>
      <c r="P698" s="597"/>
      <c r="Q698" s="597"/>
      <c r="R698" s="597"/>
      <c r="S698" s="597"/>
      <c r="T698" s="597"/>
      <c r="U698" s="597"/>
      <c r="V698" s="597"/>
      <c r="W698" s="597"/>
      <c r="X698" s="597"/>
      <c r="Y698" s="597"/>
      <c r="Z698" s="597"/>
      <c r="AA698" s="591"/>
      <c r="AM698" s="568"/>
      <c r="AP698" s="568"/>
      <c r="AS698" s="568"/>
      <c r="AV698" s="568"/>
      <c r="AY698" s="568"/>
      <c r="BB698" s="568"/>
      <c r="BE698" s="568"/>
      <c r="BH698" s="568"/>
      <c r="BK698" s="568"/>
      <c r="BN698" s="568"/>
      <c r="BQ698" s="568"/>
      <c r="BR698" s="568"/>
      <c r="BS698" s="568"/>
      <c r="BT698" s="568"/>
      <c r="BU698" s="568" t="s">
        <v>62</v>
      </c>
      <c r="BV698" s="568" t="s">
        <v>41</v>
      </c>
      <c r="BW698" s="568">
        <v>1</v>
      </c>
      <c r="DR698" s="568" t="s">
        <v>44</v>
      </c>
      <c r="DS698" s="568"/>
      <c r="DT698" s="568"/>
      <c r="DU698" s="568"/>
      <c r="DV698" s="568"/>
      <c r="DW698" s="568"/>
      <c r="DX698" s="568"/>
      <c r="DY698" s="568"/>
      <c r="DZ698" s="568"/>
      <c r="EA698" s="568"/>
      <c r="EB698" s="568"/>
      <c r="EC698" s="568"/>
      <c r="ED698" s="568"/>
      <c r="EE698" s="568"/>
      <c r="EF698" s="568"/>
      <c r="EG698" s="568"/>
      <c r="EH698" s="568"/>
      <c r="EI698" s="568"/>
      <c r="EJ698" s="568"/>
      <c r="EK698" s="568"/>
      <c r="EL698" s="568"/>
    </row>
    <row r="699" spans="1:142" ht="15.75" customHeight="1">
      <c r="A699" s="591"/>
      <c r="B699" s="591"/>
      <c r="C699" s="591"/>
      <c r="D699" s="591"/>
      <c r="E699" s="591"/>
      <c r="F699" s="591"/>
      <c r="G699" s="591"/>
      <c r="H699" s="591"/>
      <c r="I699" s="591"/>
      <c r="J699" s="591"/>
      <c r="K699" s="591"/>
      <c r="L699" s="591"/>
      <c r="M699" s="596"/>
      <c r="N699" s="597"/>
      <c r="O699" s="597"/>
      <c r="P699" s="597"/>
      <c r="Q699" s="597"/>
      <c r="R699" s="597"/>
      <c r="S699" s="597"/>
      <c r="T699" s="597"/>
      <c r="U699" s="597"/>
      <c r="V699" s="597"/>
      <c r="W699" s="597"/>
      <c r="X699" s="597"/>
      <c r="Y699" s="597"/>
      <c r="Z699" s="597"/>
      <c r="AA699" s="591"/>
      <c r="AM699" s="568"/>
      <c r="AP699" s="568"/>
      <c r="AS699" s="568"/>
      <c r="AV699" s="568"/>
      <c r="AY699" s="568"/>
      <c r="BB699" s="568"/>
      <c r="BE699" s="568"/>
      <c r="BH699" s="568"/>
      <c r="BK699" s="568"/>
      <c r="BN699" s="568"/>
      <c r="BQ699" s="568"/>
      <c r="BR699" s="568"/>
      <c r="BS699" s="568"/>
      <c r="BT699" s="568"/>
      <c r="BU699" s="568" t="s">
        <v>62</v>
      </c>
      <c r="BV699" s="568" t="s">
        <v>41</v>
      </c>
      <c r="BW699" s="568">
        <v>1</v>
      </c>
      <c r="DR699" s="568" t="s">
        <v>44</v>
      </c>
      <c r="DS699" s="568"/>
      <c r="DT699" s="568"/>
      <c r="DU699" s="568"/>
      <c r="DV699" s="568"/>
      <c r="DW699" s="568"/>
      <c r="DX699" s="568"/>
      <c r="DY699" s="568"/>
      <c r="DZ699" s="568"/>
      <c r="EA699" s="568"/>
      <c r="EB699" s="568"/>
      <c r="EC699" s="568"/>
      <c r="ED699" s="568"/>
      <c r="EE699" s="568"/>
      <c r="EF699" s="568"/>
      <c r="EG699" s="568"/>
      <c r="EH699" s="568"/>
      <c r="EI699" s="568"/>
      <c r="EJ699" s="568"/>
      <c r="EK699" s="568"/>
      <c r="EL699" s="568"/>
    </row>
    <row r="700" spans="1:142" ht="15.75" customHeight="1">
      <c r="A700" s="591"/>
      <c r="B700" s="591"/>
      <c r="C700" s="591"/>
      <c r="D700" s="591"/>
      <c r="E700" s="591"/>
      <c r="F700" s="591"/>
      <c r="G700" s="591"/>
      <c r="H700" s="591"/>
      <c r="I700" s="591"/>
      <c r="J700" s="591"/>
      <c r="K700" s="591"/>
      <c r="L700" s="591"/>
      <c r="M700" s="596"/>
      <c r="N700" s="597"/>
      <c r="O700" s="597"/>
      <c r="P700" s="597"/>
      <c r="Q700" s="597"/>
      <c r="R700" s="597"/>
      <c r="S700" s="597"/>
      <c r="T700" s="597"/>
      <c r="U700" s="597"/>
      <c r="V700" s="597"/>
      <c r="W700" s="597"/>
      <c r="X700" s="597"/>
      <c r="Y700" s="597"/>
      <c r="Z700" s="597"/>
      <c r="AA700" s="591"/>
      <c r="AM700" s="568"/>
      <c r="AP700" s="568"/>
      <c r="AS700" s="568"/>
      <c r="AV700" s="568"/>
      <c r="AY700" s="568"/>
      <c r="BB700" s="568"/>
      <c r="BE700" s="568"/>
      <c r="BH700" s="568"/>
      <c r="BK700" s="568"/>
      <c r="BN700" s="568"/>
      <c r="BQ700" s="568"/>
      <c r="BR700" s="568"/>
      <c r="BS700" s="568"/>
      <c r="BT700" s="568"/>
      <c r="BU700" s="568" t="s">
        <v>62</v>
      </c>
      <c r="BV700" s="568" t="s">
        <v>41</v>
      </c>
      <c r="BW700" s="568">
        <v>1</v>
      </c>
      <c r="DR700" s="568" t="s">
        <v>41</v>
      </c>
      <c r="DS700" s="568"/>
      <c r="DT700" s="568"/>
      <c r="DU700" s="568"/>
      <c r="DV700" s="568"/>
      <c r="DW700" s="568"/>
      <c r="DX700" s="568"/>
      <c r="DY700" s="568"/>
      <c r="DZ700" s="568"/>
      <c r="EA700" s="568"/>
      <c r="EB700" s="568"/>
      <c r="EC700" s="568"/>
      <c r="ED700" s="568"/>
      <c r="EE700" s="568"/>
      <c r="EF700" s="568"/>
      <c r="EG700" s="568"/>
      <c r="EH700" s="568"/>
      <c r="EI700" s="568"/>
      <c r="EJ700" s="568"/>
      <c r="EK700" s="568"/>
      <c r="EL700" s="568"/>
    </row>
    <row r="701" spans="1:142" ht="15.75" customHeight="1">
      <c r="A701" s="591"/>
      <c r="B701" s="591"/>
      <c r="C701" s="591"/>
      <c r="D701" s="591"/>
      <c r="E701" s="591"/>
      <c r="F701" s="591"/>
      <c r="G701" s="591"/>
      <c r="H701" s="591"/>
      <c r="I701" s="591"/>
      <c r="J701" s="591"/>
      <c r="K701" s="591"/>
      <c r="L701" s="591"/>
      <c r="M701" s="596"/>
      <c r="N701" s="597"/>
      <c r="O701" s="597"/>
      <c r="P701" s="597"/>
      <c r="Q701" s="597"/>
      <c r="R701" s="597"/>
      <c r="S701" s="597"/>
      <c r="T701" s="597"/>
      <c r="U701" s="597"/>
      <c r="V701" s="597"/>
      <c r="W701" s="597"/>
      <c r="X701" s="597"/>
      <c r="Y701" s="597"/>
      <c r="Z701" s="597"/>
      <c r="AA701" s="591"/>
      <c r="AM701" s="568"/>
      <c r="AP701" s="568"/>
      <c r="AS701" s="568"/>
      <c r="AV701" s="568"/>
      <c r="AY701" s="568"/>
      <c r="BB701" s="568"/>
      <c r="BE701" s="568"/>
      <c r="BH701" s="568"/>
      <c r="BK701" s="568"/>
      <c r="BN701" s="568"/>
      <c r="BQ701" s="568"/>
      <c r="BR701" s="568"/>
      <c r="BS701" s="568"/>
      <c r="BT701" s="568"/>
      <c r="BU701" s="568" t="s">
        <v>62</v>
      </c>
      <c r="BV701" s="568" t="s">
        <v>41</v>
      </c>
      <c r="BW701" s="568">
        <v>1</v>
      </c>
      <c r="DR701" s="568" t="s">
        <v>41</v>
      </c>
      <c r="DS701" s="568"/>
      <c r="DT701" s="568"/>
      <c r="DU701" s="568"/>
      <c r="DV701" s="568"/>
      <c r="DW701" s="568"/>
      <c r="DX701" s="568"/>
      <c r="DY701" s="568"/>
      <c r="DZ701" s="568"/>
      <c r="EA701" s="568"/>
      <c r="EB701" s="568"/>
      <c r="EC701" s="568"/>
      <c r="ED701" s="568"/>
      <c r="EE701" s="568"/>
      <c r="EF701" s="568"/>
      <c r="EG701" s="568"/>
      <c r="EH701" s="568"/>
      <c r="EI701" s="568"/>
      <c r="EJ701" s="568"/>
      <c r="EK701" s="568"/>
      <c r="EL701" s="568"/>
    </row>
    <row r="702" spans="1:142" ht="15.75" customHeight="1">
      <c r="A702" s="591"/>
      <c r="B702" s="591"/>
      <c r="C702" s="591"/>
      <c r="D702" s="591"/>
      <c r="E702" s="591"/>
      <c r="F702" s="591"/>
      <c r="G702" s="591"/>
      <c r="H702" s="591"/>
      <c r="I702" s="591"/>
      <c r="J702" s="591"/>
      <c r="K702" s="591"/>
      <c r="L702" s="591"/>
      <c r="M702" s="596"/>
      <c r="N702" s="597"/>
      <c r="O702" s="597"/>
      <c r="P702" s="597"/>
      <c r="Q702" s="597"/>
      <c r="R702" s="597"/>
      <c r="S702" s="597"/>
      <c r="T702" s="597"/>
      <c r="U702" s="597"/>
      <c r="V702" s="597"/>
      <c r="W702" s="597"/>
      <c r="X702" s="597"/>
      <c r="Y702" s="597"/>
      <c r="Z702" s="597"/>
      <c r="AA702" s="591"/>
      <c r="AM702" s="568"/>
      <c r="AP702" s="568"/>
      <c r="AS702" s="568"/>
      <c r="AV702" s="568"/>
      <c r="AY702" s="568"/>
      <c r="BB702" s="568"/>
      <c r="BE702" s="568"/>
      <c r="BH702" s="568"/>
      <c r="BK702" s="568"/>
      <c r="BN702" s="568"/>
      <c r="BQ702" s="568"/>
      <c r="BR702" s="568"/>
      <c r="BS702" s="568"/>
      <c r="BT702" s="568"/>
      <c r="BU702" s="568" t="s">
        <v>62</v>
      </c>
      <c r="BV702" s="568" t="s">
        <v>41</v>
      </c>
      <c r="BW702" s="568">
        <v>1</v>
      </c>
      <c r="DR702" s="568" t="s">
        <v>41</v>
      </c>
      <c r="DS702" s="568"/>
      <c r="DT702" s="568"/>
      <c r="DU702" s="568"/>
      <c r="DV702" s="568"/>
      <c r="DW702" s="568"/>
      <c r="DX702" s="568"/>
      <c r="DY702" s="568"/>
      <c r="DZ702" s="568"/>
      <c r="EA702" s="568"/>
      <c r="EB702" s="568"/>
      <c r="EC702" s="568"/>
      <c r="ED702" s="568"/>
      <c r="EE702" s="568"/>
      <c r="EF702" s="568"/>
      <c r="EG702" s="568"/>
      <c r="EH702" s="568"/>
      <c r="EI702" s="568"/>
      <c r="EJ702" s="568"/>
      <c r="EK702" s="568"/>
      <c r="EL702" s="568"/>
    </row>
    <row r="703" spans="1:142" ht="15.75" customHeight="1">
      <c r="A703" s="591"/>
      <c r="B703" s="591"/>
      <c r="C703" s="591"/>
      <c r="D703" s="591"/>
      <c r="E703" s="591"/>
      <c r="F703" s="591"/>
      <c r="G703" s="591"/>
      <c r="H703" s="591"/>
      <c r="I703" s="591"/>
      <c r="J703" s="591"/>
      <c r="K703" s="591"/>
      <c r="L703" s="591"/>
      <c r="M703" s="596"/>
      <c r="N703" s="597"/>
      <c r="O703" s="597"/>
      <c r="P703" s="597"/>
      <c r="Q703" s="597"/>
      <c r="R703" s="597"/>
      <c r="S703" s="597"/>
      <c r="T703" s="597"/>
      <c r="U703" s="597"/>
      <c r="V703" s="597"/>
      <c r="W703" s="597"/>
      <c r="X703" s="597"/>
      <c r="Y703" s="597"/>
      <c r="Z703" s="597"/>
      <c r="AA703" s="591"/>
      <c r="AM703" s="568"/>
      <c r="AP703" s="568"/>
      <c r="AS703" s="568"/>
      <c r="AV703" s="568"/>
      <c r="AY703" s="568"/>
      <c r="BB703" s="568"/>
      <c r="BE703" s="568"/>
      <c r="BH703" s="568"/>
      <c r="BK703" s="568"/>
      <c r="BN703" s="568"/>
      <c r="BQ703" s="568"/>
      <c r="BR703" s="568"/>
      <c r="BS703" s="568"/>
      <c r="BT703" s="568"/>
      <c r="BU703" s="568" t="s">
        <v>62</v>
      </c>
      <c r="BV703" s="568" t="s">
        <v>41</v>
      </c>
      <c r="BW703" s="568">
        <v>1</v>
      </c>
      <c r="DR703" s="568" t="s">
        <v>41</v>
      </c>
      <c r="DS703" s="568"/>
      <c r="DT703" s="568"/>
      <c r="DU703" s="568"/>
      <c r="DV703" s="568"/>
      <c r="DW703" s="568"/>
      <c r="DX703" s="568"/>
      <c r="DY703" s="568"/>
      <c r="DZ703" s="568"/>
      <c r="EA703" s="568"/>
      <c r="EB703" s="568"/>
      <c r="EC703" s="568"/>
      <c r="ED703" s="568"/>
      <c r="EE703" s="568"/>
      <c r="EF703" s="568"/>
      <c r="EG703" s="568"/>
      <c r="EH703" s="568"/>
      <c r="EI703" s="568"/>
      <c r="EJ703" s="568"/>
      <c r="EK703" s="568"/>
      <c r="EL703" s="568"/>
    </row>
    <row r="704" spans="1:142" ht="15.75" customHeight="1">
      <c r="A704" s="591"/>
      <c r="B704" s="591"/>
      <c r="C704" s="591"/>
      <c r="D704" s="591"/>
      <c r="E704" s="591"/>
      <c r="F704" s="591"/>
      <c r="G704" s="591"/>
      <c r="H704" s="591"/>
      <c r="I704" s="591"/>
      <c r="J704" s="591"/>
      <c r="K704" s="591"/>
      <c r="L704" s="591"/>
      <c r="M704" s="596"/>
      <c r="N704" s="597"/>
      <c r="O704" s="597"/>
      <c r="P704" s="597"/>
      <c r="Q704" s="597"/>
      <c r="R704" s="597"/>
      <c r="S704" s="597"/>
      <c r="T704" s="597"/>
      <c r="U704" s="597"/>
      <c r="V704" s="597"/>
      <c r="W704" s="597"/>
      <c r="X704" s="597"/>
      <c r="Y704" s="597"/>
      <c r="Z704" s="597"/>
      <c r="AA704" s="591"/>
      <c r="AM704" s="568"/>
      <c r="AP704" s="568"/>
      <c r="AS704" s="568"/>
      <c r="AV704" s="568"/>
      <c r="AY704" s="568"/>
      <c r="BB704" s="568"/>
      <c r="BE704" s="568"/>
      <c r="BH704" s="568"/>
      <c r="BK704" s="568"/>
      <c r="BN704" s="568"/>
      <c r="BQ704" s="568"/>
      <c r="BR704" s="568"/>
      <c r="BS704" s="568"/>
      <c r="BT704" s="568"/>
      <c r="BU704" s="568" t="s">
        <v>62</v>
      </c>
      <c r="BV704" s="568" t="s">
        <v>41</v>
      </c>
      <c r="BW704" s="568">
        <v>1</v>
      </c>
      <c r="DR704" s="568" t="s">
        <v>44</v>
      </c>
      <c r="DS704" s="568"/>
      <c r="DT704" s="568"/>
      <c r="DU704" s="568"/>
      <c r="DV704" s="568"/>
      <c r="DW704" s="568"/>
      <c r="DX704" s="568"/>
      <c r="DY704" s="568"/>
      <c r="DZ704" s="568"/>
      <c r="EA704" s="568"/>
      <c r="EB704" s="568"/>
      <c r="EC704" s="568"/>
      <c r="ED704" s="568"/>
      <c r="EE704" s="568"/>
      <c r="EF704" s="568"/>
      <c r="EG704" s="568"/>
      <c r="EH704" s="568"/>
      <c r="EI704" s="568"/>
      <c r="EJ704" s="568"/>
      <c r="EK704" s="568"/>
      <c r="EL704" s="568"/>
    </row>
    <row r="705" spans="1:142" ht="15.75" customHeight="1">
      <c r="A705" s="591"/>
      <c r="B705" s="591"/>
      <c r="C705" s="591"/>
      <c r="D705" s="591"/>
      <c r="E705" s="591"/>
      <c r="F705" s="591"/>
      <c r="G705" s="591"/>
      <c r="H705" s="591"/>
      <c r="I705" s="591"/>
      <c r="J705" s="591"/>
      <c r="K705" s="591"/>
      <c r="L705" s="591"/>
      <c r="M705" s="596"/>
      <c r="N705" s="597"/>
      <c r="O705" s="597"/>
      <c r="P705" s="597"/>
      <c r="Q705" s="597"/>
      <c r="R705" s="597"/>
      <c r="S705" s="597"/>
      <c r="T705" s="597"/>
      <c r="U705" s="597"/>
      <c r="V705" s="597"/>
      <c r="W705" s="597"/>
      <c r="X705" s="597"/>
      <c r="Y705" s="597"/>
      <c r="Z705" s="597"/>
      <c r="AA705" s="591"/>
      <c r="AM705" s="568"/>
      <c r="AP705" s="568"/>
      <c r="AS705" s="568"/>
      <c r="AV705" s="568"/>
      <c r="AY705" s="568"/>
      <c r="BB705" s="568"/>
      <c r="BE705" s="568"/>
      <c r="BH705" s="568"/>
      <c r="BK705" s="568"/>
      <c r="BN705" s="568"/>
      <c r="BQ705" s="568"/>
      <c r="BR705" s="568"/>
      <c r="BS705" s="568"/>
      <c r="BT705" s="568"/>
      <c r="BU705" s="568" t="s">
        <v>62</v>
      </c>
      <c r="BV705" s="568" t="s">
        <v>41</v>
      </c>
      <c r="BW705" s="568">
        <v>1</v>
      </c>
      <c r="DR705" s="568" t="s">
        <v>41</v>
      </c>
      <c r="DS705" s="568"/>
      <c r="DT705" s="568"/>
      <c r="DU705" s="568"/>
      <c r="DV705" s="568"/>
      <c r="DW705" s="568"/>
      <c r="DX705" s="568"/>
      <c r="DY705" s="568"/>
      <c r="DZ705" s="568"/>
      <c r="EA705" s="568"/>
      <c r="EB705" s="568"/>
      <c r="EC705" s="568"/>
      <c r="ED705" s="568"/>
      <c r="EE705" s="568"/>
      <c r="EF705" s="568"/>
      <c r="EG705" s="568"/>
      <c r="EH705" s="568"/>
      <c r="EI705" s="568"/>
      <c r="EJ705" s="568"/>
      <c r="EK705" s="568"/>
      <c r="EL705" s="568"/>
    </row>
    <row r="706" spans="1:142" ht="15.75" customHeight="1">
      <c r="A706" s="591"/>
      <c r="B706" s="591"/>
      <c r="C706" s="591"/>
      <c r="D706" s="591"/>
      <c r="E706" s="591"/>
      <c r="F706" s="591"/>
      <c r="G706" s="591"/>
      <c r="H706" s="591"/>
      <c r="I706" s="591"/>
      <c r="J706" s="591"/>
      <c r="K706" s="591"/>
      <c r="L706" s="591"/>
      <c r="M706" s="596"/>
      <c r="N706" s="597"/>
      <c r="O706" s="597"/>
      <c r="P706" s="597"/>
      <c r="Q706" s="597"/>
      <c r="R706" s="597"/>
      <c r="S706" s="597"/>
      <c r="T706" s="597"/>
      <c r="U706" s="597"/>
      <c r="V706" s="597"/>
      <c r="W706" s="597"/>
      <c r="X706" s="597"/>
      <c r="Y706" s="597"/>
      <c r="Z706" s="597"/>
      <c r="AA706" s="591"/>
      <c r="AM706" s="568"/>
      <c r="AP706" s="568"/>
      <c r="AS706" s="568"/>
      <c r="AV706" s="568"/>
      <c r="AY706" s="568"/>
      <c r="BB706" s="568"/>
      <c r="BE706" s="568"/>
      <c r="BH706" s="568"/>
      <c r="BK706" s="568"/>
      <c r="BN706" s="568"/>
      <c r="BQ706" s="568"/>
      <c r="BR706" s="568"/>
      <c r="BS706" s="568"/>
      <c r="BT706" s="568"/>
      <c r="BU706" s="568" t="s">
        <v>62</v>
      </c>
      <c r="BV706" s="568" t="s">
        <v>41</v>
      </c>
      <c r="BW706" s="568">
        <v>1</v>
      </c>
      <c r="DR706" s="568" t="s">
        <v>44</v>
      </c>
      <c r="DS706" s="568"/>
      <c r="DT706" s="568"/>
      <c r="DU706" s="568"/>
      <c r="DV706" s="568"/>
      <c r="DW706" s="568"/>
      <c r="DX706" s="568"/>
      <c r="DY706" s="568"/>
      <c r="DZ706" s="568"/>
      <c r="EA706" s="568"/>
      <c r="EB706" s="568"/>
      <c r="EC706" s="568"/>
      <c r="ED706" s="568"/>
      <c r="EE706" s="568"/>
      <c r="EF706" s="568"/>
      <c r="EG706" s="568"/>
      <c r="EH706" s="568"/>
      <c r="EI706" s="568"/>
      <c r="EJ706" s="568"/>
      <c r="EK706" s="568"/>
      <c r="EL706" s="568"/>
    </row>
    <row r="707" spans="1:142" ht="15.75" customHeight="1">
      <c r="A707" s="591"/>
      <c r="B707" s="591"/>
      <c r="C707" s="591"/>
      <c r="D707" s="591"/>
      <c r="E707" s="591"/>
      <c r="F707" s="591"/>
      <c r="G707" s="591"/>
      <c r="H707" s="591"/>
      <c r="I707" s="591"/>
      <c r="J707" s="591"/>
      <c r="K707" s="591"/>
      <c r="L707" s="591"/>
      <c r="M707" s="596"/>
      <c r="N707" s="597"/>
      <c r="O707" s="597"/>
      <c r="P707" s="597"/>
      <c r="Q707" s="597"/>
      <c r="R707" s="597"/>
      <c r="S707" s="597"/>
      <c r="T707" s="597"/>
      <c r="U707" s="597"/>
      <c r="V707" s="597"/>
      <c r="W707" s="597"/>
      <c r="X707" s="597"/>
      <c r="Y707" s="597"/>
      <c r="Z707" s="597"/>
      <c r="AA707" s="591"/>
      <c r="AM707" s="568"/>
      <c r="AP707" s="568"/>
      <c r="AS707" s="568"/>
      <c r="AV707" s="568"/>
      <c r="AY707" s="568"/>
      <c r="BB707" s="568"/>
      <c r="BE707" s="568"/>
      <c r="BH707" s="568"/>
      <c r="BK707" s="568"/>
      <c r="BN707" s="568"/>
      <c r="BQ707" s="568"/>
      <c r="BR707" s="568"/>
      <c r="BS707" s="568"/>
      <c r="BT707" s="568"/>
      <c r="BU707" s="568" t="s">
        <v>63</v>
      </c>
      <c r="BV707" s="568" t="s">
        <v>41</v>
      </c>
      <c r="BW707" s="568">
        <v>1</v>
      </c>
      <c r="DR707" s="568" t="s">
        <v>41</v>
      </c>
      <c r="DS707" s="568"/>
      <c r="DT707" s="568"/>
      <c r="DU707" s="568"/>
      <c r="DV707" s="568"/>
      <c r="DW707" s="568"/>
      <c r="DX707" s="568"/>
      <c r="DY707" s="568"/>
      <c r="DZ707" s="568"/>
      <c r="EA707" s="568"/>
      <c r="EB707" s="568"/>
      <c r="EC707" s="568"/>
      <c r="ED707" s="568"/>
      <c r="EE707" s="568"/>
      <c r="EF707" s="568"/>
      <c r="EG707" s="568"/>
      <c r="EH707" s="568"/>
      <c r="EI707" s="568"/>
      <c r="EJ707" s="568"/>
      <c r="EK707" s="568"/>
      <c r="EL707" s="568"/>
    </row>
    <row r="708" spans="1:142" ht="15.75" customHeight="1">
      <c r="A708" s="591"/>
      <c r="B708" s="591"/>
      <c r="C708" s="591"/>
      <c r="D708" s="591"/>
      <c r="E708" s="591"/>
      <c r="F708" s="591"/>
      <c r="G708" s="591"/>
      <c r="H708" s="591"/>
      <c r="I708" s="591"/>
      <c r="J708" s="591"/>
      <c r="K708" s="591"/>
      <c r="L708" s="591"/>
      <c r="M708" s="596"/>
      <c r="N708" s="597"/>
      <c r="O708" s="597"/>
      <c r="P708" s="597"/>
      <c r="Q708" s="597"/>
      <c r="R708" s="597"/>
      <c r="S708" s="597"/>
      <c r="T708" s="597"/>
      <c r="U708" s="597"/>
      <c r="V708" s="597"/>
      <c r="W708" s="597"/>
      <c r="X708" s="597"/>
      <c r="Y708" s="597"/>
      <c r="Z708" s="597"/>
      <c r="AA708" s="591"/>
      <c r="AM708" s="568"/>
      <c r="AP708" s="568"/>
      <c r="AS708" s="568"/>
      <c r="AV708" s="568"/>
      <c r="AY708" s="568"/>
      <c r="BB708" s="568"/>
      <c r="BE708" s="568"/>
      <c r="BH708" s="568"/>
      <c r="BK708" s="568"/>
      <c r="BN708" s="568"/>
      <c r="BQ708" s="568"/>
      <c r="BR708" s="568"/>
      <c r="BS708" s="568"/>
      <c r="BT708" s="568"/>
      <c r="BU708" s="568" t="s">
        <v>63</v>
      </c>
      <c r="BV708" s="568" t="s">
        <v>41</v>
      </c>
      <c r="BW708" s="568">
        <v>1</v>
      </c>
      <c r="DR708" s="568" t="s">
        <v>41</v>
      </c>
      <c r="DS708" s="568"/>
      <c r="DT708" s="568"/>
      <c r="DU708" s="568"/>
      <c r="DV708" s="568"/>
      <c r="DW708" s="568"/>
      <c r="DX708" s="568"/>
      <c r="DY708" s="568"/>
      <c r="DZ708" s="568"/>
      <c r="EA708" s="568"/>
      <c r="EB708" s="568"/>
      <c r="EC708" s="568"/>
      <c r="ED708" s="568"/>
      <c r="EE708" s="568"/>
      <c r="EF708" s="568"/>
      <c r="EG708" s="568"/>
      <c r="EH708" s="568"/>
      <c r="EI708" s="568"/>
      <c r="EJ708" s="568"/>
      <c r="EK708" s="568"/>
      <c r="EL708" s="568"/>
    </row>
    <row r="709" spans="1:142" ht="15.75" customHeight="1">
      <c r="A709" s="604"/>
      <c r="B709" s="591"/>
      <c r="C709" s="591"/>
      <c r="D709" s="591"/>
      <c r="E709" s="591"/>
      <c r="F709" s="591"/>
      <c r="G709" s="591"/>
      <c r="H709" s="591"/>
      <c r="I709" s="591"/>
      <c r="J709" s="591"/>
      <c r="K709" s="591"/>
      <c r="L709" s="591"/>
      <c r="M709" s="596"/>
      <c r="N709" s="597"/>
      <c r="O709" s="597"/>
      <c r="P709" s="597"/>
      <c r="Q709" s="597"/>
      <c r="R709" s="597"/>
      <c r="S709" s="597"/>
      <c r="T709" s="597"/>
      <c r="U709" s="597"/>
      <c r="V709" s="597"/>
      <c r="W709" s="597"/>
      <c r="X709" s="597"/>
      <c r="Y709" s="597"/>
      <c r="Z709" s="597"/>
      <c r="AA709" s="591"/>
      <c r="AM709" s="568"/>
      <c r="AP709" s="568"/>
      <c r="AS709" s="568"/>
      <c r="AV709" s="568"/>
      <c r="AY709" s="568"/>
      <c r="BB709" s="568"/>
      <c r="BE709" s="568"/>
      <c r="BH709" s="568"/>
      <c r="BK709" s="568"/>
      <c r="BN709" s="568"/>
      <c r="BQ709" s="568"/>
      <c r="BR709" s="568"/>
      <c r="BS709" s="568"/>
      <c r="BT709" s="568"/>
      <c r="DS709" s="568"/>
      <c r="DT709" s="568"/>
      <c r="DU709" s="568"/>
      <c r="DV709" s="568"/>
      <c r="DW709" s="568"/>
      <c r="DX709" s="568"/>
      <c r="DY709" s="568"/>
      <c r="DZ709" s="568"/>
      <c r="EA709" s="568"/>
      <c r="EB709" s="568"/>
      <c r="EC709" s="568"/>
      <c r="ED709" s="568"/>
      <c r="EE709" s="568"/>
      <c r="EF709" s="568"/>
      <c r="EG709" s="568"/>
      <c r="EH709" s="568"/>
      <c r="EI709" s="568"/>
      <c r="EJ709" s="568"/>
      <c r="EK709" s="568"/>
      <c r="EL709" s="568"/>
    </row>
    <row r="710" spans="1:142" ht="15.75" customHeight="1">
      <c r="A710" s="591"/>
      <c r="B710" s="591"/>
      <c r="C710" s="591"/>
      <c r="D710" s="591"/>
      <c r="E710" s="591"/>
      <c r="F710" s="591"/>
      <c r="G710" s="591"/>
      <c r="H710" s="591"/>
      <c r="I710" s="591"/>
      <c r="J710" s="591"/>
      <c r="K710" s="591"/>
      <c r="L710" s="591"/>
      <c r="M710" s="596"/>
      <c r="N710" s="597"/>
      <c r="O710" s="597"/>
      <c r="P710" s="597"/>
      <c r="Q710" s="597"/>
      <c r="R710" s="597"/>
      <c r="S710" s="597"/>
      <c r="T710" s="597"/>
      <c r="U710" s="597"/>
      <c r="V710" s="597"/>
      <c r="W710" s="597"/>
      <c r="X710" s="597"/>
      <c r="Y710" s="597"/>
      <c r="Z710" s="597"/>
      <c r="AA710" s="591"/>
      <c r="AM710" s="568"/>
      <c r="AP710" s="568"/>
      <c r="AS710" s="568"/>
      <c r="AV710" s="568"/>
      <c r="AY710" s="568"/>
      <c r="BB710" s="568"/>
      <c r="BE710" s="568"/>
      <c r="BH710" s="568"/>
      <c r="BK710" s="568"/>
      <c r="BN710" s="568"/>
      <c r="BQ710" s="568"/>
      <c r="BR710" s="568"/>
      <c r="BS710" s="568"/>
      <c r="BT710" s="568"/>
      <c r="DS710" s="568"/>
      <c r="DT710" s="568"/>
      <c r="DU710" s="568"/>
      <c r="DV710" s="568"/>
      <c r="DW710" s="568"/>
      <c r="DX710" s="568"/>
      <c r="DY710" s="568"/>
      <c r="DZ710" s="568"/>
      <c r="EA710" s="568"/>
      <c r="EB710" s="568"/>
      <c r="EC710" s="568"/>
      <c r="ED710" s="568"/>
      <c r="EE710" s="568"/>
      <c r="EF710" s="568"/>
      <c r="EG710" s="568"/>
      <c r="EH710" s="568"/>
      <c r="EI710" s="568"/>
      <c r="EJ710" s="568"/>
      <c r="EK710" s="568"/>
      <c r="EL710" s="568"/>
    </row>
    <row r="711" spans="1:142" ht="15.75" customHeight="1">
      <c r="A711" s="591"/>
      <c r="B711" s="591"/>
      <c r="C711" s="591"/>
      <c r="D711" s="591"/>
      <c r="E711" s="591"/>
      <c r="F711" s="591"/>
      <c r="G711" s="591"/>
      <c r="H711" s="591"/>
      <c r="I711" s="591"/>
      <c r="J711" s="591"/>
      <c r="K711" s="591"/>
      <c r="L711" s="591"/>
      <c r="M711" s="596"/>
      <c r="N711" s="597"/>
      <c r="O711" s="597"/>
      <c r="P711" s="597"/>
      <c r="Q711" s="597"/>
      <c r="R711" s="597"/>
      <c r="S711" s="597"/>
      <c r="T711" s="597"/>
      <c r="U711" s="597"/>
      <c r="V711" s="597"/>
      <c r="W711" s="597"/>
      <c r="X711" s="597"/>
      <c r="Y711" s="597"/>
      <c r="Z711" s="597"/>
      <c r="AA711" s="591"/>
      <c r="AM711" s="568"/>
      <c r="AP711" s="568"/>
      <c r="AS711" s="568"/>
      <c r="AV711" s="568"/>
      <c r="AY711" s="568"/>
      <c r="BB711" s="568"/>
      <c r="BE711" s="568"/>
      <c r="BH711" s="568"/>
      <c r="BK711" s="568"/>
      <c r="BN711" s="568"/>
      <c r="BQ711" s="568"/>
      <c r="BR711" s="568"/>
      <c r="BS711" s="568"/>
      <c r="BT711" s="568"/>
      <c r="DS711" s="568"/>
      <c r="DT711" s="568"/>
      <c r="DU711" s="568"/>
      <c r="DV711" s="568"/>
      <c r="DW711" s="568"/>
      <c r="DX711" s="568"/>
      <c r="DY711" s="568"/>
      <c r="DZ711" s="568"/>
      <c r="EA711" s="568"/>
      <c r="EB711" s="568"/>
      <c r="EC711" s="568"/>
      <c r="ED711" s="568"/>
      <c r="EE711" s="568"/>
      <c r="EF711" s="568"/>
      <c r="EG711" s="568"/>
      <c r="EH711" s="568"/>
      <c r="EI711" s="568"/>
      <c r="EJ711" s="568"/>
      <c r="EK711" s="568"/>
      <c r="EL711" s="568"/>
    </row>
    <row r="712" spans="1:142" ht="15.75" customHeight="1">
      <c r="A712" s="591"/>
      <c r="B712" s="591"/>
      <c r="C712" s="591"/>
      <c r="D712" s="591"/>
      <c r="E712" s="591"/>
      <c r="F712" s="591"/>
      <c r="G712" s="591"/>
      <c r="H712" s="591"/>
      <c r="I712" s="591"/>
      <c r="J712" s="591"/>
      <c r="K712" s="591"/>
      <c r="L712" s="591"/>
      <c r="M712" s="596"/>
      <c r="N712" s="597"/>
      <c r="O712" s="597"/>
      <c r="P712" s="597"/>
      <c r="Q712" s="597"/>
      <c r="R712" s="597"/>
      <c r="S712" s="597"/>
      <c r="T712" s="597"/>
      <c r="U712" s="597"/>
      <c r="V712" s="597"/>
      <c r="W712" s="597"/>
      <c r="X712" s="597"/>
      <c r="Y712" s="597"/>
      <c r="Z712" s="597"/>
      <c r="AA712" s="591"/>
      <c r="AM712" s="568"/>
      <c r="AP712" s="568"/>
      <c r="AS712" s="568"/>
      <c r="AV712" s="568"/>
      <c r="AY712" s="568"/>
      <c r="BB712" s="568"/>
      <c r="BE712" s="568"/>
      <c r="BH712" s="568"/>
      <c r="BK712" s="568"/>
      <c r="BN712" s="568"/>
      <c r="BQ712" s="568"/>
      <c r="BR712" s="568"/>
      <c r="BS712" s="568"/>
      <c r="BT712" s="568"/>
      <c r="DS712" s="568"/>
      <c r="DT712" s="568"/>
      <c r="DU712" s="568"/>
      <c r="DV712" s="568"/>
      <c r="DW712" s="568"/>
      <c r="DX712" s="568"/>
      <c r="DY712" s="568"/>
      <c r="DZ712" s="568"/>
      <c r="EA712" s="568"/>
      <c r="EB712" s="568"/>
      <c r="EC712" s="568"/>
      <c r="ED712" s="568"/>
      <c r="EE712" s="568"/>
      <c r="EF712" s="568"/>
      <c r="EG712" s="568"/>
      <c r="EH712" s="568"/>
      <c r="EI712" s="568"/>
      <c r="EJ712" s="568"/>
      <c r="EK712" s="568"/>
      <c r="EL712" s="568"/>
    </row>
    <row r="713" spans="1:142" ht="15.75" customHeight="1">
      <c r="A713" s="591"/>
      <c r="B713" s="591"/>
      <c r="C713" s="591"/>
      <c r="D713" s="591"/>
      <c r="E713" s="591"/>
      <c r="F713" s="591"/>
      <c r="G713" s="591"/>
      <c r="H713" s="591"/>
      <c r="I713" s="591"/>
      <c r="J713" s="591"/>
      <c r="K713" s="591"/>
      <c r="L713" s="591"/>
      <c r="M713" s="596"/>
      <c r="N713" s="597"/>
      <c r="O713" s="597"/>
      <c r="P713" s="597"/>
      <c r="Q713" s="597"/>
      <c r="R713" s="597"/>
      <c r="S713" s="597"/>
      <c r="T713" s="597"/>
      <c r="U713" s="597"/>
      <c r="V713" s="597"/>
      <c r="W713" s="597"/>
      <c r="X713" s="597"/>
      <c r="Y713" s="597"/>
      <c r="Z713" s="597"/>
      <c r="AA713" s="591"/>
      <c r="AM713" s="568"/>
      <c r="AP713" s="568"/>
      <c r="AS713" s="568"/>
      <c r="AV713" s="568"/>
      <c r="AY713" s="568"/>
      <c r="BB713" s="568"/>
      <c r="BE713" s="568"/>
      <c r="BH713" s="568"/>
      <c r="BK713" s="568"/>
      <c r="BN713" s="568"/>
      <c r="BQ713" s="568"/>
      <c r="BR713" s="568"/>
      <c r="BS713" s="568"/>
      <c r="BT713" s="568"/>
      <c r="DS713" s="568"/>
      <c r="DT713" s="568"/>
      <c r="DU713" s="568"/>
      <c r="DV713" s="568"/>
      <c r="DW713" s="568"/>
      <c r="DX713" s="568"/>
      <c r="DY713" s="568"/>
      <c r="DZ713" s="568"/>
      <c r="EA713" s="568"/>
      <c r="EB713" s="568"/>
      <c r="EC713" s="568"/>
      <c r="ED713" s="568"/>
      <c r="EE713" s="568"/>
      <c r="EF713" s="568"/>
      <c r="EG713" s="568"/>
      <c r="EH713" s="568"/>
      <c r="EI713" s="568"/>
      <c r="EJ713" s="568"/>
      <c r="EK713" s="568"/>
      <c r="EL713" s="568"/>
    </row>
    <row r="714" spans="1:142" ht="15.75" customHeight="1">
      <c r="A714" s="591"/>
      <c r="B714" s="591"/>
      <c r="C714" s="591"/>
      <c r="D714" s="591"/>
      <c r="E714" s="591"/>
      <c r="F714" s="591"/>
      <c r="G714" s="591"/>
      <c r="H714" s="591"/>
      <c r="I714" s="591"/>
      <c r="J714" s="591"/>
      <c r="K714" s="591"/>
      <c r="L714" s="591"/>
      <c r="M714" s="596"/>
      <c r="N714" s="597"/>
      <c r="O714" s="597"/>
      <c r="P714" s="597"/>
      <c r="Q714" s="597"/>
      <c r="R714" s="597"/>
      <c r="S714" s="597"/>
      <c r="T714" s="597"/>
      <c r="U714" s="597"/>
      <c r="V714" s="597"/>
      <c r="W714" s="597"/>
      <c r="X714" s="597"/>
      <c r="Y714" s="597"/>
      <c r="Z714" s="597"/>
      <c r="AA714" s="591"/>
      <c r="AM714" s="568"/>
      <c r="AP714" s="568"/>
      <c r="AS714" s="568"/>
      <c r="AV714" s="568"/>
      <c r="AY714" s="568"/>
      <c r="BB714" s="568"/>
      <c r="BE714" s="568"/>
      <c r="BH714" s="568"/>
      <c r="BK714" s="568"/>
      <c r="BN714" s="568"/>
      <c r="BQ714" s="568"/>
      <c r="BR714" s="568"/>
      <c r="BS714" s="568"/>
      <c r="BT714" s="568"/>
      <c r="DS714" s="568"/>
      <c r="DT714" s="568"/>
      <c r="DU714" s="568"/>
      <c r="DV714" s="568"/>
      <c r="DW714" s="568"/>
      <c r="DX714" s="568"/>
      <c r="DY714" s="568"/>
      <c r="DZ714" s="568"/>
      <c r="EA714" s="568"/>
      <c r="EB714" s="568"/>
      <c r="EC714" s="568"/>
      <c r="ED714" s="568"/>
      <c r="EE714" s="568"/>
      <c r="EF714" s="568"/>
      <c r="EG714" s="568"/>
      <c r="EH714" s="568"/>
      <c r="EI714" s="568"/>
      <c r="EJ714" s="568"/>
      <c r="EK714" s="568"/>
      <c r="EL714" s="568"/>
    </row>
    <row r="715" spans="1:142" ht="15.75" customHeight="1">
      <c r="A715" s="591"/>
      <c r="B715" s="591"/>
      <c r="C715" s="591"/>
      <c r="D715" s="591"/>
      <c r="E715" s="591"/>
      <c r="F715" s="591"/>
      <c r="G715" s="591"/>
      <c r="H715" s="591"/>
      <c r="I715" s="591"/>
      <c r="J715" s="591"/>
      <c r="K715" s="591"/>
      <c r="L715" s="591"/>
      <c r="M715" s="596"/>
      <c r="N715" s="597"/>
      <c r="O715" s="597"/>
      <c r="P715" s="597"/>
      <c r="Q715" s="597"/>
      <c r="R715" s="597"/>
      <c r="S715" s="597"/>
      <c r="T715" s="597"/>
      <c r="U715" s="597"/>
      <c r="V715" s="597"/>
      <c r="W715" s="597"/>
      <c r="X715" s="597"/>
      <c r="Y715" s="597"/>
      <c r="Z715" s="597"/>
      <c r="AA715" s="591"/>
      <c r="AM715" s="568"/>
      <c r="AP715" s="568"/>
      <c r="AS715" s="568"/>
      <c r="AV715" s="568"/>
      <c r="AY715" s="568"/>
      <c r="BB715" s="568"/>
      <c r="BE715" s="568"/>
      <c r="BH715" s="568"/>
      <c r="BK715" s="568"/>
      <c r="BN715" s="568"/>
      <c r="BQ715" s="568"/>
      <c r="BR715" s="568"/>
      <c r="BS715" s="568"/>
      <c r="BT715" s="568"/>
      <c r="DS715" s="568"/>
      <c r="DT715" s="568"/>
      <c r="DU715" s="568"/>
      <c r="DV715" s="568"/>
      <c r="DW715" s="568"/>
      <c r="DX715" s="568"/>
      <c r="DY715" s="568"/>
      <c r="DZ715" s="568"/>
      <c r="EA715" s="568"/>
      <c r="EB715" s="568"/>
      <c r="EC715" s="568"/>
      <c r="ED715" s="568"/>
      <c r="EE715" s="568"/>
      <c r="EF715" s="568"/>
      <c r="EG715" s="568"/>
      <c r="EH715" s="568"/>
      <c r="EI715" s="568"/>
      <c r="EJ715" s="568"/>
      <c r="EK715" s="568"/>
      <c r="EL715" s="568"/>
    </row>
    <row r="716" spans="1:142" ht="15.75" customHeight="1">
      <c r="A716" s="591"/>
      <c r="B716" s="591"/>
      <c r="C716" s="591"/>
      <c r="D716" s="591"/>
      <c r="E716" s="591"/>
      <c r="F716" s="591"/>
      <c r="G716" s="591"/>
      <c r="H716" s="591"/>
      <c r="I716" s="591"/>
      <c r="J716" s="591"/>
      <c r="K716" s="591"/>
      <c r="L716" s="591"/>
      <c r="M716" s="596"/>
      <c r="N716" s="597"/>
      <c r="O716" s="597"/>
      <c r="P716" s="597"/>
      <c r="Q716" s="597"/>
      <c r="R716" s="597"/>
      <c r="S716" s="597"/>
      <c r="T716" s="597"/>
      <c r="U716" s="597"/>
      <c r="V716" s="597"/>
      <c r="W716" s="597"/>
      <c r="X716" s="597"/>
      <c r="Y716" s="597"/>
      <c r="Z716" s="597"/>
      <c r="AA716" s="591"/>
      <c r="AM716" s="568"/>
      <c r="AP716" s="568"/>
      <c r="AS716" s="568"/>
      <c r="AV716" s="568"/>
      <c r="AY716" s="568"/>
      <c r="BB716" s="568"/>
      <c r="BE716" s="568"/>
      <c r="BH716" s="568"/>
      <c r="BK716" s="568"/>
      <c r="BN716" s="568"/>
      <c r="BQ716" s="568"/>
      <c r="BR716" s="568"/>
      <c r="BS716" s="568"/>
      <c r="BT716" s="568"/>
      <c r="DS716" s="568"/>
      <c r="DT716" s="568"/>
      <c r="DU716" s="568"/>
      <c r="DV716" s="568"/>
      <c r="DW716" s="568"/>
      <c r="DX716" s="568"/>
      <c r="DY716" s="568"/>
      <c r="DZ716" s="568"/>
      <c r="EA716" s="568"/>
      <c r="EB716" s="568"/>
      <c r="EC716" s="568"/>
      <c r="ED716" s="568"/>
      <c r="EE716" s="568"/>
      <c r="EF716" s="568"/>
      <c r="EG716" s="568"/>
      <c r="EH716" s="568"/>
      <c r="EI716" s="568"/>
      <c r="EJ716" s="568"/>
      <c r="EK716" s="568"/>
      <c r="EL716" s="568"/>
    </row>
    <row r="717" spans="1:142" ht="15.75" customHeight="1">
      <c r="A717" s="591"/>
      <c r="B717" s="591"/>
      <c r="C717" s="591"/>
      <c r="D717" s="591"/>
      <c r="E717" s="591"/>
      <c r="F717" s="591"/>
      <c r="G717" s="591"/>
      <c r="H717" s="591"/>
      <c r="I717" s="591"/>
      <c r="J717" s="591"/>
      <c r="K717" s="591"/>
      <c r="L717" s="591"/>
      <c r="M717" s="596"/>
      <c r="N717" s="597"/>
      <c r="O717" s="597"/>
      <c r="P717" s="597"/>
      <c r="Q717" s="597"/>
      <c r="R717" s="597"/>
      <c r="S717" s="597"/>
      <c r="T717" s="597"/>
      <c r="U717" s="597"/>
      <c r="V717" s="597"/>
      <c r="W717" s="597"/>
      <c r="X717" s="597"/>
      <c r="Y717" s="597"/>
      <c r="Z717" s="597"/>
      <c r="AA717" s="591"/>
      <c r="AM717" s="568"/>
      <c r="AP717" s="568"/>
      <c r="AS717" s="568"/>
      <c r="AV717" s="568"/>
      <c r="AY717" s="568"/>
      <c r="BB717" s="568"/>
      <c r="BE717" s="568"/>
      <c r="BH717" s="568"/>
      <c r="BK717" s="568"/>
      <c r="BN717" s="568"/>
      <c r="BQ717" s="568"/>
      <c r="BR717" s="568"/>
      <c r="BS717" s="568"/>
      <c r="BT717" s="568"/>
      <c r="DS717" s="568"/>
      <c r="DT717" s="568"/>
      <c r="DU717" s="568"/>
      <c r="DV717" s="568"/>
      <c r="DW717" s="568"/>
      <c r="DX717" s="568"/>
      <c r="DY717" s="568"/>
      <c r="DZ717" s="568"/>
      <c r="EA717" s="568"/>
      <c r="EB717" s="568"/>
      <c r="EC717" s="568"/>
      <c r="ED717" s="568"/>
      <c r="EE717" s="568"/>
      <c r="EF717" s="568"/>
      <c r="EG717" s="568"/>
      <c r="EH717" s="568"/>
      <c r="EI717" s="568"/>
      <c r="EJ717" s="568"/>
      <c r="EK717" s="568"/>
      <c r="EL717" s="568"/>
    </row>
    <row r="718" spans="1:142" ht="15.75" customHeight="1">
      <c r="A718" s="591"/>
      <c r="B718" s="591"/>
      <c r="C718" s="591"/>
      <c r="D718" s="591"/>
      <c r="E718" s="591"/>
      <c r="F718" s="591"/>
      <c r="G718" s="591"/>
      <c r="H718" s="591"/>
      <c r="I718" s="591"/>
      <c r="J718" s="591"/>
      <c r="K718" s="591"/>
      <c r="L718" s="591"/>
      <c r="M718" s="596"/>
      <c r="N718" s="597"/>
      <c r="O718" s="597"/>
      <c r="P718" s="597"/>
      <c r="Q718" s="597"/>
      <c r="R718" s="597"/>
      <c r="S718" s="597"/>
      <c r="T718" s="597"/>
      <c r="U718" s="597"/>
      <c r="V718" s="597"/>
      <c r="W718" s="597"/>
      <c r="X718" s="597"/>
      <c r="Y718" s="597"/>
      <c r="Z718" s="597"/>
      <c r="AA718" s="591"/>
      <c r="AM718" s="568"/>
      <c r="AP718" s="568"/>
      <c r="AS718" s="568"/>
      <c r="AV718" s="568"/>
      <c r="AY718" s="568"/>
      <c r="BB718" s="568"/>
      <c r="BE718" s="568"/>
      <c r="BH718" s="568"/>
      <c r="BK718" s="568"/>
      <c r="BN718" s="568"/>
      <c r="BQ718" s="568"/>
      <c r="BR718" s="568"/>
      <c r="BS718" s="568"/>
      <c r="BT718" s="568"/>
      <c r="DS718" s="568"/>
      <c r="DT718" s="568"/>
      <c r="DU718" s="568"/>
      <c r="DV718" s="568"/>
      <c r="DW718" s="568"/>
      <c r="DX718" s="568"/>
      <c r="DY718" s="568"/>
      <c r="DZ718" s="568"/>
      <c r="EA718" s="568"/>
      <c r="EB718" s="568"/>
      <c r="EC718" s="568"/>
      <c r="ED718" s="568"/>
      <c r="EE718" s="568"/>
      <c r="EF718" s="568"/>
      <c r="EG718" s="568"/>
      <c r="EH718" s="568"/>
      <c r="EI718" s="568"/>
      <c r="EJ718" s="568"/>
      <c r="EK718" s="568"/>
      <c r="EL718" s="568"/>
    </row>
    <row r="719" spans="1:142" ht="15.75" customHeight="1">
      <c r="A719" s="591"/>
      <c r="B719" s="591"/>
      <c r="C719" s="591"/>
      <c r="D719" s="591"/>
      <c r="E719" s="591"/>
      <c r="F719" s="591"/>
      <c r="G719" s="591"/>
      <c r="H719" s="591"/>
      <c r="I719" s="591"/>
      <c r="J719" s="591"/>
      <c r="K719" s="591"/>
      <c r="L719" s="591"/>
      <c r="M719" s="596"/>
      <c r="N719" s="597"/>
      <c r="O719" s="597"/>
      <c r="P719" s="597"/>
      <c r="Q719" s="597"/>
      <c r="R719" s="597"/>
      <c r="S719" s="597"/>
      <c r="T719" s="597"/>
      <c r="U719" s="597"/>
      <c r="V719" s="597"/>
      <c r="W719" s="597"/>
      <c r="X719" s="597"/>
      <c r="Y719" s="597"/>
      <c r="Z719" s="597"/>
      <c r="AA719" s="591"/>
      <c r="AM719" s="568"/>
      <c r="AP719" s="568"/>
      <c r="AS719" s="568"/>
      <c r="AV719" s="568"/>
      <c r="AY719" s="568"/>
      <c r="BB719" s="568"/>
      <c r="BE719" s="568"/>
      <c r="BH719" s="568"/>
      <c r="BK719" s="568"/>
      <c r="BN719" s="568"/>
      <c r="BQ719" s="568"/>
      <c r="BR719" s="568"/>
      <c r="BS719" s="568"/>
      <c r="BT719" s="568"/>
      <c r="DS719" s="568"/>
      <c r="DT719" s="568"/>
      <c r="DU719" s="568"/>
      <c r="DV719" s="568"/>
      <c r="DW719" s="568"/>
      <c r="DX719" s="568"/>
      <c r="DY719" s="568"/>
      <c r="DZ719" s="568"/>
      <c r="EA719" s="568"/>
      <c r="EB719" s="568"/>
      <c r="EC719" s="568"/>
      <c r="ED719" s="568"/>
      <c r="EE719" s="568"/>
      <c r="EF719" s="568"/>
      <c r="EG719" s="568"/>
      <c r="EH719" s="568"/>
      <c r="EI719" s="568"/>
      <c r="EJ719" s="568"/>
      <c r="EK719" s="568"/>
      <c r="EL719" s="568"/>
    </row>
    <row r="720" spans="1:142" ht="15.75" customHeight="1">
      <c r="A720" s="591"/>
      <c r="B720" s="591"/>
      <c r="C720" s="591"/>
      <c r="D720" s="591"/>
      <c r="E720" s="591"/>
      <c r="F720" s="591"/>
      <c r="G720" s="591"/>
      <c r="H720" s="591"/>
      <c r="I720" s="591"/>
      <c r="J720" s="591"/>
      <c r="K720" s="591"/>
      <c r="L720" s="591"/>
      <c r="M720" s="596"/>
      <c r="N720" s="597"/>
      <c r="O720" s="597"/>
      <c r="P720" s="597"/>
      <c r="Q720" s="597"/>
      <c r="R720" s="597"/>
      <c r="S720" s="597"/>
      <c r="T720" s="597"/>
      <c r="U720" s="597"/>
      <c r="V720" s="597"/>
      <c r="W720" s="597"/>
      <c r="X720" s="597"/>
      <c r="Y720" s="597"/>
      <c r="Z720" s="597"/>
      <c r="AA720" s="591"/>
      <c r="AM720" s="568"/>
      <c r="AP720" s="568"/>
      <c r="AS720" s="568"/>
      <c r="AV720" s="568"/>
      <c r="AY720" s="568"/>
      <c r="BB720" s="568"/>
      <c r="BE720" s="568"/>
      <c r="BH720" s="568"/>
      <c r="BK720" s="568"/>
      <c r="BN720" s="568"/>
      <c r="BQ720" s="568"/>
      <c r="BR720" s="568"/>
      <c r="BS720" s="568"/>
      <c r="BT720" s="568"/>
      <c r="DS720" s="568"/>
      <c r="DT720" s="568"/>
      <c r="DU720" s="568"/>
      <c r="DV720" s="568"/>
      <c r="DW720" s="568"/>
      <c r="DX720" s="568"/>
      <c r="DY720" s="568"/>
      <c r="DZ720" s="568"/>
      <c r="EA720" s="568"/>
      <c r="EB720" s="568"/>
      <c r="EC720" s="568"/>
      <c r="ED720" s="568"/>
      <c r="EE720" s="568"/>
      <c r="EF720" s="568"/>
      <c r="EG720" s="568"/>
      <c r="EH720" s="568"/>
      <c r="EI720" s="568"/>
      <c r="EJ720" s="568"/>
      <c r="EK720" s="568"/>
      <c r="EL720" s="568"/>
    </row>
    <row r="721" spans="1:142" ht="15.75" customHeight="1">
      <c r="A721" s="591"/>
      <c r="B721" s="591"/>
      <c r="C721" s="591"/>
      <c r="D721" s="591"/>
      <c r="E721" s="591"/>
      <c r="F721" s="591"/>
      <c r="G721" s="591"/>
      <c r="H721" s="591"/>
      <c r="I721" s="591"/>
      <c r="J721" s="591"/>
      <c r="K721" s="591"/>
      <c r="L721" s="591"/>
      <c r="M721" s="596"/>
      <c r="N721" s="597"/>
      <c r="O721" s="597"/>
      <c r="P721" s="597"/>
      <c r="Q721" s="597"/>
      <c r="R721" s="597"/>
      <c r="S721" s="597"/>
      <c r="T721" s="597"/>
      <c r="U721" s="597"/>
      <c r="V721" s="597"/>
      <c r="W721" s="597"/>
      <c r="X721" s="597"/>
      <c r="Y721" s="597"/>
      <c r="Z721" s="597"/>
      <c r="AA721" s="591"/>
      <c r="AM721" s="568"/>
      <c r="AS721" s="568"/>
      <c r="AV721" s="568"/>
      <c r="AY721" s="568"/>
      <c r="BB721" s="568"/>
      <c r="BQ721" s="568"/>
      <c r="BR721" s="568"/>
      <c r="BS721" s="568"/>
      <c r="BT721" s="568"/>
      <c r="DS721" s="568"/>
      <c r="DT721" s="568"/>
      <c r="DU721" s="568"/>
      <c r="DV721" s="568"/>
      <c r="DW721" s="568"/>
      <c r="DX721" s="568"/>
      <c r="DY721" s="568"/>
      <c r="DZ721" s="568"/>
      <c r="EA721" s="568"/>
      <c r="EB721" s="568"/>
      <c r="EC721" s="568"/>
      <c r="ED721" s="568"/>
      <c r="EE721" s="568"/>
      <c r="EF721" s="568"/>
      <c r="EG721" s="568"/>
      <c r="EH721" s="568"/>
      <c r="EI721" s="568"/>
      <c r="EJ721" s="568"/>
      <c r="EK721" s="568"/>
      <c r="EL721" s="568"/>
    </row>
    <row r="722" spans="1:142" ht="15.75" customHeight="1">
      <c r="A722" s="591"/>
      <c r="B722" s="591"/>
      <c r="C722" s="591"/>
      <c r="D722" s="591"/>
      <c r="E722" s="591"/>
      <c r="F722" s="591"/>
      <c r="G722" s="591"/>
      <c r="H722" s="591"/>
      <c r="I722" s="591"/>
      <c r="J722" s="591"/>
      <c r="K722" s="591"/>
      <c r="L722" s="591"/>
      <c r="M722" s="596"/>
      <c r="N722" s="597"/>
      <c r="O722" s="597"/>
      <c r="P722" s="597"/>
      <c r="Q722" s="597"/>
      <c r="R722" s="597"/>
      <c r="S722" s="597"/>
      <c r="T722" s="597"/>
      <c r="U722" s="597"/>
      <c r="V722" s="597"/>
      <c r="W722" s="597"/>
      <c r="X722" s="597"/>
      <c r="Y722" s="597"/>
      <c r="Z722" s="597"/>
      <c r="AA722" s="591"/>
      <c r="AM722" s="568"/>
      <c r="AS722" s="568"/>
      <c r="AV722" s="568"/>
      <c r="AY722" s="568"/>
      <c r="BB722" s="568"/>
      <c r="BQ722" s="568"/>
      <c r="BR722" s="568"/>
      <c r="BS722" s="568"/>
      <c r="BT722" s="568"/>
      <c r="DS722" s="568"/>
      <c r="DT722" s="568"/>
      <c r="DU722" s="568"/>
      <c r="DV722" s="568"/>
      <c r="DW722" s="568"/>
      <c r="DX722" s="568"/>
      <c r="DY722" s="568"/>
      <c r="DZ722" s="568"/>
      <c r="EA722" s="568"/>
      <c r="EB722" s="568"/>
      <c r="EC722" s="568"/>
      <c r="ED722" s="568"/>
      <c r="EE722" s="568"/>
      <c r="EF722" s="568"/>
      <c r="EG722" s="568"/>
      <c r="EH722" s="568"/>
      <c r="EI722" s="568"/>
      <c r="EJ722" s="568"/>
      <c r="EK722" s="568"/>
      <c r="EL722" s="568"/>
    </row>
    <row r="723" spans="1:142" ht="15.75" customHeight="1">
      <c r="A723" s="591"/>
      <c r="B723" s="591"/>
      <c r="C723" s="591"/>
      <c r="D723" s="591"/>
      <c r="E723" s="591"/>
      <c r="F723" s="591"/>
      <c r="G723" s="591"/>
      <c r="H723" s="591"/>
      <c r="I723" s="591"/>
      <c r="J723" s="591"/>
      <c r="K723" s="591"/>
      <c r="L723" s="591"/>
      <c r="M723" s="596"/>
      <c r="N723" s="597"/>
      <c r="O723" s="597"/>
      <c r="P723" s="597"/>
      <c r="Q723" s="597"/>
      <c r="R723" s="597"/>
      <c r="S723" s="597"/>
      <c r="T723" s="597"/>
      <c r="U723" s="597"/>
      <c r="V723" s="597"/>
      <c r="W723" s="597"/>
      <c r="X723" s="597"/>
      <c r="Y723" s="597"/>
      <c r="Z723" s="597"/>
      <c r="AA723" s="591"/>
      <c r="AM723" s="568"/>
      <c r="AS723" s="568"/>
      <c r="AV723" s="568"/>
      <c r="AY723" s="568"/>
      <c r="BB723" s="568"/>
      <c r="BQ723" s="568"/>
      <c r="BR723" s="568"/>
      <c r="BS723" s="568"/>
      <c r="BT723" s="568"/>
      <c r="DS723" s="568"/>
      <c r="DT723" s="568"/>
      <c r="DU723" s="568"/>
      <c r="DV723" s="568"/>
      <c r="DW723" s="568"/>
      <c r="DX723" s="568"/>
      <c r="DY723" s="568"/>
      <c r="DZ723" s="568"/>
      <c r="EA723" s="568"/>
      <c r="EB723" s="568"/>
      <c r="EC723" s="568"/>
      <c r="ED723" s="568"/>
      <c r="EE723" s="568"/>
      <c r="EF723" s="568"/>
      <c r="EG723" s="568"/>
      <c r="EH723" s="568"/>
      <c r="EI723" s="568"/>
      <c r="EJ723" s="568"/>
      <c r="EK723" s="568"/>
      <c r="EL723" s="568"/>
    </row>
    <row r="724" spans="1:142" ht="15.75" customHeight="1">
      <c r="A724" s="591"/>
      <c r="B724" s="591"/>
      <c r="C724" s="591"/>
      <c r="D724" s="591"/>
      <c r="E724" s="591"/>
      <c r="F724" s="591"/>
      <c r="G724" s="591"/>
      <c r="H724" s="591"/>
      <c r="I724" s="591"/>
      <c r="J724" s="591"/>
      <c r="K724" s="591"/>
      <c r="L724" s="591"/>
      <c r="M724" s="596"/>
      <c r="N724" s="597"/>
      <c r="O724" s="597"/>
      <c r="P724" s="597"/>
      <c r="Q724" s="597"/>
      <c r="R724" s="597"/>
      <c r="S724" s="597"/>
      <c r="T724" s="597"/>
      <c r="U724" s="597"/>
      <c r="V724" s="597"/>
      <c r="W724" s="597"/>
      <c r="X724" s="597"/>
      <c r="Y724" s="597"/>
      <c r="Z724" s="597"/>
      <c r="AA724" s="591"/>
      <c r="AM724" s="568"/>
      <c r="AS724" s="568"/>
      <c r="AV724" s="568"/>
      <c r="AY724" s="568"/>
      <c r="BB724" s="568"/>
      <c r="BQ724" s="568"/>
      <c r="BR724" s="568"/>
      <c r="BS724" s="568"/>
      <c r="BT724" s="568"/>
      <c r="DS724" s="568"/>
      <c r="DT724" s="568"/>
      <c r="DU724" s="568"/>
      <c r="DV724" s="568"/>
      <c r="DW724" s="568"/>
      <c r="DX724" s="568"/>
      <c r="DY724" s="568"/>
      <c r="DZ724" s="568"/>
      <c r="EA724" s="568"/>
      <c r="EB724" s="568"/>
      <c r="EC724" s="568"/>
      <c r="ED724" s="568"/>
      <c r="EE724" s="568"/>
      <c r="EF724" s="568"/>
      <c r="EG724" s="568"/>
      <c r="EH724" s="568"/>
      <c r="EI724" s="568"/>
      <c r="EJ724" s="568"/>
      <c r="EK724" s="568"/>
      <c r="EL724" s="568"/>
    </row>
    <row r="725" spans="1:142" ht="15.75" customHeight="1">
      <c r="A725" s="591"/>
      <c r="B725" s="591"/>
      <c r="C725" s="591"/>
      <c r="D725" s="591"/>
      <c r="E725" s="591"/>
      <c r="F725" s="591"/>
      <c r="G725" s="591"/>
      <c r="H725" s="591"/>
      <c r="I725" s="591"/>
      <c r="J725" s="591"/>
      <c r="K725" s="591"/>
      <c r="L725" s="591"/>
      <c r="M725" s="596"/>
      <c r="N725" s="597"/>
      <c r="O725" s="597"/>
      <c r="P725" s="597"/>
      <c r="Q725" s="597"/>
      <c r="R725" s="597"/>
      <c r="S725" s="597"/>
      <c r="T725" s="597"/>
      <c r="U725" s="597"/>
      <c r="V725" s="597"/>
      <c r="W725" s="597"/>
      <c r="X725" s="597"/>
      <c r="Y725" s="597"/>
      <c r="Z725" s="597"/>
      <c r="AA725" s="591"/>
      <c r="AM725" s="568"/>
      <c r="AS725" s="568"/>
      <c r="AV725" s="568"/>
      <c r="AY725" s="568"/>
      <c r="BB725" s="568"/>
      <c r="BQ725" s="568"/>
      <c r="BR725" s="568"/>
      <c r="BS725" s="568"/>
      <c r="BT725" s="568"/>
      <c r="DS725" s="568"/>
      <c r="DT725" s="568"/>
      <c r="DU725" s="568"/>
      <c r="DV725" s="568"/>
      <c r="DW725" s="568"/>
      <c r="DX725" s="568"/>
      <c r="DY725" s="568"/>
      <c r="DZ725" s="568"/>
      <c r="EA725" s="568"/>
      <c r="EB725" s="568"/>
      <c r="EC725" s="568"/>
      <c r="ED725" s="568"/>
      <c r="EE725" s="568"/>
      <c r="EF725" s="568"/>
      <c r="EG725" s="568"/>
      <c r="EH725" s="568"/>
      <c r="EI725" s="568"/>
      <c r="EJ725" s="568"/>
      <c r="EK725" s="568"/>
      <c r="EL725" s="568"/>
    </row>
    <row r="726" spans="1:142" ht="15.75" customHeight="1">
      <c r="A726" s="591"/>
      <c r="B726" s="591"/>
      <c r="C726" s="591"/>
      <c r="D726" s="591"/>
      <c r="E726" s="591"/>
      <c r="F726" s="591"/>
      <c r="G726" s="591"/>
      <c r="H726" s="591"/>
      <c r="I726" s="591"/>
      <c r="J726" s="591"/>
      <c r="K726" s="591"/>
      <c r="L726" s="591"/>
      <c r="M726" s="596"/>
      <c r="N726" s="597"/>
      <c r="O726" s="597"/>
      <c r="P726" s="597"/>
      <c r="Q726" s="597"/>
      <c r="R726" s="597"/>
      <c r="S726" s="597"/>
      <c r="T726" s="597"/>
      <c r="U726" s="597"/>
      <c r="V726" s="597"/>
      <c r="W726" s="597"/>
      <c r="X726" s="597"/>
      <c r="Y726" s="597"/>
      <c r="Z726" s="597"/>
      <c r="AA726" s="591"/>
      <c r="AM726" s="568"/>
      <c r="AS726" s="568"/>
      <c r="AV726" s="568"/>
      <c r="AY726" s="568"/>
      <c r="BB726" s="568"/>
      <c r="BQ726" s="568"/>
      <c r="BR726" s="568"/>
      <c r="BS726" s="568"/>
      <c r="BT726" s="568"/>
      <c r="DS726" s="568"/>
      <c r="DT726" s="568"/>
      <c r="DU726" s="568"/>
      <c r="DV726" s="568"/>
      <c r="DW726" s="568"/>
      <c r="DX726" s="568"/>
      <c r="DY726" s="568"/>
      <c r="DZ726" s="568"/>
      <c r="EA726" s="568"/>
      <c r="EB726" s="568"/>
      <c r="EC726" s="568"/>
      <c r="ED726" s="568"/>
      <c r="EE726" s="568"/>
      <c r="EF726" s="568"/>
      <c r="EG726" s="568"/>
      <c r="EH726" s="568"/>
      <c r="EI726" s="568"/>
      <c r="EJ726" s="568"/>
      <c r="EK726" s="568"/>
      <c r="EL726" s="568"/>
    </row>
    <row r="727" spans="1:142" ht="15.75" customHeight="1">
      <c r="A727" s="591"/>
      <c r="B727" s="591"/>
      <c r="C727" s="591"/>
      <c r="D727" s="591"/>
      <c r="E727" s="591"/>
      <c r="F727" s="591"/>
      <c r="G727" s="591"/>
      <c r="H727" s="591"/>
      <c r="I727" s="591"/>
      <c r="J727" s="591"/>
      <c r="K727" s="591"/>
      <c r="L727" s="591"/>
      <c r="M727" s="596"/>
      <c r="N727" s="597"/>
      <c r="O727" s="597"/>
      <c r="P727" s="597"/>
      <c r="Q727" s="597"/>
      <c r="R727" s="597"/>
      <c r="S727" s="597"/>
      <c r="T727" s="597"/>
      <c r="U727" s="597"/>
      <c r="V727" s="597"/>
      <c r="W727" s="597"/>
      <c r="X727" s="597"/>
      <c r="Y727" s="597"/>
      <c r="Z727" s="597"/>
      <c r="AA727" s="591"/>
      <c r="AM727" s="568"/>
      <c r="AS727" s="568"/>
      <c r="AV727" s="568"/>
      <c r="AY727" s="568"/>
      <c r="BB727" s="568"/>
      <c r="BQ727" s="568"/>
      <c r="BR727" s="568"/>
      <c r="BS727" s="568"/>
      <c r="BT727" s="568"/>
      <c r="DS727" s="568"/>
      <c r="DT727" s="568"/>
      <c r="DU727" s="568"/>
      <c r="DV727" s="568"/>
      <c r="DW727" s="568"/>
      <c r="DX727" s="568"/>
      <c r="DY727" s="568"/>
      <c r="DZ727" s="568"/>
      <c r="EA727" s="568"/>
      <c r="EB727" s="568"/>
      <c r="EC727" s="568"/>
      <c r="ED727" s="568"/>
      <c r="EE727" s="568"/>
      <c r="EF727" s="568"/>
      <c r="EG727" s="568"/>
      <c r="EH727" s="568"/>
      <c r="EI727" s="568"/>
      <c r="EJ727" s="568"/>
      <c r="EK727" s="568"/>
      <c r="EL727" s="568"/>
    </row>
    <row r="728" spans="1:142" ht="15.75" customHeight="1">
      <c r="A728" s="591"/>
      <c r="B728" s="591"/>
      <c r="C728" s="591"/>
      <c r="D728" s="591"/>
      <c r="E728" s="591"/>
      <c r="F728" s="591"/>
      <c r="G728" s="591"/>
      <c r="H728" s="591"/>
      <c r="I728" s="591"/>
      <c r="J728" s="591"/>
      <c r="K728" s="591"/>
      <c r="L728" s="591"/>
      <c r="M728" s="596"/>
      <c r="N728" s="597"/>
      <c r="O728" s="597"/>
      <c r="P728" s="597"/>
      <c r="Q728" s="597"/>
      <c r="R728" s="597"/>
      <c r="S728" s="597"/>
      <c r="T728" s="597"/>
      <c r="U728" s="597"/>
      <c r="V728" s="597"/>
      <c r="W728" s="597"/>
      <c r="X728" s="597"/>
      <c r="Y728" s="597"/>
      <c r="Z728" s="597"/>
      <c r="AA728" s="591"/>
      <c r="AM728" s="568"/>
      <c r="AS728" s="568"/>
      <c r="AV728" s="568"/>
      <c r="AY728" s="568"/>
      <c r="BB728" s="568"/>
      <c r="BQ728" s="568"/>
      <c r="BR728" s="568"/>
      <c r="BS728" s="568"/>
      <c r="BT728" s="568"/>
      <c r="DS728" s="568"/>
      <c r="DT728" s="568"/>
      <c r="DU728" s="568"/>
      <c r="DV728" s="568"/>
      <c r="DW728" s="568"/>
      <c r="DX728" s="568"/>
      <c r="DY728" s="568"/>
      <c r="DZ728" s="568"/>
      <c r="EA728" s="568"/>
      <c r="EB728" s="568"/>
      <c r="EC728" s="568"/>
      <c r="ED728" s="568"/>
      <c r="EE728" s="568"/>
      <c r="EF728" s="568"/>
      <c r="EG728" s="568"/>
      <c r="EH728" s="568"/>
      <c r="EI728" s="568"/>
      <c r="EJ728" s="568"/>
      <c r="EK728" s="568"/>
      <c r="EL728" s="568"/>
    </row>
    <row r="729" spans="1:142" ht="15.75" customHeight="1">
      <c r="A729" s="591"/>
      <c r="B729" s="591"/>
      <c r="C729" s="591"/>
      <c r="D729" s="591"/>
      <c r="E729" s="591"/>
      <c r="F729" s="591"/>
      <c r="G729" s="591"/>
      <c r="H729" s="591"/>
      <c r="I729" s="591"/>
      <c r="J729" s="591"/>
      <c r="K729" s="591"/>
      <c r="L729" s="591"/>
      <c r="M729" s="596"/>
      <c r="N729" s="597"/>
      <c r="O729" s="597"/>
      <c r="P729" s="597"/>
      <c r="Q729" s="597"/>
      <c r="R729" s="597"/>
      <c r="S729" s="597"/>
      <c r="T729" s="597"/>
      <c r="U729" s="597"/>
      <c r="V729" s="597"/>
      <c r="W729" s="597"/>
      <c r="X729" s="597"/>
      <c r="Y729" s="597"/>
      <c r="Z729" s="597"/>
      <c r="AA729" s="591"/>
      <c r="AM729" s="568"/>
      <c r="AS729" s="568"/>
      <c r="AV729" s="568"/>
      <c r="AY729" s="568"/>
      <c r="BB729" s="568"/>
      <c r="BQ729" s="568"/>
      <c r="BR729" s="568"/>
      <c r="BS729" s="568"/>
      <c r="BT729" s="568"/>
      <c r="DS729" s="568"/>
      <c r="DT729" s="568"/>
      <c r="DU729" s="568"/>
      <c r="DV729" s="568"/>
      <c r="DW729" s="568"/>
      <c r="DX729" s="568"/>
      <c r="DY729" s="568"/>
      <c r="DZ729" s="568"/>
      <c r="EA729" s="568"/>
      <c r="EB729" s="568"/>
      <c r="EC729" s="568"/>
      <c r="ED729" s="568"/>
      <c r="EE729" s="568"/>
      <c r="EF729" s="568"/>
      <c r="EG729" s="568"/>
      <c r="EH729" s="568"/>
      <c r="EI729" s="568"/>
      <c r="EJ729" s="568"/>
      <c r="EK729" s="568"/>
      <c r="EL729" s="568"/>
    </row>
    <row r="730" spans="1:142" ht="15.75" customHeight="1">
      <c r="A730" s="591"/>
      <c r="B730" s="591"/>
      <c r="C730" s="591"/>
      <c r="D730" s="591"/>
      <c r="E730" s="591"/>
      <c r="F730" s="591"/>
      <c r="G730" s="591"/>
      <c r="H730" s="591"/>
      <c r="I730" s="591"/>
      <c r="J730" s="591"/>
      <c r="K730" s="591"/>
      <c r="L730" s="591"/>
      <c r="M730" s="596"/>
      <c r="N730" s="597"/>
      <c r="O730" s="597"/>
      <c r="P730" s="597"/>
      <c r="Q730" s="597"/>
      <c r="R730" s="597"/>
      <c r="S730" s="597"/>
      <c r="T730" s="597"/>
      <c r="U730" s="597"/>
      <c r="V730" s="597"/>
      <c r="W730" s="597"/>
      <c r="X730" s="597"/>
      <c r="Y730" s="597"/>
      <c r="Z730" s="597"/>
      <c r="AA730" s="591"/>
      <c r="AM730" s="568"/>
      <c r="AS730" s="568"/>
      <c r="AV730" s="568"/>
      <c r="AY730" s="568"/>
      <c r="BB730" s="568"/>
      <c r="BQ730" s="568"/>
      <c r="BR730" s="568"/>
      <c r="BS730" s="568"/>
      <c r="BT730" s="568"/>
      <c r="DS730" s="568"/>
      <c r="DT730" s="568"/>
      <c r="DU730" s="568"/>
      <c r="DV730" s="568"/>
      <c r="DW730" s="568"/>
      <c r="DX730" s="568"/>
      <c r="DY730" s="568"/>
      <c r="DZ730" s="568"/>
      <c r="EA730" s="568"/>
      <c r="EB730" s="568"/>
      <c r="EC730" s="568"/>
      <c r="ED730" s="568"/>
      <c r="EE730" s="568"/>
      <c r="EF730" s="568"/>
      <c r="EG730" s="568"/>
      <c r="EH730" s="568"/>
      <c r="EI730" s="568"/>
      <c r="EJ730" s="568"/>
      <c r="EK730" s="568"/>
      <c r="EL730" s="568"/>
    </row>
    <row r="731" spans="1:142" ht="15.75" customHeight="1">
      <c r="A731" s="591"/>
      <c r="B731" s="591"/>
      <c r="C731" s="591"/>
      <c r="D731" s="591"/>
      <c r="E731" s="591"/>
      <c r="F731" s="591"/>
      <c r="G731" s="591"/>
      <c r="H731" s="591"/>
      <c r="I731" s="591"/>
      <c r="J731" s="591"/>
      <c r="K731" s="591"/>
      <c r="L731" s="591"/>
      <c r="M731" s="596"/>
      <c r="N731" s="597"/>
      <c r="O731" s="597"/>
      <c r="P731" s="597"/>
      <c r="Q731" s="597"/>
      <c r="R731" s="597"/>
      <c r="S731" s="597"/>
      <c r="T731" s="597"/>
      <c r="U731" s="597"/>
      <c r="V731" s="597"/>
      <c r="W731" s="597"/>
      <c r="X731" s="597"/>
      <c r="Y731" s="597"/>
      <c r="Z731" s="597"/>
      <c r="AA731" s="591"/>
      <c r="AM731" s="568"/>
      <c r="AS731" s="568"/>
      <c r="AV731" s="568"/>
      <c r="AY731" s="568"/>
      <c r="BB731" s="568"/>
      <c r="BQ731" s="568"/>
      <c r="BR731" s="568"/>
      <c r="BS731" s="568"/>
      <c r="BT731" s="568"/>
      <c r="DS731" s="568"/>
      <c r="DT731" s="568"/>
      <c r="DU731" s="568"/>
      <c r="DV731" s="568"/>
      <c r="DW731" s="568"/>
      <c r="DX731" s="568"/>
      <c r="DY731" s="568"/>
      <c r="DZ731" s="568"/>
      <c r="EA731" s="568"/>
      <c r="EB731" s="568"/>
      <c r="EC731" s="568"/>
      <c r="ED731" s="568"/>
      <c r="EE731" s="568"/>
      <c r="EF731" s="568"/>
      <c r="EG731" s="568"/>
      <c r="EH731" s="568"/>
      <c r="EI731" s="568"/>
      <c r="EJ731" s="568"/>
      <c r="EK731" s="568"/>
      <c r="EL731" s="568"/>
    </row>
    <row r="732" spans="1:142" ht="15.75" customHeight="1">
      <c r="A732" s="591"/>
      <c r="B732" s="591"/>
      <c r="C732" s="591"/>
      <c r="D732" s="591"/>
      <c r="E732" s="591"/>
      <c r="F732" s="591"/>
      <c r="G732" s="591"/>
      <c r="H732" s="591"/>
      <c r="I732" s="591"/>
      <c r="J732" s="591"/>
      <c r="K732" s="591"/>
      <c r="L732" s="591"/>
      <c r="M732" s="596"/>
      <c r="N732" s="597"/>
      <c r="O732" s="597"/>
      <c r="P732" s="597"/>
      <c r="Q732" s="597"/>
      <c r="R732" s="597"/>
      <c r="S732" s="597"/>
      <c r="T732" s="597"/>
      <c r="U732" s="597"/>
      <c r="V732" s="597"/>
      <c r="W732" s="597"/>
      <c r="X732" s="597"/>
      <c r="Y732" s="597"/>
      <c r="Z732" s="597"/>
      <c r="AA732" s="591"/>
      <c r="AM732" s="568"/>
      <c r="AS732" s="568"/>
      <c r="AV732" s="568"/>
      <c r="AY732" s="568"/>
      <c r="BB732" s="568"/>
      <c r="BQ732" s="568"/>
      <c r="BR732" s="568"/>
      <c r="BS732" s="568"/>
      <c r="BT732" s="568"/>
      <c r="DS732" s="568"/>
      <c r="DT732" s="568"/>
      <c r="DU732" s="568"/>
      <c r="DV732" s="568"/>
      <c r="DW732" s="568"/>
      <c r="DX732" s="568"/>
      <c r="DY732" s="568"/>
      <c r="DZ732" s="568"/>
      <c r="EA732" s="568"/>
      <c r="EB732" s="568"/>
      <c r="EC732" s="568"/>
      <c r="ED732" s="568"/>
      <c r="EE732" s="568"/>
      <c r="EF732" s="568"/>
      <c r="EG732" s="568"/>
      <c r="EH732" s="568"/>
      <c r="EI732" s="568"/>
      <c r="EJ732" s="568"/>
      <c r="EK732" s="568"/>
      <c r="EL732" s="568"/>
    </row>
    <row r="733" spans="1:142" ht="15.75" customHeight="1">
      <c r="A733" s="591"/>
      <c r="B733" s="591"/>
      <c r="C733" s="591"/>
      <c r="D733" s="591"/>
      <c r="E733" s="591"/>
      <c r="F733" s="591"/>
      <c r="G733" s="591"/>
      <c r="H733" s="591"/>
      <c r="I733" s="591"/>
      <c r="J733" s="591"/>
      <c r="K733" s="591"/>
      <c r="L733" s="591"/>
      <c r="M733" s="596"/>
      <c r="N733" s="597"/>
      <c r="O733" s="597"/>
      <c r="P733" s="597"/>
      <c r="Q733" s="597"/>
      <c r="R733" s="597"/>
      <c r="S733" s="597"/>
      <c r="T733" s="597"/>
      <c r="U733" s="597"/>
      <c r="V733" s="597"/>
      <c r="W733" s="597"/>
      <c r="X733" s="597"/>
      <c r="Y733" s="597"/>
      <c r="Z733" s="597"/>
      <c r="AA733" s="591"/>
      <c r="AM733" s="568"/>
      <c r="AS733" s="568"/>
      <c r="AV733" s="568"/>
      <c r="AY733" s="568"/>
      <c r="BB733" s="568"/>
      <c r="BQ733" s="568"/>
      <c r="BR733" s="568"/>
      <c r="BS733" s="568"/>
      <c r="BT733" s="568"/>
      <c r="DS733" s="568"/>
      <c r="DT733" s="568"/>
      <c r="DU733" s="568"/>
      <c r="DV733" s="568"/>
      <c r="DW733" s="568"/>
      <c r="DX733" s="568"/>
      <c r="DY733" s="568"/>
      <c r="DZ733" s="568"/>
      <c r="EA733" s="568"/>
      <c r="EB733" s="568"/>
      <c r="EC733" s="568"/>
      <c r="ED733" s="568"/>
      <c r="EE733" s="568"/>
      <c r="EF733" s="568"/>
      <c r="EG733" s="568"/>
      <c r="EH733" s="568"/>
      <c r="EI733" s="568"/>
      <c r="EJ733" s="568"/>
      <c r="EK733" s="568"/>
      <c r="EL733" s="568"/>
    </row>
    <row r="734" spans="1:142" ht="15.75" customHeight="1">
      <c r="A734" s="591"/>
      <c r="B734" s="591"/>
      <c r="C734" s="591"/>
      <c r="D734" s="591"/>
      <c r="E734" s="591"/>
      <c r="F734" s="591"/>
      <c r="G734" s="591"/>
      <c r="H734" s="591"/>
      <c r="I734" s="591"/>
      <c r="J734" s="591"/>
      <c r="K734" s="591"/>
      <c r="L734" s="591"/>
      <c r="M734" s="596"/>
      <c r="N734" s="597"/>
      <c r="O734" s="597"/>
      <c r="P734" s="597"/>
      <c r="Q734" s="597"/>
      <c r="R734" s="597"/>
      <c r="S734" s="597"/>
      <c r="T734" s="597"/>
      <c r="U734" s="597"/>
      <c r="V734" s="597"/>
      <c r="W734" s="597"/>
      <c r="X734" s="597"/>
      <c r="Y734" s="597"/>
      <c r="Z734" s="597"/>
      <c r="AA734" s="591"/>
      <c r="AM734" s="568"/>
      <c r="AS734" s="568"/>
      <c r="AV734" s="568"/>
      <c r="AY734" s="568"/>
      <c r="BB734" s="568"/>
      <c r="BQ734" s="568"/>
      <c r="BR734" s="568"/>
      <c r="BS734" s="568"/>
      <c r="BT734" s="568"/>
      <c r="DS734" s="568"/>
      <c r="DT734" s="568"/>
      <c r="DU734" s="568"/>
      <c r="DV734" s="568"/>
      <c r="DW734" s="568"/>
      <c r="DX734" s="568"/>
      <c r="DY734" s="568"/>
      <c r="DZ734" s="568"/>
      <c r="EA734" s="568"/>
      <c r="EB734" s="568"/>
      <c r="EC734" s="568"/>
      <c r="ED734" s="568"/>
      <c r="EE734" s="568"/>
      <c r="EF734" s="568"/>
      <c r="EG734" s="568"/>
      <c r="EH734" s="568"/>
      <c r="EI734" s="568"/>
      <c r="EJ734" s="568"/>
      <c r="EK734" s="568"/>
      <c r="EL734" s="568"/>
    </row>
    <row r="735" spans="1:142" ht="15.75" customHeight="1">
      <c r="A735" s="591"/>
      <c r="B735" s="591"/>
      <c r="C735" s="591"/>
      <c r="D735" s="591"/>
      <c r="E735" s="591"/>
      <c r="F735" s="591"/>
      <c r="G735" s="591"/>
      <c r="H735" s="591"/>
      <c r="I735" s="591"/>
      <c r="J735" s="591"/>
      <c r="K735" s="591"/>
      <c r="L735" s="591"/>
      <c r="M735" s="596"/>
      <c r="N735" s="597"/>
      <c r="O735" s="597"/>
      <c r="P735" s="597"/>
      <c r="Q735" s="597"/>
      <c r="R735" s="597"/>
      <c r="S735" s="597"/>
      <c r="T735" s="597"/>
      <c r="U735" s="597"/>
      <c r="V735" s="597"/>
      <c r="W735" s="597"/>
      <c r="X735" s="597"/>
      <c r="Y735" s="597"/>
      <c r="Z735" s="597"/>
      <c r="AA735" s="591"/>
      <c r="AM735" s="568"/>
      <c r="AS735" s="568"/>
      <c r="AV735" s="568"/>
      <c r="AY735" s="568"/>
      <c r="BB735" s="568"/>
      <c r="BQ735" s="568"/>
      <c r="BR735" s="568"/>
      <c r="BS735" s="568"/>
      <c r="BT735" s="568"/>
      <c r="DS735" s="568"/>
      <c r="DT735" s="568"/>
      <c r="DU735" s="568"/>
      <c r="DV735" s="568"/>
      <c r="DW735" s="568"/>
      <c r="DX735" s="568"/>
      <c r="DY735" s="568"/>
      <c r="DZ735" s="568"/>
      <c r="EA735" s="568"/>
      <c r="EB735" s="568"/>
      <c r="EC735" s="568"/>
      <c r="ED735" s="568"/>
      <c r="EE735" s="568"/>
      <c r="EF735" s="568"/>
      <c r="EG735" s="568"/>
      <c r="EH735" s="568"/>
      <c r="EI735" s="568"/>
      <c r="EJ735" s="568"/>
      <c r="EK735" s="568"/>
      <c r="EL735" s="568"/>
    </row>
    <row r="736" spans="1:142" ht="15.75" customHeight="1">
      <c r="A736" s="591"/>
      <c r="B736" s="591"/>
      <c r="C736" s="591"/>
      <c r="D736" s="591"/>
      <c r="E736" s="591"/>
      <c r="F736" s="591"/>
      <c r="G736" s="591"/>
      <c r="H736" s="591"/>
      <c r="I736" s="591"/>
      <c r="J736" s="591"/>
      <c r="K736" s="591"/>
      <c r="L736" s="591"/>
      <c r="M736" s="596"/>
      <c r="N736" s="597"/>
      <c r="O736" s="597"/>
      <c r="P736" s="597"/>
      <c r="Q736" s="597"/>
      <c r="R736" s="597"/>
      <c r="S736" s="597"/>
      <c r="T736" s="597"/>
      <c r="U736" s="597"/>
      <c r="V736" s="597"/>
      <c r="W736" s="597"/>
      <c r="X736" s="597"/>
      <c r="Y736" s="597"/>
      <c r="Z736" s="597"/>
      <c r="AA736" s="591"/>
      <c r="AM736" s="568"/>
      <c r="AS736" s="568"/>
      <c r="AV736" s="568"/>
      <c r="AY736" s="568"/>
      <c r="BB736" s="568"/>
      <c r="BQ736" s="568"/>
      <c r="BR736" s="568"/>
      <c r="BS736" s="568"/>
      <c r="BT736" s="568"/>
      <c r="DS736" s="568"/>
      <c r="DT736" s="568"/>
      <c r="DU736" s="568"/>
      <c r="DV736" s="568"/>
      <c r="DW736" s="568"/>
      <c r="DX736" s="568"/>
      <c r="DY736" s="568"/>
      <c r="DZ736" s="568"/>
      <c r="EA736" s="568"/>
      <c r="EB736" s="568"/>
      <c r="EC736" s="568"/>
      <c r="ED736" s="568"/>
      <c r="EE736" s="568"/>
      <c r="EF736" s="568"/>
      <c r="EG736" s="568"/>
      <c r="EH736" s="568"/>
      <c r="EI736" s="568"/>
      <c r="EJ736" s="568"/>
      <c r="EK736" s="568"/>
      <c r="EL736" s="568"/>
    </row>
    <row r="737" spans="1:142" ht="15.75" customHeight="1">
      <c r="A737" s="591"/>
      <c r="B737" s="591"/>
      <c r="C737" s="591"/>
      <c r="D737" s="591"/>
      <c r="E737" s="591"/>
      <c r="F737" s="591"/>
      <c r="G737" s="591"/>
      <c r="H737" s="591"/>
      <c r="I737" s="591"/>
      <c r="J737" s="591"/>
      <c r="K737" s="591"/>
      <c r="L737" s="591"/>
      <c r="M737" s="596"/>
      <c r="N737" s="597"/>
      <c r="O737" s="597"/>
      <c r="P737" s="597"/>
      <c r="Q737" s="597"/>
      <c r="R737" s="597"/>
      <c r="S737" s="597"/>
      <c r="T737" s="597"/>
      <c r="U737" s="597"/>
      <c r="V737" s="597"/>
      <c r="W737" s="597"/>
      <c r="X737" s="597"/>
      <c r="Y737" s="597"/>
      <c r="Z737" s="597"/>
      <c r="AA737" s="591"/>
      <c r="AM737" s="568"/>
      <c r="AS737" s="568"/>
      <c r="AV737" s="568"/>
      <c r="AY737" s="568"/>
      <c r="BB737" s="568"/>
      <c r="BQ737" s="568"/>
      <c r="BR737" s="568"/>
      <c r="BS737" s="568"/>
      <c r="BT737" s="568"/>
      <c r="DS737" s="568"/>
      <c r="DT737" s="568"/>
      <c r="DU737" s="568"/>
      <c r="DV737" s="568"/>
      <c r="DW737" s="568"/>
      <c r="DX737" s="568"/>
      <c r="DY737" s="568"/>
      <c r="DZ737" s="568"/>
      <c r="EA737" s="568"/>
      <c r="EB737" s="568"/>
      <c r="EC737" s="568"/>
      <c r="ED737" s="568"/>
      <c r="EE737" s="568"/>
      <c r="EF737" s="568"/>
      <c r="EG737" s="568"/>
      <c r="EH737" s="568"/>
      <c r="EI737" s="568"/>
      <c r="EJ737" s="568"/>
      <c r="EK737" s="568"/>
      <c r="EL737" s="568"/>
    </row>
    <row r="738" spans="1:142" ht="15.75" customHeight="1">
      <c r="A738" s="591"/>
      <c r="B738" s="591"/>
      <c r="C738" s="591"/>
      <c r="D738" s="591"/>
      <c r="E738" s="591"/>
      <c r="F738" s="591"/>
      <c r="G738" s="591"/>
      <c r="H738" s="591"/>
      <c r="I738" s="591"/>
      <c r="J738" s="591"/>
      <c r="K738" s="591"/>
      <c r="L738" s="591"/>
      <c r="M738" s="596"/>
      <c r="N738" s="597"/>
      <c r="O738" s="597"/>
      <c r="P738" s="597"/>
      <c r="Q738" s="597"/>
      <c r="R738" s="597"/>
      <c r="S738" s="597"/>
      <c r="T738" s="597"/>
      <c r="U738" s="597"/>
      <c r="V738" s="597"/>
      <c r="W738" s="597"/>
      <c r="X738" s="597"/>
      <c r="Y738" s="597"/>
      <c r="Z738" s="597"/>
      <c r="AA738" s="591"/>
      <c r="AM738" s="568"/>
      <c r="AS738" s="568"/>
      <c r="AV738" s="568"/>
      <c r="AY738" s="568"/>
      <c r="BB738" s="568"/>
      <c r="BQ738" s="568"/>
      <c r="BR738" s="568"/>
      <c r="BS738" s="568"/>
      <c r="BT738" s="568"/>
      <c r="DS738" s="568"/>
      <c r="DT738" s="568"/>
      <c r="DU738" s="568"/>
      <c r="DV738" s="568"/>
      <c r="DW738" s="568"/>
      <c r="DX738" s="568"/>
      <c r="DY738" s="568"/>
      <c r="DZ738" s="568"/>
      <c r="EA738" s="568"/>
      <c r="EB738" s="568"/>
      <c r="EC738" s="568"/>
      <c r="ED738" s="568"/>
      <c r="EE738" s="568"/>
      <c r="EF738" s="568"/>
      <c r="EG738" s="568"/>
      <c r="EH738" s="568"/>
      <c r="EI738" s="568"/>
      <c r="EJ738" s="568"/>
      <c r="EK738" s="568"/>
      <c r="EL738" s="568"/>
    </row>
    <row r="739" spans="1:142" ht="15.75" customHeight="1">
      <c r="A739" s="591"/>
      <c r="B739" s="591"/>
      <c r="C739" s="591"/>
      <c r="D739" s="591"/>
      <c r="E739" s="591"/>
      <c r="F739" s="591"/>
      <c r="G739" s="591"/>
      <c r="H739" s="591"/>
      <c r="I739" s="591"/>
      <c r="J739" s="591"/>
      <c r="K739" s="591"/>
      <c r="L739" s="591"/>
      <c r="M739" s="596"/>
      <c r="N739" s="597"/>
      <c r="O739" s="597"/>
      <c r="P739" s="597"/>
      <c r="Q739" s="597"/>
      <c r="R739" s="597"/>
      <c r="S739" s="597"/>
      <c r="T739" s="597"/>
      <c r="U739" s="597"/>
      <c r="V739" s="597"/>
      <c r="W739" s="597"/>
      <c r="X739" s="597"/>
      <c r="Y739" s="597"/>
      <c r="Z739" s="597"/>
      <c r="AA739" s="591"/>
      <c r="AM739" s="568"/>
      <c r="AS739" s="568"/>
      <c r="AV739" s="568"/>
      <c r="AY739" s="568"/>
      <c r="BB739" s="568"/>
      <c r="BQ739" s="568"/>
      <c r="BR739" s="568"/>
      <c r="BS739" s="568"/>
      <c r="BT739" s="568"/>
      <c r="DS739" s="568"/>
      <c r="DT739" s="568"/>
      <c r="DU739" s="568"/>
      <c r="DV739" s="568"/>
      <c r="DW739" s="568"/>
      <c r="DX739" s="568"/>
      <c r="DY739" s="568"/>
      <c r="DZ739" s="568"/>
      <c r="EA739" s="568"/>
      <c r="EB739" s="568"/>
      <c r="EC739" s="568"/>
      <c r="ED739" s="568"/>
      <c r="EE739" s="568"/>
      <c r="EF739" s="568"/>
      <c r="EG739" s="568"/>
      <c r="EH739" s="568"/>
      <c r="EI739" s="568"/>
      <c r="EJ739" s="568"/>
      <c r="EK739" s="568"/>
      <c r="EL739" s="568"/>
    </row>
    <row r="740" spans="1:142" ht="15.75" customHeight="1">
      <c r="A740" s="591"/>
      <c r="B740" s="591"/>
      <c r="C740" s="591"/>
      <c r="D740" s="591"/>
      <c r="E740" s="591"/>
      <c r="F740" s="591"/>
      <c r="G740" s="591"/>
      <c r="H740" s="591"/>
      <c r="I740" s="591"/>
      <c r="J740" s="591"/>
      <c r="K740" s="591"/>
      <c r="L740" s="591"/>
      <c r="M740" s="596"/>
      <c r="N740" s="597"/>
      <c r="O740" s="597"/>
      <c r="P740" s="597"/>
      <c r="Q740" s="597"/>
      <c r="R740" s="597"/>
      <c r="S740" s="597"/>
      <c r="T740" s="597"/>
      <c r="U740" s="597"/>
      <c r="V740" s="597"/>
      <c r="W740" s="597"/>
      <c r="X740" s="597"/>
      <c r="Y740" s="597"/>
      <c r="Z740" s="597"/>
      <c r="AA740" s="591"/>
      <c r="AM740" s="568"/>
      <c r="BR740" s="568"/>
      <c r="BS740" s="568"/>
      <c r="BT740" s="568"/>
      <c r="DS740" s="568"/>
      <c r="DT740" s="568"/>
      <c r="DU740" s="568"/>
      <c r="DV740" s="568"/>
      <c r="DW740" s="568"/>
      <c r="DX740" s="568"/>
      <c r="DY740" s="568"/>
      <c r="DZ740" s="568"/>
      <c r="EA740" s="568"/>
      <c r="EB740" s="568"/>
      <c r="EC740" s="568"/>
      <c r="ED740" s="568"/>
      <c r="EE740" s="568"/>
      <c r="EF740" s="568"/>
      <c r="EG740" s="568"/>
      <c r="EH740" s="568"/>
      <c r="EI740" s="568"/>
      <c r="EJ740" s="568"/>
      <c r="EK740" s="568"/>
      <c r="EL740" s="568"/>
    </row>
    <row r="741" spans="1:142" ht="15.75" customHeight="1">
      <c r="A741" s="591"/>
      <c r="B741" s="591"/>
      <c r="C741" s="591"/>
      <c r="D741" s="591"/>
      <c r="E741" s="591"/>
      <c r="F741" s="591"/>
      <c r="G741" s="591"/>
      <c r="H741" s="591"/>
      <c r="I741" s="591"/>
      <c r="J741" s="591"/>
      <c r="K741" s="591"/>
      <c r="L741" s="591"/>
      <c r="M741" s="596"/>
      <c r="N741" s="597"/>
      <c r="O741" s="597"/>
      <c r="P741" s="597"/>
      <c r="Q741" s="597"/>
      <c r="R741" s="597"/>
      <c r="S741" s="597"/>
      <c r="T741" s="597"/>
      <c r="U741" s="597"/>
      <c r="V741" s="597"/>
      <c r="W741" s="597"/>
      <c r="X741" s="597"/>
      <c r="Y741" s="597"/>
      <c r="Z741" s="597"/>
      <c r="AA741" s="591"/>
      <c r="AM741" s="568"/>
      <c r="BR741" s="568"/>
      <c r="BS741" s="568"/>
      <c r="BT741" s="568"/>
      <c r="DS741" s="568"/>
      <c r="DT741" s="568"/>
      <c r="DU741" s="568"/>
      <c r="DV741" s="568"/>
      <c r="DW741" s="568"/>
      <c r="DX741" s="568"/>
      <c r="DY741" s="568"/>
      <c r="DZ741" s="568"/>
      <c r="EA741" s="568"/>
      <c r="EB741" s="568"/>
      <c r="EC741" s="568"/>
      <c r="ED741" s="568"/>
      <c r="EE741" s="568"/>
      <c r="EF741" s="568"/>
      <c r="EG741" s="568"/>
      <c r="EH741" s="568"/>
      <c r="EI741" s="568"/>
      <c r="EJ741" s="568"/>
      <c r="EK741" s="568"/>
      <c r="EL741" s="568"/>
    </row>
    <row r="742" spans="1:142" ht="15.75" customHeight="1">
      <c r="A742" s="591"/>
      <c r="B742" s="591"/>
      <c r="C742" s="591"/>
      <c r="D742" s="591"/>
      <c r="E742" s="591"/>
      <c r="F742" s="591"/>
      <c r="G742" s="591"/>
      <c r="H742" s="591"/>
      <c r="I742" s="591"/>
      <c r="J742" s="591"/>
      <c r="K742" s="591"/>
      <c r="L742" s="591"/>
      <c r="M742" s="596"/>
      <c r="N742" s="597"/>
      <c r="O742" s="597"/>
      <c r="P742" s="597"/>
      <c r="Q742" s="597"/>
      <c r="R742" s="597"/>
      <c r="S742" s="597"/>
      <c r="T742" s="597"/>
      <c r="U742" s="597"/>
      <c r="V742" s="597"/>
      <c r="W742" s="597"/>
      <c r="X742" s="597"/>
      <c r="Y742" s="597"/>
      <c r="Z742" s="597"/>
      <c r="AA742" s="591"/>
      <c r="AM742" s="568"/>
      <c r="BR742" s="568"/>
      <c r="BS742" s="568"/>
      <c r="BT742" s="568"/>
      <c r="DS742" s="568"/>
      <c r="DT742" s="568"/>
      <c r="DU742" s="568"/>
      <c r="DV742" s="568"/>
      <c r="DW742" s="568"/>
      <c r="DX742" s="568"/>
      <c r="DY742" s="568"/>
      <c r="DZ742" s="568"/>
      <c r="EA742" s="568"/>
      <c r="EB742" s="568"/>
      <c r="EC742" s="568"/>
      <c r="ED742" s="568"/>
      <c r="EE742" s="568"/>
      <c r="EF742" s="568"/>
      <c r="EG742" s="568"/>
      <c r="EH742" s="568"/>
      <c r="EI742" s="568"/>
      <c r="EJ742" s="568"/>
      <c r="EK742" s="568"/>
      <c r="EL742" s="568"/>
    </row>
    <row r="743" spans="1:142" ht="15.75" customHeight="1">
      <c r="A743" s="591"/>
      <c r="B743" s="591"/>
      <c r="C743" s="591"/>
      <c r="D743" s="591"/>
      <c r="E743" s="591"/>
      <c r="F743" s="591"/>
      <c r="G743" s="591"/>
      <c r="H743" s="591"/>
      <c r="I743" s="591"/>
      <c r="J743" s="591"/>
      <c r="K743" s="591"/>
      <c r="L743" s="591"/>
      <c r="M743" s="596"/>
      <c r="N743" s="597"/>
      <c r="O743" s="597"/>
      <c r="P743" s="597"/>
      <c r="Q743" s="597"/>
      <c r="R743" s="597"/>
      <c r="S743" s="597"/>
      <c r="T743" s="597"/>
      <c r="U743" s="597"/>
      <c r="V743" s="597"/>
      <c r="W743" s="597"/>
      <c r="X743" s="597"/>
      <c r="Y743" s="597"/>
      <c r="Z743" s="597"/>
      <c r="AA743" s="591"/>
      <c r="AM743" s="568"/>
      <c r="BR743" s="568"/>
      <c r="BS743" s="568"/>
      <c r="BT743" s="568"/>
      <c r="DS743" s="568"/>
      <c r="DT743" s="568"/>
      <c r="DU743" s="568"/>
      <c r="DV743" s="568"/>
      <c r="DW743" s="568"/>
      <c r="DX743" s="568"/>
      <c r="DY743" s="568"/>
      <c r="DZ743" s="568"/>
      <c r="EA743" s="568"/>
      <c r="EB743" s="568"/>
      <c r="EC743" s="568"/>
      <c r="ED743" s="568"/>
      <c r="EE743" s="568"/>
      <c r="EF743" s="568"/>
      <c r="EG743" s="568"/>
      <c r="EH743" s="568"/>
      <c r="EI743" s="568"/>
      <c r="EJ743" s="568"/>
      <c r="EK743" s="568"/>
      <c r="EL743" s="568"/>
    </row>
    <row r="744" spans="1:142" ht="15.75" customHeight="1">
      <c r="A744" s="591"/>
      <c r="B744" s="591"/>
      <c r="C744" s="591"/>
      <c r="D744" s="591"/>
      <c r="E744" s="591"/>
      <c r="F744" s="591"/>
      <c r="G744" s="591"/>
      <c r="H744" s="591"/>
      <c r="I744" s="591"/>
      <c r="J744" s="591"/>
      <c r="K744" s="591"/>
      <c r="L744" s="591"/>
      <c r="M744" s="596"/>
      <c r="N744" s="597"/>
      <c r="O744" s="597"/>
      <c r="P744" s="597"/>
      <c r="Q744" s="597"/>
      <c r="R744" s="597"/>
      <c r="S744" s="597"/>
      <c r="T744" s="597"/>
      <c r="U744" s="597"/>
      <c r="V744" s="597"/>
      <c r="W744" s="597"/>
      <c r="X744" s="597"/>
      <c r="Y744" s="597"/>
      <c r="Z744" s="597"/>
      <c r="AA744" s="591"/>
      <c r="AM744" s="568"/>
      <c r="BR744" s="568"/>
      <c r="BS744" s="568"/>
      <c r="BT744" s="568"/>
      <c r="DS744" s="568"/>
      <c r="DT744" s="568"/>
      <c r="DU744" s="568"/>
      <c r="DV744" s="568"/>
      <c r="DW744" s="568"/>
      <c r="DX744" s="568"/>
      <c r="DY744" s="568"/>
      <c r="DZ744" s="568"/>
      <c r="EA744" s="568"/>
      <c r="EB744" s="568"/>
      <c r="EC744" s="568"/>
      <c r="ED744" s="568"/>
      <c r="EE744" s="568"/>
      <c r="EF744" s="568"/>
      <c r="EG744" s="568"/>
      <c r="EH744" s="568"/>
      <c r="EI744" s="568"/>
      <c r="EJ744" s="568"/>
      <c r="EK744" s="568"/>
      <c r="EL744" s="568"/>
    </row>
    <row r="745" spans="1:142" ht="15.75" customHeight="1">
      <c r="A745" s="591"/>
      <c r="B745" s="591"/>
      <c r="C745" s="591"/>
      <c r="D745" s="591"/>
      <c r="E745" s="591"/>
      <c r="F745" s="591"/>
      <c r="G745" s="591"/>
      <c r="H745" s="591"/>
      <c r="I745" s="591"/>
      <c r="J745" s="591"/>
      <c r="K745" s="591"/>
      <c r="L745" s="591"/>
      <c r="M745" s="596"/>
      <c r="N745" s="597"/>
      <c r="O745" s="597"/>
      <c r="P745" s="597"/>
      <c r="Q745" s="597"/>
      <c r="R745" s="597"/>
      <c r="S745" s="597"/>
      <c r="T745" s="597"/>
      <c r="U745" s="597"/>
      <c r="V745" s="597"/>
      <c r="W745" s="597"/>
      <c r="X745" s="597"/>
      <c r="Y745" s="597"/>
      <c r="Z745" s="597"/>
      <c r="AA745" s="591"/>
      <c r="AM745" s="568"/>
      <c r="BR745" s="568"/>
      <c r="BS745" s="568"/>
      <c r="BT745" s="568"/>
      <c r="DS745" s="568"/>
      <c r="DT745" s="568"/>
      <c r="DU745" s="568"/>
      <c r="DV745" s="568"/>
      <c r="DW745" s="568"/>
      <c r="DX745" s="568"/>
      <c r="DY745" s="568"/>
      <c r="DZ745" s="568"/>
      <c r="EA745" s="568"/>
      <c r="EB745" s="568"/>
      <c r="EC745" s="568"/>
      <c r="ED745" s="568"/>
      <c r="EE745" s="568"/>
      <c r="EF745" s="568"/>
      <c r="EG745" s="568"/>
      <c r="EH745" s="568"/>
      <c r="EI745" s="568"/>
      <c r="EJ745" s="568"/>
      <c r="EK745" s="568"/>
      <c r="EL745" s="568"/>
    </row>
    <row r="746" spans="1:142" ht="15.75" customHeight="1">
      <c r="A746" s="591"/>
      <c r="B746" s="591"/>
      <c r="C746" s="591"/>
      <c r="D746" s="591"/>
      <c r="E746" s="591"/>
      <c r="F746" s="591"/>
      <c r="G746" s="591"/>
      <c r="H746" s="591"/>
      <c r="I746" s="591"/>
      <c r="J746" s="591"/>
      <c r="K746" s="591"/>
      <c r="L746" s="591"/>
      <c r="M746" s="596"/>
      <c r="N746" s="597"/>
      <c r="O746" s="597"/>
      <c r="P746" s="597"/>
      <c r="Q746" s="597"/>
      <c r="R746" s="597"/>
      <c r="S746" s="597"/>
      <c r="T746" s="597"/>
      <c r="U746" s="597"/>
      <c r="V746" s="597"/>
      <c r="W746" s="597"/>
      <c r="X746" s="597"/>
      <c r="Y746" s="597"/>
      <c r="Z746" s="597"/>
      <c r="AA746" s="591"/>
      <c r="AM746" s="568"/>
      <c r="BR746" s="568"/>
      <c r="BS746" s="568"/>
      <c r="BT746" s="568"/>
      <c r="DS746" s="568"/>
      <c r="DT746" s="568"/>
      <c r="DU746" s="568"/>
      <c r="DV746" s="568"/>
      <c r="DW746" s="568"/>
      <c r="DX746" s="568"/>
      <c r="DY746" s="568"/>
      <c r="DZ746" s="568"/>
      <c r="EA746" s="568"/>
      <c r="EB746" s="568"/>
      <c r="EC746" s="568"/>
      <c r="ED746" s="568"/>
      <c r="EE746" s="568"/>
      <c r="EF746" s="568"/>
      <c r="EG746" s="568"/>
      <c r="EH746" s="568"/>
      <c r="EI746" s="568"/>
      <c r="EJ746" s="568"/>
      <c r="EK746" s="568"/>
      <c r="EL746" s="568"/>
    </row>
    <row r="747" spans="1:142" ht="15.75" customHeight="1">
      <c r="A747" s="591"/>
      <c r="B747" s="591"/>
      <c r="C747" s="591"/>
      <c r="D747" s="591"/>
      <c r="E747" s="591"/>
      <c r="F747" s="591"/>
      <c r="G747" s="591"/>
      <c r="H747" s="591"/>
      <c r="I747" s="591"/>
      <c r="J747" s="591"/>
      <c r="K747" s="591"/>
      <c r="L747" s="591"/>
      <c r="M747" s="596"/>
      <c r="N747" s="597"/>
      <c r="O747" s="597"/>
      <c r="P747" s="597"/>
      <c r="Q747" s="597"/>
      <c r="R747" s="597"/>
      <c r="S747" s="597"/>
      <c r="T747" s="597"/>
      <c r="U747" s="597"/>
      <c r="V747" s="597"/>
      <c r="W747" s="597"/>
      <c r="X747" s="597"/>
      <c r="Y747" s="597"/>
      <c r="Z747" s="597"/>
      <c r="AA747" s="591"/>
      <c r="AM747" s="568"/>
      <c r="BR747" s="568"/>
      <c r="BS747" s="568"/>
      <c r="BT747" s="568"/>
      <c r="DS747" s="568"/>
      <c r="DT747" s="568"/>
      <c r="DU747" s="568"/>
      <c r="DV747" s="568"/>
      <c r="DW747" s="568"/>
      <c r="DX747" s="568"/>
      <c r="DY747" s="568"/>
      <c r="DZ747" s="568"/>
      <c r="EA747" s="568"/>
      <c r="EB747" s="568"/>
      <c r="EC747" s="568"/>
      <c r="ED747" s="568"/>
      <c r="EE747" s="568"/>
      <c r="EF747" s="568"/>
      <c r="EG747" s="568"/>
      <c r="EH747" s="568"/>
      <c r="EI747" s="568"/>
      <c r="EJ747" s="568"/>
      <c r="EK747" s="568"/>
      <c r="EL747" s="568"/>
    </row>
    <row r="748" spans="1:142" ht="15.75" customHeight="1">
      <c r="A748" s="591"/>
      <c r="B748" s="591"/>
      <c r="C748" s="591"/>
      <c r="D748" s="591"/>
      <c r="E748" s="591"/>
      <c r="F748" s="591"/>
      <c r="G748" s="591"/>
      <c r="H748" s="591"/>
      <c r="I748" s="591"/>
      <c r="J748" s="591"/>
      <c r="K748" s="591"/>
      <c r="L748" s="591"/>
      <c r="M748" s="596"/>
      <c r="N748" s="597"/>
      <c r="O748" s="597"/>
      <c r="P748" s="597"/>
      <c r="Q748" s="597"/>
      <c r="R748" s="597"/>
      <c r="S748" s="597"/>
      <c r="T748" s="597"/>
      <c r="U748" s="597"/>
      <c r="V748" s="597"/>
      <c r="W748" s="597"/>
      <c r="X748" s="597"/>
      <c r="Y748" s="597"/>
      <c r="Z748" s="597"/>
      <c r="AA748" s="591"/>
      <c r="AM748" s="568"/>
      <c r="BR748" s="568"/>
      <c r="BS748" s="568"/>
      <c r="BT748" s="568"/>
      <c r="DS748" s="568"/>
      <c r="DT748" s="568"/>
      <c r="DU748" s="568"/>
      <c r="DV748" s="568"/>
      <c r="DW748" s="568"/>
      <c r="DX748" s="568"/>
      <c r="DY748" s="568"/>
      <c r="DZ748" s="568"/>
      <c r="EA748" s="568"/>
      <c r="EB748" s="568"/>
      <c r="EC748" s="568"/>
      <c r="ED748" s="568"/>
      <c r="EE748" s="568"/>
      <c r="EF748" s="568"/>
      <c r="EG748" s="568"/>
      <c r="EH748" s="568"/>
      <c r="EI748" s="568"/>
      <c r="EJ748" s="568"/>
      <c r="EK748" s="568"/>
      <c r="EL748" s="568"/>
    </row>
    <row r="749" spans="1:142" ht="15.75" customHeight="1">
      <c r="A749" s="591"/>
      <c r="B749" s="591"/>
      <c r="C749" s="591"/>
      <c r="D749" s="591"/>
      <c r="E749" s="591"/>
      <c r="F749" s="591"/>
      <c r="G749" s="591"/>
      <c r="H749" s="591"/>
      <c r="I749" s="591"/>
      <c r="J749" s="591"/>
      <c r="K749" s="591"/>
      <c r="L749" s="591"/>
      <c r="M749" s="596"/>
      <c r="N749" s="597"/>
      <c r="O749" s="597"/>
      <c r="P749" s="597"/>
      <c r="Q749" s="597"/>
      <c r="R749" s="597"/>
      <c r="S749" s="597"/>
      <c r="T749" s="597"/>
      <c r="U749" s="597"/>
      <c r="V749" s="597"/>
      <c r="W749" s="597"/>
      <c r="X749" s="597"/>
      <c r="Y749" s="597"/>
      <c r="Z749" s="597"/>
      <c r="AA749" s="591"/>
      <c r="AM749" s="568"/>
      <c r="BR749" s="568"/>
      <c r="BS749" s="568"/>
      <c r="BT749" s="568"/>
      <c r="DS749" s="568"/>
      <c r="DT749" s="568"/>
      <c r="DU749" s="568"/>
      <c r="DV749" s="568"/>
      <c r="DW749" s="568"/>
      <c r="DX749" s="568"/>
      <c r="DY749" s="568"/>
      <c r="DZ749" s="568"/>
      <c r="EA749" s="568"/>
      <c r="EB749" s="568"/>
      <c r="EC749" s="568"/>
      <c r="ED749" s="568"/>
      <c r="EE749" s="568"/>
      <c r="EF749" s="568"/>
      <c r="EG749" s="568"/>
      <c r="EH749" s="568"/>
      <c r="EI749" s="568"/>
      <c r="EJ749" s="568"/>
      <c r="EK749" s="568"/>
      <c r="EL749" s="568"/>
    </row>
    <row r="750" spans="1:142" ht="15.75" customHeight="1">
      <c r="A750" s="591"/>
      <c r="B750" s="591"/>
      <c r="C750" s="591"/>
      <c r="D750" s="591"/>
      <c r="E750" s="591"/>
      <c r="F750" s="591"/>
      <c r="G750" s="591"/>
      <c r="H750" s="591"/>
      <c r="I750" s="591"/>
      <c r="J750" s="591"/>
      <c r="K750" s="591"/>
      <c r="L750" s="591"/>
      <c r="M750" s="596"/>
      <c r="N750" s="597"/>
      <c r="O750" s="597"/>
      <c r="P750" s="597"/>
      <c r="Q750" s="597"/>
      <c r="R750" s="597"/>
      <c r="S750" s="597"/>
      <c r="T750" s="597"/>
      <c r="U750" s="597"/>
      <c r="V750" s="597"/>
      <c r="W750" s="597"/>
      <c r="X750" s="597"/>
      <c r="Y750" s="597"/>
      <c r="Z750" s="597"/>
      <c r="AA750" s="591"/>
      <c r="AM750" s="568"/>
      <c r="BR750" s="568"/>
      <c r="BS750" s="568"/>
      <c r="BT750" s="568"/>
      <c r="DS750" s="568"/>
      <c r="DT750" s="568"/>
      <c r="DU750" s="568"/>
      <c r="DV750" s="568"/>
      <c r="DW750" s="568"/>
      <c r="DX750" s="568"/>
      <c r="DY750" s="568"/>
      <c r="DZ750" s="568"/>
      <c r="EA750" s="568"/>
      <c r="EB750" s="568"/>
      <c r="EC750" s="568"/>
      <c r="ED750" s="568"/>
      <c r="EE750" s="568"/>
      <c r="EF750" s="568"/>
      <c r="EG750" s="568"/>
      <c r="EH750" s="568"/>
      <c r="EI750" s="568"/>
      <c r="EJ750" s="568"/>
      <c r="EK750" s="568"/>
      <c r="EL750" s="568"/>
    </row>
    <row r="751" spans="1:142" ht="15.75" customHeight="1">
      <c r="A751" s="591"/>
      <c r="B751" s="591"/>
      <c r="C751" s="591"/>
      <c r="D751" s="591"/>
      <c r="E751" s="591"/>
      <c r="F751" s="591"/>
      <c r="G751" s="591"/>
      <c r="H751" s="591"/>
      <c r="I751" s="591"/>
      <c r="J751" s="591"/>
      <c r="K751" s="591"/>
      <c r="L751" s="591"/>
      <c r="M751" s="596"/>
      <c r="N751" s="597"/>
      <c r="O751" s="597"/>
      <c r="P751" s="597"/>
      <c r="Q751" s="597"/>
      <c r="R751" s="597"/>
      <c r="S751" s="597"/>
      <c r="T751" s="597"/>
      <c r="U751" s="597"/>
      <c r="V751" s="597"/>
      <c r="W751" s="597"/>
      <c r="X751" s="597"/>
      <c r="Y751" s="597"/>
      <c r="Z751" s="597"/>
      <c r="AA751" s="591"/>
      <c r="AM751" s="568"/>
      <c r="BR751" s="568"/>
      <c r="BS751" s="568"/>
      <c r="BT751" s="568"/>
      <c r="DS751" s="568"/>
      <c r="DT751" s="568"/>
      <c r="DU751" s="568"/>
      <c r="DV751" s="568"/>
      <c r="DW751" s="568"/>
      <c r="DX751" s="568"/>
      <c r="DY751" s="568"/>
      <c r="DZ751" s="568"/>
      <c r="EA751" s="568"/>
      <c r="EB751" s="568"/>
      <c r="EC751" s="568"/>
      <c r="ED751" s="568"/>
      <c r="EE751" s="568"/>
      <c r="EF751" s="568"/>
      <c r="EG751" s="568"/>
      <c r="EH751" s="568"/>
      <c r="EI751" s="568"/>
      <c r="EJ751" s="568"/>
      <c r="EK751" s="568"/>
      <c r="EL751" s="568"/>
    </row>
    <row r="752" spans="1:142" ht="15.75" customHeight="1">
      <c r="A752" s="591"/>
      <c r="B752" s="591"/>
      <c r="C752" s="591"/>
      <c r="D752" s="591"/>
      <c r="E752" s="591"/>
      <c r="F752" s="591"/>
      <c r="G752" s="591"/>
      <c r="H752" s="591"/>
      <c r="I752" s="591"/>
      <c r="J752" s="591"/>
      <c r="K752" s="591"/>
      <c r="L752" s="591"/>
      <c r="M752" s="596"/>
      <c r="N752" s="597"/>
      <c r="O752" s="597"/>
      <c r="P752" s="597"/>
      <c r="Q752" s="597"/>
      <c r="R752" s="597"/>
      <c r="S752" s="597"/>
      <c r="T752" s="597"/>
      <c r="U752" s="597"/>
      <c r="V752" s="597"/>
      <c r="W752" s="597"/>
      <c r="X752" s="597"/>
      <c r="Y752" s="597"/>
      <c r="Z752" s="597"/>
      <c r="AA752" s="591"/>
      <c r="AM752" s="568"/>
      <c r="BR752" s="568"/>
      <c r="BS752" s="568"/>
      <c r="BT752" s="568"/>
      <c r="DS752" s="568"/>
      <c r="DT752" s="568"/>
      <c r="DU752" s="568"/>
      <c r="DV752" s="568"/>
      <c r="DW752" s="568"/>
      <c r="DX752" s="568"/>
      <c r="DY752" s="568"/>
      <c r="DZ752" s="568"/>
      <c r="EA752" s="568"/>
      <c r="EB752" s="568"/>
      <c r="EC752" s="568"/>
      <c r="ED752" s="568"/>
      <c r="EE752" s="568"/>
      <c r="EF752" s="568"/>
      <c r="EG752" s="568"/>
      <c r="EH752" s="568"/>
      <c r="EI752" s="568"/>
      <c r="EJ752" s="568"/>
      <c r="EK752" s="568"/>
      <c r="EL752" s="568"/>
    </row>
    <row r="753" spans="1:142" ht="15.75" customHeight="1">
      <c r="A753" s="591"/>
      <c r="B753" s="591"/>
      <c r="C753" s="591"/>
      <c r="D753" s="591"/>
      <c r="E753" s="591"/>
      <c r="F753" s="591"/>
      <c r="G753" s="591"/>
      <c r="H753" s="591"/>
      <c r="I753" s="591"/>
      <c r="J753" s="591"/>
      <c r="K753" s="591"/>
      <c r="L753" s="591"/>
      <c r="M753" s="596"/>
      <c r="N753" s="597"/>
      <c r="O753" s="597"/>
      <c r="P753" s="597"/>
      <c r="Q753" s="597"/>
      <c r="R753" s="597"/>
      <c r="S753" s="597"/>
      <c r="T753" s="597"/>
      <c r="U753" s="597"/>
      <c r="V753" s="597"/>
      <c r="W753" s="597"/>
      <c r="X753" s="597"/>
      <c r="Y753" s="597"/>
      <c r="Z753" s="597"/>
      <c r="AA753" s="591"/>
      <c r="AM753" s="568"/>
      <c r="BR753" s="568"/>
      <c r="BS753" s="568"/>
      <c r="BT753" s="568"/>
      <c r="DS753" s="568"/>
      <c r="DT753" s="568"/>
      <c r="DU753" s="568"/>
      <c r="DV753" s="568"/>
      <c r="DW753" s="568"/>
      <c r="DX753" s="568"/>
      <c r="DY753" s="568"/>
      <c r="DZ753" s="568"/>
      <c r="EA753" s="568"/>
      <c r="EB753" s="568"/>
      <c r="EC753" s="568"/>
      <c r="ED753" s="568"/>
      <c r="EE753" s="568"/>
      <c r="EF753" s="568"/>
      <c r="EG753" s="568"/>
      <c r="EH753" s="568"/>
      <c r="EI753" s="568"/>
      <c r="EJ753" s="568"/>
      <c r="EK753" s="568"/>
      <c r="EL753" s="568"/>
    </row>
    <row r="754" spans="1:142" ht="15.75" customHeight="1">
      <c r="A754" s="591"/>
      <c r="B754" s="591"/>
      <c r="C754" s="591"/>
      <c r="D754" s="591"/>
      <c r="E754" s="591"/>
      <c r="F754" s="591"/>
      <c r="G754" s="591"/>
      <c r="H754" s="591"/>
      <c r="I754" s="591"/>
      <c r="J754" s="591"/>
      <c r="K754" s="591"/>
      <c r="L754" s="591"/>
      <c r="M754" s="596"/>
      <c r="N754" s="597"/>
      <c r="O754" s="597"/>
      <c r="P754" s="597"/>
      <c r="Q754" s="597"/>
      <c r="R754" s="597"/>
      <c r="S754" s="597"/>
      <c r="T754" s="597"/>
      <c r="U754" s="597"/>
      <c r="V754" s="597"/>
      <c r="W754" s="597"/>
      <c r="X754" s="597"/>
      <c r="Y754" s="597"/>
      <c r="Z754" s="597"/>
      <c r="AA754" s="591"/>
      <c r="AM754" s="568"/>
      <c r="BR754" s="568"/>
      <c r="BS754" s="568"/>
      <c r="BT754" s="568"/>
      <c r="DS754" s="568"/>
      <c r="DT754" s="568"/>
      <c r="DU754" s="568"/>
      <c r="DV754" s="568"/>
      <c r="DW754" s="568"/>
      <c r="DX754" s="568"/>
      <c r="DY754" s="568"/>
      <c r="DZ754" s="568"/>
      <c r="EA754" s="568"/>
      <c r="EB754" s="568"/>
      <c r="EC754" s="568"/>
      <c r="ED754" s="568"/>
      <c r="EE754" s="568"/>
      <c r="EF754" s="568"/>
      <c r="EG754" s="568"/>
      <c r="EH754" s="568"/>
      <c r="EI754" s="568"/>
      <c r="EJ754" s="568"/>
      <c r="EK754" s="568"/>
      <c r="EL754" s="568"/>
    </row>
    <row r="755" spans="1:142" ht="15.75" customHeight="1">
      <c r="A755" s="591"/>
      <c r="B755" s="591"/>
      <c r="C755" s="591"/>
      <c r="D755" s="591"/>
      <c r="E755" s="591"/>
      <c r="F755" s="591"/>
      <c r="G755" s="591"/>
      <c r="H755" s="591"/>
      <c r="I755" s="591"/>
      <c r="J755" s="591"/>
      <c r="K755" s="591"/>
      <c r="L755" s="591"/>
      <c r="M755" s="596"/>
      <c r="N755" s="597"/>
      <c r="O755" s="597"/>
      <c r="P755" s="597"/>
      <c r="Q755" s="597"/>
      <c r="R755" s="597"/>
      <c r="S755" s="597"/>
      <c r="T755" s="597"/>
      <c r="U755" s="597"/>
      <c r="V755" s="597"/>
      <c r="W755" s="597"/>
      <c r="X755" s="597"/>
      <c r="Y755" s="597"/>
      <c r="Z755" s="597"/>
      <c r="AA755" s="591"/>
      <c r="AM755" s="568"/>
      <c r="BR755" s="568"/>
      <c r="BS755" s="568"/>
      <c r="BT755" s="568"/>
      <c r="DS755" s="568"/>
      <c r="DT755" s="568"/>
      <c r="DU755" s="568"/>
      <c r="DV755" s="568"/>
      <c r="DW755" s="568"/>
      <c r="DX755" s="568"/>
      <c r="DY755" s="568"/>
      <c r="DZ755" s="568"/>
      <c r="EA755" s="568"/>
      <c r="EB755" s="568"/>
      <c r="EC755" s="568"/>
      <c r="ED755" s="568"/>
      <c r="EE755" s="568"/>
      <c r="EF755" s="568"/>
      <c r="EG755" s="568"/>
      <c r="EH755" s="568"/>
      <c r="EI755" s="568"/>
      <c r="EJ755" s="568"/>
      <c r="EK755" s="568"/>
      <c r="EL755" s="568"/>
    </row>
    <row r="756" spans="1:142" ht="15.75" customHeight="1">
      <c r="A756" s="591"/>
      <c r="B756" s="591"/>
      <c r="C756" s="591"/>
      <c r="D756" s="591"/>
      <c r="E756" s="591"/>
      <c r="F756" s="591"/>
      <c r="G756" s="591"/>
      <c r="H756" s="591"/>
      <c r="I756" s="591"/>
      <c r="J756" s="591"/>
      <c r="K756" s="591"/>
      <c r="L756" s="591"/>
      <c r="M756" s="596"/>
      <c r="N756" s="597"/>
      <c r="O756" s="597"/>
      <c r="P756" s="597"/>
      <c r="Q756" s="597"/>
      <c r="R756" s="597"/>
      <c r="S756" s="597"/>
      <c r="T756" s="597"/>
      <c r="U756" s="597"/>
      <c r="V756" s="597"/>
      <c r="W756" s="597"/>
      <c r="X756" s="597"/>
      <c r="Y756" s="597"/>
      <c r="Z756" s="597"/>
      <c r="AA756" s="591"/>
      <c r="AM756" s="568"/>
      <c r="BR756" s="568"/>
      <c r="BS756" s="568"/>
      <c r="BT756" s="568"/>
      <c r="DS756" s="568"/>
      <c r="DT756" s="568"/>
      <c r="DU756" s="568"/>
      <c r="DV756" s="568"/>
      <c r="DW756" s="568"/>
      <c r="DX756" s="568"/>
      <c r="DY756" s="568"/>
      <c r="DZ756" s="568"/>
      <c r="EA756" s="568"/>
      <c r="EB756" s="568"/>
      <c r="EC756" s="568"/>
      <c r="ED756" s="568"/>
      <c r="EE756" s="568"/>
      <c r="EF756" s="568"/>
      <c r="EG756" s="568"/>
      <c r="EH756" s="568"/>
      <c r="EI756" s="568"/>
      <c r="EJ756" s="568"/>
      <c r="EK756" s="568"/>
      <c r="EL756" s="568"/>
    </row>
    <row r="757" spans="1:142" ht="15.75" customHeight="1">
      <c r="A757" s="591"/>
      <c r="B757" s="591"/>
      <c r="C757" s="591"/>
      <c r="D757" s="591"/>
      <c r="E757" s="591"/>
      <c r="F757" s="591"/>
      <c r="G757" s="591"/>
      <c r="H757" s="591"/>
      <c r="I757" s="591"/>
      <c r="J757" s="591"/>
      <c r="K757" s="591"/>
      <c r="L757" s="591"/>
      <c r="M757" s="596"/>
      <c r="N757" s="597"/>
      <c r="O757" s="597"/>
      <c r="P757" s="597"/>
      <c r="Q757" s="597"/>
      <c r="R757" s="597"/>
      <c r="S757" s="597"/>
      <c r="T757" s="597"/>
      <c r="U757" s="597"/>
      <c r="V757" s="597"/>
      <c r="W757" s="597"/>
      <c r="X757" s="597"/>
      <c r="Y757" s="597"/>
      <c r="Z757" s="597"/>
      <c r="AA757" s="591"/>
      <c r="AM757" s="568"/>
      <c r="BR757" s="568"/>
      <c r="BS757" s="568"/>
      <c r="BT757" s="568"/>
      <c r="DS757" s="568"/>
      <c r="DT757" s="568"/>
      <c r="DU757" s="568"/>
      <c r="DV757" s="568"/>
      <c r="DW757" s="568"/>
      <c r="DX757" s="568"/>
      <c r="DY757" s="568"/>
      <c r="DZ757" s="568"/>
      <c r="EA757" s="568"/>
      <c r="EB757" s="568"/>
      <c r="EC757" s="568"/>
      <c r="ED757" s="568"/>
      <c r="EE757" s="568"/>
      <c r="EF757" s="568"/>
      <c r="EG757" s="568"/>
      <c r="EH757" s="568"/>
      <c r="EI757" s="568"/>
      <c r="EJ757" s="568"/>
      <c r="EK757" s="568"/>
      <c r="EL757" s="568"/>
    </row>
    <row r="758" spans="1:142" ht="15.75" customHeight="1">
      <c r="A758" s="591"/>
      <c r="B758" s="591"/>
      <c r="C758" s="591"/>
      <c r="D758" s="591"/>
      <c r="E758" s="591"/>
      <c r="F758" s="591"/>
      <c r="G758" s="591"/>
      <c r="H758" s="591"/>
      <c r="I758" s="591"/>
      <c r="J758" s="591"/>
      <c r="K758" s="591"/>
      <c r="L758" s="591"/>
      <c r="M758" s="596"/>
      <c r="N758" s="597"/>
      <c r="O758" s="597"/>
      <c r="P758" s="597"/>
      <c r="Q758" s="597"/>
      <c r="R758" s="597"/>
      <c r="S758" s="597"/>
      <c r="T758" s="597"/>
      <c r="U758" s="597"/>
      <c r="V758" s="597"/>
      <c r="W758" s="597"/>
      <c r="X758" s="597"/>
      <c r="Y758" s="597"/>
      <c r="Z758" s="597"/>
      <c r="AA758" s="591"/>
      <c r="AM758" s="568"/>
      <c r="BR758" s="568"/>
      <c r="BS758" s="568"/>
      <c r="BT758" s="568"/>
      <c r="DS758" s="568"/>
      <c r="DT758" s="568"/>
      <c r="DU758" s="568"/>
      <c r="DV758" s="568"/>
      <c r="DW758" s="568"/>
      <c r="DX758" s="568"/>
      <c r="DY758" s="568"/>
      <c r="DZ758" s="568"/>
      <c r="EA758" s="568"/>
      <c r="EB758" s="568"/>
      <c r="EC758" s="568"/>
      <c r="ED758" s="568"/>
      <c r="EE758" s="568"/>
      <c r="EF758" s="568"/>
      <c r="EG758" s="568"/>
      <c r="EH758" s="568"/>
      <c r="EI758" s="568"/>
      <c r="EJ758" s="568"/>
      <c r="EK758" s="568"/>
      <c r="EL758" s="568"/>
    </row>
    <row r="759" spans="1:142" ht="15.75" customHeight="1">
      <c r="A759" s="591"/>
      <c r="B759" s="591"/>
      <c r="C759" s="591"/>
      <c r="D759" s="591"/>
      <c r="E759" s="591"/>
      <c r="F759" s="591"/>
      <c r="G759" s="591"/>
      <c r="H759" s="591"/>
      <c r="I759" s="591"/>
      <c r="J759" s="591"/>
      <c r="K759" s="591"/>
      <c r="L759" s="591"/>
      <c r="M759" s="596"/>
      <c r="N759" s="597"/>
      <c r="O759" s="597"/>
      <c r="P759" s="597"/>
      <c r="Q759" s="597"/>
      <c r="R759" s="597"/>
      <c r="S759" s="597"/>
      <c r="T759" s="597"/>
      <c r="U759" s="597"/>
      <c r="V759" s="597"/>
      <c r="W759" s="597"/>
      <c r="X759" s="597"/>
      <c r="Y759" s="597"/>
      <c r="Z759" s="597"/>
      <c r="AA759" s="591"/>
      <c r="AM759" s="568"/>
      <c r="BR759" s="568"/>
      <c r="BS759" s="568"/>
      <c r="BT759" s="568"/>
      <c r="DS759" s="568"/>
      <c r="DT759" s="568"/>
      <c r="DU759" s="568"/>
      <c r="DV759" s="568"/>
      <c r="DW759" s="568"/>
      <c r="DX759" s="568"/>
      <c r="DY759" s="568"/>
      <c r="DZ759" s="568"/>
      <c r="EA759" s="568"/>
      <c r="EB759" s="568"/>
      <c r="EC759" s="568"/>
      <c r="ED759" s="568"/>
      <c r="EE759" s="568"/>
      <c r="EF759" s="568"/>
      <c r="EG759" s="568"/>
      <c r="EH759" s="568"/>
      <c r="EI759" s="568"/>
      <c r="EJ759" s="568"/>
      <c r="EK759" s="568"/>
      <c r="EL759" s="568"/>
    </row>
    <row r="760" spans="1:142" ht="15.75" customHeight="1">
      <c r="A760" s="591"/>
      <c r="B760" s="591"/>
      <c r="C760" s="591"/>
      <c r="D760" s="591"/>
      <c r="E760" s="591"/>
      <c r="F760" s="591"/>
      <c r="G760" s="591"/>
      <c r="H760" s="591"/>
      <c r="I760" s="591"/>
      <c r="J760" s="591"/>
      <c r="K760" s="591"/>
      <c r="L760" s="591"/>
      <c r="M760" s="596"/>
      <c r="N760" s="597"/>
      <c r="O760" s="597"/>
      <c r="P760" s="597"/>
      <c r="Q760" s="597"/>
      <c r="R760" s="597"/>
      <c r="S760" s="597"/>
      <c r="T760" s="597"/>
      <c r="U760" s="597"/>
      <c r="V760" s="597"/>
      <c r="W760" s="597"/>
      <c r="X760" s="597"/>
      <c r="Y760" s="597"/>
      <c r="Z760" s="597"/>
      <c r="AA760" s="591"/>
      <c r="AM760" s="568"/>
      <c r="BR760" s="568"/>
      <c r="BS760" s="568"/>
      <c r="BT760" s="568"/>
      <c r="DS760" s="568"/>
      <c r="DT760" s="568"/>
      <c r="DU760" s="568"/>
      <c r="DV760" s="568"/>
      <c r="DW760" s="568"/>
      <c r="DX760" s="568"/>
      <c r="DY760" s="568"/>
      <c r="DZ760" s="568"/>
      <c r="EA760" s="568"/>
      <c r="EB760" s="568"/>
      <c r="EC760" s="568"/>
      <c r="ED760" s="568"/>
      <c r="EE760" s="568"/>
      <c r="EF760" s="568"/>
      <c r="EG760" s="568"/>
      <c r="EH760" s="568"/>
      <c r="EI760" s="568"/>
      <c r="EJ760" s="568"/>
      <c r="EK760" s="568"/>
      <c r="EL760" s="568"/>
    </row>
    <row r="761" spans="1:142" ht="15.75" customHeight="1">
      <c r="A761" s="591"/>
      <c r="B761" s="591"/>
      <c r="C761" s="591"/>
      <c r="D761" s="591"/>
      <c r="E761" s="591"/>
      <c r="F761" s="591"/>
      <c r="G761" s="591"/>
      <c r="H761" s="591"/>
      <c r="I761" s="591"/>
      <c r="J761" s="591"/>
      <c r="K761" s="591"/>
      <c r="L761" s="591"/>
      <c r="M761" s="596"/>
      <c r="N761" s="597"/>
      <c r="O761" s="597"/>
      <c r="P761" s="597"/>
      <c r="Q761" s="597"/>
      <c r="R761" s="597"/>
      <c r="S761" s="597"/>
      <c r="T761" s="597"/>
      <c r="U761" s="597"/>
      <c r="V761" s="597"/>
      <c r="W761" s="597"/>
      <c r="X761" s="597"/>
      <c r="Y761" s="597"/>
      <c r="Z761" s="597"/>
      <c r="AA761" s="591"/>
      <c r="AM761" s="568"/>
      <c r="BR761" s="568"/>
      <c r="BS761" s="568"/>
      <c r="BT761" s="568"/>
      <c r="DS761" s="568"/>
      <c r="DT761" s="568"/>
      <c r="DU761" s="568"/>
      <c r="DV761" s="568"/>
      <c r="DW761" s="568"/>
      <c r="DX761" s="568"/>
      <c r="DY761" s="568"/>
      <c r="DZ761" s="568"/>
      <c r="EA761" s="568"/>
      <c r="EB761" s="568"/>
      <c r="EC761" s="568"/>
      <c r="ED761" s="568"/>
      <c r="EE761" s="568"/>
      <c r="EF761" s="568"/>
      <c r="EG761" s="568"/>
      <c r="EH761" s="568"/>
      <c r="EI761" s="568"/>
      <c r="EJ761" s="568"/>
      <c r="EK761" s="568"/>
      <c r="EL761" s="568"/>
    </row>
    <row r="762" spans="1:142" ht="15.75" customHeight="1">
      <c r="A762" s="591"/>
      <c r="B762" s="591"/>
      <c r="C762" s="591"/>
      <c r="D762" s="591"/>
      <c r="E762" s="591"/>
      <c r="F762" s="591"/>
      <c r="G762" s="591"/>
      <c r="H762" s="591"/>
      <c r="I762" s="591"/>
      <c r="J762" s="591"/>
      <c r="K762" s="591"/>
      <c r="L762" s="591"/>
      <c r="M762" s="596"/>
      <c r="N762" s="597"/>
      <c r="O762" s="597"/>
      <c r="P762" s="597"/>
      <c r="Q762" s="597"/>
      <c r="R762" s="597"/>
      <c r="S762" s="597"/>
      <c r="T762" s="597"/>
      <c r="U762" s="597"/>
      <c r="V762" s="597"/>
      <c r="W762" s="597"/>
      <c r="X762" s="597"/>
      <c r="Y762" s="597"/>
      <c r="Z762" s="597"/>
      <c r="AA762" s="591"/>
      <c r="AM762" s="568"/>
      <c r="BR762" s="568"/>
      <c r="BS762" s="568"/>
      <c r="BT762" s="568"/>
      <c r="DS762" s="568"/>
      <c r="DT762" s="568"/>
      <c r="DU762" s="568"/>
      <c r="DV762" s="568"/>
      <c r="DW762" s="568"/>
      <c r="DX762" s="568"/>
      <c r="DY762" s="568"/>
      <c r="DZ762" s="568"/>
      <c r="EA762" s="568"/>
      <c r="EB762" s="568"/>
      <c r="EC762" s="568"/>
      <c r="ED762" s="568"/>
      <c r="EE762" s="568"/>
      <c r="EF762" s="568"/>
      <c r="EG762" s="568"/>
      <c r="EH762" s="568"/>
      <c r="EI762" s="568"/>
      <c r="EJ762" s="568"/>
      <c r="EK762" s="568"/>
      <c r="EL762" s="568"/>
    </row>
    <row r="763" spans="1:142" ht="15.75" customHeight="1">
      <c r="A763" s="591"/>
      <c r="B763" s="591"/>
      <c r="C763" s="591"/>
      <c r="D763" s="591"/>
      <c r="E763" s="591"/>
      <c r="F763" s="591"/>
      <c r="G763" s="591"/>
      <c r="H763" s="591"/>
      <c r="I763" s="591"/>
      <c r="J763" s="591"/>
      <c r="K763" s="591"/>
      <c r="L763" s="591"/>
      <c r="M763" s="596"/>
      <c r="N763" s="597"/>
      <c r="O763" s="597"/>
      <c r="P763" s="597"/>
      <c r="Q763" s="597"/>
      <c r="R763" s="597"/>
      <c r="S763" s="597"/>
      <c r="T763" s="597"/>
      <c r="U763" s="597"/>
      <c r="V763" s="597"/>
      <c r="W763" s="597"/>
      <c r="X763" s="597"/>
      <c r="Y763" s="597"/>
      <c r="Z763" s="597"/>
      <c r="AA763" s="591"/>
      <c r="AM763" s="568"/>
      <c r="BR763" s="568"/>
      <c r="BS763" s="568"/>
      <c r="BT763" s="568"/>
      <c r="DS763" s="568"/>
      <c r="DT763" s="568"/>
      <c r="DU763" s="568"/>
      <c r="DV763" s="568"/>
      <c r="DW763" s="568"/>
      <c r="DX763" s="568"/>
      <c r="DY763" s="568"/>
      <c r="DZ763" s="568"/>
      <c r="EA763" s="568"/>
      <c r="EB763" s="568"/>
      <c r="EC763" s="568"/>
      <c r="ED763" s="568"/>
      <c r="EE763" s="568"/>
      <c r="EF763" s="568"/>
      <c r="EG763" s="568"/>
      <c r="EH763" s="568"/>
      <c r="EI763" s="568"/>
      <c r="EJ763" s="568"/>
      <c r="EK763" s="568"/>
      <c r="EL763" s="568"/>
    </row>
    <row r="764" spans="1:142" ht="15.75" customHeight="1">
      <c r="A764" s="591"/>
      <c r="B764" s="591"/>
      <c r="C764" s="591"/>
      <c r="D764" s="591"/>
      <c r="E764" s="591"/>
      <c r="F764" s="591"/>
      <c r="G764" s="591"/>
      <c r="H764" s="591"/>
      <c r="I764" s="591"/>
      <c r="J764" s="591"/>
      <c r="K764" s="591"/>
      <c r="L764" s="591"/>
      <c r="M764" s="596"/>
      <c r="N764" s="597"/>
      <c r="O764" s="597"/>
      <c r="P764" s="597"/>
      <c r="Q764" s="597"/>
      <c r="R764" s="597"/>
      <c r="S764" s="597"/>
      <c r="T764" s="597"/>
      <c r="U764" s="597"/>
      <c r="V764" s="597"/>
      <c r="W764" s="597"/>
      <c r="X764" s="597"/>
      <c r="Y764" s="597"/>
      <c r="Z764" s="597"/>
      <c r="AA764" s="591"/>
      <c r="AM764" s="568"/>
      <c r="BR764" s="568"/>
      <c r="BS764" s="568"/>
      <c r="BT764" s="568"/>
      <c r="DS764" s="568"/>
      <c r="DT764" s="568"/>
      <c r="DU764" s="568"/>
      <c r="DV764" s="568"/>
      <c r="DW764" s="568"/>
      <c r="DX764" s="568"/>
      <c r="DY764" s="568"/>
      <c r="DZ764" s="568"/>
      <c r="EA764" s="568"/>
      <c r="EB764" s="568"/>
      <c r="EC764" s="568"/>
      <c r="ED764" s="568"/>
      <c r="EE764" s="568"/>
      <c r="EF764" s="568"/>
      <c r="EG764" s="568"/>
      <c r="EH764" s="568"/>
      <c r="EI764" s="568"/>
      <c r="EJ764" s="568"/>
      <c r="EK764" s="568"/>
      <c r="EL764" s="568"/>
    </row>
    <row r="765" spans="1:142" ht="15.75" customHeight="1">
      <c r="A765" s="591"/>
      <c r="B765" s="591"/>
      <c r="C765" s="591"/>
      <c r="D765" s="591"/>
      <c r="E765" s="591"/>
      <c r="F765" s="591"/>
      <c r="G765" s="591"/>
      <c r="H765" s="591"/>
      <c r="I765" s="591"/>
      <c r="J765" s="591"/>
      <c r="K765" s="591"/>
      <c r="L765" s="591"/>
      <c r="M765" s="596"/>
      <c r="N765" s="597"/>
      <c r="O765" s="597"/>
      <c r="P765" s="597"/>
      <c r="Q765" s="597"/>
      <c r="R765" s="597"/>
      <c r="S765" s="597"/>
      <c r="T765" s="597"/>
      <c r="U765" s="597"/>
      <c r="V765" s="597"/>
      <c r="W765" s="597"/>
      <c r="X765" s="597"/>
      <c r="Y765" s="597"/>
      <c r="Z765" s="597"/>
      <c r="AA765" s="591"/>
      <c r="AM765" s="568"/>
      <c r="BR765" s="568"/>
      <c r="BS765" s="568"/>
      <c r="BT765" s="568"/>
      <c r="DS765" s="568"/>
      <c r="DT765" s="568"/>
      <c r="DU765" s="568"/>
      <c r="DV765" s="568"/>
      <c r="DW765" s="568"/>
      <c r="DX765" s="568"/>
      <c r="DY765" s="568"/>
      <c r="DZ765" s="568"/>
      <c r="EA765" s="568"/>
      <c r="EB765" s="568"/>
      <c r="EC765" s="568"/>
      <c r="ED765" s="568"/>
      <c r="EE765" s="568"/>
      <c r="EF765" s="568"/>
      <c r="EG765" s="568"/>
      <c r="EH765" s="568"/>
      <c r="EI765" s="568"/>
      <c r="EJ765" s="568"/>
      <c r="EK765" s="568"/>
      <c r="EL765" s="568"/>
    </row>
    <row r="766" spans="1:142" ht="15.75" customHeight="1">
      <c r="A766" s="591"/>
      <c r="B766" s="591"/>
      <c r="C766" s="591"/>
      <c r="D766" s="591"/>
      <c r="E766" s="591"/>
      <c r="F766" s="591"/>
      <c r="G766" s="591"/>
      <c r="H766" s="591"/>
      <c r="I766" s="591"/>
      <c r="J766" s="591"/>
      <c r="K766" s="591"/>
      <c r="L766" s="591"/>
      <c r="M766" s="596"/>
      <c r="N766" s="597"/>
      <c r="O766" s="597"/>
      <c r="P766" s="597"/>
      <c r="Q766" s="597"/>
      <c r="R766" s="597"/>
      <c r="S766" s="597"/>
      <c r="T766" s="597"/>
      <c r="U766" s="597"/>
      <c r="V766" s="597"/>
      <c r="W766" s="597"/>
      <c r="X766" s="597"/>
      <c r="Y766" s="597"/>
      <c r="Z766" s="597"/>
      <c r="AA766" s="591"/>
      <c r="AM766" s="568"/>
      <c r="BR766" s="568"/>
      <c r="BS766" s="568"/>
      <c r="BT766" s="568"/>
      <c r="DS766" s="568"/>
      <c r="DT766" s="568"/>
      <c r="DU766" s="568"/>
      <c r="DV766" s="568"/>
      <c r="DW766" s="568"/>
      <c r="DX766" s="568"/>
      <c r="DY766" s="568"/>
      <c r="DZ766" s="568"/>
      <c r="EA766" s="568"/>
      <c r="EB766" s="568"/>
      <c r="EC766" s="568"/>
      <c r="ED766" s="568"/>
      <c r="EE766" s="568"/>
      <c r="EF766" s="568"/>
      <c r="EG766" s="568"/>
      <c r="EH766" s="568"/>
      <c r="EI766" s="568"/>
      <c r="EJ766" s="568"/>
      <c r="EK766" s="568"/>
      <c r="EL766" s="568"/>
    </row>
    <row r="767" spans="1:142" ht="15.75" customHeight="1">
      <c r="A767" s="591"/>
      <c r="B767" s="591"/>
      <c r="C767" s="591"/>
      <c r="D767" s="591"/>
      <c r="E767" s="591"/>
      <c r="F767" s="591"/>
      <c r="G767" s="591"/>
      <c r="H767" s="591"/>
      <c r="I767" s="591"/>
      <c r="J767" s="591"/>
      <c r="K767" s="591"/>
      <c r="L767" s="591"/>
      <c r="M767" s="596"/>
      <c r="N767" s="597"/>
      <c r="O767" s="597"/>
      <c r="P767" s="597"/>
      <c r="Q767" s="597"/>
      <c r="R767" s="597"/>
      <c r="S767" s="597"/>
      <c r="T767" s="597"/>
      <c r="U767" s="597"/>
      <c r="V767" s="597"/>
      <c r="W767" s="597"/>
      <c r="X767" s="597"/>
      <c r="Y767" s="597"/>
      <c r="Z767" s="597"/>
      <c r="AA767" s="591"/>
      <c r="AM767" s="568"/>
      <c r="BR767" s="568"/>
      <c r="BS767" s="568"/>
      <c r="BT767" s="568"/>
      <c r="DS767" s="568"/>
      <c r="DT767" s="568"/>
      <c r="DU767" s="568"/>
      <c r="DV767" s="568"/>
      <c r="DW767" s="568"/>
      <c r="DX767" s="568"/>
      <c r="DY767" s="568"/>
      <c r="DZ767" s="568"/>
      <c r="EA767" s="568"/>
      <c r="EB767" s="568"/>
      <c r="EC767" s="568"/>
      <c r="ED767" s="568"/>
      <c r="EE767" s="568"/>
      <c r="EF767" s="568"/>
      <c r="EG767" s="568"/>
      <c r="EH767" s="568"/>
      <c r="EI767" s="568"/>
      <c r="EJ767" s="568"/>
      <c r="EK767" s="568"/>
      <c r="EL767" s="568"/>
    </row>
    <row r="768" spans="1:142" ht="15.75" customHeight="1">
      <c r="A768" s="591"/>
      <c r="B768" s="591"/>
      <c r="C768" s="591"/>
      <c r="D768" s="591"/>
      <c r="E768" s="591"/>
      <c r="F768" s="591"/>
      <c r="G768" s="591"/>
      <c r="H768" s="591"/>
      <c r="I768" s="591"/>
      <c r="J768" s="591"/>
      <c r="K768" s="591"/>
      <c r="L768" s="591"/>
      <c r="M768" s="596"/>
      <c r="N768" s="597"/>
      <c r="O768" s="597"/>
      <c r="P768" s="597"/>
      <c r="Q768" s="597"/>
      <c r="R768" s="597"/>
      <c r="S768" s="597"/>
      <c r="T768" s="597"/>
      <c r="U768" s="597"/>
      <c r="V768" s="597"/>
      <c r="W768" s="597"/>
      <c r="X768" s="597"/>
      <c r="Y768" s="597"/>
      <c r="Z768" s="597"/>
      <c r="AA768" s="591"/>
      <c r="AM768" s="568"/>
      <c r="BR768" s="568"/>
      <c r="BS768" s="568"/>
      <c r="BT768" s="568"/>
      <c r="DS768" s="568"/>
      <c r="DT768" s="568"/>
      <c r="DU768" s="568"/>
      <c r="DV768" s="568"/>
      <c r="DW768" s="568"/>
      <c r="DX768" s="568"/>
      <c r="DY768" s="568"/>
      <c r="DZ768" s="568"/>
      <c r="EA768" s="568"/>
      <c r="EB768" s="568"/>
      <c r="EC768" s="568"/>
      <c r="ED768" s="568"/>
      <c r="EE768" s="568"/>
      <c r="EF768" s="568"/>
      <c r="EG768" s="568"/>
      <c r="EH768" s="568"/>
      <c r="EI768" s="568"/>
      <c r="EJ768" s="568"/>
      <c r="EK768" s="568"/>
      <c r="EL768" s="568"/>
    </row>
    <row r="769" spans="1:142" ht="15.75" customHeight="1">
      <c r="A769" s="591"/>
      <c r="B769" s="591"/>
      <c r="C769" s="591"/>
      <c r="D769" s="591"/>
      <c r="E769" s="591"/>
      <c r="F769" s="591"/>
      <c r="G769" s="591"/>
      <c r="H769" s="591"/>
      <c r="I769" s="591"/>
      <c r="J769" s="591"/>
      <c r="K769" s="591"/>
      <c r="L769" s="591"/>
      <c r="M769" s="596"/>
      <c r="N769" s="597"/>
      <c r="O769" s="597"/>
      <c r="P769" s="597"/>
      <c r="Q769" s="597"/>
      <c r="R769" s="597"/>
      <c r="S769" s="597"/>
      <c r="T769" s="597"/>
      <c r="U769" s="597"/>
      <c r="V769" s="597"/>
      <c r="W769" s="597"/>
      <c r="X769" s="597"/>
      <c r="Y769" s="597"/>
      <c r="Z769" s="597"/>
      <c r="AA769" s="591"/>
      <c r="AM769" s="568"/>
      <c r="BR769" s="568"/>
      <c r="BS769" s="568"/>
      <c r="BT769" s="568"/>
      <c r="DS769" s="568"/>
      <c r="DT769" s="568"/>
      <c r="DU769" s="568"/>
      <c r="DV769" s="568"/>
      <c r="DW769" s="568"/>
      <c r="DX769" s="568"/>
      <c r="DY769" s="568"/>
      <c r="DZ769" s="568"/>
      <c r="EA769" s="568"/>
      <c r="EB769" s="568"/>
      <c r="EC769" s="568"/>
      <c r="ED769" s="568"/>
      <c r="EE769" s="568"/>
      <c r="EF769" s="568"/>
      <c r="EG769" s="568"/>
      <c r="EH769" s="568"/>
      <c r="EI769" s="568"/>
      <c r="EJ769" s="568"/>
      <c r="EK769" s="568"/>
      <c r="EL769" s="568"/>
    </row>
    <row r="770" spans="1:142" ht="15.75" customHeight="1">
      <c r="A770" s="591"/>
      <c r="B770" s="591"/>
      <c r="C770" s="591"/>
      <c r="D770" s="591"/>
      <c r="E770" s="591"/>
      <c r="F770" s="591"/>
      <c r="G770" s="591"/>
      <c r="H770" s="591"/>
      <c r="I770" s="591"/>
      <c r="J770" s="591"/>
      <c r="K770" s="591"/>
      <c r="L770" s="591"/>
      <c r="M770" s="596"/>
      <c r="N770" s="597"/>
      <c r="O770" s="597"/>
      <c r="P770" s="597"/>
      <c r="Q770" s="597"/>
      <c r="R770" s="597"/>
      <c r="S770" s="597"/>
      <c r="T770" s="597"/>
      <c r="U770" s="597"/>
      <c r="V770" s="597"/>
      <c r="W770" s="597"/>
      <c r="X770" s="597"/>
      <c r="Y770" s="597"/>
      <c r="Z770" s="597"/>
      <c r="AA770" s="591"/>
      <c r="AM770" s="568"/>
      <c r="BR770" s="568"/>
      <c r="BS770" s="568"/>
      <c r="BT770" s="568"/>
      <c r="DS770" s="568"/>
      <c r="DT770" s="568"/>
      <c r="DU770" s="568"/>
      <c r="DV770" s="568"/>
      <c r="DW770" s="568"/>
      <c r="DX770" s="568"/>
      <c r="DY770" s="568"/>
      <c r="DZ770" s="568"/>
      <c r="EA770" s="568"/>
      <c r="EB770" s="568"/>
      <c r="EC770" s="568"/>
      <c r="ED770" s="568"/>
      <c r="EE770" s="568"/>
      <c r="EF770" s="568"/>
      <c r="EG770" s="568"/>
      <c r="EH770" s="568"/>
      <c r="EI770" s="568"/>
      <c r="EJ770" s="568"/>
      <c r="EK770" s="568"/>
      <c r="EL770" s="568"/>
    </row>
    <row r="771" spans="1:142" ht="15.75" customHeight="1">
      <c r="A771" s="591"/>
      <c r="B771" s="591"/>
      <c r="C771" s="591"/>
      <c r="D771" s="591"/>
      <c r="E771" s="591"/>
      <c r="F771" s="591"/>
      <c r="G771" s="591"/>
      <c r="H771" s="591"/>
      <c r="I771" s="591"/>
      <c r="J771" s="591"/>
      <c r="K771" s="591"/>
      <c r="L771" s="591"/>
      <c r="M771" s="596"/>
      <c r="N771" s="597"/>
      <c r="O771" s="597"/>
      <c r="P771" s="597"/>
      <c r="Q771" s="597"/>
      <c r="R771" s="597"/>
      <c r="S771" s="597"/>
      <c r="T771" s="597"/>
      <c r="U771" s="597"/>
      <c r="V771" s="597"/>
      <c r="W771" s="597"/>
      <c r="X771" s="597"/>
      <c r="Y771" s="597"/>
      <c r="Z771" s="597"/>
      <c r="AA771" s="591"/>
      <c r="AM771" s="568"/>
      <c r="BR771" s="568"/>
      <c r="BS771" s="568"/>
      <c r="BT771" s="568"/>
      <c r="DS771" s="568"/>
      <c r="DT771" s="568"/>
      <c r="DU771" s="568"/>
      <c r="DV771" s="568"/>
      <c r="DW771" s="568"/>
      <c r="DX771" s="568"/>
      <c r="DY771" s="568"/>
      <c r="DZ771" s="568"/>
      <c r="EA771" s="568"/>
      <c r="EB771" s="568"/>
      <c r="EC771" s="568"/>
      <c r="ED771" s="568"/>
      <c r="EE771" s="568"/>
      <c r="EF771" s="568"/>
      <c r="EG771" s="568"/>
      <c r="EH771" s="568"/>
      <c r="EI771" s="568"/>
      <c r="EJ771" s="568"/>
      <c r="EK771" s="568"/>
      <c r="EL771" s="568"/>
    </row>
    <row r="772" spans="1:142" ht="15.75" customHeight="1">
      <c r="A772" s="591"/>
      <c r="B772" s="591"/>
      <c r="C772" s="591"/>
      <c r="D772" s="591"/>
      <c r="E772" s="591"/>
      <c r="F772" s="591"/>
      <c r="G772" s="591"/>
      <c r="H772" s="591"/>
      <c r="I772" s="591"/>
      <c r="J772" s="591"/>
      <c r="K772" s="591"/>
      <c r="L772" s="591"/>
      <c r="M772" s="596"/>
      <c r="N772" s="597"/>
      <c r="O772" s="597"/>
      <c r="P772" s="597"/>
      <c r="Q772" s="597"/>
      <c r="R772" s="597"/>
      <c r="S772" s="597"/>
      <c r="T772" s="597"/>
      <c r="U772" s="597"/>
      <c r="V772" s="597"/>
      <c r="W772" s="597"/>
      <c r="X772" s="597"/>
      <c r="Y772" s="597"/>
      <c r="Z772" s="597"/>
      <c r="AA772" s="591"/>
      <c r="AM772" s="568"/>
      <c r="BR772" s="568"/>
      <c r="BS772" s="568"/>
      <c r="BT772" s="568"/>
      <c r="DS772" s="568"/>
      <c r="DT772" s="568"/>
      <c r="DU772" s="568"/>
      <c r="DV772" s="568"/>
      <c r="DW772" s="568"/>
      <c r="DX772" s="568"/>
      <c r="DY772" s="568"/>
      <c r="DZ772" s="568"/>
      <c r="EA772" s="568"/>
      <c r="EB772" s="568"/>
      <c r="EC772" s="568"/>
      <c r="ED772" s="568"/>
      <c r="EE772" s="568"/>
      <c r="EF772" s="568"/>
      <c r="EG772" s="568"/>
      <c r="EH772" s="568"/>
      <c r="EI772" s="568"/>
      <c r="EJ772" s="568"/>
      <c r="EK772" s="568"/>
      <c r="EL772" s="568"/>
    </row>
    <row r="773" spans="1:142" ht="15.75" customHeight="1">
      <c r="A773" s="591"/>
      <c r="B773" s="591"/>
      <c r="C773" s="591"/>
      <c r="D773" s="591"/>
      <c r="E773" s="591"/>
      <c r="F773" s="591"/>
      <c r="G773" s="591"/>
      <c r="H773" s="591"/>
      <c r="I773" s="591"/>
      <c r="J773" s="591"/>
      <c r="K773" s="591"/>
      <c r="L773" s="591"/>
      <c r="M773" s="596"/>
      <c r="N773" s="597"/>
      <c r="O773" s="597"/>
      <c r="P773" s="597"/>
      <c r="Q773" s="597"/>
      <c r="R773" s="597"/>
      <c r="S773" s="597"/>
      <c r="T773" s="597"/>
      <c r="U773" s="597"/>
      <c r="V773" s="597"/>
      <c r="W773" s="597"/>
      <c r="X773" s="597"/>
      <c r="Y773" s="597"/>
      <c r="Z773" s="597"/>
      <c r="AA773" s="591"/>
      <c r="AM773" s="568"/>
      <c r="BR773" s="568"/>
      <c r="BS773" s="568"/>
      <c r="BT773" s="568"/>
      <c r="DS773" s="568"/>
      <c r="DT773" s="568"/>
      <c r="DU773" s="568"/>
      <c r="DV773" s="568"/>
      <c r="DW773" s="568"/>
      <c r="DX773" s="568"/>
      <c r="DY773" s="568"/>
      <c r="DZ773" s="568"/>
      <c r="EA773" s="568"/>
      <c r="EB773" s="568"/>
      <c r="EC773" s="568"/>
      <c r="ED773" s="568"/>
      <c r="EE773" s="568"/>
      <c r="EF773" s="568"/>
      <c r="EG773" s="568"/>
      <c r="EH773" s="568"/>
      <c r="EI773" s="568"/>
      <c r="EJ773" s="568"/>
      <c r="EK773" s="568"/>
      <c r="EL773" s="568"/>
    </row>
    <row r="774" spans="1:142" ht="15.75" customHeight="1">
      <c r="A774" s="591"/>
      <c r="B774" s="591"/>
      <c r="C774" s="591"/>
      <c r="D774" s="591"/>
      <c r="E774" s="591"/>
      <c r="F774" s="591"/>
      <c r="G774" s="591"/>
      <c r="H774" s="591"/>
      <c r="I774" s="591"/>
      <c r="J774" s="591"/>
      <c r="K774" s="591"/>
      <c r="L774" s="591"/>
      <c r="M774" s="596"/>
      <c r="N774" s="597"/>
      <c r="O774" s="597"/>
      <c r="P774" s="597"/>
      <c r="Q774" s="597"/>
      <c r="R774" s="597"/>
      <c r="S774" s="597"/>
      <c r="T774" s="597"/>
      <c r="U774" s="597"/>
      <c r="V774" s="597"/>
      <c r="W774" s="597"/>
      <c r="X774" s="597"/>
      <c r="Y774" s="597"/>
      <c r="Z774" s="597"/>
      <c r="AA774" s="591"/>
      <c r="AM774" s="568"/>
      <c r="BR774" s="568"/>
      <c r="BS774" s="568"/>
      <c r="BT774" s="568"/>
      <c r="DS774" s="568"/>
      <c r="DT774" s="568"/>
      <c r="DU774" s="568"/>
      <c r="DV774" s="568"/>
      <c r="DW774" s="568"/>
      <c r="DX774" s="568"/>
      <c r="DY774" s="568"/>
      <c r="DZ774" s="568"/>
      <c r="EA774" s="568"/>
      <c r="EB774" s="568"/>
      <c r="EC774" s="568"/>
      <c r="ED774" s="568"/>
      <c r="EE774" s="568"/>
      <c r="EF774" s="568"/>
      <c r="EG774" s="568"/>
      <c r="EH774" s="568"/>
      <c r="EI774" s="568"/>
      <c r="EJ774" s="568"/>
      <c r="EK774" s="568"/>
      <c r="EL774" s="568"/>
    </row>
    <row r="775" spans="1:142" ht="15.75" customHeight="1">
      <c r="A775" s="591"/>
      <c r="B775" s="591"/>
      <c r="C775" s="591"/>
      <c r="D775" s="591"/>
      <c r="E775" s="591"/>
      <c r="F775" s="591"/>
      <c r="G775" s="591"/>
      <c r="H775" s="591"/>
      <c r="I775" s="591"/>
      <c r="J775" s="591"/>
      <c r="K775" s="591"/>
      <c r="L775" s="591"/>
      <c r="M775" s="596"/>
      <c r="N775" s="597"/>
      <c r="O775" s="597"/>
      <c r="P775" s="597"/>
      <c r="Q775" s="597"/>
      <c r="R775" s="597"/>
      <c r="S775" s="597"/>
      <c r="T775" s="597"/>
      <c r="U775" s="597"/>
      <c r="V775" s="597"/>
      <c r="W775" s="597"/>
      <c r="X775" s="597"/>
      <c r="Y775" s="597"/>
      <c r="Z775" s="597"/>
      <c r="AA775" s="591"/>
      <c r="AM775" s="568"/>
      <c r="BR775" s="568"/>
      <c r="BS775" s="568"/>
      <c r="BT775" s="568"/>
      <c r="DS775" s="568"/>
      <c r="DT775" s="568"/>
      <c r="DU775" s="568"/>
      <c r="DV775" s="568"/>
      <c r="DW775" s="568"/>
      <c r="DX775" s="568"/>
      <c r="DY775" s="568"/>
      <c r="DZ775" s="568"/>
      <c r="EA775" s="568"/>
      <c r="EB775" s="568"/>
      <c r="EC775" s="568"/>
      <c r="ED775" s="568"/>
      <c r="EE775" s="568"/>
      <c r="EF775" s="568"/>
      <c r="EG775" s="568"/>
      <c r="EH775" s="568"/>
      <c r="EI775" s="568"/>
      <c r="EJ775" s="568"/>
      <c r="EK775" s="568"/>
      <c r="EL775" s="568"/>
    </row>
    <row r="776" spans="1:142" ht="15.75" customHeight="1">
      <c r="A776" s="591"/>
      <c r="B776" s="591"/>
      <c r="C776" s="591"/>
      <c r="D776" s="591"/>
      <c r="E776" s="591"/>
      <c r="F776" s="591"/>
      <c r="G776" s="591"/>
      <c r="H776" s="591"/>
      <c r="I776" s="591"/>
      <c r="J776" s="591"/>
      <c r="K776" s="591"/>
      <c r="L776" s="591"/>
      <c r="M776" s="596"/>
      <c r="N776" s="597"/>
      <c r="O776" s="597"/>
      <c r="P776" s="597"/>
      <c r="Q776" s="597"/>
      <c r="R776" s="597"/>
      <c r="S776" s="597"/>
      <c r="T776" s="597"/>
      <c r="U776" s="597"/>
      <c r="V776" s="597"/>
      <c r="W776" s="597"/>
      <c r="X776" s="597"/>
      <c r="Y776" s="597"/>
      <c r="Z776" s="597"/>
      <c r="AA776" s="591"/>
      <c r="AM776" s="568"/>
      <c r="BR776" s="568"/>
      <c r="BS776" s="568"/>
      <c r="BT776" s="568"/>
      <c r="DS776" s="568"/>
      <c r="DT776" s="568"/>
      <c r="DU776" s="568"/>
      <c r="DV776" s="568"/>
      <c r="DW776" s="568"/>
      <c r="DX776" s="568"/>
      <c r="DY776" s="568"/>
      <c r="DZ776" s="568"/>
      <c r="EA776" s="568"/>
      <c r="EB776" s="568"/>
      <c r="EC776" s="568"/>
      <c r="ED776" s="568"/>
      <c r="EE776" s="568"/>
      <c r="EF776" s="568"/>
      <c r="EG776" s="568"/>
      <c r="EH776" s="568"/>
      <c r="EI776" s="568"/>
      <c r="EJ776" s="568"/>
      <c r="EK776" s="568"/>
      <c r="EL776" s="568"/>
    </row>
    <row r="777" spans="1:142" ht="15.75" customHeight="1">
      <c r="A777" s="591"/>
      <c r="B777" s="591"/>
      <c r="C777" s="591"/>
      <c r="D777" s="591"/>
      <c r="E777" s="591"/>
      <c r="F777" s="591"/>
      <c r="G777" s="591"/>
      <c r="H777" s="591"/>
      <c r="I777" s="591"/>
      <c r="J777" s="591"/>
      <c r="K777" s="591"/>
      <c r="L777" s="591"/>
      <c r="M777" s="596"/>
      <c r="N777" s="597"/>
      <c r="O777" s="597"/>
      <c r="P777" s="597"/>
      <c r="Q777" s="597"/>
      <c r="R777" s="597"/>
      <c r="S777" s="597"/>
      <c r="T777" s="597"/>
      <c r="U777" s="597"/>
      <c r="V777" s="597"/>
      <c r="W777" s="597"/>
      <c r="X777" s="597"/>
      <c r="Y777" s="597"/>
      <c r="Z777" s="597"/>
      <c r="AA777" s="591"/>
      <c r="AM777" s="568"/>
      <c r="BR777" s="568"/>
      <c r="BS777" s="568"/>
      <c r="BT777" s="568"/>
      <c r="DS777" s="568"/>
      <c r="DT777" s="568"/>
      <c r="DU777" s="568"/>
      <c r="DV777" s="568"/>
      <c r="DW777" s="568"/>
      <c r="DX777" s="568"/>
      <c r="DY777" s="568"/>
      <c r="DZ777" s="568"/>
      <c r="EA777" s="568"/>
      <c r="EB777" s="568"/>
      <c r="EC777" s="568"/>
      <c r="ED777" s="568"/>
      <c r="EE777" s="568"/>
      <c r="EF777" s="568"/>
      <c r="EG777" s="568"/>
      <c r="EH777" s="568"/>
      <c r="EI777" s="568"/>
      <c r="EJ777" s="568"/>
      <c r="EK777" s="568"/>
      <c r="EL777" s="568"/>
    </row>
    <row r="778" spans="1:142" ht="15.75" customHeight="1">
      <c r="A778" s="591"/>
      <c r="B778" s="591"/>
      <c r="C778" s="591"/>
      <c r="D778" s="591"/>
      <c r="E778" s="591"/>
      <c r="F778" s="591"/>
      <c r="G778" s="591"/>
      <c r="H778" s="591"/>
      <c r="I778" s="591"/>
      <c r="J778" s="591"/>
      <c r="K778" s="591"/>
      <c r="L778" s="591"/>
      <c r="M778" s="596"/>
      <c r="N778" s="597"/>
      <c r="O778" s="597"/>
      <c r="P778" s="597"/>
      <c r="Q778" s="597"/>
      <c r="R778" s="597"/>
      <c r="S778" s="597"/>
      <c r="T778" s="597"/>
      <c r="U778" s="597"/>
      <c r="V778" s="597"/>
      <c r="W778" s="597"/>
      <c r="X778" s="597"/>
      <c r="Y778" s="597"/>
      <c r="Z778" s="597"/>
      <c r="AA778" s="591"/>
      <c r="AM778" s="568"/>
      <c r="BR778" s="568"/>
      <c r="BS778" s="568"/>
      <c r="BT778" s="568"/>
      <c r="DS778" s="568"/>
      <c r="DT778" s="568"/>
      <c r="DU778" s="568"/>
      <c r="DV778" s="568"/>
      <c r="DW778" s="568"/>
      <c r="DX778" s="568"/>
      <c r="DY778" s="568"/>
      <c r="DZ778" s="568"/>
      <c r="EA778" s="568"/>
      <c r="EB778" s="568"/>
      <c r="EC778" s="568"/>
      <c r="ED778" s="568"/>
      <c r="EE778" s="568"/>
      <c r="EF778" s="568"/>
      <c r="EG778" s="568"/>
      <c r="EH778" s="568"/>
      <c r="EI778" s="568"/>
      <c r="EJ778" s="568"/>
      <c r="EK778" s="568"/>
      <c r="EL778" s="568"/>
    </row>
    <row r="779" spans="1:142" ht="15.75" customHeight="1">
      <c r="A779" s="591"/>
      <c r="B779" s="591"/>
      <c r="C779" s="591"/>
      <c r="D779" s="591"/>
      <c r="E779" s="591"/>
      <c r="F779" s="591"/>
      <c r="G779" s="591"/>
      <c r="H779" s="591"/>
      <c r="I779" s="591"/>
      <c r="J779" s="591"/>
      <c r="K779" s="591"/>
      <c r="L779" s="591"/>
      <c r="M779" s="596"/>
      <c r="N779" s="597"/>
      <c r="O779" s="597"/>
      <c r="P779" s="597"/>
      <c r="Q779" s="597"/>
      <c r="R779" s="597"/>
      <c r="S779" s="597"/>
      <c r="T779" s="597"/>
      <c r="U779" s="597"/>
      <c r="V779" s="597"/>
      <c r="W779" s="597"/>
      <c r="X779" s="597"/>
      <c r="Y779" s="597"/>
      <c r="Z779" s="597"/>
      <c r="AA779" s="591"/>
      <c r="AM779" s="568"/>
      <c r="BR779" s="568"/>
      <c r="BS779" s="568"/>
      <c r="BT779" s="568"/>
      <c r="DS779" s="568"/>
      <c r="DT779" s="568"/>
      <c r="DU779" s="568"/>
      <c r="DV779" s="568"/>
      <c r="DW779" s="568"/>
      <c r="DX779" s="568"/>
      <c r="DY779" s="568"/>
      <c r="DZ779" s="568"/>
      <c r="EA779" s="568"/>
      <c r="EB779" s="568"/>
      <c r="EC779" s="568"/>
      <c r="ED779" s="568"/>
      <c r="EE779" s="568"/>
      <c r="EF779" s="568"/>
      <c r="EG779" s="568"/>
      <c r="EH779" s="568"/>
      <c r="EI779" s="568"/>
      <c r="EJ779" s="568"/>
      <c r="EK779" s="568"/>
      <c r="EL779" s="568"/>
    </row>
    <row r="780" spans="1:142" ht="15.75" customHeight="1">
      <c r="A780" s="591"/>
      <c r="B780" s="591"/>
      <c r="C780" s="591"/>
      <c r="D780" s="591"/>
      <c r="E780" s="591"/>
      <c r="F780" s="591"/>
      <c r="G780" s="591"/>
      <c r="H780" s="591"/>
      <c r="I780" s="591"/>
      <c r="J780" s="591"/>
      <c r="K780" s="591"/>
      <c r="L780" s="591"/>
      <c r="M780" s="596"/>
      <c r="N780" s="597"/>
      <c r="O780" s="597"/>
      <c r="P780" s="597"/>
      <c r="Q780" s="597"/>
      <c r="R780" s="597"/>
      <c r="S780" s="597"/>
      <c r="T780" s="597"/>
      <c r="U780" s="597"/>
      <c r="V780" s="597"/>
      <c r="W780" s="597"/>
      <c r="X780" s="597"/>
      <c r="Y780" s="597"/>
      <c r="Z780" s="597"/>
      <c r="AA780" s="591"/>
      <c r="AM780" s="568"/>
      <c r="BR780" s="568"/>
      <c r="BS780" s="568"/>
      <c r="BT780" s="568"/>
      <c r="DS780" s="568"/>
      <c r="DT780" s="568"/>
      <c r="DU780" s="568"/>
      <c r="DV780" s="568"/>
      <c r="DW780" s="568"/>
      <c r="DX780" s="568"/>
      <c r="DY780" s="568"/>
      <c r="DZ780" s="568"/>
      <c r="EA780" s="568"/>
      <c r="EB780" s="568"/>
      <c r="EC780" s="568"/>
      <c r="ED780" s="568"/>
      <c r="EE780" s="568"/>
      <c r="EF780" s="568"/>
      <c r="EG780" s="568"/>
      <c r="EH780" s="568"/>
      <c r="EI780" s="568"/>
      <c r="EJ780" s="568"/>
      <c r="EK780" s="568"/>
      <c r="EL780" s="568"/>
    </row>
    <row r="781" spans="1:142" ht="15.75" customHeight="1">
      <c r="A781" s="591"/>
      <c r="B781" s="591"/>
      <c r="C781" s="591"/>
      <c r="D781" s="591"/>
      <c r="E781" s="591"/>
      <c r="F781" s="591"/>
      <c r="G781" s="591"/>
      <c r="H781" s="591"/>
      <c r="I781" s="591"/>
      <c r="J781" s="591"/>
      <c r="K781" s="591"/>
      <c r="L781" s="591"/>
      <c r="M781" s="596"/>
      <c r="N781" s="597"/>
      <c r="O781" s="597"/>
      <c r="P781" s="597"/>
      <c r="Q781" s="597"/>
      <c r="R781" s="597"/>
      <c r="S781" s="597"/>
      <c r="T781" s="597"/>
      <c r="U781" s="597"/>
      <c r="V781" s="597"/>
      <c r="W781" s="597"/>
      <c r="X781" s="597"/>
      <c r="Y781" s="597"/>
      <c r="Z781" s="597"/>
      <c r="AA781" s="591"/>
      <c r="AM781" s="568"/>
      <c r="BR781" s="568"/>
      <c r="BS781" s="568"/>
      <c r="BT781" s="568"/>
      <c r="DS781" s="568"/>
      <c r="DT781" s="568"/>
      <c r="DU781" s="568"/>
      <c r="DV781" s="568"/>
      <c r="DW781" s="568"/>
      <c r="DX781" s="568"/>
      <c r="DY781" s="568"/>
      <c r="DZ781" s="568"/>
      <c r="EA781" s="568"/>
      <c r="EB781" s="568"/>
      <c r="EC781" s="568"/>
      <c r="ED781" s="568"/>
      <c r="EE781" s="568"/>
      <c r="EF781" s="568"/>
      <c r="EG781" s="568"/>
      <c r="EH781" s="568"/>
      <c r="EI781" s="568"/>
      <c r="EJ781" s="568"/>
      <c r="EK781" s="568"/>
      <c r="EL781" s="568"/>
    </row>
    <row r="782" spans="1:142" ht="15.75" customHeight="1">
      <c r="A782" s="591"/>
      <c r="B782" s="591"/>
      <c r="C782" s="591"/>
      <c r="D782" s="591"/>
      <c r="E782" s="591"/>
      <c r="F782" s="591"/>
      <c r="G782" s="591"/>
      <c r="H782" s="591"/>
      <c r="I782" s="591"/>
      <c r="J782" s="591"/>
      <c r="K782" s="591"/>
      <c r="L782" s="591"/>
      <c r="M782" s="596"/>
      <c r="N782" s="597"/>
      <c r="O782" s="597"/>
      <c r="P782" s="597"/>
      <c r="Q782" s="597"/>
      <c r="R782" s="597"/>
      <c r="S782" s="597"/>
      <c r="T782" s="597"/>
      <c r="U782" s="597"/>
      <c r="V782" s="597"/>
      <c r="W782" s="597"/>
      <c r="X782" s="597"/>
      <c r="Y782" s="597"/>
      <c r="Z782" s="597"/>
      <c r="AA782" s="591"/>
      <c r="AM782" s="568"/>
      <c r="BR782" s="568"/>
      <c r="BS782" s="568"/>
      <c r="BT782" s="568"/>
      <c r="DS782" s="568"/>
      <c r="DT782" s="568"/>
      <c r="DU782" s="568"/>
      <c r="DV782" s="568"/>
      <c r="DW782" s="568"/>
      <c r="DX782" s="568"/>
      <c r="DY782" s="568"/>
      <c r="DZ782" s="568"/>
      <c r="EA782" s="568"/>
      <c r="EB782" s="568"/>
      <c r="EC782" s="568"/>
      <c r="ED782" s="568"/>
      <c r="EE782" s="568"/>
      <c r="EF782" s="568"/>
      <c r="EG782" s="568"/>
      <c r="EH782" s="568"/>
      <c r="EI782" s="568"/>
      <c r="EJ782" s="568"/>
      <c r="EK782" s="568"/>
      <c r="EL782" s="568"/>
    </row>
    <row r="783" spans="1:142" ht="15.75" customHeight="1">
      <c r="A783" s="591"/>
      <c r="B783" s="591"/>
      <c r="C783" s="591"/>
      <c r="D783" s="591"/>
      <c r="E783" s="591"/>
      <c r="F783" s="591"/>
      <c r="G783" s="591"/>
      <c r="H783" s="591"/>
      <c r="I783" s="591"/>
      <c r="J783" s="591"/>
      <c r="K783" s="591"/>
      <c r="L783" s="591"/>
      <c r="M783" s="596"/>
      <c r="N783" s="597"/>
      <c r="O783" s="597"/>
      <c r="P783" s="597"/>
      <c r="Q783" s="597"/>
      <c r="R783" s="597"/>
      <c r="S783" s="597"/>
      <c r="T783" s="597"/>
      <c r="U783" s="597"/>
      <c r="V783" s="597"/>
      <c r="W783" s="597"/>
      <c r="X783" s="597"/>
      <c r="Y783" s="597"/>
      <c r="Z783" s="597"/>
      <c r="AA783" s="591"/>
      <c r="AM783" s="568"/>
      <c r="BR783" s="568"/>
      <c r="BS783" s="568"/>
      <c r="BT783" s="568"/>
      <c r="DS783" s="568"/>
      <c r="DT783" s="568"/>
      <c r="DU783" s="568"/>
      <c r="DV783" s="568"/>
      <c r="DW783" s="568"/>
      <c r="DX783" s="568"/>
      <c r="DY783" s="568"/>
      <c r="DZ783" s="568"/>
      <c r="EA783" s="568"/>
      <c r="EB783" s="568"/>
      <c r="EC783" s="568"/>
      <c r="ED783" s="568"/>
      <c r="EE783" s="568"/>
      <c r="EF783" s="568"/>
      <c r="EG783" s="568"/>
      <c r="EH783" s="568"/>
      <c r="EI783" s="568"/>
      <c r="EJ783" s="568"/>
      <c r="EK783" s="568"/>
      <c r="EL783" s="568"/>
    </row>
    <row r="784" spans="1:142" ht="15.75" customHeight="1">
      <c r="A784" s="591"/>
      <c r="B784" s="591"/>
      <c r="C784" s="591"/>
      <c r="D784" s="591"/>
      <c r="E784" s="591"/>
      <c r="F784" s="591"/>
      <c r="G784" s="591"/>
      <c r="H784" s="591"/>
      <c r="I784" s="591"/>
      <c r="J784" s="591"/>
      <c r="K784" s="591"/>
      <c r="L784" s="591"/>
      <c r="M784" s="596"/>
      <c r="N784" s="597"/>
      <c r="O784" s="597"/>
      <c r="P784" s="597"/>
      <c r="Q784" s="597"/>
      <c r="R784" s="597"/>
      <c r="S784" s="597"/>
      <c r="T784" s="597"/>
      <c r="U784" s="597"/>
      <c r="V784" s="597"/>
      <c r="W784" s="597"/>
      <c r="X784" s="597"/>
      <c r="Y784" s="597"/>
      <c r="Z784" s="597"/>
      <c r="AA784" s="591"/>
      <c r="AM784" s="568"/>
      <c r="BR784" s="568"/>
      <c r="BS784" s="568"/>
      <c r="BT784" s="568"/>
      <c r="DS784" s="568"/>
      <c r="DT784" s="568"/>
      <c r="DU784" s="568"/>
      <c r="DV784" s="568"/>
      <c r="DW784" s="568"/>
      <c r="DX784" s="568"/>
      <c r="DY784" s="568"/>
      <c r="DZ784" s="568"/>
      <c r="EA784" s="568"/>
      <c r="EB784" s="568"/>
      <c r="EC784" s="568"/>
      <c r="ED784" s="568"/>
      <c r="EE784" s="568"/>
      <c r="EF784" s="568"/>
      <c r="EG784" s="568"/>
      <c r="EH784" s="568"/>
      <c r="EI784" s="568"/>
      <c r="EJ784" s="568"/>
      <c r="EK784" s="568"/>
      <c r="EL784" s="568"/>
    </row>
    <row r="785" spans="1:142" ht="15.75" customHeight="1">
      <c r="A785" s="591"/>
      <c r="B785" s="591"/>
      <c r="C785" s="591"/>
      <c r="D785" s="591"/>
      <c r="E785" s="591"/>
      <c r="F785" s="591"/>
      <c r="G785" s="591"/>
      <c r="H785" s="591"/>
      <c r="I785" s="591"/>
      <c r="J785" s="591"/>
      <c r="K785" s="591"/>
      <c r="L785" s="591"/>
      <c r="M785" s="596"/>
      <c r="N785" s="597"/>
      <c r="O785" s="597"/>
      <c r="P785" s="597"/>
      <c r="Q785" s="597"/>
      <c r="R785" s="597"/>
      <c r="S785" s="597"/>
      <c r="T785" s="597"/>
      <c r="U785" s="597"/>
      <c r="V785" s="597"/>
      <c r="W785" s="597"/>
      <c r="X785" s="597"/>
      <c r="Y785" s="597"/>
      <c r="Z785" s="597"/>
      <c r="AA785" s="591"/>
      <c r="AM785" s="568"/>
      <c r="BR785" s="568"/>
      <c r="BS785" s="568"/>
      <c r="BT785" s="568"/>
      <c r="DS785" s="568"/>
      <c r="DT785" s="568"/>
      <c r="DU785" s="568"/>
      <c r="DV785" s="568"/>
      <c r="DW785" s="568"/>
      <c r="DX785" s="568"/>
      <c r="DY785" s="568"/>
      <c r="DZ785" s="568"/>
      <c r="EA785" s="568"/>
      <c r="EB785" s="568"/>
      <c r="EC785" s="568"/>
      <c r="ED785" s="568"/>
      <c r="EE785" s="568"/>
      <c r="EF785" s="568"/>
      <c r="EG785" s="568"/>
      <c r="EH785" s="568"/>
      <c r="EI785" s="568"/>
      <c r="EJ785" s="568"/>
      <c r="EK785" s="568"/>
      <c r="EL785" s="568"/>
    </row>
    <row r="786" spans="1:142" ht="15.75" customHeight="1">
      <c r="A786" s="591"/>
      <c r="B786" s="591"/>
      <c r="C786" s="591"/>
      <c r="D786" s="591"/>
      <c r="E786" s="591"/>
      <c r="F786" s="591"/>
      <c r="G786" s="591"/>
      <c r="H786" s="591"/>
      <c r="I786" s="591"/>
      <c r="J786" s="591"/>
      <c r="K786" s="591"/>
      <c r="L786" s="591"/>
      <c r="M786" s="596"/>
      <c r="N786" s="597"/>
      <c r="O786" s="597"/>
      <c r="P786" s="597"/>
      <c r="Q786" s="597"/>
      <c r="R786" s="597"/>
      <c r="S786" s="597"/>
      <c r="T786" s="597"/>
      <c r="U786" s="597"/>
      <c r="V786" s="597"/>
      <c r="W786" s="597"/>
      <c r="X786" s="597"/>
      <c r="Y786" s="597"/>
      <c r="Z786" s="597"/>
      <c r="AA786" s="591"/>
      <c r="AM786" s="568"/>
      <c r="BR786" s="568"/>
      <c r="BS786" s="568"/>
      <c r="BT786" s="568"/>
      <c r="DS786" s="568"/>
      <c r="DT786" s="568"/>
      <c r="DU786" s="568"/>
      <c r="DV786" s="568"/>
      <c r="DW786" s="568"/>
      <c r="DX786" s="568"/>
      <c r="DY786" s="568"/>
      <c r="DZ786" s="568"/>
      <c r="EA786" s="568"/>
      <c r="EB786" s="568"/>
      <c r="EC786" s="568"/>
      <c r="ED786" s="568"/>
      <c r="EE786" s="568"/>
      <c r="EF786" s="568"/>
      <c r="EG786" s="568"/>
      <c r="EH786" s="568"/>
      <c r="EI786" s="568"/>
      <c r="EJ786" s="568"/>
      <c r="EK786" s="568"/>
      <c r="EL786" s="568"/>
    </row>
    <row r="787" spans="1:142" ht="15.75" customHeight="1">
      <c r="A787" s="591"/>
      <c r="B787" s="591"/>
      <c r="C787" s="591"/>
      <c r="D787" s="591"/>
      <c r="E787" s="591"/>
      <c r="F787" s="591"/>
      <c r="G787" s="591"/>
      <c r="H787" s="591"/>
      <c r="I787" s="591"/>
      <c r="J787" s="591"/>
      <c r="K787" s="591"/>
      <c r="L787" s="591"/>
      <c r="M787" s="596"/>
      <c r="N787" s="597"/>
      <c r="O787" s="597"/>
      <c r="P787" s="597"/>
      <c r="Q787" s="597"/>
      <c r="R787" s="597"/>
      <c r="S787" s="597"/>
      <c r="T787" s="597"/>
      <c r="U787" s="597"/>
      <c r="V787" s="597"/>
      <c r="W787" s="597"/>
      <c r="X787" s="597"/>
      <c r="Y787" s="597"/>
      <c r="Z787" s="597"/>
      <c r="AA787" s="591"/>
      <c r="AM787" s="568"/>
      <c r="BR787" s="568"/>
      <c r="BS787" s="568"/>
      <c r="BT787" s="568"/>
      <c r="DS787" s="568"/>
      <c r="DT787" s="568"/>
      <c r="DU787" s="568"/>
      <c r="DV787" s="568"/>
      <c r="DW787" s="568"/>
      <c r="DX787" s="568"/>
      <c r="DY787" s="568"/>
      <c r="DZ787" s="568"/>
      <c r="EA787" s="568"/>
      <c r="EB787" s="568"/>
      <c r="EC787" s="568"/>
      <c r="ED787" s="568"/>
      <c r="EE787" s="568"/>
      <c r="EF787" s="568"/>
      <c r="EG787" s="568"/>
      <c r="EH787" s="568"/>
      <c r="EI787" s="568"/>
      <c r="EJ787" s="568"/>
      <c r="EK787" s="568"/>
      <c r="EL787" s="568"/>
    </row>
    <row r="788" spans="1:142" ht="15.75" customHeight="1">
      <c r="A788" s="591"/>
      <c r="B788" s="591"/>
      <c r="C788" s="591"/>
      <c r="D788" s="591"/>
      <c r="E788" s="591"/>
      <c r="F788" s="591"/>
      <c r="G788" s="591"/>
      <c r="H788" s="591"/>
      <c r="I788" s="591"/>
      <c r="J788" s="591"/>
      <c r="K788" s="591"/>
      <c r="L788" s="591"/>
      <c r="M788" s="596"/>
      <c r="N788" s="597"/>
      <c r="O788" s="597"/>
      <c r="P788" s="597"/>
      <c r="Q788" s="597"/>
      <c r="R788" s="597"/>
      <c r="S788" s="597"/>
      <c r="T788" s="597"/>
      <c r="U788" s="597"/>
      <c r="V788" s="597"/>
      <c r="W788" s="597"/>
      <c r="X788" s="597"/>
      <c r="Y788" s="597"/>
      <c r="Z788" s="597"/>
      <c r="AA788" s="591"/>
      <c r="AM788" s="568"/>
      <c r="BR788" s="568"/>
      <c r="BS788" s="568"/>
      <c r="BT788" s="568"/>
      <c r="DS788" s="568"/>
      <c r="DT788" s="568"/>
      <c r="DU788" s="568"/>
      <c r="DV788" s="568"/>
      <c r="DW788" s="568"/>
      <c r="DX788" s="568"/>
      <c r="DY788" s="568"/>
      <c r="DZ788" s="568"/>
      <c r="EA788" s="568"/>
      <c r="EB788" s="568"/>
      <c r="EC788" s="568"/>
      <c r="ED788" s="568"/>
      <c r="EE788" s="568"/>
      <c r="EF788" s="568"/>
      <c r="EG788" s="568"/>
      <c r="EH788" s="568"/>
      <c r="EI788" s="568"/>
      <c r="EJ788" s="568"/>
      <c r="EK788" s="568"/>
      <c r="EL788" s="568"/>
    </row>
    <row r="789" spans="1:142" ht="15.75" customHeight="1">
      <c r="A789" s="591"/>
      <c r="B789" s="591"/>
      <c r="C789" s="591"/>
      <c r="D789" s="591"/>
      <c r="E789" s="591"/>
      <c r="F789" s="591"/>
      <c r="G789" s="591"/>
      <c r="H789" s="591"/>
      <c r="I789" s="591"/>
      <c r="J789" s="591"/>
      <c r="K789" s="591"/>
      <c r="L789" s="591"/>
      <c r="M789" s="596"/>
      <c r="N789" s="597"/>
      <c r="O789" s="597"/>
      <c r="P789" s="597"/>
      <c r="Q789" s="597"/>
      <c r="R789" s="597"/>
      <c r="S789" s="597"/>
      <c r="T789" s="597"/>
      <c r="U789" s="597"/>
      <c r="V789" s="597"/>
      <c r="W789" s="597"/>
      <c r="X789" s="597"/>
      <c r="Y789" s="597"/>
      <c r="Z789" s="597"/>
      <c r="AA789" s="591"/>
      <c r="AM789" s="568"/>
      <c r="DS789" s="568"/>
      <c r="DT789" s="568"/>
      <c r="DU789" s="568"/>
      <c r="DV789" s="568"/>
      <c r="DW789" s="568"/>
      <c r="DX789" s="568"/>
      <c r="DY789" s="568"/>
      <c r="DZ789" s="568"/>
      <c r="EA789" s="568"/>
      <c r="EB789" s="568"/>
      <c r="EC789" s="568"/>
      <c r="ED789" s="568"/>
      <c r="EE789" s="568"/>
      <c r="EF789" s="568"/>
      <c r="EG789" s="568"/>
      <c r="EH789" s="568"/>
      <c r="EI789" s="568"/>
      <c r="EJ789" s="568"/>
      <c r="EK789" s="568"/>
      <c r="EL789" s="568"/>
    </row>
    <row r="790" spans="1:142" ht="15.75" customHeight="1">
      <c r="A790" s="591"/>
      <c r="B790" s="591"/>
      <c r="C790" s="591"/>
      <c r="D790" s="591"/>
      <c r="E790" s="591"/>
      <c r="F790" s="591"/>
      <c r="G790" s="591"/>
      <c r="H790" s="591"/>
      <c r="I790" s="591"/>
      <c r="J790" s="591"/>
      <c r="K790" s="591"/>
      <c r="L790" s="591"/>
      <c r="M790" s="596"/>
      <c r="N790" s="597"/>
      <c r="O790" s="597"/>
      <c r="P790" s="597"/>
      <c r="Q790" s="597"/>
      <c r="R790" s="597"/>
      <c r="S790" s="597"/>
      <c r="T790" s="597"/>
      <c r="U790" s="597"/>
      <c r="V790" s="597"/>
      <c r="W790" s="597"/>
      <c r="X790" s="597"/>
      <c r="Y790" s="597"/>
      <c r="Z790" s="597"/>
      <c r="AA790" s="591"/>
      <c r="AM790" s="568"/>
      <c r="DS790" s="568"/>
      <c r="DT790" s="568"/>
      <c r="DU790" s="568"/>
      <c r="DV790" s="568"/>
      <c r="DW790" s="568"/>
      <c r="DX790" s="568"/>
      <c r="DY790" s="568"/>
      <c r="DZ790" s="568"/>
      <c r="EA790" s="568"/>
      <c r="EB790" s="568"/>
      <c r="EC790" s="568"/>
      <c r="ED790" s="568"/>
      <c r="EE790" s="568"/>
      <c r="EF790" s="568"/>
      <c r="EG790" s="568"/>
      <c r="EH790" s="568"/>
      <c r="EI790" s="568"/>
      <c r="EJ790" s="568"/>
      <c r="EK790" s="568"/>
      <c r="EL790" s="568"/>
    </row>
    <row r="791" spans="1:142" ht="15.75" customHeight="1">
      <c r="A791" s="591"/>
      <c r="B791" s="591"/>
      <c r="C791" s="591"/>
      <c r="D791" s="591"/>
      <c r="E791" s="591"/>
      <c r="F791" s="591"/>
      <c r="G791" s="591"/>
      <c r="H791" s="591"/>
      <c r="I791" s="591"/>
      <c r="J791" s="591"/>
      <c r="K791" s="591"/>
      <c r="L791" s="591"/>
      <c r="M791" s="596"/>
      <c r="N791" s="597"/>
      <c r="O791" s="597"/>
      <c r="P791" s="597"/>
      <c r="Q791" s="597"/>
      <c r="R791" s="597"/>
      <c r="S791" s="597"/>
      <c r="T791" s="597"/>
      <c r="U791" s="597"/>
      <c r="V791" s="597"/>
      <c r="W791" s="597"/>
      <c r="X791" s="597"/>
      <c r="Y791" s="597"/>
      <c r="Z791" s="597"/>
      <c r="AA791" s="591"/>
      <c r="AM791" s="568"/>
      <c r="DS791" s="568"/>
      <c r="DT791" s="568"/>
      <c r="DU791" s="568"/>
      <c r="DV791" s="568"/>
      <c r="DW791" s="568"/>
      <c r="DX791" s="568"/>
      <c r="DY791" s="568"/>
      <c r="DZ791" s="568"/>
      <c r="EA791" s="568"/>
      <c r="EB791" s="568"/>
      <c r="EC791" s="568"/>
      <c r="ED791" s="568"/>
      <c r="EE791" s="568"/>
      <c r="EF791" s="568"/>
      <c r="EG791" s="568"/>
      <c r="EH791" s="568"/>
      <c r="EI791" s="568"/>
      <c r="EJ791" s="568"/>
      <c r="EK791" s="568"/>
      <c r="EL791" s="568"/>
    </row>
    <row r="792" spans="1:142" ht="15.75" customHeight="1">
      <c r="A792" s="591"/>
      <c r="B792" s="591"/>
      <c r="C792" s="591"/>
      <c r="D792" s="591"/>
      <c r="E792" s="591"/>
      <c r="F792" s="591"/>
      <c r="G792" s="591"/>
      <c r="H792" s="591"/>
      <c r="I792" s="591"/>
      <c r="J792" s="591"/>
      <c r="K792" s="591"/>
      <c r="L792" s="591"/>
      <c r="M792" s="596"/>
      <c r="N792" s="597"/>
      <c r="O792" s="597"/>
      <c r="P792" s="597"/>
      <c r="Q792" s="597"/>
      <c r="R792" s="597"/>
      <c r="S792" s="597"/>
      <c r="T792" s="597"/>
      <c r="U792" s="597"/>
      <c r="V792" s="597"/>
      <c r="W792" s="597"/>
      <c r="X792" s="597"/>
      <c r="Y792" s="597"/>
      <c r="Z792" s="597"/>
      <c r="AA792" s="591"/>
      <c r="AM792" s="568"/>
      <c r="DS792" s="568"/>
      <c r="DT792" s="568"/>
      <c r="DU792" s="568"/>
      <c r="DV792" s="568"/>
      <c r="DW792" s="568"/>
      <c r="DX792" s="568"/>
      <c r="DY792" s="568"/>
      <c r="DZ792" s="568"/>
      <c r="EA792" s="568"/>
      <c r="EB792" s="568"/>
      <c r="EC792" s="568"/>
      <c r="ED792" s="568"/>
      <c r="EE792" s="568"/>
      <c r="EF792" s="568"/>
      <c r="EG792" s="568"/>
      <c r="EH792" s="568"/>
      <c r="EI792" s="568"/>
      <c r="EJ792" s="568"/>
      <c r="EK792" s="568"/>
      <c r="EL792" s="568"/>
    </row>
    <row r="793" spans="1:142" ht="15.75" customHeight="1">
      <c r="A793" s="591"/>
      <c r="B793" s="591"/>
      <c r="C793" s="591"/>
      <c r="D793" s="591"/>
      <c r="E793" s="591"/>
      <c r="F793" s="591"/>
      <c r="G793" s="591"/>
      <c r="H793" s="591"/>
      <c r="I793" s="591"/>
      <c r="J793" s="591"/>
      <c r="K793" s="591"/>
      <c r="L793" s="591"/>
      <c r="M793" s="596"/>
      <c r="N793" s="597"/>
      <c r="O793" s="597"/>
      <c r="P793" s="597"/>
      <c r="Q793" s="597"/>
      <c r="R793" s="597"/>
      <c r="S793" s="597"/>
      <c r="T793" s="597"/>
      <c r="U793" s="597"/>
      <c r="V793" s="597"/>
      <c r="W793" s="597"/>
      <c r="X793" s="597"/>
      <c r="Y793" s="597"/>
      <c r="Z793" s="597"/>
      <c r="AA793" s="591"/>
      <c r="AM793" s="568"/>
      <c r="DS793" s="568"/>
      <c r="DT793" s="568"/>
      <c r="DU793" s="568"/>
      <c r="DV793" s="568"/>
      <c r="DW793" s="568"/>
      <c r="DX793" s="568"/>
      <c r="DY793" s="568"/>
      <c r="DZ793" s="568"/>
      <c r="EA793" s="568"/>
      <c r="EB793" s="568"/>
      <c r="EC793" s="568"/>
      <c r="ED793" s="568"/>
      <c r="EE793" s="568"/>
      <c r="EF793" s="568"/>
      <c r="EG793" s="568"/>
      <c r="EH793" s="568"/>
      <c r="EI793" s="568"/>
      <c r="EJ793" s="568"/>
      <c r="EK793" s="568"/>
      <c r="EL793" s="568"/>
    </row>
    <row r="794" spans="1:142" ht="15.75" customHeight="1">
      <c r="A794" s="591"/>
      <c r="B794" s="591"/>
      <c r="C794" s="591"/>
      <c r="D794" s="591"/>
      <c r="E794" s="591"/>
      <c r="F794" s="591"/>
      <c r="G794" s="591"/>
      <c r="H794" s="591"/>
      <c r="I794" s="591"/>
      <c r="J794" s="591"/>
      <c r="K794" s="591"/>
      <c r="L794" s="591"/>
      <c r="M794" s="596"/>
      <c r="N794" s="597"/>
      <c r="O794" s="597"/>
      <c r="P794" s="597"/>
      <c r="Q794" s="597"/>
      <c r="R794" s="597"/>
      <c r="S794" s="597"/>
      <c r="T794" s="597"/>
      <c r="U794" s="597"/>
      <c r="V794" s="597"/>
      <c r="W794" s="597"/>
      <c r="X794" s="597"/>
      <c r="Y794" s="597"/>
      <c r="Z794" s="597"/>
      <c r="AA794" s="591"/>
      <c r="AM794" s="568"/>
      <c r="DS794" s="568"/>
      <c r="DT794" s="568"/>
      <c r="DU794" s="568"/>
      <c r="DV794" s="568"/>
      <c r="DW794" s="568"/>
      <c r="DX794" s="568"/>
      <c r="DY794" s="568"/>
      <c r="DZ794" s="568"/>
      <c r="EA794" s="568"/>
      <c r="EB794" s="568"/>
      <c r="EC794" s="568"/>
      <c r="ED794" s="568"/>
      <c r="EE794" s="568"/>
      <c r="EF794" s="568"/>
      <c r="EG794" s="568"/>
      <c r="EH794" s="568"/>
      <c r="EI794" s="568"/>
      <c r="EJ794" s="568"/>
      <c r="EK794" s="568"/>
      <c r="EL794" s="568"/>
    </row>
    <row r="795" spans="1:142" ht="15.75" customHeight="1">
      <c r="A795" s="591"/>
      <c r="B795" s="591"/>
      <c r="C795" s="591"/>
      <c r="D795" s="591"/>
      <c r="E795" s="591"/>
      <c r="F795" s="591"/>
      <c r="G795" s="591"/>
      <c r="H795" s="591"/>
      <c r="I795" s="591"/>
      <c r="J795" s="591"/>
      <c r="K795" s="591"/>
      <c r="L795" s="591"/>
      <c r="M795" s="596"/>
      <c r="N795" s="597"/>
      <c r="O795" s="597"/>
      <c r="P795" s="597"/>
      <c r="Q795" s="597"/>
      <c r="R795" s="597"/>
      <c r="S795" s="597"/>
      <c r="T795" s="597"/>
      <c r="U795" s="597"/>
      <c r="V795" s="597"/>
      <c r="W795" s="597"/>
      <c r="X795" s="597"/>
      <c r="Y795" s="597"/>
      <c r="Z795" s="597"/>
      <c r="AA795" s="591"/>
      <c r="AM795" s="568"/>
      <c r="DS795" s="568"/>
      <c r="DT795" s="568"/>
      <c r="DU795" s="568"/>
      <c r="DV795" s="568"/>
      <c r="DW795" s="568"/>
      <c r="DX795" s="568"/>
      <c r="DY795" s="568"/>
      <c r="DZ795" s="568"/>
      <c r="EA795" s="568"/>
      <c r="EB795" s="568"/>
      <c r="EC795" s="568"/>
      <c r="ED795" s="568"/>
      <c r="EE795" s="568"/>
      <c r="EF795" s="568"/>
      <c r="EG795" s="568"/>
      <c r="EH795" s="568"/>
      <c r="EI795" s="568"/>
      <c r="EJ795" s="568"/>
      <c r="EK795" s="568"/>
      <c r="EL795" s="568"/>
    </row>
    <row r="796" spans="1:142" ht="15.75" customHeight="1">
      <c r="A796" s="591"/>
      <c r="B796" s="591"/>
      <c r="C796" s="591"/>
      <c r="D796" s="591"/>
      <c r="E796" s="591"/>
      <c r="F796" s="591"/>
      <c r="G796" s="591"/>
      <c r="H796" s="591"/>
      <c r="I796" s="591"/>
      <c r="J796" s="591"/>
      <c r="K796" s="591"/>
      <c r="L796" s="591"/>
      <c r="M796" s="596"/>
      <c r="N796" s="597"/>
      <c r="O796" s="597"/>
      <c r="P796" s="597"/>
      <c r="Q796" s="597"/>
      <c r="R796" s="597"/>
      <c r="S796" s="597"/>
      <c r="T796" s="597"/>
      <c r="U796" s="597"/>
      <c r="V796" s="597"/>
      <c r="W796" s="597"/>
      <c r="X796" s="597"/>
      <c r="Y796" s="597"/>
      <c r="Z796" s="597"/>
      <c r="AA796" s="591"/>
      <c r="AM796" s="568"/>
      <c r="DS796" s="568"/>
      <c r="DT796" s="568"/>
      <c r="DU796" s="568"/>
      <c r="DV796" s="568"/>
      <c r="DW796" s="568"/>
      <c r="DX796" s="568"/>
      <c r="DY796" s="568"/>
      <c r="DZ796" s="568"/>
      <c r="EA796" s="568"/>
      <c r="EB796" s="568"/>
      <c r="EC796" s="568"/>
      <c r="ED796" s="568"/>
      <c r="EE796" s="568"/>
      <c r="EF796" s="568"/>
      <c r="EG796" s="568"/>
      <c r="EH796" s="568"/>
      <c r="EI796" s="568"/>
      <c r="EJ796" s="568"/>
      <c r="EK796" s="568"/>
      <c r="EL796" s="568"/>
    </row>
    <row r="797" spans="1:142" ht="15.75" customHeight="1">
      <c r="A797" s="591"/>
      <c r="B797" s="591"/>
      <c r="C797" s="591"/>
      <c r="D797" s="591"/>
      <c r="E797" s="591"/>
      <c r="F797" s="591"/>
      <c r="G797" s="591"/>
      <c r="H797" s="591"/>
      <c r="I797" s="591"/>
      <c r="J797" s="591"/>
      <c r="K797" s="591"/>
      <c r="L797" s="591"/>
      <c r="M797" s="596"/>
      <c r="N797" s="597"/>
      <c r="O797" s="597"/>
      <c r="P797" s="597"/>
      <c r="Q797" s="597"/>
      <c r="R797" s="597"/>
      <c r="S797" s="597"/>
      <c r="T797" s="597"/>
      <c r="U797" s="597"/>
      <c r="V797" s="597"/>
      <c r="W797" s="597"/>
      <c r="X797" s="597"/>
      <c r="Y797" s="597"/>
      <c r="Z797" s="597"/>
      <c r="AA797" s="591"/>
      <c r="AM797" s="568"/>
      <c r="DS797" s="568"/>
      <c r="DT797" s="568"/>
      <c r="DU797" s="568"/>
      <c r="DV797" s="568"/>
      <c r="DW797" s="568"/>
      <c r="DX797" s="568"/>
      <c r="DY797" s="568"/>
      <c r="DZ797" s="568"/>
      <c r="EA797" s="568"/>
      <c r="EB797" s="568"/>
      <c r="EC797" s="568"/>
      <c r="ED797" s="568"/>
      <c r="EE797" s="568"/>
      <c r="EF797" s="568"/>
      <c r="EG797" s="568"/>
      <c r="EH797" s="568"/>
      <c r="EI797" s="568"/>
      <c r="EJ797" s="568"/>
      <c r="EK797" s="568"/>
      <c r="EL797" s="568"/>
    </row>
    <row r="798" spans="1:142" ht="15.75" customHeight="1">
      <c r="A798" s="591"/>
      <c r="B798" s="591"/>
      <c r="C798" s="591"/>
      <c r="D798" s="591"/>
      <c r="E798" s="591"/>
      <c r="F798" s="591"/>
      <c r="G798" s="591"/>
      <c r="H798" s="591"/>
      <c r="I798" s="591"/>
      <c r="J798" s="591"/>
      <c r="K798" s="591"/>
      <c r="L798" s="591"/>
      <c r="M798" s="596"/>
      <c r="N798" s="597"/>
      <c r="O798" s="597"/>
      <c r="P798" s="597"/>
      <c r="Q798" s="597"/>
      <c r="R798" s="597"/>
      <c r="S798" s="597"/>
      <c r="T798" s="597"/>
      <c r="U798" s="597"/>
      <c r="V798" s="597"/>
      <c r="W798" s="597"/>
      <c r="X798" s="597"/>
      <c r="Y798" s="597"/>
      <c r="Z798" s="597"/>
      <c r="AA798" s="591"/>
      <c r="AM798" s="568"/>
      <c r="DS798" s="568"/>
      <c r="DT798" s="568"/>
      <c r="DU798" s="568"/>
      <c r="DV798" s="568"/>
      <c r="DW798" s="568"/>
      <c r="DX798" s="568"/>
      <c r="DY798" s="568"/>
      <c r="DZ798" s="568"/>
      <c r="EA798" s="568"/>
      <c r="EB798" s="568"/>
      <c r="EC798" s="568"/>
      <c r="ED798" s="568"/>
      <c r="EE798" s="568"/>
      <c r="EF798" s="568"/>
      <c r="EG798" s="568"/>
      <c r="EH798" s="568"/>
      <c r="EI798" s="568"/>
      <c r="EJ798" s="568"/>
      <c r="EK798" s="568"/>
      <c r="EL798" s="568"/>
    </row>
    <row r="799" spans="1:142" ht="15.75" customHeight="1">
      <c r="A799" s="591"/>
      <c r="B799" s="591"/>
      <c r="C799" s="591"/>
      <c r="D799" s="591"/>
      <c r="E799" s="591"/>
      <c r="F799" s="591"/>
      <c r="G799" s="591"/>
      <c r="H799" s="591"/>
      <c r="I799" s="591"/>
      <c r="J799" s="591"/>
      <c r="K799" s="591"/>
      <c r="L799" s="591"/>
      <c r="M799" s="596"/>
      <c r="N799" s="597"/>
      <c r="O799" s="597"/>
      <c r="P799" s="597"/>
      <c r="Q799" s="597"/>
      <c r="R799" s="597"/>
      <c r="S799" s="597"/>
      <c r="T799" s="597"/>
      <c r="U799" s="597"/>
      <c r="V799" s="597"/>
      <c r="W799" s="597"/>
      <c r="X799" s="597"/>
      <c r="Y799" s="597"/>
      <c r="Z799" s="597"/>
      <c r="AA799" s="591"/>
      <c r="AM799" s="568"/>
      <c r="DS799" s="568"/>
      <c r="DT799" s="568"/>
      <c r="DU799" s="568"/>
      <c r="DV799" s="568"/>
      <c r="DW799" s="568"/>
      <c r="DX799" s="568"/>
      <c r="DY799" s="568"/>
      <c r="DZ799" s="568"/>
      <c r="EA799" s="568"/>
      <c r="EB799" s="568"/>
      <c r="EC799" s="568"/>
      <c r="ED799" s="568"/>
      <c r="EE799" s="568"/>
      <c r="EF799" s="568"/>
      <c r="EG799" s="568"/>
      <c r="EH799" s="568"/>
      <c r="EI799" s="568"/>
      <c r="EJ799" s="568"/>
      <c r="EK799" s="568"/>
      <c r="EL799" s="568"/>
    </row>
    <row r="800" spans="1:142" ht="15.75" customHeight="1">
      <c r="A800" s="591"/>
      <c r="B800" s="591"/>
      <c r="C800" s="591"/>
      <c r="D800" s="591"/>
      <c r="E800" s="591"/>
      <c r="F800" s="591"/>
      <c r="G800" s="591"/>
      <c r="H800" s="591"/>
      <c r="I800" s="591"/>
      <c r="J800" s="591"/>
      <c r="K800" s="591"/>
      <c r="L800" s="591"/>
      <c r="M800" s="596"/>
      <c r="N800" s="597"/>
      <c r="O800" s="597"/>
      <c r="P800" s="597"/>
      <c r="Q800" s="597"/>
      <c r="R800" s="597"/>
      <c r="S800" s="597"/>
      <c r="T800" s="597"/>
      <c r="U800" s="597"/>
      <c r="V800" s="597"/>
      <c r="W800" s="597"/>
      <c r="X800" s="597"/>
      <c r="Y800" s="597"/>
      <c r="Z800" s="597"/>
      <c r="AA800" s="591"/>
      <c r="AM800" s="568"/>
      <c r="DS800" s="568"/>
      <c r="DT800" s="568"/>
      <c r="DU800" s="568"/>
      <c r="DV800" s="568"/>
      <c r="DW800" s="568"/>
      <c r="DX800" s="568"/>
      <c r="DY800" s="568"/>
      <c r="DZ800" s="568"/>
      <c r="EA800" s="568"/>
      <c r="EB800" s="568"/>
      <c r="EC800" s="568"/>
      <c r="ED800" s="568"/>
      <c r="EE800" s="568"/>
      <c r="EF800" s="568"/>
      <c r="EG800" s="568"/>
      <c r="EH800" s="568"/>
      <c r="EI800" s="568"/>
      <c r="EJ800" s="568"/>
      <c r="EK800" s="568"/>
      <c r="EL800" s="568"/>
    </row>
    <row r="801" spans="1:142" ht="15.75" customHeight="1">
      <c r="A801" s="591"/>
      <c r="B801" s="591"/>
      <c r="C801" s="591"/>
      <c r="D801" s="591"/>
      <c r="E801" s="591"/>
      <c r="F801" s="591"/>
      <c r="G801" s="591"/>
      <c r="H801" s="591"/>
      <c r="I801" s="591"/>
      <c r="J801" s="591"/>
      <c r="K801" s="591"/>
      <c r="L801" s="591"/>
      <c r="M801" s="596"/>
      <c r="N801" s="597"/>
      <c r="O801" s="597"/>
      <c r="P801" s="597"/>
      <c r="Q801" s="597"/>
      <c r="R801" s="597"/>
      <c r="S801" s="597"/>
      <c r="T801" s="597"/>
      <c r="U801" s="597"/>
      <c r="V801" s="597"/>
      <c r="W801" s="597"/>
      <c r="X801" s="597"/>
      <c r="Y801" s="597"/>
      <c r="Z801" s="597"/>
      <c r="AA801" s="591"/>
      <c r="AM801" s="568"/>
      <c r="DS801" s="568"/>
      <c r="DT801" s="568"/>
      <c r="DU801" s="568"/>
      <c r="DV801" s="568"/>
      <c r="DW801" s="568"/>
      <c r="DX801" s="568"/>
      <c r="DY801" s="568"/>
      <c r="DZ801" s="568"/>
      <c r="EA801" s="568"/>
      <c r="EB801" s="568"/>
      <c r="EC801" s="568"/>
      <c r="ED801" s="568"/>
      <c r="EE801" s="568"/>
      <c r="EF801" s="568"/>
      <c r="EG801" s="568"/>
      <c r="EH801" s="568"/>
      <c r="EI801" s="568"/>
      <c r="EJ801" s="568"/>
      <c r="EK801" s="568"/>
      <c r="EL801" s="568"/>
    </row>
    <row r="802" spans="1:142" ht="15.75" customHeight="1">
      <c r="A802" s="591"/>
      <c r="B802" s="591"/>
      <c r="C802" s="591"/>
      <c r="D802" s="591"/>
      <c r="E802" s="591"/>
      <c r="F802" s="591"/>
      <c r="G802" s="591"/>
      <c r="H802" s="591"/>
      <c r="I802" s="591"/>
      <c r="J802" s="591"/>
      <c r="K802" s="591"/>
      <c r="L802" s="591"/>
      <c r="M802" s="596"/>
      <c r="N802" s="597"/>
      <c r="O802" s="597"/>
      <c r="P802" s="597"/>
      <c r="Q802" s="597"/>
      <c r="R802" s="597"/>
      <c r="S802" s="597"/>
      <c r="T802" s="597"/>
      <c r="U802" s="597"/>
      <c r="V802" s="597"/>
      <c r="W802" s="597"/>
      <c r="X802" s="597"/>
      <c r="Y802" s="597"/>
      <c r="Z802" s="597"/>
      <c r="AA802" s="591"/>
      <c r="AM802" s="568"/>
      <c r="DS802" s="568"/>
      <c r="DT802" s="568"/>
      <c r="DU802" s="568"/>
      <c r="DV802" s="568"/>
      <c r="DW802" s="568"/>
      <c r="DX802" s="568"/>
      <c r="DY802" s="568"/>
      <c r="DZ802" s="568"/>
      <c r="EA802" s="568"/>
      <c r="EB802" s="568"/>
      <c r="EC802" s="568"/>
      <c r="ED802" s="568"/>
      <c r="EE802" s="568"/>
      <c r="EF802" s="568"/>
      <c r="EG802" s="568"/>
      <c r="EH802" s="568"/>
      <c r="EI802" s="568"/>
      <c r="EJ802" s="568"/>
      <c r="EK802" s="568"/>
      <c r="EL802" s="568"/>
    </row>
    <row r="803" spans="1:142" ht="15.75" customHeight="1">
      <c r="A803" s="591"/>
      <c r="B803" s="591"/>
      <c r="C803" s="591"/>
      <c r="D803" s="591"/>
      <c r="E803" s="591"/>
      <c r="F803" s="591"/>
      <c r="G803" s="591"/>
      <c r="H803" s="591"/>
      <c r="I803" s="591"/>
      <c r="J803" s="591"/>
      <c r="K803" s="591"/>
      <c r="L803" s="591"/>
      <c r="M803" s="596"/>
      <c r="N803" s="597"/>
      <c r="O803" s="597"/>
      <c r="P803" s="597"/>
      <c r="Q803" s="597"/>
      <c r="R803" s="597"/>
      <c r="S803" s="597"/>
      <c r="T803" s="597"/>
      <c r="U803" s="597"/>
      <c r="V803" s="597"/>
      <c r="W803" s="597"/>
      <c r="X803" s="597"/>
      <c r="Y803" s="597"/>
      <c r="Z803" s="597"/>
      <c r="AA803" s="591"/>
      <c r="AM803" s="568"/>
      <c r="DS803" s="568"/>
      <c r="DT803" s="568"/>
      <c r="DU803" s="568"/>
      <c r="DV803" s="568"/>
      <c r="DW803" s="568"/>
      <c r="DX803" s="568"/>
      <c r="DY803" s="568"/>
      <c r="DZ803" s="568"/>
      <c r="EA803" s="568"/>
      <c r="EB803" s="568"/>
      <c r="EC803" s="568"/>
      <c r="ED803" s="568"/>
      <c r="EE803" s="568"/>
      <c r="EF803" s="568"/>
      <c r="EG803" s="568"/>
      <c r="EH803" s="568"/>
      <c r="EI803" s="568"/>
      <c r="EJ803" s="568"/>
      <c r="EK803" s="568"/>
      <c r="EL803" s="568"/>
    </row>
    <row r="804" spans="1:142" ht="15.75" customHeight="1">
      <c r="A804" s="591"/>
      <c r="B804" s="591"/>
      <c r="C804" s="591"/>
      <c r="D804" s="591"/>
      <c r="E804" s="591"/>
      <c r="F804" s="591"/>
      <c r="G804" s="591"/>
      <c r="H804" s="591"/>
      <c r="I804" s="591"/>
      <c r="J804" s="591"/>
      <c r="K804" s="591"/>
      <c r="L804" s="591"/>
      <c r="M804" s="596"/>
      <c r="N804" s="597"/>
      <c r="O804" s="597"/>
      <c r="P804" s="597"/>
      <c r="Q804" s="597"/>
      <c r="R804" s="597"/>
      <c r="S804" s="597"/>
      <c r="T804" s="597"/>
      <c r="U804" s="597"/>
      <c r="V804" s="597"/>
      <c r="W804" s="597"/>
      <c r="X804" s="597"/>
      <c r="Y804" s="597"/>
      <c r="Z804" s="597"/>
      <c r="AA804" s="591"/>
      <c r="AM804" s="568"/>
      <c r="DS804" s="568"/>
      <c r="DT804" s="568"/>
      <c r="DU804" s="568"/>
      <c r="DV804" s="568"/>
      <c r="DW804" s="568"/>
      <c r="DX804" s="568"/>
      <c r="DY804" s="568"/>
      <c r="DZ804" s="568"/>
      <c r="EA804" s="568"/>
      <c r="EB804" s="568"/>
      <c r="EC804" s="568"/>
      <c r="ED804" s="568"/>
      <c r="EE804" s="568"/>
      <c r="EF804" s="568"/>
      <c r="EG804" s="568"/>
      <c r="EH804" s="568"/>
      <c r="EI804" s="568"/>
      <c r="EJ804" s="568"/>
      <c r="EK804" s="568"/>
      <c r="EL804" s="568"/>
    </row>
    <row r="805" spans="1:142" ht="15.75" customHeight="1">
      <c r="A805" s="591"/>
      <c r="B805" s="591"/>
      <c r="C805" s="591"/>
      <c r="D805" s="591"/>
      <c r="E805" s="591"/>
      <c r="F805" s="591"/>
      <c r="G805" s="591"/>
      <c r="H805" s="591"/>
      <c r="I805" s="591"/>
      <c r="J805" s="591"/>
      <c r="K805" s="591"/>
      <c r="L805" s="591"/>
      <c r="M805" s="596"/>
      <c r="N805" s="597"/>
      <c r="O805" s="597"/>
      <c r="P805" s="597"/>
      <c r="Q805" s="597"/>
      <c r="R805" s="597"/>
      <c r="S805" s="597"/>
      <c r="T805" s="597"/>
      <c r="U805" s="597"/>
      <c r="V805" s="597"/>
      <c r="W805" s="597"/>
      <c r="X805" s="597"/>
      <c r="Y805" s="597"/>
      <c r="Z805" s="597"/>
      <c r="AA805" s="591"/>
      <c r="AM805" s="568"/>
      <c r="DS805" s="568"/>
      <c r="DT805" s="568"/>
      <c r="DU805" s="568"/>
      <c r="DV805" s="568"/>
      <c r="DW805" s="568"/>
      <c r="DX805" s="568"/>
      <c r="DY805" s="568"/>
      <c r="DZ805" s="568"/>
      <c r="EA805" s="568"/>
      <c r="EB805" s="568"/>
      <c r="EC805" s="568"/>
      <c r="ED805" s="568"/>
      <c r="EE805" s="568"/>
      <c r="EF805" s="568"/>
      <c r="EG805" s="568"/>
      <c r="EH805" s="568"/>
      <c r="EI805" s="568"/>
      <c r="EJ805" s="568"/>
      <c r="EK805" s="568"/>
      <c r="EL805" s="568"/>
    </row>
    <row r="806" spans="1:142" ht="15.75" customHeight="1">
      <c r="A806" s="591"/>
      <c r="B806" s="591"/>
      <c r="C806" s="591"/>
      <c r="D806" s="591"/>
      <c r="E806" s="591"/>
      <c r="F806" s="591"/>
      <c r="G806" s="591"/>
      <c r="H806" s="591"/>
      <c r="I806" s="591"/>
      <c r="J806" s="591"/>
      <c r="K806" s="591"/>
      <c r="L806" s="591"/>
      <c r="M806" s="596"/>
      <c r="N806" s="597"/>
      <c r="O806" s="597"/>
      <c r="P806" s="597"/>
      <c r="Q806" s="597"/>
      <c r="R806" s="597"/>
      <c r="S806" s="597"/>
      <c r="T806" s="597"/>
      <c r="U806" s="597"/>
      <c r="V806" s="597"/>
      <c r="W806" s="597"/>
      <c r="X806" s="597"/>
      <c r="Y806" s="597"/>
      <c r="Z806" s="597"/>
      <c r="AA806" s="591"/>
      <c r="AM806" s="568"/>
      <c r="DS806" s="568"/>
      <c r="DT806" s="568"/>
      <c r="DU806" s="568"/>
      <c r="DV806" s="568"/>
      <c r="DW806" s="568"/>
      <c r="DX806" s="568"/>
      <c r="DY806" s="568"/>
      <c r="DZ806" s="568"/>
      <c r="EA806" s="568"/>
      <c r="EB806" s="568"/>
      <c r="EC806" s="568"/>
      <c r="ED806" s="568"/>
      <c r="EE806" s="568"/>
      <c r="EF806" s="568"/>
      <c r="EG806" s="568"/>
      <c r="EH806" s="568"/>
      <c r="EI806" s="568"/>
      <c r="EJ806" s="568"/>
      <c r="EK806" s="568"/>
      <c r="EL806" s="568"/>
    </row>
    <row r="807" spans="1:142" ht="15.75" customHeight="1">
      <c r="A807" s="591"/>
      <c r="B807" s="591"/>
      <c r="C807" s="591"/>
      <c r="D807" s="591"/>
      <c r="E807" s="591"/>
      <c r="F807" s="591"/>
      <c r="G807" s="591"/>
      <c r="H807" s="591"/>
      <c r="I807" s="591"/>
      <c r="J807" s="591"/>
      <c r="K807" s="591"/>
      <c r="L807" s="591"/>
      <c r="M807" s="596"/>
      <c r="N807" s="597"/>
      <c r="O807" s="597"/>
      <c r="P807" s="597"/>
      <c r="Q807" s="597"/>
      <c r="R807" s="597"/>
      <c r="S807" s="597"/>
      <c r="T807" s="597"/>
      <c r="U807" s="597"/>
      <c r="V807" s="597"/>
      <c r="W807" s="597"/>
      <c r="X807" s="597"/>
      <c r="Y807" s="597"/>
      <c r="Z807" s="597"/>
      <c r="AA807" s="591"/>
      <c r="AM807" s="568"/>
      <c r="DS807" s="568"/>
      <c r="DT807" s="568"/>
      <c r="DU807" s="568"/>
      <c r="DV807" s="568"/>
      <c r="DW807" s="568"/>
      <c r="DX807" s="568"/>
      <c r="DY807" s="568"/>
      <c r="DZ807" s="568"/>
      <c r="EA807" s="568"/>
      <c r="EB807" s="568"/>
      <c r="EC807" s="568"/>
      <c r="ED807" s="568"/>
      <c r="EE807" s="568"/>
      <c r="EF807" s="568"/>
      <c r="EG807" s="568"/>
      <c r="EH807" s="568"/>
      <c r="EI807" s="568"/>
      <c r="EJ807" s="568"/>
      <c r="EK807" s="568"/>
      <c r="EL807" s="568"/>
    </row>
    <row r="808" spans="1:142" ht="15.75" customHeight="1">
      <c r="A808" s="591"/>
      <c r="B808" s="591"/>
      <c r="C808" s="591"/>
      <c r="D808" s="591"/>
      <c r="E808" s="591"/>
      <c r="F808" s="591"/>
      <c r="G808" s="591"/>
      <c r="H808" s="591"/>
      <c r="I808" s="591"/>
      <c r="J808" s="591"/>
      <c r="K808" s="591"/>
      <c r="L808" s="591"/>
      <c r="M808" s="596"/>
      <c r="N808" s="597"/>
      <c r="O808" s="597"/>
      <c r="P808" s="597"/>
      <c r="Q808" s="597"/>
      <c r="R808" s="597"/>
      <c r="S808" s="597"/>
      <c r="T808" s="597"/>
      <c r="U808" s="597"/>
      <c r="V808" s="597"/>
      <c r="W808" s="597"/>
      <c r="X808" s="597"/>
      <c r="Y808" s="597"/>
      <c r="Z808" s="597"/>
      <c r="AA808" s="591"/>
      <c r="AM808" s="568"/>
      <c r="DS808" s="568"/>
      <c r="DT808" s="568"/>
      <c r="DU808" s="568"/>
      <c r="DV808" s="568"/>
      <c r="DW808" s="568"/>
      <c r="DX808" s="568"/>
      <c r="DY808" s="568"/>
      <c r="DZ808" s="568"/>
      <c r="EA808" s="568"/>
      <c r="EB808" s="568"/>
      <c r="EC808" s="568"/>
      <c r="ED808" s="568"/>
      <c r="EE808" s="568"/>
      <c r="EF808" s="568"/>
      <c r="EG808" s="568"/>
      <c r="EH808" s="568"/>
      <c r="EI808" s="568"/>
      <c r="EJ808" s="568"/>
      <c r="EK808" s="568"/>
      <c r="EL808" s="568"/>
    </row>
    <row r="809" spans="1:142" ht="15.75" customHeight="1">
      <c r="A809" s="591"/>
      <c r="B809" s="591"/>
      <c r="C809" s="591"/>
      <c r="D809" s="591"/>
      <c r="E809" s="591"/>
      <c r="F809" s="591"/>
      <c r="G809" s="591"/>
      <c r="H809" s="591"/>
      <c r="I809" s="591"/>
      <c r="J809" s="591"/>
      <c r="K809" s="591"/>
      <c r="L809" s="591"/>
      <c r="M809" s="596"/>
      <c r="N809" s="597"/>
      <c r="O809" s="597"/>
      <c r="P809" s="597"/>
      <c r="Q809" s="597"/>
      <c r="R809" s="597"/>
      <c r="S809" s="597"/>
      <c r="T809" s="597"/>
      <c r="U809" s="597"/>
      <c r="V809" s="597"/>
      <c r="W809" s="597"/>
      <c r="X809" s="597"/>
      <c r="Y809" s="597"/>
      <c r="Z809" s="597"/>
      <c r="AA809" s="591"/>
      <c r="AM809" s="568"/>
      <c r="DS809" s="568"/>
      <c r="DT809" s="568"/>
      <c r="DU809" s="568"/>
      <c r="DV809" s="568"/>
      <c r="DW809" s="568"/>
      <c r="DX809" s="568"/>
      <c r="DY809" s="568"/>
      <c r="DZ809" s="568"/>
      <c r="EA809" s="568"/>
      <c r="EB809" s="568"/>
      <c r="EC809" s="568"/>
      <c r="ED809" s="568"/>
      <c r="EE809" s="568"/>
      <c r="EF809" s="568"/>
      <c r="EG809" s="568"/>
      <c r="EH809" s="568"/>
      <c r="EI809" s="568"/>
      <c r="EJ809" s="568"/>
      <c r="EK809" s="568"/>
      <c r="EL809" s="568"/>
    </row>
    <row r="810" spans="1:142" ht="15.75" customHeight="1">
      <c r="A810" s="591"/>
      <c r="B810" s="591"/>
      <c r="C810" s="591"/>
      <c r="D810" s="591"/>
      <c r="E810" s="591"/>
      <c r="F810" s="591"/>
      <c r="G810" s="591"/>
      <c r="H810" s="591"/>
      <c r="I810" s="591"/>
      <c r="J810" s="591"/>
      <c r="K810" s="591"/>
      <c r="L810" s="591"/>
      <c r="M810" s="596"/>
      <c r="N810" s="597"/>
      <c r="O810" s="597"/>
      <c r="P810" s="597"/>
      <c r="Q810" s="597"/>
      <c r="R810" s="597"/>
      <c r="S810" s="597"/>
      <c r="T810" s="597"/>
      <c r="U810" s="597"/>
      <c r="V810" s="597"/>
      <c r="W810" s="597"/>
      <c r="X810" s="597"/>
      <c r="Y810" s="597"/>
      <c r="Z810" s="597"/>
      <c r="AA810" s="591"/>
      <c r="AM810" s="568"/>
      <c r="DS810" s="568"/>
      <c r="DT810" s="568"/>
      <c r="DU810" s="568"/>
      <c r="DV810" s="568"/>
      <c r="DW810" s="568"/>
      <c r="DX810" s="568"/>
      <c r="DY810" s="568"/>
      <c r="DZ810" s="568"/>
      <c r="EA810" s="568"/>
      <c r="EB810" s="568"/>
      <c r="EC810" s="568"/>
      <c r="ED810" s="568"/>
      <c r="EE810" s="568"/>
      <c r="EF810" s="568"/>
      <c r="EG810" s="568"/>
      <c r="EH810" s="568"/>
      <c r="EI810" s="568"/>
      <c r="EJ810" s="568"/>
      <c r="EK810" s="568"/>
      <c r="EL810" s="568"/>
    </row>
    <row r="811" spans="1:142" ht="15.75" customHeight="1">
      <c r="A811" s="591"/>
      <c r="B811" s="591"/>
      <c r="C811" s="591"/>
      <c r="D811" s="591"/>
      <c r="E811" s="591"/>
      <c r="F811" s="591"/>
      <c r="G811" s="591"/>
      <c r="H811" s="591"/>
      <c r="I811" s="591"/>
      <c r="J811" s="591"/>
      <c r="K811" s="591"/>
      <c r="L811" s="591"/>
      <c r="M811" s="596"/>
      <c r="N811" s="597"/>
      <c r="O811" s="597"/>
      <c r="P811" s="597"/>
      <c r="Q811" s="597"/>
      <c r="R811" s="597"/>
      <c r="S811" s="597"/>
      <c r="T811" s="597"/>
      <c r="U811" s="597"/>
      <c r="V811" s="597"/>
      <c r="W811" s="597"/>
      <c r="X811" s="597"/>
      <c r="Y811" s="597"/>
      <c r="Z811" s="597"/>
      <c r="AA811" s="591"/>
      <c r="AM811" s="568"/>
      <c r="DS811" s="568"/>
      <c r="DT811" s="568"/>
      <c r="DU811" s="568"/>
      <c r="DV811" s="568"/>
      <c r="DW811" s="568"/>
      <c r="DX811" s="568"/>
      <c r="DY811" s="568"/>
      <c r="DZ811" s="568"/>
      <c r="EA811" s="568"/>
      <c r="EB811" s="568"/>
      <c r="EC811" s="568"/>
      <c r="ED811" s="568"/>
      <c r="EE811" s="568"/>
      <c r="EF811" s="568"/>
      <c r="EG811" s="568"/>
      <c r="EH811" s="568"/>
      <c r="EI811" s="568"/>
      <c r="EJ811" s="568"/>
      <c r="EK811" s="568"/>
      <c r="EL811" s="568"/>
    </row>
    <row r="812" spans="1:142" ht="15.75" customHeight="1">
      <c r="A812" s="591"/>
      <c r="B812" s="591"/>
      <c r="C812" s="591"/>
      <c r="D812" s="591"/>
      <c r="E812" s="591"/>
      <c r="F812" s="591"/>
      <c r="G812" s="591"/>
      <c r="H812" s="591"/>
      <c r="I812" s="591"/>
      <c r="J812" s="591"/>
      <c r="K812" s="591"/>
      <c r="L812" s="591"/>
      <c r="M812" s="596"/>
      <c r="N812" s="597"/>
      <c r="O812" s="597"/>
      <c r="P812" s="597"/>
      <c r="Q812" s="597"/>
      <c r="R812" s="597"/>
      <c r="S812" s="597"/>
      <c r="T812" s="597"/>
      <c r="U812" s="597"/>
      <c r="V812" s="597"/>
      <c r="W812" s="597"/>
      <c r="X812" s="597"/>
      <c r="Y812" s="597"/>
      <c r="Z812" s="597"/>
      <c r="AA812" s="591"/>
      <c r="AM812" s="568"/>
      <c r="DS812" s="568"/>
      <c r="DT812" s="568"/>
      <c r="DU812" s="568"/>
      <c r="DV812" s="568"/>
      <c r="DW812" s="568"/>
      <c r="DX812" s="568"/>
      <c r="DY812" s="568"/>
      <c r="DZ812" s="568"/>
      <c r="EA812" s="568"/>
      <c r="EB812" s="568"/>
      <c r="EC812" s="568"/>
      <c r="ED812" s="568"/>
      <c r="EE812" s="568"/>
      <c r="EF812" s="568"/>
      <c r="EG812" s="568"/>
      <c r="EH812" s="568"/>
      <c r="EI812" s="568"/>
      <c r="EJ812" s="568"/>
      <c r="EK812" s="568"/>
      <c r="EL812" s="568"/>
    </row>
    <row r="813" spans="1:142" ht="15.75" customHeight="1">
      <c r="A813" s="591"/>
      <c r="B813" s="591"/>
      <c r="C813" s="591"/>
      <c r="D813" s="591"/>
      <c r="E813" s="591"/>
      <c r="F813" s="591"/>
      <c r="G813" s="591"/>
      <c r="H813" s="591"/>
      <c r="I813" s="591"/>
      <c r="J813" s="591"/>
      <c r="K813" s="591"/>
      <c r="L813" s="591"/>
      <c r="M813" s="596"/>
      <c r="N813" s="597"/>
      <c r="O813" s="597"/>
      <c r="P813" s="597"/>
      <c r="Q813" s="597"/>
      <c r="R813" s="597"/>
      <c r="S813" s="597"/>
      <c r="T813" s="597"/>
      <c r="U813" s="597"/>
      <c r="V813" s="597"/>
      <c r="W813" s="597"/>
      <c r="X813" s="597"/>
      <c r="Y813" s="597"/>
      <c r="Z813" s="597"/>
      <c r="AA813" s="591"/>
      <c r="AM813" s="568"/>
      <c r="DS813" s="568"/>
      <c r="DT813" s="568"/>
      <c r="DU813" s="568"/>
      <c r="DV813" s="568"/>
      <c r="DW813" s="568"/>
      <c r="DX813" s="568"/>
      <c r="DY813" s="568"/>
      <c r="DZ813" s="568"/>
      <c r="EA813" s="568"/>
      <c r="EB813" s="568"/>
      <c r="EC813" s="568"/>
      <c r="ED813" s="568"/>
      <c r="EE813" s="568"/>
      <c r="EF813" s="568"/>
      <c r="EG813" s="568"/>
      <c r="EH813" s="568"/>
      <c r="EI813" s="568"/>
      <c r="EJ813" s="568"/>
      <c r="EK813" s="568"/>
      <c r="EL813" s="568"/>
    </row>
    <row r="814" spans="1:142" ht="15.75" customHeight="1">
      <c r="A814" s="591"/>
      <c r="B814" s="591"/>
      <c r="C814" s="591"/>
      <c r="D814" s="591"/>
      <c r="E814" s="591"/>
      <c r="F814" s="591"/>
      <c r="G814" s="591"/>
      <c r="H814" s="591"/>
      <c r="I814" s="591"/>
      <c r="J814" s="591"/>
      <c r="K814" s="591"/>
      <c r="L814" s="591"/>
      <c r="M814" s="596"/>
      <c r="N814" s="597"/>
      <c r="O814" s="597"/>
      <c r="P814" s="597"/>
      <c r="Q814" s="597"/>
      <c r="R814" s="597"/>
      <c r="S814" s="597"/>
      <c r="T814" s="597"/>
      <c r="U814" s="597"/>
      <c r="V814" s="597"/>
      <c r="W814" s="597"/>
      <c r="X814" s="597"/>
      <c r="Y814" s="597"/>
      <c r="Z814" s="597"/>
      <c r="AA814" s="591"/>
      <c r="AM814" s="568"/>
      <c r="DS814" s="568"/>
      <c r="DT814" s="568"/>
      <c r="DU814" s="568"/>
      <c r="DV814" s="568"/>
      <c r="DW814" s="568"/>
      <c r="DX814" s="568"/>
      <c r="DY814" s="568"/>
      <c r="DZ814" s="568"/>
      <c r="EA814" s="568"/>
      <c r="EB814" s="568"/>
      <c r="EC814" s="568"/>
      <c r="ED814" s="568"/>
      <c r="EE814" s="568"/>
      <c r="EF814" s="568"/>
      <c r="EG814" s="568"/>
      <c r="EH814" s="568"/>
      <c r="EI814" s="568"/>
      <c r="EJ814" s="568"/>
      <c r="EK814" s="568"/>
      <c r="EL814" s="568"/>
    </row>
    <row r="815" spans="1:142" ht="15.75" customHeight="1">
      <c r="A815" s="591"/>
      <c r="B815" s="591"/>
      <c r="C815" s="591"/>
      <c r="D815" s="591"/>
      <c r="E815" s="591"/>
      <c r="F815" s="591"/>
      <c r="G815" s="591"/>
      <c r="H815" s="591"/>
      <c r="I815" s="591"/>
      <c r="J815" s="591"/>
      <c r="K815" s="591"/>
      <c r="L815" s="591"/>
      <c r="M815" s="596"/>
      <c r="N815" s="597"/>
      <c r="O815" s="597"/>
      <c r="P815" s="597"/>
      <c r="Q815" s="597"/>
      <c r="R815" s="597"/>
      <c r="S815" s="597"/>
      <c r="T815" s="597"/>
      <c r="U815" s="597"/>
      <c r="V815" s="597"/>
      <c r="W815" s="597"/>
      <c r="X815" s="597"/>
      <c r="Y815" s="597"/>
      <c r="Z815" s="597"/>
      <c r="AA815" s="591"/>
      <c r="AM815" s="568"/>
      <c r="DS815" s="568"/>
      <c r="DT815" s="568"/>
      <c r="DU815" s="568"/>
      <c r="DV815" s="568"/>
      <c r="DW815" s="568"/>
      <c r="DX815" s="568"/>
      <c r="DY815" s="568"/>
      <c r="DZ815" s="568"/>
      <c r="EA815" s="568"/>
      <c r="EB815" s="568"/>
      <c r="EC815" s="568"/>
      <c r="ED815" s="568"/>
      <c r="EE815" s="568"/>
      <c r="EF815" s="568"/>
      <c r="EG815" s="568"/>
      <c r="EH815" s="568"/>
      <c r="EI815" s="568"/>
      <c r="EJ815" s="568"/>
      <c r="EK815" s="568"/>
      <c r="EL815" s="568"/>
    </row>
    <row r="816" spans="1:142" ht="15.75" customHeight="1">
      <c r="A816" s="591"/>
      <c r="B816" s="591"/>
      <c r="C816" s="591"/>
      <c r="D816" s="591"/>
      <c r="E816" s="591"/>
      <c r="F816" s="591"/>
      <c r="G816" s="591"/>
      <c r="H816" s="591"/>
      <c r="I816" s="591"/>
      <c r="J816" s="591"/>
      <c r="K816" s="591"/>
      <c r="L816" s="591"/>
      <c r="M816" s="596"/>
      <c r="N816" s="597"/>
      <c r="O816" s="597"/>
      <c r="P816" s="597"/>
      <c r="Q816" s="597"/>
      <c r="R816" s="597"/>
      <c r="S816" s="597"/>
      <c r="T816" s="597"/>
      <c r="U816" s="597"/>
      <c r="V816" s="597"/>
      <c r="W816" s="597"/>
      <c r="X816" s="597"/>
      <c r="Y816" s="597"/>
      <c r="Z816" s="597"/>
      <c r="AA816" s="591"/>
      <c r="AM816" s="568"/>
      <c r="DS816" s="568"/>
      <c r="DT816" s="568"/>
      <c r="DU816" s="568"/>
      <c r="DV816" s="568"/>
      <c r="DW816" s="568"/>
      <c r="DX816" s="568"/>
      <c r="DY816" s="568"/>
      <c r="DZ816" s="568"/>
      <c r="EA816" s="568"/>
      <c r="EB816" s="568"/>
      <c r="EC816" s="568"/>
      <c r="ED816" s="568"/>
      <c r="EE816" s="568"/>
      <c r="EF816" s="568"/>
      <c r="EG816" s="568"/>
      <c r="EH816" s="568"/>
      <c r="EI816" s="568"/>
      <c r="EJ816" s="568"/>
      <c r="EK816" s="568"/>
      <c r="EL816" s="568"/>
    </row>
    <row r="817" spans="1:142" ht="15.75" customHeight="1">
      <c r="A817" s="591"/>
      <c r="B817" s="591"/>
      <c r="C817" s="591"/>
      <c r="D817" s="591"/>
      <c r="E817" s="591"/>
      <c r="F817" s="591"/>
      <c r="G817" s="591"/>
      <c r="H817" s="591"/>
      <c r="I817" s="591"/>
      <c r="J817" s="591"/>
      <c r="K817" s="591"/>
      <c r="L817" s="591"/>
      <c r="M817" s="596"/>
      <c r="N817" s="597"/>
      <c r="O817" s="597"/>
      <c r="P817" s="597"/>
      <c r="Q817" s="597"/>
      <c r="R817" s="597"/>
      <c r="S817" s="597"/>
      <c r="T817" s="597"/>
      <c r="U817" s="597"/>
      <c r="V817" s="597"/>
      <c r="W817" s="597"/>
      <c r="X817" s="597"/>
      <c r="Y817" s="597"/>
      <c r="Z817" s="597"/>
      <c r="AA817" s="591"/>
      <c r="AM817" s="568"/>
      <c r="DS817" s="568"/>
      <c r="DT817" s="568"/>
      <c r="DU817" s="568"/>
      <c r="DV817" s="568"/>
      <c r="DW817" s="568"/>
      <c r="DX817" s="568"/>
      <c r="DY817" s="568"/>
      <c r="DZ817" s="568"/>
      <c r="EA817" s="568"/>
      <c r="EB817" s="568"/>
      <c r="EC817" s="568"/>
      <c r="ED817" s="568"/>
      <c r="EE817" s="568"/>
      <c r="EF817" s="568"/>
      <c r="EG817" s="568"/>
      <c r="EH817" s="568"/>
      <c r="EI817" s="568"/>
      <c r="EJ817" s="568"/>
      <c r="EK817" s="568"/>
      <c r="EL817" s="568"/>
    </row>
    <row r="818" spans="1:142" ht="15.75" customHeight="1">
      <c r="A818" s="591"/>
      <c r="B818" s="591"/>
      <c r="C818" s="591"/>
      <c r="D818" s="591"/>
      <c r="E818" s="591"/>
      <c r="F818" s="591"/>
      <c r="G818" s="591"/>
      <c r="H818" s="591"/>
      <c r="I818" s="591"/>
      <c r="J818" s="591"/>
      <c r="K818" s="591"/>
      <c r="L818" s="591"/>
      <c r="M818" s="596"/>
      <c r="N818" s="597"/>
      <c r="O818" s="597"/>
      <c r="P818" s="597"/>
      <c r="Q818" s="597"/>
      <c r="R818" s="597"/>
      <c r="S818" s="597"/>
      <c r="T818" s="597"/>
      <c r="U818" s="597"/>
      <c r="V818" s="597"/>
      <c r="W818" s="597"/>
      <c r="X818" s="597"/>
      <c r="Y818" s="597"/>
      <c r="Z818" s="597"/>
      <c r="AA818" s="591"/>
      <c r="AM818" s="568"/>
      <c r="DS818" s="568"/>
      <c r="DT818" s="568"/>
      <c r="DU818" s="568"/>
      <c r="DV818" s="568"/>
      <c r="DW818" s="568"/>
      <c r="DX818" s="568"/>
      <c r="DY818" s="568"/>
      <c r="DZ818" s="568"/>
      <c r="EA818" s="568"/>
      <c r="EB818" s="568"/>
      <c r="EC818" s="568"/>
      <c r="ED818" s="568"/>
      <c r="EE818" s="568"/>
      <c r="EF818" s="568"/>
      <c r="EG818" s="568"/>
      <c r="EH818" s="568"/>
      <c r="EI818" s="568"/>
      <c r="EJ818" s="568"/>
      <c r="EK818" s="568"/>
      <c r="EL818" s="568"/>
    </row>
    <row r="819" spans="1:142" ht="15.75" customHeight="1">
      <c r="A819" s="591"/>
      <c r="B819" s="591"/>
      <c r="C819" s="591"/>
      <c r="D819" s="591"/>
      <c r="E819" s="591"/>
      <c r="F819" s="591"/>
      <c r="G819" s="591"/>
      <c r="H819" s="591"/>
      <c r="I819" s="591"/>
      <c r="J819" s="591"/>
      <c r="K819" s="591"/>
      <c r="L819" s="591"/>
      <c r="M819" s="596"/>
      <c r="N819" s="597"/>
      <c r="O819" s="597"/>
      <c r="P819" s="597"/>
      <c r="Q819" s="597"/>
      <c r="R819" s="597"/>
      <c r="S819" s="597"/>
      <c r="T819" s="597"/>
      <c r="U819" s="597"/>
      <c r="V819" s="597"/>
      <c r="W819" s="597"/>
      <c r="X819" s="597"/>
      <c r="Y819" s="597"/>
      <c r="Z819" s="597"/>
      <c r="AA819" s="591"/>
      <c r="AM819" s="568"/>
      <c r="DS819" s="568"/>
      <c r="DT819" s="568"/>
      <c r="DU819" s="568"/>
      <c r="DV819" s="568"/>
      <c r="DW819" s="568"/>
      <c r="DX819" s="568"/>
      <c r="DY819" s="568"/>
      <c r="DZ819" s="568"/>
      <c r="EA819" s="568"/>
      <c r="EB819" s="568"/>
      <c r="EC819" s="568"/>
      <c r="ED819" s="568"/>
      <c r="EE819" s="568"/>
      <c r="EF819" s="568"/>
      <c r="EG819" s="568"/>
      <c r="EH819" s="568"/>
      <c r="EI819" s="568"/>
      <c r="EJ819" s="568"/>
      <c r="EK819" s="568"/>
      <c r="EL819" s="568"/>
    </row>
    <row r="820" spans="1:142" ht="15.75" customHeight="1">
      <c r="A820" s="591"/>
      <c r="B820" s="591"/>
      <c r="C820" s="591"/>
      <c r="D820" s="591"/>
      <c r="E820" s="591"/>
      <c r="F820" s="591"/>
      <c r="G820" s="591"/>
      <c r="H820" s="591"/>
      <c r="I820" s="591"/>
      <c r="J820" s="591"/>
      <c r="K820" s="591"/>
      <c r="L820" s="591"/>
      <c r="M820" s="596"/>
      <c r="N820" s="597"/>
      <c r="O820" s="597"/>
      <c r="P820" s="597"/>
      <c r="Q820" s="597"/>
      <c r="R820" s="597"/>
      <c r="S820" s="597"/>
      <c r="T820" s="597"/>
      <c r="U820" s="597"/>
      <c r="V820" s="597"/>
      <c r="W820" s="597"/>
      <c r="X820" s="597"/>
      <c r="Y820" s="597"/>
      <c r="Z820" s="597"/>
      <c r="AA820" s="591"/>
      <c r="AM820" s="568"/>
      <c r="DS820" s="568"/>
      <c r="DT820" s="568"/>
      <c r="DU820" s="568"/>
      <c r="DV820" s="568"/>
      <c r="DW820" s="568"/>
      <c r="DX820" s="568"/>
      <c r="DY820" s="568"/>
      <c r="DZ820" s="568"/>
      <c r="EA820" s="568"/>
      <c r="EB820" s="568"/>
      <c r="EC820" s="568"/>
      <c r="ED820" s="568"/>
      <c r="EE820" s="568"/>
      <c r="EF820" s="568"/>
      <c r="EG820" s="568"/>
      <c r="EH820" s="568"/>
      <c r="EI820" s="568"/>
      <c r="EJ820" s="568"/>
      <c r="EK820" s="568"/>
      <c r="EL820" s="568"/>
    </row>
    <row r="821" spans="1:142" ht="15.75" customHeight="1">
      <c r="A821" s="591"/>
      <c r="B821" s="591"/>
      <c r="C821" s="591"/>
      <c r="D821" s="591"/>
      <c r="E821" s="591"/>
      <c r="F821" s="591"/>
      <c r="G821" s="591"/>
      <c r="H821" s="591"/>
      <c r="I821" s="591"/>
      <c r="J821" s="591"/>
      <c r="K821" s="591"/>
      <c r="L821" s="591"/>
      <c r="M821" s="596"/>
      <c r="N821" s="597"/>
      <c r="O821" s="597"/>
      <c r="P821" s="597"/>
      <c r="Q821" s="597"/>
      <c r="R821" s="597"/>
      <c r="S821" s="597"/>
      <c r="T821" s="597"/>
      <c r="U821" s="597"/>
      <c r="V821" s="597"/>
      <c r="W821" s="597"/>
      <c r="X821" s="597"/>
      <c r="Y821" s="597"/>
      <c r="Z821" s="597"/>
      <c r="AA821" s="591"/>
      <c r="AM821" s="568"/>
      <c r="DS821" s="568"/>
      <c r="DT821" s="568"/>
      <c r="DU821" s="568"/>
      <c r="DV821" s="568"/>
      <c r="DW821" s="568"/>
      <c r="DX821" s="568"/>
      <c r="DY821" s="568"/>
      <c r="DZ821" s="568"/>
      <c r="EA821" s="568"/>
      <c r="EB821" s="568"/>
      <c r="EC821" s="568"/>
      <c r="ED821" s="568"/>
      <c r="EE821" s="568"/>
      <c r="EF821" s="568"/>
      <c r="EG821" s="568"/>
      <c r="EH821" s="568"/>
      <c r="EI821" s="568"/>
      <c r="EJ821" s="568"/>
      <c r="EK821" s="568"/>
      <c r="EL821" s="568"/>
    </row>
    <row r="822" spans="1:142" ht="15.75" customHeight="1">
      <c r="A822" s="591"/>
      <c r="B822" s="591"/>
      <c r="C822" s="591"/>
      <c r="D822" s="591"/>
      <c r="E822" s="591"/>
      <c r="F822" s="591"/>
      <c r="G822" s="591"/>
      <c r="H822" s="591"/>
      <c r="I822" s="591"/>
      <c r="J822" s="591"/>
      <c r="K822" s="591"/>
      <c r="L822" s="591"/>
      <c r="M822" s="596"/>
      <c r="N822" s="597"/>
      <c r="O822" s="597"/>
      <c r="P822" s="597"/>
      <c r="Q822" s="597"/>
      <c r="R822" s="597"/>
      <c r="S822" s="597"/>
      <c r="T822" s="597"/>
      <c r="U822" s="597"/>
      <c r="V822" s="597"/>
      <c r="W822" s="597"/>
      <c r="X822" s="597"/>
      <c r="Y822" s="597"/>
      <c r="Z822" s="597"/>
      <c r="AA822" s="591"/>
      <c r="AM822" s="568"/>
      <c r="DS822" s="568"/>
      <c r="DT822" s="568"/>
      <c r="DU822" s="568"/>
      <c r="DV822" s="568"/>
      <c r="DW822" s="568"/>
      <c r="DX822" s="568"/>
      <c r="DY822" s="568"/>
      <c r="DZ822" s="568"/>
      <c r="EA822" s="568"/>
      <c r="EB822" s="568"/>
      <c r="EC822" s="568"/>
      <c r="ED822" s="568"/>
      <c r="EE822" s="568"/>
      <c r="EF822" s="568"/>
      <c r="EG822" s="568"/>
      <c r="EH822" s="568"/>
      <c r="EI822" s="568"/>
      <c r="EJ822" s="568"/>
      <c r="EK822" s="568"/>
      <c r="EL822" s="568"/>
    </row>
    <row r="823" spans="1:142" ht="15.75" customHeight="1">
      <c r="A823" s="591"/>
      <c r="B823" s="591"/>
      <c r="C823" s="591"/>
      <c r="D823" s="591"/>
      <c r="E823" s="591"/>
      <c r="F823" s="591"/>
      <c r="G823" s="591"/>
      <c r="H823" s="591"/>
      <c r="I823" s="591"/>
      <c r="J823" s="591"/>
      <c r="K823" s="591"/>
      <c r="L823" s="591"/>
      <c r="M823" s="596"/>
      <c r="N823" s="597"/>
      <c r="O823" s="597"/>
      <c r="P823" s="597"/>
      <c r="Q823" s="597"/>
      <c r="R823" s="597"/>
      <c r="S823" s="597"/>
      <c r="T823" s="597"/>
      <c r="U823" s="597"/>
      <c r="V823" s="597"/>
      <c r="W823" s="597"/>
      <c r="X823" s="597"/>
      <c r="Y823" s="597"/>
      <c r="Z823" s="597"/>
      <c r="AA823" s="591"/>
      <c r="AM823" s="568"/>
      <c r="DS823" s="568"/>
      <c r="DT823" s="568"/>
      <c r="DU823" s="568"/>
      <c r="DV823" s="568"/>
      <c r="DW823" s="568"/>
      <c r="DX823" s="568"/>
      <c r="DY823" s="568"/>
      <c r="DZ823" s="568"/>
      <c r="EA823" s="568"/>
      <c r="EB823" s="568"/>
      <c r="EC823" s="568"/>
      <c r="ED823" s="568"/>
      <c r="EE823" s="568"/>
      <c r="EF823" s="568"/>
      <c r="EG823" s="568"/>
      <c r="EH823" s="568"/>
      <c r="EI823" s="568"/>
      <c r="EJ823" s="568"/>
      <c r="EK823" s="568"/>
      <c r="EL823" s="568"/>
    </row>
    <row r="824" spans="1:142" ht="15.75" customHeight="1">
      <c r="A824" s="591"/>
      <c r="B824" s="591"/>
      <c r="C824" s="591"/>
      <c r="D824" s="591"/>
      <c r="E824" s="591"/>
      <c r="F824" s="591"/>
      <c r="G824" s="591"/>
      <c r="H824" s="591"/>
      <c r="I824" s="591"/>
      <c r="J824" s="591"/>
      <c r="K824" s="591"/>
      <c r="L824" s="591"/>
      <c r="M824" s="596"/>
      <c r="N824" s="597"/>
      <c r="O824" s="597"/>
      <c r="P824" s="597"/>
      <c r="Q824" s="597"/>
      <c r="R824" s="597"/>
      <c r="S824" s="597"/>
      <c r="T824" s="597"/>
      <c r="U824" s="597"/>
      <c r="V824" s="597"/>
      <c r="W824" s="597"/>
      <c r="X824" s="597"/>
      <c r="Y824" s="597"/>
      <c r="Z824" s="597"/>
      <c r="AA824" s="591"/>
      <c r="AM824" s="568"/>
      <c r="DS824" s="568"/>
      <c r="DT824" s="568"/>
      <c r="DU824" s="568"/>
      <c r="DV824" s="568"/>
      <c r="DW824" s="568"/>
      <c r="DX824" s="568"/>
      <c r="DY824" s="568"/>
      <c r="DZ824" s="568"/>
      <c r="EA824" s="568"/>
      <c r="EB824" s="568"/>
      <c r="EC824" s="568"/>
      <c r="ED824" s="568"/>
      <c r="EE824" s="568"/>
      <c r="EF824" s="568"/>
      <c r="EG824" s="568"/>
      <c r="EH824" s="568"/>
      <c r="EI824" s="568"/>
      <c r="EJ824" s="568"/>
      <c r="EK824" s="568"/>
      <c r="EL824" s="568"/>
    </row>
    <row r="825" spans="1:142" ht="15.75" customHeight="1">
      <c r="A825" s="591"/>
      <c r="B825" s="591"/>
      <c r="C825" s="591"/>
      <c r="D825" s="591"/>
      <c r="E825" s="591"/>
      <c r="F825" s="591"/>
      <c r="G825" s="591"/>
      <c r="H825" s="591"/>
      <c r="I825" s="591"/>
      <c r="J825" s="591"/>
      <c r="K825" s="591"/>
      <c r="L825" s="591"/>
      <c r="M825" s="596"/>
      <c r="N825" s="597"/>
      <c r="O825" s="597"/>
      <c r="P825" s="597"/>
      <c r="Q825" s="597"/>
      <c r="R825" s="597"/>
      <c r="S825" s="597"/>
      <c r="T825" s="597"/>
      <c r="U825" s="597"/>
      <c r="V825" s="597"/>
      <c r="W825" s="597"/>
      <c r="X825" s="597"/>
      <c r="Y825" s="597"/>
      <c r="Z825" s="597"/>
      <c r="AA825" s="591"/>
      <c r="AM825" s="568"/>
      <c r="DS825" s="568"/>
      <c r="DT825" s="568"/>
      <c r="DU825" s="568"/>
      <c r="DV825" s="568"/>
      <c r="DW825" s="568"/>
      <c r="DX825" s="568"/>
      <c r="DY825" s="568"/>
      <c r="DZ825" s="568"/>
      <c r="EA825" s="568"/>
      <c r="EB825" s="568"/>
      <c r="EC825" s="568"/>
      <c r="ED825" s="568"/>
      <c r="EE825" s="568"/>
      <c r="EF825" s="568"/>
      <c r="EG825" s="568"/>
      <c r="EH825" s="568"/>
      <c r="EI825" s="568"/>
      <c r="EJ825" s="568"/>
      <c r="EK825" s="568"/>
      <c r="EL825" s="568"/>
    </row>
    <row r="826" spans="1:142" ht="15.75" customHeight="1">
      <c r="A826" s="591"/>
      <c r="B826" s="591"/>
      <c r="C826" s="591"/>
      <c r="D826" s="591"/>
      <c r="E826" s="591"/>
      <c r="F826" s="591"/>
      <c r="G826" s="591"/>
      <c r="H826" s="591"/>
      <c r="I826" s="591"/>
      <c r="J826" s="591"/>
      <c r="K826" s="591"/>
      <c r="L826" s="591"/>
      <c r="M826" s="596"/>
      <c r="N826" s="597"/>
      <c r="O826" s="597"/>
      <c r="P826" s="597"/>
      <c r="Q826" s="597"/>
      <c r="R826" s="597"/>
      <c r="S826" s="597"/>
      <c r="T826" s="597"/>
      <c r="U826" s="597"/>
      <c r="V826" s="597"/>
      <c r="W826" s="597"/>
      <c r="X826" s="597"/>
      <c r="Y826" s="597"/>
      <c r="Z826" s="597"/>
      <c r="AA826" s="591"/>
      <c r="AM826" s="568"/>
      <c r="DS826" s="568"/>
      <c r="DT826" s="568"/>
      <c r="DU826" s="568"/>
      <c r="DV826" s="568"/>
      <c r="DW826" s="568"/>
      <c r="DX826" s="568"/>
      <c r="DY826" s="568"/>
      <c r="DZ826" s="568"/>
      <c r="EA826" s="568"/>
      <c r="EB826" s="568"/>
      <c r="EC826" s="568"/>
      <c r="ED826" s="568"/>
      <c r="EE826" s="568"/>
      <c r="EF826" s="568"/>
      <c r="EG826" s="568"/>
      <c r="EH826" s="568"/>
      <c r="EI826" s="568"/>
      <c r="EJ826" s="568"/>
      <c r="EK826" s="568"/>
      <c r="EL826" s="568"/>
    </row>
    <row r="827" spans="1:142" ht="15.75" customHeight="1">
      <c r="A827" s="591"/>
      <c r="B827" s="591"/>
      <c r="C827" s="591"/>
      <c r="D827" s="591"/>
      <c r="E827" s="591"/>
      <c r="F827" s="591"/>
      <c r="G827" s="591"/>
      <c r="H827" s="591"/>
      <c r="I827" s="591"/>
      <c r="J827" s="591"/>
      <c r="K827" s="591"/>
      <c r="L827" s="591"/>
      <c r="M827" s="596"/>
      <c r="N827" s="597"/>
      <c r="O827" s="597"/>
      <c r="P827" s="597"/>
      <c r="Q827" s="597"/>
      <c r="R827" s="597"/>
      <c r="S827" s="597"/>
      <c r="T827" s="597"/>
      <c r="U827" s="597"/>
      <c r="V827" s="597"/>
      <c r="W827" s="597"/>
      <c r="X827" s="597"/>
      <c r="Y827" s="597"/>
      <c r="Z827" s="597"/>
      <c r="AA827" s="591"/>
      <c r="AM827" s="568"/>
    </row>
    <row r="828" spans="1:142" ht="15.75" customHeight="1">
      <c r="A828" s="591"/>
      <c r="B828" s="591"/>
      <c r="C828" s="591"/>
      <c r="D828" s="591"/>
      <c r="E828" s="591"/>
      <c r="F828" s="591"/>
      <c r="G828" s="591"/>
      <c r="H828" s="591"/>
      <c r="I828" s="591"/>
      <c r="J828" s="591"/>
      <c r="K828" s="591"/>
      <c r="L828" s="591"/>
      <c r="M828" s="596"/>
      <c r="N828" s="597"/>
      <c r="O828" s="597"/>
      <c r="P828" s="597"/>
      <c r="Q828" s="597"/>
      <c r="R828" s="597"/>
      <c r="S828" s="597"/>
      <c r="T828" s="597"/>
      <c r="U828" s="597"/>
      <c r="V828" s="597"/>
      <c r="W828" s="597"/>
      <c r="X828" s="597"/>
      <c r="Y828" s="597"/>
      <c r="Z828" s="597"/>
      <c r="AA828" s="591"/>
      <c r="AM828" s="568"/>
    </row>
    <row r="829" spans="1:142" ht="15.75" customHeight="1">
      <c r="A829" s="591"/>
      <c r="B829" s="591"/>
      <c r="C829" s="591"/>
      <c r="D829" s="591"/>
      <c r="E829" s="591"/>
      <c r="F829" s="591"/>
      <c r="G829" s="591"/>
      <c r="H829" s="591"/>
      <c r="I829" s="591"/>
      <c r="J829" s="591"/>
      <c r="K829" s="591"/>
      <c r="L829" s="591"/>
      <c r="M829" s="596"/>
      <c r="N829" s="597"/>
      <c r="O829" s="597"/>
      <c r="P829" s="597"/>
      <c r="Q829" s="597"/>
      <c r="R829" s="597"/>
      <c r="S829" s="597"/>
      <c r="T829" s="597"/>
      <c r="U829" s="597"/>
      <c r="V829" s="597"/>
      <c r="W829" s="597"/>
      <c r="X829" s="597"/>
      <c r="Y829" s="597"/>
      <c r="Z829" s="597"/>
      <c r="AA829" s="591"/>
      <c r="AM829" s="568"/>
    </row>
    <row r="830" spans="1:142" ht="15.75" customHeight="1">
      <c r="A830" s="591"/>
      <c r="B830" s="591"/>
      <c r="C830" s="591"/>
      <c r="D830" s="591"/>
      <c r="E830" s="591"/>
      <c r="F830" s="591"/>
      <c r="G830" s="591"/>
      <c r="H830" s="591"/>
      <c r="I830" s="591"/>
      <c r="J830" s="591"/>
      <c r="K830" s="591"/>
      <c r="L830" s="591"/>
      <c r="M830" s="596"/>
      <c r="N830" s="597"/>
      <c r="O830" s="597"/>
      <c r="P830" s="597"/>
      <c r="Q830" s="597"/>
      <c r="R830" s="597"/>
      <c r="S830" s="597"/>
      <c r="T830" s="597"/>
      <c r="U830" s="597"/>
      <c r="V830" s="597"/>
      <c r="W830" s="597"/>
      <c r="X830" s="597"/>
      <c r="Y830" s="597"/>
      <c r="Z830" s="597"/>
      <c r="AA830" s="591"/>
      <c r="AM830" s="568"/>
    </row>
    <row r="831" spans="1:142" ht="15.75" customHeight="1">
      <c r="A831" s="591"/>
      <c r="B831" s="591"/>
      <c r="C831" s="591"/>
      <c r="D831" s="591"/>
      <c r="E831" s="591"/>
      <c r="F831" s="591"/>
      <c r="G831" s="591"/>
      <c r="H831" s="591"/>
      <c r="I831" s="591"/>
      <c r="J831" s="591"/>
      <c r="K831" s="591"/>
      <c r="L831" s="591"/>
      <c r="M831" s="596"/>
      <c r="N831" s="597"/>
      <c r="O831" s="597"/>
      <c r="P831" s="597"/>
      <c r="Q831" s="597"/>
      <c r="R831" s="597"/>
      <c r="S831" s="597"/>
      <c r="T831" s="597"/>
      <c r="U831" s="597"/>
      <c r="V831" s="597"/>
      <c r="W831" s="597"/>
      <c r="X831" s="597"/>
      <c r="Y831" s="597"/>
      <c r="Z831" s="597"/>
      <c r="AA831" s="591"/>
      <c r="AM831" s="568"/>
    </row>
    <row r="832" spans="1:142" ht="15.75" customHeight="1">
      <c r="A832" s="591"/>
      <c r="B832" s="591"/>
      <c r="C832" s="591"/>
      <c r="D832" s="591"/>
      <c r="E832" s="591"/>
      <c r="F832" s="591"/>
      <c r="G832" s="591"/>
      <c r="H832" s="591"/>
      <c r="I832" s="591"/>
      <c r="J832" s="591"/>
      <c r="K832" s="591"/>
      <c r="L832" s="591"/>
      <c r="M832" s="596"/>
      <c r="N832" s="597"/>
      <c r="O832" s="597"/>
      <c r="P832" s="597"/>
      <c r="Q832" s="597"/>
      <c r="R832" s="597"/>
      <c r="S832" s="597"/>
      <c r="T832" s="597"/>
      <c r="U832" s="597"/>
      <c r="V832" s="597"/>
      <c r="W832" s="597"/>
      <c r="X832" s="597"/>
      <c r="Y832" s="597"/>
      <c r="Z832" s="597"/>
      <c r="AA832" s="591"/>
      <c r="AM832" s="568"/>
    </row>
    <row r="833" spans="1:39" ht="15.75" customHeight="1">
      <c r="A833" s="591"/>
      <c r="B833" s="591"/>
      <c r="C833" s="591"/>
      <c r="D833" s="591"/>
      <c r="E833" s="591"/>
      <c r="F833" s="591"/>
      <c r="G833" s="591"/>
      <c r="H833" s="591"/>
      <c r="I833" s="591"/>
      <c r="J833" s="591"/>
      <c r="K833" s="591"/>
      <c r="L833" s="591"/>
      <c r="M833" s="596"/>
      <c r="N833" s="597"/>
      <c r="O833" s="597"/>
      <c r="P833" s="597"/>
      <c r="Q833" s="597"/>
      <c r="R833" s="597"/>
      <c r="S833" s="597"/>
      <c r="T833" s="597"/>
      <c r="U833" s="597"/>
      <c r="V833" s="597"/>
      <c r="W833" s="597"/>
      <c r="X833" s="597"/>
      <c r="Y833" s="597"/>
      <c r="Z833" s="597"/>
      <c r="AA833" s="591"/>
      <c r="AM833" s="568"/>
    </row>
    <row r="834" spans="1:39" ht="15.75" customHeight="1">
      <c r="A834" s="591"/>
      <c r="B834" s="591"/>
      <c r="C834" s="591"/>
      <c r="D834" s="591"/>
      <c r="E834" s="591"/>
      <c r="F834" s="591"/>
      <c r="G834" s="591"/>
      <c r="H834" s="591"/>
      <c r="I834" s="591"/>
      <c r="J834" s="591"/>
      <c r="K834" s="591"/>
      <c r="L834" s="591"/>
      <c r="M834" s="596"/>
      <c r="N834" s="597"/>
      <c r="O834" s="597"/>
      <c r="P834" s="597"/>
      <c r="Q834" s="597"/>
      <c r="R834" s="597"/>
      <c r="S834" s="597"/>
      <c r="T834" s="597"/>
      <c r="U834" s="597"/>
      <c r="V834" s="597"/>
      <c r="W834" s="597"/>
      <c r="X834" s="597"/>
      <c r="Y834" s="597"/>
      <c r="Z834" s="597"/>
      <c r="AA834" s="591"/>
      <c r="AM834" s="568"/>
    </row>
    <row r="835" spans="1:39" ht="15.75" customHeight="1">
      <c r="A835" s="591"/>
      <c r="B835" s="591"/>
      <c r="C835" s="591"/>
      <c r="D835" s="591"/>
      <c r="E835" s="591"/>
      <c r="F835" s="591"/>
      <c r="G835" s="591"/>
      <c r="H835" s="591"/>
      <c r="I835" s="591"/>
      <c r="J835" s="591"/>
      <c r="K835" s="591"/>
      <c r="L835" s="591"/>
      <c r="M835" s="596"/>
      <c r="N835" s="597"/>
      <c r="O835" s="597"/>
      <c r="P835" s="597"/>
      <c r="Q835" s="597"/>
      <c r="R835" s="597"/>
      <c r="S835" s="597"/>
      <c r="T835" s="597"/>
      <c r="U835" s="597"/>
      <c r="V835" s="597"/>
      <c r="W835" s="597"/>
      <c r="X835" s="597"/>
      <c r="Y835" s="597"/>
      <c r="Z835" s="597"/>
      <c r="AA835" s="591"/>
      <c r="AM835" s="568"/>
    </row>
    <row r="836" spans="1:39" ht="15.75" customHeight="1">
      <c r="A836" s="591"/>
      <c r="B836" s="591"/>
      <c r="C836" s="591"/>
      <c r="D836" s="591"/>
      <c r="E836" s="591"/>
      <c r="F836" s="591"/>
      <c r="G836" s="591"/>
      <c r="H836" s="591"/>
      <c r="I836" s="591"/>
      <c r="J836" s="591"/>
      <c r="K836" s="591"/>
      <c r="L836" s="591"/>
      <c r="M836" s="596"/>
      <c r="N836" s="597"/>
      <c r="O836" s="597"/>
      <c r="P836" s="597"/>
      <c r="Q836" s="597"/>
      <c r="R836" s="597"/>
      <c r="S836" s="597"/>
      <c r="T836" s="597"/>
      <c r="U836" s="597"/>
      <c r="V836" s="597"/>
      <c r="W836" s="597"/>
      <c r="X836" s="597"/>
      <c r="Y836" s="597"/>
      <c r="Z836" s="597"/>
      <c r="AA836" s="591"/>
      <c r="AM836" s="568"/>
    </row>
    <row r="837" spans="1:39" ht="15.75" customHeight="1">
      <c r="A837" s="591"/>
      <c r="B837" s="591"/>
      <c r="C837" s="591"/>
      <c r="D837" s="591"/>
      <c r="E837" s="591"/>
      <c r="F837" s="591"/>
      <c r="G837" s="591"/>
      <c r="H837" s="591"/>
      <c r="I837" s="591"/>
      <c r="J837" s="591"/>
      <c r="K837" s="591"/>
      <c r="L837" s="591"/>
      <c r="M837" s="596"/>
      <c r="N837" s="597"/>
      <c r="O837" s="597"/>
      <c r="P837" s="597"/>
      <c r="Q837" s="597"/>
      <c r="R837" s="597"/>
      <c r="S837" s="597"/>
      <c r="T837" s="597"/>
      <c r="U837" s="597"/>
      <c r="V837" s="597"/>
      <c r="W837" s="597"/>
      <c r="X837" s="597"/>
      <c r="Y837" s="597"/>
      <c r="Z837" s="597"/>
      <c r="AA837" s="591"/>
      <c r="AM837" s="568"/>
    </row>
    <row r="838" spans="1:39" ht="15.75" customHeight="1">
      <c r="A838" s="591"/>
      <c r="B838" s="591"/>
      <c r="C838" s="591"/>
      <c r="D838" s="591"/>
      <c r="E838" s="591"/>
      <c r="F838" s="591"/>
      <c r="G838" s="591"/>
      <c r="H838" s="591"/>
      <c r="I838" s="591"/>
      <c r="J838" s="591"/>
      <c r="K838" s="591"/>
      <c r="L838" s="591"/>
      <c r="M838" s="596"/>
      <c r="N838" s="597"/>
      <c r="O838" s="597"/>
      <c r="P838" s="597"/>
      <c r="Q838" s="597"/>
      <c r="R838" s="597"/>
      <c r="S838" s="597"/>
      <c r="T838" s="597"/>
      <c r="U838" s="597"/>
      <c r="V838" s="597"/>
      <c r="W838" s="597"/>
      <c r="X838" s="597"/>
      <c r="Y838" s="597"/>
      <c r="Z838" s="597"/>
      <c r="AA838" s="591"/>
      <c r="AM838" s="568"/>
    </row>
    <row r="839" spans="1:39" ht="15.75" customHeight="1">
      <c r="A839" s="591"/>
      <c r="B839" s="591"/>
      <c r="C839" s="591"/>
      <c r="D839" s="591"/>
      <c r="E839" s="591"/>
      <c r="F839" s="591"/>
      <c r="G839" s="591"/>
      <c r="H839" s="591"/>
      <c r="I839" s="591"/>
      <c r="J839" s="591"/>
      <c r="K839" s="591"/>
      <c r="L839" s="591"/>
      <c r="M839" s="596"/>
      <c r="N839" s="597"/>
      <c r="O839" s="597"/>
      <c r="P839" s="597"/>
      <c r="Q839" s="597"/>
      <c r="R839" s="597"/>
      <c r="S839" s="597"/>
      <c r="T839" s="597"/>
      <c r="U839" s="597"/>
      <c r="V839" s="597"/>
      <c r="W839" s="597"/>
      <c r="X839" s="597"/>
      <c r="Y839" s="597"/>
      <c r="Z839" s="597"/>
      <c r="AA839" s="591"/>
      <c r="AM839" s="568"/>
    </row>
    <row r="840" spans="1:39" ht="15.75" customHeight="1">
      <c r="A840" s="591"/>
      <c r="B840" s="591"/>
      <c r="C840" s="591"/>
      <c r="D840" s="591"/>
      <c r="E840" s="591"/>
      <c r="F840" s="591"/>
      <c r="G840" s="591"/>
      <c r="H840" s="591"/>
      <c r="I840" s="591"/>
      <c r="J840" s="591"/>
      <c r="K840" s="591"/>
      <c r="L840" s="591"/>
      <c r="M840" s="596"/>
      <c r="N840" s="597"/>
      <c r="O840" s="597"/>
      <c r="P840" s="597"/>
      <c r="Q840" s="597"/>
      <c r="R840" s="597"/>
      <c r="S840" s="597"/>
      <c r="T840" s="597"/>
      <c r="U840" s="597"/>
      <c r="V840" s="597"/>
      <c r="W840" s="597"/>
      <c r="X840" s="597"/>
      <c r="Y840" s="597"/>
      <c r="Z840" s="597"/>
      <c r="AA840" s="591"/>
      <c r="AM840" s="568"/>
    </row>
    <row r="841" spans="1:39" ht="15.75" customHeight="1">
      <c r="A841" s="591"/>
      <c r="B841" s="591"/>
      <c r="C841" s="591"/>
      <c r="D841" s="591"/>
      <c r="E841" s="591"/>
      <c r="F841" s="591"/>
      <c r="G841" s="591"/>
      <c r="H841" s="591"/>
      <c r="I841" s="591"/>
      <c r="J841" s="591"/>
      <c r="K841" s="591"/>
      <c r="L841" s="591"/>
      <c r="M841" s="596"/>
      <c r="N841" s="597"/>
      <c r="O841" s="597"/>
      <c r="P841" s="597"/>
      <c r="Q841" s="597"/>
      <c r="R841" s="597"/>
      <c r="S841" s="597"/>
      <c r="T841" s="597"/>
      <c r="U841" s="597"/>
      <c r="V841" s="597"/>
      <c r="W841" s="597"/>
      <c r="X841" s="597"/>
      <c r="Y841" s="597"/>
      <c r="Z841" s="597"/>
      <c r="AA841" s="591"/>
      <c r="AM841" s="568"/>
    </row>
    <row r="842" spans="1:39" ht="15.75" customHeight="1">
      <c r="A842" s="591"/>
      <c r="B842" s="591"/>
      <c r="C842" s="591"/>
      <c r="D842" s="591"/>
      <c r="E842" s="591"/>
      <c r="F842" s="591"/>
      <c r="G842" s="591"/>
      <c r="H842" s="591"/>
      <c r="I842" s="591"/>
      <c r="J842" s="591"/>
      <c r="K842" s="591"/>
      <c r="L842" s="591"/>
      <c r="M842" s="596"/>
      <c r="N842" s="597"/>
      <c r="O842" s="597"/>
      <c r="P842" s="597"/>
      <c r="Q842" s="597"/>
      <c r="R842" s="597"/>
      <c r="S842" s="597"/>
      <c r="T842" s="597"/>
      <c r="U842" s="597"/>
      <c r="V842" s="597"/>
      <c r="W842" s="597"/>
      <c r="X842" s="597"/>
      <c r="Y842" s="597"/>
      <c r="Z842" s="597"/>
      <c r="AA842" s="591"/>
      <c r="AM842" s="568"/>
    </row>
    <row r="843" spans="1:39" ht="15.75" customHeight="1">
      <c r="A843" s="591"/>
      <c r="B843" s="591"/>
      <c r="C843" s="591"/>
      <c r="D843" s="591"/>
      <c r="E843" s="591"/>
      <c r="F843" s="591"/>
      <c r="G843" s="591"/>
      <c r="H843" s="591"/>
      <c r="I843" s="591"/>
      <c r="J843" s="591"/>
      <c r="K843" s="591"/>
      <c r="L843" s="591"/>
      <c r="M843" s="596"/>
      <c r="N843" s="597"/>
      <c r="O843" s="597"/>
      <c r="P843" s="597"/>
      <c r="Q843" s="597"/>
      <c r="R843" s="597"/>
      <c r="S843" s="597"/>
      <c r="T843" s="597"/>
      <c r="U843" s="597"/>
      <c r="V843" s="597"/>
      <c r="W843" s="597"/>
      <c r="X843" s="597"/>
      <c r="Y843" s="597"/>
      <c r="Z843" s="597"/>
      <c r="AA843" s="591"/>
      <c r="AM843" s="568"/>
    </row>
    <row r="844" spans="1:39" ht="15.75" customHeight="1">
      <c r="A844" s="591"/>
      <c r="B844" s="591"/>
      <c r="C844" s="591"/>
      <c r="D844" s="591"/>
      <c r="E844" s="591"/>
      <c r="F844" s="591"/>
      <c r="G844" s="591"/>
      <c r="H844" s="591"/>
      <c r="I844" s="591"/>
      <c r="J844" s="591"/>
      <c r="K844" s="591"/>
      <c r="L844" s="591"/>
      <c r="M844" s="596"/>
      <c r="N844" s="597"/>
      <c r="O844" s="597"/>
      <c r="P844" s="597"/>
      <c r="Q844" s="597"/>
      <c r="R844" s="597"/>
      <c r="S844" s="597"/>
      <c r="T844" s="597"/>
      <c r="U844" s="597"/>
      <c r="V844" s="597"/>
      <c r="W844" s="597"/>
      <c r="X844" s="597"/>
      <c r="Y844" s="597"/>
      <c r="Z844" s="597"/>
      <c r="AA844" s="591"/>
      <c r="AM844" s="568"/>
    </row>
    <row r="845" spans="1:39" ht="15.75" customHeight="1">
      <c r="A845" s="591"/>
      <c r="B845" s="591"/>
      <c r="C845" s="591"/>
      <c r="D845" s="591"/>
      <c r="E845" s="591"/>
      <c r="F845" s="591"/>
      <c r="G845" s="591"/>
      <c r="H845" s="591"/>
      <c r="I845" s="591"/>
      <c r="J845" s="591"/>
      <c r="K845" s="591"/>
      <c r="L845" s="591"/>
      <c r="M845" s="596"/>
      <c r="N845" s="597"/>
      <c r="O845" s="597"/>
      <c r="P845" s="597"/>
      <c r="Q845" s="597"/>
      <c r="R845" s="597"/>
      <c r="S845" s="597"/>
      <c r="T845" s="597"/>
      <c r="U845" s="597"/>
      <c r="V845" s="597"/>
      <c r="W845" s="597"/>
      <c r="X845" s="597"/>
      <c r="Y845" s="597"/>
      <c r="Z845" s="597"/>
      <c r="AA845" s="591"/>
      <c r="AM845" s="568"/>
    </row>
    <row r="846" spans="1:39" ht="15.75" customHeight="1">
      <c r="A846" s="591"/>
      <c r="B846" s="591"/>
      <c r="C846" s="591"/>
      <c r="D846" s="591"/>
      <c r="E846" s="591"/>
      <c r="F846" s="591"/>
      <c r="G846" s="591"/>
      <c r="H846" s="591"/>
      <c r="I846" s="591"/>
      <c r="J846" s="591"/>
      <c r="K846" s="591"/>
      <c r="L846" s="591"/>
      <c r="M846" s="596"/>
      <c r="N846" s="597"/>
      <c r="O846" s="597"/>
      <c r="P846" s="597"/>
      <c r="Q846" s="597"/>
      <c r="R846" s="597"/>
      <c r="S846" s="597"/>
      <c r="T846" s="597"/>
      <c r="U846" s="597"/>
      <c r="V846" s="597"/>
      <c r="W846" s="597"/>
      <c r="X846" s="597"/>
      <c r="Y846" s="597"/>
      <c r="Z846" s="597"/>
      <c r="AA846" s="591"/>
      <c r="AM846" s="568"/>
    </row>
    <row r="847" spans="1:39" ht="15.75" customHeight="1">
      <c r="A847" s="591"/>
      <c r="B847" s="591"/>
      <c r="C847" s="591"/>
      <c r="D847" s="591"/>
      <c r="E847" s="591"/>
      <c r="F847" s="591"/>
      <c r="G847" s="591"/>
      <c r="H847" s="591"/>
      <c r="I847" s="591"/>
      <c r="J847" s="591"/>
      <c r="K847" s="591"/>
      <c r="L847" s="591"/>
      <c r="M847" s="596"/>
      <c r="N847" s="597"/>
      <c r="O847" s="597"/>
      <c r="P847" s="597"/>
      <c r="Q847" s="597"/>
      <c r="R847" s="597"/>
      <c r="S847" s="597"/>
      <c r="T847" s="597"/>
      <c r="U847" s="597"/>
      <c r="V847" s="597"/>
      <c r="W847" s="597"/>
      <c r="X847" s="597"/>
      <c r="Y847" s="597"/>
      <c r="Z847" s="597"/>
      <c r="AA847" s="591"/>
      <c r="AM847" s="568"/>
    </row>
    <row r="848" spans="1:39" ht="15.75" customHeight="1">
      <c r="A848" s="591"/>
      <c r="B848" s="591"/>
      <c r="C848" s="591"/>
      <c r="D848" s="591"/>
      <c r="E848" s="591"/>
      <c r="F848" s="591"/>
      <c r="G848" s="591"/>
      <c r="H848" s="591"/>
      <c r="I848" s="591"/>
      <c r="J848" s="591"/>
      <c r="K848" s="591"/>
      <c r="L848" s="591"/>
      <c r="M848" s="596"/>
      <c r="N848" s="597"/>
      <c r="O848" s="597"/>
      <c r="P848" s="597"/>
      <c r="Q848" s="597"/>
      <c r="R848" s="597"/>
      <c r="S848" s="597"/>
      <c r="T848" s="597"/>
      <c r="U848" s="597"/>
      <c r="V848" s="597"/>
      <c r="W848" s="597"/>
      <c r="X848" s="597"/>
      <c r="Y848" s="597"/>
      <c r="Z848" s="597"/>
      <c r="AA848" s="591"/>
      <c r="AM848" s="568"/>
    </row>
    <row r="849" spans="1:39" ht="15.75" customHeight="1">
      <c r="A849" s="591"/>
      <c r="B849" s="591"/>
      <c r="C849" s="591"/>
      <c r="D849" s="591"/>
      <c r="E849" s="591"/>
      <c r="F849" s="591"/>
      <c r="G849" s="591"/>
      <c r="H849" s="591"/>
      <c r="I849" s="591"/>
      <c r="J849" s="591"/>
      <c r="K849" s="591"/>
      <c r="L849" s="591"/>
      <c r="M849" s="596"/>
      <c r="N849" s="597"/>
      <c r="O849" s="597"/>
      <c r="P849" s="597"/>
      <c r="Q849" s="597"/>
      <c r="R849" s="597"/>
      <c r="S849" s="597"/>
      <c r="T849" s="597"/>
      <c r="U849" s="597"/>
      <c r="V849" s="597"/>
      <c r="W849" s="597"/>
      <c r="X849" s="597"/>
      <c r="Y849" s="597"/>
      <c r="Z849" s="597"/>
      <c r="AA849" s="591"/>
      <c r="AM849" s="568"/>
    </row>
    <row r="850" spans="1:39" ht="15.75" customHeight="1">
      <c r="A850" s="591"/>
      <c r="B850" s="591"/>
      <c r="C850" s="591"/>
      <c r="D850" s="591"/>
      <c r="E850" s="591"/>
      <c r="F850" s="591"/>
      <c r="G850" s="591"/>
      <c r="H850" s="591"/>
      <c r="I850" s="591"/>
      <c r="J850" s="591"/>
      <c r="K850" s="591"/>
      <c r="L850" s="591"/>
      <c r="M850" s="596"/>
      <c r="N850" s="597"/>
      <c r="O850" s="597"/>
      <c r="P850" s="597"/>
      <c r="Q850" s="597"/>
      <c r="R850" s="597"/>
      <c r="S850" s="597"/>
      <c r="T850" s="597"/>
      <c r="U850" s="597"/>
      <c r="V850" s="597"/>
      <c r="W850" s="597"/>
      <c r="X850" s="597"/>
      <c r="Y850" s="597"/>
      <c r="Z850" s="597"/>
      <c r="AA850" s="591"/>
      <c r="AM850" s="568"/>
    </row>
    <row r="851" spans="1:39" ht="15.75" customHeight="1">
      <c r="A851" s="591"/>
      <c r="B851" s="591"/>
      <c r="C851" s="591"/>
      <c r="D851" s="591"/>
      <c r="E851" s="591"/>
      <c r="F851" s="591"/>
      <c r="G851" s="591"/>
      <c r="H851" s="591"/>
      <c r="I851" s="591"/>
      <c r="J851" s="591"/>
      <c r="K851" s="591"/>
      <c r="L851" s="591"/>
      <c r="M851" s="596"/>
      <c r="N851" s="597"/>
      <c r="O851" s="597"/>
      <c r="P851" s="597"/>
      <c r="Q851" s="597"/>
      <c r="R851" s="597"/>
      <c r="S851" s="597"/>
      <c r="T851" s="597"/>
      <c r="U851" s="597"/>
      <c r="V851" s="597"/>
      <c r="W851" s="597"/>
      <c r="X851" s="597"/>
      <c r="Y851" s="597"/>
      <c r="Z851" s="597"/>
      <c r="AA851" s="591"/>
      <c r="AM851" s="568"/>
    </row>
    <row r="852" spans="1:39" ht="15.75" customHeight="1">
      <c r="A852" s="591"/>
      <c r="B852" s="591"/>
      <c r="C852" s="591"/>
      <c r="D852" s="591"/>
      <c r="E852" s="591"/>
      <c r="F852" s="591"/>
      <c r="G852" s="591"/>
      <c r="H852" s="591"/>
      <c r="I852" s="591"/>
      <c r="J852" s="591"/>
      <c r="K852" s="591"/>
      <c r="L852" s="591"/>
      <c r="M852" s="596"/>
      <c r="N852" s="597"/>
      <c r="O852" s="597"/>
      <c r="P852" s="597"/>
      <c r="Q852" s="597"/>
      <c r="R852" s="597"/>
      <c r="S852" s="597"/>
      <c r="T852" s="597"/>
      <c r="U852" s="597"/>
      <c r="V852" s="597"/>
      <c r="W852" s="597"/>
      <c r="X852" s="597"/>
      <c r="Y852" s="597"/>
      <c r="Z852" s="597"/>
      <c r="AA852" s="591"/>
      <c r="AM852" s="568"/>
    </row>
    <row r="853" spans="1:39" ht="15.75" customHeight="1">
      <c r="A853" s="591"/>
      <c r="B853" s="591"/>
      <c r="C853" s="591"/>
      <c r="D853" s="591"/>
      <c r="E853" s="591"/>
      <c r="F853" s="591"/>
      <c r="G853" s="591"/>
      <c r="H853" s="591"/>
      <c r="I853" s="591"/>
      <c r="J853" s="591"/>
      <c r="K853" s="591"/>
      <c r="L853" s="591"/>
      <c r="M853" s="596"/>
      <c r="N853" s="597"/>
      <c r="O853" s="597"/>
      <c r="P853" s="597"/>
      <c r="Q853" s="597"/>
      <c r="R853" s="597"/>
      <c r="S853" s="597"/>
      <c r="T853" s="597"/>
      <c r="U853" s="597"/>
      <c r="V853" s="597"/>
      <c r="W853" s="597"/>
      <c r="X853" s="597"/>
      <c r="Y853" s="597"/>
      <c r="Z853" s="597"/>
      <c r="AA853" s="591"/>
      <c r="AM853" s="568"/>
    </row>
    <row r="854" spans="1:39" ht="15.75" customHeight="1">
      <c r="A854" s="591"/>
      <c r="B854" s="591"/>
      <c r="C854" s="591"/>
      <c r="D854" s="591"/>
      <c r="E854" s="591"/>
      <c r="F854" s="591"/>
      <c r="G854" s="591"/>
      <c r="H854" s="591"/>
      <c r="I854" s="591"/>
      <c r="J854" s="591"/>
      <c r="K854" s="591"/>
      <c r="L854" s="591"/>
      <c r="M854" s="596"/>
      <c r="N854" s="597"/>
      <c r="O854" s="597"/>
      <c r="P854" s="597"/>
      <c r="Q854" s="597"/>
      <c r="R854" s="597"/>
      <c r="S854" s="597"/>
      <c r="T854" s="597"/>
      <c r="U854" s="597"/>
      <c r="V854" s="597"/>
      <c r="W854" s="597"/>
      <c r="X854" s="597"/>
      <c r="Y854" s="597"/>
      <c r="Z854" s="597"/>
      <c r="AA854" s="591"/>
      <c r="AM854" s="568"/>
    </row>
    <row r="855" spans="1:39" ht="15.75" customHeight="1">
      <c r="A855" s="591"/>
      <c r="B855" s="591"/>
      <c r="C855" s="591"/>
      <c r="D855" s="591"/>
      <c r="E855" s="591"/>
      <c r="F855" s="591"/>
      <c r="G855" s="591"/>
      <c r="H855" s="591"/>
      <c r="I855" s="591"/>
      <c r="J855" s="591"/>
      <c r="K855" s="591"/>
      <c r="L855" s="591"/>
      <c r="M855" s="596"/>
      <c r="N855" s="597"/>
      <c r="O855" s="597"/>
      <c r="P855" s="597"/>
      <c r="Q855" s="597"/>
      <c r="R855" s="597"/>
      <c r="S855" s="597"/>
      <c r="T855" s="597"/>
      <c r="U855" s="597"/>
      <c r="V855" s="597"/>
      <c r="W855" s="597"/>
      <c r="X855" s="597"/>
      <c r="Y855" s="597"/>
      <c r="Z855" s="597"/>
      <c r="AA855" s="591"/>
      <c r="AM855" s="568"/>
    </row>
    <row r="856" spans="1:39" ht="15.75" customHeight="1">
      <c r="A856" s="591"/>
      <c r="B856" s="591"/>
      <c r="C856" s="591"/>
      <c r="D856" s="591"/>
      <c r="E856" s="591"/>
      <c r="F856" s="591"/>
      <c r="G856" s="591"/>
      <c r="H856" s="591"/>
      <c r="I856" s="591"/>
      <c r="J856" s="591"/>
      <c r="K856" s="591"/>
      <c r="L856" s="591"/>
      <c r="M856" s="596"/>
      <c r="N856" s="597"/>
      <c r="O856" s="597"/>
      <c r="P856" s="597"/>
      <c r="Q856" s="597"/>
      <c r="R856" s="597"/>
      <c r="S856" s="597"/>
      <c r="T856" s="597"/>
      <c r="U856" s="597"/>
      <c r="V856" s="597"/>
      <c r="W856" s="597"/>
      <c r="X856" s="597"/>
      <c r="Y856" s="597"/>
      <c r="Z856" s="597"/>
      <c r="AA856" s="591"/>
      <c r="AM856" s="568"/>
    </row>
    <row r="857" spans="1:39" ht="15.75" customHeight="1">
      <c r="A857" s="591"/>
      <c r="B857" s="591"/>
      <c r="C857" s="591"/>
      <c r="D857" s="591"/>
      <c r="E857" s="591"/>
      <c r="F857" s="591"/>
      <c r="G857" s="591"/>
      <c r="H857" s="591"/>
      <c r="I857" s="591"/>
      <c r="J857" s="591"/>
      <c r="K857" s="591"/>
      <c r="L857" s="591"/>
      <c r="M857" s="596"/>
      <c r="N857" s="597"/>
      <c r="O857" s="597"/>
      <c r="P857" s="597"/>
      <c r="Q857" s="597"/>
      <c r="R857" s="597"/>
      <c r="S857" s="597"/>
      <c r="T857" s="597"/>
      <c r="U857" s="597"/>
      <c r="V857" s="597"/>
      <c r="W857" s="597"/>
      <c r="X857" s="597"/>
      <c r="Y857" s="597"/>
      <c r="Z857" s="597"/>
      <c r="AA857" s="591"/>
      <c r="AM857" s="568"/>
    </row>
    <row r="858" spans="1:39" ht="15.75" customHeight="1">
      <c r="A858" s="591"/>
      <c r="B858" s="591"/>
      <c r="C858" s="591"/>
      <c r="D858" s="591"/>
      <c r="E858" s="591"/>
      <c r="F858" s="591"/>
      <c r="G858" s="591"/>
      <c r="H858" s="591"/>
      <c r="I858" s="591"/>
      <c r="J858" s="591"/>
      <c r="K858" s="591"/>
      <c r="L858" s="591"/>
      <c r="M858" s="596"/>
      <c r="N858" s="597"/>
      <c r="O858" s="597"/>
      <c r="P858" s="597"/>
      <c r="Q858" s="597"/>
      <c r="R858" s="597"/>
      <c r="S858" s="597"/>
      <c r="T858" s="597"/>
      <c r="U858" s="597"/>
      <c r="V858" s="597"/>
      <c r="W858" s="597"/>
      <c r="X858" s="597"/>
      <c r="Y858" s="597"/>
      <c r="Z858" s="597"/>
      <c r="AA858" s="591"/>
      <c r="AM858" s="568"/>
    </row>
    <row r="859" spans="1:39" ht="15.75" customHeight="1">
      <c r="A859" s="591"/>
      <c r="B859" s="591"/>
      <c r="C859" s="591"/>
      <c r="D859" s="591"/>
      <c r="E859" s="591"/>
      <c r="F859" s="591"/>
      <c r="G859" s="591"/>
      <c r="H859" s="591"/>
      <c r="I859" s="591"/>
      <c r="J859" s="591"/>
      <c r="K859" s="591"/>
      <c r="L859" s="591"/>
      <c r="M859" s="596"/>
      <c r="N859" s="597"/>
      <c r="O859" s="597"/>
      <c r="P859" s="597"/>
      <c r="Q859" s="597"/>
      <c r="R859" s="597"/>
      <c r="S859" s="597"/>
      <c r="T859" s="597"/>
      <c r="U859" s="597"/>
      <c r="V859" s="597"/>
      <c r="W859" s="597"/>
      <c r="X859" s="597"/>
      <c r="Y859" s="597"/>
      <c r="Z859" s="597"/>
      <c r="AA859" s="591"/>
      <c r="AM859" s="568"/>
    </row>
    <row r="860" spans="1:39" ht="15.75" customHeight="1">
      <c r="A860" s="591"/>
      <c r="B860" s="591"/>
      <c r="C860" s="591"/>
      <c r="D860" s="591"/>
      <c r="E860" s="591"/>
      <c r="F860" s="591"/>
      <c r="G860" s="591"/>
      <c r="H860" s="591"/>
      <c r="I860" s="591"/>
      <c r="J860" s="591"/>
      <c r="K860" s="591"/>
      <c r="L860" s="591"/>
      <c r="M860" s="596"/>
      <c r="N860" s="597"/>
      <c r="O860" s="597"/>
      <c r="P860" s="597"/>
      <c r="Q860" s="597"/>
      <c r="R860" s="597"/>
      <c r="S860" s="597"/>
      <c r="T860" s="597"/>
      <c r="U860" s="597"/>
      <c r="V860" s="597"/>
      <c r="W860" s="597"/>
      <c r="X860" s="597"/>
      <c r="Y860" s="597"/>
      <c r="Z860" s="597"/>
      <c r="AA860" s="591"/>
      <c r="AM860" s="568"/>
    </row>
    <row r="861" spans="1:39" ht="15.75" customHeight="1">
      <c r="A861" s="591"/>
      <c r="B861" s="591"/>
      <c r="C861" s="591"/>
      <c r="D861" s="591"/>
      <c r="E861" s="591"/>
      <c r="F861" s="591"/>
      <c r="G861" s="591"/>
      <c r="H861" s="591"/>
      <c r="I861" s="591"/>
      <c r="J861" s="591"/>
      <c r="K861" s="591"/>
      <c r="L861" s="591"/>
      <c r="M861" s="596"/>
      <c r="N861" s="597"/>
      <c r="O861" s="597"/>
      <c r="P861" s="597"/>
      <c r="Q861" s="597"/>
      <c r="R861" s="597"/>
      <c r="S861" s="597"/>
      <c r="T861" s="597"/>
      <c r="U861" s="597"/>
      <c r="V861" s="597"/>
      <c r="W861" s="597"/>
      <c r="X861" s="597"/>
      <c r="Y861" s="597"/>
      <c r="Z861" s="597"/>
      <c r="AA861" s="591"/>
      <c r="AM861" s="568"/>
    </row>
    <row r="862" spans="1:39" ht="15.75" customHeight="1">
      <c r="A862" s="591"/>
      <c r="B862" s="591"/>
      <c r="C862" s="591"/>
      <c r="D862" s="591"/>
      <c r="E862" s="591"/>
      <c r="F862" s="591"/>
      <c r="G862" s="591"/>
      <c r="H862" s="591"/>
      <c r="I862" s="591"/>
      <c r="J862" s="591"/>
      <c r="K862" s="591"/>
      <c r="L862" s="591"/>
      <c r="M862" s="596"/>
      <c r="N862" s="597"/>
      <c r="O862" s="597"/>
      <c r="P862" s="597"/>
      <c r="Q862" s="597"/>
      <c r="R862" s="597"/>
      <c r="S862" s="597"/>
      <c r="T862" s="597"/>
      <c r="U862" s="597"/>
      <c r="V862" s="597"/>
      <c r="W862" s="597"/>
      <c r="X862" s="597"/>
      <c r="Y862" s="597"/>
      <c r="Z862" s="597"/>
      <c r="AA862" s="591"/>
      <c r="AM862" s="568"/>
    </row>
    <row r="863" spans="1:39" ht="15.75" customHeight="1">
      <c r="A863" s="591"/>
      <c r="B863" s="591"/>
      <c r="C863" s="591"/>
      <c r="D863" s="591"/>
      <c r="E863" s="591"/>
      <c r="F863" s="591"/>
      <c r="G863" s="591"/>
      <c r="H863" s="591"/>
      <c r="I863" s="591"/>
      <c r="J863" s="591"/>
      <c r="K863" s="591"/>
      <c r="L863" s="591"/>
      <c r="M863" s="596"/>
      <c r="N863" s="597"/>
      <c r="O863" s="597"/>
      <c r="P863" s="597"/>
      <c r="Q863" s="597"/>
      <c r="R863" s="597"/>
      <c r="S863" s="597"/>
      <c r="T863" s="597"/>
      <c r="U863" s="597"/>
      <c r="V863" s="597"/>
      <c r="W863" s="597"/>
      <c r="X863" s="597"/>
      <c r="Y863" s="597"/>
      <c r="Z863" s="597"/>
      <c r="AA863" s="591"/>
      <c r="AM863" s="568"/>
    </row>
    <row r="864" spans="1:39" ht="15.75" customHeight="1">
      <c r="A864" s="591"/>
      <c r="B864" s="591"/>
      <c r="C864" s="591"/>
      <c r="D864" s="591"/>
      <c r="E864" s="591"/>
      <c r="F864" s="591"/>
      <c r="G864" s="591"/>
      <c r="H864" s="591"/>
      <c r="I864" s="591"/>
      <c r="J864" s="591"/>
      <c r="K864" s="591"/>
      <c r="L864" s="591"/>
      <c r="M864" s="596"/>
      <c r="N864" s="597"/>
      <c r="O864" s="597"/>
      <c r="P864" s="597"/>
      <c r="Q864" s="597"/>
      <c r="R864" s="597"/>
      <c r="S864" s="597"/>
      <c r="T864" s="597"/>
      <c r="U864" s="597"/>
      <c r="V864" s="597"/>
      <c r="W864" s="597"/>
      <c r="X864" s="597"/>
      <c r="Y864" s="597"/>
      <c r="Z864" s="597"/>
      <c r="AA864" s="591"/>
      <c r="AM864" s="568"/>
    </row>
    <row r="865" spans="1:39" ht="15.75" customHeight="1">
      <c r="A865" s="591"/>
      <c r="B865" s="591"/>
      <c r="C865" s="591"/>
      <c r="D865" s="591"/>
      <c r="E865" s="591"/>
      <c r="F865" s="591"/>
      <c r="G865" s="591"/>
      <c r="H865" s="591"/>
      <c r="I865" s="591"/>
      <c r="J865" s="591"/>
      <c r="K865" s="591"/>
      <c r="L865" s="591"/>
      <c r="M865" s="596"/>
      <c r="N865" s="597"/>
      <c r="O865" s="597"/>
      <c r="P865" s="597"/>
      <c r="Q865" s="597"/>
      <c r="R865" s="597"/>
      <c r="S865" s="597"/>
      <c r="T865" s="597"/>
      <c r="U865" s="597"/>
      <c r="V865" s="597"/>
      <c r="W865" s="597"/>
      <c r="X865" s="597"/>
      <c r="Y865" s="597"/>
      <c r="Z865" s="597"/>
      <c r="AA865" s="591"/>
      <c r="AM865" s="568"/>
    </row>
    <row r="866" spans="1:39" ht="15.75" customHeight="1">
      <c r="A866" s="591"/>
      <c r="B866" s="591"/>
      <c r="C866" s="591"/>
      <c r="D866" s="591"/>
      <c r="E866" s="591"/>
      <c r="F866" s="591"/>
      <c r="G866" s="591"/>
      <c r="H866" s="591"/>
      <c r="I866" s="591"/>
      <c r="J866" s="591"/>
      <c r="K866" s="591"/>
      <c r="L866" s="591"/>
      <c r="M866" s="596"/>
      <c r="N866" s="597"/>
      <c r="O866" s="597"/>
      <c r="P866" s="597"/>
      <c r="Q866" s="597"/>
      <c r="R866" s="597"/>
      <c r="S866" s="597"/>
      <c r="T866" s="597"/>
      <c r="U866" s="597"/>
      <c r="V866" s="597"/>
      <c r="W866" s="597"/>
      <c r="X866" s="597"/>
      <c r="Y866" s="597"/>
      <c r="Z866" s="597"/>
      <c r="AA866" s="591"/>
      <c r="AM866" s="568"/>
    </row>
    <row r="867" spans="1:39" ht="15.75" customHeight="1">
      <c r="A867" s="591"/>
      <c r="B867" s="591"/>
      <c r="C867" s="591"/>
      <c r="D867" s="591"/>
      <c r="E867" s="591"/>
      <c r="F867" s="591"/>
      <c r="G867" s="591"/>
      <c r="H867" s="591"/>
      <c r="I867" s="591"/>
      <c r="J867" s="591"/>
      <c r="K867" s="591"/>
      <c r="L867" s="591"/>
      <c r="M867" s="596"/>
      <c r="N867" s="597"/>
      <c r="O867" s="597"/>
      <c r="P867" s="597"/>
      <c r="Q867" s="597"/>
      <c r="R867" s="597"/>
      <c r="S867" s="597"/>
      <c r="T867" s="597"/>
      <c r="U867" s="597"/>
      <c r="V867" s="597"/>
      <c r="W867" s="597"/>
      <c r="X867" s="597"/>
      <c r="Y867" s="597"/>
      <c r="Z867" s="597"/>
      <c r="AA867" s="591"/>
      <c r="AM867" s="568"/>
    </row>
    <row r="868" spans="1:39" ht="15.75" customHeight="1">
      <c r="A868" s="591"/>
      <c r="B868" s="591"/>
      <c r="C868" s="591"/>
      <c r="D868" s="591"/>
      <c r="E868" s="591"/>
      <c r="F868" s="591"/>
      <c r="G868" s="591"/>
      <c r="H868" s="591"/>
      <c r="I868" s="591"/>
      <c r="J868" s="591"/>
      <c r="K868" s="591"/>
      <c r="L868" s="591"/>
      <c r="M868" s="596"/>
      <c r="N868" s="597"/>
      <c r="O868" s="597"/>
      <c r="P868" s="597"/>
      <c r="Q868" s="597"/>
      <c r="R868" s="597"/>
      <c r="S868" s="597"/>
      <c r="T868" s="597"/>
      <c r="U868" s="597"/>
      <c r="V868" s="597"/>
      <c r="W868" s="597"/>
      <c r="X868" s="597"/>
      <c r="Y868" s="597"/>
      <c r="Z868" s="597"/>
      <c r="AA868" s="591"/>
      <c r="AM868" s="568"/>
    </row>
    <row r="869" spans="1:39" ht="15.75" customHeight="1">
      <c r="A869" s="591"/>
      <c r="B869" s="591"/>
      <c r="C869" s="591"/>
      <c r="D869" s="591"/>
      <c r="E869" s="591"/>
      <c r="F869" s="591"/>
      <c r="G869" s="591"/>
      <c r="H869" s="591"/>
      <c r="I869" s="591"/>
      <c r="J869" s="591"/>
      <c r="K869" s="591"/>
      <c r="L869" s="591"/>
      <c r="M869" s="596"/>
      <c r="N869" s="597"/>
      <c r="O869" s="597"/>
      <c r="P869" s="597"/>
      <c r="Q869" s="597"/>
      <c r="R869" s="597"/>
      <c r="S869" s="597"/>
      <c r="T869" s="597"/>
      <c r="U869" s="597"/>
      <c r="V869" s="597"/>
      <c r="W869" s="597"/>
      <c r="X869" s="597"/>
      <c r="Y869" s="597"/>
      <c r="Z869" s="597"/>
      <c r="AA869" s="591"/>
      <c r="AM869" s="568"/>
    </row>
    <row r="870" spans="1:39" ht="15.75" customHeight="1">
      <c r="A870" s="591"/>
      <c r="B870" s="591"/>
      <c r="C870" s="591"/>
      <c r="D870" s="591"/>
      <c r="E870" s="591"/>
      <c r="F870" s="591"/>
      <c r="G870" s="591"/>
      <c r="H870" s="591"/>
      <c r="I870" s="591"/>
      <c r="J870" s="591"/>
      <c r="K870" s="591"/>
      <c r="L870" s="591"/>
      <c r="M870" s="596"/>
      <c r="N870" s="597"/>
      <c r="O870" s="597"/>
      <c r="P870" s="597"/>
      <c r="Q870" s="597"/>
      <c r="R870" s="597"/>
      <c r="S870" s="597"/>
      <c r="T870" s="597"/>
      <c r="U870" s="597"/>
      <c r="V870" s="597"/>
      <c r="W870" s="597"/>
      <c r="X870" s="597"/>
      <c r="Y870" s="597"/>
      <c r="Z870" s="597"/>
      <c r="AA870" s="591"/>
      <c r="AM870" s="568"/>
    </row>
    <row r="871" spans="1:39" ht="15.75" customHeight="1">
      <c r="A871" s="591"/>
      <c r="B871" s="591"/>
      <c r="C871" s="591"/>
      <c r="D871" s="591"/>
      <c r="E871" s="591"/>
      <c r="F871" s="591"/>
      <c r="G871" s="591"/>
      <c r="H871" s="591"/>
      <c r="I871" s="591"/>
      <c r="J871" s="591"/>
      <c r="K871" s="591"/>
      <c r="L871" s="591"/>
      <c r="M871" s="596"/>
      <c r="N871" s="597"/>
      <c r="O871" s="597"/>
      <c r="P871" s="597"/>
      <c r="Q871" s="597"/>
      <c r="R871" s="597"/>
      <c r="S871" s="597"/>
      <c r="T871" s="597"/>
      <c r="U871" s="597"/>
      <c r="V871" s="597"/>
      <c r="W871" s="597"/>
      <c r="X871" s="597"/>
      <c r="Y871" s="597"/>
      <c r="Z871" s="597"/>
      <c r="AA871" s="591"/>
      <c r="AM871" s="568"/>
    </row>
    <row r="872" spans="1:39" ht="15.75" customHeight="1">
      <c r="A872" s="591"/>
      <c r="B872" s="591"/>
      <c r="C872" s="591"/>
      <c r="D872" s="591"/>
      <c r="E872" s="591"/>
      <c r="F872" s="591"/>
      <c r="G872" s="591"/>
      <c r="H872" s="591"/>
      <c r="I872" s="591"/>
      <c r="J872" s="591"/>
      <c r="K872" s="591"/>
      <c r="L872" s="591"/>
      <c r="M872" s="596"/>
      <c r="N872" s="597"/>
      <c r="O872" s="597"/>
      <c r="P872" s="597"/>
      <c r="Q872" s="597"/>
      <c r="R872" s="597"/>
      <c r="S872" s="597"/>
      <c r="T872" s="597"/>
      <c r="U872" s="597"/>
      <c r="V872" s="597"/>
      <c r="W872" s="597"/>
      <c r="X872" s="597"/>
      <c r="Y872" s="597"/>
      <c r="Z872" s="597"/>
      <c r="AA872" s="591"/>
      <c r="AM872" s="568"/>
    </row>
    <row r="873" spans="1:39" ht="15.75" customHeight="1">
      <c r="A873" s="591"/>
      <c r="B873" s="591"/>
      <c r="C873" s="591"/>
      <c r="D873" s="591"/>
      <c r="E873" s="591"/>
      <c r="F873" s="591"/>
      <c r="G873" s="591"/>
      <c r="H873" s="591"/>
      <c r="I873" s="591"/>
      <c r="J873" s="591"/>
      <c r="K873" s="591"/>
      <c r="L873" s="591"/>
      <c r="M873" s="596"/>
      <c r="N873" s="597"/>
      <c r="O873" s="597"/>
      <c r="P873" s="597"/>
      <c r="Q873" s="597"/>
      <c r="R873" s="597"/>
      <c r="S873" s="597"/>
      <c r="T873" s="597"/>
      <c r="U873" s="597"/>
      <c r="V873" s="597"/>
      <c r="W873" s="597"/>
      <c r="X873" s="597"/>
      <c r="Y873" s="597"/>
      <c r="Z873" s="597"/>
      <c r="AA873" s="591"/>
      <c r="AM873" s="568"/>
    </row>
    <row r="874" spans="1:39" ht="15.75" customHeight="1">
      <c r="A874" s="591"/>
      <c r="B874" s="591"/>
      <c r="C874" s="591"/>
      <c r="D874" s="591"/>
      <c r="E874" s="591"/>
      <c r="F874" s="591"/>
      <c r="G874" s="591"/>
      <c r="H874" s="591"/>
      <c r="I874" s="591"/>
      <c r="J874" s="591"/>
      <c r="K874" s="591"/>
      <c r="L874" s="591"/>
      <c r="M874" s="596"/>
      <c r="N874" s="597"/>
      <c r="O874" s="597"/>
      <c r="P874" s="597"/>
      <c r="Q874" s="597"/>
      <c r="R874" s="597"/>
      <c r="S874" s="597"/>
      <c r="T874" s="597"/>
      <c r="U874" s="597"/>
      <c r="V874" s="597"/>
      <c r="W874" s="597"/>
      <c r="X874" s="597"/>
      <c r="Y874" s="597"/>
      <c r="Z874" s="597"/>
      <c r="AA874" s="591"/>
      <c r="AM874" s="568"/>
    </row>
    <row r="875" spans="1:39" ht="15.75" customHeight="1">
      <c r="A875" s="591"/>
      <c r="B875" s="591"/>
      <c r="C875" s="591"/>
      <c r="D875" s="591"/>
      <c r="E875" s="591"/>
      <c r="F875" s="591"/>
      <c r="G875" s="591"/>
      <c r="H875" s="591"/>
      <c r="I875" s="591"/>
      <c r="J875" s="591"/>
      <c r="K875" s="591"/>
      <c r="L875" s="591"/>
      <c r="M875" s="596"/>
      <c r="N875" s="597"/>
      <c r="O875" s="597"/>
      <c r="P875" s="597"/>
      <c r="Q875" s="597"/>
      <c r="R875" s="597"/>
      <c r="S875" s="597"/>
      <c r="T875" s="597"/>
      <c r="U875" s="597"/>
      <c r="V875" s="597"/>
      <c r="W875" s="597"/>
      <c r="X875" s="597"/>
      <c r="Y875" s="597"/>
      <c r="Z875" s="597"/>
      <c r="AA875" s="591"/>
      <c r="AM875" s="568"/>
    </row>
    <row r="876" spans="1:39" ht="15.75" customHeight="1">
      <c r="A876" s="591"/>
      <c r="B876" s="591"/>
      <c r="C876" s="591"/>
      <c r="D876" s="591"/>
      <c r="E876" s="591"/>
      <c r="F876" s="591"/>
      <c r="G876" s="591"/>
      <c r="H876" s="591"/>
      <c r="I876" s="591"/>
      <c r="J876" s="591"/>
      <c r="K876" s="591"/>
      <c r="L876" s="591"/>
      <c r="M876" s="596"/>
      <c r="N876" s="597"/>
      <c r="O876" s="597"/>
      <c r="P876" s="597"/>
      <c r="Q876" s="597"/>
      <c r="R876" s="597"/>
      <c r="S876" s="597"/>
      <c r="T876" s="597"/>
      <c r="U876" s="597"/>
      <c r="V876" s="597"/>
      <c r="W876" s="597"/>
      <c r="X876" s="597"/>
      <c r="Y876" s="597"/>
      <c r="Z876" s="597"/>
      <c r="AA876" s="591"/>
      <c r="AM876" s="568"/>
    </row>
    <row r="877" spans="1:39" ht="15.75" customHeight="1">
      <c r="A877" s="591"/>
      <c r="B877" s="591"/>
      <c r="C877" s="591"/>
      <c r="D877" s="591"/>
      <c r="E877" s="591"/>
      <c r="F877" s="591"/>
      <c r="G877" s="591"/>
      <c r="H877" s="591"/>
      <c r="I877" s="591"/>
      <c r="J877" s="591"/>
      <c r="K877" s="591"/>
      <c r="L877" s="591"/>
      <c r="M877" s="596"/>
      <c r="N877" s="597"/>
      <c r="O877" s="597"/>
      <c r="P877" s="597"/>
      <c r="Q877" s="597"/>
      <c r="R877" s="597"/>
      <c r="S877" s="597"/>
      <c r="T877" s="597"/>
      <c r="U877" s="597"/>
      <c r="V877" s="597"/>
      <c r="W877" s="597"/>
      <c r="X877" s="597"/>
      <c r="Y877" s="597"/>
      <c r="Z877" s="597"/>
      <c r="AA877" s="591"/>
      <c r="AM877" s="568"/>
    </row>
    <row r="878" spans="1:39" ht="15.75" customHeight="1">
      <c r="A878" s="591"/>
      <c r="B878" s="591"/>
      <c r="C878" s="591"/>
      <c r="D878" s="591"/>
      <c r="E878" s="591"/>
      <c r="F878" s="591"/>
      <c r="G878" s="591"/>
      <c r="H878" s="591"/>
      <c r="I878" s="591"/>
      <c r="J878" s="591"/>
      <c r="K878" s="591"/>
      <c r="L878" s="591"/>
      <c r="M878" s="596"/>
      <c r="N878" s="597"/>
      <c r="O878" s="597"/>
      <c r="P878" s="597"/>
      <c r="Q878" s="597"/>
      <c r="R878" s="597"/>
      <c r="S878" s="597"/>
      <c r="T878" s="597"/>
      <c r="U878" s="597"/>
      <c r="V878" s="597"/>
      <c r="W878" s="597"/>
      <c r="X878" s="597"/>
      <c r="Y878" s="597"/>
      <c r="Z878" s="597"/>
      <c r="AA878" s="591"/>
      <c r="AM878" s="568"/>
    </row>
    <row r="879" spans="1:39" ht="15.75" customHeight="1">
      <c r="A879" s="591"/>
      <c r="B879" s="591"/>
      <c r="C879" s="591"/>
      <c r="D879" s="591"/>
      <c r="E879" s="591"/>
      <c r="F879" s="591"/>
      <c r="G879" s="591"/>
      <c r="H879" s="591"/>
      <c r="I879" s="591"/>
      <c r="J879" s="591"/>
      <c r="K879" s="591"/>
      <c r="L879" s="591"/>
      <c r="M879" s="596"/>
      <c r="N879" s="597"/>
      <c r="O879" s="597"/>
      <c r="P879" s="597"/>
      <c r="Q879" s="597"/>
      <c r="R879" s="597"/>
      <c r="S879" s="597"/>
      <c r="T879" s="597"/>
      <c r="U879" s="597"/>
      <c r="V879" s="597"/>
      <c r="W879" s="597"/>
      <c r="X879" s="597"/>
      <c r="Y879" s="597"/>
      <c r="Z879" s="597"/>
      <c r="AA879" s="591"/>
      <c r="AM879" s="568"/>
    </row>
    <row r="880" spans="1:39" ht="15.75" customHeight="1">
      <c r="A880" s="591"/>
      <c r="B880" s="591"/>
      <c r="C880" s="591"/>
      <c r="D880" s="591"/>
      <c r="E880" s="591"/>
      <c r="F880" s="591"/>
      <c r="G880" s="591"/>
      <c r="H880" s="591"/>
      <c r="I880" s="591"/>
      <c r="J880" s="591"/>
      <c r="K880" s="591"/>
      <c r="L880" s="591"/>
      <c r="M880" s="596"/>
      <c r="N880" s="597"/>
      <c r="O880" s="597"/>
      <c r="P880" s="597"/>
      <c r="Q880" s="597"/>
      <c r="R880" s="597"/>
      <c r="S880" s="597"/>
      <c r="T880" s="597"/>
      <c r="U880" s="597"/>
      <c r="V880" s="597"/>
      <c r="W880" s="597"/>
      <c r="X880" s="597"/>
      <c r="Y880" s="597"/>
      <c r="Z880" s="597"/>
      <c r="AA880" s="591"/>
      <c r="AM880" s="568"/>
    </row>
    <row r="881" spans="1:39" ht="15.75" customHeight="1">
      <c r="A881" s="591"/>
      <c r="B881" s="591"/>
      <c r="C881" s="591"/>
      <c r="D881" s="591"/>
      <c r="E881" s="591"/>
      <c r="F881" s="591"/>
      <c r="G881" s="591"/>
      <c r="H881" s="591"/>
      <c r="I881" s="591"/>
      <c r="J881" s="591"/>
      <c r="K881" s="591"/>
      <c r="L881" s="591"/>
      <c r="M881" s="596"/>
      <c r="N881" s="597"/>
      <c r="O881" s="597"/>
      <c r="P881" s="597"/>
      <c r="Q881" s="597"/>
      <c r="R881" s="597"/>
      <c r="S881" s="597"/>
      <c r="T881" s="597"/>
      <c r="U881" s="597"/>
      <c r="V881" s="597"/>
      <c r="W881" s="597"/>
      <c r="X881" s="597"/>
      <c r="Y881" s="597"/>
      <c r="Z881" s="597"/>
      <c r="AA881" s="591"/>
      <c r="AM881" s="568"/>
    </row>
    <row r="882" spans="1:39" ht="15.75" customHeight="1">
      <c r="A882" s="591"/>
      <c r="B882" s="591"/>
      <c r="C882" s="591"/>
      <c r="D882" s="591"/>
      <c r="E882" s="591"/>
      <c r="F882" s="591"/>
      <c r="G882" s="591"/>
      <c r="H882" s="591"/>
      <c r="I882" s="591"/>
      <c r="J882" s="591"/>
      <c r="K882" s="591"/>
      <c r="L882" s="591"/>
      <c r="M882" s="596"/>
      <c r="N882" s="597"/>
      <c r="O882" s="597"/>
      <c r="P882" s="597"/>
      <c r="Q882" s="597"/>
      <c r="R882" s="597"/>
      <c r="S882" s="597"/>
      <c r="T882" s="597"/>
      <c r="U882" s="597"/>
      <c r="V882" s="597"/>
      <c r="W882" s="597"/>
      <c r="X882" s="597"/>
      <c r="Y882" s="597"/>
      <c r="Z882" s="597"/>
      <c r="AA882" s="591"/>
      <c r="AM882" s="568"/>
    </row>
    <row r="883" spans="1:39" ht="15.75" customHeight="1">
      <c r="A883" s="591"/>
      <c r="B883" s="591"/>
      <c r="C883" s="591"/>
      <c r="D883" s="591"/>
      <c r="E883" s="591"/>
      <c r="F883" s="591"/>
      <c r="G883" s="591"/>
      <c r="H883" s="591"/>
      <c r="I883" s="591"/>
      <c r="J883" s="591"/>
      <c r="K883" s="591"/>
      <c r="L883" s="591"/>
      <c r="M883" s="596"/>
      <c r="N883" s="597"/>
      <c r="O883" s="597"/>
      <c r="P883" s="597"/>
      <c r="Q883" s="597"/>
      <c r="R883" s="597"/>
      <c r="S883" s="597"/>
      <c r="T883" s="597"/>
      <c r="U883" s="597"/>
      <c r="V883" s="597"/>
      <c r="W883" s="597"/>
      <c r="X883" s="597"/>
      <c r="Y883" s="597"/>
      <c r="Z883" s="597"/>
      <c r="AA883" s="591"/>
      <c r="AM883" s="568"/>
    </row>
    <row r="884" spans="1:39" ht="15.75" customHeight="1">
      <c r="A884" s="591"/>
      <c r="B884" s="591"/>
      <c r="C884" s="591"/>
      <c r="D884" s="591"/>
      <c r="E884" s="591"/>
      <c r="F884" s="591"/>
      <c r="G884" s="591"/>
      <c r="H884" s="591"/>
      <c r="I884" s="591"/>
      <c r="J884" s="591"/>
      <c r="K884" s="591"/>
      <c r="L884" s="591"/>
      <c r="M884" s="596"/>
      <c r="N884" s="597"/>
      <c r="O884" s="597"/>
      <c r="P884" s="597"/>
      <c r="Q884" s="597"/>
      <c r="R884" s="597"/>
      <c r="S884" s="597"/>
      <c r="T884" s="597"/>
      <c r="U884" s="597"/>
      <c r="V884" s="597"/>
      <c r="W884" s="597"/>
      <c r="X884" s="597"/>
      <c r="Y884" s="597"/>
      <c r="Z884" s="597"/>
      <c r="AA884" s="591"/>
      <c r="AM884" s="568"/>
    </row>
    <row r="885" spans="1:39" ht="15.75" customHeight="1">
      <c r="A885" s="591"/>
      <c r="B885" s="591"/>
      <c r="C885" s="591"/>
      <c r="D885" s="591"/>
      <c r="E885" s="591"/>
      <c r="F885" s="591"/>
      <c r="G885" s="591"/>
      <c r="H885" s="591"/>
      <c r="I885" s="591"/>
      <c r="J885" s="591"/>
      <c r="K885" s="591"/>
      <c r="L885" s="591"/>
      <c r="M885" s="596"/>
      <c r="N885" s="597"/>
      <c r="O885" s="597"/>
      <c r="P885" s="597"/>
      <c r="Q885" s="597"/>
      <c r="R885" s="597"/>
      <c r="S885" s="597"/>
      <c r="T885" s="597"/>
      <c r="U885" s="597"/>
      <c r="V885" s="597"/>
      <c r="W885" s="597"/>
      <c r="X885" s="597"/>
      <c r="Y885" s="597"/>
      <c r="Z885" s="597"/>
      <c r="AA885" s="591"/>
      <c r="AM885" s="568"/>
    </row>
    <row r="886" spans="1:39" ht="15.75" customHeight="1">
      <c r="A886" s="591"/>
      <c r="B886" s="591"/>
      <c r="C886" s="591"/>
      <c r="D886" s="591"/>
      <c r="E886" s="591"/>
      <c r="F886" s="591"/>
      <c r="G886" s="591"/>
      <c r="H886" s="591"/>
      <c r="I886" s="591"/>
      <c r="J886" s="591"/>
      <c r="K886" s="591"/>
      <c r="L886" s="591"/>
      <c r="M886" s="596"/>
      <c r="N886" s="597"/>
      <c r="O886" s="597"/>
      <c r="P886" s="597"/>
      <c r="Q886" s="597"/>
      <c r="R886" s="597"/>
      <c r="S886" s="597"/>
      <c r="T886" s="597"/>
      <c r="U886" s="597"/>
      <c r="V886" s="597"/>
      <c r="W886" s="597"/>
      <c r="X886" s="597"/>
      <c r="Y886" s="597"/>
      <c r="Z886" s="597"/>
      <c r="AA886" s="591"/>
      <c r="AM886" s="568"/>
    </row>
    <row r="887" spans="1:39" ht="15.75" customHeight="1">
      <c r="A887" s="591"/>
      <c r="B887" s="591"/>
      <c r="C887" s="591"/>
      <c r="D887" s="591"/>
      <c r="E887" s="591"/>
      <c r="F887" s="591"/>
      <c r="G887" s="591"/>
      <c r="H887" s="591"/>
      <c r="I887" s="591"/>
      <c r="J887" s="591"/>
      <c r="K887" s="591"/>
      <c r="L887" s="591"/>
      <c r="M887" s="596"/>
      <c r="N887" s="597"/>
      <c r="O887" s="597"/>
      <c r="P887" s="597"/>
      <c r="Q887" s="597"/>
      <c r="R887" s="597"/>
      <c r="S887" s="597"/>
      <c r="T887" s="597"/>
      <c r="U887" s="597"/>
      <c r="V887" s="597"/>
      <c r="W887" s="597"/>
      <c r="X887" s="597"/>
      <c r="Y887" s="597"/>
      <c r="Z887" s="597"/>
      <c r="AA887" s="591"/>
      <c r="AM887" s="568"/>
    </row>
    <row r="888" spans="1:39" ht="15.75" customHeight="1">
      <c r="A888" s="591"/>
      <c r="B888" s="591"/>
      <c r="C888" s="591"/>
      <c r="D888" s="591"/>
      <c r="E888" s="591"/>
      <c r="F888" s="591"/>
      <c r="G888" s="591"/>
      <c r="H888" s="591"/>
      <c r="I888" s="591"/>
      <c r="J888" s="591"/>
      <c r="K888" s="591"/>
      <c r="L888" s="591"/>
      <c r="M888" s="596"/>
      <c r="N888" s="597"/>
      <c r="O888" s="597"/>
      <c r="P888" s="597"/>
      <c r="Q888" s="597"/>
      <c r="R888" s="597"/>
      <c r="S888" s="597"/>
      <c r="T888" s="597"/>
      <c r="U888" s="597"/>
      <c r="V888" s="597"/>
      <c r="W888" s="597"/>
      <c r="X888" s="597"/>
      <c r="Y888" s="597"/>
      <c r="Z888" s="597"/>
      <c r="AA888" s="591"/>
      <c r="AM888" s="568"/>
    </row>
    <row r="889" spans="1:39" ht="15.75" customHeight="1">
      <c r="A889" s="591"/>
      <c r="B889" s="591"/>
      <c r="C889" s="591"/>
      <c r="D889" s="591"/>
      <c r="E889" s="591"/>
      <c r="F889" s="591"/>
      <c r="G889" s="591"/>
      <c r="H889" s="591"/>
      <c r="I889" s="591"/>
      <c r="J889" s="591"/>
      <c r="K889" s="591"/>
      <c r="L889" s="591"/>
      <c r="M889" s="596"/>
      <c r="N889" s="597"/>
      <c r="O889" s="597"/>
      <c r="P889" s="597"/>
      <c r="Q889" s="597"/>
      <c r="R889" s="597"/>
      <c r="S889" s="597"/>
      <c r="T889" s="597"/>
      <c r="U889" s="597"/>
      <c r="V889" s="597"/>
      <c r="W889" s="597"/>
      <c r="X889" s="597"/>
      <c r="Y889" s="597"/>
      <c r="Z889" s="597"/>
      <c r="AA889" s="591"/>
      <c r="AM889" s="568"/>
    </row>
    <row r="890" spans="1:39" ht="15.75" customHeight="1">
      <c r="A890" s="591"/>
      <c r="B890" s="591"/>
      <c r="C890" s="591"/>
      <c r="D890" s="591"/>
      <c r="E890" s="591"/>
      <c r="F890" s="591"/>
      <c r="G890" s="591"/>
      <c r="H890" s="591"/>
      <c r="I890" s="591"/>
      <c r="J890" s="591"/>
      <c r="K890" s="591"/>
      <c r="L890" s="591"/>
      <c r="M890" s="596"/>
      <c r="N890" s="597"/>
      <c r="O890" s="597"/>
      <c r="P890" s="597"/>
      <c r="Q890" s="597"/>
      <c r="R890" s="597"/>
      <c r="S890" s="597"/>
      <c r="T890" s="597"/>
      <c r="U890" s="597"/>
      <c r="V890" s="597"/>
      <c r="W890" s="597"/>
      <c r="X890" s="597"/>
      <c r="Y890" s="597"/>
      <c r="Z890" s="597"/>
      <c r="AA890" s="591"/>
      <c r="AM890" s="568"/>
    </row>
    <row r="891" spans="1:39" ht="15.75" customHeight="1">
      <c r="A891" s="591"/>
      <c r="B891" s="591"/>
      <c r="C891" s="591"/>
      <c r="D891" s="591"/>
      <c r="E891" s="591"/>
      <c r="F891" s="591"/>
      <c r="G891" s="591"/>
      <c r="H891" s="591"/>
      <c r="I891" s="591"/>
      <c r="J891" s="591"/>
      <c r="K891" s="591"/>
      <c r="L891" s="591"/>
      <c r="M891" s="596"/>
      <c r="N891" s="597"/>
      <c r="O891" s="597"/>
      <c r="P891" s="597"/>
      <c r="Q891" s="597"/>
      <c r="R891" s="597"/>
      <c r="S891" s="597"/>
      <c r="T891" s="597"/>
      <c r="U891" s="597"/>
      <c r="V891" s="597"/>
      <c r="W891" s="597"/>
      <c r="X891" s="597"/>
      <c r="Y891" s="597"/>
      <c r="Z891" s="597"/>
      <c r="AA891" s="591"/>
      <c r="AM891" s="568"/>
    </row>
    <row r="892" spans="1:39" ht="15.75" customHeight="1">
      <c r="A892" s="591"/>
      <c r="B892" s="591"/>
      <c r="C892" s="591"/>
      <c r="D892" s="591"/>
      <c r="E892" s="591"/>
      <c r="F892" s="591"/>
      <c r="G892" s="591"/>
      <c r="H892" s="591"/>
      <c r="I892" s="591"/>
      <c r="J892" s="591"/>
      <c r="K892" s="591"/>
      <c r="L892" s="591"/>
      <c r="M892" s="596"/>
      <c r="N892" s="597"/>
      <c r="O892" s="597"/>
      <c r="P892" s="597"/>
      <c r="Q892" s="597"/>
      <c r="R892" s="597"/>
      <c r="S892" s="597"/>
      <c r="T892" s="597"/>
      <c r="U892" s="597"/>
      <c r="V892" s="597"/>
      <c r="W892" s="597"/>
      <c r="X892" s="597"/>
      <c r="Y892" s="597"/>
      <c r="Z892" s="597"/>
      <c r="AA892" s="591"/>
      <c r="AM892" s="568"/>
    </row>
    <row r="893" spans="1:39" ht="15.75" customHeight="1">
      <c r="A893" s="591"/>
      <c r="B893" s="591"/>
      <c r="C893" s="591"/>
      <c r="D893" s="591"/>
      <c r="E893" s="591"/>
      <c r="F893" s="591"/>
      <c r="G893" s="591"/>
      <c r="H893" s="591"/>
      <c r="I893" s="591"/>
      <c r="J893" s="591"/>
      <c r="K893" s="591"/>
      <c r="L893" s="591"/>
      <c r="M893" s="596"/>
      <c r="N893" s="597"/>
      <c r="O893" s="597"/>
      <c r="P893" s="597"/>
      <c r="Q893" s="597"/>
      <c r="R893" s="597"/>
      <c r="S893" s="597"/>
      <c r="T893" s="597"/>
      <c r="U893" s="597"/>
      <c r="V893" s="597"/>
      <c r="W893" s="597"/>
      <c r="X893" s="597"/>
      <c r="Y893" s="597"/>
      <c r="Z893" s="597"/>
      <c r="AA893" s="591"/>
      <c r="AM893" s="568"/>
    </row>
    <row r="894" spans="1:39" ht="15.75" customHeight="1">
      <c r="A894" s="591"/>
      <c r="B894" s="591"/>
      <c r="C894" s="591"/>
      <c r="D894" s="591"/>
      <c r="E894" s="591"/>
      <c r="F894" s="591"/>
      <c r="G894" s="591"/>
      <c r="H894" s="591"/>
      <c r="I894" s="591"/>
      <c r="J894" s="591"/>
      <c r="K894" s="591"/>
      <c r="L894" s="591"/>
      <c r="M894" s="596"/>
      <c r="N894" s="597"/>
      <c r="O894" s="597"/>
      <c r="P894" s="597"/>
      <c r="Q894" s="597"/>
      <c r="R894" s="597"/>
      <c r="S894" s="597"/>
      <c r="T894" s="597"/>
      <c r="U894" s="597"/>
      <c r="V894" s="597"/>
      <c r="W894" s="597"/>
      <c r="X894" s="597"/>
      <c r="Y894" s="597"/>
      <c r="Z894" s="597"/>
      <c r="AA894" s="591"/>
      <c r="AM894" s="568"/>
    </row>
    <row r="895" spans="1:39" ht="15.75" customHeight="1">
      <c r="A895" s="591"/>
      <c r="B895" s="591"/>
      <c r="C895" s="591"/>
      <c r="D895" s="591"/>
      <c r="E895" s="591"/>
      <c r="F895" s="591"/>
      <c r="G895" s="591"/>
      <c r="H895" s="591"/>
      <c r="I895" s="591"/>
      <c r="J895" s="591"/>
      <c r="K895" s="591"/>
      <c r="L895" s="591"/>
      <c r="M895" s="596"/>
      <c r="N895" s="597"/>
      <c r="O895" s="597"/>
      <c r="P895" s="597"/>
      <c r="Q895" s="597"/>
      <c r="R895" s="597"/>
      <c r="S895" s="597"/>
      <c r="T895" s="597"/>
      <c r="U895" s="597"/>
      <c r="V895" s="597"/>
      <c r="W895" s="597"/>
      <c r="X895" s="597"/>
      <c r="Y895" s="597"/>
      <c r="Z895" s="597"/>
      <c r="AA895" s="591"/>
      <c r="AM895" s="568"/>
    </row>
    <row r="896" spans="1:39" ht="15.75" customHeight="1">
      <c r="A896" s="591"/>
      <c r="B896" s="591"/>
      <c r="C896" s="591"/>
      <c r="D896" s="591"/>
      <c r="E896" s="591"/>
      <c r="F896" s="591"/>
      <c r="G896" s="591"/>
      <c r="H896" s="591"/>
      <c r="I896" s="591"/>
      <c r="J896" s="591"/>
      <c r="K896" s="591"/>
      <c r="L896" s="591"/>
      <c r="M896" s="596"/>
      <c r="N896" s="597"/>
      <c r="O896" s="597"/>
      <c r="P896" s="597"/>
      <c r="Q896" s="597"/>
      <c r="R896" s="597"/>
      <c r="S896" s="597"/>
      <c r="T896" s="597"/>
      <c r="U896" s="597"/>
      <c r="V896" s="597"/>
      <c r="W896" s="597"/>
      <c r="X896" s="597"/>
      <c r="Y896" s="597"/>
      <c r="Z896" s="597"/>
      <c r="AA896" s="591"/>
      <c r="AM896" s="568"/>
    </row>
    <row r="897" spans="1:39" ht="15.75" customHeight="1">
      <c r="A897" s="591"/>
      <c r="B897" s="591"/>
      <c r="C897" s="591"/>
      <c r="D897" s="591"/>
      <c r="E897" s="591"/>
      <c r="F897" s="591"/>
      <c r="G897" s="591"/>
      <c r="H897" s="591"/>
      <c r="I897" s="591"/>
      <c r="J897" s="591"/>
      <c r="K897" s="591"/>
      <c r="L897" s="591"/>
      <c r="M897" s="596"/>
      <c r="N897" s="597"/>
      <c r="O897" s="597"/>
      <c r="P897" s="597"/>
      <c r="Q897" s="597"/>
      <c r="R897" s="597"/>
      <c r="S897" s="597"/>
      <c r="T897" s="597"/>
      <c r="U897" s="597"/>
      <c r="V897" s="597"/>
      <c r="W897" s="597"/>
      <c r="X897" s="597"/>
      <c r="Y897" s="597"/>
      <c r="Z897" s="597"/>
      <c r="AA897" s="591"/>
      <c r="AM897" s="568"/>
    </row>
    <row r="898" spans="1:39" ht="15.75" customHeight="1">
      <c r="A898" s="591"/>
      <c r="B898" s="591"/>
      <c r="C898" s="591"/>
      <c r="D898" s="591"/>
      <c r="E898" s="591"/>
      <c r="F898" s="591"/>
      <c r="G898" s="591"/>
      <c r="H898" s="591"/>
      <c r="I898" s="591"/>
      <c r="J898" s="591"/>
      <c r="K898" s="591"/>
      <c r="L898" s="591"/>
      <c r="M898" s="596"/>
      <c r="N898" s="597"/>
      <c r="O898" s="597"/>
      <c r="P898" s="597"/>
      <c r="Q898" s="597"/>
      <c r="R898" s="597"/>
      <c r="S898" s="597"/>
      <c r="T898" s="597"/>
      <c r="U898" s="597"/>
      <c r="V898" s="597"/>
      <c r="W898" s="597"/>
      <c r="X898" s="597"/>
      <c r="Y898" s="597"/>
      <c r="Z898" s="597"/>
      <c r="AA898" s="591"/>
      <c r="AM898" s="568"/>
    </row>
    <row r="899" spans="1:39" ht="15.75" customHeight="1">
      <c r="A899" s="591"/>
      <c r="B899" s="591"/>
      <c r="C899" s="591"/>
      <c r="D899" s="591"/>
      <c r="E899" s="591"/>
      <c r="F899" s="591"/>
      <c r="G899" s="591"/>
      <c r="H899" s="591"/>
      <c r="I899" s="591"/>
      <c r="J899" s="591"/>
      <c r="K899" s="591"/>
      <c r="L899" s="591"/>
      <c r="M899" s="596"/>
      <c r="N899" s="597"/>
      <c r="O899" s="597"/>
      <c r="P899" s="597"/>
      <c r="Q899" s="597"/>
      <c r="R899" s="597"/>
      <c r="S899" s="597"/>
      <c r="T899" s="597"/>
      <c r="U899" s="597"/>
      <c r="V899" s="597"/>
      <c r="W899" s="597"/>
      <c r="X899" s="597"/>
      <c r="Y899" s="597"/>
      <c r="Z899" s="597"/>
      <c r="AA899" s="591"/>
      <c r="AM899" s="568"/>
    </row>
    <row r="900" spans="1:39" ht="15.75" customHeight="1">
      <c r="A900" s="591"/>
      <c r="B900" s="591"/>
      <c r="C900" s="591"/>
      <c r="D900" s="591"/>
      <c r="E900" s="591"/>
      <c r="F900" s="591"/>
      <c r="G900" s="591"/>
      <c r="H900" s="591"/>
      <c r="I900" s="591"/>
      <c r="J900" s="591"/>
      <c r="K900" s="591"/>
      <c r="L900" s="591"/>
      <c r="M900" s="596"/>
      <c r="N900" s="597"/>
      <c r="O900" s="597"/>
      <c r="P900" s="597"/>
      <c r="Q900" s="597"/>
      <c r="R900" s="597"/>
      <c r="S900" s="597"/>
      <c r="T900" s="597"/>
      <c r="U900" s="597"/>
      <c r="V900" s="597"/>
      <c r="W900" s="597"/>
      <c r="X900" s="597"/>
      <c r="Y900" s="597"/>
      <c r="Z900" s="597"/>
      <c r="AA900" s="591"/>
      <c r="AM900" s="568"/>
    </row>
    <row r="901" spans="1:39" ht="15.75" customHeight="1">
      <c r="A901" s="591"/>
      <c r="B901" s="591"/>
      <c r="C901" s="591"/>
      <c r="D901" s="591"/>
      <c r="E901" s="591"/>
      <c r="F901" s="591"/>
      <c r="G901" s="591"/>
      <c r="H901" s="591"/>
      <c r="I901" s="591"/>
      <c r="J901" s="591"/>
      <c r="K901" s="591"/>
      <c r="L901" s="591"/>
      <c r="M901" s="596"/>
      <c r="N901" s="597"/>
      <c r="O901" s="597"/>
      <c r="P901" s="597"/>
      <c r="Q901" s="597"/>
      <c r="R901" s="597"/>
      <c r="S901" s="597"/>
      <c r="T901" s="597"/>
      <c r="U901" s="597"/>
      <c r="V901" s="597"/>
      <c r="W901" s="597"/>
      <c r="X901" s="597"/>
      <c r="Y901" s="597"/>
      <c r="Z901" s="597"/>
      <c r="AA901" s="591"/>
      <c r="AM901" s="568"/>
    </row>
    <row r="902" spans="1:39" ht="15.75" customHeight="1">
      <c r="A902" s="591"/>
      <c r="B902" s="591"/>
      <c r="C902" s="591"/>
      <c r="D902" s="591"/>
      <c r="E902" s="591"/>
      <c r="F902" s="591"/>
      <c r="G902" s="591"/>
      <c r="H902" s="591"/>
      <c r="I902" s="591"/>
      <c r="J902" s="591"/>
      <c r="K902" s="591"/>
      <c r="L902" s="591"/>
      <c r="M902" s="596"/>
      <c r="N902" s="597"/>
      <c r="O902" s="597"/>
      <c r="P902" s="597"/>
      <c r="Q902" s="597"/>
      <c r="R902" s="597"/>
      <c r="S902" s="597"/>
      <c r="T902" s="597"/>
      <c r="U902" s="597"/>
      <c r="V902" s="597"/>
      <c r="W902" s="597"/>
      <c r="X902" s="597"/>
      <c r="Y902" s="597"/>
      <c r="Z902" s="597"/>
      <c r="AA902" s="591"/>
      <c r="AM902" s="568"/>
    </row>
    <row r="903" spans="1:39" ht="15.75" customHeight="1">
      <c r="A903" s="591"/>
      <c r="B903" s="591"/>
      <c r="C903" s="591"/>
      <c r="D903" s="591"/>
      <c r="E903" s="591"/>
      <c r="F903" s="591"/>
      <c r="G903" s="591"/>
      <c r="H903" s="591"/>
      <c r="I903" s="591"/>
      <c r="J903" s="591"/>
      <c r="K903" s="591"/>
      <c r="L903" s="591"/>
      <c r="M903" s="596"/>
      <c r="N903" s="597"/>
      <c r="O903" s="597"/>
      <c r="P903" s="597"/>
      <c r="Q903" s="597"/>
      <c r="R903" s="597"/>
      <c r="S903" s="597"/>
      <c r="T903" s="597"/>
      <c r="U903" s="597"/>
      <c r="V903" s="597"/>
      <c r="W903" s="597"/>
      <c r="X903" s="597"/>
      <c r="Y903" s="597"/>
      <c r="Z903" s="597"/>
      <c r="AA903" s="591"/>
      <c r="AM903" s="568"/>
    </row>
    <row r="904" spans="1:39" ht="15.75" customHeight="1">
      <c r="A904" s="591"/>
      <c r="B904" s="591"/>
      <c r="C904" s="591"/>
      <c r="D904" s="591"/>
      <c r="E904" s="591"/>
      <c r="F904" s="591"/>
      <c r="G904" s="591"/>
      <c r="H904" s="591"/>
      <c r="I904" s="591"/>
      <c r="J904" s="591"/>
      <c r="K904" s="591"/>
      <c r="L904" s="591"/>
      <c r="M904" s="596"/>
      <c r="N904" s="597"/>
      <c r="O904" s="597"/>
      <c r="P904" s="597"/>
      <c r="Q904" s="597"/>
      <c r="R904" s="597"/>
      <c r="S904" s="597"/>
      <c r="T904" s="597"/>
      <c r="U904" s="597"/>
      <c r="V904" s="597"/>
      <c r="W904" s="597"/>
      <c r="X904" s="597"/>
      <c r="Y904" s="597"/>
      <c r="Z904" s="597"/>
      <c r="AA904" s="591"/>
      <c r="AM904" s="568"/>
    </row>
    <row r="905" spans="1:39" ht="15.75" customHeight="1">
      <c r="A905" s="591"/>
      <c r="B905" s="591"/>
      <c r="C905" s="591"/>
      <c r="D905" s="591"/>
      <c r="E905" s="591"/>
      <c r="F905" s="591"/>
      <c r="G905" s="591"/>
      <c r="H905" s="591"/>
      <c r="I905" s="591"/>
      <c r="J905" s="591"/>
      <c r="K905" s="591"/>
      <c r="L905" s="591"/>
      <c r="M905" s="596"/>
      <c r="N905" s="597"/>
      <c r="O905" s="597"/>
      <c r="P905" s="597"/>
      <c r="Q905" s="597"/>
      <c r="R905" s="597"/>
      <c r="S905" s="597"/>
      <c r="T905" s="597"/>
      <c r="U905" s="597"/>
      <c r="V905" s="597"/>
      <c r="W905" s="597"/>
      <c r="X905" s="597"/>
      <c r="Y905" s="597"/>
      <c r="Z905" s="597"/>
      <c r="AA905" s="591"/>
      <c r="AM905" s="568"/>
    </row>
    <row r="906" spans="1:39" ht="15.75" customHeight="1">
      <c r="A906" s="591"/>
      <c r="B906" s="591"/>
      <c r="C906" s="591"/>
      <c r="D906" s="591"/>
      <c r="E906" s="591"/>
      <c r="F906" s="591"/>
      <c r="G906" s="591"/>
      <c r="H906" s="591"/>
      <c r="I906" s="591"/>
      <c r="J906" s="591"/>
      <c r="K906" s="591"/>
      <c r="L906" s="591"/>
      <c r="M906" s="596"/>
      <c r="N906" s="597"/>
      <c r="O906" s="597"/>
      <c r="P906" s="597"/>
      <c r="Q906" s="597"/>
      <c r="R906" s="597"/>
      <c r="S906" s="597"/>
      <c r="T906" s="597"/>
      <c r="U906" s="597"/>
      <c r="V906" s="597"/>
      <c r="W906" s="597"/>
      <c r="X906" s="597"/>
      <c r="Y906" s="597"/>
      <c r="Z906" s="597"/>
      <c r="AA906" s="591"/>
      <c r="AM906" s="568"/>
    </row>
    <row r="907" spans="1:39" ht="15.75" customHeight="1">
      <c r="A907" s="591"/>
      <c r="B907" s="591"/>
      <c r="C907" s="591"/>
      <c r="D907" s="591"/>
      <c r="E907" s="591"/>
      <c r="F907" s="591"/>
      <c r="G907" s="591"/>
      <c r="H907" s="591"/>
      <c r="I907" s="591"/>
      <c r="J907" s="591"/>
      <c r="K907" s="591"/>
      <c r="L907" s="591"/>
      <c r="M907" s="596"/>
      <c r="N907" s="597"/>
      <c r="O907" s="597"/>
      <c r="P907" s="597"/>
      <c r="Q907" s="597"/>
      <c r="R907" s="597"/>
      <c r="S907" s="597"/>
      <c r="T907" s="597"/>
      <c r="U907" s="597"/>
      <c r="V907" s="597"/>
      <c r="W907" s="597"/>
      <c r="X907" s="597"/>
      <c r="Y907" s="597"/>
      <c r="Z907" s="597"/>
      <c r="AA907" s="591"/>
      <c r="AM907" s="568"/>
    </row>
    <row r="908" spans="1:39" ht="15.75" customHeight="1">
      <c r="A908" s="591"/>
      <c r="B908" s="591"/>
      <c r="C908" s="591"/>
      <c r="D908" s="591"/>
      <c r="E908" s="591"/>
      <c r="F908" s="591"/>
      <c r="G908" s="591"/>
      <c r="H908" s="591"/>
      <c r="I908" s="591"/>
      <c r="J908" s="591"/>
      <c r="K908" s="591"/>
      <c r="L908" s="591"/>
      <c r="M908" s="596"/>
      <c r="N908" s="597"/>
      <c r="O908" s="597"/>
      <c r="P908" s="597"/>
      <c r="Q908" s="597"/>
      <c r="R908" s="597"/>
      <c r="S908" s="597"/>
      <c r="T908" s="597"/>
      <c r="U908" s="597"/>
      <c r="V908" s="597"/>
      <c r="W908" s="597"/>
      <c r="X908" s="597"/>
      <c r="Y908" s="597"/>
      <c r="Z908" s="597"/>
      <c r="AA908" s="591"/>
      <c r="AM908" s="568"/>
    </row>
  </sheetData>
  <mergeCells count="9">
    <mergeCell ref="N5:Z5"/>
    <mergeCell ref="A6:D6"/>
    <mergeCell ref="A7:D7"/>
    <mergeCell ref="N7:Z7"/>
    <mergeCell ref="A1:K1"/>
    <mergeCell ref="A2:K2"/>
    <mergeCell ref="A3:K3"/>
    <mergeCell ref="A4:K4"/>
    <mergeCell ref="A5:D5"/>
  </mergeCells>
  <conditionalFormatting sqref="AA9:AA194">
    <cfRule type="containsText" dxfId="2" priority="1" operator="containsText" text="&quot;REVISAR&quot;">
      <formula>NOT(ISERROR(SEARCH("""REVISAR""",AA9)))</formula>
    </cfRule>
  </conditionalFormatting>
  <dataValidations count="5">
    <dataValidation type="list" allowBlank="1" showInputMessage="1" showErrorMessage="1" prompt=" - " sqref="H8" xr:uid="{00000000-0002-0000-0000-000000000000}">
      <formula1>FUENTE</formula1>
    </dataValidation>
    <dataValidation type="list" allowBlank="1" showInputMessage="1" showErrorMessage="1" prompt=" - " sqref="A9:A194" xr:uid="{00000000-0002-0000-0000-000001000000}">
      <formula1>EOD</formula1>
    </dataValidation>
    <dataValidation type="list" allowBlank="1" showInputMessage="1" showErrorMessage="1" prompt=" - " sqref="F5:F8" xr:uid="{00000000-0002-0000-0000-000002000000}">
      <formula1>ITEM_INGRESOS</formula1>
    </dataValidation>
    <dataValidation type="list" allowBlank="1" showInputMessage="1" showErrorMessage="1" prompt=" - " sqref="F9:F194" xr:uid="{00000000-0002-0000-0000-000003000000}">
      <formula1>Item_Ingreso</formula1>
    </dataValidation>
    <dataValidation type="list" allowBlank="1" showInputMessage="1" showErrorMessage="1" prompt=" - " sqref="H9:H194" xr:uid="{00000000-0002-0000-0000-000004000000}">
      <formula1>"2.0,3.0"</formula1>
    </dataValidation>
  </dataValidation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6"/>
  <dimension ref="A1:D1091"/>
  <sheetViews>
    <sheetView workbookViewId="0">
      <pane ySplit="1" topLeftCell="A1063" activePane="bottomLeft" state="frozen"/>
      <selection pane="bottomLeft"/>
    </sheetView>
  </sheetViews>
  <sheetFormatPr baseColWidth="10" defaultColWidth="11.42578125" defaultRowHeight="15"/>
  <cols>
    <col min="2" max="2" width="12" customWidth="1"/>
    <col min="3" max="3" width="11.7109375" customWidth="1"/>
    <col min="4" max="4" width="10.42578125" customWidth="1"/>
  </cols>
  <sheetData>
    <row r="1" spans="1:3" ht="22.5">
      <c r="A1" s="1" t="s">
        <v>72</v>
      </c>
      <c r="B1" s="2" t="s">
        <v>72</v>
      </c>
    </row>
    <row r="2" spans="1:3">
      <c r="A2" s="3">
        <v>13400000001</v>
      </c>
      <c r="B2" s="4">
        <v>13400000001</v>
      </c>
      <c r="C2" s="5">
        <f t="shared" ref="C2:C66" si="0">+A2-B2</f>
        <v>0</v>
      </c>
    </row>
    <row r="3" spans="1:3">
      <c r="A3" s="3">
        <v>13400000002</v>
      </c>
      <c r="B3" s="3">
        <v>13400000002</v>
      </c>
      <c r="C3" s="5">
        <f t="shared" si="0"/>
        <v>0</v>
      </c>
    </row>
    <row r="4" spans="1:3">
      <c r="A4" s="3">
        <v>13400000003</v>
      </c>
      <c r="B4" s="4">
        <v>13400000003</v>
      </c>
      <c r="C4" s="5">
        <f t="shared" si="0"/>
        <v>0</v>
      </c>
    </row>
    <row r="5" spans="1:3">
      <c r="A5" s="3">
        <v>13400000004</v>
      </c>
      <c r="B5" s="3">
        <v>13400000004</v>
      </c>
      <c r="C5" s="5">
        <f t="shared" si="0"/>
        <v>0</v>
      </c>
    </row>
    <row r="6" spans="1:3">
      <c r="A6" s="3">
        <v>13400000005</v>
      </c>
      <c r="B6" s="4">
        <v>13400000005</v>
      </c>
      <c r="C6" s="5">
        <f t="shared" si="0"/>
        <v>0</v>
      </c>
    </row>
    <row r="7" spans="1:3">
      <c r="A7" s="3">
        <v>13400000006</v>
      </c>
      <c r="B7" s="3">
        <v>13400000006</v>
      </c>
      <c r="C7" s="5">
        <f t="shared" si="0"/>
        <v>0</v>
      </c>
    </row>
    <row r="8" spans="1:3">
      <c r="A8" s="3">
        <v>13400000007</v>
      </c>
      <c r="B8" s="4">
        <v>13400000007</v>
      </c>
      <c r="C8" s="5">
        <f t="shared" si="0"/>
        <v>0</v>
      </c>
    </row>
    <row r="9" spans="1:3">
      <c r="A9" s="3">
        <v>13400000008</v>
      </c>
      <c r="B9" s="3">
        <v>13400000008</v>
      </c>
      <c r="C9" s="5">
        <f t="shared" si="0"/>
        <v>0</v>
      </c>
    </row>
    <row r="10" spans="1:3">
      <c r="A10" s="3">
        <v>13400000009</v>
      </c>
      <c r="B10" s="4">
        <v>13400000009</v>
      </c>
      <c r="C10" s="5">
        <f t="shared" si="0"/>
        <v>0</v>
      </c>
    </row>
    <row r="11" spans="1:3">
      <c r="A11" s="3">
        <v>13400000010</v>
      </c>
      <c r="B11" s="3">
        <v>13400000010</v>
      </c>
      <c r="C11" s="5">
        <f t="shared" si="0"/>
        <v>0</v>
      </c>
    </row>
    <row r="12" spans="1:3">
      <c r="A12" s="3">
        <v>13400000011</v>
      </c>
      <c r="B12" s="4">
        <v>13400000011</v>
      </c>
      <c r="C12" s="5">
        <f t="shared" si="0"/>
        <v>0</v>
      </c>
    </row>
    <row r="13" spans="1:3">
      <c r="A13" s="3">
        <v>13400000012</v>
      </c>
      <c r="B13" s="3">
        <v>13400000012</v>
      </c>
      <c r="C13" s="5">
        <f t="shared" si="0"/>
        <v>0</v>
      </c>
    </row>
    <row r="14" spans="1:3">
      <c r="A14" s="3">
        <v>13400000013</v>
      </c>
      <c r="B14" s="4">
        <v>13400000013</v>
      </c>
      <c r="C14" s="5">
        <f t="shared" si="0"/>
        <v>0</v>
      </c>
    </row>
    <row r="15" spans="1:3">
      <c r="A15" s="3">
        <v>13400000014</v>
      </c>
      <c r="B15" s="3">
        <v>13400000014</v>
      </c>
      <c r="C15" s="5">
        <f t="shared" si="0"/>
        <v>0</v>
      </c>
    </row>
    <row r="16" spans="1:3">
      <c r="A16" s="3">
        <v>13400100001</v>
      </c>
      <c r="B16" s="4">
        <v>13400100001</v>
      </c>
      <c r="C16" s="5">
        <f t="shared" si="0"/>
        <v>0</v>
      </c>
    </row>
    <row r="17" spans="1:3">
      <c r="A17" s="3">
        <v>13400100002</v>
      </c>
      <c r="B17" s="3">
        <v>13400100002</v>
      </c>
      <c r="C17" s="5">
        <f t="shared" si="0"/>
        <v>0</v>
      </c>
    </row>
    <row r="18" spans="1:3">
      <c r="A18" s="3">
        <v>13400100003</v>
      </c>
      <c r="B18" s="4">
        <v>13400100003</v>
      </c>
      <c r="C18" s="5">
        <f t="shared" si="0"/>
        <v>0</v>
      </c>
    </row>
    <row r="19" spans="1:3">
      <c r="A19" s="3">
        <v>13400100004</v>
      </c>
      <c r="B19" s="3">
        <v>13400100004</v>
      </c>
      <c r="C19" s="5">
        <f t="shared" si="0"/>
        <v>0</v>
      </c>
    </row>
    <row r="20" spans="1:3">
      <c r="A20" s="3">
        <v>13400100005</v>
      </c>
      <c r="B20" s="4">
        <v>13400100005</v>
      </c>
      <c r="C20" s="5">
        <f t="shared" si="0"/>
        <v>0</v>
      </c>
    </row>
    <row r="21" spans="1:3">
      <c r="A21" s="3">
        <v>13400200001</v>
      </c>
      <c r="B21" s="3">
        <v>13400200001</v>
      </c>
      <c r="C21" s="5">
        <f t="shared" si="0"/>
        <v>0</v>
      </c>
    </row>
    <row r="22" spans="1:3">
      <c r="A22" s="3">
        <v>13400200002</v>
      </c>
      <c r="B22" s="4">
        <v>13400200002</v>
      </c>
      <c r="C22" s="5">
        <f t="shared" si="0"/>
        <v>0</v>
      </c>
    </row>
    <row r="23" spans="1:3">
      <c r="A23" s="3">
        <v>13400200003</v>
      </c>
      <c r="B23" s="3">
        <v>13400200003</v>
      </c>
      <c r="C23" s="5">
        <f t="shared" si="0"/>
        <v>0</v>
      </c>
    </row>
    <row r="24" spans="1:3">
      <c r="A24" s="3">
        <v>13400200004</v>
      </c>
      <c r="B24" s="4">
        <v>13400200004</v>
      </c>
      <c r="C24" s="5">
        <f t="shared" si="0"/>
        <v>0</v>
      </c>
    </row>
    <row r="25" spans="1:3">
      <c r="A25" s="3">
        <v>13400200005</v>
      </c>
      <c r="B25" s="3">
        <v>13400200005</v>
      </c>
      <c r="C25" s="5">
        <f t="shared" si="0"/>
        <v>0</v>
      </c>
    </row>
    <row r="26" spans="1:3">
      <c r="A26" s="3">
        <v>13400200006</v>
      </c>
      <c r="B26" s="4">
        <v>13400200006</v>
      </c>
      <c r="C26" s="5">
        <f t="shared" si="0"/>
        <v>0</v>
      </c>
    </row>
    <row r="27" spans="1:3">
      <c r="A27" s="3">
        <v>13400200007</v>
      </c>
      <c r="B27" s="3">
        <v>13400200007</v>
      </c>
      <c r="C27" s="5">
        <f t="shared" si="0"/>
        <v>0</v>
      </c>
    </row>
    <row r="28" spans="1:3">
      <c r="A28" s="3">
        <v>13400200008</v>
      </c>
      <c r="B28" s="4">
        <v>13400200008</v>
      </c>
      <c r="C28" s="5">
        <f t="shared" si="0"/>
        <v>0</v>
      </c>
    </row>
    <row r="29" spans="1:3">
      <c r="A29" s="3">
        <v>13400200009</v>
      </c>
      <c r="B29" s="3">
        <v>13400200009</v>
      </c>
      <c r="C29" s="5">
        <f t="shared" si="0"/>
        <v>0</v>
      </c>
    </row>
    <row r="30" spans="1:3">
      <c r="A30" s="3">
        <v>13400200010</v>
      </c>
      <c r="B30" s="4">
        <v>13400200010</v>
      </c>
      <c r="C30" s="5">
        <f t="shared" si="0"/>
        <v>0</v>
      </c>
    </row>
    <row r="31" spans="1:3">
      <c r="A31" s="3">
        <v>13400200011</v>
      </c>
      <c r="B31" s="3">
        <v>13400200011</v>
      </c>
      <c r="C31" s="5">
        <f t="shared" si="0"/>
        <v>0</v>
      </c>
    </row>
    <row r="32" spans="1:3">
      <c r="A32" s="3">
        <v>13400200012</v>
      </c>
      <c r="B32" s="4">
        <v>13400200012</v>
      </c>
      <c r="C32" s="5">
        <f t="shared" si="0"/>
        <v>0</v>
      </c>
    </row>
    <row r="33" spans="1:3">
      <c r="A33" s="3">
        <v>13400200013</v>
      </c>
      <c r="B33" s="3">
        <v>13400200013</v>
      </c>
      <c r="C33" s="5">
        <f t="shared" si="0"/>
        <v>0</v>
      </c>
    </row>
    <row r="34" spans="1:3">
      <c r="A34" s="3">
        <v>13400200014</v>
      </c>
      <c r="B34" s="4">
        <v>13400200014</v>
      </c>
      <c r="C34" s="5">
        <f t="shared" si="0"/>
        <v>0</v>
      </c>
    </row>
    <row r="35" spans="1:3">
      <c r="A35" s="3">
        <v>13400200015</v>
      </c>
      <c r="B35" s="3">
        <v>13400200015</v>
      </c>
      <c r="C35" s="5">
        <f t="shared" si="0"/>
        <v>0</v>
      </c>
    </row>
    <row r="36" spans="1:3">
      <c r="A36" s="3">
        <v>13400200016</v>
      </c>
      <c r="B36" s="4">
        <v>13400200016</v>
      </c>
      <c r="C36" s="5">
        <f t="shared" si="0"/>
        <v>0</v>
      </c>
    </row>
    <row r="37" spans="1:3">
      <c r="A37" s="3">
        <v>13400200017</v>
      </c>
      <c r="B37" s="3">
        <v>13400200017</v>
      </c>
      <c r="C37" s="5">
        <f t="shared" si="0"/>
        <v>0</v>
      </c>
    </row>
    <row r="38" spans="1:3">
      <c r="A38" s="3">
        <v>13400200018</v>
      </c>
      <c r="B38" s="4">
        <v>13400200018</v>
      </c>
      <c r="C38" s="5">
        <f t="shared" si="0"/>
        <v>0</v>
      </c>
    </row>
    <row r="39" spans="1:3">
      <c r="A39" s="3">
        <v>13400200019</v>
      </c>
      <c r="B39" s="3">
        <v>13400200019</v>
      </c>
      <c r="C39" s="5">
        <f t="shared" si="0"/>
        <v>0</v>
      </c>
    </row>
    <row r="40" spans="1:3">
      <c r="A40" s="3">
        <v>13400200020</v>
      </c>
      <c r="B40" s="4">
        <v>13400200020</v>
      </c>
      <c r="C40" s="5">
        <f t="shared" si="0"/>
        <v>0</v>
      </c>
    </row>
    <row r="41" spans="1:3">
      <c r="A41" s="3">
        <v>13400200021</v>
      </c>
      <c r="B41" s="3">
        <v>13400200021</v>
      </c>
      <c r="C41" s="5">
        <f t="shared" si="0"/>
        <v>0</v>
      </c>
    </row>
    <row r="42" spans="1:3">
      <c r="A42" s="3">
        <v>13400200022</v>
      </c>
      <c r="B42" s="4">
        <v>13400200022</v>
      </c>
      <c r="C42" s="5">
        <f t="shared" si="0"/>
        <v>0</v>
      </c>
    </row>
    <row r="43" spans="1:3">
      <c r="A43" s="3">
        <v>13400200023</v>
      </c>
      <c r="B43" s="3">
        <v>13400200023</v>
      </c>
      <c r="C43" s="5">
        <f t="shared" si="0"/>
        <v>0</v>
      </c>
    </row>
    <row r="44" spans="1:3">
      <c r="A44" s="3">
        <v>13400200024</v>
      </c>
      <c r="B44" s="4">
        <v>13400200024</v>
      </c>
      <c r="C44" s="5">
        <f t="shared" si="0"/>
        <v>0</v>
      </c>
    </row>
    <row r="45" spans="1:3">
      <c r="A45" s="3">
        <v>13400200025</v>
      </c>
      <c r="B45" s="3">
        <v>13400200025</v>
      </c>
      <c r="C45" s="5">
        <f t="shared" si="0"/>
        <v>0</v>
      </c>
    </row>
    <row r="46" spans="1:3">
      <c r="A46" s="3">
        <v>13400200026</v>
      </c>
      <c r="B46" s="4">
        <v>13400200026</v>
      </c>
      <c r="C46" s="5">
        <f t="shared" si="0"/>
        <v>0</v>
      </c>
    </row>
    <row r="47" spans="1:3">
      <c r="A47" s="3">
        <v>13400200027</v>
      </c>
      <c r="B47" s="3">
        <v>13400200027</v>
      </c>
      <c r="C47" s="5">
        <f t="shared" si="0"/>
        <v>0</v>
      </c>
    </row>
    <row r="48" spans="1:3">
      <c r="A48" s="3">
        <v>13400200028</v>
      </c>
      <c r="B48" s="4">
        <v>13400200028</v>
      </c>
      <c r="C48" s="5">
        <f t="shared" si="0"/>
        <v>0</v>
      </c>
    </row>
    <row r="49" spans="1:3">
      <c r="A49" s="3">
        <v>13400200029</v>
      </c>
      <c r="B49" s="3">
        <v>13400200029</v>
      </c>
      <c r="C49" s="5">
        <f t="shared" si="0"/>
        <v>0</v>
      </c>
    </row>
    <row r="50" spans="1:3">
      <c r="A50" s="3">
        <v>13400200030</v>
      </c>
      <c r="B50" s="4">
        <v>13400200030</v>
      </c>
      <c r="C50" s="5">
        <f t="shared" si="0"/>
        <v>0</v>
      </c>
    </row>
    <row r="51" spans="1:3">
      <c r="A51" s="3">
        <v>13400200031</v>
      </c>
      <c r="B51" s="3">
        <v>13400200031</v>
      </c>
      <c r="C51" s="5">
        <f t="shared" si="0"/>
        <v>0</v>
      </c>
    </row>
    <row r="52" spans="1:3">
      <c r="A52" s="3">
        <v>13400200032</v>
      </c>
      <c r="B52" s="4">
        <v>13400200032</v>
      </c>
      <c r="C52" s="5">
        <f t="shared" si="0"/>
        <v>0</v>
      </c>
    </row>
    <row r="53" spans="1:3">
      <c r="A53" s="3">
        <v>13400200033</v>
      </c>
      <c r="B53" s="3">
        <v>13400200033</v>
      </c>
      <c r="C53" s="5">
        <f t="shared" si="0"/>
        <v>0</v>
      </c>
    </row>
    <row r="54" spans="1:3">
      <c r="A54" s="3">
        <v>13400200034</v>
      </c>
      <c r="B54" s="4">
        <v>13400200034</v>
      </c>
      <c r="C54" s="5">
        <f t="shared" si="0"/>
        <v>0</v>
      </c>
    </row>
    <row r="55" spans="1:3">
      <c r="A55" s="3">
        <v>13400200035</v>
      </c>
      <c r="B55" s="3">
        <v>13400200035</v>
      </c>
      <c r="C55" s="5">
        <f t="shared" si="0"/>
        <v>0</v>
      </c>
    </row>
    <row r="56" spans="1:3">
      <c r="A56" s="3">
        <v>13400200036</v>
      </c>
      <c r="B56" s="4">
        <v>13400200036</v>
      </c>
      <c r="C56" s="5">
        <f t="shared" si="0"/>
        <v>0</v>
      </c>
    </row>
    <row r="57" spans="1:3">
      <c r="A57" s="3">
        <v>13400200037</v>
      </c>
      <c r="B57" s="3">
        <v>13400200037</v>
      </c>
      <c r="C57" s="5">
        <f t="shared" si="0"/>
        <v>0</v>
      </c>
    </row>
    <row r="58" spans="1:3">
      <c r="A58" s="3">
        <v>13400200038</v>
      </c>
      <c r="B58" s="4">
        <v>13400200038</v>
      </c>
      <c r="C58" s="5">
        <f t="shared" si="0"/>
        <v>0</v>
      </c>
    </row>
    <row r="59" spans="1:3">
      <c r="A59" s="3">
        <v>13400200039</v>
      </c>
      <c r="B59" s="3">
        <v>13400200039</v>
      </c>
      <c r="C59" s="5">
        <f t="shared" si="0"/>
        <v>0</v>
      </c>
    </row>
    <row r="60" spans="1:3">
      <c r="A60" s="3">
        <v>13400200040</v>
      </c>
      <c r="B60" s="4">
        <v>13400200040</v>
      </c>
      <c r="C60" s="5">
        <f t="shared" si="0"/>
        <v>0</v>
      </c>
    </row>
    <row r="61" spans="1:3">
      <c r="A61" s="3">
        <v>13400200041</v>
      </c>
      <c r="B61" s="3">
        <v>13400200041</v>
      </c>
      <c r="C61" s="5">
        <f t="shared" si="0"/>
        <v>0</v>
      </c>
    </row>
    <row r="62" spans="1:3">
      <c r="A62" s="3">
        <v>13400200042</v>
      </c>
      <c r="B62" s="4">
        <v>13400200042</v>
      </c>
      <c r="C62" s="5">
        <f t="shared" si="0"/>
        <v>0</v>
      </c>
    </row>
    <row r="63" spans="1:3">
      <c r="A63" s="3">
        <v>13400200043</v>
      </c>
      <c r="B63" s="3">
        <v>13400200043</v>
      </c>
      <c r="C63" s="5">
        <f t="shared" si="0"/>
        <v>0</v>
      </c>
    </row>
    <row r="64" spans="1:3">
      <c r="A64" s="3">
        <v>13400200044</v>
      </c>
      <c r="B64" s="4">
        <v>13400200044</v>
      </c>
      <c r="C64" s="5">
        <f t="shared" si="0"/>
        <v>0</v>
      </c>
    </row>
    <row r="65" spans="1:3">
      <c r="A65" s="3">
        <v>13400200045</v>
      </c>
      <c r="B65" s="3">
        <v>13400200045</v>
      </c>
      <c r="C65" s="5">
        <f t="shared" si="0"/>
        <v>0</v>
      </c>
    </row>
    <row r="66" spans="1:3">
      <c r="A66" s="3">
        <v>13400200046</v>
      </c>
      <c r="B66" s="4">
        <v>13400200046</v>
      </c>
      <c r="C66" s="5">
        <f t="shared" si="0"/>
        <v>0</v>
      </c>
    </row>
    <row r="67" spans="1:3">
      <c r="A67" s="3">
        <v>13400200047</v>
      </c>
      <c r="B67" s="3">
        <v>13400200047</v>
      </c>
      <c r="C67" s="5">
        <f t="shared" ref="C67:C130" si="1">+A67-B67</f>
        <v>0</v>
      </c>
    </row>
    <row r="68" spans="1:3">
      <c r="A68" s="3">
        <v>13400200048</v>
      </c>
      <c r="B68" s="4">
        <v>13400200048</v>
      </c>
      <c r="C68" s="5">
        <f t="shared" si="1"/>
        <v>0</v>
      </c>
    </row>
    <row r="69" spans="1:3">
      <c r="A69" s="3">
        <v>13400200049</v>
      </c>
      <c r="B69" s="3">
        <v>13400200049</v>
      </c>
      <c r="C69" s="5">
        <f t="shared" si="1"/>
        <v>0</v>
      </c>
    </row>
    <row r="70" spans="1:3">
      <c r="A70" s="3">
        <v>13400200050</v>
      </c>
      <c r="B70" s="4">
        <v>13400200050</v>
      </c>
      <c r="C70" s="5">
        <f t="shared" si="1"/>
        <v>0</v>
      </c>
    </row>
    <row r="71" spans="1:3">
      <c r="A71" s="3">
        <v>13400200051</v>
      </c>
      <c r="B71" s="3">
        <v>13400200051</v>
      </c>
      <c r="C71" s="5">
        <f t="shared" si="1"/>
        <v>0</v>
      </c>
    </row>
    <row r="72" spans="1:3">
      <c r="A72" s="3">
        <v>13400200052</v>
      </c>
      <c r="B72" s="4">
        <v>13400200052</v>
      </c>
      <c r="C72" s="5">
        <f t="shared" si="1"/>
        <v>0</v>
      </c>
    </row>
    <row r="73" spans="1:3">
      <c r="A73" s="3">
        <v>13400200053</v>
      </c>
      <c r="B73" s="3">
        <v>13400200053</v>
      </c>
      <c r="C73" s="5">
        <f t="shared" si="1"/>
        <v>0</v>
      </c>
    </row>
    <row r="74" spans="1:3">
      <c r="A74" s="3">
        <v>13400200054</v>
      </c>
      <c r="B74" s="4">
        <v>13400200054</v>
      </c>
      <c r="C74" s="5">
        <f t="shared" si="1"/>
        <v>0</v>
      </c>
    </row>
    <row r="75" spans="1:3">
      <c r="A75" s="3">
        <v>13400200055</v>
      </c>
      <c r="B75" s="3">
        <v>13400200055</v>
      </c>
      <c r="C75" s="5">
        <f t="shared" si="1"/>
        <v>0</v>
      </c>
    </row>
    <row r="76" spans="1:3">
      <c r="A76" s="3">
        <v>13400200056</v>
      </c>
      <c r="B76" s="4">
        <v>13400200056</v>
      </c>
      <c r="C76" s="5">
        <f t="shared" si="1"/>
        <v>0</v>
      </c>
    </row>
    <row r="77" spans="1:3">
      <c r="A77" s="3">
        <v>13400200057</v>
      </c>
      <c r="B77" s="3">
        <v>13400200057</v>
      </c>
      <c r="C77" s="5">
        <f t="shared" si="1"/>
        <v>0</v>
      </c>
    </row>
    <row r="78" spans="1:3">
      <c r="A78" s="3">
        <v>13400200058</v>
      </c>
      <c r="B78" s="4">
        <v>13400200058</v>
      </c>
      <c r="C78" s="5">
        <f t="shared" si="1"/>
        <v>0</v>
      </c>
    </row>
    <row r="79" spans="1:3">
      <c r="A79" s="3">
        <v>13400200059</v>
      </c>
      <c r="B79" s="3">
        <v>13400200059</v>
      </c>
      <c r="C79" s="5">
        <f t="shared" si="1"/>
        <v>0</v>
      </c>
    </row>
    <row r="80" spans="1:3">
      <c r="A80" s="3">
        <v>13400200060</v>
      </c>
      <c r="B80" s="4">
        <v>13400200060</v>
      </c>
      <c r="C80" s="5">
        <f t="shared" si="1"/>
        <v>0</v>
      </c>
    </row>
    <row r="81" spans="1:3">
      <c r="A81" s="3">
        <v>13400200061</v>
      </c>
      <c r="B81" s="3">
        <v>13400200061</v>
      </c>
      <c r="C81" s="5">
        <f t="shared" si="1"/>
        <v>0</v>
      </c>
    </row>
    <row r="82" spans="1:3">
      <c r="A82" s="3">
        <v>13400200062</v>
      </c>
      <c r="B82" s="4">
        <v>13400200062</v>
      </c>
      <c r="C82" s="5">
        <f t="shared" si="1"/>
        <v>0</v>
      </c>
    </row>
    <row r="83" spans="1:3">
      <c r="A83" s="3">
        <v>13400200063</v>
      </c>
      <c r="B83" s="3">
        <v>13400200063</v>
      </c>
      <c r="C83" s="5">
        <f t="shared" si="1"/>
        <v>0</v>
      </c>
    </row>
    <row r="84" spans="1:3">
      <c r="A84" s="3">
        <v>13400200064</v>
      </c>
      <c r="B84" s="4">
        <v>13400200064</v>
      </c>
      <c r="C84" s="5">
        <f t="shared" si="1"/>
        <v>0</v>
      </c>
    </row>
    <row r="85" spans="1:3">
      <c r="A85" s="3">
        <v>13400200065</v>
      </c>
      <c r="B85" s="3">
        <v>13400200065</v>
      </c>
      <c r="C85" s="5">
        <f t="shared" si="1"/>
        <v>0</v>
      </c>
    </row>
    <row r="86" spans="1:3">
      <c r="A86" s="3">
        <v>13400200066</v>
      </c>
      <c r="B86" s="4">
        <v>13400200066</v>
      </c>
      <c r="C86" s="5">
        <f t="shared" si="1"/>
        <v>0</v>
      </c>
    </row>
    <row r="87" spans="1:3">
      <c r="A87" s="3">
        <v>13400200067</v>
      </c>
      <c r="B87" s="3">
        <v>13400200067</v>
      </c>
      <c r="C87" s="5">
        <f t="shared" si="1"/>
        <v>0</v>
      </c>
    </row>
    <row r="88" spans="1:3">
      <c r="A88" s="3">
        <v>13400200068</v>
      </c>
      <c r="B88" s="4">
        <v>13400200068</v>
      </c>
      <c r="C88" s="5">
        <f t="shared" si="1"/>
        <v>0</v>
      </c>
    </row>
    <row r="89" spans="1:3">
      <c r="A89" s="3">
        <v>13400200069</v>
      </c>
      <c r="B89" s="3">
        <v>13400200069</v>
      </c>
      <c r="C89" s="5">
        <f t="shared" si="1"/>
        <v>0</v>
      </c>
    </row>
    <row r="90" spans="1:3">
      <c r="A90" s="3">
        <v>13400200070</v>
      </c>
      <c r="B90" s="4">
        <v>13400200070</v>
      </c>
      <c r="C90" s="5">
        <f t="shared" si="1"/>
        <v>0</v>
      </c>
    </row>
    <row r="91" spans="1:3">
      <c r="A91" s="3">
        <v>13400200071</v>
      </c>
      <c r="B91" s="3">
        <v>13400200071</v>
      </c>
      <c r="C91" s="5">
        <f t="shared" si="1"/>
        <v>0</v>
      </c>
    </row>
    <row r="92" spans="1:3">
      <c r="A92" s="3">
        <v>13400200072</v>
      </c>
      <c r="B92" s="4">
        <v>13400200072</v>
      </c>
      <c r="C92" s="5">
        <f t="shared" si="1"/>
        <v>0</v>
      </c>
    </row>
    <row r="93" spans="1:3">
      <c r="A93" s="3">
        <v>13400200073</v>
      </c>
      <c r="B93" s="3">
        <v>13400200073</v>
      </c>
      <c r="C93" s="5">
        <f t="shared" si="1"/>
        <v>0</v>
      </c>
    </row>
    <row r="94" spans="1:3">
      <c r="A94" s="3">
        <v>13400200074</v>
      </c>
      <c r="B94" s="4">
        <v>13400200074</v>
      </c>
      <c r="C94" s="5">
        <f t="shared" si="1"/>
        <v>0</v>
      </c>
    </row>
    <row r="95" spans="1:3">
      <c r="A95" s="3">
        <v>13400200075</v>
      </c>
      <c r="B95" s="3">
        <v>13400200075</v>
      </c>
      <c r="C95" s="5">
        <f t="shared" si="1"/>
        <v>0</v>
      </c>
    </row>
    <row r="96" spans="1:3">
      <c r="A96" s="3">
        <v>13400200076</v>
      </c>
      <c r="B96" s="4">
        <v>13400200076</v>
      </c>
      <c r="C96" s="5">
        <f t="shared" si="1"/>
        <v>0</v>
      </c>
    </row>
    <row r="97" spans="1:3">
      <c r="A97" s="3">
        <v>13400200077</v>
      </c>
      <c r="B97" s="3">
        <v>13400200077</v>
      </c>
      <c r="C97" s="5">
        <f t="shared" si="1"/>
        <v>0</v>
      </c>
    </row>
    <row r="98" spans="1:3">
      <c r="A98" s="3">
        <v>13400200078</v>
      </c>
      <c r="B98" s="4">
        <v>13400200078</v>
      </c>
      <c r="C98" s="5">
        <f t="shared" si="1"/>
        <v>0</v>
      </c>
    </row>
    <row r="99" spans="1:3">
      <c r="A99" s="3">
        <v>13400200079</v>
      </c>
      <c r="B99" s="3">
        <v>13400200079</v>
      </c>
      <c r="C99" s="5">
        <f t="shared" si="1"/>
        <v>0</v>
      </c>
    </row>
    <row r="100" spans="1:3">
      <c r="A100" s="3">
        <v>13400200080</v>
      </c>
      <c r="B100" s="4">
        <v>13400200080</v>
      </c>
      <c r="C100" s="5">
        <f t="shared" si="1"/>
        <v>0</v>
      </c>
    </row>
    <row r="101" spans="1:3">
      <c r="A101" s="3">
        <v>13400200081</v>
      </c>
      <c r="B101" s="3">
        <v>13400200081</v>
      </c>
      <c r="C101" s="5">
        <f t="shared" si="1"/>
        <v>0</v>
      </c>
    </row>
    <row r="102" spans="1:3">
      <c r="A102" s="3">
        <v>13400200082</v>
      </c>
      <c r="B102" s="4">
        <v>13400200082</v>
      </c>
      <c r="C102" s="5">
        <f t="shared" si="1"/>
        <v>0</v>
      </c>
    </row>
    <row r="103" spans="1:3">
      <c r="A103" s="3">
        <v>13400200083</v>
      </c>
      <c r="B103" s="3">
        <v>13400200083</v>
      </c>
      <c r="C103" s="5">
        <f t="shared" si="1"/>
        <v>0</v>
      </c>
    </row>
    <row r="104" spans="1:3">
      <c r="A104" s="3">
        <v>13400200084</v>
      </c>
      <c r="B104" s="4">
        <v>13400200084</v>
      </c>
      <c r="C104" s="5">
        <f t="shared" si="1"/>
        <v>0</v>
      </c>
    </row>
    <row r="105" spans="1:3">
      <c r="A105" s="3">
        <v>13400200085</v>
      </c>
      <c r="B105" s="3">
        <v>13400200085</v>
      </c>
      <c r="C105" s="5">
        <f t="shared" si="1"/>
        <v>0</v>
      </c>
    </row>
    <row r="106" spans="1:3">
      <c r="A106" s="3">
        <v>13400200086</v>
      </c>
      <c r="B106" s="4">
        <v>13400200086</v>
      </c>
      <c r="C106" s="5">
        <f t="shared" si="1"/>
        <v>0</v>
      </c>
    </row>
    <row r="107" spans="1:3">
      <c r="A107" s="3">
        <v>13400200087</v>
      </c>
      <c r="B107" s="3">
        <v>13400200087</v>
      </c>
      <c r="C107" s="5">
        <f t="shared" si="1"/>
        <v>0</v>
      </c>
    </row>
    <row r="108" spans="1:3">
      <c r="A108" s="3">
        <v>13400200088</v>
      </c>
      <c r="B108" s="4">
        <v>13400200088</v>
      </c>
      <c r="C108" s="5">
        <f t="shared" si="1"/>
        <v>0</v>
      </c>
    </row>
    <row r="109" spans="1:3">
      <c r="A109" s="3">
        <v>13400200089</v>
      </c>
      <c r="B109" s="3">
        <v>13400200089</v>
      </c>
      <c r="C109" s="5">
        <f t="shared" si="1"/>
        <v>0</v>
      </c>
    </row>
    <row r="110" spans="1:3">
      <c r="A110" s="3">
        <v>13400200090</v>
      </c>
      <c r="B110" s="4">
        <v>13400200090</v>
      </c>
      <c r="C110" s="5">
        <f t="shared" si="1"/>
        <v>0</v>
      </c>
    </row>
    <row r="111" spans="1:3">
      <c r="A111" s="3">
        <v>13400200091</v>
      </c>
      <c r="B111" s="3">
        <v>13400200091</v>
      </c>
      <c r="C111" s="5">
        <f t="shared" si="1"/>
        <v>0</v>
      </c>
    </row>
    <row r="112" spans="1:3">
      <c r="A112" s="3">
        <v>13400200092</v>
      </c>
      <c r="B112" s="4">
        <v>13400200092</v>
      </c>
      <c r="C112" s="5">
        <f t="shared" si="1"/>
        <v>0</v>
      </c>
    </row>
    <row r="113" spans="1:3">
      <c r="A113" s="3">
        <v>13400200093</v>
      </c>
      <c r="B113" s="3">
        <v>13400200093</v>
      </c>
      <c r="C113" s="5">
        <f t="shared" si="1"/>
        <v>0</v>
      </c>
    </row>
    <row r="114" spans="1:3">
      <c r="A114" s="3">
        <v>13400200094</v>
      </c>
      <c r="B114" s="4">
        <v>13400200094</v>
      </c>
      <c r="C114" s="5">
        <f t="shared" si="1"/>
        <v>0</v>
      </c>
    </row>
    <row r="115" spans="1:3">
      <c r="A115" s="3">
        <v>13400200095</v>
      </c>
      <c r="B115" s="3">
        <v>13400200095</v>
      </c>
      <c r="C115" s="5">
        <f t="shared" si="1"/>
        <v>0</v>
      </c>
    </row>
    <row r="116" spans="1:3">
      <c r="A116" s="3">
        <v>13400200096</v>
      </c>
      <c r="B116" s="4">
        <v>13400200096</v>
      </c>
      <c r="C116" s="5">
        <f t="shared" si="1"/>
        <v>0</v>
      </c>
    </row>
    <row r="117" spans="1:3">
      <c r="A117" s="3">
        <v>13400200097</v>
      </c>
      <c r="B117" s="3">
        <v>13400200097</v>
      </c>
      <c r="C117" s="5">
        <f t="shared" si="1"/>
        <v>0</v>
      </c>
    </row>
    <row r="118" spans="1:3">
      <c r="A118" s="3">
        <v>13400200098</v>
      </c>
      <c r="B118" s="4">
        <v>13400200098</v>
      </c>
      <c r="C118" s="5">
        <f t="shared" si="1"/>
        <v>0</v>
      </c>
    </row>
    <row r="119" spans="1:3">
      <c r="A119" s="3">
        <v>13400200099</v>
      </c>
      <c r="B119" s="3">
        <v>13400200099</v>
      </c>
      <c r="C119" s="5">
        <f t="shared" si="1"/>
        <v>0</v>
      </c>
    </row>
    <row r="120" spans="1:3">
      <c r="A120" s="3">
        <v>13400200100</v>
      </c>
      <c r="B120" s="4">
        <v>13400200100</v>
      </c>
      <c r="C120" s="5">
        <f t="shared" si="1"/>
        <v>0</v>
      </c>
    </row>
    <row r="121" spans="1:3">
      <c r="A121" s="3">
        <v>13400200101</v>
      </c>
      <c r="B121" s="3">
        <v>13400200101</v>
      </c>
      <c r="C121" s="5">
        <f t="shared" si="1"/>
        <v>0</v>
      </c>
    </row>
    <row r="122" spans="1:3">
      <c r="A122" s="3">
        <v>13400200102</v>
      </c>
      <c r="B122" s="4">
        <v>13400200102</v>
      </c>
      <c r="C122" s="5">
        <f t="shared" si="1"/>
        <v>0</v>
      </c>
    </row>
    <row r="123" spans="1:3">
      <c r="A123" s="3">
        <v>13400200103</v>
      </c>
      <c r="B123" s="3">
        <v>13400200103</v>
      </c>
      <c r="C123" s="5">
        <f t="shared" si="1"/>
        <v>0</v>
      </c>
    </row>
    <row r="124" spans="1:3">
      <c r="A124" s="3">
        <v>13400200104</v>
      </c>
      <c r="B124" s="4">
        <v>13400200104</v>
      </c>
      <c r="C124" s="5">
        <f t="shared" si="1"/>
        <v>0</v>
      </c>
    </row>
    <row r="125" spans="1:3">
      <c r="A125" s="3">
        <v>13400200105</v>
      </c>
      <c r="B125" s="3">
        <v>13400200105</v>
      </c>
      <c r="C125" s="5">
        <f t="shared" si="1"/>
        <v>0</v>
      </c>
    </row>
    <row r="126" spans="1:3">
      <c r="A126" s="3">
        <v>13400200106</v>
      </c>
      <c r="B126" s="4">
        <v>13400200106</v>
      </c>
      <c r="C126" s="5">
        <f t="shared" si="1"/>
        <v>0</v>
      </c>
    </row>
    <row r="127" spans="1:3">
      <c r="A127" s="3">
        <v>13400200107</v>
      </c>
      <c r="B127" s="3">
        <v>13400200107</v>
      </c>
      <c r="C127" s="5">
        <f t="shared" si="1"/>
        <v>0</v>
      </c>
    </row>
    <row r="128" spans="1:3">
      <c r="A128" s="3">
        <v>13400200108</v>
      </c>
      <c r="B128" s="4">
        <v>13400200108</v>
      </c>
      <c r="C128" s="5">
        <f t="shared" si="1"/>
        <v>0</v>
      </c>
    </row>
    <row r="129" spans="1:3">
      <c r="A129" s="3">
        <v>13400200109</v>
      </c>
      <c r="B129" s="3">
        <v>13400200109</v>
      </c>
      <c r="C129" s="5">
        <f t="shared" si="1"/>
        <v>0</v>
      </c>
    </row>
    <row r="130" spans="1:3">
      <c r="A130" s="3">
        <v>13400200110</v>
      </c>
      <c r="B130" s="4">
        <v>13400200110</v>
      </c>
      <c r="C130" s="5">
        <f t="shared" si="1"/>
        <v>0</v>
      </c>
    </row>
    <row r="131" spans="1:3">
      <c r="A131" s="3">
        <v>13400200111</v>
      </c>
      <c r="B131" s="3">
        <v>13400200111</v>
      </c>
      <c r="C131" s="5">
        <f t="shared" ref="C131:C194" si="2">+A131-B131</f>
        <v>0</v>
      </c>
    </row>
    <row r="132" spans="1:3">
      <c r="A132" s="3">
        <v>13400200112</v>
      </c>
      <c r="B132" s="4">
        <v>13400200112</v>
      </c>
      <c r="C132" s="5">
        <f t="shared" si="2"/>
        <v>0</v>
      </c>
    </row>
    <row r="133" spans="1:3">
      <c r="A133" s="3">
        <v>13400200113</v>
      </c>
      <c r="B133" s="3">
        <v>13400200113</v>
      </c>
      <c r="C133" s="5">
        <f t="shared" si="2"/>
        <v>0</v>
      </c>
    </row>
    <row r="134" spans="1:3">
      <c r="A134" s="3">
        <v>13400200114</v>
      </c>
      <c r="B134" s="4">
        <v>13400200114</v>
      </c>
      <c r="C134" s="5">
        <f t="shared" si="2"/>
        <v>0</v>
      </c>
    </row>
    <row r="135" spans="1:3">
      <c r="A135" s="3">
        <v>13400200115</v>
      </c>
      <c r="B135" s="3">
        <v>13400200115</v>
      </c>
      <c r="C135" s="5">
        <f t="shared" si="2"/>
        <v>0</v>
      </c>
    </row>
    <row r="136" spans="1:3">
      <c r="A136" s="3">
        <v>13400200116</v>
      </c>
      <c r="B136" s="4">
        <v>13400200116</v>
      </c>
      <c r="C136" s="5">
        <f t="shared" si="2"/>
        <v>0</v>
      </c>
    </row>
    <row r="137" spans="1:3">
      <c r="A137" s="3">
        <v>13400200117</v>
      </c>
      <c r="B137" s="3">
        <v>13400200117</v>
      </c>
      <c r="C137" s="5">
        <f t="shared" si="2"/>
        <v>0</v>
      </c>
    </row>
    <row r="138" spans="1:3">
      <c r="A138" s="3">
        <v>13400200118</v>
      </c>
      <c r="B138" s="4">
        <v>13400200118</v>
      </c>
      <c r="C138" s="5">
        <f t="shared" si="2"/>
        <v>0</v>
      </c>
    </row>
    <row r="139" spans="1:3">
      <c r="A139" s="3">
        <v>13400200119</v>
      </c>
      <c r="B139" s="3">
        <v>13400200119</v>
      </c>
      <c r="C139" s="5">
        <f t="shared" si="2"/>
        <v>0</v>
      </c>
    </row>
    <row r="140" spans="1:3">
      <c r="A140" s="3">
        <v>13400200120</v>
      </c>
      <c r="B140" s="4">
        <v>13400200120</v>
      </c>
      <c r="C140" s="5">
        <f t="shared" si="2"/>
        <v>0</v>
      </c>
    </row>
    <row r="141" spans="1:3">
      <c r="A141" s="3">
        <v>13400200121</v>
      </c>
      <c r="B141" s="3">
        <v>13400200121</v>
      </c>
      <c r="C141" s="5">
        <f t="shared" si="2"/>
        <v>0</v>
      </c>
    </row>
    <row r="142" spans="1:3">
      <c r="A142" s="3">
        <v>13400200122</v>
      </c>
      <c r="B142" s="4">
        <v>13400200122</v>
      </c>
      <c r="C142" s="5">
        <f t="shared" si="2"/>
        <v>0</v>
      </c>
    </row>
    <row r="143" spans="1:3">
      <c r="A143" s="3">
        <v>13400200123</v>
      </c>
      <c r="B143" s="3">
        <v>13400200123</v>
      </c>
      <c r="C143" s="5">
        <f t="shared" si="2"/>
        <v>0</v>
      </c>
    </row>
    <row r="144" spans="1:3">
      <c r="A144" s="3">
        <v>13400200124</v>
      </c>
      <c r="B144" s="4">
        <v>13400200124</v>
      </c>
      <c r="C144" s="5">
        <f t="shared" si="2"/>
        <v>0</v>
      </c>
    </row>
    <row r="145" spans="1:3">
      <c r="A145" s="3">
        <v>13400200125</v>
      </c>
      <c r="B145" s="3">
        <v>13400200125</v>
      </c>
      <c r="C145" s="5">
        <f t="shared" si="2"/>
        <v>0</v>
      </c>
    </row>
    <row r="146" spans="1:3">
      <c r="A146" s="3">
        <v>13400200126</v>
      </c>
      <c r="B146" s="4">
        <v>13400200126</v>
      </c>
      <c r="C146" s="5">
        <f t="shared" si="2"/>
        <v>0</v>
      </c>
    </row>
    <row r="147" spans="1:3">
      <c r="A147" s="3">
        <v>13400200127</v>
      </c>
      <c r="B147" s="3">
        <v>13400200127</v>
      </c>
      <c r="C147" s="5">
        <f t="shared" si="2"/>
        <v>0</v>
      </c>
    </row>
    <row r="148" spans="1:3">
      <c r="A148" s="3">
        <v>13400200128</v>
      </c>
      <c r="B148" s="4">
        <v>13400200128</v>
      </c>
      <c r="C148" s="5">
        <f t="shared" si="2"/>
        <v>0</v>
      </c>
    </row>
    <row r="149" spans="1:3">
      <c r="A149" s="3">
        <v>13400200129</v>
      </c>
      <c r="B149" s="3">
        <v>13400200129</v>
      </c>
      <c r="C149" s="5">
        <f t="shared" si="2"/>
        <v>0</v>
      </c>
    </row>
    <row r="150" spans="1:3">
      <c r="A150" s="3">
        <v>13400200130</v>
      </c>
      <c r="B150" s="4">
        <v>13400200130</v>
      </c>
      <c r="C150" s="5">
        <f t="shared" si="2"/>
        <v>0</v>
      </c>
    </row>
    <row r="151" spans="1:3">
      <c r="A151" s="3">
        <v>13400200131</v>
      </c>
      <c r="B151" s="3">
        <v>13400200131</v>
      </c>
      <c r="C151" s="5">
        <f t="shared" si="2"/>
        <v>0</v>
      </c>
    </row>
    <row r="152" spans="1:3">
      <c r="A152" s="3">
        <v>13400200132</v>
      </c>
      <c r="B152" s="6">
        <v>13400200132</v>
      </c>
      <c r="C152" s="5">
        <f t="shared" si="2"/>
        <v>0</v>
      </c>
    </row>
    <row r="153" spans="1:3">
      <c r="A153" s="7">
        <v>13400200133</v>
      </c>
      <c r="B153" s="7">
        <v>13400200133</v>
      </c>
      <c r="C153" s="5">
        <f t="shared" si="2"/>
        <v>0</v>
      </c>
    </row>
    <row r="154" spans="1:3">
      <c r="A154" s="7">
        <v>13400200134</v>
      </c>
      <c r="B154" s="6">
        <v>13400200134</v>
      </c>
      <c r="C154" s="5">
        <f t="shared" si="2"/>
        <v>0</v>
      </c>
    </row>
    <row r="155" spans="1:3">
      <c r="A155" s="7">
        <v>13400200135</v>
      </c>
      <c r="B155" s="7">
        <v>13400200135</v>
      </c>
      <c r="C155" s="5">
        <f t="shared" si="2"/>
        <v>0</v>
      </c>
    </row>
    <row r="156" spans="1:3">
      <c r="A156" s="7">
        <v>13400200136</v>
      </c>
      <c r="B156" s="6">
        <v>13400200136</v>
      </c>
      <c r="C156" s="5">
        <f t="shared" si="2"/>
        <v>0</v>
      </c>
    </row>
    <row r="157" spans="1:3">
      <c r="A157" s="7">
        <v>13400200137</v>
      </c>
      <c r="B157" s="7">
        <v>13400200137</v>
      </c>
      <c r="C157" s="5">
        <f t="shared" si="2"/>
        <v>0</v>
      </c>
    </row>
    <row r="158" spans="1:3">
      <c r="A158" s="7">
        <v>13400200138</v>
      </c>
      <c r="B158" s="6">
        <v>13400200138</v>
      </c>
      <c r="C158" s="5">
        <f t="shared" si="2"/>
        <v>0</v>
      </c>
    </row>
    <row r="159" spans="1:3">
      <c r="A159" s="7">
        <v>13400200139</v>
      </c>
      <c r="B159" s="7">
        <v>13400200139</v>
      </c>
      <c r="C159" s="5">
        <f t="shared" si="2"/>
        <v>0</v>
      </c>
    </row>
    <row r="160" spans="1:3">
      <c r="A160" s="7">
        <v>13400200140</v>
      </c>
      <c r="B160" s="6">
        <v>13400200140</v>
      </c>
      <c r="C160" s="5">
        <f t="shared" si="2"/>
        <v>0</v>
      </c>
    </row>
    <row r="161" spans="1:3">
      <c r="A161" s="7">
        <v>13400200141</v>
      </c>
      <c r="B161" s="7">
        <v>13400200141</v>
      </c>
      <c r="C161" s="5">
        <f t="shared" si="2"/>
        <v>0</v>
      </c>
    </row>
    <row r="162" spans="1:3">
      <c r="A162" s="7">
        <v>13400200142</v>
      </c>
      <c r="B162" s="6">
        <v>13400200142</v>
      </c>
      <c r="C162" s="5">
        <f t="shared" si="2"/>
        <v>0</v>
      </c>
    </row>
    <row r="163" spans="1:3">
      <c r="A163" s="7">
        <v>13400200143</v>
      </c>
      <c r="B163" s="7">
        <v>13400200143</v>
      </c>
      <c r="C163" s="5">
        <f t="shared" si="2"/>
        <v>0</v>
      </c>
    </row>
    <row r="164" spans="1:3">
      <c r="A164" s="7">
        <v>13400200144</v>
      </c>
      <c r="B164" s="6">
        <v>13400200144</v>
      </c>
      <c r="C164" s="5">
        <f t="shared" si="2"/>
        <v>0</v>
      </c>
    </row>
    <row r="165" spans="1:3">
      <c r="A165" s="7">
        <v>13400200145</v>
      </c>
      <c r="B165" s="7">
        <v>13400200145</v>
      </c>
      <c r="C165" s="5">
        <f t="shared" si="2"/>
        <v>0</v>
      </c>
    </row>
    <row r="166" spans="1:3">
      <c r="A166" s="7">
        <v>13400200146</v>
      </c>
      <c r="B166" s="6">
        <v>13400200146</v>
      </c>
      <c r="C166" s="5">
        <f t="shared" si="2"/>
        <v>0</v>
      </c>
    </row>
    <row r="167" spans="1:3">
      <c r="A167" s="7">
        <v>13400200147</v>
      </c>
      <c r="B167" s="7">
        <v>13400200147</v>
      </c>
      <c r="C167" s="5">
        <f t="shared" si="2"/>
        <v>0</v>
      </c>
    </row>
    <row r="168" spans="1:3">
      <c r="A168" s="7">
        <v>13400200148</v>
      </c>
      <c r="B168" s="6">
        <v>13400200148</v>
      </c>
      <c r="C168" s="5">
        <f t="shared" si="2"/>
        <v>0</v>
      </c>
    </row>
    <row r="169" spans="1:3">
      <c r="A169" s="7">
        <v>13400200149</v>
      </c>
      <c r="B169" s="7">
        <v>13400200149</v>
      </c>
      <c r="C169" s="5">
        <f t="shared" si="2"/>
        <v>0</v>
      </c>
    </row>
    <row r="170" spans="1:3">
      <c r="A170" s="7">
        <v>13400200150</v>
      </c>
      <c r="B170" s="6">
        <v>13400200150</v>
      </c>
      <c r="C170" s="5">
        <f t="shared" si="2"/>
        <v>0</v>
      </c>
    </row>
    <row r="171" spans="1:3">
      <c r="A171" s="7">
        <v>13400200151</v>
      </c>
      <c r="B171" s="7">
        <v>13400200151</v>
      </c>
      <c r="C171" s="5">
        <f t="shared" si="2"/>
        <v>0</v>
      </c>
    </row>
    <row r="172" spans="1:3">
      <c r="A172" s="7">
        <v>13400200152</v>
      </c>
      <c r="B172" s="6">
        <v>13400200152</v>
      </c>
      <c r="C172" s="5">
        <f t="shared" si="2"/>
        <v>0</v>
      </c>
    </row>
    <row r="173" spans="1:3">
      <c r="A173" s="7">
        <v>13400200153</v>
      </c>
      <c r="B173" s="7">
        <v>13400200153</v>
      </c>
      <c r="C173" s="5">
        <f t="shared" si="2"/>
        <v>0</v>
      </c>
    </row>
    <row r="174" spans="1:3">
      <c r="A174" s="7">
        <v>13400200154</v>
      </c>
      <c r="B174" s="6">
        <v>13400200154</v>
      </c>
      <c r="C174" s="5">
        <f t="shared" si="2"/>
        <v>0</v>
      </c>
    </row>
    <row r="175" spans="1:3">
      <c r="A175" s="7">
        <v>13400200155</v>
      </c>
      <c r="B175" s="7">
        <v>13400200155</v>
      </c>
      <c r="C175" s="5">
        <f t="shared" si="2"/>
        <v>0</v>
      </c>
    </row>
    <row r="176" spans="1:3">
      <c r="A176" s="7">
        <v>13400200156</v>
      </c>
      <c r="B176" s="6">
        <v>13400200156</v>
      </c>
      <c r="C176" s="5">
        <f t="shared" si="2"/>
        <v>0</v>
      </c>
    </row>
    <row r="177" spans="1:3">
      <c r="A177" s="7">
        <v>13400200157</v>
      </c>
      <c r="B177" s="7">
        <v>13400200157</v>
      </c>
      <c r="C177" s="5">
        <f t="shared" si="2"/>
        <v>0</v>
      </c>
    </row>
    <row r="178" spans="1:3">
      <c r="A178" s="7">
        <v>13400200158</v>
      </c>
      <c r="B178" s="6">
        <v>13400200158</v>
      </c>
      <c r="C178" s="5">
        <f t="shared" si="2"/>
        <v>0</v>
      </c>
    </row>
    <row r="179" spans="1:3">
      <c r="A179" s="7">
        <v>13400200159</v>
      </c>
      <c r="B179" s="7">
        <v>13400200159</v>
      </c>
      <c r="C179" s="5">
        <f t="shared" si="2"/>
        <v>0</v>
      </c>
    </row>
    <row r="180" spans="1:3">
      <c r="A180" s="7">
        <v>13400200160</v>
      </c>
      <c r="B180" s="6">
        <v>13400200160</v>
      </c>
      <c r="C180" s="5">
        <f t="shared" si="2"/>
        <v>0</v>
      </c>
    </row>
    <row r="181" spans="1:3">
      <c r="A181" s="7">
        <v>13400200161</v>
      </c>
      <c r="B181" s="7">
        <v>13400200161</v>
      </c>
      <c r="C181" s="5">
        <f t="shared" si="2"/>
        <v>0</v>
      </c>
    </row>
    <row r="182" spans="1:3">
      <c r="A182" s="7">
        <v>13400200162</v>
      </c>
      <c r="B182" s="6">
        <v>13400200162</v>
      </c>
      <c r="C182" s="5">
        <f t="shared" si="2"/>
        <v>0</v>
      </c>
    </row>
    <row r="183" spans="1:3">
      <c r="A183" s="7">
        <v>13400200163</v>
      </c>
      <c r="B183" s="7">
        <v>13400200163</v>
      </c>
      <c r="C183" s="5">
        <f t="shared" si="2"/>
        <v>0</v>
      </c>
    </row>
    <row r="184" spans="1:3">
      <c r="A184" s="7">
        <v>13400200164</v>
      </c>
      <c r="B184" s="6">
        <v>13400200164</v>
      </c>
      <c r="C184" s="5">
        <f t="shared" si="2"/>
        <v>0</v>
      </c>
    </row>
    <row r="185" spans="1:3">
      <c r="A185" s="7">
        <v>13400200165</v>
      </c>
      <c r="B185" s="7">
        <v>13400200165</v>
      </c>
      <c r="C185" s="5">
        <f t="shared" si="2"/>
        <v>0</v>
      </c>
    </row>
    <row r="186" spans="1:3">
      <c r="A186" s="7">
        <v>13400200166</v>
      </c>
      <c r="B186" s="6">
        <v>13400200166</v>
      </c>
      <c r="C186" s="5">
        <f t="shared" si="2"/>
        <v>0</v>
      </c>
    </row>
    <row r="187" spans="1:3">
      <c r="A187" s="7">
        <v>13400200167</v>
      </c>
      <c r="B187" s="7">
        <v>13400200167</v>
      </c>
      <c r="C187" s="5">
        <f t="shared" si="2"/>
        <v>0</v>
      </c>
    </row>
    <row r="188" spans="1:3">
      <c r="A188" s="7">
        <v>13400200168</v>
      </c>
      <c r="B188" s="6">
        <v>13400200168</v>
      </c>
      <c r="C188" s="5">
        <f t="shared" si="2"/>
        <v>0</v>
      </c>
    </row>
    <row r="189" spans="1:3">
      <c r="A189" s="7">
        <v>13400200169</v>
      </c>
      <c r="B189" s="7">
        <v>13400200169</v>
      </c>
      <c r="C189" s="5">
        <f t="shared" si="2"/>
        <v>0</v>
      </c>
    </row>
    <row r="190" spans="1:3">
      <c r="A190" s="7">
        <v>13400200170</v>
      </c>
      <c r="B190" s="6">
        <v>13400200170</v>
      </c>
      <c r="C190" s="5">
        <f t="shared" si="2"/>
        <v>0</v>
      </c>
    </row>
    <row r="191" spans="1:3">
      <c r="A191" s="7">
        <v>13400200171</v>
      </c>
      <c r="B191" s="7">
        <v>13400200171</v>
      </c>
      <c r="C191" s="5">
        <f t="shared" si="2"/>
        <v>0</v>
      </c>
    </row>
    <row r="192" spans="1:3">
      <c r="A192" s="7">
        <v>13400200172</v>
      </c>
      <c r="B192" s="6">
        <v>13400200172</v>
      </c>
      <c r="C192" s="5">
        <f t="shared" si="2"/>
        <v>0</v>
      </c>
    </row>
    <row r="193" spans="1:3">
      <c r="A193" s="7">
        <v>13400200173</v>
      </c>
      <c r="B193" s="7">
        <v>13400200173</v>
      </c>
      <c r="C193" s="5">
        <f t="shared" si="2"/>
        <v>0</v>
      </c>
    </row>
    <row r="194" spans="1:3">
      <c r="A194" s="7">
        <v>13400200174</v>
      </c>
      <c r="B194" s="6">
        <v>13400200174</v>
      </c>
      <c r="C194" s="5">
        <f t="shared" si="2"/>
        <v>0</v>
      </c>
    </row>
    <row r="195" spans="1:3">
      <c r="A195" s="7">
        <v>13400200175</v>
      </c>
      <c r="B195" s="7">
        <v>13400200175</v>
      </c>
      <c r="C195" s="5">
        <f t="shared" ref="C195:C258" si="3">+A195-B195</f>
        <v>0</v>
      </c>
    </row>
    <row r="196" spans="1:3">
      <c r="A196" s="7">
        <v>13400200176</v>
      </c>
      <c r="B196" s="6">
        <v>13400200176</v>
      </c>
      <c r="C196" s="5">
        <f t="shared" si="3"/>
        <v>0</v>
      </c>
    </row>
    <row r="197" spans="1:3">
      <c r="A197" s="7">
        <v>13400200177</v>
      </c>
      <c r="B197" s="7">
        <v>13400200177</v>
      </c>
      <c r="C197" s="5">
        <f t="shared" si="3"/>
        <v>0</v>
      </c>
    </row>
    <row r="198" spans="1:3">
      <c r="A198" s="7">
        <v>13400200178</v>
      </c>
      <c r="B198" s="6">
        <v>13400200178</v>
      </c>
      <c r="C198" s="5">
        <f t="shared" si="3"/>
        <v>0</v>
      </c>
    </row>
    <row r="199" spans="1:3">
      <c r="A199" s="7">
        <v>13400200179</v>
      </c>
      <c r="B199" s="7">
        <v>13400200179</v>
      </c>
      <c r="C199" s="5">
        <f t="shared" si="3"/>
        <v>0</v>
      </c>
    </row>
    <row r="200" spans="1:3">
      <c r="A200" s="7">
        <v>13400200180</v>
      </c>
      <c r="B200" s="6">
        <v>13400200180</v>
      </c>
      <c r="C200" s="5">
        <f t="shared" si="3"/>
        <v>0</v>
      </c>
    </row>
    <row r="201" spans="1:3">
      <c r="A201" s="7">
        <v>13400200181</v>
      </c>
      <c r="B201" s="7">
        <v>13400200181</v>
      </c>
      <c r="C201" s="5">
        <f t="shared" si="3"/>
        <v>0</v>
      </c>
    </row>
    <row r="202" spans="1:3">
      <c r="A202" s="7">
        <v>13400200182</v>
      </c>
      <c r="B202" s="6">
        <v>13400200182</v>
      </c>
      <c r="C202" s="5">
        <f t="shared" si="3"/>
        <v>0</v>
      </c>
    </row>
    <row r="203" spans="1:3">
      <c r="A203" s="7">
        <v>13400200183</v>
      </c>
      <c r="B203" s="7">
        <v>13400200183</v>
      </c>
      <c r="C203" s="5">
        <f t="shared" si="3"/>
        <v>0</v>
      </c>
    </row>
    <row r="204" spans="1:3">
      <c r="A204" s="7">
        <v>13400200184</v>
      </c>
      <c r="B204" s="6">
        <v>13400200184</v>
      </c>
      <c r="C204" s="5">
        <f t="shared" si="3"/>
        <v>0</v>
      </c>
    </row>
    <row r="205" spans="1:3">
      <c r="A205" s="7">
        <v>13400200185</v>
      </c>
      <c r="B205" s="7">
        <v>13400200185</v>
      </c>
      <c r="C205" s="5">
        <f t="shared" si="3"/>
        <v>0</v>
      </c>
    </row>
    <row r="206" spans="1:3">
      <c r="A206" s="7">
        <v>13400200186</v>
      </c>
      <c r="B206" s="6">
        <v>13400200186</v>
      </c>
      <c r="C206" s="5">
        <f t="shared" si="3"/>
        <v>0</v>
      </c>
    </row>
    <row r="207" spans="1:3">
      <c r="A207" s="7">
        <v>13400200187</v>
      </c>
      <c r="B207" s="7">
        <v>13400200187</v>
      </c>
      <c r="C207" s="5">
        <f t="shared" si="3"/>
        <v>0</v>
      </c>
    </row>
    <row r="208" spans="1:3">
      <c r="A208" s="7">
        <v>13400200188</v>
      </c>
      <c r="B208" s="6">
        <v>13400200188</v>
      </c>
      <c r="C208" s="5">
        <f t="shared" si="3"/>
        <v>0</v>
      </c>
    </row>
    <row r="209" spans="1:3">
      <c r="A209" s="7">
        <v>13400200189</v>
      </c>
      <c r="B209" s="7">
        <v>13400200189</v>
      </c>
      <c r="C209" s="5">
        <f t="shared" si="3"/>
        <v>0</v>
      </c>
    </row>
    <row r="210" spans="1:3">
      <c r="A210" s="7">
        <v>13400200190</v>
      </c>
      <c r="B210" s="6">
        <v>13400200190</v>
      </c>
      <c r="C210" s="5">
        <f t="shared" si="3"/>
        <v>0</v>
      </c>
    </row>
    <row r="211" spans="1:3">
      <c r="A211" s="7">
        <v>13400200191</v>
      </c>
      <c r="B211" s="7">
        <v>13400200191</v>
      </c>
      <c r="C211" s="5">
        <f t="shared" si="3"/>
        <v>0</v>
      </c>
    </row>
    <row r="212" spans="1:3">
      <c r="A212" s="7">
        <v>13400200192</v>
      </c>
      <c r="B212" s="6">
        <v>13400200192</v>
      </c>
      <c r="C212" s="5">
        <f t="shared" si="3"/>
        <v>0</v>
      </c>
    </row>
    <row r="213" spans="1:3">
      <c r="A213" s="7">
        <v>13400200193</v>
      </c>
      <c r="B213" s="7">
        <v>13400200193</v>
      </c>
      <c r="C213" s="5">
        <f t="shared" si="3"/>
        <v>0</v>
      </c>
    </row>
    <row r="214" spans="1:3">
      <c r="A214" s="7">
        <v>13400200194</v>
      </c>
      <c r="B214" s="6">
        <v>13400200194</v>
      </c>
      <c r="C214" s="5">
        <f t="shared" si="3"/>
        <v>0</v>
      </c>
    </row>
    <row r="215" spans="1:3">
      <c r="A215" s="7">
        <v>13400200195</v>
      </c>
      <c r="B215" s="7">
        <v>13400200195</v>
      </c>
      <c r="C215" s="5">
        <f t="shared" si="3"/>
        <v>0</v>
      </c>
    </row>
    <row r="216" spans="1:3">
      <c r="A216" s="7">
        <v>13400200196</v>
      </c>
      <c r="B216" s="6">
        <v>13400200196</v>
      </c>
      <c r="C216" s="5">
        <f t="shared" si="3"/>
        <v>0</v>
      </c>
    </row>
    <row r="217" spans="1:3">
      <c r="A217" s="7">
        <v>13400200197</v>
      </c>
      <c r="B217" s="7">
        <v>13400200197</v>
      </c>
      <c r="C217" s="5">
        <f t="shared" si="3"/>
        <v>0</v>
      </c>
    </row>
    <row r="218" spans="1:3">
      <c r="A218" s="7">
        <v>13400200198</v>
      </c>
      <c r="B218" s="6">
        <v>13400200198</v>
      </c>
      <c r="C218" s="5">
        <f t="shared" si="3"/>
        <v>0</v>
      </c>
    </row>
    <row r="219" spans="1:3">
      <c r="A219" s="7">
        <v>13400200199</v>
      </c>
      <c r="B219" s="7">
        <v>13400200199</v>
      </c>
      <c r="C219" s="5">
        <f t="shared" si="3"/>
        <v>0</v>
      </c>
    </row>
    <row r="220" spans="1:3">
      <c r="A220" s="7">
        <v>13400200200</v>
      </c>
      <c r="B220" s="6">
        <v>13400200200</v>
      </c>
      <c r="C220" s="5">
        <f t="shared" si="3"/>
        <v>0</v>
      </c>
    </row>
    <row r="221" spans="1:3">
      <c r="A221" s="7">
        <v>13400200201</v>
      </c>
      <c r="B221" s="7">
        <v>13400200201</v>
      </c>
      <c r="C221" s="5">
        <f t="shared" si="3"/>
        <v>0</v>
      </c>
    </row>
    <row r="222" spans="1:3">
      <c r="A222" s="7">
        <v>13400200202</v>
      </c>
      <c r="B222" s="6">
        <v>13400200202</v>
      </c>
      <c r="C222" s="5">
        <f t="shared" si="3"/>
        <v>0</v>
      </c>
    </row>
    <row r="223" spans="1:3">
      <c r="A223" s="7">
        <v>13400200203</v>
      </c>
      <c r="B223" s="7">
        <v>13400200203</v>
      </c>
      <c r="C223" s="5">
        <f t="shared" si="3"/>
        <v>0</v>
      </c>
    </row>
    <row r="224" spans="1:3">
      <c r="A224" s="7">
        <v>13400200204</v>
      </c>
      <c r="B224" s="6">
        <v>13400200204</v>
      </c>
      <c r="C224" s="5">
        <f t="shared" si="3"/>
        <v>0</v>
      </c>
    </row>
    <row r="225" spans="1:3">
      <c r="A225" s="7">
        <v>13400200205</v>
      </c>
      <c r="B225" s="7">
        <v>13400200205</v>
      </c>
      <c r="C225" s="5">
        <f t="shared" si="3"/>
        <v>0</v>
      </c>
    </row>
    <row r="226" spans="1:3">
      <c r="A226" s="7">
        <v>13400200206</v>
      </c>
      <c r="B226" s="6">
        <v>13400200206</v>
      </c>
      <c r="C226" s="5">
        <f t="shared" si="3"/>
        <v>0</v>
      </c>
    </row>
    <row r="227" spans="1:3">
      <c r="A227" s="7">
        <v>13400200207</v>
      </c>
      <c r="B227" s="7">
        <v>13400200207</v>
      </c>
      <c r="C227" s="5">
        <f t="shared" si="3"/>
        <v>0</v>
      </c>
    </row>
    <row r="228" spans="1:3">
      <c r="A228" s="7">
        <v>13400200208</v>
      </c>
      <c r="B228" s="6">
        <v>13400200208</v>
      </c>
      <c r="C228" s="5">
        <f t="shared" si="3"/>
        <v>0</v>
      </c>
    </row>
    <row r="229" spans="1:3">
      <c r="A229" s="7">
        <v>13400200209</v>
      </c>
      <c r="B229" s="7">
        <v>13400200209</v>
      </c>
      <c r="C229" s="5">
        <f t="shared" si="3"/>
        <v>0</v>
      </c>
    </row>
    <row r="230" spans="1:3">
      <c r="A230" s="7">
        <v>13400200210</v>
      </c>
      <c r="B230" s="6">
        <v>13400200210</v>
      </c>
      <c r="C230" s="5">
        <f t="shared" si="3"/>
        <v>0</v>
      </c>
    </row>
    <row r="231" spans="1:3">
      <c r="A231" s="7">
        <v>13400200211</v>
      </c>
      <c r="B231" s="7">
        <v>13400200211</v>
      </c>
      <c r="C231" s="5">
        <f t="shared" si="3"/>
        <v>0</v>
      </c>
    </row>
    <row r="232" spans="1:3">
      <c r="A232" s="7">
        <v>13400200212</v>
      </c>
      <c r="B232" s="6">
        <v>13400200212</v>
      </c>
      <c r="C232" s="5">
        <f t="shared" si="3"/>
        <v>0</v>
      </c>
    </row>
    <row r="233" spans="1:3">
      <c r="A233" s="7">
        <v>13400200213</v>
      </c>
      <c r="B233" s="7">
        <v>13400200213</v>
      </c>
      <c r="C233" s="5">
        <f t="shared" si="3"/>
        <v>0</v>
      </c>
    </row>
    <row r="234" spans="1:3">
      <c r="A234" s="7">
        <v>13400200214</v>
      </c>
      <c r="B234" s="6">
        <v>13400200214</v>
      </c>
      <c r="C234" s="5">
        <f t="shared" si="3"/>
        <v>0</v>
      </c>
    </row>
    <row r="235" spans="1:3">
      <c r="A235" s="7">
        <v>13400200215</v>
      </c>
      <c r="B235" s="7">
        <v>13400200215</v>
      </c>
      <c r="C235" s="5">
        <f t="shared" si="3"/>
        <v>0</v>
      </c>
    </row>
    <row r="236" spans="1:3">
      <c r="A236" s="7">
        <v>13400200216</v>
      </c>
      <c r="B236" s="6">
        <v>13400200216</v>
      </c>
      <c r="C236" s="5">
        <f t="shared" si="3"/>
        <v>0</v>
      </c>
    </row>
    <row r="237" spans="1:3">
      <c r="A237" s="7">
        <v>13400200217</v>
      </c>
      <c r="B237" s="7">
        <v>13400200217</v>
      </c>
      <c r="C237" s="5">
        <f t="shared" si="3"/>
        <v>0</v>
      </c>
    </row>
    <row r="238" spans="1:3">
      <c r="A238" s="7">
        <v>13400200218</v>
      </c>
      <c r="B238" s="6">
        <v>13400200218</v>
      </c>
      <c r="C238" s="5">
        <f t="shared" si="3"/>
        <v>0</v>
      </c>
    </row>
    <row r="239" spans="1:3">
      <c r="A239" s="7">
        <v>13400200219</v>
      </c>
      <c r="B239" s="7">
        <v>13400200219</v>
      </c>
      <c r="C239" s="5">
        <f t="shared" si="3"/>
        <v>0</v>
      </c>
    </row>
    <row r="240" spans="1:3">
      <c r="A240" s="7">
        <v>13400200220</v>
      </c>
      <c r="B240" s="6">
        <v>13400200220</v>
      </c>
      <c r="C240" s="5">
        <f t="shared" si="3"/>
        <v>0</v>
      </c>
    </row>
    <row r="241" spans="1:3">
      <c r="A241" s="7">
        <v>13400200221</v>
      </c>
      <c r="B241" s="7">
        <v>13400200221</v>
      </c>
      <c r="C241" s="5">
        <f t="shared" si="3"/>
        <v>0</v>
      </c>
    </row>
    <row r="242" spans="1:3">
      <c r="A242" s="7">
        <v>13400200222</v>
      </c>
      <c r="B242" s="6">
        <v>13400200222</v>
      </c>
      <c r="C242" s="5">
        <f t="shared" si="3"/>
        <v>0</v>
      </c>
    </row>
    <row r="243" spans="1:3">
      <c r="A243" s="7">
        <v>13400200223</v>
      </c>
      <c r="B243" s="7">
        <v>13400200223</v>
      </c>
      <c r="C243" s="5">
        <f t="shared" si="3"/>
        <v>0</v>
      </c>
    </row>
    <row r="244" spans="1:3">
      <c r="A244" s="7">
        <v>13400200224</v>
      </c>
      <c r="B244" s="6">
        <v>13400200224</v>
      </c>
      <c r="C244" s="5">
        <f t="shared" si="3"/>
        <v>0</v>
      </c>
    </row>
    <row r="245" spans="1:3">
      <c r="A245" s="7">
        <v>13400200225</v>
      </c>
      <c r="B245" s="3">
        <v>13400200225</v>
      </c>
      <c r="C245" s="5">
        <f t="shared" si="3"/>
        <v>0</v>
      </c>
    </row>
    <row r="246" spans="1:3">
      <c r="A246" s="7">
        <v>13400200226</v>
      </c>
      <c r="B246" s="4">
        <v>13400200226</v>
      </c>
      <c r="C246" s="5">
        <f t="shared" si="3"/>
        <v>0</v>
      </c>
    </row>
    <row r="247" spans="1:3">
      <c r="A247" s="7">
        <v>13400200227</v>
      </c>
      <c r="B247" s="3">
        <v>13400200227</v>
      </c>
      <c r="C247" s="5">
        <f t="shared" si="3"/>
        <v>0</v>
      </c>
    </row>
    <row r="248" spans="1:3">
      <c r="A248" s="7">
        <v>13400200228</v>
      </c>
      <c r="B248" s="4">
        <v>13400200228</v>
      </c>
      <c r="C248" s="5">
        <f t="shared" si="3"/>
        <v>0</v>
      </c>
    </row>
    <row r="249" spans="1:3">
      <c r="A249" s="7">
        <v>13400200229</v>
      </c>
      <c r="B249" s="3">
        <v>13400200229</v>
      </c>
      <c r="C249" s="5">
        <f t="shared" si="3"/>
        <v>0</v>
      </c>
    </row>
    <row r="250" spans="1:3">
      <c r="A250" s="7">
        <v>13400200230</v>
      </c>
      <c r="B250" s="4">
        <v>13400200230</v>
      </c>
      <c r="C250" s="5">
        <f t="shared" si="3"/>
        <v>0</v>
      </c>
    </row>
    <row r="251" spans="1:3">
      <c r="A251" s="3">
        <v>13400300001</v>
      </c>
      <c r="B251" s="3">
        <v>13400300001</v>
      </c>
      <c r="C251" s="5">
        <f t="shared" si="3"/>
        <v>0</v>
      </c>
    </row>
    <row r="252" spans="1:3">
      <c r="A252" s="3">
        <v>13400300002</v>
      </c>
      <c r="B252" s="4">
        <v>13400300002</v>
      </c>
      <c r="C252" s="5">
        <f t="shared" si="3"/>
        <v>0</v>
      </c>
    </row>
    <row r="253" spans="1:3">
      <c r="A253" s="3">
        <v>13400300003</v>
      </c>
      <c r="B253" s="3">
        <v>13400300003</v>
      </c>
      <c r="C253" s="5">
        <f t="shared" si="3"/>
        <v>0</v>
      </c>
    </row>
    <row r="254" spans="1:3">
      <c r="A254" s="3">
        <v>13400300004</v>
      </c>
      <c r="B254" s="4">
        <v>13400300004</v>
      </c>
      <c r="C254" s="5">
        <f t="shared" si="3"/>
        <v>0</v>
      </c>
    </row>
    <row r="255" spans="1:3">
      <c r="A255" s="3">
        <v>13400300005</v>
      </c>
      <c r="B255" s="3">
        <v>13400300005</v>
      </c>
      <c r="C255" s="5">
        <f t="shared" si="3"/>
        <v>0</v>
      </c>
    </row>
    <row r="256" spans="1:3">
      <c r="A256" s="3">
        <v>13400300006</v>
      </c>
      <c r="B256" s="4">
        <v>13400300006</v>
      </c>
      <c r="C256" s="5">
        <f t="shared" si="3"/>
        <v>0</v>
      </c>
    </row>
    <row r="257" spans="1:3">
      <c r="A257" s="3">
        <v>13400300007</v>
      </c>
      <c r="B257" s="3">
        <v>13400300007</v>
      </c>
      <c r="C257" s="5">
        <f t="shared" si="3"/>
        <v>0</v>
      </c>
    </row>
    <row r="258" spans="1:3">
      <c r="A258" s="3">
        <v>13400300008</v>
      </c>
      <c r="B258" s="4">
        <v>13400300008</v>
      </c>
      <c r="C258" s="5">
        <f t="shared" si="3"/>
        <v>0</v>
      </c>
    </row>
    <row r="259" spans="1:3">
      <c r="A259" s="3">
        <v>13400300009</v>
      </c>
      <c r="B259" s="3">
        <v>13400300009</v>
      </c>
      <c r="C259" s="5">
        <f t="shared" ref="C259:C322" si="4">+A259-B259</f>
        <v>0</v>
      </c>
    </row>
    <row r="260" spans="1:3">
      <c r="A260" s="3">
        <v>13400300010</v>
      </c>
      <c r="B260" s="4">
        <v>13400300010</v>
      </c>
      <c r="C260" s="5">
        <f t="shared" si="4"/>
        <v>0</v>
      </c>
    </row>
    <row r="261" spans="1:3">
      <c r="A261" s="3">
        <v>13400300011</v>
      </c>
      <c r="B261" s="3">
        <v>13400300011</v>
      </c>
      <c r="C261" s="5">
        <f t="shared" si="4"/>
        <v>0</v>
      </c>
    </row>
    <row r="262" spans="1:3">
      <c r="A262" s="3">
        <v>13400300012</v>
      </c>
      <c r="B262" s="4">
        <v>13400300012</v>
      </c>
      <c r="C262" s="5">
        <f t="shared" si="4"/>
        <v>0</v>
      </c>
    </row>
    <row r="263" spans="1:3">
      <c r="A263" s="3">
        <v>13400300013</v>
      </c>
      <c r="B263" s="3">
        <v>13400300013</v>
      </c>
      <c r="C263" s="5">
        <f t="shared" si="4"/>
        <v>0</v>
      </c>
    </row>
    <row r="264" spans="1:3">
      <c r="A264" s="3">
        <v>13400300014</v>
      </c>
      <c r="B264" s="4">
        <v>13400300014</v>
      </c>
      <c r="C264" s="5">
        <f t="shared" si="4"/>
        <v>0</v>
      </c>
    </row>
    <row r="265" spans="1:3">
      <c r="A265" s="3">
        <v>13400300015</v>
      </c>
      <c r="B265" s="3">
        <v>13400300015</v>
      </c>
      <c r="C265" s="5">
        <f t="shared" si="4"/>
        <v>0</v>
      </c>
    </row>
    <row r="266" spans="1:3">
      <c r="A266" s="3">
        <v>13400300016</v>
      </c>
      <c r="B266" s="4">
        <v>13400300016</v>
      </c>
      <c r="C266" s="5">
        <f t="shared" si="4"/>
        <v>0</v>
      </c>
    </row>
    <row r="267" spans="1:3">
      <c r="A267" s="3">
        <v>13400300017</v>
      </c>
      <c r="B267" s="3">
        <v>13400300017</v>
      </c>
      <c r="C267" s="5">
        <f t="shared" si="4"/>
        <v>0</v>
      </c>
    </row>
    <row r="268" spans="1:3">
      <c r="A268" s="3">
        <v>13400300018</v>
      </c>
      <c r="B268" s="4">
        <v>13400300018</v>
      </c>
      <c r="C268" s="5">
        <f t="shared" si="4"/>
        <v>0</v>
      </c>
    </row>
    <row r="269" spans="1:3">
      <c r="A269" s="3">
        <v>13400300019</v>
      </c>
      <c r="B269" s="3">
        <v>13400300019</v>
      </c>
      <c r="C269" s="5">
        <f t="shared" si="4"/>
        <v>0</v>
      </c>
    </row>
    <row r="270" spans="1:3">
      <c r="A270" s="3">
        <v>13400300020</v>
      </c>
      <c r="B270" s="4">
        <v>13400300020</v>
      </c>
      <c r="C270" s="5">
        <f t="shared" si="4"/>
        <v>0</v>
      </c>
    </row>
    <row r="271" spans="1:3">
      <c r="A271" s="3">
        <v>13400300021</v>
      </c>
      <c r="B271" s="3">
        <v>13400300021</v>
      </c>
      <c r="C271" s="5">
        <f t="shared" si="4"/>
        <v>0</v>
      </c>
    </row>
    <row r="272" spans="1:3">
      <c r="A272" s="3">
        <v>13400300022</v>
      </c>
      <c r="B272" s="4">
        <v>13400300022</v>
      </c>
      <c r="C272" s="5">
        <f t="shared" si="4"/>
        <v>0</v>
      </c>
    </row>
    <row r="273" spans="1:3">
      <c r="A273" s="3">
        <v>13400300023</v>
      </c>
      <c r="B273" s="3">
        <v>13400300023</v>
      </c>
      <c r="C273" s="5">
        <f t="shared" si="4"/>
        <v>0</v>
      </c>
    </row>
    <row r="274" spans="1:3">
      <c r="A274" s="3">
        <v>13400300024</v>
      </c>
      <c r="B274" s="4">
        <v>13400300024</v>
      </c>
      <c r="C274" s="5">
        <f t="shared" si="4"/>
        <v>0</v>
      </c>
    </row>
    <row r="275" spans="1:3">
      <c r="A275" s="3">
        <v>13400300025</v>
      </c>
      <c r="B275" s="3">
        <v>13400300025</v>
      </c>
      <c r="C275" s="5">
        <f t="shared" si="4"/>
        <v>0</v>
      </c>
    </row>
    <row r="276" spans="1:3">
      <c r="A276" s="3">
        <v>13400300026</v>
      </c>
      <c r="B276" s="4">
        <v>13400300026</v>
      </c>
      <c r="C276" s="5">
        <f t="shared" si="4"/>
        <v>0</v>
      </c>
    </row>
    <row r="277" spans="1:3">
      <c r="A277" s="3">
        <v>13400300027</v>
      </c>
      <c r="B277" s="3">
        <v>13400300027</v>
      </c>
      <c r="C277" s="5">
        <f t="shared" si="4"/>
        <v>0</v>
      </c>
    </row>
    <row r="278" spans="1:3">
      <c r="A278" s="3">
        <v>13400300028</v>
      </c>
      <c r="B278" s="4">
        <v>13400300028</v>
      </c>
      <c r="C278" s="5">
        <f t="shared" si="4"/>
        <v>0</v>
      </c>
    </row>
    <row r="279" spans="1:3">
      <c r="A279" s="3">
        <v>13400300029</v>
      </c>
      <c r="B279" s="3">
        <v>13400300029</v>
      </c>
      <c r="C279" s="5">
        <f t="shared" si="4"/>
        <v>0</v>
      </c>
    </row>
    <row r="280" spans="1:3">
      <c r="A280" s="3">
        <v>13400300030</v>
      </c>
      <c r="B280" s="4">
        <v>13400300030</v>
      </c>
      <c r="C280" s="5">
        <f t="shared" si="4"/>
        <v>0</v>
      </c>
    </row>
    <row r="281" spans="1:3">
      <c r="A281" s="3">
        <v>13400300031</v>
      </c>
      <c r="B281" s="3">
        <v>13400300031</v>
      </c>
      <c r="C281" s="5">
        <f t="shared" si="4"/>
        <v>0</v>
      </c>
    </row>
    <row r="282" spans="1:3">
      <c r="A282" s="3">
        <v>13400300032</v>
      </c>
      <c r="B282" s="4">
        <v>13400300032</v>
      </c>
      <c r="C282" s="5">
        <f t="shared" si="4"/>
        <v>0</v>
      </c>
    </row>
    <row r="283" spans="1:3">
      <c r="A283" s="3">
        <v>13400300033</v>
      </c>
      <c r="B283" s="3">
        <v>13400300033</v>
      </c>
      <c r="C283" s="5">
        <f t="shared" si="4"/>
        <v>0</v>
      </c>
    </row>
    <row r="284" spans="1:3">
      <c r="A284" s="3">
        <v>13400300034</v>
      </c>
      <c r="B284" s="4">
        <v>13400300034</v>
      </c>
      <c r="C284" s="5">
        <f t="shared" si="4"/>
        <v>0</v>
      </c>
    </row>
    <row r="285" spans="1:3">
      <c r="A285" s="3">
        <v>13400300035</v>
      </c>
      <c r="B285" s="3">
        <v>13400300035</v>
      </c>
      <c r="C285" s="5">
        <f t="shared" si="4"/>
        <v>0</v>
      </c>
    </row>
    <row r="286" spans="1:3">
      <c r="A286" s="3">
        <v>13400300036</v>
      </c>
      <c r="B286" s="4">
        <v>13400300036</v>
      </c>
      <c r="C286" s="5">
        <f t="shared" si="4"/>
        <v>0</v>
      </c>
    </row>
    <row r="287" spans="1:3">
      <c r="A287" s="3">
        <v>13400300037</v>
      </c>
      <c r="B287" s="3">
        <v>13400300037</v>
      </c>
      <c r="C287" s="5">
        <f t="shared" si="4"/>
        <v>0</v>
      </c>
    </row>
    <row r="288" spans="1:3">
      <c r="A288" s="3">
        <v>13400300038</v>
      </c>
      <c r="B288" s="4">
        <v>13400300038</v>
      </c>
      <c r="C288" s="5">
        <f t="shared" si="4"/>
        <v>0</v>
      </c>
    </row>
    <row r="289" spans="1:3">
      <c r="A289" s="3">
        <v>13400300039</v>
      </c>
      <c r="B289" s="3">
        <v>13400300039</v>
      </c>
      <c r="C289" s="5">
        <f t="shared" si="4"/>
        <v>0</v>
      </c>
    </row>
    <row r="290" spans="1:3">
      <c r="A290" s="3">
        <v>13400300040</v>
      </c>
      <c r="B290" s="4">
        <v>13400300040</v>
      </c>
      <c r="C290" s="5">
        <f t="shared" si="4"/>
        <v>0</v>
      </c>
    </row>
    <row r="291" spans="1:3">
      <c r="A291" s="3">
        <v>13400300041</v>
      </c>
      <c r="B291" s="3">
        <v>13400300041</v>
      </c>
      <c r="C291" s="5">
        <f t="shared" si="4"/>
        <v>0</v>
      </c>
    </row>
    <row r="292" spans="1:3">
      <c r="A292" s="3">
        <v>13400300042</v>
      </c>
      <c r="B292" s="4">
        <v>13400300042</v>
      </c>
      <c r="C292" s="5">
        <f t="shared" si="4"/>
        <v>0</v>
      </c>
    </row>
    <row r="293" spans="1:3">
      <c r="A293" s="3">
        <v>13400300043</v>
      </c>
      <c r="B293" s="3">
        <v>13400300043</v>
      </c>
      <c r="C293" s="5">
        <f t="shared" si="4"/>
        <v>0</v>
      </c>
    </row>
    <row r="294" spans="1:3">
      <c r="A294" s="3">
        <v>13400300044</v>
      </c>
      <c r="B294" s="4">
        <v>13400300044</v>
      </c>
      <c r="C294" s="5">
        <f t="shared" si="4"/>
        <v>0</v>
      </c>
    </row>
    <row r="295" spans="1:3">
      <c r="A295" s="3">
        <v>13400300045</v>
      </c>
      <c r="B295" s="3">
        <v>13400300045</v>
      </c>
      <c r="C295" s="5">
        <f t="shared" si="4"/>
        <v>0</v>
      </c>
    </row>
    <row r="296" spans="1:3">
      <c r="A296" s="3">
        <v>13400300046</v>
      </c>
      <c r="B296" s="4">
        <v>13400300046</v>
      </c>
      <c r="C296" s="5">
        <f t="shared" si="4"/>
        <v>0</v>
      </c>
    </row>
    <row r="297" spans="1:3">
      <c r="A297" s="3">
        <v>13400300047</v>
      </c>
      <c r="B297" s="3">
        <v>13400300047</v>
      </c>
      <c r="C297" s="5">
        <f t="shared" si="4"/>
        <v>0</v>
      </c>
    </row>
    <row r="298" spans="1:3">
      <c r="A298" s="3">
        <v>13400300048</v>
      </c>
      <c r="B298" s="4">
        <v>13400300048</v>
      </c>
      <c r="C298" s="5">
        <f t="shared" si="4"/>
        <v>0</v>
      </c>
    </row>
    <row r="299" spans="1:3">
      <c r="A299" s="3">
        <v>13400300049</v>
      </c>
      <c r="B299" s="3">
        <v>13400300049</v>
      </c>
      <c r="C299" s="5">
        <f t="shared" si="4"/>
        <v>0</v>
      </c>
    </row>
    <row r="300" spans="1:3">
      <c r="A300" s="3">
        <v>13400300050</v>
      </c>
      <c r="B300" s="4">
        <v>13400300050</v>
      </c>
      <c r="C300" s="5">
        <f t="shared" si="4"/>
        <v>0</v>
      </c>
    </row>
    <row r="301" spans="1:3">
      <c r="A301" s="3">
        <v>13400300051</v>
      </c>
      <c r="B301" s="3">
        <v>13400300051</v>
      </c>
      <c r="C301" s="5">
        <f t="shared" si="4"/>
        <v>0</v>
      </c>
    </row>
    <row r="302" spans="1:3">
      <c r="A302" s="3">
        <v>13400300052</v>
      </c>
      <c r="B302" s="4">
        <v>13400300052</v>
      </c>
      <c r="C302" s="5">
        <f t="shared" si="4"/>
        <v>0</v>
      </c>
    </row>
    <row r="303" spans="1:3">
      <c r="A303" s="3">
        <v>13400300053</v>
      </c>
      <c r="B303" s="3">
        <v>13400300053</v>
      </c>
      <c r="C303" s="5">
        <f t="shared" si="4"/>
        <v>0</v>
      </c>
    </row>
    <row r="304" spans="1:3">
      <c r="A304" s="3">
        <v>13400300054</v>
      </c>
      <c r="B304" s="4">
        <v>13400300054</v>
      </c>
      <c r="C304" s="5">
        <f t="shared" si="4"/>
        <v>0</v>
      </c>
    </row>
    <row r="305" spans="1:3">
      <c r="A305" s="3">
        <v>13400300055</v>
      </c>
      <c r="B305" s="3">
        <v>13400300055</v>
      </c>
      <c r="C305" s="5">
        <f t="shared" si="4"/>
        <v>0</v>
      </c>
    </row>
    <row r="306" spans="1:3">
      <c r="A306" s="3">
        <v>13400300056</v>
      </c>
      <c r="B306" s="4">
        <v>13400300056</v>
      </c>
      <c r="C306" s="5">
        <f t="shared" si="4"/>
        <v>0</v>
      </c>
    </row>
    <row r="307" spans="1:3">
      <c r="A307" s="3">
        <v>13400300057</v>
      </c>
      <c r="B307" s="3">
        <v>13400300057</v>
      </c>
      <c r="C307" s="5">
        <f t="shared" si="4"/>
        <v>0</v>
      </c>
    </row>
    <row r="308" spans="1:3">
      <c r="A308" s="3">
        <v>13400300058</v>
      </c>
      <c r="B308" s="4">
        <v>13400300058</v>
      </c>
      <c r="C308" s="5">
        <f t="shared" si="4"/>
        <v>0</v>
      </c>
    </row>
    <row r="309" spans="1:3">
      <c r="A309" s="3">
        <v>13400300059</v>
      </c>
      <c r="B309" s="3">
        <v>13400300059</v>
      </c>
      <c r="C309" s="5">
        <f t="shared" si="4"/>
        <v>0</v>
      </c>
    </row>
    <row r="310" spans="1:3">
      <c r="A310" s="3">
        <v>13400300060</v>
      </c>
      <c r="B310" s="4">
        <v>13400300060</v>
      </c>
      <c r="C310" s="5">
        <f t="shared" si="4"/>
        <v>0</v>
      </c>
    </row>
    <row r="311" spans="1:3">
      <c r="A311" s="3">
        <v>13400300061</v>
      </c>
      <c r="B311" s="3">
        <v>13400300061</v>
      </c>
      <c r="C311" s="5">
        <f t="shared" si="4"/>
        <v>0</v>
      </c>
    </row>
    <row r="312" spans="1:3">
      <c r="A312" s="3">
        <v>13400300062</v>
      </c>
      <c r="B312" s="4">
        <v>13400300062</v>
      </c>
      <c r="C312" s="5">
        <f t="shared" si="4"/>
        <v>0</v>
      </c>
    </row>
    <row r="313" spans="1:3">
      <c r="A313" s="3">
        <v>13400300063</v>
      </c>
      <c r="B313" s="3">
        <v>13400300063</v>
      </c>
      <c r="C313" s="5">
        <f t="shared" si="4"/>
        <v>0</v>
      </c>
    </row>
    <row r="314" spans="1:3">
      <c r="A314" s="3">
        <v>13400300064</v>
      </c>
      <c r="B314" s="4">
        <v>13400300064</v>
      </c>
      <c r="C314" s="5">
        <f t="shared" si="4"/>
        <v>0</v>
      </c>
    </row>
    <row r="315" spans="1:3">
      <c r="A315" s="3">
        <v>13400300065</v>
      </c>
      <c r="B315" s="3">
        <v>13400300065</v>
      </c>
      <c r="C315" s="5">
        <f t="shared" si="4"/>
        <v>0</v>
      </c>
    </row>
    <row r="316" spans="1:3">
      <c r="A316" s="3">
        <v>13400300066</v>
      </c>
      <c r="B316" s="4">
        <v>13400300066</v>
      </c>
      <c r="C316" s="5">
        <f t="shared" si="4"/>
        <v>0</v>
      </c>
    </row>
    <row r="317" spans="1:3">
      <c r="A317" s="3">
        <v>13400300067</v>
      </c>
      <c r="B317" s="3">
        <v>13400300067</v>
      </c>
      <c r="C317" s="5">
        <f t="shared" si="4"/>
        <v>0</v>
      </c>
    </row>
    <row r="318" spans="1:3">
      <c r="A318" s="3">
        <v>13400300068</v>
      </c>
      <c r="B318" s="4">
        <v>13400300068</v>
      </c>
      <c r="C318" s="5">
        <f t="shared" si="4"/>
        <v>0</v>
      </c>
    </row>
    <row r="319" spans="1:3">
      <c r="A319" s="3">
        <v>13400300069</v>
      </c>
      <c r="B319" s="3">
        <v>13400300069</v>
      </c>
      <c r="C319" s="5">
        <f t="shared" si="4"/>
        <v>0</v>
      </c>
    </row>
    <row r="320" spans="1:3">
      <c r="A320" s="3">
        <v>13400300070</v>
      </c>
      <c r="B320" s="4">
        <v>13400300070</v>
      </c>
      <c r="C320" s="5">
        <f t="shared" si="4"/>
        <v>0</v>
      </c>
    </row>
    <row r="321" spans="1:3">
      <c r="A321" s="3">
        <v>13400300071</v>
      </c>
      <c r="B321" s="3">
        <v>13400300071</v>
      </c>
      <c r="C321" s="5">
        <f t="shared" si="4"/>
        <v>0</v>
      </c>
    </row>
    <row r="322" spans="1:3">
      <c r="A322" s="3">
        <v>13400300072</v>
      </c>
      <c r="B322" s="4">
        <v>13400300072</v>
      </c>
      <c r="C322" s="5">
        <f t="shared" si="4"/>
        <v>0</v>
      </c>
    </row>
    <row r="323" spans="1:3">
      <c r="A323" s="3">
        <v>13400300073</v>
      </c>
      <c r="B323" s="3">
        <v>13400300073</v>
      </c>
      <c r="C323" s="5">
        <f t="shared" ref="C323:C386" si="5">+A323-B323</f>
        <v>0</v>
      </c>
    </row>
    <row r="324" spans="1:3">
      <c r="A324" s="3">
        <v>13400300074</v>
      </c>
      <c r="B324" s="4">
        <v>13400300074</v>
      </c>
      <c r="C324" s="5">
        <f t="shared" si="5"/>
        <v>0</v>
      </c>
    </row>
    <row r="325" spans="1:3">
      <c r="A325" s="3">
        <v>13400300075</v>
      </c>
      <c r="B325" s="3">
        <v>13400300075</v>
      </c>
      <c r="C325" s="5">
        <f t="shared" si="5"/>
        <v>0</v>
      </c>
    </row>
    <row r="326" spans="1:3">
      <c r="A326" s="3">
        <v>13400300076</v>
      </c>
      <c r="B326" s="4">
        <v>13400300076</v>
      </c>
      <c r="C326" s="5">
        <f t="shared" si="5"/>
        <v>0</v>
      </c>
    </row>
    <row r="327" spans="1:3">
      <c r="A327" s="3">
        <v>13400300077</v>
      </c>
      <c r="B327" s="3">
        <v>13400300077</v>
      </c>
      <c r="C327" s="5">
        <f t="shared" si="5"/>
        <v>0</v>
      </c>
    </row>
    <row r="328" spans="1:3">
      <c r="A328" s="3">
        <v>13400300078</v>
      </c>
      <c r="B328" s="4">
        <v>13400300078</v>
      </c>
      <c r="C328" s="5">
        <f t="shared" si="5"/>
        <v>0</v>
      </c>
    </row>
    <row r="329" spans="1:3">
      <c r="A329" s="3">
        <v>13400300079</v>
      </c>
      <c r="B329" s="3">
        <v>13400300079</v>
      </c>
      <c r="C329" s="5">
        <f t="shared" si="5"/>
        <v>0</v>
      </c>
    </row>
    <row r="330" spans="1:3">
      <c r="A330" s="3">
        <v>13400300080</v>
      </c>
      <c r="B330" s="4">
        <v>13400300080</v>
      </c>
      <c r="C330" s="5">
        <f t="shared" si="5"/>
        <v>0</v>
      </c>
    </row>
    <row r="331" spans="1:3">
      <c r="A331" s="3">
        <v>13400300081</v>
      </c>
      <c r="B331" s="3">
        <v>13400300081</v>
      </c>
      <c r="C331" s="5">
        <f t="shared" si="5"/>
        <v>0</v>
      </c>
    </row>
    <row r="332" spans="1:3">
      <c r="A332" s="3">
        <v>13400300082</v>
      </c>
      <c r="B332" s="4">
        <v>13400300082</v>
      </c>
      <c r="C332" s="5">
        <f t="shared" si="5"/>
        <v>0</v>
      </c>
    </row>
    <row r="333" spans="1:3">
      <c r="A333" s="3">
        <v>13400300083</v>
      </c>
      <c r="B333" s="3">
        <v>13400300083</v>
      </c>
      <c r="C333" s="5">
        <f t="shared" si="5"/>
        <v>0</v>
      </c>
    </row>
    <row r="334" spans="1:3">
      <c r="A334" s="3">
        <v>13400300084</v>
      </c>
      <c r="B334" s="4">
        <v>13400300084</v>
      </c>
      <c r="C334" s="5">
        <f t="shared" si="5"/>
        <v>0</v>
      </c>
    </row>
    <row r="335" spans="1:3">
      <c r="A335" s="3">
        <v>13400300085</v>
      </c>
      <c r="B335" s="3">
        <v>13400300085</v>
      </c>
      <c r="C335" s="5">
        <f t="shared" si="5"/>
        <v>0</v>
      </c>
    </row>
    <row r="336" spans="1:3">
      <c r="A336" s="3">
        <v>13400300086</v>
      </c>
      <c r="B336" s="4">
        <v>13400300086</v>
      </c>
      <c r="C336" s="5">
        <f t="shared" si="5"/>
        <v>0</v>
      </c>
    </row>
    <row r="337" spans="1:3">
      <c r="A337" s="3">
        <v>13400300087</v>
      </c>
      <c r="B337" s="3">
        <v>13400300087</v>
      </c>
      <c r="C337" s="5">
        <f t="shared" si="5"/>
        <v>0</v>
      </c>
    </row>
    <row r="338" spans="1:3">
      <c r="A338" s="3">
        <v>13400300088</v>
      </c>
      <c r="B338" s="4">
        <v>13400300088</v>
      </c>
      <c r="C338" s="5">
        <f t="shared" si="5"/>
        <v>0</v>
      </c>
    </row>
    <row r="339" spans="1:3">
      <c r="A339" s="3">
        <v>13400300089</v>
      </c>
      <c r="B339" s="3">
        <v>13400300089</v>
      </c>
      <c r="C339" s="5">
        <f t="shared" si="5"/>
        <v>0</v>
      </c>
    </row>
    <row r="340" spans="1:3">
      <c r="A340" s="3">
        <v>13400300090</v>
      </c>
      <c r="B340" s="4">
        <v>13400300090</v>
      </c>
      <c r="C340" s="5">
        <f t="shared" si="5"/>
        <v>0</v>
      </c>
    </row>
    <row r="341" spans="1:3">
      <c r="A341" s="3">
        <v>13400300091</v>
      </c>
      <c r="B341" s="3">
        <v>13400300091</v>
      </c>
      <c r="C341" s="5">
        <f t="shared" si="5"/>
        <v>0</v>
      </c>
    </row>
    <row r="342" spans="1:3">
      <c r="A342" s="3">
        <v>13400300092</v>
      </c>
      <c r="B342" s="4">
        <v>13400300092</v>
      </c>
      <c r="C342" s="5">
        <f t="shared" si="5"/>
        <v>0</v>
      </c>
    </row>
    <row r="343" spans="1:3">
      <c r="A343" s="3">
        <v>13400300093</v>
      </c>
      <c r="B343" s="3">
        <v>13400300093</v>
      </c>
      <c r="C343" s="5">
        <f t="shared" si="5"/>
        <v>0</v>
      </c>
    </row>
    <row r="344" spans="1:3">
      <c r="A344" s="3">
        <v>13400300094</v>
      </c>
      <c r="B344" s="4">
        <v>13400300094</v>
      </c>
      <c r="C344" s="5">
        <f t="shared" si="5"/>
        <v>0</v>
      </c>
    </row>
    <row r="345" spans="1:3">
      <c r="A345" s="3">
        <v>13400300095</v>
      </c>
      <c r="B345" s="3">
        <v>13400300095</v>
      </c>
      <c r="C345" s="5">
        <f t="shared" si="5"/>
        <v>0</v>
      </c>
    </row>
    <row r="346" spans="1:3">
      <c r="A346" s="3">
        <v>13400300096</v>
      </c>
      <c r="B346" s="4">
        <v>13400300096</v>
      </c>
      <c r="C346" s="5">
        <f t="shared" si="5"/>
        <v>0</v>
      </c>
    </row>
    <row r="347" spans="1:3">
      <c r="A347" s="3">
        <v>13400300097</v>
      </c>
      <c r="B347" s="3">
        <v>13400300097</v>
      </c>
      <c r="C347" s="5">
        <f t="shared" si="5"/>
        <v>0</v>
      </c>
    </row>
    <row r="348" spans="1:3">
      <c r="A348" s="3">
        <v>13400300098</v>
      </c>
      <c r="B348" s="4">
        <v>13400300098</v>
      </c>
      <c r="C348" s="5">
        <f t="shared" si="5"/>
        <v>0</v>
      </c>
    </row>
    <row r="349" spans="1:3">
      <c r="A349" s="3">
        <v>13400300099</v>
      </c>
      <c r="B349" s="3">
        <v>13400300099</v>
      </c>
      <c r="C349" s="5">
        <f t="shared" si="5"/>
        <v>0</v>
      </c>
    </row>
    <row r="350" spans="1:3">
      <c r="A350" s="3">
        <v>13400300100</v>
      </c>
      <c r="B350" s="4">
        <v>13400300100</v>
      </c>
      <c r="C350" s="5">
        <f t="shared" si="5"/>
        <v>0</v>
      </c>
    </row>
    <row r="351" spans="1:3">
      <c r="A351" s="3">
        <v>13400300101</v>
      </c>
      <c r="B351" s="3">
        <v>13400300101</v>
      </c>
      <c r="C351" s="5">
        <f t="shared" si="5"/>
        <v>0</v>
      </c>
    </row>
    <row r="352" spans="1:3">
      <c r="A352" s="3">
        <v>13400300102</v>
      </c>
      <c r="B352" s="4">
        <v>13400300102</v>
      </c>
      <c r="C352" s="5">
        <f t="shared" si="5"/>
        <v>0</v>
      </c>
    </row>
    <row r="353" spans="1:3">
      <c r="A353" s="3">
        <v>13400300103</v>
      </c>
      <c r="B353" s="3">
        <v>13400300103</v>
      </c>
      <c r="C353" s="5">
        <f t="shared" si="5"/>
        <v>0</v>
      </c>
    </row>
    <row r="354" spans="1:3">
      <c r="A354" s="3">
        <v>13400300104</v>
      </c>
      <c r="B354" s="4">
        <v>13400300104</v>
      </c>
      <c r="C354" s="5">
        <f t="shared" si="5"/>
        <v>0</v>
      </c>
    </row>
    <row r="355" spans="1:3">
      <c r="A355" s="3">
        <v>13400300105</v>
      </c>
      <c r="B355" s="3">
        <v>13400300105</v>
      </c>
      <c r="C355" s="5">
        <f t="shared" si="5"/>
        <v>0</v>
      </c>
    </row>
    <row r="356" spans="1:3">
      <c r="A356" s="3">
        <v>13400300106</v>
      </c>
      <c r="B356" s="4">
        <v>13400300106</v>
      </c>
      <c r="C356" s="5">
        <f t="shared" si="5"/>
        <v>0</v>
      </c>
    </row>
    <row r="357" spans="1:3">
      <c r="A357" s="3">
        <v>13400300107</v>
      </c>
      <c r="B357" s="3">
        <v>13400300107</v>
      </c>
      <c r="C357" s="5">
        <f t="shared" si="5"/>
        <v>0</v>
      </c>
    </row>
    <row r="358" spans="1:3">
      <c r="A358" s="3">
        <v>13400300108</v>
      </c>
      <c r="B358" s="4">
        <v>13400300108</v>
      </c>
      <c r="C358" s="5">
        <f t="shared" si="5"/>
        <v>0</v>
      </c>
    </row>
    <row r="359" spans="1:3">
      <c r="A359" s="3">
        <v>13400300109</v>
      </c>
      <c r="B359" s="3">
        <v>13400300109</v>
      </c>
      <c r="C359" s="5">
        <f t="shared" si="5"/>
        <v>0</v>
      </c>
    </row>
    <row r="360" spans="1:3">
      <c r="A360" s="3">
        <v>13400300110</v>
      </c>
      <c r="B360" s="4">
        <v>13400300110</v>
      </c>
      <c r="C360" s="5">
        <f t="shared" si="5"/>
        <v>0</v>
      </c>
    </row>
    <row r="361" spans="1:3">
      <c r="A361" s="3">
        <v>13400300111</v>
      </c>
      <c r="B361" s="3">
        <v>13400300111</v>
      </c>
      <c r="C361" s="5">
        <f t="shared" si="5"/>
        <v>0</v>
      </c>
    </row>
    <row r="362" spans="1:3">
      <c r="A362" s="3">
        <v>13400300112</v>
      </c>
      <c r="B362" s="4">
        <v>13400300112</v>
      </c>
      <c r="C362" s="5">
        <f t="shared" si="5"/>
        <v>0</v>
      </c>
    </row>
    <row r="363" spans="1:3">
      <c r="A363" s="3">
        <v>13400300113</v>
      </c>
      <c r="B363" s="3">
        <v>13400300113</v>
      </c>
      <c r="C363" s="5">
        <f t="shared" si="5"/>
        <v>0</v>
      </c>
    </row>
    <row r="364" spans="1:3">
      <c r="A364" s="3">
        <v>13400300114</v>
      </c>
      <c r="B364" s="4">
        <v>13400300114</v>
      </c>
      <c r="C364" s="5">
        <f t="shared" si="5"/>
        <v>0</v>
      </c>
    </row>
    <row r="365" spans="1:3">
      <c r="A365" s="3">
        <v>13400300115</v>
      </c>
      <c r="B365" s="3">
        <v>13400300115</v>
      </c>
      <c r="C365" s="5">
        <f t="shared" si="5"/>
        <v>0</v>
      </c>
    </row>
    <row r="366" spans="1:3">
      <c r="A366" s="3">
        <v>13400300116</v>
      </c>
      <c r="B366" s="4">
        <v>13400300116</v>
      </c>
      <c r="C366" s="5">
        <f t="shared" si="5"/>
        <v>0</v>
      </c>
    </row>
    <row r="367" spans="1:3">
      <c r="A367" s="3">
        <v>13400300117</v>
      </c>
      <c r="B367" s="3">
        <v>13400300117</v>
      </c>
      <c r="C367" s="5">
        <f t="shared" si="5"/>
        <v>0</v>
      </c>
    </row>
    <row r="368" spans="1:3">
      <c r="A368" s="3">
        <v>13400300118</v>
      </c>
      <c r="B368" s="4">
        <v>13400300118</v>
      </c>
      <c r="C368" s="5">
        <f t="shared" si="5"/>
        <v>0</v>
      </c>
    </row>
    <row r="369" spans="1:3">
      <c r="A369" s="3">
        <v>13400300119</v>
      </c>
      <c r="B369" s="3">
        <v>13400300119</v>
      </c>
      <c r="C369" s="5">
        <f t="shared" si="5"/>
        <v>0</v>
      </c>
    </row>
    <row r="370" spans="1:3">
      <c r="A370" s="3">
        <v>13400300120</v>
      </c>
      <c r="B370" s="4">
        <v>13400300120</v>
      </c>
      <c r="C370" s="5">
        <f t="shared" si="5"/>
        <v>0</v>
      </c>
    </row>
    <row r="371" spans="1:3">
      <c r="A371" s="3">
        <v>13400300121</v>
      </c>
      <c r="B371" s="3">
        <v>13400300121</v>
      </c>
      <c r="C371" s="5">
        <f t="shared" si="5"/>
        <v>0</v>
      </c>
    </row>
    <row r="372" spans="1:3">
      <c r="A372" s="3">
        <v>13400300122</v>
      </c>
      <c r="B372" s="4">
        <v>13400300122</v>
      </c>
      <c r="C372" s="5">
        <f t="shared" si="5"/>
        <v>0</v>
      </c>
    </row>
    <row r="373" spans="1:3">
      <c r="A373" s="3">
        <v>13400300123</v>
      </c>
      <c r="B373" s="3">
        <v>13400300123</v>
      </c>
      <c r="C373" s="5">
        <f t="shared" si="5"/>
        <v>0</v>
      </c>
    </row>
    <row r="374" spans="1:3">
      <c r="A374" s="3">
        <v>13400300124</v>
      </c>
      <c r="B374" s="4">
        <v>13400300124</v>
      </c>
      <c r="C374" s="5">
        <f t="shared" si="5"/>
        <v>0</v>
      </c>
    </row>
    <row r="375" spans="1:3">
      <c r="A375" s="3">
        <v>13400300125</v>
      </c>
      <c r="B375" s="3">
        <v>13400300125</v>
      </c>
      <c r="C375" s="5">
        <f t="shared" si="5"/>
        <v>0</v>
      </c>
    </row>
    <row r="376" spans="1:3">
      <c r="A376" s="3">
        <v>13400300126</v>
      </c>
      <c r="B376" s="4">
        <v>13400300126</v>
      </c>
      <c r="C376" s="5">
        <f t="shared" si="5"/>
        <v>0</v>
      </c>
    </row>
    <row r="377" spans="1:3">
      <c r="A377" s="3">
        <v>13400300127</v>
      </c>
      <c r="B377" s="3">
        <v>13400300127</v>
      </c>
      <c r="C377" s="5">
        <f t="shared" si="5"/>
        <v>0</v>
      </c>
    </row>
    <row r="378" spans="1:3">
      <c r="A378" s="3">
        <v>13400300128</v>
      </c>
      <c r="B378" s="4">
        <v>13400300128</v>
      </c>
      <c r="C378" s="5">
        <f t="shared" si="5"/>
        <v>0</v>
      </c>
    </row>
    <row r="379" spans="1:3">
      <c r="A379" s="3">
        <v>13400300129</v>
      </c>
      <c r="B379" s="3">
        <v>13400300129</v>
      </c>
      <c r="C379" s="5">
        <f t="shared" si="5"/>
        <v>0</v>
      </c>
    </row>
    <row r="380" spans="1:3">
      <c r="A380" s="3">
        <v>13400300130</v>
      </c>
      <c r="B380" s="4">
        <v>13400300130</v>
      </c>
      <c r="C380" s="5">
        <f t="shared" si="5"/>
        <v>0</v>
      </c>
    </row>
    <row r="381" spans="1:3">
      <c r="A381" s="3">
        <v>13400300131</v>
      </c>
      <c r="B381" s="3">
        <v>13400300131</v>
      </c>
      <c r="C381" s="5">
        <f t="shared" si="5"/>
        <v>0</v>
      </c>
    </row>
    <row r="382" spans="1:3">
      <c r="A382" s="3">
        <v>13400300132</v>
      </c>
      <c r="B382" s="4">
        <v>13400300132</v>
      </c>
      <c r="C382" s="5">
        <f t="shared" si="5"/>
        <v>0</v>
      </c>
    </row>
    <row r="383" spans="1:3">
      <c r="A383" s="3">
        <v>13400300133</v>
      </c>
      <c r="B383" s="3">
        <v>13400300133</v>
      </c>
      <c r="C383" s="5">
        <f t="shared" si="5"/>
        <v>0</v>
      </c>
    </row>
    <row r="384" spans="1:3">
      <c r="A384" s="3">
        <v>13400300134</v>
      </c>
      <c r="B384" s="4">
        <v>13400300134</v>
      </c>
      <c r="C384" s="5">
        <f t="shared" si="5"/>
        <v>0</v>
      </c>
    </row>
    <row r="385" spans="1:3">
      <c r="A385" s="3">
        <v>13400300135</v>
      </c>
      <c r="B385" s="3">
        <v>13400300135</v>
      </c>
      <c r="C385" s="5">
        <f t="shared" si="5"/>
        <v>0</v>
      </c>
    </row>
    <row r="386" spans="1:3">
      <c r="A386" s="3">
        <v>13400300136</v>
      </c>
      <c r="B386" s="4">
        <v>13400300136</v>
      </c>
      <c r="C386" s="5">
        <f t="shared" si="5"/>
        <v>0</v>
      </c>
    </row>
    <row r="387" spans="1:3">
      <c r="A387" s="3">
        <v>13400300137</v>
      </c>
      <c r="B387" s="3">
        <v>13400300137</v>
      </c>
      <c r="C387" s="5">
        <f t="shared" ref="C387:C450" si="6">+A387-B387</f>
        <v>0</v>
      </c>
    </row>
    <row r="388" spans="1:3">
      <c r="A388" s="3">
        <v>13400300138</v>
      </c>
      <c r="B388" s="4">
        <v>13400300138</v>
      </c>
      <c r="C388" s="5">
        <f t="shared" si="6"/>
        <v>0</v>
      </c>
    </row>
    <row r="389" spans="1:3">
      <c r="A389" s="3">
        <v>13400300139</v>
      </c>
      <c r="B389" s="3">
        <v>13400300139</v>
      </c>
      <c r="C389" s="5">
        <f t="shared" si="6"/>
        <v>0</v>
      </c>
    </row>
    <row r="390" spans="1:3">
      <c r="A390" s="3">
        <v>13400300140</v>
      </c>
      <c r="B390" s="4">
        <v>13400300140</v>
      </c>
      <c r="C390" s="5">
        <f t="shared" si="6"/>
        <v>0</v>
      </c>
    </row>
    <row r="391" spans="1:3">
      <c r="A391" s="3">
        <v>13400300141</v>
      </c>
      <c r="B391" s="3">
        <v>13400300141</v>
      </c>
      <c r="C391" s="5">
        <f t="shared" si="6"/>
        <v>0</v>
      </c>
    </row>
    <row r="392" spans="1:3">
      <c r="A392" s="3">
        <v>13400300142</v>
      </c>
      <c r="B392" s="4">
        <v>13400300142</v>
      </c>
      <c r="C392" s="5">
        <f t="shared" si="6"/>
        <v>0</v>
      </c>
    </row>
    <row r="393" spans="1:3">
      <c r="A393" s="3">
        <v>13400300143</v>
      </c>
      <c r="B393" s="3">
        <v>13400300143</v>
      </c>
      <c r="C393" s="5">
        <f t="shared" si="6"/>
        <v>0</v>
      </c>
    </row>
    <row r="394" spans="1:3">
      <c r="A394" s="3">
        <v>13400300144</v>
      </c>
      <c r="B394" s="4">
        <v>13400300144</v>
      </c>
      <c r="C394" s="5">
        <f t="shared" si="6"/>
        <v>0</v>
      </c>
    </row>
    <row r="395" spans="1:3">
      <c r="A395" s="3">
        <v>13400300145</v>
      </c>
      <c r="B395" s="3">
        <v>13400300145</v>
      </c>
      <c r="C395" s="5">
        <f t="shared" si="6"/>
        <v>0</v>
      </c>
    </row>
    <row r="396" spans="1:3">
      <c r="A396" s="3">
        <v>13400300146</v>
      </c>
      <c r="B396" s="4">
        <v>13400300146</v>
      </c>
      <c r="C396" s="5">
        <f t="shared" si="6"/>
        <v>0</v>
      </c>
    </row>
    <row r="397" spans="1:3">
      <c r="A397" s="3">
        <v>13400300147</v>
      </c>
      <c r="B397" s="3">
        <v>13400300147</v>
      </c>
      <c r="C397" s="5">
        <f t="shared" si="6"/>
        <v>0</v>
      </c>
    </row>
    <row r="398" spans="1:3">
      <c r="A398" s="3">
        <v>13400300148</v>
      </c>
      <c r="B398" s="4">
        <v>13400300148</v>
      </c>
      <c r="C398" s="5">
        <f t="shared" si="6"/>
        <v>0</v>
      </c>
    </row>
    <row r="399" spans="1:3">
      <c r="A399" s="3">
        <v>13400300149</v>
      </c>
      <c r="B399" s="3">
        <v>13400300149</v>
      </c>
      <c r="C399" s="5">
        <f t="shared" si="6"/>
        <v>0</v>
      </c>
    </row>
    <row r="400" spans="1:3">
      <c r="A400" s="3">
        <v>13400300150</v>
      </c>
      <c r="B400" s="4">
        <v>13400300150</v>
      </c>
      <c r="C400" s="5">
        <f t="shared" si="6"/>
        <v>0</v>
      </c>
    </row>
    <row r="401" spans="1:3">
      <c r="A401" s="3">
        <v>13400300151</v>
      </c>
      <c r="B401" s="3">
        <v>13400300151</v>
      </c>
      <c r="C401" s="5">
        <f t="shared" si="6"/>
        <v>0</v>
      </c>
    </row>
    <row r="402" spans="1:3">
      <c r="A402" s="3">
        <v>13400300152</v>
      </c>
      <c r="B402" s="4">
        <v>13400300152</v>
      </c>
      <c r="C402" s="5">
        <f t="shared" si="6"/>
        <v>0</v>
      </c>
    </row>
    <row r="403" spans="1:3">
      <c r="A403" s="3">
        <v>13400300153</v>
      </c>
      <c r="B403" s="3">
        <v>13400300153</v>
      </c>
      <c r="C403" s="5">
        <f t="shared" si="6"/>
        <v>0</v>
      </c>
    </row>
    <row r="404" spans="1:3">
      <c r="A404" s="3">
        <v>13400300154</v>
      </c>
      <c r="B404" s="4">
        <v>13400300154</v>
      </c>
      <c r="C404" s="5">
        <f t="shared" si="6"/>
        <v>0</v>
      </c>
    </row>
    <row r="405" spans="1:3">
      <c r="A405" s="3">
        <v>13400300155</v>
      </c>
      <c r="B405" s="3">
        <v>13400300155</v>
      </c>
      <c r="C405" s="5">
        <f t="shared" si="6"/>
        <v>0</v>
      </c>
    </row>
    <row r="406" spans="1:3">
      <c r="A406" s="3">
        <v>13400300156</v>
      </c>
      <c r="B406" s="4">
        <v>13400300156</v>
      </c>
      <c r="C406" s="5">
        <f t="shared" si="6"/>
        <v>0</v>
      </c>
    </row>
    <row r="407" spans="1:3">
      <c r="A407" s="3">
        <v>13400300157</v>
      </c>
      <c r="B407" s="3">
        <v>13400300157</v>
      </c>
      <c r="C407" s="5">
        <f t="shared" si="6"/>
        <v>0</v>
      </c>
    </row>
    <row r="408" spans="1:3">
      <c r="A408" s="3">
        <v>13400300158</v>
      </c>
      <c r="B408" s="4">
        <v>13400300158</v>
      </c>
      <c r="C408" s="5">
        <f t="shared" si="6"/>
        <v>0</v>
      </c>
    </row>
    <row r="409" spans="1:3">
      <c r="A409" s="3">
        <v>13400300159</v>
      </c>
      <c r="B409" s="3">
        <v>13400300159</v>
      </c>
      <c r="C409" s="5">
        <f t="shared" si="6"/>
        <v>0</v>
      </c>
    </row>
    <row r="410" spans="1:3">
      <c r="A410" s="3">
        <v>13400300160</v>
      </c>
      <c r="B410" s="4">
        <v>13400300160</v>
      </c>
      <c r="C410" s="5">
        <f t="shared" si="6"/>
        <v>0</v>
      </c>
    </row>
    <row r="411" spans="1:3">
      <c r="A411" s="3">
        <v>13400300161</v>
      </c>
      <c r="B411" s="3">
        <v>13400300161</v>
      </c>
      <c r="C411" s="5">
        <f t="shared" si="6"/>
        <v>0</v>
      </c>
    </row>
    <row r="412" spans="1:3">
      <c r="A412" s="3">
        <v>13400300162</v>
      </c>
      <c r="B412" s="4">
        <v>13400300162</v>
      </c>
      <c r="C412" s="5">
        <f t="shared" si="6"/>
        <v>0</v>
      </c>
    </row>
    <row r="413" spans="1:3">
      <c r="A413" s="3">
        <v>13400300163</v>
      </c>
      <c r="B413" s="3">
        <v>13400300163</v>
      </c>
      <c r="C413" s="5">
        <f t="shared" si="6"/>
        <v>0</v>
      </c>
    </row>
    <row r="414" spans="1:3">
      <c r="A414" s="3">
        <v>13400300164</v>
      </c>
      <c r="B414" s="4">
        <v>13400300164</v>
      </c>
      <c r="C414" s="5">
        <f t="shared" si="6"/>
        <v>0</v>
      </c>
    </row>
    <row r="415" spans="1:3">
      <c r="A415" s="3">
        <v>13400300165</v>
      </c>
      <c r="B415" s="3">
        <v>13400300165</v>
      </c>
      <c r="C415" s="5">
        <f t="shared" si="6"/>
        <v>0</v>
      </c>
    </row>
    <row r="416" spans="1:3">
      <c r="A416" s="3">
        <v>13400300166</v>
      </c>
      <c r="B416" s="4">
        <v>13400300166</v>
      </c>
      <c r="C416" s="5">
        <f t="shared" si="6"/>
        <v>0</v>
      </c>
    </row>
    <row r="417" spans="1:3">
      <c r="A417" s="3">
        <v>13400300167</v>
      </c>
      <c r="B417" s="3">
        <v>13400300167</v>
      </c>
      <c r="C417" s="5">
        <f t="shared" si="6"/>
        <v>0</v>
      </c>
    </row>
    <row r="418" spans="1:3">
      <c r="A418" s="3">
        <v>13400300168</v>
      </c>
      <c r="B418" s="4">
        <v>13400300168</v>
      </c>
      <c r="C418" s="5">
        <f t="shared" si="6"/>
        <v>0</v>
      </c>
    </row>
    <row r="419" spans="1:3">
      <c r="A419" s="3">
        <v>13400300169</v>
      </c>
      <c r="B419" s="3">
        <v>13400300169</v>
      </c>
      <c r="C419" s="5">
        <f t="shared" si="6"/>
        <v>0</v>
      </c>
    </row>
    <row r="420" spans="1:3">
      <c r="A420" s="3">
        <v>13400300170</v>
      </c>
      <c r="B420" s="4">
        <v>13400300170</v>
      </c>
      <c r="C420" s="5">
        <f t="shared" si="6"/>
        <v>0</v>
      </c>
    </row>
    <row r="421" spans="1:3">
      <c r="A421" s="3">
        <v>13400300171</v>
      </c>
      <c r="B421" s="3">
        <v>13400300171</v>
      </c>
      <c r="C421" s="5">
        <f t="shared" si="6"/>
        <v>0</v>
      </c>
    </row>
    <row r="422" spans="1:3">
      <c r="A422" s="3">
        <v>13400300172</v>
      </c>
      <c r="B422" s="4">
        <v>13400300172</v>
      </c>
      <c r="C422" s="5">
        <f t="shared" si="6"/>
        <v>0</v>
      </c>
    </row>
    <row r="423" spans="1:3">
      <c r="A423" s="3">
        <v>13400300173</v>
      </c>
      <c r="B423" s="3">
        <v>13400300173</v>
      </c>
      <c r="C423" s="5">
        <f t="shared" si="6"/>
        <v>0</v>
      </c>
    </row>
    <row r="424" spans="1:3">
      <c r="A424" s="3">
        <v>13400300174</v>
      </c>
      <c r="B424" s="4">
        <v>13400300174</v>
      </c>
      <c r="C424" s="5">
        <f t="shared" si="6"/>
        <v>0</v>
      </c>
    </row>
    <row r="425" spans="1:3">
      <c r="A425" s="3">
        <v>13400300175</v>
      </c>
      <c r="B425" s="3">
        <v>13400300175</v>
      </c>
      <c r="C425" s="5">
        <f t="shared" si="6"/>
        <v>0</v>
      </c>
    </row>
    <row r="426" spans="1:3">
      <c r="A426" s="3">
        <v>13400300176</v>
      </c>
      <c r="B426" s="4">
        <v>13400300176</v>
      </c>
      <c r="C426" s="5">
        <f t="shared" si="6"/>
        <v>0</v>
      </c>
    </row>
    <row r="427" spans="1:3">
      <c r="A427" s="3">
        <v>13400300177</v>
      </c>
      <c r="B427" s="3">
        <v>13400300177</v>
      </c>
      <c r="C427" s="5">
        <f t="shared" si="6"/>
        <v>0</v>
      </c>
    </row>
    <row r="428" spans="1:3">
      <c r="A428" s="3">
        <v>13400300178</v>
      </c>
      <c r="B428" s="4">
        <v>13400300178</v>
      </c>
      <c r="C428" s="5">
        <f t="shared" si="6"/>
        <v>0</v>
      </c>
    </row>
    <row r="429" spans="1:3">
      <c r="A429" s="3">
        <v>13400300179</v>
      </c>
      <c r="B429" s="3">
        <v>13400300179</v>
      </c>
      <c r="C429" s="5">
        <f t="shared" si="6"/>
        <v>0</v>
      </c>
    </row>
    <row r="430" spans="1:3">
      <c r="A430" s="3">
        <v>13400300180</v>
      </c>
      <c r="B430" s="4">
        <v>13400300180</v>
      </c>
      <c r="C430" s="5">
        <f t="shared" si="6"/>
        <v>0</v>
      </c>
    </row>
    <row r="431" spans="1:3">
      <c r="A431" s="3">
        <v>13400300181</v>
      </c>
      <c r="B431" s="3">
        <v>13400300181</v>
      </c>
      <c r="C431" s="5">
        <f t="shared" si="6"/>
        <v>0</v>
      </c>
    </row>
    <row r="432" spans="1:3">
      <c r="A432" s="3">
        <v>13400300182</v>
      </c>
      <c r="B432" s="4">
        <v>13400300182</v>
      </c>
      <c r="C432" s="5">
        <f t="shared" si="6"/>
        <v>0</v>
      </c>
    </row>
    <row r="433" spans="1:3">
      <c r="A433" s="3">
        <v>13400300183</v>
      </c>
      <c r="B433" s="3">
        <v>13400300183</v>
      </c>
      <c r="C433" s="5">
        <f t="shared" si="6"/>
        <v>0</v>
      </c>
    </row>
    <row r="434" spans="1:3">
      <c r="A434" s="3">
        <v>13400300184</v>
      </c>
      <c r="B434" s="4">
        <v>13400300184</v>
      </c>
      <c r="C434" s="5">
        <f t="shared" si="6"/>
        <v>0</v>
      </c>
    </row>
    <row r="435" spans="1:3">
      <c r="A435" s="3">
        <v>13400300185</v>
      </c>
      <c r="B435" s="3">
        <v>13400300185</v>
      </c>
      <c r="C435" s="5">
        <f t="shared" si="6"/>
        <v>0</v>
      </c>
    </row>
    <row r="436" spans="1:3">
      <c r="A436" s="3">
        <v>13400300186</v>
      </c>
      <c r="B436" s="4">
        <v>13400300186</v>
      </c>
      <c r="C436" s="5">
        <f t="shared" si="6"/>
        <v>0</v>
      </c>
    </row>
    <row r="437" spans="1:3">
      <c r="A437" s="3">
        <v>13400300187</v>
      </c>
      <c r="B437" s="3">
        <v>13400300187</v>
      </c>
      <c r="C437" s="5">
        <f t="shared" si="6"/>
        <v>0</v>
      </c>
    </row>
    <row r="438" spans="1:3">
      <c r="A438" s="3">
        <v>13400300188</v>
      </c>
      <c r="B438" s="6">
        <v>13400300188</v>
      </c>
      <c r="C438" s="5">
        <f t="shared" si="6"/>
        <v>0</v>
      </c>
    </row>
    <row r="439" spans="1:3">
      <c r="A439" s="3">
        <v>13400300189</v>
      </c>
      <c r="B439" s="7">
        <v>13400300189</v>
      </c>
      <c r="C439" s="5">
        <f t="shared" si="6"/>
        <v>0</v>
      </c>
    </row>
    <row r="440" spans="1:3">
      <c r="A440" s="3">
        <v>13400300190</v>
      </c>
      <c r="B440" s="6">
        <v>13400300190</v>
      </c>
      <c r="C440" s="5">
        <f t="shared" si="6"/>
        <v>0</v>
      </c>
    </row>
    <row r="441" spans="1:3">
      <c r="A441" s="3">
        <v>13400300191</v>
      </c>
      <c r="B441" s="7">
        <v>13400300191</v>
      </c>
      <c r="C441" s="5">
        <f t="shared" si="6"/>
        <v>0</v>
      </c>
    </row>
    <row r="442" spans="1:3">
      <c r="A442" s="3">
        <v>13400300192</v>
      </c>
      <c r="B442" s="6">
        <v>13400300192</v>
      </c>
      <c r="C442" s="5">
        <f t="shared" si="6"/>
        <v>0</v>
      </c>
    </row>
    <row r="443" spans="1:3">
      <c r="A443" s="3">
        <v>13400300193</v>
      </c>
      <c r="B443" s="7">
        <v>13400300193</v>
      </c>
      <c r="C443" s="5">
        <f t="shared" si="6"/>
        <v>0</v>
      </c>
    </row>
    <row r="444" spans="1:3">
      <c r="A444" s="7">
        <v>13400300194</v>
      </c>
      <c r="B444" s="6">
        <v>13400300194</v>
      </c>
      <c r="C444" s="5">
        <f t="shared" si="6"/>
        <v>0</v>
      </c>
    </row>
    <row r="445" spans="1:3">
      <c r="A445" s="7">
        <v>13400300195</v>
      </c>
      <c r="B445" s="7">
        <v>13400300195</v>
      </c>
      <c r="C445" s="5">
        <f t="shared" si="6"/>
        <v>0</v>
      </c>
    </row>
    <row r="446" spans="1:3">
      <c r="A446" s="7">
        <v>13400300196</v>
      </c>
      <c r="B446" s="6">
        <v>13400300196</v>
      </c>
      <c r="C446" s="5">
        <f t="shared" si="6"/>
        <v>0</v>
      </c>
    </row>
    <row r="447" spans="1:3">
      <c r="A447" s="7">
        <v>13400300197</v>
      </c>
      <c r="B447" s="7">
        <v>13400300197</v>
      </c>
      <c r="C447" s="5">
        <f t="shared" si="6"/>
        <v>0</v>
      </c>
    </row>
    <row r="448" spans="1:3">
      <c r="A448" s="7">
        <v>13400300198</v>
      </c>
      <c r="B448" s="6">
        <v>13400300198</v>
      </c>
      <c r="C448" s="5">
        <f t="shared" si="6"/>
        <v>0</v>
      </c>
    </row>
    <row r="449" spans="1:3">
      <c r="A449" s="7">
        <v>13400300199</v>
      </c>
      <c r="B449" s="7">
        <v>13400300199</v>
      </c>
      <c r="C449" s="5">
        <f t="shared" si="6"/>
        <v>0</v>
      </c>
    </row>
    <row r="450" spans="1:3">
      <c r="A450" s="7">
        <v>13400300200</v>
      </c>
      <c r="B450" s="6">
        <v>13400300200</v>
      </c>
      <c r="C450" s="5">
        <f t="shared" si="6"/>
        <v>0</v>
      </c>
    </row>
    <row r="451" spans="1:3">
      <c r="A451" s="7">
        <v>13400300201</v>
      </c>
      <c r="B451" s="7">
        <v>13400300201</v>
      </c>
      <c r="C451" s="5">
        <f t="shared" ref="C451:C514" si="7">+A451-B451</f>
        <v>0</v>
      </c>
    </row>
    <row r="452" spans="1:3">
      <c r="A452" s="7">
        <v>13400300202</v>
      </c>
      <c r="B452" s="6">
        <v>13400300202</v>
      </c>
      <c r="C452" s="5">
        <f t="shared" si="7"/>
        <v>0</v>
      </c>
    </row>
    <row r="453" spans="1:3">
      <c r="A453" s="7">
        <v>13400300203</v>
      </c>
      <c r="B453" s="7">
        <v>13400300203</v>
      </c>
      <c r="C453" s="5">
        <f t="shared" si="7"/>
        <v>0</v>
      </c>
    </row>
    <row r="454" spans="1:3">
      <c r="A454" s="7">
        <v>13400300204</v>
      </c>
      <c r="B454" s="6">
        <v>13400300204</v>
      </c>
      <c r="C454" s="5">
        <f t="shared" si="7"/>
        <v>0</v>
      </c>
    </row>
    <row r="455" spans="1:3">
      <c r="A455" s="7">
        <v>13400300205</v>
      </c>
      <c r="B455" s="3">
        <v>13400300205</v>
      </c>
      <c r="C455" s="5">
        <f t="shared" si="7"/>
        <v>0</v>
      </c>
    </row>
    <row r="456" spans="1:3">
      <c r="A456" s="7">
        <v>13400300206</v>
      </c>
      <c r="B456" s="4">
        <v>13400300206</v>
      </c>
      <c r="C456" s="5">
        <f t="shared" si="7"/>
        <v>0</v>
      </c>
    </row>
    <row r="457" spans="1:3">
      <c r="A457" s="7">
        <v>13400300207</v>
      </c>
      <c r="B457" s="3">
        <v>13400300207</v>
      </c>
      <c r="C457" s="5">
        <f t="shared" si="7"/>
        <v>0</v>
      </c>
    </row>
    <row r="458" spans="1:3">
      <c r="A458" s="7">
        <v>13400300208</v>
      </c>
      <c r="B458" s="4">
        <v>13400300208</v>
      </c>
      <c r="C458" s="5">
        <f t="shared" si="7"/>
        <v>0</v>
      </c>
    </row>
    <row r="459" spans="1:3">
      <c r="A459" s="7">
        <v>13400300209</v>
      </c>
      <c r="B459" s="3">
        <v>13400300209</v>
      </c>
      <c r="C459" s="5">
        <f t="shared" si="7"/>
        <v>0</v>
      </c>
    </row>
    <row r="460" spans="1:3">
      <c r="A460" s="7">
        <v>13400300210</v>
      </c>
      <c r="B460" s="4">
        <v>13400300210</v>
      </c>
      <c r="C460" s="5">
        <f t="shared" si="7"/>
        <v>0</v>
      </c>
    </row>
    <row r="461" spans="1:3">
      <c r="A461" s="7">
        <v>13400300211</v>
      </c>
      <c r="B461" s="3">
        <v>13400300211</v>
      </c>
      <c r="C461" s="5">
        <f t="shared" si="7"/>
        <v>0</v>
      </c>
    </row>
    <row r="462" spans="1:3">
      <c r="A462" s="3">
        <v>13400400001</v>
      </c>
      <c r="B462" s="4">
        <v>13400400001</v>
      </c>
      <c r="C462" s="5">
        <f t="shared" si="7"/>
        <v>0</v>
      </c>
    </row>
    <row r="463" spans="1:3">
      <c r="A463" s="3">
        <v>13400400002</v>
      </c>
      <c r="B463" s="3">
        <v>13400400002</v>
      </c>
      <c r="C463" s="5">
        <f t="shared" si="7"/>
        <v>0</v>
      </c>
    </row>
    <row r="464" spans="1:3">
      <c r="A464" s="3">
        <v>13400400003</v>
      </c>
      <c r="B464" s="4">
        <v>13400400003</v>
      </c>
      <c r="C464" s="5">
        <f t="shared" si="7"/>
        <v>0</v>
      </c>
    </row>
    <row r="465" spans="1:3">
      <c r="A465" s="3">
        <v>13400500001</v>
      </c>
      <c r="B465" s="3">
        <v>13400500001</v>
      </c>
      <c r="C465" s="5">
        <f t="shared" si="7"/>
        <v>0</v>
      </c>
    </row>
    <row r="466" spans="1:3">
      <c r="A466" s="3">
        <v>13400500002</v>
      </c>
      <c r="B466" s="4">
        <v>13400500002</v>
      </c>
      <c r="C466" s="5">
        <f t="shared" si="7"/>
        <v>0</v>
      </c>
    </row>
    <row r="467" spans="1:3">
      <c r="A467" s="3">
        <v>13400500003</v>
      </c>
      <c r="B467" s="3">
        <v>13400500003</v>
      </c>
      <c r="C467" s="5">
        <f t="shared" si="7"/>
        <v>0</v>
      </c>
    </row>
    <row r="468" spans="1:3">
      <c r="A468" s="3">
        <v>13200000001</v>
      </c>
      <c r="B468" s="4">
        <v>13200000001</v>
      </c>
      <c r="C468" s="5">
        <f t="shared" si="7"/>
        <v>0</v>
      </c>
    </row>
    <row r="469" spans="1:3">
      <c r="A469" s="3">
        <v>13200100001</v>
      </c>
      <c r="B469" s="3">
        <v>13200100001</v>
      </c>
      <c r="C469" s="5">
        <f t="shared" si="7"/>
        <v>0</v>
      </c>
    </row>
    <row r="470" spans="1:3">
      <c r="A470" s="3">
        <v>13200100002</v>
      </c>
      <c r="B470" s="4">
        <v>13200100002</v>
      </c>
      <c r="C470" s="5">
        <f t="shared" si="7"/>
        <v>0</v>
      </c>
    </row>
    <row r="471" spans="1:3">
      <c r="A471" s="3">
        <v>13200100003</v>
      </c>
      <c r="B471" s="3">
        <v>13200100003</v>
      </c>
      <c r="C471" s="5">
        <f t="shared" si="7"/>
        <v>0</v>
      </c>
    </row>
    <row r="472" spans="1:3">
      <c r="A472" s="3">
        <v>13200100004</v>
      </c>
      <c r="B472" s="4">
        <v>13200100004</v>
      </c>
      <c r="C472" s="5">
        <f t="shared" si="7"/>
        <v>0</v>
      </c>
    </row>
    <row r="473" spans="1:3">
      <c r="A473" s="3">
        <v>13200100005</v>
      </c>
      <c r="B473" s="3">
        <v>13200100005</v>
      </c>
      <c r="C473" s="5">
        <f t="shared" si="7"/>
        <v>0</v>
      </c>
    </row>
    <row r="474" spans="1:3">
      <c r="A474" s="3">
        <v>13200100006</v>
      </c>
      <c r="B474" s="4">
        <v>13200100006</v>
      </c>
      <c r="C474" s="5">
        <f t="shared" si="7"/>
        <v>0</v>
      </c>
    </row>
    <row r="475" spans="1:3">
      <c r="A475" s="3">
        <v>13200100007</v>
      </c>
      <c r="B475" s="3">
        <v>13200100007</v>
      </c>
      <c r="C475" s="5">
        <f t="shared" si="7"/>
        <v>0</v>
      </c>
    </row>
    <row r="476" spans="1:3">
      <c r="A476" s="3">
        <v>13200100008</v>
      </c>
      <c r="B476" s="4">
        <v>13200100008</v>
      </c>
      <c r="C476" s="5">
        <f t="shared" si="7"/>
        <v>0</v>
      </c>
    </row>
    <row r="477" spans="1:3">
      <c r="A477" s="3">
        <v>13200100009</v>
      </c>
      <c r="B477" s="3">
        <v>13200100009</v>
      </c>
      <c r="C477" s="5">
        <f t="shared" si="7"/>
        <v>0</v>
      </c>
    </row>
    <row r="478" spans="1:3">
      <c r="A478" s="3">
        <v>13200100010</v>
      </c>
      <c r="B478" s="4">
        <v>13200100010</v>
      </c>
      <c r="C478" s="5">
        <f t="shared" si="7"/>
        <v>0</v>
      </c>
    </row>
    <row r="479" spans="1:3">
      <c r="A479" s="3">
        <v>13200100011</v>
      </c>
      <c r="B479" s="3">
        <v>13200100011</v>
      </c>
      <c r="C479" s="5">
        <f t="shared" si="7"/>
        <v>0</v>
      </c>
    </row>
    <row r="480" spans="1:3">
      <c r="A480" s="3">
        <v>13200100012</v>
      </c>
      <c r="B480" s="4">
        <v>13200100012</v>
      </c>
      <c r="C480" s="5">
        <f t="shared" si="7"/>
        <v>0</v>
      </c>
    </row>
    <row r="481" spans="1:3">
      <c r="A481" s="3">
        <v>13200100013</v>
      </c>
      <c r="B481" s="3">
        <v>13200100013</v>
      </c>
      <c r="C481" s="5">
        <f t="shared" si="7"/>
        <v>0</v>
      </c>
    </row>
    <row r="482" spans="1:3">
      <c r="A482" s="3">
        <v>13200100014</v>
      </c>
      <c r="B482" s="4">
        <v>13200100014</v>
      </c>
      <c r="C482" s="5">
        <f t="shared" si="7"/>
        <v>0</v>
      </c>
    </row>
    <row r="483" spans="1:3">
      <c r="A483" s="3">
        <v>13200100015</v>
      </c>
      <c r="B483" s="3">
        <v>13200100015</v>
      </c>
      <c r="C483" s="5">
        <f t="shared" si="7"/>
        <v>0</v>
      </c>
    </row>
    <row r="484" spans="1:3">
      <c r="A484" s="3">
        <v>13200100016</v>
      </c>
      <c r="B484" s="4">
        <v>13200100016</v>
      </c>
      <c r="C484" s="5">
        <f t="shared" si="7"/>
        <v>0</v>
      </c>
    </row>
    <row r="485" spans="1:3">
      <c r="A485" s="3">
        <v>13200100017</v>
      </c>
      <c r="B485" s="3">
        <v>13200100017</v>
      </c>
      <c r="C485" s="5">
        <f t="shared" si="7"/>
        <v>0</v>
      </c>
    </row>
    <row r="486" spans="1:3">
      <c r="A486" s="3">
        <v>13200100018</v>
      </c>
      <c r="B486" s="4">
        <v>13200100018</v>
      </c>
      <c r="C486" s="5">
        <f t="shared" si="7"/>
        <v>0</v>
      </c>
    </row>
    <row r="487" spans="1:3">
      <c r="A487" s="3">
        <v>13200100019</v>
      </c>
      <c r="B487" s="3">
        <v>13200100019</v>
      </c>
      <c r="C487" s="5">
        <f t="shared" si="7"/>
        <v>0</v>
      </c>
    </row>
    <row r="488" spans="1:3">
      <c r="A488" s="3">
        <v>13200100020</v>
      </c>
      <c r="B488" s="4">
        <v>13200100020</v>
      </c>
      <c r="C488" s="5">
        <f t="shared" si="7"/>
        <v>0</v>
      </c>
    </row>
    <row r="489" spans="1:3">
      <c r="A489" s="3">
        <v>13200100021</v>
      </c>
      <c r="B489" s="3">
        <v>13200100021</v>
      </c>
      <c r="C489" s="5">
        <f t="shared" si="7"/>
        <v>0</v>
      </c>
    </row>
    <row r="490" spans="1:3">
      <c r="A490" s="3">
        <v>13200100022</v>
      </c>
      <c r="B490" s="4">
        <v>13200100022</v>
      </c>
      <c r="C490" s="5">
        <f t="shared" si="7"/>
        <v>0</v>
      </c>
    </row>
    <row r="491" spans="1:3">
      <c r="A491" s="3">
        <v>13200100023</v>
      </c>
      <c r="B491" s="3">
        <v>13200100023</v>
      </c>
      <c r="C491" s="5">
        <f t="shared" si="7"/>
        <v>0</v>
      </c>
    </row>
    <row r="492" spans="1:3">
      <c r="A492" s="3">
        <v>13200100024</v>
      </c>
      <c r="B492" s="4">
        <v>13200100024</v>
      </c>
      <c r="C492" s="5">
        <f t="shared" si="7"/>
        <v>0</v>
      </c>
    </row>
    <row r="493" spans="1:3">
      <c r="A493" s="3">
        <v>13200100025</v>
      </c>
      <c r="B493" s="3">
        <v>13200100025</v>
      </c>
      <c r="C493" s="5">
        <f t="shared" si="7"/>
        <v>0</v>
      </c>
    </row>
    <row r="494" spans="1:3">
      <c r="A494" s="3">
        <v>13200100026</v>
      </c>
      <c r="B494" s="4">
        <v>13200100026</v>
      </c>
      <c r="C494" s="5">
        <f t="shared" si="7"/>
        <v>0</v>
      </c>
    </row>
    <row r="495" spans="1:3">
      <c r="A495" s="3">
        <v>13200100027</v>
      </c>
      <c r="B495" s="3">
        <v>13200100027</v>
      </c>
      <c r="C495" s="5">
        <f t="shared" si="7"/>
        <v>0</v>
      </c>
    </row>
    <row r="496" spans="1:3">
      <c r="A496" s="3">
        <v>13200100028</v>
      </c>
      <c r="B496" s="4">
        <v>13200100028</v>
      </c>
      <c r="C496" s="5">
        <f t="shared" si="7"/>
        <v>0</v>
      </c>
    </row>
    <row r="497" spans="1:3">
      <c r="A497" s="3">
        <v>13200100029</v>
      </c>
      <c r="B497" s="3">
        <v>13200100029</v>
      </c>
      <c r="C497" s="5">
        <f t="shared" si="7"/>
        <v>0</v>
      </c>
    </row>
    <row r="498" spans="1:3">
      <c r="A498" s="3">
        <v>13200100030</v>
      </c>
      <c r="B498" s="4">
        <v>13200100030</v>
      </c>
      <c r="C498" s="5">
        <f t="shared" si="7"/>
        <v>0</v>
      </c>
    </row>
    <row r="499" spans="1:3">
      <c r="A499" s="3">
        <v>13200100031</v>
      </c>
      <c r="B499" s="3">
        <v>13200100031</v>
      </c>
      <c r="C499" s="5">
        <f t="shared" si="7"/>
        <v>0</v>
      </c>
    </row>
    <row r="500" spans="1:3">
      <c r="A500" s="3">
        <v>13200200001</v>
      </c>
      <c r="B500" s="4">
        <v>13200200001</v>
      </c>
      <c r="C500" s="5">
        <f t="shared" si="7"/>
        <v>0</v>
      </c>
    </row>
    <row r="501" spans="1:3">
      <c r="A501" s="3">
        <v>13200300001</v>
      </c>
      <c r="B501" s="3">
        <v>13200300001</v>
      </c>
      <c r="C501" s="5">
        <f t="shared" si="7"/>
        <v>0</v>
      </c>
    </row>
    <row r="502" spans="1:3">
      <c r="A502" s="3">
        <v>13200300002</v>
      </c>
      <c r="B502" s="4">
        <v>13200300002</v>
      </c>
      <c r="C502" s="5">
        <f t="shared" si="7"/>
        <v>0</v>
      </c>
    </row>
    <row r="503" spans="1:3">
      <c r="A503" s="3">
        <v>13200300003</v>
      </c>
      <c r="B503" s="3">
        <v>13200300003</v>
      </c>
      <c r="C503" s="5">
        <f t="shared" si="7"/>
        <v>0</v>
      </c>
    </row>
    <row r="504" spans="1:3">
      <c r="A504" s="3">
        <v>13600000001</v>
      </c>
      <c r="B504" s="4">
        <v>13600000001</v>
      </c>
      <c r="C504" s="5">
        <f t="shared" si="7"/>
        <v>0</v>
      </c>
    </row>
    <row r="505" spans="1:3">
      <c r="A505" s="3">
        <v>13600000002</v>
      </c>
      <c r="B505" s="3">
        <v>13600000002</v>
      </c>
      <c r="C505" s="5">
        <f t="shared" si="7"/>
        <v>0</v>
      </c>
    </row>
    <row r="506" spans="1:3">
      <c r="A506" s="3">
        <v>13600000003</v>
      </c>
      <c r="B506" s="4">
        <v>13600000003</v>
      </c>
      <c r="C506" s="5">
        <f t="shared" si="7"/>
        <v>0</v>
      </c>
    </row>
    <row r="507" spans="1:3">
      <c r="A507" s="3">
        <v>13600000004</v>
      </c>
      <c r="B507" s="3">
        <v>13600000004</v>
      </c>
      <c r="C507" s="5">
        <f t="shared" si="7"/>
        <v>0</v>
      </c>
    </row>
    <row r="508" spans="1:3">
      <c r="A508" s="3">
        <v>13600000005</v>
      </c>
      <c r="B508" s="4">
        <v>13600000005</v>
      </c>
      <c r="C508" s="5">
        <f t="shared" si="7"/>
        <v>0</v>
      </c>
    </row>
    <row r="509" spans="1:3">
      <c r="A509" s="3">
        <v>13600000006</v>
      </c>
      <c r="B509" s="3">
        <v>13600000006</v>
      </c>
      <c r="C509" s="5">
        <f t="shared" si="7"/>
        <v>0</v>
      </c>
    </row>
    <row r="510" spans="1:3">
      <c r="A510" s="3">
        <v>13600000007</v>
      </c>
      <c r="B510" s="4">
        <v>13600000007</v>
      </c>
      <c r="C510" s="5">
        <f t="shared" si="7"/>
        <v>0</v>
      </c>
    </row>
    <row r="511" spans="1:3">
      <c r="A511" s="3">
        <v>13600000008</v>
      </c>
      <c r="B511" s="3">
        <v>13600000008</v>
      </c>
      <c r="C511" s="5">
        <f t="shared" si="7"/>
        <v>0</v>
      </c>
    </row>
    <row r="512" spans="1:3">
      <c r="A512" s="3">
        <v>13600000009</v>
      </c>
      <c r="B512" s="4">
        <v>13600000009</v>
      </c>
      <c r="C512" s="5">
        <f t="shared" si="7"/>
        <v>0</v>
      </c>
    </row>
    <row r="513" spans="1:3">
      <c r="A513" s="3">
        <v>13600000010</v>
      </c>
      <c r="B513" s="3">
        <v>13600000010</v>
      </c>
      <c r="C513" s="5">
        <f t="shared" si="7"/>
        <v>0</v>
      </c>
    </row>
    <row r="514" spans="1:3">
      <c r="A514" s="3">
        <v>13600000011</v>
      </c>
      <c r="B514" s="4">
        <v>13600000011</v>
      </c>
      <c r="C514" s="5">
        <f t="shared" si="7"/>
        <v>0</v>
      </c>
    </row>
    <row r="515" spans="1:3">
      <c r="A515" s="3">
        <v>13500000001</v>
      </c>
      <c r="B515" s="3">
        <v>13500000001</v>
      </c>
      <c r="C515" s="5">
        <f t="shared" ref="C515:C578" si="8">+A515-B515</f>
        <v>0</v>
      </c>
    </row>
    <row r="516" spans="1:3">
      <c r="A516" s="3">
        <v>13500000002</v>
      </c>
      <c r="B516" s="4">
        <v>13500000002</v>
      </c>
      <c r="C516" s="5">
        <f t="shared" si="8"/>
        <v>0</v>
      </c>
    </row>
    <row r="517" spans="1:3">
      <c r="A517" s="3">
        <v>13500000003</v>
      </c>
      <c r="B517" s="3">
        <v>13500000003</v>
      </c>
      <c r="C517" s="5">
        <f t="shared" si="8"/>
        <v>0</v>
      </c>
    </row>
    <row r="518" spans="1:3">
      <c r="A518" s="3">
        <v>13500000004</v>
      </c>
      <c r="B518" s="4">
        <v>13500000004</v>
      </c>
      <c r="C518" s="5">
        <f t="shared" si="8"/>
        <v>0</v>
      </c>
    </row>
    <row r="519" spans="1:3">
      <c r="A519" s="3">
        <v>13500000005</v>
      </c>
      <c r="B519" s="3">
        <v>13500000005</v>
      </c>
      <c r="C519" s="5">
        <f t="shared" si="8"/>
        <v>0</v>
      </c>
    </row>
    <row r="520" spans="1:3">
      <c r="A520" s="3">
        <v>13500000006</v>
      </c>
      <c r="B520" s="4">
        <v>13500000006</v>
      </c>
      <c r="C520" s="5">
        <f t="shared" si="8"/>
        <v>0</v>
      </c>
    </row>
    <row r="521" spans="1:3">
      <c r="A521" s="3">
        <v>13500000007</v>
      </c>
      <c r="B521" s="3">
        <v>13500000007</v>
      </c>
      <c r="C521" s="5">
        <f t="shared" si="8"/>
        <v>0</v>
      </c>
    </row>
    <row r="522" spans="1:3">
      <c r="A522" s="3">
        <v>13500000008</v>
      </c>
      <c r="B522" s="4">
        <v>13500000008</v>
      </c>
      <c r="C522" s="5">
        <f t="shared" si="8"/>
        <v>0</v>
      </c>
    </row>
    <row r="523" spans="1:3">
      <c r="A523" s="3">
        <v>13500000009</v>
      </c>
      <c r="B523" s="3">
        <v>13500000009</v>
      </c>
      <c r="C523" s="5">
        <f t="shared" si="8"/>
        <v>0</v>
      </c>
    </row>
    <row r="524" spans="1:3">
      <c r="A524" s="3">
        <v>13500000010</v>
      </c>
      <c r="B524" s="4">
        <v>13500000010</v>
      </c>
      <c r="C524" s="5">
        <f t="shared" si="8"/>
        <v>0</v>
      </c>
    </row>
    <row r="525" spans="1:3">
      <c r="A525" s="3">
        <v>13500000011</v>
      </c>
      <c r="B525" s="3">
        <v>13500000011</v>
      </c>
      <c r="C525" s="5">
        <f t="shared" si="8"/>
        <v>0</v>
      </c>
    </row>
    <row r="526" spans="1:3">
      <c r="A526" s="3">
        <v>13500000012</v>
      </c>
      <c r="B526" s="4">
        <v>13500000012</v>
      </c>
      <c r="C526" s="5">
        <f t="shared" si="8"/>
        <v>0</v>
      </c>
    </row>
    <row r="527" spans="1:3">
      <c r="A527" s="3">
        <v>13500000013</v>
      </c>
      <c r="B527" s="3">
        <v>13500000013</v>
      </c>
      <c r="C527" s="5">
        <f t="shared" si="8"/>
        <v>0</v>
      </c>
    </row>
    <row r="528" spans="1:3">
      <c r="A528" s="3">
        <v>13500000014</v>
      </c>
      <c r="B528" s="4">
        <v>13500000014</v>
      </c>
      <c r="C528" s="5">
        <f t="shared" si="8"/>
        <v>0</v>
      </c>
    </row>
    <row r="529" spans="1:3">
      <c r="A529" s="3">
        <v>13500000015</v>
      </c>
      <c r="B529" s="3">
        <v>13500000015</v>
      </c>
      <c r="C529" s="5">
        <f t="shared" si="8"/>
        <v>0</v>
      </c>
    </row>
    <row r="530" spans="1:3">
      <c r="A530" s="3">
        <v>13500000016</v>
      </c>
      <c r="B530" s="4">
        <v>13500000016</v>
      </c>
      <c r="C530" s="5">
        <f t="shared" si="8"/>
        <v>0</v>
      </c>
    </row>
    <row r="531" spans="1:3">
      <c r="A531" s="3">
        <v>13500000017</v>
      </c>
      <c r="B531" s="3">
        <v>13500000017</v>
      </c>
      <c r="C531" s="5">
        <f t="shared" si="8"/>
        <v>0</v>
      </c>
    </row>
    <row r="532" spans="1:3">
      <c r="A532" s="3">
        <v>13500000018</v>
      </c>
      <c r="B532" s="4">
        <v>13500000018</v>
      </c>
      <c r="C532" s="5">
        <f t="shared" si="8"/>
        <v>0</v>
      </c>
    </row>
    <row r="533" spans="1:3">
      <c r="A533" s="3">
        <v>13500000019</v>
      </c>
      <c r="B533" s="3">
        <v>13500000019</v>
      </c>
      <c r="C533" s="5">
        <f t="shared" si="8"/>
        <v>0</v>
      </c>
    </row>
    <row r="534" spans="1:3">
      <c r="A534" s="3">
        <v>13500000020</v>
      </c>
      <c r="B534" s="4">
        <v>13500000020</v>
      </c>
      <c r="C534" s="5">
        <f t="shared" si="8"/>
        <v>0</v>
      </c>
    </row>
    <row r="535" spans="1:3">
      <c r="A535" s="3">
        <v>13500000021</v>
      </c>
      <c r="B535" s="3">
        <v>13500000021</v>
      </c>
      <c r="C535" s="5">
        <f t="shared" si="8"/>
        <v>0</v>
      </c>
    </row>
    <row r="536" spans="1:3">
      <c r="A536" s="3">
        <v>13500000022</v>
      </c>
      <c r="B536" s="4">
        <v>13500000022</v>
      </c>
      <c r="C536" s="5">
        <f t="shared" si="8"/>
        <v>0</v>
      </c>
    </row>
    <row r="537" spans="1:3">
      <c r="A537" s="3">
        <v>13500000023</v>
      </c>
      <c r="B537" s="3">
        <v>13500000023</v>
      </c>
      <c r="C537" s="5">
        <f t="shared" si="8"/>
        <v>0</v>
      </c>
    </row>
    <row r="538" spans="1:3">
      <c r="A538" s="3">
        <v>13500000024</v>
      </c>
      <c r="B538" s="4">
        <v>13500000024</v>
      </c>
      <c r="C538" s="5">
        <f t="shared" si="8"/>
        <v>0</v>
      </c>
    </row>
    <row r="539" spans="1:3">
      <c r="A539" s="3">
        <v>13500000025</v>
      </c>
      <c r="B539" s="3">
        <v>13500000025</v>
      </c>
      <c r="C539" s="5">
        <f t="shared" si="8"/>
        <v>0</v>
      </c>
    </row>
    <row r="540" spans="1:3">
      <c r="A540" s="3">
        <v>13500000026</v>
      </c>
      <c r="B540" s="4">
        <v>13500000026</v>
      </c>
      <c r="C540" s="5">
        <f t="shared" si="8"/>
        <v>0</v>
      </c>
    </row>
    <row r="541" spans="1:3">
      <c r="A541" s="3">
        <v>13500000027</v>
      </c>
      <c r="B541" s="3">
        <v>13500000027</v>
      </c>
      <c r="C541" s="5">
        <f t="shared" si="8"/>
        <v>0</v>
      </c>
    </row>
    <row r="542" spans="1:3">
      <c r="A542" s="3">
        <v>13500000028</v>
      </c>
      <c r="B542" s="4">
        <v>13500000028</v>
      </c>
      <c r="C542" s="5">
        <f t="shared" si="8"/>
        <v>0</v>
      </c>
    </row>
    <row r="543" spans="1:3">
      <c r="A543" s="3">
        <v>13500000029</v>
      </c>
      <c r="B543" s="3">
        <v>13500000029</v>
      </c>
      <c r="C543" s="5">
        <f t="shared" si="8"/>
        <v>0</v>
      </c>
    </row>
    <row r="544" spans="1:3">
      <c r="A544" s="3">
        <v>13500000030</v>
      </c>
      <c r="B544" s="4">
        <v>13500000030</v>
      </c>
      <c r="C544" s="5">
        <f t="shared" si="8"/>
        <v>0</v>
      </c>
    </row>
    <row r="545" spans="1:3">
      <c r="A545" s="3">
        <v>13500000031</v>
      </c>
      <c r="B545" s="3">
        <v>13500000031</v>
      </c>
      <c r="C545" s="5">
        <f t="shared" si="8"/>
        <v>0</v>
      </c>
    </row>
    <row r="546" spans="1:3">
      <c r="A546" s="3">
        <v>13500000032</v>
      </c>
      <c r="B546" s="4">
        <v>13500000032</v>
      </c>
      <c r="C546" s="5">
        <f t="shared" si="8"/>
        <v>0</v>
      </c>
    </row>
    <row r="547" spans="1:3">
      <c r="A547" s="3">
        <v>13500000033</v>
      </c>
      <c r="B547" s="3">
        <v>13500000033</v>
      </c>
      <c r="C547" s="5">
        <f t="shared" si="8"/>
        <v>0</v>
      </c>
    </row>
    <row r="548" spans="1:3">
      <c r="A548" s="3">
        <v>13500000034</v>
      </c>
      <c r="B548" s="4">
        <v>13500000034</v>
      </c>
      <c r="C548" s="5">
        <f t="shared" si="8"/>
        <v>0</v>
      </c>
    </row>
    <row r="549" spans="1:3">
      <c r="A549" s="3">
        <v>13500000035</v>
      </c>
      <c r="B549" s="3">
        <v>13500000035</v>
      </c>
      <c r="C549" s="5">
        <f t="shared" si="8"/>
        <v>0</v>
      </c>
    </row>
    <row r="550" spans="1:3">
      <c r="A550" s="3">
        <v>13500000036</v>
      </c>
      <c r="B550" s="4">
        <v>13500000036</v>
      </c>
      <c r="C550" s="5">
        <f t="shared" si="8"/>
        <v>0</v>
      </c>
    </row>
    <row r="551" spans="1:3">
      <c r="A551" s="3">
        <v>13500000037</v>
      </c>
      <c r="B551" s="3">
        <v>13500000037</v>
      </c>
      <c r="C551" s="5">
        <f t="shared" si="8"/>
        <v>0</v>
      </c>
    </row>
    <row r="552" spans="1:3">
      <c r="A552" s="3">
        <v>13500000038</v>
      </c>
      <c r="B552" s="4">
        <v>13500000038</v>
      </c>
      <c r="C552" s="5">
        <f t="shared" si="8"/>
        <v>0</v>
      </c>
    </row>
    <row r="553" spans="1:3">
      <c r="A553" s="3">
        <v>13500000039</v>
      </c>
      <c r="B553" s="3">
        <v>13500000039</v>
      </c>
      <c r="C553" s="5">
        <f t="shared" si="8"/>
        <v>0</v>
      </c>
    </row>
    <row r="554" spans="1:3">
      <c r="A554" s="3">
        <v>13500000040</v>
      </c>
      <c r="B554" s="4">
        <v>13500000040</v>
      </c>
      <c r="C554" s="5">
        <f t="shared" si="8"/>
        <v>0</v>
      </c>
    </row>
    <row r="555" spans="1:3">
      <c r="A555" s="3">
        <v>13500000041</v>
      </c>
      <c r="B555" s="3">
        <v>13500000041</v>
      </c>
      <c r="C555" s="5">
        <f t="shared" si="8"/>
        <v>0</v>
      </c>
    </row>
    <row r="556" spans="1:3">
      <c r="A556" s="3">
        <v>13500000042</v>
      </c>
      <c r="B556" s="4">
        <v>13500000042</v>
      </c>
      <c r="C556" s="5">
        <f t="shared" si="8"/>
        <v>0</v>
      </c>
    </row>
    <row r="557" spans="1:3">
      <c r="A557" s="3">
        <v>13500000043</v>
      </c>
      <c r="B557" s="3">
        <v>13500000043</v>
      </c>
      <c r="C557" s="5">
        <f t="shared" si="8"/>
        <v>0</v>
      </c>
    </row>
    <row r="558" spans="1:3">
      <c r="A558" s="3">
        <v>13500000044</v>
      </c>
      <c r="B558" s="4">
        <v>13500000044</v>
      </c>
      <c r="C558" s="5">
        <f t="shared" si="8"/>
        <v>0</v>
      </c>
    </row>
    <row r="559" spans="1:3">
      <c r="A559" s="3">
        <v>13500000045</v>
      </c>
      <c r="B559" s="3">
        <v>13500000045</v>
      </c>
      <c r="C559" s="5">
        <f t="shared" si="8"/>
        <v>0</v>
      </c>
    </row>
    <row r="560" spans="1:3">
      <c r="A560" s="3">
        <v>13500000046</v>
      </c>
      <c r="B560" s="4">
        <v>13500000046</v>
      </c>
      <c r="C560" s="5">
        <f t="shared" si="8"/>
        <v>0</v>
      </c>
    </row>
    <row r="561" spans="1:3">
      <c r="A561" s="3">
        <v>13500000047</v>
      </c>
      <c r="B561" s="3">
        <v>13500000047</v>
      </c>
      <c r="C561" s="5">
        <f t="shared" si="8"/>
        <v>0</v>
      </c>
    </row>
    <row r="562" spans="1:3">
      <c r="A562" s="3">
        <v>13500000048</v>
      </c>
      <c r="B562" s="4">
        <v>13500000048</v>
      </c>
      <c r="C562" s="5">
        <f t="shared" si="8"/>
        <v>0</v>
      </c>
    </row>
    <row r="563" spans="1:3">
      <c r="A563" s="3">
        <v>13500000049</v>
      </c>
      <c r="B563" s="3">
        <v>13500000049</v>
      </c>
      <c r="C563" s="5">
        <f t="shared" si="8"/>
        <v>0</v>
      </c>
    </row>
    <row r="564" spans="1:3">
      <c r="A564" s="3">
        <v>13500000050</v>
      </c>
      <c r="B564" s="4">
        <v>13500000050</v>
      </c>
      <c r="C564" s="5">
        <f t="shared" si="8"/>
        <v>0</v>
      </c>
    </row>
    <row r="565" spans="1:3">
      <c r="A565" s="3">
        <v>13500000051</v>
      </c>
      <c r="B565" s="3">
        <v>13500000051</v>
      </c>
      <c r="C565" s="5">
        <f t="shared" si="8"/>
        <v>0</v>
      </c>
    </row>
    <row r="566" spans="1:3">
      <c r="A566" s="3">
        <v>13500000052</v>
      </c>
      <c r="B566" s="4">
        <v>13500000052</v>
      </c>
      <c r="C566" s="5">
        <f t="shared" si="8"/>
        <v>0</v>
      </c>
    </row>
    <row r="567" spans="1:3">
      <c r="A567" s="3">
        <v>13500000053</v>
      </c>
      <c r="B567" s="3">
        <v>13500000053</v>
      </c>
      <c r="C567" s="5">
        <f t="shared" si="8"/>
        <v>0</v>
      </c>
    </row>
    <row r="568" spans="1:3">
      <c r="A568" s="3">
        <v>13500000054</v>
      </c>
      <c r="B568" s="4">
        <v>13500000054</v>
      </c>
      <c r="C568" s="5">
        <f t="shared" si="8"/>
        <v>0</v>
      </c>
    </row>
    <row r="569" spans="1:3">
      <c r="A569" s="3">
        <v>13700000001</v>
      </c>
      <c r="B569" s="3">
        <v>13700000001</v>
      </c>
      <c r="C569" s="5">
        <f t="shared" si="8"/>
        <v>0</v>
      </c>
    </row>
    <row r="570" spans="1:3">
      <c r="A570" s="3">
        <v>13700000002</v>
      </c>
      <c r="B570" s="4">
        <v>13700000002</v>
      </c>
      <c r="C570" s="5">
        <f t="shared" si="8"/>
        <v>0</v>
      </c>
    </row>
    <row r="571" spans="1:3">
      <c r="A571" s="3">
        <v>13700000003</v>
      </c>
      <c r="B571" s="3">
        <v>13700000003</v>
      </c>
      <c r="C571" s="5">
        <f t="shared" si="8"/>
        <v>0</v>
      </c>
    </row>
    <row r="572" spans="1:3">
      <c r="A572" s="3">
        <v>13700000004</v>
      </c>
      <c r="B572" s="4">
        <v>13700000004</v>
      </c>
      <c r="C572" s="5">
        <f t="shared" si="8"/>
        <v>0</v>
      </c>
    </row>
    <row r="573" spans="1:3">
      <c r="A573" s="3">
        <v>13700000005</v>
      </c>
      <c r="B573" s="3">
        <v>13700000005</v>
      </c>
      <c r="C573" s="5">
        <f t="shared" si="8"/>
        <v>0</v>
      </c>
    </row>
    <row r="574" spans="1:3">
      <c r="A574" s="3">
        <v>13700000006</v>
      </c>
      <c r="B574" s="4">
        <v>13700000006</v>
      </c>
      <c r="C574" s="5">
        <f t="shared" si="8"/>
        <v>0</v>
      </c>
    </row>
    <row r="575" spans="1:3">
      <c r="A575" s="3">
        <v>13700000007</v>
      </c>
      <c r="B575" s="3">
        <v>13700000007</v>
      </c>
      <c r="C575" s="5">
        <f t="shared" si="8"/>
        <v>0</v>
      </c>
    </row>
    <row r="576" spans="1:3">
      <c r="A576" s="3">
        <v>13700000008</v>
      </c>
      <c r="B576" s="4">
        <v>13700000008</v>
      </c>
      <c r="C576" s="5">
        <f t="shared" si="8"/>
        <v>0</v>
      </c>
    </row>
    <row r="577" spans="1:3">
      <c r="A577" s="3">
        <v>13700000009</v>
      </c>
      <c r="B577" s="3">
        <v>13700000009</v>
      </c>
      <c r="C577" s="5">
        <f t="shared" si="8"/>
        <v>0</v>
      </c>
    </row>
    <row r="578" spans="1:3">
      <c r="A578" s="3">
        <v>13700000010</v>
      </c>
      <c r="B578" s="4">
        <v>13700000010</v>
      </c>
      <c r="C578" s="5">
        <f t="shared" si="8"/>
        <v>0</v>
      </c>
    </row>
    <row r="579" spans="1:3">
      <c r="A579" s="3">
        <v>13700000011</v>
      </c>
      <c r="B579" s="3">
        <v>13700000011</v>
      </c>
      <c r="C579" s="5">
        <f t="shared" ref="C579:C642" si="9">+A579-B579</f>
        <v>0</v>
      </c>
    </row>
    <row r="580" spans="1:3">
      <c r="A580" s="3">
        <v>13700000012</v>
      </c>
      <c r="B580" s="4">
        <v>13700000012</v>
      </c>
      <c r="C580" s="5">
        <f t="shared" si="9"/>
        <v>0</v>
      </c>
    </row>
    <row r="581" spans="1:3">
      <c r="A581" s="3">
        <v>13700000013</v>
      </c>
      <c r="B581" s="3">
        <v>13700000013</v>
      </c>
      <c r="C581" s="5">
        <f t="shared" si="9"/>
        <v>0</v>
      </c>
    </row>
    <row r="582" spans="1:3">
      <c r="A582" s="3">
        <v>13300000001</v>
      </c>
      <c r="B582" s="4">
        <v>13300000001</v>
      </c>
      <c r="C582" s="5">
        <f t="shared" si="9"/>
        <v>0</v>
      </c>
    </row>
    <row r="583" spans="1:3">
      <c r="A583" s="3">
        <v>13300000002</v>
      </c>
      <c r="B583" s="3">
        <v>13300000002</v>
      </c>
      <c r="C583" s="5">
        <f t="shared" si="9"/>
        <v>0</v>
      </c>
    </row>
    <row r="584" spans="1:3">
      <c r="A584" s="3">
        <v>13300000003</v>
      </c>
      <c r="B584" s="4">
        <v>13300000003</v>
      </c>
      <c r="C584" s="5">
        <f t="shared" si="9"/>
        <v>0</v>
      </c>
    </row>
    <row r="585" spans="1:3">
      <c r="A585" s="3">
        <v>13300100001</v>
      </c>
      <c r="B585" s="3">
        <v>13300100001</v>
      </c>
      <c r="C585" s="5">
        <f t="shared" si="9"/>
        <v>0</v>
      </c>
    </row>
    <row r="586" spans="1:3">
      <c r="A586" s="3">
        <v>13300100002</v>
      </c>
      <c r="B586" s="4">
        <v>13300100002</v>
      </c>
      <c r="C586" s="5">
        <f t="shared" si="9"/>
        <v>0</v>
      </c>
    </row>
    <row r="587" spans="1:3">
      <c r="A587" s="3">
        <v>13300100003</v>
      </c>
      <c r="B587" s="3">
        <v>13300100003</v>
      </c>
      <c r="C587" s="5">
        <f t="shared" si="9"/>
        <v>0</v>
      </c>
    </row>
    <row r="588" spans="1:3">
      <c r="A588" s="3">
        <v>13300100004</v>
      </c>
      <c r="B588" s="4">
        <v>13300100004</v>
      </c>
      <c r="C588" s="5">
        <f t="shared" si="9"/>
        <v>0</v>
      </c>
    </row>
    <row r="589" spans="1:3">
      <c r="A589" s="3" t="s">
        <v>2378</v>
      </c>
      <c r="B589" s="3">
        <v>13300200001</v>
      </c>
      <c r="C589" s="5">
        <f t="shared" si="9"/>
        <v>0</v>
      </c>
    </row>
    <row r="590" spans="1:3">
      <c r="A590" s="3" t="s">
        <v>2379</v>
      </c>
      <c r="B590" s="4">
        <v>13300200002</v>
      </c>
      <c r="C590" s="5">
        <f t="shared" si="9"/>
        <v>0</v>
      </c>
    </row>
    <row r="591" spans="1:3">
      <c r="A591" s="3" t="s">
        <v>2380</v>
      </c>
      <c r="B591" s="3">
        <v>13300200003</v>
      </c>
      <c r="C591" s="5">
        <f t="shared" si="9"/>
        <v>0</v>
      </c>
    </row>
    <row r="592" spans="1:3">
      <c r="A592" s="3" t="s">
        <v>2381</v>
      </c>
      <c r="B592" s="4">
        <v>13300200004</v>
      </c>
      <c r="C592" s="5">
        <f t="shared" si="9"/>
        <v>0</v>
      </c>
    </row>
    <row r="593" spans="1:3">
      <c r="A593" s="3">
        <v>11000000001</v>
      </c>
      <c r="B593" s="3">
        <v>11000000001</v>
      </c>
      <c r="C593" s="5">
        <f t="shared" si="9"/>
        <v>0</v>
      </c>
    </row>
    <row r="594" spans="1:3">
      <c r="A594" s="3">
        <v>11000000002</v>
      </c>
      <c r="B594" s="4">
        <v>11000000002</v>
      </c>
      <c r="C594" s="5">
        <f t="shared" si="9"/>
        <v>0</v>
      </c>
    </row>
    <row r="595" spans="1:3">
      <c r="A595" s="3">
        <v>11000000003</v>
      </c>
      <c r="B595" s="3">
        <v>11000000003</v>
      </c>
      <c r="C595" s="5">
        <f t="shared" si="9"/>
        <v>0</v>
      </c>
    </row>
    <row r="596" spans="1:3">
      <c r="A596" s="3">
        <v>11000000004</v>
      </c>
      <c r="B596" s="4">
        <v>11000000004</v>
      </c>
      <c r="C596" s="5">
        <f t="shared" si="9"/>
        <v>0</v>
      </c>
    </row>
    <row r="597" spans="1:3">
      <c r="A597" s="3">
        <v>11000000005</v>
      </c>
      <c r="B597" s="3">
        <v>11000000005</v>
      </c>
      <c r="C597" s="5">
        <f t="shared" si="9"/>
        <v>0</v>
      </c>
    </row>
    <row r="598" spans="1:3">
      <c r="A598" s="3">
        <v>11000000006</v>
      </c>
      <c r="B598" s="4">
        <v>11000000006</v>
      </c>
      <c r="C598" s="5">
        <f t="shared" si="9"/>
        <v>0</v>
      </c>
    </row>
    <row r="599" spans="1:3">
      <c r="A599" s="3">
        <v>11000000007</v>
      </c>
      <c r="B599" s="3">
        <v>11000000007</v>
      </c>
      <c r="C599" s="5">
        <f t="shared" si="9"/>
        <v>0</v>
      </c>
    </row>
    <row r="600" spans="1:3">
      <c r="A600" s="3">
        <v>11100000001</v>
      </c>
      <c r="B600" s="4">
        <v>11100000001</v>
      </c>
      <c r="C600" s="5">
        <f t="shared" si="9"/>
        <v>0</v>
      </c>
    </row>
    <row r="601" spans="1:3">
      <c r="A601" s="3">
        <v>11100000002</v>
      </c>
      <c r="B601" s="3">
        <v>11100000002</v>
      </c>
      <c r="C601" s="5">
        <f t="shared" si="9"/>
        <v>0</v>
      </c>
    </row>
    <row r="602" spans="1:3">
      <c r="A602" s="3">
        <v>11100000003</v>
      </c>
      <c r="B602" s="4">
        <v>11100000003</v>
      </c>
      <c r="C602" s="5">
        <f t="shared" si="9"/>
        <v>0</v>
      </c>
    </row>
    <row r="603" spans="1:3">
      <c r="A603" s="3">
        <v>11100000004</v>
      </c>
      <c r="B603" s="3">
        <v>11100000004</v>
      </c>
      <c r="C603" s="5">
        <f t="shared" si="9"/>
        <v>0</v>
      </c>
    </row>
    <row r="604" spans="1:3">
      <c r="A604" s="3">
        <v>11100200001</v>
      </c>
      <c r="B604" s="4">
        <v>11100200001</v>
      </c>
      <c r="C604" s="5">
        <f t="shared" si="9"/>
        <v>0</v>
      </c>
    </row>
    <row r="605" spans="1:3">
      <c r="A605" s="3">
        <v>11100200002</v>
      </c>
      <c r="B605" s="3">
        <v>11100200002</v>
      </c>
      <c r="C605" s="5">
        <f t="shared" si="9"/>
        <v>0</v>
      </c>
    </row>
    <row r="606" spans="1:3">
      <c r="A606" s="3">
        <v>11100200003</v>
      </c>
      <c r="B606" s="4">
        <v>11100200003</v>
      </c>
      <c r="C606" s="5">
        <f t="shared" si="9"/>
        <v>0</v>
      </c>
    </row>
    <row r="607" spans="1:3">
      <c r="A607" s="3">
        <v>11100200004</v>
      </c>
      <c r="B607" s="3">
        <v>11100200004</v>
      </c>
      <c r="C607" s="5">
        <f t="shared" si="9"/>
        <v>0</v>
      </c>
    </row>
    <row r="608" spans="1:3">
      <c r="A608" s="3">
        <v>11100200005</v>
      </c>
      <c r="B608" s="4">
        <v>11100200005</v>
      </c>
      <c r="C608" s="5">
        <f t="shared" si="9"/>
        <v>0</v>
      </c>
    </row>
    <row r="609" spans="1:3">
      <c r="A609" s="3">
        <v>11100200006</v>
      </c>
      <c r="B609" s="3">
        <v>11100200006</v>
      </c>
      <c r="C609" s="5">
        <f t="shared" si="9"/>
        <v>0</v>
      </c>
    </row>
    <row r="610" spans="1:3">
      <c r="A610" s="3">
        <v>11100200007</v>
      </c>
      <c r="B610" s="4">
        <v>11100200007</v>
      </c>
      <c r="C610" s="5">
        <f t="shared" si="9"/>
        <v>0</v>
      </c>
    </row>
    <row r="611" spans="1:3">
      <c r="A611" s="3">
        <v>11100200008</v>
      </c>
      <c r="B611" s="3">
        <v>11100200008</v>
      </c>
      <c r="C611" s="5">
        <f t="shared" si="9"/>
        <v>0</v>
      </c>
    </row>
    <row r="612" spans="1:3">
      <c r="A612" s="3">
        <v>11100200009</v>
      </c>
      <c r="B612" s="4">
        <v>11100200009</v>
      </c>
      <c r="C612" s="5">
        <f t="shared" si="9"/>
        <v>0</v>
      </c>
    </row>
    <row r="613" spans="1:3">
      <c r="A613" s="3">
        <v>11100200010</v>
      </c>
      <c r="B613" s="3">
        <v>11100200010</v>
      </c>
      <c r="C613" s="5">
        <f t="shared" si="9"/>
        <v>0</v>
      </c>
    </row>
    <row r="614" spans="1:3">
      <c r="A614" s="3">
        <v>11100200011</v>
      </c>
      <c r="B614" s="4">
        <v>11100200011</v>
      </c>
      <c r="C614" s="5">
        <f t="shared" si="9"/>
        <v>0</v>
      </c>
    </row>
    <row r="615" spans="1:3">
      <c r="A615" s="3">
        <v>11100200012</v>
      </c>
      <c r="B615" s="3">
        <v>11100200012</v>
      </c>
      <c r="C615" s="5">
        <f t="shared" si="9"/>
        <v>0</v>
      </c>
    </row>
    <row r="616" spans="1:3">
      <c r="A616" s="3">
        <v>11100200013</v>
      </c>
      <c r="B616" s="4">
        <v>11100200013</v>
      </c>
      <c r="C616" s="5">
        <f t="shared" si="9"/>
        <v>0</v>
      </c>
    </row>
    <row r="617" spans="1:3">
      <c r="A617" s="3">
        <v>11100200014</v>
      </c>
      <c r="B617" s="3">
        <v>11100200014</v>
      </c>
      <c r="C617" s="5">
        <f t="shared" si="9"/>
        <v>0</v>
      </c>
    </row>
    <row r="618" spans="1:3">
      <c r="A618" s="3">
        <v>11100100001</v>
      </c>
      <c r="B618" s="4">
        <v>11100100001</v>
      </c>
      <c r="C618" s="5">
        <f t="shared" si="9"/>
        <v>0</v>
      </c>
    </row>
    <row r="619" spans="1:3">
      <c r="A619" s="3">
        <v>11100100002</v>
      </c>
      <c r="B619" s="3">
        <v>11100100002</v>
      </c>
      <c r="C619" s="5">
        <f t="shared" si="9"/>
        <v>0</v>
      </c>
    </row>
    <row r="620" spans="1:3">
      <c r="A620" s="3">
        <v>11100500001</v>
      </c>
      <c r="B620" s="4">
        <v>11100500001</v>
      </c>
      <c r="C620" s="5">
        <f t="shared" si="9"/>
        <v>0</v>
      </c>
    </row>
    <row r="621" spans="1:3">
      <c r="A621" s="3">
        <v>11100400001</v>
      </c>
      <c r="B621" s="3">
        <v>11100400001</v>
      </c>
      <c r="C621" s="5">
        <f t="shared" si="9"/>
        <v>0</v>
      </c>
    </row>
    <row r="622" spans="1:3">
      <c r="A622" s="3">
        <v>11100400002</v>
      </c>
      <c r="B622" s="4">
        <v>11100400002</v>
      </c>
      <c r="C622" s="5">
        <f t="shared" si="9"/>
        <v>0</v>
      </c>
    </row>
    <row r="623" spans="1:3">
      <c r="A623" s="3">
        <v>11100400003</v>
      </c>
      <c r="B623" s="3">
        <v>11100400003</v>
      </c>
      <c r="C623" s="5">
        <f t="shared" si="9"/>
        <v>0</v>
      </c>
    </row>
    <row r="624" spans="1:3">
      <c r="A624" s="3">
        <v>11100400004</v>
      </c>
      <c r="B624" s="4">
        <v>11100400004</v>
      </c>
      <c r="C624" s="5">
        <f t="shared" si="9"/>
        <v>0</v>
      </c>
    </row>
    <row r="625" spans="1:3">
      <c r="A625" s="3">
        <v>11100400005</v>
      </c>
      <c r="B625" s="3">
        <v>11100400005</v>
      </c>
      <c r="C625" s="5">
        <f t="shared" si="9"/>
        <v>0</v>
      </c>
    </row>
    <row r="626" spans="1:3">
      <c r="A626" s="3">
        <v>11100400006</v>
      </c>
      <c r="B626" s="4">
        <v>11100400006</v>
      </c>
      <c r="C626" s="5">
        <f t="shared" si="9"/>
        <v>0</v>
      </c>
    </row>
    <row r="627" spans="1:3">
      <c r="A627" s="3">
        <v>11100400007</v>
      </c>
      <c r="B627" s="3">
        <v>11100400007</v>
      </c>
      <c r="C627" s="5">
        <f t="shared" si="9"/>
        <v>0</v>
      </c>
    </row>
    <row r="628" spans="1:3">
      <c r="A628" s="3">
        <v>11100400008</v>
      </c>
      <c r="B628" s="4">
        <v>11100400008</v>
      </c>
      <c r="C628" s="5">
        <f t="shared" si="9"/>
        <v>0</v>
      </c>
    </row>
    <row r="629" spans="1:3">
      <c r="A629" s="3">
        <v>11100300001</v>
      </c>
      <c r="B629" s="3">
        <v>11100300001</v>
      </c>
      <c r="C629" s="5">
        <f t="shared" si="9"/>
        <v>0</v>
      </c>
    </row>
    <row r="630" spans="1:3">
      <c r="A630" s="3">
        <v>11100300002</v>
      </c>
      <c r="B630" s="4">
        <v>11100300002</v>
      </c>
      <c r="C630" s="5">
        <f t="shared" si="9"/>
        <v>0</v>
      </c>
    </row>
    <row r="631" spans="1:3">
      <c r="A631" s="3">
        <v>11100300003</v>
      </c>
      <c r="B631" s="3">
        <v>11100300003</v>
      </c>
      <c r="C631" s="5">
        <f t="shared" si="9"/>
        <v>0</v>
      </c>
    </row>
    <row r="632" spans="1:3">
      <c r="A632" s="3">
        <v>11100300004</v>
      </c>
      <c r="B632" s="4">
        <v>11100300004</v>
      </c>
      <c r="C632" s="5">
        <f t="shared" si="9"/>
        <v>0</v>
      </c>
    </row>
    <row r="633" spans="1:3">
      <c r="A633" s="3">
        <v>11100300005</v>
      </c>
      <c r="B633" s="3">
        <v>11100300005</v>
      </c>
      <c r="C633" s="5">
        <f t="shared" si="9"/>
        <v>0</v>
      </c>
    </row>
    <row r="634" spans="1:3">
      <c r="A634" s="3">
        <v>11100300006</v>
      </c>
      <c r="B634" s="4">
        <v>11100300006</v>
      </c>
      <c r="C634" s="5">
        <f t="shared" si="9"/>
        <v>0</v>
      </c>
    </row>
    <row r="635" spans="1:3">
      <c r="A635" s="3">
        <v>11100300007</v>
      </c>
      <c r="B635" s="3">
        <v>11100300007</v>
      </c>
      <c r="C635" s="5">
        <f t="shared" si="9"/>
        <v>0</v>
      </c>
    </row>
    <row r="636" spans="1:3">
      <c r="A636" s="3">
        <v>11100300008</v>
      </c>
      <c r="B636" s="4">
        <v>11100300008</v>
      </c>
      <c r="C636" s="5">
        <f t="shared" si="9"/>
        <v>0</v>
      </c>
    </row>
    <row r="637" spans="1:3">
      <c r="A637" s="3">
        <v>11100300009</v>
      </c>
      <c r="B637" s="3">
        <v>11100300009</v>
      </c>
      <c r="C637" s="5">
        <f t="shared" si="9"/>
        <v>0</v>
      </c>
    </row>
    <row r="638" spans="1:3">
      <c r="A638" s="3">
        <v>11100300010</v>
      </c>
      <c r="B638" s="4">
        <v>11100300010</v>
      </c>
      <c r="C638" s="5">
        <f t="shared" si="9"/>
        <v>0</v>
      </c>
    </row>
    <row r="639" spans="1:3">
      <c r="A639" s="3">
        <v>11100300011</v>
      </c>
      <c r="B639" s="3">
        <v>11100300011</v>
      </c>
      <c r="C639" s="5">
        <f t="shared" si="9"/>
        <v>0</v>
      </c>
    </row>
    <row r="640" spans="1:3">
      <c r="A640" s="3">
        <v>11100300012</v>
      </c>
      <c r="B640" s="4">
        <v>11100300012</v>
      </c>
      <c r="C640" s="5">
        <f t="shared" si="9"/>
        <v>0</v>
      </c>
    </row>
    <row r="641" spans="1:3">
      <c r="A641" s="3">
        <v>11100300013</v>
      </c>
      <c r="B641" s="3">
        <v>11100300013</v>
      </c>
      <c r="C641" s="5">
        <f t="shared" si="9"/>
        <v>0</v>
      </c>
    </row>
    <row r="642" spans="1:3">
      <c r="A642" s="3">
        <v>11100300014</v>
      </c>
      <c r="B642" s="4">
        <v>11100300014</v>
      </c>
      <c r="C642" s="5">
        <f t="shared" si="9"/>
        <v>0</v>
      </c>
    </row>
    <row r="643" spans="1:3">
      <c r="A643" s="3">
        <v>11100300015</v>
      </c>
      <c r="B643" s="3">
        <v>11100300015</v>
      </c>
      <c r="C643" s="5">
        <f t="shared" ref="C643:C706" si="10">+A643-B643</f>
        <v>0</v>
      </c>
    </row>
    <row r="644" spans="1:3">
      <c r="A644" s="3">
        <v>11100300016</v>
      </c>
      <c r="B644" s="4">
        <v>11100300016</v>
      </c>
      <c r="C644" s="5">
        <f t="shared" si="10"/>
        <v>0</v>
      </c>
    </row>
    <row r="645" spans="1:3">
      <c r="A645" s="3">
        <v>11100300017</v>
      </c>
      <c r="B645" s="3">
        <v>11100300017</v>
      </c>
      <c r="C645" s="5">
        <f t="shared" si="10"/>
        <v>0</v>
      </c>
    </row>
    <row r="646" spans="1:3">
      <c r="A646" s="3">
        <v>11100300018</v>
      </c>
      <c r="B646" s="4">
        <v>11100300018</v>
      </c>
      <c r="C646" s="5">
        <f t="shared" si="10"/>
        <v>0</v>
      </c>
    </row>
    <row r="647" spans="1:3">
      <c r="A647" s="3">
        <v>11100300019</v>
      </c>
      <c r="B647" s="3">
        <v>11100300019</v>
      </c>
      <c r="C647" s="5">
        <f t="shared" si="10"/>
        <v>0</v>
      </c>
    </row>
    <row r="648" spans="1:3">
      <c r="A648" s="3">
        <v>11100300020</v>
      </c>
      <c r="B648" s="4">
        <v>11100300020</v>
      </c>
      <c r="C648" s="5">
        <f t="shared" si="10"/>
        <v>0</v>
      </c>
    </row>
    <row r="649" spans="1:3">
      <c r="A649" s="3">
        <v>11100300021</v>
      </c>
      <c r="B649" s="3">
        <v>11100300021</v>
      </c>
      <c r="C649" s="5">
        <f t="shared" si="10"/>
        <v>0</v>
      </c>
    </row>
    <row r="650" spans="1:3">
      <c r="A650" s="3">
        <v>11100300022</v>
      </c>
      <c r="B650" s="4">
        <v>11100300022</v>
      </c>
      <c r="C650" s="5">
        <f t="shared" si="10"/>
        <v>0</v>
      </c>
    </row>
    <row r="651" spans="1:3">
      <c r="A651" s="3">
        <v>11100300023</v>
      </c>
      <c r="B651" s="3">
        <v>11100300023</v>
      </c>
      <c r="C651" s="5">
        <f t="shared" si="10"/>
        <v>0</v>
      </c>
    </row>
    <row r="652" spans="1:3">
      <c r="A652" s="3">
        <v>11100300024</v>
      </c>
      <c r="B652" s="4">
        <v>11100300024</v>
      </c>
      <c r="C652" s="5">
        <f t="shared" si="10"/>
        <v>0</v>
      </c>
    </row>
    <row r="653" spans="1:3">
      <c r="A653" s="3">
        <v>11100300025</v>
      </c>
      <c r="B653" s="3">
        <v>11100300025</v>
      </c>
      <c r="C653" s="5">
        <f t="shared" si="10"/>
        <v>0</v>
      </c>
    </row>
    <row r="654" spans="1:3">
      <c r="A654" s="3">
        <v>11100300026</v>
      </c>
      <c r="B654" s="4">
        <v>11100300026</v>
      </c>
      <c r="C654" s="5">
        <f t="shared" si="10"/>
        <v>0</v>
      </c>
    </row>
    <row r="655" spans="1:3">
      <c r="A655" s="3">
        <v>11100300027</v>
      </c>
      <c r="B655" s="3">
        <v>11100300027</v>
      </c>
      <c r="C655" s="5">
        <f t="shared" si="10"/>
        <v>0</v>
      </c>
    </row>
    <row r="656" spans="1:3">
      <c r="A656" s="3">
        <v>11100300028</v>
      </c>
      <c r="B656" s="4">
        <v>11100300028</v>
      </c>
      <c r="C656" s="5">
        <f t="shared" si="10"/>
        <v>0</v>
      </c>
    </row>
    <row r="657" spans="1:3">
      <c r="A657" s="3">
        <v>11100300029</v>
      </c>
      <c r="B657" s="3">
        <v>11100300029</v>
      </c>
      <c r="C657" s="5">
        <f t="shared" si="10"/>
        <v>0</v>
      </c>
    </row>
    <row r="658" spans="1:3">
      <c r="A658" s="3">
        <v>11100300030</v>
      </c>
      <c r="B658" s="4">
        <v>11100300030</v>
      </c>
      <c r="C658" s="5">
        <f t="shared" si="10"/>
        <v>0</v>
      </c>
    </row>
    <row r="659" spans="1:3">
      <c r="A659" s="3">
        <v>11100300031</v>
      </c>
      <c r="B659" s="3">
        <v>11100300031</v>
      </c>
      <c r="C659" s="5">
        <f t="shared" si="10"/>
        <v>0</v>
      </c>
    </row>
    <row r="660" spans="1:3">
      <c r="A660" s="3">
        <v>11100300032</v>
      </c>
      <c r="B660" s="4">
        <v>11100300032</v>
      </c>
      <c r="C660" s="5">
        <f t="shared" si="10"/>
        <v>0</v>
      </c>
    </row>
    <row r="661" spans="1:3">
      <c r="A661" s="3">
        <v>11100300033</v>
      </c>
      <c r="B661" s="3">
        <v>11100300033</v>
      </c>
      <c r="C661" s="5">
        <f t="shared" si="10"/>
        <v>0</v>
      </c>
    </row>
    <row r="662" spans="1:3">
      <c r="A662" s="3">
        <v>11100300034</v>
      </c>
      <c r="B662" s="4">
        <v>11100300034</v>
      </c>
      <c r="C662" s="5">
        <f t="shared" si="10"/>
        <v>0</v>
      </c>
    </row>
    <row r="663" spans="1:3">
      <c r="A663" s="3">
        <v>11100300035</v>
      </c>
      <c r="B663" s="3">
        <v>11100300035</v>
      </c>
      <c r="C663" s="5">
        <f t="shared" si="10"/>
        <v>0</v>
      </c>
    </row>
    <row r="664" spans="1:3">
      <c r="A664" s="3">
        <v>11100300036</v>
      </c>
      <c r="B664" s="4">
        <v>11100300036</v>
      </c>
      <c r="C664" s="5">
        <f t="shared" si="10"/>
        <v>0</v>
      </c>
    </row>
    <row r="665" spans="1:3">
      <c r="A665" s="3">
        <v>11100300037</v>
      </c>
      <c r="B665" s="3">
        <v>11100300037</v>
      </c>
      <c r="C665" s="5">
        <f t="shared" si="10"/>
        <v>0</v>
      </c>
    </row>
    <row r="666" spans="1:3">
      <c r="A666" s="3">
        <v>11100300038</v>
      </c>
      <c r="B666" s="4">
        <v>11100300038</v>
      </c>
      <c r="C666" s="5">
        <f t="shared" si="10"/>
        <v>0</v>
      </c>
    </row>
    <row r="667" spans="1:3">
      <c r="A667" s="3">
        <v>11100300039</v>
      </c>
      <c r="B667" s="3">
        <v>11100300039</v>
      </c>
      <c r="C667" s="5">
        <f t="shared" si="10"/>
        <v>0</v>
      </c>
    </row>
    <row r="668" spans="1:3">
      <c r="A668" s="3">
        <v>11100300040</v>
      </c>
      <c r="B668" s="4">
        <v>11100300040</v>
      </c>
      <c r="C668" s="5">
        <f t="shared" si="10"/>
        <v>0</v>
      </c>
    </row>
    <row r="669" spans="1:3">
      <c r="A669" s="3">
        <v>11100300041</v>
      </c>
      <c r="B669" s="3">
        <v>11100300041</v>
      </c>
      <c r="C669" s="5">
        <f t="shared" si="10"/>
        <v>0</v>
      </c>
    </row>
    <row r="670" spans="1:3">
      <c r="A670" s="3">
        <v>11100300042</v>
      </c>
      <c r="B670" s="4">
        <v>11100300042</v>
      </c>
      <c r="C670" s="5">
        <f t="shared" si="10"/>
        <v>0</v>
      </c>
    </row>
    <row r="671" spans="1:3">
      <c r="A671" s="3">
        <v>11100300043</v>
      </c>
      <c r="B671" s="3">
        <v>11100300043</v>
      </c>
      <c r="C671" s="5">
        <f t="shared" si="10"/>
        <v>0</v>
      </c>
    </row>
    <row r="672" spans="1:3">
      <c r="A672" s="3">
        <v>11100300044</v>
      </c>
      <c r="B672" s="4">
        <v>11100300044</v>
      </c>
      <c r="C672" s="5">
        <f t="shared" si="10"/>
        <v>0</v>
      </c>
    </row>
    <row r="673" spans="1:3">
      <c r="A673" s="3">
        <v>11100300045</v>
      </c>
      <c r="B673" s="3">
        <v>11100300045</v>
      </c>
      <c r="C673" s="5">
        <f t="shared" si="10"/>
        <v>0</v>
      </c>
    </row>
    <row r="674" spans="1:3">
      <c r="A674" s="3">
        <v>11100300046</v>
      </c>
      <c r="B674" s="4">
        <v>11100300046</v>
      </c>
      <c r="C674" s="5">
        <f t="shared" si="10"/>
        <v>0</v>
      </c>
    </row>
    <row r="675" spans="1:3">
      <c r="A675" s="3">
        <v>11100300047</v>
      </c>
      <c r="B675" s="3">
        <v>11100300047</v>
      </c>
      <c r="C675" s="5">
        <f t="shared" si="10"/>
        <v>0</v>
      </c>
    </row>
    <row r="676" spans="1:3">
      <c r="A676" s="3">
        <v>11100300048</v>
      </c>
      <c r="B676" s="4">
        <v>11100300048</v>
      </c>
      <c r="C676" s="5">
        <f t="shared" si="10"/>
        <v>0</v>
      </c>
    </row>
    <row r="677" spans="1:3">
      <c r="A677" s="3">
        <v>11100300049</v>
      </c>
      <c r="B677" s="3">
        <v>11100300049</v>
      </c>
      <c r="C677" s="5">
        <f t="shared" si="10"/>
        <v>0</v>
      </c>
    </row>
    <row r="678" spans="1:3">
      <c r="A678" s="3">
        <v>11100300050</v>
      </c>
      <c r="B678" s="4">
        <v>11100300050</v>
      </c>
      <c r="C678" s="5">
        <f t="shared" si="10"/>
        <v>0</v>
      </c>
    </row>
    <row r="679" spans="1:3">
      <c r="A679" s="3">
        <v>11100300051</v>
      </c>
      <c r="B679" s="3">
        <v>11100300051</v>
      </c>
      <c r="C679" s="5">
        <f t="shared" si="10"/>
        <v>0</v>
      </c>
    </row>
    <row r="680" spans="1:3">
      <c r="A680" s="3">
        <v>11100300052</v>
      </c>
      <c r="B680" s="4">
        <v>11100300052</v>
      </c>
      <c r="C680" s="5">
        <f t="shared" si="10"/>
        <v>0</v>
      </c>
    </row>
    <row r="681" spans="1:3">
      <c r="A681" s="3">
        <v>11100300053</v>
      </c>
      <c r="B681" s="3">
        <v>11100300053</v>
      </c>
      <c r="C681" s="5">
        <f t="shared" si="10"/>
        <v>0</v>
      </c>
    </row>
    <row r="682" spans="1:3">
      <c r="A682" s="3">
        <v>11100300054</v>
      </c>
      <c r="B682" s="4">
        <v>11100300054</v>
      </c>
      <c r="C682" s="5">
        <f t="shared" si="10"/>
        <v>0</v>
      </c>
    </row>
    <row r="683" spans="1:3">
      <c r="A683" s="3">
        <v>11100300055</v>
      </c>
      <c r="B683" s="3">
        <v>11100300055</v>
      </c>
      <c r="C683" s="5">
        <f t="shared" si="10"/>
        <v>0</v>
      </c>
    </row>
    <row r="684" spans="1:3">
      <c r="A684" s="3">
        <v>11100300056</v>
      </c>
      <c r="B684" s="4">
        <v>11100300056</v>
      </c>
      <c r="C684" s="5">
        <f t="shared" si="10"/>
        <v>0</v>
      </c>
    </row>
    <row r="685" spans="1:3">
      <c r="A685" s="3">
        <v>11100300057</v>
      </c>
      <c r="B685" s="3">
        <v>11100300057</v>
      </c>
      <c r="C685" s="5">
        <f t="shared" si="10"/>
        <v>0</v>
      </c>
    </row>
    <row r="686" spans="1:3">
      <c r="A686" s="3">
        <v>11100300058</v>
      </c>
      <c r="B686" s="4">
        <v>11100300058</v>
      </c>
      <c r="C686" s="5">
        <f t="shared" si="10"/>
        <v>0</v>
      </c>
    </row>
    <row r="687" spans="1:3">
      <c r="A687" s="3">
        <v>11100300059</v>
      </c>
      <c r="B687" s="3">
        <v>11100300059</v>
      </c>
      <c r="C687" s="5">
        <f t="shared" si="10"/>
        <v>0</v>
      </c>
    </row>
    <row r="688" spans="1:3">
      <c r="A688" s="3">
        <v>11100300060</v>
      </c>
      <c r="B688" s="4">
        <v>11100300060</v>
      </c>
      <c r="C688" s="5">
        <f t="shared" si="10"/>
        <v>0</v>
      </c>
    </row>
    <row r="689" spans="1:3">
      <c r="A689" s="3">
        <v>11100300061</v>
      </c>
      <c r="B689" s="3">
        <v>11100300061</v>
      </c>
      <c r="C689" s="5">
        <f t="shared" si="10"/>
        <v>0</v>
      </c>
    </row>
    <row r="690" spans="1:3">
      <c r="A690" s="3">
        <v>11100300062</v>
      </c>
      <c r="B690" s="4">
        <v>11100300062</v>
      </c>
      <c r="C690" s="5">
        <f t="shared" si="10"/>
        <v>0</v>
      </c>
    </row>
    <row r="691" spans="1:3">
      <c r="A691" s="3">
        <v>11100300063</v>
      </c>
      <c r="B691" s="3">
        <v>11100300063</v>
      </c>
      <c r="C691" s="5">
        <f t="shared" si="10"/>
        <v>0</v>
      </c>
    </row>
    <row r="692" spans="1:3">
      <c r="A692" s="3">
        <v>11100300064</v>
      </c>
      <c r="B692" s="4">
        <v>11100300064</v>
      </c>
      <c r="C692" s="5">
        <f t="shared" si="10"/>
        <v>0</v>
      </c>
    </row>
    <row r="693" spans="1:3">
      <c r="A693" s="3">
        <v>11100300065</v>
      </c>
      <c r="B693" s="3">
        <v>11100300065</v>
      </c>
      <c r="C693" s="5">
        <f t="shared" si="10"/>
        <v>0</v>
      </c>
    </row>
    <row r="694" spans="1:3">
      <c r="A694" s="3">
        <v>11100300066</v>
      </c>
      <c r="B694" s="4">
        <v>11100300066</v>
      </c>
      <c r="C694" s="5">
        <f t="shared" si="10"/>
        <v>0</v>
      </c>
    </row>
    <row r="695" spans="1:3">
      <c r="A695" s="3">
        <v>11100300067</v>
      </c>
      <c r="B695" s="3">
        <v>11100300067</v>
      </c>
      <c r="C695" s="5">
        <f t="shared" si="10"/>
        <v>0</v>
      </c>
    </row>
    <row r="696" spans="1:3">
      <c r="A696" s="3">
        <v>11100300068</v>
      </c>
      <c r="B696" s="4">
        <v>11100300068</v>
      </c>
      <c r="C696" s="5">
        <f t="shared" si="10"/>
        <v>0</v>
      </c>
    </row>
    <row r="697" spans="1:3">
      <c r="A697" s="3">
        <v>11100300069</v>
      </c>
      <c r="B697" s="3">
        <v>11100300069</v>
      </c>
      <c r="C697" s="5">
        <f t="shared" si="10"/>
        <v>0</v>
      </c>
    </row>
    <row r="698" spans="1:3">
      <c r="A698" s="3">
        <v>11100300070</v>
      </c>
      <c r="B698" s="4">
        <v>11100300070</v>
      </c>
      <c r="C698" s="5">
        <f t="shared" si="10"/>
        <v>0</v>
      </c>
    </row>
    <row r="699" spans="1:3">
      <c r="A699" s="3">
        <v>11100300071</v>
      </c>
      <c r="B699" s="3">
        <v>11100300071</v>
      </c>
      <c r="C699" s="5">
        <f t="shared" si="10"/>
        <v>0</v>
      </c>
    </row>
    <row r="700" spans="1:3">
      <c r="A700" s="3">
        <v>11100300072</v>
      </c>
      <c r="B700" s="4">
        <v>11100300072</v>
      </c>
      <c r="C700" s="5">
        <f t="shared" si="10"/>
        <v>0</v>
      </c>
    </row>
    <row r="701" spans="1:3">
      <c r="A701" s="3">
        <v>11100300073</v>
      </c>
      <c r="B701" s="3">
        <v>11100300073</v>
      </c>
      <c r="C701" s="5">
        <f t="shared" si="10"/>
        <v>0</v>
      </c>
    </row>
    <row r="702" spans="1:3">
      <c r="A702" s="3">
        <v>11100300074</v>
      </c>
      <c r="B702" s="4">
        <v>11100300074</v>
      </c>
      <c r="C702" s="5">
        <f t="shared" si="10"/>
        <v>0</v>
      </c>
    </row>
    <row r="703" spans="1:3">
      <c r="A703" s="3">
        <v>11100300075</v>
      </c>
      <c r="B703" s="3">
        <v>11100300075</v>
      </c>
      <c r="C703" s="5">
        <f t="shared" si="10"/>
        <v>0</v>
      </c>
    </row>
    <row r="704" spans="1:3">
      <c r="A704" s="3">
        <v>11100300076</v>
      </c>
      <c r="B704" s="4">
        <v>11100300076</v>
      </c>
      <c r="C704" s="5">
        <f t="shared" si="10"/>
        <v>0</v>
      </c>
    </row>
    <row r="705" spans="1:3">
      <c r="A705" s="3">
        <v>11100300077</v>
      </c>
      <c r="B705" s="3">
        <v>11100300077</v>
      </c>
      <c r="C705" s="5">
        <f t="shared" si="10"/>
        <v>0</v>
      </c>
    </row>
    <row r="706" spans="1:3">
      <c r="A706" s="3">
        <v>11100300078</v>
      </c>
      <c r="B706" s="4">
        <v>11100300078</v>
      </c>
      <c r="C706" s="5">
        <f t="shared" si="10"/>
        <v>0</v>
      </c>
    </row>
    <row r="707" spans="1:3">
      <c r="A707" s="3">
        <v>11100300079</v>
      </c>
      <c r="B707" s="3">
        <v>11100300079</v>
      </c>
      <c r="C707" s="5">
        <f t="shared" ref="C707:C770" si="11">+A707-B707</f>
        <v>0</v>
      </c>
    </row>
    <row r="708" spans="1:3">
      <c r="A708" s="3">
        <v>11100300080</v>
      </c>
      <c r="B708" s="4">
        <v>11100300080</v>
      </c>
      <c r="C708" s="5">
        <f t="shared" si="11"/>
        <v>0</v>
      </c>
    </row>
    <row r="709" spans="1:3">
      <c r="A709" s="3">
        <v>11100300081</v>
      </c>
      <c r="B709" s="3">
        <v>11100300081</v>
      </c>
      <c r="C709" s="5">
        <f t="shared" si="11"/>
        <v>0</v>
      </c>
    </row>
    <row r="710" spans="1:3">
      <c r="A710" s="3">
        <v>11200000001</v>
      </c>
      <c r="B710" s="4">
        <v>11200000001</v>
      </c>
      <c r="C710" s="5">
        <f t="shared" si="11"/>
        <v>0</v>
      </c>
    </row>
    <row r="711" spans="1:3">
      <c r="A711" s="3">
        <v>11200000002</v>
      </c>
      <c r="B711" s="3">
        <v>11200000002</v>
      </c>
      <c r="C711" s="5">
        <f t="shared" si="11"/>
        <v>0</v>
      </c>
    </row>
    <row r="712" spans="1:3">
      <c r="A712" s="3" t="s">
        <v>2382</v>
      </c>
      <c r="B712" s="4" t="s">
        <v>2382</v>
      </c>
      <c r="C712" s="5">
        <f t="shared" si="11"/>
        <v>0</v>
      </c>
    </row>
    <row r="713" spans="1:3">
      <c r="A713" s="3" t="s">
        <v>2383</v>
      </c>
      <c r="B713" s="3" t="s">
        <v>2383</v>
      </c>
      <c r="C713" s="5">
        <f t="shared" si="11"/>
        <v>0</v>
      </c>
    </row>
    <row r="714" spans="1:3">
      <c r="A714" s="3">
        <v>11200100003</v>
      </c>
      <c r="B714" s="4">
        <v>11200100003</v>
      </c>
      <c r="C714" s="5">
        <f t="shared" si="11"/>
        <v>0</v>
      </c>
    </row>
    <row r="715" spans="1:3">
      <c r="A715" s="3">
        <v>11200100004</v>
      </c>
      <c r="B715" s="3">
        <v>11200100004</v>
      </c>
      <c r="C715" s="5">
        <f t="shared" si="11"/>
        <v>0</v>
      </c>
    </row>
    <row r="716" spans="1:3">
      <c r="A716" s="3">
        <v>11200100005</v>
      </c>
      <c r="B716" s="4">
        <v>11200100005</v>
      </c>
      <c r="C716" s="5">
        <f t="shared" si="11"/>
        <v>0</v>
      </c>
    </row>
    <row r="717" spans="1:3">
      <c r="A717" s="3">
        <v>11200100006</v>
      </c>
      <c r="B717" s="3">
        <v>11200100006</v>
      </c>
      <c r="C717" s="5">
        <f t="shared" si="11"/>
        <v>0</v>
      </c>
    </row>
    <row r="718" spans="1:3">
      <c r="A718" s="3">
        <v>11200100007</v>
      </c>
      <c r="B718" s="4">
        <v>11200100007</v>
      </c>
      <c r="C718" s="5">
        <f t="shared" si="11"/>
        <v>0</v>
      </c>
    </row>
    <row r="719" spans="1:3">
      <c r="A719" s="3">
        <v>11200100008</v>
      </c>
      <c r="B719" s="3">
        <v>11200100008</v>
      </c>
      <c r="C719" s="5">
        <f t="shared" si="11"/>
        <v>0</v>
      </c>
    </row>
    <row r="720" spans="1:3">
      <c r="A720" s="3">
        <v>11200100009</v>
      </c>
      <c r="B720" s="4">
        <v>11200100009</v>
      </c>
      <c r="C720" s="5">
        <f t="shared" si="11"/>
        <v>0</v>
      </c>
    </row>
    <row r="721" spans="1:3">
      <c r="A721" s="3">
        <v>11200200001</v>
      </c>
      <c r="B721" s="3">
        <v>11200200001</v>
      </c>
      <c r="C721" s="5">
        <f t="shared" si="11"/>
        <v>0</v>
      </c>
    </row>
    <row r="722" spans="1:3">
      <c r="A722" s="3">
        <v>11200200002</v>
      </c>
      <c r="B722" s="4">
        <v>11200200002</v>
      </c>
      <c r="C722" s="5">
        <f t="shared" si="11"/>
        <v>0</v>
      </c>
    </row>
    <row r="723" spans="1:3">
      <c r="A723" s="3">
        <v>11200200003</v>
      </c>
      <c r="B723" s="3">
        <v>11200200003</v>
      </c>
      <c r="C723" s="5">
        <f t="shared" si="11"/>
        <v>0</v>
      </c>
    </row>
    <row r="724" spans="1:3">
      <c r="A724" s="3">
        <v>11200300001</v>
      </c>
      <c r="B724" s="4">
        <v>11200300001</v>
      </c>
      <c r="C724" s="5">
        <f t="shared" si="11"/>
        <v>0</v>
      </c>
    </row>
    <row r="725" spans="1:3">
      <c r="A725" s="3">
        <v>11200300002</v>
      </c>
      <c r="B725" s="3">
        <v>11200300002</v>
      </c>
      <c r="C725" s="5">
        <f t="shared" si="11"/>
        <v>0</v>
      </c>
    </row>
    <row r="726" spans="1:3">
      <c r="A726" s="3">
        <v>11200300003</v>
      </c>
      <c r="B726" s="4">
        <v>11200300003</v>
      </c>
      <c r="C726" s="5">
        <f t="shared" si="11"/>
        <v>0</v>
      </c>
    </row>
    <row r="727" spans="1:3">
      <c r="A727" s="3">
        <v>11200300004</v>
      </c>
      <c r="B727" s="3">
        <v>11200300004</v>
      </c>
      <c r="C727" s="5">
        <f t="shared" si="11"/>
        <v>0</v>
      </c>
    </row>
    <row r="728" spans="1:3">
      <c r="A728" s="3">
        <v>11200300005</v>
      </c>
      <c r="B728" s="4">
        <v>11200300005</v>
      </c>
      <c r="C728" s="5">
        <f t="shared" si="11"/>
        <v>0</v>
      </c>
    </row>
    <row r="729" spans="1:3">
      <c r="A729" s="3">
        <v>11200300006</v>
      </c>
      <c r="B729" s="3">
        <v>11200300006</v>
      </c>
      <c r="C729" s="5">
        <f t="shared" si="11"/>
        <v>0</v>
      </c>
    </row>
    <row r="730" spans="1:3">
      <c r="A730" s="3">
        <v>11200300007</v>
      </c>
      <c r="B730" s="4">
        <v>11200300007</v>
      </c>
      <c r="C730" s="5">
        <f t="shared" si="11"/>
        <v>0</v>
      </c>
    </row>
    <row r="731" spans="1:3">
      <c r="A731" s="3">
        <v>11200300008</v>
      </c>
      <c r="B731" s="3">
        <v>11200300008</v>
      </c>
      <c r="C731" s="5">
        <f t="shared" si="11"/>
        <v>0</v>
      </c>
    </row>
    <row r="732" spans="1:3">
      <c r="A732" s="3">
        <v>11200300009</v>
      </c>
      <c r="B732" s="4">
        <v>11200300009</v>
      </c>
      <c r="C732" s="5">
        <f t="shared" si="11"/>
        <v>0</v>
      </c>
    </row>
    <row r="733" spans="1:3">
      <c r="A733" s="3">
        <v>11200300010</v>
      </c>
      <c r="B733" s="3">
        <v>11200300010</v>
      </c>
      <c r="C733" s="5">
        <f t="shared" si="11"/>
        <v>0</v>
      </c>
    </row>
    <row r="734" spans="1:3">
      <c r="A734" s="3">
        <v>11200300011</v>
      </c>
      <c r="B734" s="4">
        <v>11200300011</v>
      </c>
      <c r="C734" s="5">
        <f t="shared" si="11"/>
        <v>0</v>
      </c>
    </row>
    <row r="735" spans="1:3">
      <c r="A735" s="3">
        <v>11200300012</v>
      </c>
      <c r="B735" s="3">
        <v>11200300012</v>
      </c>
      <c r="C735" s="5">
        <f t="shared" si="11"/>
        <v>0</v>
      </c>
    </row>
    <row r="736" spans="1:3">
      <c r="A736" s="3">
        <v>11200300013</v>
      </c>
      <c r="B736" s="4">
        <v>11200300013</v>
      </c>
      <c r="C736" s="5">
        <f t="shared" si="11"/>
        <v>0</v>
      </c>
    </row>
    <row r="737" spans="1:3">
      <c r="A737" s="3">
        <v>11200300014</v>
      </c>
      <c r="B737" s="3">
        <v>11200300014</v>
      </c>
      <c r="C737" s="5">
        <f t="shared" si="11"/>
        <v>0</v>
      </c>
    </row>
    <row r="738" spans="1:3">
      <c r="A738" s="3">
        <v>11200300015</v>
      </c>
      <c r="B738" s="4">
        <v>11200300015</v>
      </c>
      <c r="C738" s="5">
        <f t="shared" si="11"/>
        <v>0</v>
      </c>
    </row>
    <row r="739" spans="1:3">
      <c r="A739" s="3">
        <v>11200300016</v>
      </c>
      <c r="B739" s="3">
        <v>11200300016</v>
      </c>
      <c r="C739" s="5">
        <f t="shared" si="11"/>
        <v>0</v>
      </c>
    </row>
    <row r="740" spans="1:3">
      <c r="A740" s="3">
        <v>11200300017</v>
      </c>
      <c r="B740" s="4">
        <v>11200300017</v>
      </c>
      <c r="C740" s="5">
        <f t="shared" si="11"/>
        <v>0</v>
      </c>
    </row>
    <row r="741" spans="1:3">
      <c r="A741" s="3">
        <v>11200300018</v>
      </c>
      <c r="B741" s="3">
        <v>11200300018</v>
      </c>
      <c r="C741" s="5">
        <f t="shared" si="11"/>
        <v>0</v>
      </c>
    </row>
    <row r="742" spans="1:3">
      <c r="A742" s="3">
        <v>11200300019</v>
      </c>
      <c r="B742" s="4">
        <v>11200300019</v>
      </c>
      <c r="C742" s="5">
        <f t="shared" si="11"/>
        <v>0</v>
      </c>
    </row>
    <row r="743" spans="1:3">
      <c r="A743" s="3">
        <v>11200300020</v>
      </c>
      <c r="B743" s="3">
        <v>11200300020</v>
      </c>
      <c r="C743" s="5">
        <f t="shared" si="11"/>
        <v>0</v>
      </c>
    </row>
    <row r="744" spans="1:3">
      <c r="A744" s="3">
        <v>11200300021</v>
      </c>
      <c r="B744" s="4">
        <v>11200300021</v>
      </c>
      <c r="C744" s="5">
        <f t="shared" si="11"/>
        <v>0</v>
      </c>
    </row>
    <row r="745" spans="1:3">
      <c r="A745" s="3">
        <v>11200300022</v>
      </c>
      <c r="B745" s="3">
        <v>11200300022</v>
      </c>
      <c r="C745" s="5">
        <f t="shared" si="11"/>
        <v>0</v>
      </c>
    </row>
    <row r="746" spans="1:3">
      <c r="A746" s="3">
        <v>11200300023</v>
      </c>
      <c r="B746" s="4">
        <v>11200300023</v>
      </c>
      <c r="C746" s="5">
        <f t="shared" si="11"/>
        <v>0</v>
      </c>
    </row>
    <row r="747" spans="1:3">
      <c r="A747" s="3">
        <v>11200300024</v>
      </c>
      <c r="B747" s="3">
        <v>11200300024</v>
      </c>
      <c r="C747" s="5">
        <f t="shared" si="11"/>
        <v>0</v>
      </c>
    </row>
    <row r="748" spans="1:3">
      <c r="A748" s="3">
        <v>11200300025</v>
      </c>
      <c r="B748" s="4">
        <v>11200300025</v>
      </c>
      <c r="C748" s="5">
        <f t="shared" si="11"/>
        <v>0</v>
      </c>
    </row>
    <row r="749" spans="1:3">
      <c r="A749" s="3">
        <v>11200300026</v>
      </c>
      <c r="B749" s="3">
        <v>11200300026</v>
      </c>
      <c r="C749" s="5">
        <f t="shared" si="11"/>
        <v>0</v>
      </c>
    </row>
    <row r="750" spans="1:3">
      <c r="A750" s="3">
        <v>11200300027</v>
      </c>
      <c r="B750" s="4">
        <v>11200300027</v>
      </c>
      <c r="C750" s="5">
        <f t="shared" si="11"/>
        <v>0</v>
      </c>
    </row>
    <row r="751" spans="1:3">
      <c r="A751" s="3">
        <v>11200300028</v>
      </c>
      <c r="B751" s="3">
        <v>11200300028</v>
      </c>
      <c r="C751" s="5">
        <f t="shared" si="11"/>
        <v>0</v>
      </c>
    </row>
    <row r="752" spans="1:3">
      <c r="A752" s="3">
        <v>11200300029</v>
      </c>
      <c r="B752" s="4">
        <v>11200300029</v>
      </c>
      <c r="C752" s="5">
        <f t="shared" si="11"/>
        <v>0</v>
      </c>
    </row>
    <row r="753" spans="1:3">
      <c r="A753" s="3">
        <v>11200300030</v>
      </c>
      <c r="B753" s="3">
        <v>11200300030</v>
      </c>
      <c r="C753" s="5">
        <f t="shared" si="11"/>
        <v>0</v>
      </c>
    </row>
    <row r="754" spans="1:3">
      <c r="A754" s="3">
        <v>11200300031</v>
      </c>
      <c r="B754" s="4">
        <v>11200300031</v>
      </c>
      <c r="C754" s="5">
        <f t="shared" si="11"/>
        <v>0</v>
      </c>
    </row>
    <row r="755" spans="1:3">
      <c r="A755" s="3">
        <v>11200300032</v>
      </c>
      <c r="B755" s="3">
        <v>11200300032</v>
      </c>
      <c r="C755" s="5">
        <f t="shared" si="11"/>
        <v>0</v>
      </c>
    </row>
    <row r="756" spans="1:3">
      <c r="A756" s="3">
        <v>11200300033</v>
      </c>
      <c r="B756" s="4">
        <v>11200300033</v>
      </c>
      <c r="C756" s="5">
        <f t="shared" si="11"/>
        <v>0</v>
      </c>
    </row>
    <row r="757" spans="1:3">
      <c r="A757" s="3">
        <v>11200300034</v>
      </c>
      <c r="B757" s="3">
        <v>11200300034</v>
      </c>
      <c r="C757" s="5">
        <f t="shared" si="11"/>
        <v>0</v>
      </c>
    </row>
    <row r="758" spans="1:3">
      <c r="A758" s="3">
        <v>11200300035</v>
      </c>
      <c r="B758" s="4">
        <v>11200300035</v>
      </c>
      <c r="C758" s="5">
        <f t="shared" si="11"/>
        <v>0</v>
      </c>
    </row>
    <row r="759" spans="1:3">
      <c r="A759" s="3">
        <v>11200300036</v>
      </c>
      <c r="B759" s="3">
        <v>11200300036</v>
      </c>
      <c r="C759" s="5">
        <f t="shared" si="11"/>
        <v>0</v>
      </c>
    </row>
    <row r="760" spans="1:3">
      <c r="A760" s="3">
        <v>11200300037</v>
      </c>
      <c r="B760" s="4">
        <v>11200300037</v>
      </c>
      <c r="C760" s="5">
        <f t="shared" si="11"/>
        <v>0</v>
      </c>
    </row>
    <row r="761" spans="1:3">
      <c r="A761" s="3">
        <v>11200300038</v>
      </c>
      <c r="B761" s="3">
        <v>11200300038</v>
      </c>
      <c r="C761" s="5">
        <f t="shared" si="11"/>
        <v>0</v>
      </c>
    </row>
    <row r="762" spans="1:3">
      <c r="A762" s="3">
        <v>11200300039</v>
      </c>
      <c r="B762" s="4">
        <v>11200300039</v>
      </c>
      <c r="C762" s="5">
        <f t="shared" si="11"/>
        <v>0</v>
      </c>
    </row>
    <row r="763" spans="1:3">
      <c r="A763" s="3">
        <v>11200300040</v>
      </c>
      <c r="B763" s="3">
        <v>11200300040</v>
      </c>
      <c r="C763" s="5">
        <f t="shared" si="11"/>
        <v>0</v>
      </c>
    </row>
    <row r="764" spans="1:3">
      <c r="A764" s="3">
        <v>11200300041</v>
      </c>
      <c r="B764" s="4">
        <v>11200300041</v>
      </c>
      <c r="C764" s="5">
        <f t="shared" si="11"/>
        <v>0</v>
      </c>
    </row>
    <row r="765" spans="1:3">
      <c r="A765" s="3">
        <v>11200300042</v>
      </c>
      <c r="B765" s="3">
        <v>11200300042</v>
      </c>
      <c r="C765" s="5">
        <f t="shared" si="11"/>
        <v>0</v>
      </c>
    </row>
    <row r="766" spans="1:3">
      <c r="A766" s="3">
        <v>11200300043</v>
      </c>
      <c r="B766" s="4">
        <v>11200300043</v>
      </c>
      <c r="C766" s="5">
        <f t="shared" si="11"/>
        <v>0</v>
      </c>
    </row>
    <row r="767" spans="1:3">
      <c r="A767" s="3">
        <v>11200300044</v>
      </c>
      <c r="B767" s="3">
        <v>11200300044</v>
      </c>
      <c r="C767" s="5">
        <f t="shared" si="11"/>
        <v>0</v>
      </c>
    </row>
    <row r="768" spans="1:3">
      <c r="A768" s="3">
        <v>11200300045</v>
      </c>
      <c r="B768" s="4">
        <v>11200300045</v>
      </c>
      <c r="C768" s="5">
        <f t="shared" si="11"/>
        <v>0</v>
      </c>
    </row>
    <row r="769" spans="1:3">
      <c r="A769" s="3">
        <v>11200300046</v>
      </c>
      <c r="B769" s="3">
        <v>11200300046</v>
      </c>
      <c r="C769" s="5">
        <f t="shared" si="11"/>
        <v>0</v>
      </c>
    </row>
    <row r="770" spans="1:3">
      <c r="A770" s="3">
        <v>11200300047</v>
      </c>
      <c r="B770" s="4">
        <v>11200300047</v>
      </c>
      <c r="C770" s="5">
        <f t="shared" si="11"/>
        <v>0</v>
      </c>
    </row>
    <row r="771" spans="1:3">
      <c r="A771" s="3">
        <v>11200300048</v>
      </c>
      <c r="B771" s="3">
        <v>11200300048</v>
      </c>
      <c r="C771" s="5">
        <f t="shared" ref="C771:C834" si="12">+A771-B771</f>
        <v>0</v>
      </c>
    </row>
    <row r="772" spans="1:3">
      <c r="A772" s="3">
        <v>11200300049</v>
      </c>
      <c r="B772" s="4">
        <v>11200300049</v>
      </c>
      <c r="C772" s="5">
        <f t="shared" si="12"/>
        <v>0</v>
      </c>
    </row>
    <row r="773" spans="1:3">
      <c r="A773" s="3">
        <v>11200300050</v>
      </c>
      <c r="B773" s="3">
        <v>11200300050</v>
      </c>
      <c r="C773" s="5">
        <f t="shared" si="12"/>
        <v>0</v>
      </c>
    </row>
    <row r="774" spans="1:3">
      <c r="A774" s="3">
        <v>11200300051</v>
      </c>
      <c r="B774" s="4">
        <v>11200300051</v>
      </c>
      <c r="C774" s="5">
        <f t="shared" si="12"/>
        <v>0</v>
      </c>
    </row>
    <row r="775" spans="1:3">
      <c r="A775" s="3">
        <v>11200300052</v>
      </c>
      <c r="B775" s="3">
        <v>11200300052</v>
      </c>
      <c r="C775" s="5">
        <f t="shared" si="12"/>
        <v>0</v>
      </c>
    </row>
    <row r="776" spans="1:3">
      <c r="A776" s="3">
        <v>11200300053</v>
      </c>
      <c r="B776" s="4">
        <v>11200300053</v>
      </c>
      <c r="C776" s="5">
        <f t="shared" si="12"/>
        <v>0</v>
      </c>
    </row>
    <row r="777" spans="1:3">
      <c r="A777" s="3">
        <v>11200300054</v>
      </c>
      <c r="B777" s="3">
        <v>11200300054</v>
      </c>
      <c r="C777" s="5">
        <f t="shared" si="12"/>
        <v>0</v>
      </c>
    </row>
    <row r="778" spans="1:3">
      <c r="A778" s="3">
        <v>11200300055</v>
      </c>
      <c r="B778" s="4">
        <v>11200300055</v>
      </c>
      <c r="C778" s="5">
        <f t="shared" si="12"/>
        <v>0</v>
      </c>
    </row>
    <row r="779" spans="1:3">
      <c r="A779" s="3">
        <v>11200300056</v>
      </c>
      <c r="B779" s="3">
        <v>11200300056</v>
      </c>
      <c r="C779" s="5">
        <f t="shared" si="12"/>
        <v>0</v>
      </c>
    </row>
    <row r="780" spans="1:3">
      <c r="A780" s="3">
        <v>11200300057</v>
      </c>
      <c r="B780" s="4">
        <v>11200300057</v>
      </c>
      <c r="C780" s="5">
        <f t="shared" si="12"/>
        <v>0</v>
      </c>
    </row>
    <row r="781" spans="1:3">
      <c r="A781" s="3">
        <v>11200300058</v>
      </c>
      <c r="B781" s="3">
        <v>11200300058</v>
      </c>
      <c r="C781" s="5">
        <f t="shared" si="12"/>
        <v>0</v>
      </c>
    </row>
    <row r="782" spans="1:3">
      <c r="A782" s="3">
        <v>11200300059</v>
      </c>
      <c r="B782" s="4">
        <v>11200300059</v>
      </c>
      <c r="C782" s="5">
        <f t="shared" si="12"/>
        <v>0</v>
      </c>
    </row>
    <row r="783" spans="1:3">
      <c r="A783" s="3">
        <v>11200300060</v>
      </c>
      <c r="B783" s="3">
        <v>11200300060</v>
      </c>
      <c r="C783" s="5">
        <f t="shared" si="12"/>
        <v>0</v>
      </c>
    </row>
    <row r="784" spans="1:3">
      <c r="A784" s="3">
        <v>11200400001</v>
      </c>
      <c r="B784" s="4">
        <v>11200400001</v>
      </c>
      <c r="C784" s="5">
        <f t="shared" si="12"/>
        <v>0</v>
      </c>
    </row>
    <row r="785" spans="1:3">
      <c r="A785" s="3">
        <v>11200400002</v>
      </c>
      <c r="B785" s="3">
        <v>11200400002</v>
      </c>
      <c r="C785" s="5">
        <f t="shared" si="12"/>
        <v>0</v>
      </c>
    </row>
    <row r="786" spans="1:3">
      <c r="A786" s="3">
        <v>11200400003</v>
      </c>
      <c r="B786" s="4">
        <v>11200400003</v>
      </c>
      <c r="C786" s="5">
        <f t="shared" si="12"/>
        <v>0</v>
      </c>
    </row>
    <row r="787" spans="1:3">
      <c r="A787" s="3">
        <v>11200400004</v>
      </c>
      <c r="B787" s="3">
        <v>11200400004</v>
      </c>
      <c r="C787" s="5">
        <f t="shared" si="12"/>
        <v>0</v>
      </c>
    </row>
    <row r="788" spans="1:3">
      <c r="A788" s="3">
        <v>11200400005</v>
      </c>
      <c r="B788" s="4">
        <v>11200400005</v>
      </c>
      <c r="C788" s="5">
        <f t="shared" si="12"/>
        <v>0</v>
      </c>
    </row>
    <row r="789" spans="1:3">
      <c r="A789" s="3">
        <v>11200400006</v>
      </c>
      <c r="B789" s="3">
        <v>11200400006</v>
      </c>
      <c r="C789" s="5">
        <f t="shared" si="12"/>
        <v>0</v>
      </c>
    </row>
    <row r="790" spans="1:3">
      <c r="A790" s="3">
        <v>11200400007</v>
      </c>
      <c r="B790" s="4">
        <v>11200400007</v>
      </c>
      <c r="C790" s="5">
        <f t="shared" si="12"/>
        <v>0</v>
      </c>
    </row>
    <row r="791" spans="1:3">
      <c r="A791" s="3">
        <v>11200400008</v>
      </c>
      <c r="B791" s="3">
        <v>11200400008</v>
      </c>
      <c r="C791" s="5">
        <f t="shared" si="12"/>
        <v>0</v>
      </c>
    </row>
    <row r="792" spans="1:3">
      <c r="A792" s="3">
        <v>11200400009</v>
      </c>
      <c r="B792" s="4">
        <v>11200400009</v>
      </c>
      <c r="C792" s="5">
        <f t="shared" si="12"/>
        <v>0</v>
      </c>
    </row>
    <row r="793" spans="1:3">
      <c r="A793" s="3">
        <v>11200400010</v>
      </c>
      <c r="B793" s="3">
        <v>11200400010</v>
      </c>
      <c r="C793" s="5">
        <f t="shared" si="12"/>
        <v>0</v>
      </c>
    </row>
    <row r="794" spans="1:3">
      <c r="A794" s="3">
        <v>11200400011</v>
      </c>
      <c r="B794" s="4">
        <v>11200400011</v>
      </c>
      <c r="C794" s="5">
        <f t="shared" si="12"/>
        <v>0</v>
      </c>
    </row>
    <row r="795" spans="1:3">
      <c r="A795" s="3">
        <v>11200400012</v>
      </c>
      <c r="B795" s="3">
        <v>11200400012</v>
      </c>
      <c r="C795" s="5">
        <f t="shared" si="12"/>
        <v>0</v>
      </c>
    </row>
    <row r="796" spans="1:3">
      <c r="A796" s="3">
        <v>11200400013</v>
      </c>
      <c r="B796" s="4">
        <v>11200400013</v>
      </c>
      <c r="C796" s="5">
        <f t="shared" si="12"/>
        <v>0</v>
      </c>
    </row>
    <row r="797" spans="1:3">
      <c r="A797" s="3">
        <v>11200400014</v>
      </c>
      <c r="B797" s="3">
        <v>11200400014</v>
      </c>
      <c r="C797" s="5">
        <f t="shared" si="12"/>
        <v>0</v>
      </c>
    </row>
    <row r="798" spans="1:3">
      <c r="A798" s="3">
        <v>11200400015</v>
      </c>
      <c r="B798" s="4">
        <v>11200400015</v>
      </c>
      <c r="C798" s="5">
        <f t="shared" si="12"/>
        <v>0</v>
      </c>
    </row>
    <row r="799" spans="1:3">
      <c r="A799" s="3">
        <v>11200400016</v>
      </c>
      <c r="B799" s="3">
        <v>11200400016</v>
      </c>
      <c r="C799" s="5">
        <f t="shared" si="12"/>
        <v>0</v>
      </c>
    </row>
    <row r="800" spans="1:3">
      <c r="A800" s="3">
        <v>11200400017</v>
      </c>
      <c r="B800" s="4">
        <v>11200400017</v>
      </c>
      <c r="C800" s="5">
        <f t="shared" si="12"/>
        <v>0</v>
      </c>
    </row>
    <row r="801" spans="1:3">
      <c r="A801" s="3">
        <v>11200400018</v>
      </c>
      <c r="B801" s="3">
        <v>11200400018</v>
      </c>
      <c r="C801" s="5">
        <f t="shared" si="12"/>
        <v>0</v>
      </c>
    </row>
    <row r="802" spans="1:3">
      <c r="A802" s="3">
        <v>11200400019</v>
      </c>
      <c r="B802" s="4">
        <v>11200400019</v>
      </c>
      <c r="C802" s="5">
        <f t="shared" si="12"/>
        <v>0</v>
      </c>
    </row>
    <row r="803" spans="1:3">
      <c r="A803" s="3">
        <v>11200400020</v>
      </c>
      <c r="B803" s="3">
        <v>11200400020</v>
      </c>
      <c r="C803" s="5">
        <f t="shared" si="12"/>
        <v>0</v>
      </c>
    </row>
    <row r="804" spans="1:3">
      <c r="A804" s="3">
        <v>11200400021</v>
      </c>
      <c r="B804" s="4">
        <v>11200400021</v>
      </c>
      <c r="C804" s="5">
        <f t="shared" si="12"/>
        <v>0</v>
      </c>
    </row>
    <row r="805" spans="1:3">
      <c r="A805" s="3">
        <v>11200400022</v>
      </c>
      <c r="B805" s="3">
        <v>11200400022</v>
      </c>
      <c r="C805" s="5">
        <f t="shared" si="12"/>
        <v>0</v>
      </c>
    </row>
    <row r="806" spans="1:3">
      <c r="A806" s="3">
        <v>11200400023</v>
      </c>
      <c r="B806" s="4">
        <v>11200400023</v>
      </c>
      <c r="C806" s="5">
        <f t="shared" si="12"/>
        <v>0</v>
      </c>
    </row>
    <row r="807" spans="1:3">
      <c r="A807" s="3">
        <v>11200400024</v>
      </c>
      <c r="B807" s="3">
        <v>11200400024</v>
      </c>
      <c r="C807" s="5">
        <f t="shared" si="12"/>
        <v>0</v>
      </c>
    </row>
    <row r="808" spans="1:3">
      <c r="A808" s="3">
        <v>11200400025</v>
      </c>
      <c r="B808" s="4">
        <v>11200400025</v>
      </c>
      <c r="C808" s="5">
        <f t="shared" si="12"/>
        <v>0</v>
      </c>
    </row>
    <row r="809" spans="1:3">
      <c r="A809" s="3">
        <v>11200400026</v>
      </c>
      <c r="B809" s="8">
        <v>11200400026</v>
      </c>
      <c r="C809" s="5">
        <f t="shared" si="12"/>
        <v>0</v>
      </c>
    </row>
    <row r="810" spans="1:3">
      <c r="A810" s="3">
        <v>11200400027</v>
      </c>
      <c r="B810" s="4">
        <v>11200400027</v>
      </c>
      <c r="C810" s="5">
        <f t="shared" si="12"/>
        <v>0</v>
      </c>
    </row>
    <row r="811" spans="1:3">
      <c r="A811" s="3">
        <v>11200400028</v>
      </c>
      <c r="B811" s="3">
        <v>11200400028</v>
      </c>
      <c r="C811" s="5">
        <f t="shared" si="12"/>
        <v>0</v>
      </c>
    </row>
    <row r="812" spans="1:3">
      <c r="A812" s="3">
        <v>11200400029</v>
      </c>
      <c r="B812" s="4">
        <v>11200400029</v>
      </c>
      <c r="C812" s="5">
        <f t="shared" si="12"/>
        <v>0</v>
      </c>
    </row>
    <row r="813" spans="1:3">
      <c r="A813" s="3">
        <v>11200500001</v>
      </c>
      <c r="B813" s="3">
        <v>11200500001</v>
      </c>
      <c r="C813" s="5">
        <f t="shared" si="12"/>
        <v>0</v>
      </c>
    </row>
    <row r="814" spans="1:3">
      <c r="A814" s="3">
        <v>11200500002</v>
      </c>
      <c r="B814" s="4">
        <v>11200500002</v>
      </c>
      <c r="C814" s="5">
        <f t="shared" si="12"/>
        <v>0</v>
      </c>
    </row>
    <row r="815" spans="1:3">
      <c r="A815" s="3">
        <v>11200500003</v>
      </c>
      <c r="B815" s="3">
        <v>11200500003</v>
      </c>
      <c r="C815" s="5">
        <f t="shared" si="12"/>
        <v>0</v>
      </c>
    </row>
    <row r="816" spans="1:3">
      <c r="A816" s="3">
        <v>11200500004</v>
      </c>
      <c r="B816" s="4">
        <v>11200500004</v>
      </c>
      <c r="C816" s="5">
        <f t="shared" si="12"/>
        <v>0</v>
      </c>
    </row>
    <row r="817" spans="1:3">
      <c r="A817" s="3">
        <v>11200500005</v>
      </c>
      <c r="B817" s="3">
        <v>11200500005</v>
      </c>
      <c r="C817" s="5">
        <f t="shared" si="12"/>
        <v>0</v>
      </c>
    </row>
    <row r="818" spans="1:3">
      <c r="A818" s="3">
        <v>11200500006</v>
      </c>
      <c r="B818" s="4">
        <v>11200500006</v>
      </c>
      <c r="C818" s="5">
        <f t="shared" si="12"/>
        <v>0</v>
      </c>
    </row>
    <row r="819" spans="1:3">
      <c r="A819" s="3">
        <v>11200500007</v>
      </c>
      <c r="B819" s="3">
        <v>11200500007</v>
      </c>
      <c r="C819" s="5">
        <f t="shared" si="12"/>
        <v>0</v>
      </c>
    </row>
    <row r="820" spans="1:3">
      <c r="A820" s="3">
        <v>11200500008</v>
      </c>
      <c r="B820" s="4">
        <v>11200500008</v>
      </c>
      <c r="C820" s="5">
        <f t="shared" si="12"/>
        <v>0</v>
      </c>
    </row>
    <row r="821" spans="1:3">
      <c r="A821" s="3">
        <v>11200500009</v>
      </c>
      <c r="B821" s="3">
        <v>11200500009</v>
      </c>
      <c r="C821" s="5">
        <f t="shared" si="12"/>
        <v>0</v>
      </c>
    </row>
    <row r="822" spans="1:3">
      <c r="A822" s="3">
        <v>11200500010</v>
      </c>
      <c r="B822" s="4">
        <v>11200500010</v>
      </c>
      <c r="C822" s="5">
        <f t="shared" si="12"/>
        <v>0</v>
      </c>
    </row>
    <row r="823" spans="1:3">
      <c r="A823" s="3">
        <v>11200500011</v>
      </c>
      <c r="B823" s="3">
        <v>11200500011</v>
      </c>
      <c r="C823" s="5">
        <f t="shared" si="12"/>
        <v>0</v>
      </c>
    </row>
    <row r="824" spans="1:3">
      <c r="A824" s="3">
        <v>11200500012</v>
      </c>
      <c r="B824" s="4">
        <v>11200500012</v>
      </c>
      <c r="C824" s="5">
        <f t="shared" si="12"/>
        <v>0</v>
      </c>
    </row>
    <row r="825" spans="1:3">
      <c r="A825" s="3">
        <v>11200500013</v>
      </c>
      <c r="B825" s="3">
        <v>11200500013</v>
      </c>
      <c r="C825" s="5">
        <f t="shared" si="12"/>
        <v>0</v>
      </c>
    </row>
    <row r="826" spans="1:3">
      <c r="A826" s="3">
        <v>11200500014</v>
      </c>
      <c r="B826" s="4">
        <v>11200500014</v>
      </c>
      <c r="C826" s="5">
        <f t="shared" si="12"/>
        <v>0</v>
      </c>
    </row>
    <row r="827" spans="1:3">
      <c r="A827" s="3">
        <v>11200500015</v>
      </c>
      <c r="B827" s="3">
        <v>11200500015</v>
      </c>
      <c r="C827" s="5">
        <f t="shared" si="12"/>
        <v>0</v>
      </c>
    </row>
    <row r="828" spans="1:3">
      <c r="A828" s="3">
        <v>11200500016</v>
      </c>
      <c r="B828" s="4">
        <v>11200500016</v>
      </c>
      <c r="C828" s="5">
        <f t="shared" si="12"/>
        <v>0</v>
      </c>
    </row>
    <row r="829" spans="1:3">
      <c r="A829" s="3">
        <v>11200500017</v>
      </c>
      <c r="B829" s="3">
        <v>11200500017</v>
      </c>
      <c r="C829" s="5">
        <f t="shared" si="12"/>
        <v>0</v>
      </c>
    </row>
    <row r="830" spans="1:3">
      <c r="A830" s="3">
        <v>11200500018</v>
      </c>
      <c r="B830" s="4">
        <v>11200500018</v>
      </c>
      <c r="C830" s="5">
        <f t="shared" si="12"/>
        <v>0</v>
      </c>
    </row>
    <row r="831" spans="1:3">
      <c r="A831" s="3">
        <v>11300000001</v>
      </c>
      <c r="B831" s="3">
        <v>11300000001</v>
      </c>
      <c r="C831" s="5">
        <f t="shared" si="12"/>
        <v>0</v>
      </c>
    </row>
    <row r="832" spans="1:3">
      <c r="A832" s="3">
        <v>11300000002</v>
      </c>
      <c r="B832" s="4">
        <v>11300000002</v>
      </c>
      <c r="C832" s="5">
        <f t="shared" si="12"/>
        <v>0</v>
      </c>
    </row>
    <row r="833" spans="1:3">
      <c r="A833" s="3">
        <v>11300000003</v>
      </c>
      <c r="B833" s="3">
        <v>11300000003</v>
      </c>
      <c r="C833" s="5">
        <f t="shared" si="12"/>
        <v>0</v>
      </c>
    </row>
    <row r="834" spans="1:3">
      <c r="A834" s="3">
        <v>11300100001</v>
      </c>
      <c r="B834" s="4">
        <v>11300100001</v>
      </c>
      <c r="C834" s="5">
        <f t="shared" si="12"/>
        <v>0</v>
      </c>
    </row>
    <row r="835" spans="1:3">
      <c r="A835" s="3">
        <v>11300100002</v>
      </c>
      <c r="B835" s="3">
        <v>11300100002</v>
      </c>
      <c r="C835" s="5">
        <f t="shared" ref="C835:C898" si="13">+A835-B835</f>
        <v>0</v>
      </c>
    </row>
    <row r="836" spans="1:3">
      <c r="A836" s="3">
        <v>11300100003</v>
      </c>
      <c r="B836" s="4">
        <v>11300100003</v>
      </c>
      <c r="C836" s="5">
        <f t="shared" si="13"/>
        <v>0</v>
      </c>
    </row>
    <row r="837" spans="1:3">
      <c r="A837" s="3">
        <v>11300100004</v>
      </c>
      <c r="B837" s="3">
        <v>11300100004</v>
      </c>
      <c r="C837" s="5">
        <f t="shared" si="13"/>
        <v>0</v>
      </c>
    </row>
    <row r="838" spans="1:3">
      <c r="A838" s="3">
        <v>11300100005</v>
      </c>
      <c r="B838" s="4">
        <v>11300100005</v>
      </c>
      <c r="C838" s="5">
        <f t="shared" si="13"/>
        <v>0</v>
      </c>
    </row>
    <row r="839" spans="1:3">
      <c r="A839" s="3">
        <v>11300100006</v>
      </c>
      <c r="B839" s="3">
        <v>11300100006</v>
      </c>
      <c r="C839" s="5">
        <f t="shared" si="13"/>
        <v>0</v>
      </c>
    </row>
    <row r="840" spans="1:3">
      <c r="A840" s="3">
        <v>11300100007</v>
      </c>
      <c r="B840" s="4">
        <v>11300100007</v>
      </c>
      <c r="C840" s="5">
        <f t="shared" si="13"/>
        <v>0</v>
      </c>
    </row>
    <row r="841" spans="1:3">
      <c r="A841" s="3">
        <v>11300100008</v>
      </c>
      <c r="B841" s="3">
        <v>11300100008</v>
      </c>
      <c r="C841" s="5">
        <f t="shared" si="13"/>
        <v>0</v>
      </c>
    </row>
    <row r="842" spans="1:3">
      <c r="A842" s="3">
        <v>11300100009</v>
      </c>
      <c r="B842" s="4">
        <v>11300100009</v>
      </c>
      <c r="C842" s="5">
        <f t="shared" si="13"/>
        <v>0</v>
      </c>
    </row>
    <row r="843" spans="1:3">
      <c r="A843" s="3">
        <v>11300200001</v>
      </c>
      <c r="B843" s="3">
        <v>11300200001</v>
      </c>
      <c r="C843" s="5">
        <f t="shared" si="13"/>
        <v>0</v>
      </c>
    </row>
    <row r="844" spans="1:3">
      <c r="A844" s="3">
        <v>11300200002</v>
      </c>
      <c r="B844" s="4">
        <v>11300200002</v>
      </c>
      <c r="C844" s="5">
        <f t="shared" si="13"/>
        <v>0</v>
      </c>
    </row>
    <row r="845" spans="1:3">
      <c r="A845" s="3">
        <v>11300300001</v>
      </c>
      <c r="B845" s="3">
        <v>11300300001</v>
      </c>
      <c r="C845" s="5">
        <f t="shared" si="13"/>
        <v>0</v>
      </c>
    </row>
    <row r="846" spans="1:3">
      <c r="A846" s="3">
        <v>11300300002</v>
      </c>
      <c r="B846" s="4">
        <v>11300300002</v>
      </c>
      <c r="C846" s="5">
        <f t="shared" si="13"/>
        <v>0</v>
      </c>
    </row>
    <row r="847" spans="1:3">
      <c r="A847" s="3">
        <v>11300400001</v>
      </c>
      <c r="B847" s="3">
        <v>11300400001</v>
      </c>
      <c r="C847" s="5">
        <f t="shared" si="13"/>
        <v>0</v>
      </c>
    </row>
    <row r="848" spans="1:3">
      <c r="A848" s="3">
        <v>11300400004</v>
      </c>
      <c r="B848" s="4">
        <v>11300400004</v>
      </c>
      <c r="C848" s="5">
        <f t="shared" si="13"/>
        <v>0</v>
      </c>
    </row>
    <row r="849" spans="1:4">
      <c r="A849" s="3">
        <v>11300400002</v>
      </c>
      <c r="B849" s="3">
        <v>11300400002</v>
      </c>
      <c r="C849" s="5">
        <f t="shared" si="13"/>
        <v>0</v>
      </c>
    </row>
    <row r="850" spans="1:4">
      <c r="A850" s="3">
        <v>11300400003</v>
      </c>
      <c r="B850" s="4">
        <v>11300400003</v>
      </c>
      <c r="C850" s="5">
        <f t="shared" si="13"/>
        <v>0</v>
      </c>
    </row>
    <row r="851" spans="1:4">
      <c r="A851" s="3">
        <v>11300400005</v>
      </c>
      <c r="B851" s="3">
        <v>11300400005</v>
      </c>
      <c r="C851" s="5">
        <f t="shared" si="13"/>
        <v>0</v>
      </c>
    </row>
    <row r="852" spans="1:4">
      <c r="A852" s="3">
        <v>11300400006</v>
      </c>
      <c r="B852" s="4">
        <v>11300400006</v>
      </c>
      <c r="C852" s="5">
        <f t="shared" si="13"/>
        <v>0</v>
      </c>
    </row>
    <row r="853" spans="1:4">
      <c r="A853" s="3">
        <v>11300400007</v>
      </c>
      <c r="B853" s="3">
        <v>11300400007</v>
      </c>
      <c r="C853" s="5">
        <f t="shared" si="13"/>
        <v>0</v>
      </c>
    </row>
    <row r="854" spans="1:4">
      <c r="A854" s="3">
        <v>11300400008</v>
      </c>
      <c r="B854" s="4">
        <v>11300400008</v>
      </c>
      <c r="C854" s="5">
        <f t="shared" si="13"/>
        <v>0</v>
      </c>
    </row>
    <row r="855" spans="1:4">
      <c r="A855" s="3">
        <v>11300400009</v>
      </c>
      <c r="B855" s="3">
        <v>11300400009</v>
      </c>
      <c r="C855" s="5">
        <f t="shared" si="13"/>
        <v>0</v>
      </c>
    </row>
    <row r="856" spans="1:4">
      <c r="A856" s="3">
        <v>11300400010</v>
      </c>
      <c r="B856" s="4">
        <v>11300400010</v>
      </c>
      <c r="C856" s="5">
        <f t="shared" si="13"/>
        <v>0</v>
      </c>
    </row>
    <row r="857" spans="1:4">
      <c r="A857" s="3">
        <v>11300500001</v>
      </c>
      <c r="B857" s="3">
        <v>11300500001</v>
      </c>
      <c r="C857" s="5">
        <f t="shared" si="13"/>
        <v>0</v>
      </c>
      <c r="D857" s="3">
        <v>11300400011</v>
      </c>
    </row>
    <row r="858" spans="1:4">
      <c r="A858" s="3">
        <v>11300500002</v>
      </c>
      <c r="B858" s="4">
        <v>11300500002</v>
      </c>
      <c r="C858" s="5">
        <f t="shared" si="13"/>
        <v>0</v>
      </c>
    </row>
    <row r="859" spans="1:4">
      <c r="A859" s="3">
        <v>11300500003</v>
      </c>
      <c r="B859" s="3">
        <v>11300500003</v>
      </c>
      <c r="C859" s="5">
        <f t="shared" si="13"/>
        <v>0</v>
      </c>
    </row>
    <row r="860" spans="1:4">
      <c r="A860" s="3">
        <v>11300500004</v>
      </c>
      <c r="B860" s="4">
        <v>11300500004</v>
      </c>
      <c r="C860" s="5">
        <f t="shared" si="13"/>
        <v>0</v>
      </c>
    </row>
    <row r="861" spans="1:4">
      <c r="A861" s="3">
        <v>11300500005</v>
      </c>
      <c r="B861" s="3">
        <v>11300500005</v>
      </c>
      <c r="C861" s="5">
        <f t="shared" si="13"/>
        <v>0</v>
      </c>
    </row>
    <row r="862" spans="1:4">
      <c r="A862" s="3">
        <v>11300500006</v>
      </c>
      <c r="B862" s="4">
        <v>11300500006</v>
      </c>
      <c r="C862" s="5">
        <f t="shared" si="13"/>
        <v>0</v>
      </c>
    </row>
    <row r="863" spans="1:4">
      <c r="A863" s="3">
        <v>11300600001</v>
      </c>
      <c r="B863" s="3">
        <v>11300600001</v>
      </c>
      <c r="C863" s="5">
        <f t="shared" si="13"/>
        <v>0</v>
      </c>
    </row>
    <row r="864" spans="1:4">
      <c r="A864" s="3">
        <v>11300600002</v>
      </c>
      <c r="B864" s="4">
        <v>11300600002</v>
      </c>
      <c r="C864" s="5">
        <f t="shared" si="13"/>
        <v>0</v>
      </c>
    </row>
    <row r="865" spans="1:4">
      <c r="A865" s="3">
        <v>11300600003</v>
      </c>
      <c r="B865" s="3">
        <v>11300600003</v>
      </c>
      <c r="C865" s="5">
        <f t="shared" si="13"/>
        <v>0</v>
      </c>
    </row>
    <row r="866" spans="1:4">
      <c r="A866" s="3">
        <v>11300600004</v>
      </c>
      <c r="B866" s="4">
        <v>11300600004</v>
      </c>
      <c r="C866" s="5">
        <f t="shared" si="13"/>
        <v>0</v>
      </c>
    </row>
    <row r="867" spans="1:4">
      <c r="A867" s="3">
        <v>13100500001</v>
      </c>
      <c r="B867" s="3">
        <v>13100500001</v>
      </c>
      <c r="C867" s="5">
        <f t="shared" si="13"/>
        <v>0</v>
      </c>
    </row>
    <row r="868" spans="1:4">
      <c r="A868" s="3">
        <v>13100500002</v>
      </c>
      <c r="B868" s="4">
        <v>13100500002</v>
      </c>
      <c r="C868" s="5">
        <f t="shared" si="13"/>
        <v>0</v>
      </c>
    </row>
    <row r="869" spans="1:4">
      <c r="A869" s="3">
        <v>13100500003</v>
      </c>
      <c r="B869" s="3">
        <v>13100500003</v>
      </c>
      <c r="C869" s="5">
        <f t="shared" si="13"/>
        <v>0</v>
      </c>
    </row>
    <row r="870" spans="1:4">
      <c r="A870" s="3">
        <v>13100500004</v>
      </c>
      <c r="B870" s="4">
        <v>13100500004</v>
      </c>
      <c r="C870" s="5">
        <f t="shared" si="13"/>
        <v>0</v>
      </c>
    </row>
    <row r="871" spans="1:4">
      <c r="A871" s="3">
        <v>13100500005</v>
      </c>
      <c r="B871" s="3">
        <v>13100500005</v>
      </c>
      <c r="C871" s="5">
        <f t="shared" si="13"/>
        <v>0</v>
      </c>
    </row>
    <row r="872" spans="1:4">
      <c r="A872" s="3">
        <v>13100300001</v>
      </c>
      <c r="B872" s="4">
        <v>13100300001</v>
      </c>
      <c r="C872" s="5">
        <f t="shared" si="13"/>
        <v>0</v>
      </c>
      <c r="D872" s="3">
        <v>13100500006</v>
      </c>
    </row>
    <row r="873" spans="1:4">
      <c r="A873" s="3">
        <v>13100300002</v>
      </c>
      <c r="B873" s="3">
        <v>13100300002</v>
      </c>
      <c r="C873" s="5">
        <f t="shared" si="13"/>
        <v>0</v>
      </c>
    </row>
    <row r="874" spans="1:4">
      <c r="A874" s="3">
        <v>12000000001</v>
      </c>
      <c r="B874" s="4">
        <v>12000000001</v>
      </c>
      <c r="C874" s="5">
        <f t="shared" si="13"/>
        <v>0</v>
      </c>
    </row>
    <row r="875" spans="1:4">
      <c r="A875" s="3">
        <v>12000000002</v>
      </c>
      <c r="B875" s="3">
        <v>12000000002</v>
      </c>
      <c r="C875" s="5">
        <f t="shared" si="13"/>
        <v>0</v>
      </c>
    </row>
    <row r="876" spans="1:4">
      <c r="A876" s="3">
        <v>12100100001</v>
      </c>
      <c r="B876" s="4">
        <v>12100100001</v>
      </c>
      <c r="C876" s="5">
        <f t="shared" si="13"/>
        <v>0</v>
      </c>
    </row>
    <row r="877" spans="1:4">
      <c r="A877" s="3">
        <v>12100100002</v>
      </c>
      <c r="B877" s="3">
        <v>12100100002</v>
      </c>
      <c r="C877" s="5">
        <f t="shared" si="13"/>
        <v>0</v>
      </c>
    </row>
    <row r="878" spans="1:4">
      <c r="A878" s="3">
        <v>12100100003</v>
      </c>
      <c r="B878" s="4">
        <v>12100100003</v>
      </c>
      <c r="C878" s="5">
        <f t="shared" si="13"/>
        <v>0</v>
      </c>
    </row>
    <row r="879" spans="1:4">
      <c r="A879" s="3">
        <v>12100100004</v>
      </c>
      <c r="B879" s="3">
        <v>12100100004</v>
      </c>
      <c r="C879" s="5">
        <f t="shared" si="13"/>
        <v>0</v>
      </c>
    </row>
    <row r="880" spans="1:4">
      <c r="A880" s="3">
        <v>12100100005</v>
      </c>
      <c r="B880" s="4">
        <v>12100100005</v>
      </c>
      <c r="C880" s="5">
        <f t="shared" si="13"/>
        <v>0</v>
      </c>
    </row>
    <row r="881" spans="1:3">
      <c r="A881" s="3">
        <v>12100100006</v>
      </c>
      <c r="B881" s="3">
        <v>12100100006</v>
      </c>
      <c r="C881" s="5">
        <f t="shared" si="13"/>
        <v>0</v>
      </c>
    </row>
    <row r="882" spans="1:3">
      <c r="A882" s="3">
        <v>12100100007</v>
      </c>
      <c r="B882" s="4">
        <v>12100100007</v>
      </c>
      <c r="C882" s="5">
        <f t="shared" si="13"/>
        <v>0</v>
      </c>
    </row>
    <row r="883" spans="1:3">
      <c r="A883" s="3">
        <v>12100200001</v>
      </c>
      <c r="B883" s="3">
        <v>12100200001</v>
      </c>
      <c r="C883" s="5">
        <f t="shared" si="13"/>
        <v>0</v>
      </c>
    </row>
    <row r="884" spans="1:3">
      <c r="A884" s="3">
        <v>12100200002</v>
      </c>
      <c r="B884" s="4">
        <v>12100200002</v>
      </c>
      <c r="C884" s="5">
        <f t="shared" si="13"/>
        <v>0</v>
      </c>
    </row>
    <row r="885" spans="1:3">
      <c r="A885" s="3">
        <v>12100200003</v>
      </c>
      <c r="B885" s="3">
        <v>12100200003</v>
      </c>
      <c r="C885" s="5">
        <f t="shared" si="13"/>
        <v>0</v>
      </c>
    </row>
    <row r="886" spans="1:3">
      <c r="A886" s="3">
        <v>12100200004</v>
      </c>
      <c r="B886" s="4">
        <v>12100200004</v>
      </c>
      <c r="C886" s="5">
        <f t="shared" si="13"/>
        <v>0</v>
      </c>
    </row>
    <row r="887" spans="1:3">
      <c r="A887" s="3">
        <v>12100200005</v>
      </c>
      <c r="B887" s="3">
        <v>12100200005</v>
      </c>
      <c r="C887" s="5">
        <f t="shared" si="13"/>
        <v>0</v>
      </c>
    </row>
    <row r="888" spans="1:3">
      <c r="A888" s="3">
        <v>12100200006</v>
      </c>
      <c r="B888" s="4">
        <v>12100200006</v>
      </c>
      <c r="C888" s="5">
        <f t="shared" si="13"/>
        <v>0</v>
      </c>
    </row>
    <row r="889" spans="1:3">
      <c r="A889" s="3">
        <v>12100200007</v>
      </c>
      <c r="B889" s="3">
        <v>12100200007</v>
      </c>
      <c r="C889" s="5">
        <f t="shared" si="13"/>
        <v>0</v>
      </c>
    </row>
    <row r="890" spans="1:3">
      <c r="A890" s="3">
        <v>12100200008</v>
      </c>
      <c r="B890" s="4">
        <v>12100200008</v>
      </c>
      <c r="C890" s="5">
        <f t="shared" si="13"/>
        <v>0</v>
      </c>
    </row>
    <row r="891" spans="1:3">
      <c r="A891" s="3">
        <v>12100200009</v>
      </c>
      <c r="B891" s="3">
        <v>12100200009</v>
      </c>
      <c r="C891" s="5">
        <f t="shared" si="13"/>
        <v>0</v>
      </c>
    </row>
    <row r="892" spans="1:3">
      <c r="A892" s="3">
        <v>12100200010</v>
      </c>
      <c r="B892" s="4">
        <v>12100200010</v>
      </c>
      <c r="C892" s="5">
        <f t="shared" si="13"/>
        <v>0</v>
      </c>
    </row>
    <row r="893" spans="1:3">
      <c r="A893" s="3">
        <v>12100200011</v>
      </c>
      <c r="B893" s="3">
        <v>12100200011</v>
      </c>
      <c r="C893" s="5">
        <f t="shared" si="13"/>
        <v>0</v>
      </c>
    </row>
    <row r="894" spans="1:3">
      <c r="A894" s="3">
        <v>12100200012</v>
      </c>
      <c r="B894" s="4">
        <v>12100200012</v>
      </c>
      <c r="C894" s="5">
        <f t="shared" si="13"/>
        <v>0</v>
      </c>
    </row>
    <row r="895" spans="1:3">
      <c r="A895" s="3">
        <v>12100200013</v>
      </c>
      <c r="B895" s="3">
        <v>12100200013</v>
      </c>
      <c r="C895" s="5">
        <f t="shared" si="13"/>
        <v>0</v>
      </c>
    </row>
    <row r="896" spans="1:3">
      <c r="A896" s="3">
        <v>12100200014</v>
      </c>
      <c r="B896" s="4">
        <v>12100200014</v>
      </c>
      <c r="C896" s="5">
        <f t="shared" si="13"/>
        <v>0</v>
      </c>
    </row>
    <row r="897" spans="1:3">
      <c r="A897" s="3">
        <v>12100000001</v>
      </c>
      <c r="B897" s="3">
        <v>12100000001</v>
      </c>
      <c r="C897" s="5">
        <f t="shared" si="13"/>
        <v>0</v>
      </c>
    </row>
    <row r="898" spans="1:3">
      <c r="A898" s="3">
        <v>12100000002</v>
      </c>
      <c r="B898" s="4">
        <v>12100000002</v>
      </c>
      <c r="C898" s="5">
        <f t="shared" si="13"/>
        <v>0</v>
      </c>
    </row>
    <row r="899" spans="1:3">
      <c r="A899" s="3">
        <v>12100000003</v>
      </c>
      <c r="B899" s="3">
        <v>12100000003</v>
      </c>
      <c r="C899" s="5">
        <f t="shared" ref="C899:C962" si="14">+A899-B899</f>
        <v>0</v>
      </c>
    </row>
    <row r="900" spans="1:3">
      <c r="A900" s="3">
        <v>12100000004</v>
      </c>
      <c r="B900" s="4">
        <v>12100000004</v>
      </c>
      <c r="C900" s="5">
        <f t="shared" si="14"/>
        <v>0</v>
      </c>
    </row>
    <row r="901" spans="1:3">
      <c r="A901" s="3">
        <v>12100000005</v>
      </c>
      <c r="B901" s="3">
        <v>12100000005</v>
      </c>
      <c r="C901" s="5">
        <f t="shared" si="14"/>
        <v>0</v>
      </c>
    </row>
    <row r="902" spans="1:3">
      <c r="A902" s="3">
        <v>12100300001</v>
      </c>
      <c r="B902" s="4">
        <v>12100300001</v>
      </c>
      <c r="C902" s="5">
        <f t="shared" si="14"/>
        <v>0</v>
      </c>
    </row>
    <row r="903" spans="1:3">
      <c r="A903" s="3">
        <v>12100300002</v>
      </c>
      <c r="B903" s="3">
        <v>12100300002</v>
      </c>
      <c r="C903" s="5">
        <f t="shared" si="14"/>
        <v>0</v>
      </c>
    </row>
    <row r="904" spans="1:3">
      <c r="A904" s="3">
        <v>12100300003</v>
      </c>
      <c r="B904" s="4">
        <v>12100300003</v>
      </c>
      <c r="C904" s="5">
        <f t="shared" si="14"/>
        <v>0</v>
      </c>
    </row>
    <row r="905" spans="1:3">
      <c r="A905" s="3">
        <v>12200000001</v>
      </c>
      <c r="B905" s="3">
        <v>12200000001</v>
      </c>
      <c r="C905" s="5">
        <f t="shared" si="14"/>
        <v>0</v>
      </c>
    </row>
    <row r="906" spans="1:3">
      <c r="A906" s="3">
        <v>12200000002</v>
      </c>
      <c r="B906" s="4">
        <v>12200000002</v>
      </c>
      <c r="C906" s="5">
        <f t="shared" si="14"/>
        <v>0</v>
      </c>
    </row>
    <row r="907" spans="1:3">
      <c r="A907" s="3">
        <v>12200000003</v>
      </c>
      <c r="B907" s="3">
        <v>12200000003</v>
      </c>
      <c r="C907" s="5">
        <f t="shared" si="14"/>
        <v>0</v>
      </c>
    </row>
    <row r="908" spans="1:3">
      <c r="A908" s="3">
        <v>12200000004</v>
      </c>
      <c r="B908" s="4">
        <v>12200000004</v>
      </c>
      <c r="C908" s="5">
        <f t="shared" si="14"/>
        <v>0</v>
      </c>
    </row>
    <row r="909" spans="1:3">
      <c r="A909" s="3">
        <v>12200200001</v>
      </c>
      <c r="B909" s="3">
        <v>12200200001</v>
      </c>
      <c r="C909" s="5">
        <f t="shared" si="14"/>
        <v>0</v>
      </c>
    </row>
    <row r="910" spans="1:3">
      <c r="A910" s="3">
        <v>12200200002</v>
      </c>
      <c r="B910" s="4">
        <v>12200200002</v>
      </c>
      <c r="C910" s="5">
        <f t="shared" si="14"/>
        <v>0</v>
      </c>
    </row>
    <row r="911" spans="1:3">
      <c r="A911" s="3">
        <v>12200200003</v>
      </c>
      <c r="B911" s="3">
        <v>12200200003</v>
      </c>
      <c r="C911" s="5">
        <f t="shared" si="14"/>
        <v>0</v>
      </c>
    </row>
    <row r="912" spans="1:3">
      <c r="A912" s="3">
        <v>12200200004</v>
      </c>
      <c r="B912" s="4">
        <v>12200200004</v>
      </c>
      <c r="C912" s="5">
        <f t="shared" si="14"/>
        <v>0</v>
      </c>
    </row>
    <row r="913" spans="1:3">
      <c r="A913" s="3">
        <v>12200200005</v>
      </c>
      <c r="B913" s="3">
        <v>12200200005</v>
      </c>
      <c r="C913" s="5">
        <f t="shared" si="14"/>
        <v>0</v>
      </c>
    </row>
    <row r="914" spans="1:3">
      <c r="A914" s="3">
        <v>12200200006</v>
      </c>
      <c r="B914" s="4">
        <v>12200200006</v>
      </c>
      <c r="C914" s="5">
        <f t="shared" si="14"/>
        <v>0</v>
      </c>
    </row>
    <row r="915" spans="1:3">
      <c r="A915" s="3">
        <v>12200200007</v>
      </c>
      <c r="B915" s="3">
        <v>12200200007</v>
      </c>
      <c r="C915" s="5">
        <f t="shared" si="14"/>
        <v>0</v>
      </c>
    </row>
    <row r="916" spans="1:3">
      <c r="A916" s="3">
        <v>12200200008</v>
      </c>
      <c r="B916" s="4">
        <v>12200200008</v>
      </c>
      <c r="C916" s="5">
        <f t="shared" si="14"/>
        <v>0</v>
      </c>
    </row>
    <row r="917" spans="1:3">
      <c r="A917" s="3">
        <v>12200200009</v>
      </c>
      <c r="B917" s="3">
        <v>12200200009</v>
      </c>
      <c r="C917" s="5">
        <f t="shared" si="14"/>
        <v>0</v>
      </c>
    </row>
    <row r="918" spans="1:3">
      <c r="A918" s="3">
        <v>12200200010</v>
      </c>
      <c r="B918" s="4">
        <v>12200200010</v>
      </c>
      <c r="C918" s="5">
        <f t="shared" si="14"/>
        <v>0</v>
      </c>
    </row>
    <row r="919" spans="1:3">
      <c r="A919" s="3">
        <v>12200200011</v>
      </c>
      <c r="B919" s="3">
        <v>12200200011</v>
      </c>
      <c r="C919" s="5">
        <f t="shared" si="14"/>
        <v>0</v>
      </c>
    </row>
    <row r="920" spans="1:3">
      <c r="A920" s="3">
        <v>12200200012</v>
      </c>
      <c r="B920" s="4">
        <v>12200200012</v>
      </c>
      <c r="C920" s="5">
        <f t="shared" si="14"/>
        <v>0</v>
      </c>
    </row>
    <row r="921" spans="1:3">
      <c r="A921" s="3">
        <v>12200200013</v>
      </c>
      <c r="B921" s="3">
        <v>12200200013</v>
      </c>
      <c r="C921" s="5">
        <f t="shared" si="14"/>
        <v>0</v>
      </c>
    </row>
    <row r="922" spans="1:3">
      <c r="A922" s="3">
        <v>12200200014</v>
      </c>
      <c r="B922" s="4">
        <v>12200200014</v>
      </c>
      <c r="C922" s="5">
        <f t="shared" si="14"/>
        <v>0</v>
      </c>
    </row>
    <row r="923" spans="1:3">
      <c r="A923" s="3">
        <v>12200200015</v>
      </c>
      <c r="B923" s="3">
        <v>12200200015</v>
      </c>
      <c r="C923" s="5">
        <f t="shared" si="14"/>
        <v>0</v>
      </c>
    </row>
    <row r="924" spans="1:3">
      <c r="A924" s="3">
        <v>12200200016</v>
      </c>
      <c r="B924" s="4">
        <v>12200200016</v>
      </c>
      <c r="C924" s="5">
        <f t="shared" si="14"/>
        <v>0</v>
      </c>
    </row>
    <row r="925" spans="1:3">
      <c r="A925" s="3">
        <v>12200200017</v>
      </c>
      <c r="B925" s="3">
        <v>12200200017</v>
      </c>
      <c r="C925" s="5">
        <f t="shared" si="14"/>
        <v>0</v>
      </c>
    </row>
    <row r="926" spans="1:3">
      <c r="A926" s="3">
        <v>12200200018</v>
      </c>
      <c r="B926" s="4">
        <v>12200200018</v>
      </c>
      <c r="C926" s="5">
        <f t="shared" si="14"/>
        <v>0</v>
      </c>
    </row>
    <row r="927" spans="1:3">
      <c r="A927" s="3">
        <v>12200100001</v>
      </c>
      <c r="B927" s="3">
        <v>12200100001</v>
      </c>
      <c r="C927" s="5">
        <f t="shared" si="14"/>
        <v>0</v>
      </c>
    </row>
    <row r="928" spans="1:3">
      <c r="A928" s="3">
        <v>12200100002</v>
      </c>
      <c r="B928" s="4">
        <v>12200100002</v>
      </c>
      <c r="C928" s="5">
        <f t="shared" si="14"/>
        <v>0</v>
      </c>
    </row>
    <row r="929" spans="1:3">
      <c r="A929" s="3">
        <v>12200100003</v>
      </c>
      <c r="B929" s="3">
        <v>12200100003</v>
      </c>
      <c r="C929" s="5">
        <f t="shared" si="14"/>
        <v>0</v>
      </c>
    </row>
    <row r="930" spans="1:3">
      <c r="A930" s="3">
        <v>12200300001</v>
      </c>
      <c r="B930" s="4">
        <v>12200300001</v>
      </c>
      <c r="C930" s="5">
        <f t="shared" si="14"/>
        <v>0</v>
      </c>
    </row>
    <row r="931" spans="1:3">
      <c r="A931" s="3">
        <v>12200300002</v>
      </c>
      <c r="B931" s="3">
        <v>12200300002</v>
      </c>
      <c r="C931" s="5">
        <f t="shared" si="14"/>
        <v>0</v>
      </c>
    </row>
    <row r="932" spans="1:3">
      <c r="A932" s="3">
        <v>12200300003</v>
      </c>
      <c r="B932" s="4">
        <v>12200300003</v>
      </c>
      <c r="C932" s="5">
        <f t="shared" si="14"/>
        <v>0</v>
      </c>
    </row>
    <row r="933" spans="1:3">
      <c r="A933" s="3">
        <v>12200300004</v>
      </c>
      <c r="B933" s="3">
        <v>12200300004</v>
      </c>
      <c r="C933" s="5">
        <f t="shared" si="14"/>
        <v>0</v>
      </c>
    </row>
    <row r="934" spans="1:3">
      <c r="A934" s="3">
        <v>12200300005</v>
      </c>
      <c r="B934" s="4">
        <v>12200300005</v>
      </c>
      <c r="C934" s="5">
        <f t="shared" si="14"/>
        <v>0</v>
      </c>
    </row>
    <row r="935" spans="1:3">
      <c r="A935" s="3">
        <v>12200300006</v>
      </c>
      <c r="B935" s="3">
        <v>12200300006</v>
      </c>
      <c r="C935" s="5">
        <f t="shared" si="14"/>
        <v>0</v>
      </c>
    </row>
    <row r="936" spans="1:3">
      <c r="A936" s="3">
        <v>12200300007</v>
      </c>
      <c r="B936" s="4">
        <v>12200300007</v>
      </c>
      <c r="C936" s="5">
        <f t="shared" si="14"/>
        <v>0</v>
      </c>
    </row>
    <row r="937" spans="1:3">
      <c r="A937" s="3">
        <v>12200300008</v>
      </c>
      <c r="B937" s="3">
        <v>12200300008</v>
      </c>
      <c r="C937" s="5">
        <f t="shared" si="14"/>
        <v>0</v>
      </c>
    </row>
    <row r="938" spans="1:3">
      <c r="A938" s="3">
        <v>12200300009</v>
      </c>
      <c r="B938" s="4">
        <v>12200300009</v>
      </c>
      <c r="C938" s="5">
        <f t="shared" si="14"/>
        <v>0</v>
      </c>
    </row>
    <row r="939" spans="1:3">
      <c r="A939" s="3">
        <v>12200300010</v>
      </c>
      <c r="B939" s="3">
        <v>12200300010</v>
      </c>
      <c r="C939" s="5">
        <f t="shared" si="14"/>
        <v>0</v>
      </c>
    </row>
    <row r="940" spans="1:3">
      <c r="A940" s="3">
        <v>12200300011</v>
      </c>
      <c r="B940" s="4">
        <v>12200300011</v>
      </c>
      <c r="C940" s="5">
        <f t="shared" si="14"/>
        <v>0</v>
      </c>
    </row>
    <row r="941" spans="1:3">
      <c r="A941" s="3">
        <v>12200300012</v>
      </c>
      <c r="B941" s="3">
        <v>12200300012</v>
      </c>
      <c r="C941" s="5">
        <f t="shared" si="14"/>
        <v>0</v>
      </c>
    </row>
    <row r="942" spans="1:3">
      <c r="A942" s="3">
        <v>12200300013</v>
      </c>
      <c r="B942" s="4">
        <v>12200300013</v>
      </c>
      <c r="C942" s="5">
        <f t="shared" si="14"/>
        <v>0</v>
      </c>
    </row>
    <row r="943" spans="1:3">
      <c r="A943" s="3">
        <v>12200300014</v>
      </c>
      <c r="B943" s="3">
        <v>12200300014</v>
      </c>
      <c r="C943" s="5">
        <f t="shared" si="14"/>
        <v>0</v>
      </c>
    </row>
    <row r="944" spans="1:3">
      <c r="A944" s="3">
        <v>12200300015</v>
      </c>
      <c r="B944" s="4">
        <v>12200300015</v>
      </c>
      <c r="C944" s="5">
        <f t="shared" si="14"/>
        <v>0</v>
      </c>
    </row>
    <row r="945" spans="1:3">
      <c r="A945" s="3">
        <v>12200300016</v>
      </c>
      <c r="B945" s="3">
        <v>12200300016</v>
      </c>
      <c r="C945" s="5">
        <f t="shared" si="14"/>
        <v>0</v>
      </c>
    </row>
    <row r="946" spans="1:3">
      <c r="A946" s="3">
        <v>12200300017</v>
      </c>
      <c r="B946" s="4">
        <v>12200300017</v>
      </c>
      <c r="C946" s="5">
        <f t="shared" si="14"/>
        <v>0</v>
      </c>
    </row>
    <row r="947" spans="1:3">
      <c r="A947" s="3">
        <v>12200300018</v>
      </c>
      <c r="B947" s="3">
        <v>12200300018</v>
      </c>
      <c r="C947" s="5">
        <f t="shared" si="14"/>
        <v>0</v>
      </c>
    </row>
    <row r="948" spans="1:3">
      <c r="A948" s="3">
        <v>12200300019</v>
      </c>
      <c r="B948" s="4">
        <v>12200300019</v>
      </c>
      <c r="C948" s="5">
        <f t="shared" si="14"/>
        <v>0</v>
      </c>
    </row>
    <row r="949" spans="1:3">
      <c r="A949" s="3">
        <v>12200300020</v>
      </c>
      <c r="B949" s="3">
        <v>12200300020</v>
      </c>
      <c r="C949" s="5">
        <f t="shared" si="14"/>
        <v>0</v>
      </c>
    </row>
    <row r="950" spans="1:3">
      <c r="A950" s="3">
        <v>12200300021</v>
      </c>
      <c r="B950" s="4">
        <v>12200300021</v>
      </c>
      <c r="C950" s="5">
        <f t="shared" si="14"/>
        <v>0</v>
      </c>
    </row>
    <row r="951" spans="1:3">
      <c r="A951" s="3">
        <v>12200300022</v>
      </c>
      <c r="B951" s="3">
        <v>12200300022</v>
      </c>
      <c r="C951" s="5">
        <f t="shared" si="14"/>
        <v>0</v>
      </c>
    </row>
    <row r="952" spans="1:3">
      <c r="A952" s="3">
        <v>12200300023</v>
      </c>
      <c r="B952" s="4">
        <v>12200300023</v>
      </c>
      <c r="C952" s="5">
        <f t="shared" si="14"/>
        <v>0</v>
      </c>
    </row>
    <row r="953" spans="1:3">
      <c r="A953" s="3">
        <v>12200300024</v>
      </c>
      <c r="B953" s="3">
        <v>12200300024</v>
      </c>
      <c r="C953" s="5">
        <f t="shared" si="14"/>
        <v>0</v>
      </c>
    </row>
    <row r="954" spans="1:3">
      <c r="A954" s="3">
        <v>12200300025</v>
      </c>
      <c r="B954" s="4">
        <v>12200300025</v>
      </c>
      <c r="C954" s="5">
        <f t="shared" si="14"/>
        <v>0</v>
      </c>
    </row>
    <row r="955" spans="1:3">
      <c r="A955" s="3">
        <v>12200300026</v>
      </c>
      <c r="B955" s="3">
        <v>12200300026</v>
      </c>
      <c r="C955" s="5">
        <f t="shared" si="14"/>
        <v>0</v>
      </c>
    </row>
    <row r="956" spans="1:3">
      <c r="A956" s="3">
        <v>12200300027</v>
      </c>
      <c r="B956" s="4">
        <v>12200300027</v>
      </c>
      <c r="C956" s="5">
        <f t="shared" si="14"/>
        <v>0</v>
      </c>
    </row>
    <row r="957" spans="1:3">
      <c r="A957" s="3">
        <v>12200300028</v>
      </c>
      <c r="B957" s="3">
        <v>12200300028</v>
      </c>
      <c r="C957" s="5">
        <f t="shared" si="14"/>
        <v>0</v>
      </c>
    </row>
    <row r="958" spans="1:3">
      <c r="A958" s="3">
        <v>12200300029</v>
      </c>
      <c r="B958" s="4">
        <v>12200300029</v>
      </c>
      <c r="C958" s="5">
        <f t="shared" si="14"/>
        <v>0</v>
      </c>
    </row>
    <row r="959" spans="1:3">
      <c r="A959" s="3">
        <v>12200300030</v>
      </c>
      <c r="B959" s="3">
        <v>12200300030</v>
      </c>
      <c r="C959" s="5">
        <f t="shared" si="14"/>
        <v>0</v>
      </c>
    </row>
    <row r="960" spans="1:3">
      <c r="A960" s="3">
        <v>12200300031</v>
      </c>
      <c r="B960" s="4">
        <v>12200300031</v>
      </c>
      <c r="C960" s="5">
        <f t="shared" si="14"/>
        <v>0</v>
      </c>
    </row>
    <row r="961" spans="1:3">
      <c r="A961" s="3">
        <v>12200300032</v>
      </c>
      <c r="B961" s="3">
        <v>12200300032</v>
      </c>
      <c r="C961" s="5">
        <f t="shared" si="14"/>
        <v>0</v>
      </c>
    </row>
    <row r="962" spans="1:3">
      <c r="A962" s="3">
        <v>12200300033</v>
      </c>
      <c r="B962" s="4">
        <v>12200300033</v>
      </c>
      <c r="C962" s="5">
        <f t="shared" si="14"/>
        <v>0</v>
      </c>
    </row>
    <row r="963" spans="1:3">
      <c r="A963" s="3">
        <v>12200300034</v>
      </c>
      <c r="B963" s="3">
        <v>12200300034</v>
      </c>
      <c r="C963" s="5">
        <f t="shared" ref="C963:C1026" si="15">+A963-B963</f>
        <v>0</v>
      </c>
    </row>
    <row r="964" spans="1:3">
      <c r="A964" s="3">
        <v>12200300035</v>
      </c>
      <c r="B964" s="4">
        <v>12200300035</v>
      </c>
      <c r="C964" s="5">
        <f t="shared" si="15"/>
        <v>0</v>
      </c>
    </row>
    <row r="965" spans="1:3">
      <c r="A965" s="3">
        <v>12200300036</v>
      </c>
      <c r="B965" s="3">
        <v>12200300036</v>
      </c>
      <c r="C965" s="5">
        <f t="shared" si="15"/>
        <v>0</v>
      </c>
    </row>
    <row r="966" spans="1:3">
      <c r="A966" s="3">
        <v>12200300037</v>
      </c>
      <c r="B966" s="4">
        <v>12200300037</v>
      </c>
      <c r="C966" s="5">
        <f t="shared" si="15"/>
        <v>0</v>
      </c>
    </row>
    <row r="967" spans="1:3">
      <c r="A967" s="3">
        <v>12200300038</v>
      </c>
      <c r="B967" s="3">
        <v>12200300038</v>
      </c>
      <c r="C967" s="5">
        <f t="shared" si="15"/>
        <v>0</v>
      </c>
    </row>
    <row r="968" spans="1:3">
      <c r="A968" s="3">
        <v>12200300039</v>
      </c>
      <c r="B968" s="4">
        <v>12200300039</v>
      </c>
      <c r="C968" s="5">
        <f t="shared" si="15"/>
        <v>0</v>
      </c>
    </row>
    <row r="969" spans="1:3">
      <c r="A969" s="3">
        <v>12200300040</v>
      </c>
      <c r="B969" s="3">
        <v>12200300040</v>
      </c>
      <c r="C969" s="5">
        <f t="shared" si="15"/>
        <v>0</v>
      </c>
    </row>
    <row r="970" spans="1:3">
      <c r="A970" s="3">
        <v>12200300041</v>
      </c>
      <c r="B970" s="4">
        <v>12200300041</v>
      </c>
      <c r="C970" s="5">
        <f t="shared" si="15"/>
        <v>0</v>
      </c>
    </row>
    <row r="971" spans="1:3">
      <c r="A971" s="3">
        <v>12300000001</v>
      </c>
      <c r="B971" s="3">
        <v>12300000001</v>
      </c>
      <c r="C971" s="5">
        <f t="shared" si="15"/>
        <v>0</v>
      </c>
    </row>
    <row r="972" spans="1:3">
      <c r="A972" s="3">
        <v>12300000002</v>
      </c>
      <c r="B972" s="4">
        <v>12300000002</v>
      </c>
      <c r="C972" s="5">
        <f t="shared" si="15"/>
        <v>0</v>
      </c>
    </row>
    <row r="973" spans="1:3">
      <c r="A973" s="3">
        <v>12300000003</v>
      </c>
      <c r="B973" s="3">
        <v>12300000003</v>
      </c>
      <c r="C973" s="5">
        <f t="shared" si="15"/>
        <v>0</v>
      </c>
    </row>
    <row r="974" spans="1:3">
      <c r="A974" s="3">
        <v>12300000004</v>
      </c>
      <c r="B974" s="4">
        <v>12300000004</v>
      </c>
      <c r="C974" s="5">
        <f t="shared" si="15"/>
        <v>0</v>
      </c>
    </row>
    <row r="975" spans="1:3">
      <c r="A975" s="3">
        <v>12300100001</v>
      </c>
      <c r="B975" s="3">
        <v>12300100001</v>
      </c>
      <c r="C975" s="5">
        <f t="shared" si="15"/>
        <v>0</v>
      </c>
    </row>
    <row r="976" spans="1:3">
      <c r="A976" s="3">
        <v>12300100002</v>
      </c>
      <c r="B976" s="4">
        <v>12300100002</v>
      </c>
      <c r="C976" s="5">
        <f t="shared" si="15"/>
        <v>0</v>
      </c>
    </row>
    <row r="977" spans="1:3">
      <c r="A977" s="3">
        <v>12300100003</v>
      </c>
      <c r="B977" s="3">
        <v>12300100003</v>
      </c>
      <c r="C977" s="5">
        <f t="shared" si="15"/>
        <v>0</v>
      </c>
    </row>
    <row r="978" spans="1:3">
      <c r="A978" s="3">
        <v>12300100004</v>
      </c>
      <c r="B978" s="4">
        <v>12300100004</v>
      </c>
      <c r="C978" s="5">
        <f t="shared" si="15"/>
        <v>0</v>
      </c>
    </row>
    <row r="979" spans="1:3">
      <c r="A979" s="3">
        <v>12300100005</v>
      </c>
      <c r="B979" s="3">
        <v>12300100005</v>
      </c>
      <c r="C979" s="5">
        <f t="shared" si="15"/>
        <v>0</v>
      </c>
    </row>
    <row r="980" spans="1:3">
      <c r="A980" s="3">
        <v>12300100006</v>
      </c>
      <c r="B980" s="4">
        <v>12300100006</v>
      </c>
      <c r="C980" s="5">
        <f t="shared" si="15"/>
        <v>0</v>
      </c>
    </row>
    <row r="981" spans="1:3">
      <c r="A981" s="3">
        <v>12300100007</v>
      </c>
      <c r="B981" s="3">
        <v>12300100007</v>
      </c>
      <c r="C981" s="5">
        <f t="shared" si="15"/>
        <v>0</v>
      </c>
    </row>
    <row r="982" spans="1:3">
      <c r="A982" s="3">
        <v>12300100008</v>
      </c>
      <c r="B982" s="4">
        <v>12300100008</v>
      </c>
      <c r="C982" s="5">
        <f t="shared" si="15"/>
        <v>0</v>
      </c>
    </row>
    <row r="983" spans="1:3">
      <c r="A983" s="3">
        <v>12300100009</v>
      </c>
      <c r="B983" s="3">
        <v>12300100009</v>
      </c>
      <c r="C983" s="5">
        <f t="shared" si="15"/>
        <v>0</v>
      </c>
    </row>
    <row r="984" spans="1:3">
      <c r="A984" s="3">
        <v>12300100010</v>
      </c>
      <c r="B984" s="4">
        <v>12300100010</v>
      </c>
      <c r="C984" s="5">
        <f t="shared" si="15"/>
        <v>0</v>
      </c>
    </row>
    <row r="985" spans="1:3">
      <c r="A985" s="3">
        <v>12300100011</v>
      </c>
      <c r="B985" s="3">
        <v>12300100011</v>
      </c>
      <c r="C985" s="5">
        <f t="shared" si="15"/>
        <v>0</v>
      </c>
    </row>
    <row r="986" spans="1:3">
      <c r="A986" s="3">
        <v>12300100012</v>
      </c>
      <c r="B986" s="4">
        <v>12300100012</v>
      </c>
      <c r="C986" s="5">
        <f t="shared" si="15"/>
        <v>0</v>
      </c>
    </row>
    <row r="987" spans="1:3">
      <c r="A987" s="3">
        <v>12300100013</v>
      </c>
      <c r="B987" s="3">
        <v>12300100013</v>
      </c>
      <c r="C987" s="5">
        <f t="shared" si="15"/>
        <v>0</v>
      </c>
    </row>
    <row r="988" spans="1:3">
      <c r="A988" s="3">
        <v>12300100014</v>
      </c>
      <c r="B988" s="4">
        <v>12300100014</v>
      </c>
      <c r="C988" s="5">
        <f t="shared" si="15"/>
        <v>0</v>
      </c>
    </row>
    <row r="989" spans="1:3">
      <c r="A989" s="3">
        <v>12300100015</v>
      </c>
      <c r="B989" s="3">
        <v>12300100015</v>
      </c>
      <c r="C989" s="5">
        <f t="shared" si="15"/>
        <v>0</v>
      </c>
    </row>
    <row r="990" spans="1:3">
      <c r="A990" s="3">
        <v>12300100016</v>
      </c>
      <c r="B990" s="4">
        <v>12300100016</v>
      </c>
      <c r="C990" s="5">
        <f t="shared" si="15"/>
        <v>0</v>
      </c>
    </row>
    <row r="991" spans="1:3">
      <c r="A991" s="3">
        <v>12300100017</v>
      </c>
      <c r="B991" s="3">
        <v>12300100017</v>
      </c>
      <c r="C991" s="5">
        <f t="shared" si="15"/>
        <v>0</v>
      </c>
    </row>
    <row r="992" spans="1:3">
      <c r="A992" s="3">
        <v>12300100018</v>
      </c>
      <c r="B992" s="4">
        <v>12300100018</v>
      </c>
      <c r="C992" s="5">
        <f t="shared" si="15"/>
        <v>0</v>
      </c>
    </row>
    <row r="993" spans="1:3">
      <c r="A993" s="3">
        <v>12300100019</v>
      </c>
      <c r="B993" s="3">
        <v>12300100019</v>
      </c>
      <c r="C993" s="5">
        <f t="shared" si="15"/>
        <v>0</v>
      </c>
    </row>
    <row r="994" spans="1:3">
      <c r="A994" s="3">
        <v>12300100020</v>
      </c>
      <c r="B994" s="4">
        <v>12300100020</v>
      </c>
      <c r="C994" s="5">
        <f t="shared" si="15"/>
        <v>0</v>
      </c>
    </row>
    <row r="995" spans="1:3">
      <c r="A995" s="3">
        <v>12300100021</v>
      </c>
      <c r="B995" s="3">
        <v>12300100021</v>
      </c>
      <c r="C995" s="5">
        <f t="shared" si="15"/>
        <v>0</v>
      </c>
    </row>
    <row r="996" spans="1:3">
      <c r="A996" s="3">
        <v>12300100022</v>
      </c>
      <c r="B996" s="4">
        <v>12300100022</v>
      </c>
      <c r="C996" s="5">
        <f t="shared" si="15"/>
        <v>0</v>
      </c>
    </row>
    <row r="997" spans="1:3">
      <c r="A997" s="3" t="s">
        <v>2384</v>
      </c>
      <c r="B997" s="3">
        <v>12300200001</v>
      </c>
      <c r="C997" s="5">
        <f t="shared" si="15"/>
        <v>0</v>
      </c>
    </row>
    <row r="998" spans="1:3">
      <c r="A998" s="3" t="s">
        <v>2385</v>
      </c>
      <c r="B998" s="4">
        <v>12300200002</v>
      </c>
      <c r="C998" s="5">
        <f t="shared" si="15"/>
        <v>0</v>
      </c>
    </row>
    <row r="999" spans="1:3">
      <c r="A999" s="3" t="s">
        <v>2386</v>
      </c>
      <c r="B999" s="3">
        <v>12300200003</v>
      </c>
      <c r="C999" s="5">
        <f t="shared" si="15"/>
        <v>0</v>
      </c>
    </row>
    <row r="1000" spans="1:3">
      <c r="A1000" s="3" t="s">
        <v>2387</v>
      </c>
      <c r="B1000" s="4">
        <v>12300200004</v>
      </c>
      <c r="C1000" s="5">
        <f t="shared" si="15"/>
        <v>0</v>
      </c>
    </row>
    <row r="1001" spans="1:3">
      <c r="A1001" s="3" t="s">
        <v>2388</v>
      </c>
      <c r="B1001" s="3">
        <v>12300200005</v>
      </c>
      <c r="C1001" s="5">
        <f t="shared" si="15"/>
        <v>0</v>
      </c>
    </row>
    <row r="1002" spans="1:3">
      <c r="A1002" s="3" t="s">
        <v>2389</v>
      </c>
      <c r="B1002" s="4">
        <v>12300200006</v>
      </c>
      <c r="C1002" s="5">
        <f t="shared" si="15"/>
        <v>0</v>
      </c>
    </row>
    <row r="1003" spans="1:3">
      <c r="A1003" s="3" t="s">
        <v>2390</v>
      </c>
      <c r="B1003" s="3">
        <v>12300200007</v>
      </c>
      <c r="C1003" s="5">
        <f t="shared" si="15"/>
        <v>0</v>
      </c>
    </row>
    <row r="1004" spans="1:3">
      <c r="A1004" s="3" t="s">
        <v>2391</v>
      </c>
      <c r="B1004" s="4">
        <v>12300200008</v>
      </c>
      <c r="C1004" s="5">
        <f t="shared" si="15"/>
        <v>0</v>
      </c>
    </row>
    <row r="1005" spans="1:3">
      <c r="A1005" s="3" t="s">
        <v>2392</v>
      </c>
      <c r="B1005" s="3">
        <v>12300200009</v>
      </c>
      <c r="C1005" s="5">
        <f t="shared" si="15"/>
        <v>0</v>
      </c>
    </row>
    <row r="1006" spans="1:3">
      <c r="A1006" s="3" t="s">
        <v>2393</v>
      </c>
      <c r="B1006" s="4">
        <v>12300200010</v>
      </c>
      <c r="C1006" s="5">
        <f t="shared" si="15"/>
        <v>0</v>
      </c>
    </row>
    <row r="1007" spans="1:3">
      <c r="A1007" s="3" t="s">
        <v>2394</v>
      </c>
      <c r="B1007" s="3">
        <v>12300200011</v>
      </c>
      <c r="C1007" s="5">
        <f t="shared" si="15"/>
        <v>0</v>
      </c>
    </row>
    <row r="1008" spans="1:3">
      <c r="A1008" s="3" t="s">
        <v>2395</v>
      </c>
      <c r="B1008" s="4">
        <v>12300200012</v>
      </c>
      <c r="C1008" s="5">
        <f t="shared" si="15"/>
        <v>0</v>
      </c>
    </row>
    <row r="1009" spans="1:3">
      <c r="A1009" s="3" t="s">
        <v>2396</v>
      </c>
      <c r="B1009" s="3">
        <v>12300200013</v>
      </c>
      <c r="C1009" s="5">
        <f t="shared" si="15"/>
        <v>0</v>
      </c>
    </row>
    <row r="1010" spans="1:3">
      <c r="A1010" s="3" t="s">
        <v>2397</v>
      </c>
      <c r="B1010" s="4">
        <v>12300200014</v>
      </c>
      <c r="C1010" s="5">
        <f t="shared" si="15"/>
        <v>0</v>
      </c>
    </row>
    <row r="1011" spans="1:3">
      <c r="A1011" s="3" t="s">
        <v>2398</v>
      </c>
      <c r="B1011" s="3">
        <v>12300200015</v>
      </c>
      <c r="C1011" s="5">
        <f t="shared" si="15"/>
        <v>0</v>
      </c>
    </row>
    <row r="1012" spans="1:3">
      <c r="A1012" s="3" t="s">
        <v>2399</v>
      </c>
      <c r="B1012" s="4">
        <v>12300200016</v>
      </c>
      <c r="C1012" s="5">
        <f t="shared" si="15"/>
        <v>0</v>
      </c>
    </row>
    <row r="1013" spans="1:3">
      <c r="A1013" s="3" t="s">
        <v>2400</v>
      </c>
      <c r="B1013" s="3">
        <v>12300200017</v>
      </c>
      <c r="C1013" s="5">
        <f t="shared" si="15"/>
        <v>0</v>
      </c>
    </row>
    <row r="1014" spans="1:3">
      <c r="A1014" s="3" t="s">
        <v>2401</v>
      </c>
      <c r="B1014" s="4">
        <v>12300200018</v>
      </c>
      <c r="C1014" s="5">
        <f t="shared" si="15"/>
        <v>0</v>
      </c>
    </row>
    <row r="1015" spans="1:3">
      <c r="A1015" s="3" t="s">
        <v>2402</v>
      </c>
      <c r="B1015" s="3">
        <v>12300200019</v>
      </c>
      <c r="C1015" s="5">
        <f t="shared" si="15"/>
        <v>0</v>
      </c>
    </row>
    <row r="1016" spans="1:3">
      <c r="A1016" s="3" t="s">
        <v>2403</v>
      </c>
      <c r="B1016" s="4">
        <v>12300200020</v>
      </c>
      <c r="C1016" s="5">
        <f t="shared" si="15"/>
        <v>0</v>
      </c>
    </row>
    <row r="1017" spans="1:3">
      <c r="A1017" s="3" t="s">
        <v>2404</v>
      </c>
      <c r="B1017" s="3">
        <v>12300200021</v>
      </c>
      <c r="C1017" s="5">
        <f t="shared" si="15"/>
        <v>0</v>
      </c>
    </row>
    <row r="1018" spans="1:3">
      <c r="A1018" s="3" t="s">
        <v>2405</v>
      </c>
      <c r="B1018" s="4">
        <v>12300200022</v>
      </c>
      <c r="C1018" s="5">
        <f t="shared" si="15"/>
        <v>0</v>
      </c>
    </row>
    <row r="1019" spans="1:3">
      <c r="A1019" s="3" t="s">
        <v>2406</v>
      </c>
      <c r="B1019" s="3">
        <v>12300200023</v>
      </c>
      <c r="C1019" s="5">
        <f t="shared" si="15"/>
        <v>0</v>
      </c>
    </row>
    <row r="1020" spans="1:3">
      <c r="A1020" s="3" t="s">
        <v>2407</v>
      </c>
      <c r="B1020" s="4">
        <v>12300200024</v>
      </c>
      <c r="C1020" s="5">
        <f t="shared" si="15"/>
        <v>0</v>
      </c>
    </row>
    <row r="1021" spans="1:3">
      <c r="A1021" s="3" t="s">
        <v>2408</v>
      </c>
      <c r="B1021" s="3">
        <v>12300200025</v>
      </c>
      <c r="C1021" s="5">
        <f t="shared" si="15"/>
        <v>0</v>
      </c>
    </row>
    <row r="1022" spans="1:3">
      <c r="A1022" s="3" t="s">
        <v>2409</v>
      </c>
      <c r="B1022" s="4">
        <v>12300200026</v>
      </c>
      <c r="C1022" s="5">
        <f t="shared" si="15"/>
        <v>0</v>
      </c>
    </row>
    <row r="1023" spans="1:3">
      <c r="A1023" s="3" t="s">
        <v>2410</v>
      </c>
      <c r="B1023" s="3">
        <v>12300200027</v>
      </c>
      <c r="C1023" s="5">
        <f t="shared" si="15"/>
        <v>0</v>
      </c>
    </row>
    <row r="1024" spans="1:3">
      <c r="A1024" s="3" t="s">
        <v>2411</v>
      </c>
      <c r="B1024" s="4">
        <v>12300200028</v>
      </c>
      <c r="C1024" s="5">
        <f t="shared" si="15"/>
        <v>0</v>
      </c>
    </row>
    <row r="1025" spans="1:3">
      <c r="A1025" s="3" t="s">
        <v>2412</v>
      </c>
      <c r="B1025" s="3">
        <v>12300200029</v>
      </c>
      <c r="C1025" s="5">
        <f t="shared" si="15"/>
        <v>0</v>
      </c>
    </row>
    <row r="1026" spans="1:3">
      <c r="A1026" s="3" t="s">
        <v>2413</v>
      </c>
      <c r="B1026" s="4">
        <v>12300200030</v>
      </c>
      <c r="C1026" s="5">
        <f t="shared" si="15"/>
        <v>0</v>
      </c>
    </row>
    <row r="1027" spans="1:3">
      <c r="A1027" s="3" t="s">
        <v>2414</v>
      </c>
      <c r="B1027" s="3">
        <v>12300200031</v>
      </c>
      <c r="C1027" s="5">
        <f t="shared" ref="C1027:C1090" si="16">+A1027-B1027</f>
        <v>0</v>
      </c>
    </row>
    <row r="1028" spans="1:3">
      <c r="A1028" s="3" t="s">
        <v>2415</v>
      </c>
      <c r="B1028" s="4">
        <v>12300200032</v>
      </c>
      <c r="C1028" s="5">
        <f t="shared" si="16"/>
        <v>0</v>
      </c>
    </row>
    <row r="1029" spans="1:3">
      <c r="A1029" s="3" t="s">
        <v>2416</v>
      </c>
      <c r="B1029" s="3">
        <v>12300200033</v>
      </c>
      <c r="C1029" s="5">
        <f t="shared" si="16"/>
        <v>0</v>
      </c>
    </row>
    <row r="1030" spans="1:3">
      <c r="A1030" s="3" t="s">
        <v>2417</v>
      </c>
      <c r="B1030" s="4">
        <v>12300200034</v>
      </c>
      <c r="C1030" s="5">
        <f t="shared" si="16"/>
        <v>0</v>
      </c>
    </row>
    <row r="1031" spans="1:3">
      <c r="A1031" s="3" t="s">
        <v>2418</v>
      </c>
      <c r="B1031" s="3">
        <v>12300200035</v>
      </c>
      <c r="C1031" s="5">
        <f t="shared" si="16"/>
        <v>0</v>
      </c>
    </row>
    <row r="1032" spans="1:3">
      <c r="A1032" s="3" t="s">
        <v>2419</v>
      </c>
      <c r="B1032" s="4">
        <v>12300200036</v>
      </c>
      <c r="C1032" s="5">
        <f t="shared" si="16"/>
        <v>0</v>
      </c>
    </row>
    <row r="1033" spans="1:3">
      <c r="A1033" s="3" t="s">
        <v>2420</v>
      </c>
      <c r="B1033" s="3">
        <v>12300200037</v>
      </c>
      <c r="C1033" s="5">
        <f t="shared" si="16"/>
        <v>0</v>
      </c>
    </row>
    <row r="1034" spans="1:3">
      <c r="A1034" s="3" t="s">
        <v>2421</v>
      </c>
      <c r="B1034" s="4">
        <v>12300200038</v>
      </c>
      <c r="C1034" s="5">
        <f t="shared" si="16"/>
        <v>0</v>
      </c>
    </row>
    <row r="1035" spans="1:3">
      <c r="A1035" s="3" t="s">
        <v>2422</v>
      </c>
      <c r="B1035" s="3">
        <v>12300200039</v>
      </c>
      <c r="C1035" s="5">
        <f t="shared" si="16"/>
        <v>0</v>
      </c>
    </row>
    <row r="1036" spans="1:3">
      <c r="A1036" s="3" t="s">
        <v>2423</v>
      </c>
      <c r="B1036" s="4">
        <v>12300200040</v>
      </c>
      <c r="C1036" s="5">
        <f t="shared" si="16"/>
        <v>0</v>
      </c>
    </row>
    <row r="1037" spans="1:3">
      <c r="A1037" s="3">
        <v>12300200041</v>
      </c>
      <c r="B1037" s="3">
        <v>12300200041</v>
      </c>
      <c r="C1037" s="5">
        <f t="shared" si="16"/>
        <v>0</v>
      </c>
    </row>
    <row r="1038" spans="1:3">
      <c r="A1038" s="3">
        <v>12300200042</v>
      </c>
      <c r="B1038" s="4">
        <v>12300200042</v>
      </c>
      <c r="C1038" s="5">
        <f t="shared" si="16"/>
        <v>0</v>
      </c>
    </row>
    <row r="1039" spans="1:3">
      <c r="A1039" s="3">
        <v>12300200043</v>
      </c>
      <c r="B1039" s="3">
        <v>12300200043</v>
      </c>
      <c r="C1039" s="5">
        <f t="shared" si="16"/>
        <v>0</v>
      </c>
    </row>
    <row r="1040" spans="1:3">
      <c r="A1040" s="3">
        <v>12300200044</v>
      </c>
      <c r="B1040" s="4">
        <v>12300200044</v>
      </c>
      <c r="C1040" s="5">
        <f t="shared" si="16"/>
        <v>0</v>
      </c>
    </row>
    <row r="1041" spans="1:3">
      <c r="A1041" s="3">
        <v>12300200045</v>
      </c>
      <c r="B1041" s="3">
        <v>12300200045</v>
      </c>
      <c r="C1041" s="5">
        <f t="shared" si="16"/>
        <v>0</v>
      </c>
    </row>
    <row r="1042" spans="1:3">
      <c r="A1042" s="3">
        <v>12300200046</v>
      </c>
      <c r="B1042" s="4">
        <v>12300200046</v>
      </c>
      <c r="C1042" s="5">
        <f t="shared" si="16"/>
        <v>0</v>
      </c>
    </row>
    <row r="1043" spans="1:3">
      <c r="A1043" s="3">
        <v>12300200047</v>
      </c>
      <c r="B1043" s="3">
        <v>12300200047</v>
      </c>
      <c r="C1043" s="5">
        <f t="shared" si="16"/>
        <v>0</v>
      </c>
    </row>
    <row r="1044" spans="1:3">
      <c r="A1044" s="3">
        <v>12300200048</v>
      </c>
      <c r="B1044" s="4">
        <v>12300200048</v>
      </c>
      <c r="C1044" s="5">
        <f t="shared" si="16"/>
        <v>0</v>
      </c>
    </row>
    <row r="1045" spans="1:3">
      <c r="A1045" s="3">
        <v>12300300001</v>
      </c>
      <c r="B1045" s="3">
        <v>12300300001</v>
      </c>
      <c r="C1045" s="5">
        <f t="shared" si="16"/>
        <v>0</v>
      </c>
    </row>
    <row r="1046" spans="1:3">
      <c r="A1046" s="3">
        <v>12300300002</v>
      </c>
      <c r="B1046" s="4">
        <v>12300300002</v>
      </c>
      <c r="C1046" s="5">
        <f t="shared" si="16"/>
        <v>0</v>
      </c>
    </row>
    <row r="1047" spans="1:3">
      <c r="A1047" s="3">
        <v>12300300003</v>
      </c>
      <c r="B1047" s="3">
        <v>12300300003</v>
      </c>
      <c r="C1047" s="5">
        <f t="shared" si="16"/>
        <v>0</v>
      </c>
    </row>
    <row r="1048" spans="1:3">
      <c r="A1048" s="3">
        <v>12300300004</v>
      </c>
      <c r="B1048" s="4">
        <v>12300300004</v>
      </c>
      <c r="C1048" s="5">
        <f t="shared" si="16"/>
        <v>0</v>
      </c>
    </row>
    <row r="1049" spans="1:3">
      <c r="A1049" s="3">
        <v>12300300005</v>
      </c>
      <c r="B1049" s="3">
        <v>12300300005</v>
      </c>
      <c r="C1049" s="5">
        <f t="shared" si="16"/>
        <v>0</v>
      </c>
    </row>
    <row r="1050" spans="1:3">
      <c r="A1050" s="3">
        <v>12300300006</v>
      </c>
      <c r="B1050" s="4">
        <v>12300300006</v>
      </c>
      <c r="C1050" s="5">
        <f t="shared" si="16"/>
        <v>0</v>
      </c>
    </row>
    <row r="1051" spans="1:3">
      <c r="A1051" s="3">
        <v>12300300007</v>
      </c>
      <c r="B1051" s="3">
        <v>12300300007</v>
      </c>
      <c r="C1051" s="5">
        <f t="shared" si="16"/>
        <v>0</v>
      </c>
    </row>
    <row r="1052" spans="1:3">
      <c r="A1052" s="3">
        <v>12300300008</v>
      </c>
      <c r="B1052" s="4">
        <v>12300300008</v>
      </c>
      <c r="C1052" s="5">
        <f t="shared" si="16"/>
        <v>0</v>
      </c>
    </row>
    <row r="1053" spans="1:3">
      <c r="A1053" s="3">
        <v>12300300009</v>
      </c>
      <c r="B1053" s="3">
        <v>12300300009</v>
      </c>
      <c r="C1053" s="5">
        <f t="shared" si="16"/>
        <v>0</v>
      </c>
    </row>
    <row r="1054" spans="1:3">
      <c r="A1054" s="3">
        <v>12300300010</v>
      </c>
      <c r="B1054" s="4">
        <v>12300300010</v>
      </c>
      <c r="C1054" s="5">
        <f t="shared" si="16"/>
        <v>0</v>
      </c>
    </row>
    <row r="1055" spans="1:3">
      <c r="A1055" s="3">
        <v>12300300011</v>
      </c>
      <c r="B1055" s="3">
        <v>12300300011</v>
      </c>
      <c r="C1055" s="5">
        <f t="shared" si="16"/>
        <v>0</v>
      </c>
    </row>
    <row r="1056" spans="1:3">
      <c r="A1056" s="3">
        <v>12300300012</v>
      </c>
      <c r="B1056" s="4">
        <v>12300300012</v>
      </c>
      <c r="C1056" s="5">
        <f t="shared" si="16"/>
        <v>0</v>
      </c>
    </row>
    <row r="1057" spans="1:3">
      <c r="A1057" s="3">
        <v>12300300013</v>
      </c>
      <c r="B1057" s="3">
        <v>12300300013</v>
      </c>
      <c r="C1057" s="5">
        <f t="shared" si="16"/>
        <v>0</v>
      </c>
    </row>
    <row r="1058" spans="1:3">
      <c r="A1058" s="3">
        <v>12300300014</v>
      </c>
      <c r="B1058" s="4">
        <v>12300300014</v>
      </c>
      <c r="C1058" s="5">
        <f t="shared" si="16"/>
        <v>0</v>
      </c>
    </row>
    <row r="1059" spans="1:3">
      <c r="A1059" s="3">
        <v>12300300015</v>
      </c>
      <c r="B1059" s="3">
        <v>12300300015</v>
      </c>
      <c r="C1059" s="5">
        <f t="shared" si="16"/>
        <v>0</v>
      </c>
    </row>
    <row r="1060" spans="1:3">
      <c r="A1060" s="3">
        <v>12300300016</v>
      </c>
      <c r="B1060" s="4">
        <v>12300300016</v>
      </c>
      <c r="C1060" s="5">
        <f t="shared" si="16"/>
        <v>0</v>
      </c>
    </row>
    <row r="1061" spans="1:3">
      <c r="A1061" s="3">
        <v>12300300017</v>
      </c>
      <c r="B1061" s="3">
        <v>12300300017</v>
      </c>
      <c r="C1061" s="5">
        <f t="shared" si="16"/>
        <v>0</v>
      </c>
    </row>
    <row r="1062" spans="1:3">
      <c r="A1062" s="3">
        <v>12300300018</v>
      </c>
      <c r="B1062" s="4">
        <v>12300300018</v>
      </c>
      <c r="C1062" s="5">
        <f t="shared" si="16"/>
        <v>0</v>
      </c>
    </row>
    <row r="1063" spans="1:3">
      <c r="A1063" s="3">
        <v>12300391001</v>
      </c>
      <c r="B1063" s="3">
        <v>12300391001</v>
      </c>
      <c r="C1063" s="5">
        <f t="shared" si="16"/>
        <v>0</v>
      </c>
    </row>
    <row r="1064" spans="1:3">
      <c r="A1064" s="3">
        <v>12300391002</v>
      </c>
      <c r="B1064" s="4">
        <v>12300391002</v>
      </c>
      <c r="C1064" s="5">
        <f t="shared" si="16"/>
        <v>0</v>
      </c>
    </row>
    <row r="1065" spans="1:3">
      <c r="A1065" s="3">
        <v>12300300019</v>
      </c>
      <c r="B1065" s="3">
        <v>12300300019</v>
      </c>
      <c r="C1065" s="5">
        <f t="shared" si="16"/>
        <v>0</v>
      </c>
    </row>
    <row r="1066" spans="1:3">
      <c r="A1066" s="3">
        <v>12300300020</v>
      </c>
      <c r="B1066" s="4">
        <v>12300300020</v>
      </c>
      <c r="C1066" s="5">
        <f t="shared" si="16"/>
        <v>0</v>
      </c>
    </row>
    <row r="1067" spans="1:3">
      <c r="A1067" s="3">
        <v>12300300021</v>
      </c>
      <c r="B1067" s="3">
        <v>12300300021</v>
      </c>
      <c r="C1067" s="5">
        <f t="shared" si="16"/>
        <v>0</v>
      </c>
    </row>
    <row r="1068" spans="1:3">
      <c r="A1068" s="3">
        <v>12300300022</v>
      </c>
      <c r="B1068" s="4">
        <v>12300300022</v>
      </c>
      <c r="C1068" s="5">
        <f t="shared" si="16"/>
        <v>0</v>
      </c>
    </row>
    <row r="1069" spans="1:3">
      <c r="A1069" s="3">
        <v>12300300023</v>
      </c>
      <c r="B1069" s="3">
        <v>12300300023</v>
      </c>
      <c r="C1069" s="5">
        <f t="shared" si="16"/>
        <v>0</v>
      </c>
    </row>
    <row r="1070" spans="1:3">
      <c r="A1070" s="3">
        <v>12300300024</v>
      </c>
      <c r="B1070" s="4">
        <v>12300300024</v>
      </c>
      <c r="C1070" s="5">
        <f t="shared" si="16"/>
        <v>0</v>
      </c>
    </row>
    <row r="1071" spans="1:3">
      <c r="A1071" s="3">
        <v>12300300025</v>
      </c>
      <c r="B1071" s="3">
        <v>12300300025</v>
      </c>
      <c r="C1071" s="5">
        <f t="shared" si="16"/>
        <v>0</v>
      </c>
    </row>
    <row r="1072" spans="1:3">
      <c r="A1072" s="3">
        <v>12300300026</v>
      </c>
      <c r="B1072" s="4">
        <v>12300300026</v>
      </c>
      <c r="C1072" s="5">
        <f t="shared" si="16"/>
        <v>0</v>
      </c>
    </row>
    <row r="1073" spans="1:3">
      <c r="A1073" s="3">
        <v>12300300027</v>
      </c>
      <c r="B1073" s="3">
        <v>12300300027</v>
      </c>
      <c r="C1073" s="5">
        <f t="shared" si="16"/>
        <v>0</v>
      </c>
    </row>
    <row r="1074" spans="1:3">
      <c r="A1074" s="3">
        <v>12300300028</v>
      </c>
      <c r="B1074" s="4">
        <v>12300300028</v>
      </c>
      <c r="C1074" s="5">
        <f t="shared" si="16"/>
        <v>0</v>
      </c>
    </row>
    <row r="1075" spans="1:3">
      <c r="A1075" s="3">
        <v>12300300029</v>
      </c>
      <c r="B1075" s="3">
        <v>12300300029</v>
      </c>
      <c r="C1075" s="5">
        <f t="shared" si="16"/>
        <v>0</v>
      </c>
    </row>
    <row r="1076" spans="1:3">
      <c r="A1076" s="3">
        <v>12300300030</v>
      </c>
      <c r="B1076" s="4">
        <v>12300300030</v>
      </c>
      <c r="C1076" s="5">
        <f t="shared" si="16"/>
        <v>0</v>
      </c>
    </row>
    <row r="1077" spans="1:3">
      <c r="A1077" s="3">
        <v>12300300031</v>
      </c>
      <c r="B1077" s="3">
        <v>12300300031</v>
      </c>
      <c r="C1077" s="5">
        <f t="shared" si="16"/>
        <v>0</v>
      </c>
    </row>
    <row r="1078" spans="1:3">
      <c r="A1078" s="3">
        <v>12300300032</v>
      </c>
      <c r="B1078" s="4">
        <v>12300300032</v>
      </c>
      <c r="C1078" s="5">
        <f t="shared" si="16"/>
        <v>0</v>
      </c>
    </row>
    <row r="1079" spans="1:3">
      <c r="A1079" s="3">
        <v>12300300033</v>
      </c>
      <c r="B1079" s="3">
        <v>12300300033</v>
      </c>
      <c r="C1079" s="5">
        <f t="shared" si="16"/>
        <v>0</v>
      </c>
    </row>
    <row r="1080" spans="1:3">
      <c r="A1080" s="3">
        <v>12300300034</v>
      </c>
      <c r="B1080" s="4">
        <v>12300300034</v>
      </c>
      <c r="C1080" s="5">
        <f t="shared" si="16"/>
        <v>0</v>
      </c>
    </row>
    <row r="1081" spans="1:3">
      <c r="A1081" s="3">
        <v>12300300035</v>
      </c>
      <c r="B1081" s="3">
        <v>12300300035</v>
      </c>
      <c r="C1081" s="5">
        <f t="shared" si="16"/>
        <v>0</v>
      </c>
    </row>
    <row r="1082" spans="1:3">
      <c r="A1082" s="3">
        <v>12300300036</v>
      </c>
      <c r="B1082" s="4">
        <v>12300300036</v>
      </c>
      <c r="C1082" s="5">
        <f t="shared" si="16"/>
        <v>0</v>
      </c>
    </row>
    <row r="1083" spans="1:3">
      <c r="A1083" s="3">
        <v>12300300037</v>
      </c>
      <c r="B1083" s="3">
        <v>12300300037</v>
      </c>
      <c r="C1083" s="5">
        <f t="shared" si="16"/>
        <v>0</v>
      </c>
    </row>
    <row r="1084" spans="1:3">
      <c r="A1084" s="3">
        <v>12300300038</v>
      </c>
      <c r="B1084" s="4">
        <v>12300300038</v>
      </c>
      <c r="C1084" s="5">
        <f t="shared" si="16"/>
        <v>0</v>
      </c>
    </row>
    <row r="1085" spans="1:3">
      <c r="A1085" s="3">
        <v>12300300039</v>
      </c>
      <c r="B1085" s="3">
        <v>12300300039</v>
      </c>
      <c r="C1085" s="5">
        <f t="shared" si="16"/>
        <v>0</v>
      </c>
    </row>
    <row r="1086" spans="1:3">
      <c r="A1086" s="3">
        <v>12300300040</v>
      </c>
      <c r="B1086" s="4">
        <v>12300300040</v>
      </c>
      <c r="C1086" s="5">
        <f t="shared" si="16"/>
        <v>0</v>
      </c>
    </row>
    <row r="1087" spans="1:3">
      <c r="A1087" s="3">
        <v>12300300041</v>
      </c>
      <c r="B1087" s="3">
        <v>12300300041</v>
      </c>
      <c r="C1087" s="5">
        <f t="shared" si="16"/>
        <v>0</v>
      </c>
    </row>
    <row r="1088" spans="1:3">
      <c r="A1088" s="3">
        <v>12300300042</v>
      </c>
      <c r="B1088" s="4">
        <v>12300300042</v>
      </c>
      <c r="C1088" s="5">
        <f t="shared" si="16"/>
        <v>0</v>
      </c>
    </row>
    <row r="1089" spans="1:3">
      <c r="A1089" s="3">
        <v>12300300043</v>
      </c>
      <c r="B1089" s="3">
        <v>12300300043</v>
      </c>
      <c r="C1089" s="5">
        <f t="shared" si="16"/>
        <v>0</v>
      </c>
    </row>
    <row r="1090" spans="1:3">
      <c r="A1090" s="3">
        <v>12300300044</v>
      </c>
      <c r="B1090" s="4">
        <v>12300300044</v>
      </c>
      <c r="C1090" s="5">
        <f t="shared" si="16"/>
        <v>0</v>
      </c>
    </row>
    <row r="1091" spans="1:3">
      <c r="A1091" s="3">
        <v>13100200001</v>
      </c>
      <c r="B1091" s="3">
        <v>13100200001</v>
      </c>
      <c r="C1091" s="5">
        <f t="shared" ref="C1091" si="17">+A1091-B1091</f>
        <v>0</v>
      </c>
    </row>
  </sheetData>
  <autoFilter ref="A1:D1226" xr:uid="{00000000-0009-0000-0000-000009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tabColor rgb="FFFF0000"/>
  </sheetPr>
  <dimension ref="A1:DQ197"/>
  <sheetViews>
    <sheetView showGridLines="0" tabSelected="1" zoomScaleNormal="100" workbookViewId="0"/>
  </sheetViews>
  <sheetFormatPr baseColWidth="10" defaultColWidth="14.42578125" defaultRowHeight="12" customHeight="1" outlineLevelRow="1" outlineLevelCol="2"/>
  <cols>
    <col min="1" max="1" width="14" customWidth="1"/>
    <col min="2" max="2" width="27.42578125" customWidth="1"/>
    <col min="3" max="3" width="39.28515625" customWidth="1"/>
    <col min="4" max="4" width="9.7109375" style="5" customWidth="1"/>
    <col min="5" max="7" width="6.7109375" style="5" customWidth="1"/>
    <col min="8" max="8" width="6.7109375" customWidth="1"/>
    <col min="9" max="9" width="6.7109375" style="5" customWidth="1"/>
    <col min="10" max="10" width="7.42578125" style="5" customWidth="1"/>
    <col min="11" max="11" width="6.7109375" style="5" customWidth="1"/>
    <col min="12" max="12" width="8.7109375" style="5" customWidth="1"/>
    <col min="13" max="13" width="17.5703125" style="453" customWidth="1" outlineLevel="1"/>
    <col min="14" max="14" width="26.28515625" customWidth="1" outlineLevel="1"/>
    <col min="15" max="15" width="15.7109375" customWidth="1" outlineLevel="1"/>
    <col min="16" max="16" width="38" customWidth="1" outlineLevel="1"/>
    <col min="17" max="17" width="55.140625" customWidth="1" outlineLevel="1"/>
    <col min="18" max="18" width="17" style="454" customWidth="1" outlineLevel="1"/>
    <col min="19" max="19" width="17" customWidth="1" outlineLevel="1"/>
    <col min="20" max="20" width="17.5703125" customWidth="1" outlineLevel="1"/>
    <col min="21" max="21" width="19.85546875" customWidth="1" outlineLevel="1"/>
    <col min="22" max="23" width="15.5703125" customWidth="1" outlineLevel="1"/>
    <col min="24" max="24" width="12.5703125" customWidth="1" outlineLevel="1"/>
    <col min="25" max="25" width="15" customWidth="1" outlineLevel="1"/>
    <col min="26" max="26" width="18" customWidth="1" outlineLevel="1"/>
    <col min="27" max="27" width="12.7109375" customWidth="1"/>
    <col min="28" max="28" width="16.140625" customWidth="1"/>
    <col min="29" max="29" width="16.7109375" customWidth="1"/>
    <col min="30" max="30" width="10.85546875" customWidth="1"/>
    <col min="31" max="31" width="14.7109375" customWidth="1"/>
    <col min="32" max="38" width="12.7109375" customWidth="1"/>
    <col min="39" max="39" width="11.7109375" customWidth="1"/>
    <col min="40" max="40" width="13.85546875" customWidth="1" outlineLevel="1"/>
    <col min="41" max="51" width="13.7109375" customWidth="1" outlineLevel="1"/>
    <col min="52" max="52" width="13.7109375" customWidth="1"/>
    <col min="53" max="53" width="17" customWidth="1"/>
    <col min="54" max="54" width="15.85546875" customWidth="1" outlineLevel="1"/>
    <col min="55" max="55" width="16.140625" customWidth="1" outlineLevel="1"/>
    <col min="56" max="56" width="16.28515625" customWidth="1" outlineLevel="1"/>
    <col min="57" max="80" width="14.7109375" customWidth="1" outlineLevel="2"/>
    <col min="81" max="81" width="14.7109375" customWidth="1" outlineLevel="1"/>
    <col min="82" max="82" width="11.140625" customWidth="1" outlineLevel="1"/>
    <col min="83" max="83" width="11.7109375" customWidth="1" outlineLevel="1"/>
    <col min="84" max="84" width="17.85546875" customWidth="1" outlineLevel="1"/>
    <col min="85" max="85" width="17" customWidth="1" outlineLevel="1"/>
    <col min="86" max="86" width="17.28515625" customWidth="1" outlineLevel="1"/>
    <col min="87" max="88" width="19.28515625" customWidth="1" outlineLevel="1"/>
    <col min="89" max="89" width="15.7109375" customWidth="1" outlineLevel="1"/>
    <col min="90" max="90" width="14.42578125" customWidth="1" outlineLevel="1"/>
    <col min="91" max="91" width="13.42578125" customWidth="1" outlineLevel="1"/>
    <col min="92" max="92" width="17.28515625" customWidth="1" outlineLevel="1"/>
    <col min="93" max="93" width="12.140625" customWidth="1" outlineLevel="1"/>
    <col min="94" max="94" width="15.140625" customWidth="1" outlineLevel="1"/>
    <col min="95" max="96" width="14.7109375" customWidth="1" outlineLevel="1"/>
    <col min="97" max="97" width="10" style="455" customWidth="1" outlineLevel="1"/>
    <col min="98" max="99" width="13.42578125" customWidth="1" outlineLevel="1"/>
    <col min="100" max="100" width="9" customWidth="1" outlineLevel="1"/>
    <col min="101" max="101" width="13.42578125" customWidth="1" outlineLevel="1"/>
    <col min="102" max="102" width="16.85546875" customWidth="1" outlineLevel="1"/>
    <col min="103" max="103" width="20.140625" customWidth="1" outlineLevel="1"/>
    <col min="104" max="106" width="16.42578125" customWidth="1" outlineLevel="1"/>
    <col min="107" max="107" width="10.7109375" customWidth="1" outlineLevel="1"/>
    <col min="108" max="108" width="9.140625" customWidth="1" outlineLevel="1"/>
    <col min="109" max="109" width="16.5703125" customWidth="1" outlineLevel="1"/>
    <col min="110" max="110" width="14.42578125" customWidth="1" outlineLevel="1"/>
    <col min="111" max="111" width="20.140625" customWidth="1" outlineLevel="1"/>
    <col min="112" max="112" width="18.5703125" customWidth="1" outlineLevel="1"/>
    <col min="113" max="113" width="16.85546875" customWidth="1" outlineLevel="1"/>
    <col min="114" max="114" width="16.42578125" style="454" customWidth="1" outlineLevel="1"/>
    <col min="115" max="118" width="17" customWidth="1" outlineLevel="1"/>
    <col min="119" max="119" width="22" customWidth="1" outlineLevel="1"/>
    <col min="120" max="120" width="19.5703125" customWidth="1" outlineLevel="1"/>
    <col min="121" max="121" width="22.7109375" customWidth="1" outlineLevel="1"/>
  </cols>
  <sheetData>
    <row r="1" spans="1:121" s="451" customFormat="1" ht="16.5" customHeight="1">
      <c r="A1" s="456" t="s">
        <v>0</v>
      </c>
      <c r="B1" s="457"/>
      <c r="C1" s="457"/>
      <c r="D1" s="458"/>
      <c r="E1" s="458"/>
      <c r="F1" s="458"/>
      <c r="G1" s="458"/>
      <c r="H1" s="457"/>
      <c r="I1" s="458"/>
      <c r="J1" s="458"/>
      <c r="K1" s="458"/>
      <c r="L1" s="458"/>
      <c r="M1" s="475"/>
      <c r="N1" s="476"/>
      <c r="O1" s="477"/>
      <c r="P1" s="478"/>
      <c r="Q1" s="478"/>
      <c r="R1" s="492"/>
      <c r="S1" s="478"/>
      <c r="T1" s="478"/>
      <c r="U1" s="478"/>
      <c r="V1" s="478"/>
      <c r="W1" s="476"/>
      <c r="X1" s="476"/>
      <c r="Y1" s="501"/>
      <c r="Z1" s="501"/>
      <c r="AA1" s="476"/>
      <c r="AB1" s="476"/>
      <c r="AC1" s="476"/>
      <c r="AD1" s="501"/>
      <c r="AM1" s="513"/>
      <c r="AN1" s="501"/>
      <c r="AO1" s="501"/>
      <c r="AP1" s="501"/>
      <c r="AQ1" s="501"/>
      <c r="AR1" s="501"/>
      <c r="AS1" s="501"/>
      <c r="AT1" s="501"/>
      <c r="AU1" s="501"/>
      <c r="AV1" s="501"/>
      <c r="AW1" s="501"/>
      <c r="AX1" s="501"/>
      <c r="AY1" s="501"/>
      <c r="AZ1" s="523"/>
      <c r="BA1" s="501"/>
      <c r="BB1" s="501"/>
      <c r="BC1" s="501"/>
      <c r="BD1" s="524"/>
      <c r="BE1" s="501"/>
      <c r="BF1" s="501"/>
      <c r="BG1" s="501"/>
      <c r="BH1" s="501"/>
      <c r="BI1" s="501"/>
      <c r="BJ1" s="501"/>
      <c r="BK1" s="501"/>
      <c r="BL1" s="501"/>
      <c r="BM1" s="501"/>
      <c r="BN1" s="501"/>
      <c r="BO1" s="501"/>
      <c r="BP1" s="501"/>
      <c r="BQ1" s="501"/>
      <c r="BR1" s="501"/>
      <c r="BS1" s="501"/>
      <c r="BT1" s="501"/>
      <c r="BU1" s="540"/>
      <c r="BV1" s="501"/>
      <c r="BW1" s="501"/>
      <c r="BX1" s="501"/>
      <c r="BY1" s="501"/>
      <c r="BZ1" s="501"/>
      <c r="CA1" s="501"/>
      <c r="CB1" s="501"/>
      <c r="CC1" s="541"/>
      <c r="CD1" s="541"/>
      <c r="CE1" s="542"/>
      <c r="CF1" s="542"/>
      <c r="CG1" s="476"/>
      <c r="CH1" s="476"/>
      <c r="CI1" s="476"/>
      <c r="CJ1" s="476"/>
      <c r="CK1" s="477"/>
      <c r="CL1" s="476"/>
      <c r="CM1" s="476"/>
      <c r="CN1" s="476"/>
      <c r="CO1" s="476"/>
      <c r="CP1" s="476"/>
      <c r="CQ1" s="476"/>
      <c r="CR1" s="476"/>
      <c r="CS1" s="476"/>
      <c r="CT1" s="476"/>
      <c r="CU1" s="476"/>
      <c r="CV1" s="476"/>
      <c r="CW1" s="476"/>
      <c r="CX1" s="476"/>
      <c r="CY1" s="476"/>
      <c r="CZ1" s="476"/>
      <c r="DA1" s="476"/>
      <c r="DB1" s="476"/>
      <c r="DC1" s="476"/>
      <c r="DD1" s="476"/>
      <c r="DE1" s="476"/>
      <c r="DF1" s="476"/>
      <c r="DG1" s="476"/>
      <c r="DH1" s="567"/>
      <c r="DI1" s="575"/>
      <c r="DJ1" s="576"/>
      <c r="DK1" s="575"/>
      <c r="DL1" s="575"/>
      <c r="DM1" s="575"/>
      <c r="DN1" s="575"/>
      <c r="DO1" s="575"/>
      <c r="DP1" s="567"/>
      <c r="DQ1" s="567"/>
    </row>
    <row r="2" spans="1:121" s="451" customFormat="1" ht="16.5" customHeight="1" outlineLevel="1">
      <c r="A2" s="456" t="s">
        <v>64</v>
      </c>
      <c r="B2" s="457"/>
      <c r="C2" s="457"/>
      <c r="D2" s="458"/>
      <c r="E2" s="458"/>
      <c r="F2" s="458"/>
      <c r="G2" s="458"/>
      <c r="H2" s="457"/>
      <c r="I2" s="458"/>
      <c r="J2" s="458"/>
      <c r="K2" s="458"/>
      <c r="L2" s="458"/>
      <c r="M2" s="475"/>
      <c r="N2" s="476"/>
      <c r="O2" s="477"/>
      <c r="P2" s="476"/>
      <c r="Q2" s="476"/>
      <c r="R2" s="492"/>
      <c r="S2" s="478"/>
      <c r="T2" s="478"/>
      <c r="U2" s="478"/>
      <c r="V2" s="478"/>
      <c r="W2" s="476"/>
      <c r="X2" s="476"/>
      <c r="Y2" s="501"/>
      <c r="Z2" s="501"/>
      <c r="AA2" s="476"/>
      <c r="AB2" s="476"/>
      <c r="AC2" s="476"/>
      <c r="AD2" s="501"/>
      <c r="AE2" s="501"/>
      <c r="AF2" s="501"/>
      <c r="AG2" s="501"/>
      <c r="AH2" s="501"/>
      <c r="AI2" s="501"/>
      <c r="AJ2" s="501"/>
      <c r="AK2" s="501"/>
      <c r="AL2" s="501"/>
      <c r="AM2" s="513"/>
      <c r="AN2" s="501"/>
      <c r="AO2" s="501"/>
      <c r="AP2" s="501"/>
      <c r="AQ2" s="501"/>
      <c r="AR2" s="501"/>
      <c r="AS2" s="501"/>
      <c r="AT2" s="501"/>
      <c r="AU2" s="501"/>
      <c r="AV2" s="501"/>
      <c r="AW2" s="501"/>
      <c r="AX2" s="501"/>
      <c r="AY2" s="501"/>
      <c r="AZ2" s="523"/>
      <c r="BA2" s="501"/>
      <c r="BB2" s="501"/>
      <c r="BC2" s="501"/>
      <c r="BD2" s="524"/>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43"/>
      <c r="CD2" s="476"/>
      <c r="CE2" s="476"/>
      <c r="CF2" s="476"/>
      <c r="CG2" s="476"/>
      <c r="CH2" s="476"/>
      <c r="CI2" s="476"/>
      <c r="CJ2" s="476"/>
      <c r="CK2" s="477"/>
      <c r="CL2" s="476"/>
      <c r="CM2" s="476"/>
      <c r="CN2" s="476"/>
      <c r="CO2" s="476"/>
      <c r="CP2" s="476"/>
      <c r="CQ2" s="476"/>
      <c r="CR2" s="476"/>
      <c r="CS2" s="476"/>
      <c r="CT2" s="476"/>
      <c r="CU2" s="476"/>
      <c r="CV2" s="476"/>
      <c r="CW2" s="476"/>
      <c r="CX2" s="476"/>
      <c r="CY2" s="541"/>
      <c r="CZ2" s="476"/>
      <c r="DA2" s="476"/>
      <c r="DB2" s="476"/>
      <c r="DC2" s="476"/>
      <c r="DD2" s="476"/>
      <c r="DE2" s="476"/>
      <c r="DF2" s="476"/>
      <c r="DG2" s="476"/>
      <c r="DH2" s="567"/>
      <c r="DI2" s="577"/>
      <c r="DJ2" s="578"/>
      <c r="DK2" s="577"/>
      <c r="DL2" s="577"/>
      <c r="DM2" s="577"/>
      <c r="DN2" s="577"/>
      <c r="DO2" s="577"/>
      <c r="DP2" s="567"/>
      <c r="DQ2" s="567"/>
    </row>
    <row r="3" spans="1:121" s="451" customFormat="1" ht="16.5" customHeight="1" outlineLevel="1">
      <c r="A3" s="456" t="s">
        <v>65</v>
      </c>
      <c r="B3" s="457"/>
      <c r="C3" s="457"/>
      <c r="D3" s="458"/>
      <c r="E3" s="458"/>
      <c r="F3" s="458"/>
      <c r="G3" s="458"/>
      <c r="H3" s="457"/>
      <c r="I3" s="458"/>
      <c r="J3" s="458"/>
      <c r="K3" s="458"/>
      <c r="L3" s="458"/>
      <c r="M3" s="475"/>
      <c r="N3" s="476"/>
      <c r="O3" s="477"/>
      <c r="P3" s="478"/>
      <c r="Q3" s="476"/>
      <c r="R3" s="492"/>
      <c r="S3" s="478"/>
      <c r="T3" s="478"/>
      <c r="U3" s="492"/>
      <c r="V3" s="478"/>
      <c r="W3" s="478"/>
      <c r="X3" s="478"/>
      <c r="Y3" s="478"/>
      <c r="Z3" s="478"/>
      <c r="AA3" s="478"/>
      <c r="AB3" s="478"/>
      <c r="AC3" s="478"/>
      <c r="AD3" s="476"/>
      <c r="AE3" s="476"/>
      <c r="AF3" s="476"/>
      <c r="AG3" s="476"/>
      <c r="AH3" s="476"/>
      <c r="AI3" s="476"/>
      <c r="AJ3" s="476"/>
      <c r="AK3" s="476"/>
      <c r="AL3" s="476"/>
      <c r="AM3" s="513"/>
      <c r="AN3" s="476"/>
      <c r="AO3" s="478"/>
      <c r="AP3" s="478"/>
      <c r="AQ3" s="478"/>
      <c r="AR3" s="478"/>
      <c r="AS3" s="478"/>
      <c r="AT3" s="478"/>
      <c r="AU3" s="478"/>
      <c r="AV3" s="478"/>
      <c r="AW3" s="478"/>
      <c r="AX3" s="478"/>
      <c r="AY3" s="478"/>
      <c r="AZ3" s="478"/>
      <c r="BA3" s="501"/>
      <c r="BB3" s="501"/>
      <c r="BC3" s="501"/>
      <c r="BD3" s="501"/>
      <c r="BE3" s="501"/>
      <c r="BF3" s="501"/>
      <c r="BG3" s="501"/>
      <c r="BH3" s="501"/>
      <c r="BI3" s="501"/>
      <c r="BJ3" s="501"/>
      <c r="BK3" s="501"/>
      <c r="BL3" s="501"/>
      <c r="BM3" s="501"/>
      <c r="BN3" s="501"/>
      <c r="BO3" s="501"/>
      <c r="BP3" s="501"/>
      <c r="BQ3" s="501"/>
      <c r="BR3" s="501"/>
      <c r="BS3" s="501"/>
      <c r="BT3" s="501"/>
      <c r="BU3" s="501"/>
      <c r="BV3" s="501"/>
      <c r="BW3" s="501"/>
      <c r="BX3" s="501"/>
      <c r="BY3" s="501"/>
      <c r="BZ3" s="501"/>
      <c r="CA3" s="501"/>
      <c r="CB3" s="501"/>
      <c r="CC3" s="501"/>
      <c r="CD3" s="501"/>
      <c r="CE3" s="501"/>
      <c r="CF3" s="501"/>
      <c r="CG3" s="501"/>
      <c r="CH3" s="501"/>
      <c r="CI3" s="501"/>
      <c r="CJ3" s="501"/>
      <c r="CK3" s="492"/>
      <c r="CL3" s="501"/>
      <c r="CM3" s="478"/>
      <c r="CN3" s="501"/>
      <c r="CO3" s="501"/>
      <c r="CP3" s="501"/>
      <c r="CQ3" s="501"/>
      <c r="CR3" s="501"/>
      <c r="CS3" s="501"/>
      <c r="CT3" s="501"/>
      <c r="CU3" s="501"/>
      <c r="CV3" s="501"/>
      <c r="CW3" s="501"/>
      <c r="CX3" s="501"/>
      <c r="CY3" s="476"/>
      <c r="CZ3" s="476"/>
      <c r="DA3" s="476"/>
      <c r="DB3" s="476"/>
      <c r="DC3" s="501"/>
      <c r="DD3" s="476"/>
      <c r="DE3" s="476"/>
      <c r="DF3" s="501"/>
      <c r="DG3" s="501"/>
      <c r="DH3" s="567"/>
      <c r="DI3" s="579"/>
      <c r="DJ3" s="580"/>
      <c r="DK3" s="579"/>
      <c r="DL3" s="579"/>
      <c r="DM3" s="579"/>
      <c r="DN3" s="579"/>
      <c r="DO3" s="579"/>
      <c r="DP3" s="567"/>
      <c r="DQ3" s="567"/>
    </row>
    <row r="4" spans="1:121" ht="12" customHeight="1" outlineLevel="1">
      <c r="A4" s="670" t="s">
        <v>6</v>
      </c>
      <c r="B4" s="671"/>
      <c r="C4" s="672"/>
      <c r="D4" s="459"/>
      <c r="E4" s="459"/>
      <c r="F4" s="459"/>
      <c r="G4" s="459"/>
      <c r="H4" s="460"/>
      <c r="I4" s="479"/>
      <c r="J4" s="479"/>
      <c r="K4" s="479"/>
      <c r="L4" s="479"/>
      <c r="M4" s="480"/>
      <c r="N4" s="460"/>
      <c r="O4" s="481"/>
      <c r="P4" s="460"/>
      <c r="Q4" s="493"/>
      <c r="R4" s="481"/>
      <c r="S4" s="460"/>
      <c r="T4" s="460"/>
      <c r="U4" s="494"/>
      <c r="V4" s="460"/>
      <c r="W4" s="460"/>
      <c r="X4" s="460"/>
      <c r="Y4" s="460"/>
      <c r="Z4" s="460"/>
      <c r="AA4" s="460"/>
      <c r="AB4" s="460"/>
      <c r="AC4" s="460"/>
      <c r="AD4" s="493"/>
      <c r="AE4" s="493"/>
      <c r="AF4" s="493"/>
      <c r="AG4" s="493"/>
      <c r="AH4" s="493"/>
      <c r="AI4" s="493"/>
      <c r="AJ4" s="493"/>
      <c r="AK4" s="493"/>
      <c r="AL4" s="493"/>
      <c r="AM4" s="514"/>
      <c r="AN4" s="493"/>
      <c r="AO4" s="460"/>
      <c r="AP4" s="521"/>
      <c r="AQ4" s="460"/>
      <c r="AR4" s="460"/>
      <c r="AS4" s="460"/>
      <c r="AT4" s="460"/>
      <c r="AU4" s="460"/>
      <c r="AV4" s="460"/>
      <c r="AW4" s="460"/>
      <c r="AX4" s="460"/>
      <c r="AY4" s="460"/>
      <c r="AZ4" s="460"/>
      <c r="BA4" s="464"/>
      <c r="BB4" s="464"/>
      <c r="BC4" s="464"/>
      <c r="BD4" s="464"/>
      <c r="BE4" s="464"/>
      <c r="BF4" s="464"/>
      <c r="BG4" s="464"/>
      <c r="BH4" s="464"/>
      <c r="BI4" s="464"/>
      <c r="BJ4" s="464"/>
      <c r="BK4" s="464"/>
      <c r="BL4" s="464"/>
      <c r="BM4" s="464"/>
      <c r="BN4" s="464"/>
      <c r="BO4" s="464"/>
      <c r="BP4" s="464"/>
      <c r="BQ4" s="464"/>
      <c r="BR4" s="464"/>
      <c r="BS4" s="464"/>
      <c r="BT4" s="464"/>
      <c r="BU4" s="464"/>
      <c r="BV4" s="464"/>
      <c r="BW4" s="464"/>
      <c r="BX4" s="464"/>
      <c r="BY4" s="464"/>
      <c r="BZ4" s="464"/>
      <c r="CA4" s="464"/>
      <c r="CB4" s="464"/>
      <c r="CC4" s="544"/>
      <c r="CD4" s="545"/>
      <c r="CE4" s="546"/>
      <c r="CF4" s="547"/>
      <c r="CG4" s="546"/>
      <c r="CH4" s="546"/>
      <c r="CI4" s="546"/>
      <c r="CJ4" s="464"/>
      <c r="CK4" s="481"/>
      <c r="CL4" s="464"/>
      <c r="CM4" s="460"/>
      <c r="CN4" s="464"/>
      <c r="CO4" s="464"/>
      <c r="CP4" s="464"/>
      <c r="CQ4" s="464"/>
      <c r="CR4" s="464"/>
      <c r="CS4" s="464"/>
      <c r="CT4" s="464"/>
      <c r="CU4" s="464"/>
      <c r="CV4" s="464"/>
      <c r="CW4" s="464"/>
      <c r="CX4" s="464"/>
      <c r="CY4" s="464"/>
      <c r="CZ4" s="464"/>
      <c r="DA4" s="464"/>
      <c r="DB4" s="464"/>
      <c r="DC4" s="464"/>
      <c r="DD4" s="493"/>
      <c r="DE4" s="493"/>
      <c r="DF4" s="464"/>
      <c r="DG4" s="464"/>
      <c r="DH4" s="568"/>
      <c r="DI4" s="581"/>
      <c r="DJ4" s="582"/>
      <c r="DK4" s="581"/>
      <c r="DL4" s="581"/>
      <c r="DM4" s="581"/>
      <c r="DN4" s="581"/>
      <c r="DO4" s="581"/>
      <c r="DP4" s="568"/>
      <c r="DQ4" s="568"/>
    </row>
    <row r="5" spans="1:121" ht="12" customHeight="1" outlineLevel="1">
      <c r="A5" s="673" t="s">
        <v>66</v>
      </c>
      <c r="B5" s="674"/>
      <c r="C5" s="675"/>
      <c r="D5" s="459"/>
      <c r="E5" s="459"/>
      <c r="F5" s="459"/>
      <c r="G5" s="459"/>
      <c r="H5" s="460"/>
      <c r="I5" s="479"/>
      <c r="J5" s="479"/>
      <c r="K5" s="479"/>
      <c r="L5" s="479"/>
      <c r="M5" s="480"/>
      <c r="N5" s="460"/>
      <c r="O5" s="481"/>
      <c r="P5" s="460"/>
      <c r="Q5" s="493"/>
      <c r="R5" s="481"/>
      <c r="S5" s="460"/>
      <c r="T5" s="460"/>
      <c r="U5" s="494"/>
      <c r="V5" s="460"/>
      <c r="W5" s="460"/>
      <c r="X5" s="460"/>
      <c r="Y5" s="460"/>
      <c r="Z5" s="460"/>
      <c r="AA5" s="460"/>
      <c r="AB5" s="460"/>
      <c r="AC5" s="460"/>
      <c r="AD5" s="493"/>
      <c r="AE5" s="493"/>
      <c r="AF5" s="493"/>
      <c r="AG5" s="493"/>
      <c r="AH5" s="493"/>
      <c r="AI5" s="493"/>
      <c r="AJ5" s="493"/>
      <c r="AK5" s="493"/>
      <c r="AL5" s="493"/>
      <c r="AM5" s="514"/>
      <c r="AN5" s="515" t="s">
        <v>67</v>
      </c>
      <c r="AO5" s="522"/>
      <c r="AP5" s="522"/>
      <c r="AQ5" s="522"/>
      <c r="AR5" s="522"/>
      <c r="AS5" s="522"/>
      <c r="AT5" s="522"/>
      <c r="AU5" s="522"/>
      <c r="AV5" s="522"/>
      <c r="AW5" s="522"/>
      <c r="AX5" s="522"/>
      <c r="AY5" s="522"/>
      <c r="AZ5" s="525"/>
      <c r="BA5" s="464"/>
      <c r="BB5" s="464"/>
      <c r="BC5" s="464"/>
      <c r="BD5" s="464"/>
      <c r="BE5" s="464"/>
      <c r="BF5" s="464"/>
      <c r="BG5" s="464"/>
      <c r="BH5" s="464"/>
      <c r="BI5" s="464"/>
      <c r="BJ5" s="464"/>
      <c r="BK5" s="464"/>
      <c r="BL5" s="464"/>
      <c r="BM5" s="464"/>
      <c r="BN5" s="464"/>
      <c r="BO5" s="464"/>
      <c r="BP5" s="464"/>
      <c r="BQ5" s="464"/>
      <c r="BR5" s="464"/>
      <c r="BS5" s="464"/>
      <c r="BT5" s="464"/>
      <c r="BU5" s="464"/>
      <c r="BV5" s="464"/>
      <c r="BW5" s="464"/>
      <c r="BX5" s="464"/>
      <c r="BY5" s="464"/>
      <c r="BZ5" s="464"/>
      <c r="CA5" s="464"/>
      <c r="CB5" s="464"/>
      <c r="CC5" s="464"/>
      <c r="CD5" s="464"/>
      <c r="CE5" s="464"/>
      <c r="CF5" s="546"/>
      <c r="CG5" s="545"/>
      <c r="CH5" s="545"/>
      <c r="CI5" s="464"/>
      <c r="CJ5" s="464"/>
      <c r="CK5" s="481"/>
      <c r="CL5" s="464"/>
      <c r="CM5" s="460"/>
      <c r="CN5" s="464"/>
      <c r="CO5" s="464"/>
      <c r="CP5" s="464"/>
      <c r="CQ5" s="464"/>
      <c r="CR5" s="464"/>
      <c r="CS5" s="464"/>
      <c r="CT5" s="464"/>
      <c r="CU5" s="464"/>
      <c r="CV5" s="464"/>
      <c r="CW5" s="464"/>
      <c r="CX5" s="464"/>
      <c r="CY5" s="464"/>
      <c r="CZ5" s="464"/>
      <c r="DA5" s="464"/>
      <c r="DB5" s="464"/>
      <c r="DC5" s="464"/>
      <c r="DD5" s="493"/>
      <c r="DE5" s="493"/>
      <c r="DF5" s="464"/>
      <c r="DG5" s="464"/>
      <c r="DH5" s="568"/>
      <c r="DI5" s="583"/>
      <c r="DJ5" s="584"/>
      <c r="DK5" s="583"/>
      <c r="DL5" s="583"/>
      <c r="DM5" s="583"/>
      <c r="DN5" s="583"/>
      <c r="DO5" s="583"/>
      <c r="DP5" s="568"/>
      <c r="DQ5" s="568"/>
    </row>
    <row r="6" spans="1:121" ht="16.5" customHeight="1" outlineLevel="1">
      <c r="A6" s="461" t="s">
        <v>68</v>
      </c>
      <c r="B6" s="462"/>
      <c r="C6" s="463"/>
      <c r="D6" s="459"/>
      <c r="E6" s="459"/>
      <c r="F6" s="459"/>
      <c r="G6" s="459"/>
      <c r="H6" s="464"/>
      <c r="I6" s="482"/>
      <c r="J6" s="482"/>
      <c r="K6" s="482"/>
      <c r="L6" s="482"/>
      <c r="M6" s="483"/>
      <c r="N6" s="464"/>
      <c r="O6" s="484"/>
      <c r="P6" s="464"/>
      <c r="Q6" s="464"/>
      <c r="R6" s="484"/>
      <c r="S6" s="464"/>
      <c r="T6" s="464"/>
      <c r="U6" s="484"/>
      <c r="V6" s="464"/>
      <c r="W6" s="464"/>
      <c r="X6" s="464"/>
      <c r="Y6" s="464"/>
      <c r="Z6" s="464"/>
      <c r="AA6" s="464"/>
      <c r="AB6" s="460"/>
      <c r="AC6" s="464"/>
      <c r="AD6" s="493"/>
      <c r="AE6" s="502" t="s">
        <v>69</v>
      </c>
      <c r="AF6" s="502"/>
      <c r="AG6" s="502"/>
      <c r="AH6" s="502"/>
      <c r="AI6" s="502"/>
      <c r="AJ6" s="502"/>
      <c r="AK6" s="502"/>
      <c r="AL6" s="502"/>
      <c r="AM6" s="464"/>
      <c r="AN6" s="516"/>
      <c r="AO6" s="516"/>
      <c r="AP6" s="516"/>
      <c r="AQ6" s="516"/>
      <c r="AR6" s="516"/>
      <c r="AS6" s="516"/>
      <c r="AT6" s="516"/>
      <c r="AU6" s="516"/>
      <c r="AV6" s="516"/>
      <c r="AW6" s="516"/>
      <c r="AX6" s="516"/>
      <c r="AY6" s="516"/>
      <c r="AZ6" s="526"/>
      <c r="BA6" s="460"/>
      <c r="BB6" s="527" t="s">
        <v>70</v>
      </c>
      <c r="BC6" s="528"/>
      <c r="BD6" s="529"/>
      <c r="BE6" s="535" t="s">
        <v>22</v>
      </c>
      <c r="BF6" s="536"/>
      <c r="BG6" s="535" t="s">
        <v>23</v>
      </c>
      <c r="BH6" s="536"/>
      <c r="BI6" s="535" t="s">
        <v>24</v>
      </c>
      <c r="BJ6" s="536"/>
      <c r="BK6" s="535" t="s">
        <v>25</v>
      </c>
      <c r="BL6" s="536"/>
      <c r="BM6" s="535" t="s">
        <v>26</v>
      </c>
      <c r="BN6" s="536"/>
      <c r="BO6" s="535" t="s">
        <v>27</v>
      </c>
      <c r="BP6" s="536"/>
      <c r="BQ6" s="535" t="s">
        <v>28</v>
      </c>
      <c r="BR6" s="536"/>
      <c r="BS6" s="535" t="s">
        <v>29</v>
      </c>
      <c r="BT6" s="536"/>
      <c r="BU6" s="535" t="s">
        <v>30</v>
      </c>
      <c r="BV6" s="536"/>
      <c r="BW6" s="535" t="s">
        <v>31</v>
      </c>
      <c r="BX6" s="536"/>
      <c r="BY6" s="535" t="s">
        <v>32</v>
      </c>
      <c r="BZ6" s="536"/>
      <c r="CA6" s="535" t="s">
        <v>33</v>
      </c>
      <c r="CB6" s="536"/>
      <c r="CC6" s="548"/>
      <c r="CD6" s="464"/>
      <c r="CE6" s="460"/>
      <c r="CF6" s="521"/>
      <c r="CG6" s="545"/>
      <c r="CH6" s="545"/>
      <c r="CI6" s="464"/>
      <c r="CJ6" s="464"/>
      <c r="CK6" s="484"/>
      <c r="CL6" s="464"/>
      <c r="CM6" s="464"/>
      <c r="CN6" s="464"/>
      <c r="CO6" s="464"/>
      <c r="CP6" s="464"/>
      <c r="CQ6" s="464"/>
      <c r="CR6" s="464"/>
      <c r="CS6" s="464"/>
      <c r="CT6" s="464"/>
      <c r="CU6" s="464"/>
      <c r="CV6" s="464"/>
      <c r="CW6" s="464"/>
      <c r="CX6" s="557" t="s">
        <v>71</v>
      </c>
      <c r="CY6" s="558"/>
      <c r="CZ6" s="558"/>
      <c r="DA6" s="558"/>
      <c r="DB6" s="569"/>
      <c r="DC6" s="460"/>
      <c r="DD6" s="493"/>
      <c r="DE6" s="493"/>
      <c r="DF6" s="493"/>
      <c r="DG6" s="493"/>
      <c r="DH6" s="568"/>
      <c r="DI6" s="583"/>
      <c r="DJ6" s="584"/>
      <c r="DK6" s="583"/>
      <c r="DL6" s="583"/>
      <c r="DM6" s="583"/>
      <c r="DN6" s="583"/>
      <c r="DO6" s="583"/>
      <c r="DP6" s="568"/>
      <c r="DQ6" s="568"/>
    </row>
    <row r="7" spans="1:121" ht="3.75" customHeight="1" outlineLevel="1">
      <c r="A7" s="465"/>
      <c r="B7" s="466"/>
      <c r="C7" s="466"/>
      <c r="D7" s="459"/>
      <c r="E7" s="459"/>
      <c r="F7" s="459"/>
      <c r="G7" s="459"/>
      <c r="H7" s="464"/>
      <c r="I7" s="482"/>
      <c r="J7" s="482"/>
      <c r="K7" s="482"/>
      <c r="L7" s="482"/>
      <c r="M7" s="483"/>
      <c r="N7" s="464"/>
      <c r="O7" s="484"/>
      <c r="P7" s="464"/>
      <c r="Q7" s="464"/>
      <c r="R7" s="484"/>
      <c r="S7" s="464"/>
      <c r="T7" s="464"/>
      <c r="U7" s="484"/>
      <c r="V7" s="464"/>
      <c r="W7" s="464"/>
      <c r="X7" s="464"/>
      <c r="Y7" s="464"/>
      <c r="Z7" s="464"/>
      <c r="AA7" s="464"/>
      <c r="AB7" s="464"/>
      <c r="AC7" s="464"/>
      <c r="AD7" s="493"/>
      <c r="AE7" s="503"/>
      <c r="AF7" s="504"/>
      <c r="AG7" s="504"/>
      <c r="AH7" s="504"/>
      <c r="AI7" s="504"/>
      <c r="AJ7" s="504"/>
      <c r="AK7" s="504"/>
      <c r="AL7" s="504"/>
      <c r="AM7" s="514"/>
      <c r="AN7" s="516"/>
      <c r="AO7" s="516"/>
      <c r="AP7" s="516"/>
      <c r="AQ7" s="516"/>
      <c r="AR7" s="516"/>
      <c r="AS7" s="516"/>
      <c r="AT7" s="516"/>
      <c r="AU7" s="516"/>
      <c r="AV7" s="516"/>
      <c r="AW7" s="516"/>
      <c r="AX7" s="516"/>
      <c r="AY7" s="516"/>
      <c r="AZ7" s="526"/>
      <c r="BA7" s="460"/>
      <c r="BB7" s="527"/>
      <c r="BC7" s="528"/>
      <c r="BD7" s="529"/>
      <c r="BE7" s="535"/>
      <c r="BF7" s="536"/>
      <c r="BG7" s="535"/>
      <c r="BH7" s="536"/>
      <c r="BI7" s="535"/>
      <c r="BJ7" s="536"/>
      <c r="BK7" s="535"/>
      <c r="BL7" s="536"/>
      <c r="BM7" s="535"/>
      <c r="BN7" s="536"/>
      <c r="BO7" s="535"/>
      <c r="BP7" s="536"/>
      <c r="BQ7" s="535"/>
      <c r="BR7" s="536"/>
      <c r="BS7" s="535"/>
      <c r="BT7" s="536"/>
      <c r="BU7" s="535"/>
      <c r="BV7" s="536"/>
      <c r="BW7" s="535"/>
      <c r="BX7" s="536"/>
      <c r="BY7" s="535"/>
      <c r="BZ7" s="536"/>
      <c r="CA7" s="535"/>
      <c r="CB7" s="536"/>
      <c r="CC7" s="548"/>
      <c r="CD7" s="464"/>
      <c r="CE7" s="460"/>
      <c r="CF7" s="460"/>
      <c r="CG7" s="464"/>
      <c r="CH7" s="464"/>
      <c r="CI7" s="464"/>
      <c r="CJ7" s="464"/>
      <c r="CK7" s="484"/>
      <c r="CL7" s="464"/>
      <c r="CM7" s="464"/>
      <c r="CN7" s="464"/>
      <c r="CO7" s="464"/>
      <c r="CP7" s="464"/>
      <c r="CQ7" s="464"/>
      <c r="CR7" s="464"/>
      <c r="CS7" s="464"/>
      <c r="CT7" s="464"/>
      <c r="CU7" s="464"/>
      <c r="CV7" s="464"/>
      <c r="CW7" s="464"/>
      <c r="CX7" s="559"/>
      <c r="CY7" s="560"/>
      <c r="CZ7" s="560"/>
      <c r="DA7" s="560"/>
      <c r="DB7" s="570"/>
      <c r="DC7" s="460"/>
      <c r="DD7" s="493"/>
      <c r="DE7" s="493"/>
      <c r="DF7" s="493"/>
      <c r="DG7" s="493"/>
      <c r="DH7" s="568"/>
      <c r="DI7" s="583"/>
      <c r="DJ7" s="584"/>
      <c r="DK7" s="583"/>
      <c r="DL7" s="583"/>
      <c r="DM7" s="583"/>
      <c r="DN7" s="583"/>
      <c r="DO7" s="583"/>
      <c r="DP7" s="568"/>
      <c r="DQ7" s="568"/>
    </row>
    <row r="8" spans="1:121" s="452" customFormat="1" ht="66">
      <c r="A8" s="1" t="s">
        <v>72</v>
      </c>
      <c r="B8" s="467" t="s">
        <v>73</v>
      </c>
      <c r="C8" s="467" t="s">
        <v>74</v>
      </c>
      <c r="D8" s="468" t="s">
        <v>75</v>
      </c>
      <c r="E8" s="468" t="s">
        <v>76</v>
      </c>
      <c r="F8" s="468" t="s">
        <v>77</v>
      </c>
      <c r="G8" s="468" t="s">
        <v>78</v>
      </c>
      <c r="H8" s="469" t="s">
        <v>79</v>
      </c>
      <c r="I8" s="468" t="s">
        <v>80</v>
      </c>
      <c r="J8" s="468" t="s">
        <v>81</v>
      </c>
      <c r="K8" s="468" t="s">
        <v>82</v>
      </c>
      <c r="L8" s="468" t="s">
        <v>83</v>
      </c>
      <c r="M8" s="485" t="s">
        <v>11</v>
      </c>
      <c r="N8" s="467" t="s">
        <v>84</v>
      </c>
      <c r="O8" s="467" t="s">
        <v>85</v>
      </c>
      <c r="P8" s="467" t="s">
        <v>86</v>
      </c>
      <c r="Q8" s="467" t="s">
        <v>87</v>
      </c>
      <c r="R8" s="467" t="s">
        <v>88</v>
      </c>
      <c r="S8" s="467" t="s">
        <v>89</v>
      </c>
      <c r="T8" s="467" t="s">
        <v>90</v>
      </c>
      <c r="U8" s="495" t="s">
        <v>91</v>
      </c>
      <c r="V8" s="467" t="s">
        <v>92</v>
      </c>
      <c r="W8" s="467" t="s">
        <v>93</v>
      </c>
      <c r="X8" s="467" t="s">
        <v>94</v>
      </c>
      <c r="Y8" s="467" t="s">
        <v>95</v>
      </c>
      <c r="Z8" s="467" t="s">
        <v>96</v>
      </c>
      <c r="AA8" s="467" t="s">
        <v>97</v>
      </c>
      <c r="AB8" s="467" t="s">
        <v>98</v>
      </c>
      <c r="AC8" s="467" t="s">
        <v>99</v>
      </c>
      <c r="AD8" s="505" t="s">
        <v>100</v>
      </c>
      <c r="AE8" s="506" t="s">
        <v>101</v>
      </c>
      <c r="AF8" s="506" t="s">
        <v>102</v>
      </c>
      <c r="AG8" s="506" t="s">
        <v>103</v>
      </c>
      <c r="AH8" s="506" t="s">
        <v>104</v>
      </c>
      <c r="AI8" s="506" t="s">
        <v>105</v>
      </c>
      <c r="AJ8" s="506" t="s">
        <v>106</v>
      </c>
      <c r="AK8" s="506" t="s">
        <v>107</v>
      </c>
      <c r="AL8" s="506" t="s">
        <v>108</v>
      </c>
      <c r="AM8" s="517" t="s">
        <v>109</v>
      </c>
      <c r="AN8" s="518" t="s">
        <v>110</v>
      </c>
      <c r="AO8" s="518" t="s">
        <v>111</v>
      </c>
      <c r="AP8" s="518" t="s">
        <v>112</v>
      </c>
      <c r="AQ8" s="518" t="s">
        <v>113</v>
      </c>
      <c r="AR8" s="518" t="s">
        <v>114</v>
      </c>
      <c r="AS8" s="518" t="s">
        <v>115</v>
      </c>
      <c r="AT8" s="518" t="s">
        <v>116</v>
      </c>
      <c r="AU8" s="518" t="s">
        <v>117</v>
      </c>
      <c r="AV8" s="518" t="s">
        <v>118</v>
      </c>
      <c r="AW8" s="518" t="s">
        <v>119</v>
      </c>
      <c r="AX8" s="518" t="s">
        <v>120</v>
      </c>
      <c r="AY8" s="518" t="s">
        <v>121</v>
      </c>
      <c r="AZ8" s="518" t="s">
        <v>122</v>
      </c>
      <c r="BA8" s="530" t="s">
        <v>123</v>
      </c>
      <c r="BB8" s="531" t="s">
        <v>124</v>
      </c>
      <c r="BC8" s="531" t="s">
        <v>125</v>
      </c>
      <c r="BD8" s="532" t="s">
        <v>126</v>
      </c>
      <c r="BE8" s="537" t="s">
        <v>127</v>
      </c>
      <c r="BF8" s="538" t="s">
        <v>128</v>
      </c>
      <c r="BG8" s="537" t="s">
        <v>129</v>
      </c>
      <c r="BH8" s="538" t="s">
        <v>130</v>
      </c>
      <c r="BI8" s="537" t="s">
        <v>131</v>
      </c>
      <c r="BJ8" s="538" t="s">
        <v>132</v>
      </c>
      <c r="BK8" s="537" t="s">
        <v>133</v>
      </c>
      <c r="BL8" s="538" t="s">
        <v>134</v>
      </c>
      <c r="BM8" s="537" t="s">
        <v>135</v>
      </c>
      <c r="BN8" s="538" t="s">
        <v>136</v>
      </c>
      <c r="BO8" s="537" t="s">
        <v>137</v>
      </c>
      <c r="BP8" s="538" t="s">
        <v>138</v>
      </c>
      <c r="BQ8" s="537" t="s">
        <v>139</v>
      </c>
      <c r="BR8" s="538" t="s">
        <v>140</v>
      </c>
      <c r="BS8" s="537" t="s">
        <v>141</v>
      </c>
      <c r="BT8" s="538" t="s">
        <v>142</v>
      </c>
      <c r="BU8" s="537" t="s">
        <v>143</v>
      </c>
      <c r="BV8" s="538" t="s">
        <v>144</v>
      </c>
      <c r="BW8" s="537" t="s">
        <v>145</v>
      </c>
      <c r="BX8" s="538" t="s">
        <v>146</v>
      </c>
      <c r="BY8" s="537" t="s">
        <v>147</v>
      </c>
      <c r="BZ8" s="538" t="s">
        <v>148</v>
      </c>
      <c r="CA8" s="537" t="s">
        <v>149</v>
      </c>
      <c r="CB8" s="538" t="s">
        <v>150</v>
      </c>
      <c r="CC8" s="549" t="s">
        <v>151</v>
      </c>
      <c r="CD8" s="467" t="s">
        <v>152</v>
      </c>
      <c r="CE8" s="467" t="s">
        <v>153</v>
      </c>
      <c r="CF8" s="467" t="s">
        <v>154</v>
      </c>
      <c r="CG8" s="467" t="s">
        <v>155</v>
      </c>
      <c r="CH8" s="550" t="s">
        <v>156</v>
      </c>
      <c r="CI8" s="551" t="s">
        <v>157</v>
      </c>
      <c r="CJ8" s="551" t="s">
        <v>158</v>
      </c>
      <c r="CK8" s="467" t="s">
        <v>159</v>
      </c>
      <c r="CL8" s="467" t="s">
        <v>160</v>
      </c>
      <c r="CM8" s="467" t="s">
        <v>161</v>
      </c>
      <c r="CN8" s="467" t="s">
        <v>162</v>
      </c>
      <c r="CO8" s="467" t="s">
        <v>163</v>
      </c>
      <c r="CP8" s="467" t="s">
        <v>164</v>
      </c>
      <c r="CQ8" s="467" t="s">
        <v>165</v>
      </c>
      <c r="CR8" s="467" t="s">
        <v>166</v>
      </c>
      <c r="CS8" s="467" t="s">
        <v>167</v>
      </c>
      <c r="CT8" s="467" t="s">
        <v>168</v>
      </c>
      <c r="CU8" s="467" t="s">
        <v>169</v>
      </c>
      <c r="CV8" s="467" t="s">
        <v>170</v>
      </c>
      <c r="CW8" s="467" t="s">
        <v>171</v>
      </c>
      <c r="CX8" s="561" t="s">
        <v>172</v>
      </c>
      <c r="CY8" s="561" t="s">
        <v>173</v>
      </c>
      <c r="CZ8" s="561" t="s">
        <v>174</v>
      </c>
      <c r="DA8" s="561" t="s">
        <v>175</v>
      </c>
      <c r="DB8" s="561" t="s">
        <v>176</v>
      </c>
      <c r="DC8" s="467" t="s">
        <v>177</v>
      </c>
      <c r="DD8" s="571" t="s">
        <v>178</v>
      </c>
      <c r="DE8" s="571" t="s">
        <v>179</v>
      </c>
      <c r="DF8" s="572" t="s">
        <v>180</v>
      </c>
      <c r="DG8" s="572" t="s">
        <v>181</v>
      </c>
      <c r="DH8" s="572" t="s">
        <v>182</v>
      </c>
      <c r="DI8" s="585" t="s">
        <v>183</v>
      </c>
      <c r="DJ8" s="585" t="s">
        <v>184</v>
      </c>
      <c r="DK8" s="585" t="s">
        <v>185</v>
      </c>
      <c r="DL8" s="585" t="s">
        <v>186</v>
      </c>
      <c r="DM8" s="585" t="s">
        <v>187</v>
      </c>
      <c r="DN8" s="585" t="s">
        <v>188</v>
      </c>
      <c r="DO8" s="586" t="s">
        <v>189</v>
      </c>
      <c r="DP8" s="586" t="s">
        <v>190</v>
      </c>
      <c r="DQ8" s="586" t="s">
        <v>191</v>
      </c>
    </row>
    <row r="9" spans="1:121" s="39" customFormat="1" ht="17.25" customHeight="1">
      <c r="A9" s="3" t="s">
        <v>2667</v>
      </c>
      <c r="B9" s="470" t="str">
        <f>IF(D9="","",INDEX(CATALOGO!E:E,MATCH(D9,CATALOGO!D:D,0)))</f>
        <v>HOSPITAL GENERAL DE CHONE</v>
      </c>
      <c r="C9" s="218" t="s">
        <v>2430</v>
      </c>
      <c r="D9" s="471" t="s">
        <v>954</v>
      </c>
      <c r="E9" s="474" t="s">
        <v>475</v>
      </c>
      <c r="F9" s="471" t="str">
        <f t="shared" ref="F9:F28" si="0">IF(E9="","","000")</f>
        <v>000</v>
      </c>
      <c r="G9" s="472" t="s">
        <v>193</v>
      </c>
      <c r="H9" s="473">
        <v>530404</v>
      </c>
      <c r="I9" s="486" t="s">
        <v>1155</v>
      </c>
      <c r="J9" s="472" t="s">
        <v>193</v>
      </c>
      <c r="K9" s="487" t="str">
        <f>IF(J9="","",INDEX(CATALOGO!AT:AT,MATCH(POA_GC_2025!J9,CATALOGO!AS:AS,0)))</f>
        <v>0000</v>
      </c>
      <c r="L9" s="487" t="str">
        <f>IF(J9="","",INDEX(CATALOGO!AV:AV,MATCH(POA_GC_2025!J9,CATALOGO!AS:AS,0)))</f>
        <v>0000</v>
      </c>
      <c r="M9" s="488" t="str">
        <f>IF(D9="","",INDEX(CATALOGO!E:E,MATCH(D9,CATALOGO!D:D,0)))</f>
        <v>HOSPITAL GENERAL DE CHONE</v>
      </c>
      <c r="N9" s="489" t="str">
        <f>IF(E9="","",INDEX(CATALOGO!L:L,MATCH(POA_GC_2025!E9,CATALOGO!J:J,0)))</f>
        <v>GARANTIA DE LA CALIDAD DE LOS SERVICIOS DE SALUD</v>
      </c>
      <c r="O9" s="490" t="str">
        <f t="shared" ref="O9:O28" si="1">IF(CQ9="CORRIENTE","SIN PROYECTO","")</f>
        <v>SIN PROYECTO</v>
      </c>
      <c r="P9" s="491" t="str">
        <f>IF(CR9="","",INDEX(CATALOGO!Q:Q,MATCH(POA_GC_2025!CR9,CATALOGO!P:P,0)))</f>
        <v>MANTENIMIENTO PREVENTIVO Y CORRECTIVO SANITARIO</v>
      </c>
      <c r="Q9" s="496" t="str">
        <f>IF(H9="","",INDEX(CATALOGO!AD:AD,MATCH(POA_GC_2025!H9,CATALOGO!AC:AC,0)))</f>
        <v>MAQUINARIAS Y EQUIPOS (INSTALACION- MANTENIMIENTO Y REPARACIONES)</v>
      </c>
      <c r="R9" s="490" t="str">
        <f t="array" ref="R9">IF(J9="","",INDEX(CATALOGO!AR:AR,MATCH(J9,CATALOGO!AS:AS,0)))</f>
        <v>RECURSOS FISCALES</v>
      </c>
      <c r="S9" s="497" t="str">
        <f>IF(K9="","",INDEX(CATALOGO!AU:AU,MATCH(K9,CATALOGO!AT:AT,0)))</f>
        <v>SIN ORGANISMO</v>
      </c>
      <c r="T9" s="497" t="str">
        <f>IF(L9="","",INDEX(CATALOGO!AW:AW,MATCH(POA_GC_2025!L9,CATALOGO!AV:AV,0)))</f>
        <v>SIN CORRELATIVO</v>
      </c>
      <c r="U9" s="498" t="s">
        <v>495</v>
      </c>
      <c r="V9" s="499" t="s">
        <v>2477</v>
      </c>
      <c r="W9" s="499" t="s">
        <v>2478</v>
      </c>
      <c r="X9" s="500" t="str">
        <f t="array" ref="X9">IF(H9="","",INDEX(CATALOGO!AH:AH,MATCH(H9,CATALOGO!AC:AC,0)))</f>
        <v>06</v>
      </c>
      <c r="Y9" s="507" t="str">
        <f t="array" ref="Y9">IF(H9="","",INDEX(CATALOGO!AF:AF,MATCH(H9,CATALOGO!AC:AC,0)))</f>
        <v>NA</v>
      </c>
      <c r="Z9" s="507" t="str">
        <f t="array" ref="Z9">IF(H9="","",INDEX(CATALOGO!AG:AG,MATCH(H9,CATALOGO!AC:AC,0)))</f>
        <v>NA</v>
      </c>
      <c r="AA9" s="508" t="s">
        <v>194</v>
      </c>
      <c r="AB9" s="509" t="s">
        <v>2780</v>
      </c>
      <c r="AC9" s="510" t="s">
        <v>206</v>
      </c>
      <c r="AD9" s="511" t="s">
        <v>41</v>
      </c>
      <c r="AE9" s="512">
        <v>46073</v>
      </c>
      <c r="AF9" s="512">
        <v>46073</v>
      </c>
      <c r="AG9" s="512">
        <v>46056</v>
      </c>
      <c r="AH9" s="512">
        <v>46056</v>
      </c>
      <c r="AI9" s="512">
        <v>46056</v>
      </c>
      <c r="AJ9" s="519"/>
      <c r="AK9" s="512">
        <v>46056</v>
      </c>
      <c r="AL9" s="512">
        <v>46078</v>
      </c>
      <c r="AM9" s="511" t="s">
        <v>41</v>
      </c>
      <c r="AN9" s="520">
        <v>0</v>
      </c>
      <c r="AO9" s="520">
        <v>0</v>
      </c>
      <c r="AP9" s="520">
        <v>0</v>
      </c>
      <c r="AQ9" s="520">
        <v>0</v>
      </c>
      <c r="AR9" s="520">
        <v>0</v>
      </c>
      <c r="AS9" s="520">
        <v>0</v>
      </c>
      <c r="AT9" s="520">
        <v>0</v>
      </c>
      <c r="AU9" s="520">
        <v>0</v>
      </c>
      <c r="AV9" s="520">
        <v>0</v>
      </c>
      <c r="AW9" s="520">
        <v>0</v>
      </c>
      <c r="AX9" s="520">
        <v>0</v>
      </c>
      <c r="AY9" s="520">
        <v>450000</v>
      </c>
      <c r="AZ9" s="533">
        <f t="shared" ref="AZ9:AZ28" si="2">AN9+AO9+AP9+AQ9+AR9+AS9+AT9+AU9+AV9+AW9+AX9+AY9</f>
        <v>450000</v>
      </c>
      <c r="BA9" s="509"/>
      <c r="BB9" s="534">
        <f>SUMIFS(REPROGRAM!W:W,REPROGRAM!B:B,POA_GC_2025!A9)</f>
        <v>12485.1</v>
      </c>
      <c r="BC9" s="534">
        <f>SUMIFS(REPROGRAM!Y:Y,REPROGRAM!B:B,POA_GC_2025!A9)</f>
        <v>457485.1</v>
      </c>
      <c r="BD9" s="534">
        <f t="shared" ref="BD9:BD28" si="3">AZ9+BB9-BC9</f>
        <v>5000</v>
      </c>
      <c r="BE9" s="520">
        <v>0</v>
      </c>
      <c r="BF9" s="539">
        <f>SUMIFS(CERT_PRES!$P:$P,CERT_PRES!$A:$A,$A9,CERT_PRES!$Q:$Q,"ENERO")</f>
        <v>0</v>
      </c>
      <c r="BG9" s="520">
        <v>0</v>
      </c>
      <c r="BH9" s="539">
        <f>SUMIFS(CERT_PRES!$P:$P,CERT_PRES!$A:$A,$A9,CERT_PRES!$Q:$Q,"FEBRERO")</f>
        <v>0</v>
      </c>
      <c r="BI9" s="520">
        <v>0</v>
      </c>
      <c r="BJ9" s="539">
        <f>SUMIFS(CERT_PRES!$P:$P,CERT_PRES!$A:$A,$A9,CERT_PRES!$Q:$Q,"MARZO")</f>
        <v>0</v>
      </c>
      <c r="BK9" s="520">
        <v>0</v>
      </c>
      <c r="BL9" s="539">
        <f>SUMIFS(CERT_PRES!$P:$P,CERT_PRES!$A:$A,$A9,CERT_PRES!$Q:$Q,"ABRIL")</f>
        <v>0</v>
      </c>
      <c r="BM9" s="520">
        <v>5000</v>
      </c>
      <c r="BN9" s="539">
        <f>SUMIFS(CERT_PRES!$P:$P,CERT_PRES!$A:$A,$A9,CERT_PRES!$Q:$Q,"MAYO")</f>
        <v>5000</v>
      </c>
      <c r="BO9" s="520">
        <v>0</v>
      </c>
      <c r="BP9" s="539">
        <f>SUMIFS(CERT_PRES!$P:$P,CERT_PRES!$A:$A,$A9,CERT_PRES!$Q:$Q,"JUNIO")</f>
        <v>0</v>
      </c>
      <c r="BQ9" s="520">
        <v>0</v>
      </c>
      <c r="BR9" s="539">
        <f>SUMIFS(CERT_PRES!$P:$P,CERT_PRES!$A:$A,$A9,CERT_PRES!$Q:$Q,"JULIO")</f>
        <v>0</v>
      </c>
      <c r="BS9" s="520">
        <v>0</v>
      </c>
      <c r="BT9" s="539">
        <f>SUMIFS(CERT_PRES!$P:$P,CERT_PRES!$A:$A,$A9,CERT_PRES!$Q:$Q,"AGOSTO")</f>
        <v>0</v>
      </c>
      <c r="BU9" s="520">
        <v>0</v>
      </c>
      <c r="BV9" s="539">
        <f>SUMIFS(CERT_PRES!$P:$P,CERT_PRES!$A:$A,$A9,CERT_PRES!$Q:$Q,"SEPTIEMBRE")</f>
        <v>0</v>
      </c>
      <c r="BW9" s="520">
        <v>0</v>
      </c>
      <c r="BX9" s="539">
        <f>SUMIFS(CERT_PRES!$P:$P,CERT_PRES!$A:$A,$A9,CERT_PRES!$Q:$Q,"OCTUBRE")</f>
        <v>0</v>
      </c>
      <c r="BY9" s="520">
        <v>0</v>
      </c>
      <c r="BZ9" s="539">
        <f>SUMIFS(CERT_PRES!$P:$P,CERT_PRES!$A:$A,$A9,CERT_PRES!$Q:$Q,"NOVIEMBRE")</f>
        <v>0</v>
      </c>
      <c r="CA9" s="520">
        <v>0</v>
      </c>
      <c r="CB9" s="533">
        <f>SUMIFS(CERT_PRES!$P:$P,CERT_PRES!$A:$A,$A9,CERT_PRES!$Q:$Q,"DICIEMBRE")</f>
        <v>0</v>
      </c>
      <c r="CC9" s="533">
        <f t="shared" ref="CC9:CC28" si="4">BE9+BG9+BI9+BK9+BM9+BO9+BQ9+BS9+BU9+BW9+BY9+CA9</f>
        <v>5000</v>
      </c>
      <c r="CD9" s="552" t="str">
        <f t="shared" ref="CD9:CD29" si="5">IF(OR(J9="003"),"SIN_LIQUIDEZ",IF(CG9&gt;0,"SI","NO"))</f>
        <v>SI</v>
      </c>
      <c r="CE9" s="553" t="str">
        <f t="shared" ref="CE9:CE27" si="6">IF(BD9=CC9,"VALIDADO","REVISAR")</f>
        <v>VALIDADO</v>
      </c>
      <c r="CF9" s="554">
        <f>+((SUMIFS(REPROGRAM!$U:$U,REPROGRAM!$B:$B,$A9,REPROGRAM!$AA:$AA,"NO"))-(SUMIFS(REPROGRAM!$V:$V,REPROGRAM!$B:$B,$A9,REPROGRAM!$AA:$AA,"NO")))</f>
        <v>0</v>
      </c>
      <c r="CG9" s="554">
        <f t="shared" ref="CG9:CG28" si="7">ROUND(BD9-CF9,2)</f>
        <v>5000</v>
      </c>
      <c r="CH9" s="554">
        <f t="shared" ref="CH9:CH28" si="8">+BD9-CC9</f>
        <v>0</v>
      </c>
      <c r="CI9" s="555" t="e">
        <f t="array" ref="CI9">IF(B9="","",INDEX(CATALOGO!C:C,MATCH(B9,CATALOGO!A:A,0)))</f>
        <v>#N/A</v>
      </c>
      <c r="CJ9" s="555" t="e">
        <f t="array" ref="CJ9">IF(B9="","",INDEX(CATALOGO!B:B,MATCH(B9,CATALOGO!A:A,0)))</f>
        <v>#N/A</v>
      </c>
      <c r="CK9" s="497" t="str">
        <f>IF(D9="","",INDEX(CATALOGO!G:G,MATCH(D9,CATALOGO!D:D,0)))</f>
        <v>COORDINACIÓN ZONAL 4</v>
      </c>
      <c r="CL9" s="497" t="str">
        <f>IF(D9="","",INDEX(CATALOGO!H:H,MATCH(D9,CATALOGO!D:D,0)))</f>
        <v>MANABI</v>
      </c>
      <c r="CM9" s="497" t="str">
        <f>IF(D9="","",INDEX(CATALOGO!I:I,MATCH(D9,CATALOGO!D:D,0)))</f>
        <v>CHONE</v>
      </c>
      <c r="CN9" s="556" t="str">
        <f t="array" ref="CN9">IF(H9="","",INDEX(CATALOGO!AE:AE,MATCH(H9,CATALOGO!AC:AC,0)))</f>
        <v>MANTENIMIENTOS</v>
      </c>
      <c r="CO9" s="497" t="str">
        <f t="shared" ref="CO9:CO28" si="9">IF(O9="","","NO APLICA")</f>
        <v>NO APLICA</v>
      </c>
      <c r="CP9" s="497" t="str">
        <f>IF(E9="","",INDEX(CATALOGO!K:K,MATCH(POA_GC_2025!E9,CATALOGO!J:J,0)))</f>
        <v>CAL</v>
      </c>
      <c r="CQ9" s="497" t="str">
        <f t="shared" ref="CQ9:CQ28" si="10">IF(F9="","",IF(F9="000","CORRIENTE","INVERSIÓN"))</f>
        <v>CORRIENTE</v>
      </c>
      <c r="CR9" s="497" t="str">
        <f t="shared" ref="CR9:CR28" si="11">E9&amp;F9&amp;G9</f>
        <v>57000001</v>
      </c>
      <c r="CS9" s="562" t="str">
        <f>IFERROR(VLOOKUP(E9,CATALOGO!$AY$3:$AZ$24,2,0)," ")</f>
        <v>G42</v>
      </c>
      <c r="CT9" s="563" t="str">
        <f>IF(E9="","",INDEX(CATALOGO!AK:AK,MATCH(POA_GC_2025!E9,CATALOGO!AN:AN,0)))</f>
        <v>Mejorar las condiciones de vida de la población de forma integral, promoviendo el acceso equitativo a salud, vivienda y bienestar social.</v>
      </c>
      <c r="CU9" s="563" t="str">
        <f>IF(E9="","",INDEX(CATALOGO!AL:AL,MATCH(POA_GC_2025!E9,CATALOGO!AN:AN,0)))</f>
        <v>OE4 Incrementar la calidad en la prestación de los servicios de salud</v>
      </c>
      <c r="CV9" s="552" t="str">
        <f>IF(CU9="","",INDEX(CATALOGO!AM:AM,MATCH(POA_GC_2025!CU9,CATALOGO!AL:AL,0)))</f>
        <v>OE_4</v>
      </c>
      <c r="CW9" s="564"/>
      <c r="CX9" s="565">
        <f>SUMIFS(CERT_ACT_POA!AM:AM,CERT_ACT_POA!C:C,A9)</f>
        <v>5000</v>
      </c>
      <c r="CY9" s="565">
        <f t="shared" ref="CY9:CY28" si="12">IF(A9="","",BD9-CX9)</f>
        <v>0</v>
      </c>
      <c r="CZ9" s="566">
        <f>SUMIFS(CERT_ACT_POA!$AD:$AD,CERT_ACT_POA!$C:$C,POA_GC_2025!$A9)</f>
        <v>0</v>
      </c>
      <c r="DA9" s="566">
        <f>SUMIFS(CERT_ACT_POA!$AE:$AE,CERT_ACT_POA!$C:$C,POA_GC_2025!$A9)</f>
        <v>0</v>
      </c>
      <c r="DB9" s="566">
        <f>SUMIFS(CERT_ACT_POA!$AF:$AF,CERT_ACT_POA!$C:$C,POA_GC_2025!$A9)</f>
        <v>0</v>
      </c>
      <c r="DC9" s="552" t="str">
        <f t="shared" ref="DC9:DC28" si="13">MID(H9,1,2)</f>
        <v>53</v>
      </c>
      <c r="DD9" s="509"/>
      <c r="DE9" s="573"/>
      <c r="DF9" s="574">
        <f>SUMIFS(CERT_PRES!$M:$M,CERT_PRES!$A:$A,$A9)</f>
        <v>0</v>
      </c>
      <c r="DG9" s="574">
        <f>SUMIFS(CERT_PRES!$O:$O,CERT_PRES!$A:$A,$A9)</f>
        <v>5000</v>
      </c>
      <c r="DH9" s="574">
        <f>SUMIFS(CERT_PRES!$P:$P,CERT_PRES!$A:$A,$A9)</f>
        <v>5000</v>
      </c>
      <c r="DI9" s="587">
        <f t="shared" ref="DI9:DI28" si="14">+CF9</f>
        <v>0</v>
      </c>
      <c r="DJ9" s="668">
        <f>IFERROR(VLOOKUP($A9,CERT_PRES!$A$6:$L$3884,12,0),0)</f>
        <v>35</v>
      </c>
      <c r="DK9" s="574" t="str">
        <f t="shared" ref="DK9:DK28" si="15">IF(A9="","",IF(ROUND(DF9,2)+ROUND(DG9,2)&lt;=ROUND(CG9,2),"OK","REVISAR"))</f>
        <v>OK</v>
      </c>
      <c r="DL9" s="574" t="str">
        <f t="shared" ref="DL9:DL28" si="16">IF(A9="","",IF(ROUND(DF9,2)+ROUND(DG9,2)&lt;=ROUND(CG9+CF9,2),"OK","REVISAR"))</f>
        <v>OK</v>
      </c>
      <c r="DM9" s="574">
        <f>IF(CD9="SI",BE9+BG9+BI9+BK9+BM9,"")</f>
        <v>5000</v>
      </c>
      <c r="DN9" s="574" t="str">
        <f t="shared" ref="DN9:DN72" si="17">IF(CE9="SI",IF(DI9&gt;DN9,"ANTICIPADO",IF(AND(DI9&gt;0,DI9&lt;DN9),"ATRASADO",IF(AND(DI9&gt;0,DI9=DN9),"CUMPLIDO",IF(AND(DI9=0,DN9&gt;0),"NO CUMPLIDO","")))),"")</f>
        <v/>
      </c>
      <c r="DO9" s="588">
        <f>IFERROR(VLOOKUP(A9,#REF!,82,0),0)</f>
        <v>0</v>
      </c>
      <c r="DP9" s="589">
        <f t="shared" ref="DP9:DP28" si="18">+DF9+DG9</f>
        <v>5000</v>
      </c>
      <c r="DQ9" s="590">
        <f t="shared" ref="DQ9:DQ28" si="19">+CG9-DP9</f>
        <v>0</v>
      </c>
    </row>
    <row r="10" spans="1:121" s="39" customFormat="1" ht="17.25" customHeight="1">
      <c r="A10" s="3" t="s">
        <v>2668</v>
      </c>
      <c r="B10" s="470" t="str">
        <f>IF(D10="","",INDEX(CATALOGO!E:E,MATCH(D10,CATALOGO!D:D,0)))</f>
        <v>HOSPITAL GENERAL DE CHONE</v>
      </c>
      <c r="C10" s="218" t="s">
        <v>2431</v>
      </c>
      <c r="D10" s="471" t="s">
        <v>954</v>
      </c>
      <c r="E10" s="474" t="s">
        <v>475</v>
      </c>
      <c r="F10" s="471" t="str">
        <f t="shared" si="0"/>
        <v>000</v>
      </c>
      <c r="G10" s="472" t="s">
        <v>193</v>
      </c>
      <c r="H10" s="473">
        <v>530813</v>
      </c>
      <c r="I10" s="486" t="s">
        <v>1155</v>
      </c>
      <c r="J10" s="472" t="s">
        <v>193</v>
      </c>
      <c r="K10" s="487" t="str">
        <f>IF(J10="","",INDEX(CATALOGO!AT:AT,MATCH(POA_GC_2025!J10,CATALOGO!AS:AS,0)))</f>
        <v>0000</v>
      </c>
      <c r="L10" s="487" t="str">
        <f>IF(J10="","",INDEX(CATALOGO!AV:AV,MATCH(POA_GC_2025!J10,CATALOGO!AS:AS,0)))</f>
        <v>0000</v>
      </c>
      <c r="M10" s="488" t="str">
        <f>IF(D10="","",INDEX(CATALOGO!E:E,MATCH(D10,CATALOGO!D:D,0)))</f>
        <v>HOSPITAL GENERAL DE CHONE</v>
      </c>
      <c r="N10" s="489" t="str">
        <f>IF(E10="","",INDEX(CATALOGO!L:L,MATCH(POA_GC_2025!E10,CATALOGO!J:J,0)))</f>
        <v>GARANTIA DE LA CALIDAD DE LOS SERVICIOS DE SALUD</v>
      </c>
      <c r="O10" s="490" t="str">
        <f t="shared" si="1"/>
        <v>SIN PROYECTO</v>
      </c>
      <c r="P10" s="491" t="str">
        <f>IF(CR10="","",INDEX(CATALOGO!Q:Q,MATCH(POA_GC_2025!CR10,CATALOGO!P:P,0)))</f>
        <v>MANTENIMIENTO PREVENTIVO Y CORRECTIVO SANITARIO</v>
      </c>
      <c r="Q10" s="496" t="str">
        <f>IF(H10="","",INDEX(CATALOGO!AD:AD,MATCH(POA_GC_2025!H10,CATALOGO!AC:AC,0)))</f>
        <v>REPUESTOS Y ACCESORIOS</v>
      </c>
      <c r="R10" s="490" t="str">
        <f t="array" ref="R10">IF(J10="","",INDEX(CATALOGO!AR:AR,MATCH(J10,CATALOGO!AS:AS,0)))</f>
        <v>RECURSOS FISCALES</v>
      </c>
      <c r="S10" s="497" t="str">
        <f>IF(K10="","",INDEX(CATALOGO!AU:AU,MATCH(K10,CATALOGO!AT:AT,0)))</f>
        <v>SIN ORGANISMO</v>
      </c>
      <c r="T10" s="497" t="str">
        <f>IF(L10="","",INDEX(CATALOGO!AW:AW,MATCH(POA_GC_2025!L10,CATALOGO!AV:AV,0)))</f>
        <v>SIN CORRELATIVO</v>
      </c>
      <c r="U10" s="498" t="s">
        <v>495</v>
      </c>
      <c r="V10" s="499" t="s">
        <v>2477</v>
      </c>
      <c r="W10" s="499" t="s">
        <v>2478</v>
      </c>
      <c r="X10" s="500" t="str">
        <f t="array" ref="X10">IF(H10="","",INDEX(CATALOGO!AH:AH,MATCH(H10,CATALOGO!AC:AC,0)))</f>
        <v>02</v>
      </c>
      <c r="Y10" s="507" t="str">
        <f t="array" ref="Y10">IF(H10="","",INDEX(CATALOGO!AF:AF,MATCH(H10,CATALOGO!AC:AC,0)))</f>
        <v>NA</v>
      </c>
      <c r="Z10" s="507" t="str">
        <f t="array" ref="Z10">IF(H10="","",INDEX(CATALOGO!AG:AG,MATCH(H10,CATALOGO!AC:AC,0)))</f>
        <v>NA</v>
      </c>
      <c r="AA10" s="508" t="s">
        <v>194</v>
      </c>
      <c r="AB10" s="509"/>
      <c r="AC10" s="510" t="s">
        <v>208</v>
      </c>
      <c r="AD10" s="511" t="s">
        <v>41</v>
      </c>
      <c r="AE10" s="512">
        <v>46073</v>
      </c>
      <c r="AF10" s="512">
        <v>46073</v>
      </c>
      <c r="AG10" s="512">
        <v>46056</v>
      </c>
      <c r="AH10" s="512">
        <v>46056</v>
      </c>
      <c r="AI10" s="512">
        <v>46056</v>
      </c>
      <c r="AJ10" s="519"/>
      <c r="AK10" s="512">
        <v>46056</v>
      </c>
      <c r="AL10" s="512">
        <v>46078</v>
      </c>
      <c r="AM10" s="511" t="s">
        <v>41</v>
      </c>
      <c r="AN10" s="520">
        <v>0</v>
      </c>
      <c r="AO10" s="520">
        <v>0</v>
      </c>
      <c r="AP10" s="520">
        <v>0</v>
      </c>
      <c r="AQ10" s="520">
        <v>0</v>
      </c>
      <c r="AR10" s="520">
        <v>0</v>
      </c>
      <c r="AS10" s="520">
        <v>0</v>
      </c>
      <c r="AT10" s="520">
        <v>0</v>
      </c>
      <c r="AU10" s="520">
        <v>0</v>
      </c>
      <c r="AV10" s="520">
        <v>0</v>
      </c>
      <c r="AW10" s="520">
        <v>0</v>
      </c>
      <c r="AX10" s="520">
        <v>0</v>
      </c>
      <c r="AY10" s="520">
        <v>150000</v>
      </c>
      <c r="AZ10" s="533">
        <f t="shared" si="2"/>
        <v>150000</v>
      </c>
      <c r="BA10" s="509"/>
      <c r="BB10" s="534">
        <f>SUMIFS(REPROGRAM!W:W,REPROGRAM!B:B,POA_GC_2025!A10)</f>
        <v>0</v>
      </c>
      <c r="BC10" s="534">
        <f>SUMIFS(REPROGRAM!Y:Y,REPROGRAM!B:B,POA_GC_2025!A10)</f>
        <v>150000</v>
      </c>
      <c r="BD10" s="534">
        <f t="shared" si="3"/>
        <v>0</v>
      </c>
      <c r="BE10" s="520">
        <v>0</v>
      </c>
      <c r="BF10" s="539">
        <f>SUMIFS(CERT_PRES!$P:$P,CERT_PRES!$A:$A,$A10,CERT_PRES!$Q:$Q,"ENERO")</f>
        <v>0</v>
      </c>
      <c r="BG10" s="520">
        <v>0</v>
      </c>
      <c r="BH10" s="539">
        <f>SUMIFS(CERT_PRES!$P:$P,CERT_PRES!$A:$A,$A10,CERT_PRES!$Q:$Q,"FEBRERO")</f>
        <v>0</v>
      </c>
      <c r="BI10" s="520">
        <v>0</v>
      </c>
      <c r="BJ10" s="539">
        <f>SUMIFS(CERT_PRES!$P:$P,CERT_PRES!$A:$A,$A10,CERT_PRES!$Q:$Q,"MARZO")</f>
        <v>0</v>
      </c>
      <c r="BK10" s="520">
        <v>0</v>
      </c>
      <c r="BL10" s="539">
        <f>SUMIFS(CERT_PRES!$P:$P,CERT_PRES!$A:$A,$A10,CERT_PRES!$Q:$Q,"ABRIL")</f>
        <v>0</v>
      </c>
      <c r="BM10" s="520">
        <v>0</v>
      </c>
      <c r="BN10" s="539">
        <f>SUMIFS(CERT_PRES!$P:$P,CERT_PRES!$A:$A,$A10,CERT_PRES!$Q:$Q,"MAYO")</f>
        <v>0</v>
      </c>
      <c r="BO10" s="520">
        <v>0</v>
      </c>
      <c r="BP10" s="539">
        <f>SUMIFS(CERT_PRES!$P:$P,CERT_PRES!$A:$A,$A10,CERT_PRES!$Q:$Q,"JUNIO")</f>
        <v>0</v>
      </c>
      <c r="BQ10" s="520">
        <v>0</v>
      </c>
      <c r="BR10" s="539">
        <f>SUMIFS(CERT_PRES!$P:$P,CERT_PRES!$A:$A,$A10,CERT_PRES!$Q:$Q,"JULIO")</f>
        <v>0</v>
      </c>
      <c r="BS10" s="520">
        <v>0</v>
      </c>
      <c r="BT10" s="539">
        <f>SUMIFS(CERT_PRES!$P:$P,CERT_PRES!$A:$A,$A10,CERT_PRES!$Q:$Q,"AGOSTO")</f>
        <v>0</v>
      </c>
      <c r="BU10" s="520">
        <v>0</v>
      </c>
      <c r="BV10" s="539">
        <f>SUMIFS(CERT_PRES!$P:$P,CERT_PRES!$A:$A,$A10,CERT_PRES!$Q:$Q,"SEPTIEMBRE")</f>
        <v>0</v>
      </c>
      <c r="BW10" s="520">
        <v>0</v>
      </c>
      <c r="BX10" s="539">
        <f>SUMIFS(CERT_PRES!$P:$P,CERT_PRES!$A:$A,$A10,CERT_PRES!$Q:$Q,"OCTUBRE")</f>
        <v>0</v>
      </c>
      <c r="BY10" s="520">
        <v>0</v>
      </c>
      <c r="BZ10" s="539">
        <f>SUMIFS(CERT_PRES!$P:$P,CERT_PRES!$A:$A,$A10,CERT_PRES!$Q:$Q,"NOVIEMBRE")</f>
        <v>0</v>
      </c>
      <c r="CA10" s="520">
        <v>0</v>
      </c>
      <c r="CB10" s="533">
        <f>SUMIFS(CERT_PRES!$P:$P,CERT_PRES!$A:$A,$A10,CERT_PRES!$Q:$Q,"DICIEMBRE")</f>
        <v>0</v>
      </c>
      <c r="CC10" s="533">
        <f t="shared" si="4"/>
        <v>0</v>
      </c>
      <c r="CD10" s="552" t="str">
        <f t="shared" si="5"/>
        <v>NO</v>
      </c>
      <c r="CE10" s="553" t="str">
        <f t="shared" si="6"/>
        <v>VALIDADO</v>
      </c>
      <c r="CF10" s="554">
        <f>+((SUMIFS(REPROGRAM!$U:$U,REPROGRAM!$B:$B,$A10,REPROGRAM!$AA:$AA,"NO"))-(SUMIFS(REPROGRAM!$V:$V,REPROGRAM!$B:$B,$A10,REPROGRAM!$AA:$AA,"NO")))</f>
        <v>0</v>
      </c>
      <c r="CG10" s="554">
        <f t="shared" si="7"/>
        <v>0</v>
      </c>
      <c r="CH10" s="554">
        <f t="shared" si="8"/>
        <v>0</v>
      </c>
      <c r="CI10" s="555" t="e">
        <f t="array" ref="CI10">IF(B10="","",INDEX(CATALOGO!C:C,MATCH(B10,CATALOGO!A:A,0)))</f>
        <v>#N/A</v>
      </c>
      <c r="CJ10" s="555" t="e">
        <f t="array" ref="CJ10">IF(B10="","",INDEX(CATALOGO!B:B,MATCH(B10,CATALOGO!A:A,0)))</f>
        <v>#N/A</v>
      </c>
      <c r="CK10" s="497" t="str">
        <f>IF(D10="","",INDEX(CATALOGO!G:G,MATCH(D10,CATALOGO!D:D,0)))</f>
        <v>COORDINACIÓN ZONAL 4</v>
      </c>
      <c r="CL10" s="497" t="str">
        <f>IF(D10="","",INDEX(CATALOGO!H:H,MATCH(D10,CATALOGO!D:D,0)))</f>
        <v>MANABI</v>
      </c>
      <c r="CM10" s="497" t="str">
        <f>IF(D10="","",INDEX(CATALOGO!I:I,MATCH(D10,CATALOGO!D:D,0)))</f>
        <v>CHONE</v>
      </c>
      <c r="CN10" s="556" t="str">
        <f t="array" ref="CN10">IF(H10="","",INDEX(CATALOGO!AE:AE,MATCH(H10,CATALOGO!AC:AC,0)))</f>
        <v>MANTENIMIENTOS</v>
      </c>
      <c r="CO10" s="497" t="str">
        <f t="shared" si="9"/>
        <v>NO APLICA</v>
      </c>
      <c r="CP10" s="497" t="str">
        <f>IF(E10="","",INDEX(CATALOGO!K:K,MATCH(POA_GC_2025!E10,CATALOGO!J:J,0)))</f>
        <v>CAL</v>
      </c>
      <c r="CQ10" s="497" t="str">
        <f t="shared" si="10"/>
        <v>CORRIENTE</v>
      </c>
      <c r="CR10" s="497" t="str">
        <f t="shared" si="11"/>
        <v>57000001</v>
      </c>
      <c r="CS10" s="562" t="str">
        <f>IFERROR(VLOOKUP(E10,CATALOGO!$AY$3:$AZ$24,2,0)," ")</f>
        <v>G42</v>
      </c>
      <c r="CT10" s="563" t="str">
        <f>IF(E10="","",INDEX(CATALOGO!AK:AK,MATCH(POA_GC_2025!E10,CATALOGO!AN:AN,0)))</f>
        <v>Mejorar las condiciones de vida de la población de forma integral, promoviendo el acceso equitativo a salud, vivienda y bienestar social.</v>
      </c>
      <c r="CU10" s="563" t="str">
        <f>IF(E10="","",INDEX(CATALOGO!AL:AL,MATCH(POA_GC_2025!E10,CATALOGO!AN:AN,0)))</f>
        <v>OE4 Incrementar la calidad en la prestación de los servicios de salud</v>
      </c>
      <c r="CV10" s="552" t="str">
        <f>IF(CU10="","",INDEX(CATALOGO!AM:AM,MATCH(POA_GC_2025!CU10,CATALOGO!AL:AL,0)))</f>
        <v>OE_4</v>
      </c>
      <c r="CW10" s="564"/>
      <c r="CX10" s="565">
        <f>SUMIFS(CERT_ACT_POA!AM:AM,CERT_ACT_POA!C:C,A10)</f>
        <v>0</v>
      </c>
      <c r="CY10" s="565">
        <f t="shared" si="12"/>
        <v>0</v>
      </c>
      <c r="CZ10" s="566">
        <f>SUMIFS(CERT_ACT_POA!$AD:$AD,CERT_ACT_POA!$C:$C,POA_GC_2025!$A10)</f>
        <v>0</v>
      </c>
      <c r="DA10" s="566">
        <f>SUMIFS(CERT_ACT_POA!$AE:$AE,CERT_ACT_POA!$C:$C,POA_GC_2025!$A10)</f>
        <v>0</v>
      </c>
      <c r="DB10" s="566">
        <f>SUMIFS(CERT_ACT_POA!$AF:$AF,CERT_ACT_POA!$C:$C,POA_GC_2025!$A10)</f>
        <v>0</v>
      </c>
      <c r="DC10" s="552" t="str">
        <f t="shared" si="13"/>
        <v>53</v>
      </c>
      <c r="DD10" s="509"/>
      <c r="DE10" s="573"/>
      <c r="DF10" s="574">
        <f>SUMIFS(CERT_PRES!$M:$M,CERT_PRES!$A:$A,$A10)</f>
        <v>0</v>
      </c>
      <c r="DG10" s="574">
        <f>SUMIFS(CERT_PRES!$O:$O,CERT_PRES!$A:$A,$A10)</f>
        <v>0</v>
      </c>
      <c r="DH10" s="574">
        <f>SUMIFS(CERT_PRES!$P:$P,CERT_PRES!$A:$A,$A10)</f>
        <v>0</v>
      </c>
      <c r="DI10" s="587">
        <f t="shared" si="14"/>
        <v>0</v>
      </c>
      <c r="DJ10" s="668">
        <f>IFERROR(VLOOKUP($A10,CERT_PRES!$A$6:$L$3884,12,0),0)</f>
        <v>0</v>
      </c>
      <c r="DK10" s="574" t="str">
        <f t="shared" si="15"/>
        <v>OK</v>
      </c>
      <c r="DL10" s="574" t="str">
        <f t="shared" si="16"/>
        <v>OK</v>
      </c>
      <c r="DM10" s="574" t="str">
        <f t="shared" ref="DM10:DM73" si="20">IF(CD10="SI",BE10+BG10+BI10+BK10+BM10,"")</f>
        <v/>
      </c>
      <c r="DN10" s="574" t="str">
        <f t="shared" si="17"/>
        <v/>
      </c>
      <c r="DO10" s="588">
        <f>IFERROR(VLOOKUP(A10,#REF!,82,0),0)</f>
        <v>0</v>
      </c>
      <c r="DP10" s="589">
        <f t="shared" si="18"/>
        <v>0</v>
      </c>
      <c r="DQ10" s="590">
        <f t="shared" si="19"/>
        <v>0</v>
      </c>
    </row>
    <row r="11" spans="1:121" s="39" customFormat="1" ht="17.25" customHeight="1">
      <c r="A11" s="3" t="s">
        <v>2669</v>
      </c>
      <c r="B11" s="470" t="str">
        <f>IF(D11="","",INDEX(CATALOGO!E:E,MATCH(D11,CATALOGO!D:D,0)))</f>
        <v>HOSPITAL GENERAL DE CHONE</v>
      </c>
      <c r="C11" s="218" t="s">
        <v>2432</v>
      </c>
      <c r="D11" s="471" t="s">
        <v>954</v>
      </c>
      <c r="E11" s="474" t="s">
        <v>475</v>
      </c>
      <c r="F11" s="471" t="str">
        <f t="shared" si="0"/>
        <v>000</v>
      </c>
      <c r="G11" s="472" t="s">
        <v>218</v>
      </c>
      <c r="H11" s="473">
        <v>530404</v>
      </c>
      <c r="I11" s="486" t="s">
        <v>1155</v>
      </c>
      <c r="J11" s="472" t="s">
        <v>193</v>
      </c>
      <c r="K11" s="487" t="str">
        <f>IF(J11="","",INDEX(CATALOGO!AT:AT,MATCH(POA_GC_2025!J11,CATALOGO!AS:AS,0)))</f>
        <v>0000</v>
      </c>
      <c r="L11" s="487" t="str">
        <f>IF(J11="","",INDEX(CATALOGO!AV:AV,MATCH(POA_GC_2025!J11,CATALOGO!AS:AS,0)))</f>
        <v>0000</v>
      </c>
      <c r="M11" s="488" t="str">
        <f>IF(D11="","",INDEX(CATALOGO!E:E,MATCH(D11,CATALOGO!D:D,0)))</f>
        <v>HOSPITAL GENERAL DE CHONE</v>
      </c>
      <c r="N11" s="489" t="str">
        <f>IF(E11="","",INDEX(CATALOGO!L:L,MATCH(POA_GC_2025!E11,CATALOGO!J:J,0)))</f>
        <v>GARANTIA DE LA CALIDAD DE LOS SERVICIOS DE SALUD</v>
      </c>
      <c r="O11" s="490" t="str">
        <f t="shared" si="1"/>
        <v>SIN PROYECTO</v>
      </c>
      <c r="P11" s="491" t="str">
        <f>IF(CR11="","",INDEX(CATALOGO!Q:Q,MATCH(POA_GC_2025!CR11,CATALOGO!P:P,0)))</f>
        <v>GASTO OPERATIVO DE GARANTIA DE LA CALIDAD</v>
      </c>
      <c r="Q11" s="496" t="str">
        <f>IF(H11="","",INDEX(CATALOGO!AD:AD,MATCH(POA_GC_2025!H11,CATALOGO!AC:AC,0)))</f>
        <v>MAQUINARIAS Y EQUIPOS (INSTALACION- MANTENIMIENTO Y REPARACIONES)</v>
      </c>
      <c r="R11" s="490" t="str">
        <f t="array" ref="R11">IF(J11="","",INDEX(CATALOGO!AR:AR,MATCH(J11,CATALOGO!AS:AS,0)))</f>
        <v>RECURSOS FISCALES</v>
      </c>
      <c r="S11" s="497" t="str">
        <f>IF(K11="","",INDEX(CATALOGO!AU:AU,MATCH(K11,CATALOGO!AT:AT,0)))</f>
        <v>SIN ORGANISMO</v>
      </c>
      <c r="T11" s="497" t="str">
        <f>IF(L11="","",INDEX(CATALOGO!AW:AW,MATCH(POA_GC_2025!L11,CATALOGO!AV:AV,0)))</f>
        <v>SIN CORRELATIVO</v>
      </c>
      <c r="U11" s="498" t="s">
        <v>477</v>
      </c>
      <c r="V11" s="499" t="s">
        <v>2477</v>
      </c>
      <c r="W11" s="499" t="s">
        <v>2478</v>
      </c>
      <c r="X11" s="500" t="str">
        <f t="array" ref="X11">IF(H11="","",INDEX(CATALOGO!AH:AH,MATCH(H11,CATALOGO!AC:AC,0)))</f>
        <v>06</v>
      </c>
      <c r="Y11" s="507" t="str">
        <f t="array" ref="Y11">IF(H11="","",INDEX(CATALOGO!AF:AF,MATCH(H11,CATALOGO!AC:AC,0)))</f>
        <v>NA</v>
      </c>
      <c r="Z11" s="507" t="str">
        <f t="array" ref="Z11">IF(H11="","",INDEX(CATALOGO!AG:AG,MATCH(H11,CATALOGO!AC:AC,0)))</f>
        <v>NA</v>
      </c>
      <c r="AA11" s="508" t="s">
        <v>194</v>
      </c>
      <c r="AB11" s="509" t="s">
        <v>2896</v>
      </c>
      <c r="AC11" s="510" t="s">
        <v>206</v>
      </c>
      <c r="AD11" s="511" t="s">
        <v>41</v>
      </c>
      <c r="AE11" s="512">
        <v>46073</v>
      </c>
      <c r="AF11" s="512">
        <v>46073</v>
      </c>
      <c r="AG11" s="512">
        <v>46056</v>
      </c>
      <c r="AH11" s="512">
        <v>46056</v>
      </c>
      <c r="AI11" s="512">
        <v>46056</v>
      </c>
      <c r="AJ11" s="519"/>
      <c r="AK11" s="512">
        <v>46056</v>
      </c>
      <c r="AL11" s="512">
        <v>46078</v>
      </c>
      <c r="AM11" s="511" t="s">
        <v>41</v>
      </c>
      <c r="AN11" s="520">
        <v>0</v>
      </c>
      <c r="AO11" s="520">
        <v>0</v>
      </c>
      <c r="AP11" s="520">
        <v>0</v>
      </c>
      <c r="AQ11" s="520">
        <v>0</v>
      </c>
      <c r="AR11" s="520">
        <v>0</v>
      </c>
      <c r="AS11" s="520">
        <v>0</v>
      </c>
      <c r="AT11" s="520">
        <v>0</v>
      </c>
      <c r="AU11" s="520">
        <v>0</v>
      </c>
      <c r="AV11" s="520">
        <v>0</v>
      </c>
      <c r="AW11" s="520">
        <v>0</v>
      </c>
      <c r="AX11" s="520">
        <v>0</v>
      </c>
      <c r="AY11" s="520">
        <v>605000</v>
      </c>
      <c r="AZ11" s="533">
        <f t="shared" si="2"/>
        <v>605000</v>
      </c>
      <c r="BA11" s="509"/>
      <c r="BB11" s="534">
        <f>SUMIFS(REPROGRAM!W:W,REPROGRAM!B:B,POA_GC_2025!A11)</f>
        <v>2160</v>
      </c>
      <c r="BC11" s="534">
        <f>SUMIFS(REPROGRAM!Y:Y,REPROGRAM!B:B,POA_GC_2025!A11)</f>
        <v>605000</v>
      </c>
      <c r="BD11" s="534">
        <f t="shared" si="3"/>
        <v>2160</v>
      </c>
      <c r="BE11" s="520">
        <v>0</v>
      </c>
      <c r="BF11" s="539">
        <f>SUMIFS(CERT_PRES!$P:$P,CERT_PRES!$A:$A,$A11,CERT_PRES!$Q:$Q,"ENERO")</f>
        <v>0</v>
      </c>
      <c r="BG11" s="520">
        <v>0</v>
      </c>
      <c r="BH11" s="539">
        <f>SUMIFS(CERT_PRES!$P:$P,CERT_PRES!$A:$A,$A11,CERT_PRES!$Q:$Q,"FEBRERO")</f>
        <v>0</v>
      </c>
      <c r="BI11" s="520">
        <v>0</v>
      </c>
      <c r="BJ11" s="539">
        <f>SUMIFS(CERT_PRES!$P:$P,CERT_PRES!$A:$A,$A11,CERT_PRES!$Q:$Q,"MARZO")</f>
        <v>0</v>
      </c>
      <c r="BK11" s="520">
        <v>0</v>
      </c>
      <c r="BL11" s="539">
        <f>SUMIFS(CERT_PRES!$P:$P,CERT_PRES!$A:$A,$A11,CERT_PRES!$Q:$Q,"ABRIL")</f>
        <v>0</v>
      </c>
      <c r="BM11" s="520">
        <v>2160</v>
      </c>
      <c r="BN11" s="539">
        <f>SUMIFS(CERT_PRES!$P:$P,CERT_PRES!$A:$A,$A11,CERT_PRES!$Q:$Q,"MAYO")</f>
        <v>2160</v>
      </c>
      <c r="BO11" s="520">
        <v>0</v>
      </c>
      <c r="BP11" s="539">
        <f>SUMIFS(CERT_PRES!$P:$P,CERT_PRES!$A:$A,$A11,CERT_PRES!$Q:$Q,"JUNIO")</f>
        <v>0</v>
      </c>
      <c r="BQ11" s="520">
        <v>0</v>
      </c>
      <c r="BR11" s="539">
        <f>SUMIFS(CERT_PRES!$P:$P,CERT_PRES!$A:$A,$A11,CERT_PRES!$Q:$Q,"JULIO")</f>
        <v>0</v>
      </c>
      <c r="BS11" s="520">
        <v>0</v>
      </c>
      <c r="BT11" s="539">
        <f>SUMIFS(CERT_PRES!$P:$P,CERT_PRES!$A:$A,$A11,CERT_PRES!$Q:$Q,"AGOSTO")</f>
        <v>0</v>
      </c>
      <c r="BU11" s="520">
        <v>0</v>
      </c>
      <c r="BV11" s="539">
        <f>SUMIFS(CERT_PRES!$P:$P,CERT_PRES!$A:$A,$A11,CERT_PRES!$Q:$Q,"SEPTIEMBRE")</f>
        <v>0</v>
      </c>
      <c r="BW11" s="520">
        <v>0</v>
      </c>
      <c r="BX11" s="539">
        <f>SUMIFS(CERT_PRES!$P:$P,CERT_PRES!$A:$A,$A11,CERT_PRES!$Q:$Q,"OCTUBRE")</f>
        <v>0</v>
      </c>
      <c r="BY11" s="520">
        <v>0</v>
      </c>
      <c r="BZ11" s="539">
        <f>SUMIFS(CERT_PRES!$P:$P,CERT_PRES!$A:$A,$A11,CERT_PRES!$Q:$Q,"NOVIEMBRE")</f>
        <v>0</v>
      </c>
      <c r="CA11" s="520">
        <v>0</v>
      </c>
      <c r="CB11" s="533">
        <f>SUMIFS(CERT_PRES!$P:$P,CERT_PRES!$A:$A,$A11,CERT_PRES!$Q:$Q,"DICIEMBRE")</f>
        <v>0</v>
      </c>
      <c r="CC11" s="533">
        <f t="shared" si="4"/>
        <v>2160</v>
      </c>
      <c r="CD11" s="552" t="str">
        <f t="shared" si="5"/>
        <v>SI</v>
      </c>
      <c r="CE11" s="553" t="str">
        <f t="shared" si="6"/>
        <v>VALIDADO</v>
      </c>
      <c r="CF11" s="554">
        <f>+((SUMIFS(REPROGRAM!$U:$U,REPROGRAM!$B:$B,$A11,REPROGRAM!$AA:$AA,"NO"))-(SUMIFS(REPROGRAM!$V:$V,REPROGRAM!$B:$B,$A11,REPROGRAM!$AA:$AA,"NO")))</f>
        <v>0</v>
      </c>
      <c r="CG11" s="554">
        <f t="shared" si="7"/>
        <v>2160</v>
      </c>
      <c r="CH11" s="554">
        <f t="shared" si="8"/>
        <v>0</v>
      </c>
      <c r="CI11" s="555" t="e">
        <f t="array" ref="CI11">IF(B11="","",INDEX(CATALOGO!C:C,MATCH(B11,CATALOGO!A:A,0)))</f>
        <v>#N/A</v>
      </c>
      <c r="CJ11" s="555" t="e">
        <f t="array" ref="CJ11">IF(B11="","",INDEX(CATALOGO!B:B,MATCH(B11,CATALOGO!A:A,0)))</f>
        <v>#N/A</v>
      </c>
      <c r="CK11" s="497" t="str">
        <f>IF(D11="","",INDEX(CATALOGO!G:G,MATCH(D11,CATALOGO!D:D,0)))</f>
        <v>COORDINACIÓN ZONAL 4</v>
      </c>
      <c r="CL11" s="497" t="str">
        <f>IF(D11="","",INDEX(CATALOGO!H:H,MATCH(D11,CATALOGO!D:D,0)))</f>
        <v>MANABI</v>
      </c>
      <c r="CM11" s="497" t="str">
        <f>IF(D11="","",INDEX(CATALOGO!I:I,MATCH(D11,CATALOGO!D:D,0)))</f>
        <v>CHONE</v>
      </c>
      <c r="CN11" s="556" t="str">
        <f t="array" ref="CN11">IF(H11="","",INDEX(CATALOGO!AE:AE,MATCH(H11,CATALOGO!AC:AC,0)))</f>
        <v>MANTENIMIENTOS</v>
      </c>
      <c r="CO11" s="497" t="str">
        <f t="shared" si="9"/>
        <v>NO APLICA</v>
      </c>
      <c r="CP11" s="497" t="str">
        <f>IF(E11="","",INDEX(CATALOGO!K:K,MATCH(POA_GC_2025!E11,CATALOGO!J:J,0)))</f>
        <v>CAL</v>
      </c>
      <c r="CQ11" s="497" t="str">
        <f t="shared" si="10"/>
        <v>CORRIENTE</v>
      </c>
      <c r="CR11" s="497" t="str">
        <f t="shared" si="11"/>
        <v>57000002</v>
      </c>
      <c r="CS11" s="562" t="str">
        <f>IFERROR(VLOOKUP(E11,CATALOGO!$AY$3:$AZ$24,2,0)," ")</f>
        <v>G42</v>
      </c>
      <c r="CT11" s="563" t="str">
        <f>IF(E11="","",INDEX(CATALOGO!AK:AK,MATCH(POA_GC_2025!E11,CATALOGO!AN:AN,0)))</f>
        <v>Mejorar las condiciones de vida de la población de forma integral, promoviendo el acceso equitativo a salud, vivienda y bienestar social.</v>
      </c>
      <c r="CU11" s="563" t="str">
        <f>IF(E11="","",INDEX(CATALOGO!AL:AL,MATCH(POA_GC_2025!E11,CATALOGO!AN:AN,0)))</f>
        <v>OE4 Incrementar la calidad en la prestación de los servicios de salud</v>
      </c>
      <c r="CV11" s="552" t="str">
        <f>IF(CU11="","",INDEX(CATALOGO!AM:AM,MATCH(POA_GC_2025!CU11,CATALOGO!AL:AL,0)))</f>
        <v>OE_4</v>
      </c>
      <c r="CW11" s="564"/>
      <c r="CX11" s="565">
        <f>SUMIFS(CERT_ACT_POA!AM:AM,CERT_ACT_POA!C:C,A11)</f>
        <v>2160</v>
      </c>
      <c r="CY11" s="565">
        <f t="shared" si="12"/>
        <v>0</v>
      </c>
      <c r="CZ11" s="566">
        <f>SUMIFS(CERT_ACT_POA!$AD:$AD,CERT_ACT_POA!$C:$C,POA_GC_2025!$A11)</f>
        <v>0</v>
      </c>
      <c r="DA11" s="566">
        <f>SUMIFS(CERT_ACT_POA!$AE:$AE,CERT_ACT_POA!$C:$C,POA_GC_2025!$A11)</f>
        <v>0</v>
      </c>
      <c r="DB11" s="566">
        <f>SUMIFS(CERT_ACT_POA!$AF:$AF,CERT_ACT_POA!$C:$C,POA_GC_2025!$A11)</f>
        <v>0</v>
      </c>
      <c r="DC11" s="552" t="str">
        <f t="shared" si="13"/>
        <v>53</v>
      </c>
      <c r="DD11" s="509"/>
      <c r="DE11" s="573"/>
      <c r="DF11" s="574">
        <f>SUMIFS(CERT_PRES!$M:$M,CERT_PRES!$A:$A,$A11)</f>
        <v>0</v>
      </c>
      <c r="DG11" s="574">
        <f>SUMIFS(CERT_PRES!$O:$O,CERT_PRES!$A:$A,$A11)</f>
        <v>2160</v>
      </c>
      <c r="DH11" s="574">
        <f>SUMIFS(CERT_PRES!$P:$P,CERT_PRES!$A:$A,$A11)</f>
        <v>2160</v>
      </c>
      <c r="DI11" s="587">
        <f t="shared" si="14"/>
        <v>0</v>
      </c>
      <c r="DJ11" s="668">
        <f>IFERROR(VLOOKUP($A11,CERT_PRES!$A$6:$L$3884,12,0),0)</f>
        <v>58</v>
      </c>
      <c r="DK11" s="574" t="str">
        <f t="shared" si="15"/>
        <v>OK</v>
      </c>
      <c r="DL11" s="574" t="str">
        <f t="shared" si="16"/>
        <v>OK</v>
      </c>
      <c r="DM11" s="574">
        <f t="shared" si="20"/>
        <v>2160</v>
      </c>
      <c r="DN11" s="574" t="str">
        <f t="shared" si="17"/>
        <v/>
      </c>
      <c r="DO11" s="588">
        <f>IFERROR(VLOOKUP(A11,#REF!,82,0),0)</f>
        <v>0</v>
      </c>
      <c r="DP11" s="589">
        <f t="shared" si="18"/>
        <v>2160</v>
      </c>
      <c r="DQ11" s="590">
        <f t="shared" si="19"/>
        <v>0</v>
      </c>
    </row>
    <row r="12" spans="1:121" s="39" customFormat="1" ht="17.25" customHeight="1">
      <c r="A12" s="3" t="s">
        <v>2670</v>
      </c>
      <c r="B12" s="470" t="str">
        <f>IF(D12="","",INDEX(CATALOGO!E:E,MATCH(D12,CATALOGO!D:D,0)))</f>
        <v>HOSPITAL GENERAL DE CHONE</v>
      </c>
      <c r="C12" s="218" t="s">
        <v>2433</v>
      </c>
      <c r="D12" s="471" t="s">
        <v>954</v>
      </c>
      <c r="E12" s="474" t="s">
        <v>475</v>
      </c>
      <c r="F12" s="471" t="str">
        <f t="shared" si="0"/>
        <v>000</v>
      </c>
      <c r="G12" s="472" t="s">
        <v>218</v>
      </c>
      <c r="H12" s="473">
        <v>530813</v>
      </c>
      <c r="I12" s="486" t="s">
        <v>1155</v>
      </c>
      <c r="J12" s="472" t="s">
        <v>193</v>
      </c>
      <c r="K12" s="487" t="str">
        <f>IF(J12="","",INDEX(CATALOGO!AT:AT,MATCH(POA_GC_2025!J12,CATALOGO!AS:AS,0)))</f>
        <v>0000</v>
      </c>
      <c r="L12" s="487" t="str">
        <f>IF(J12="","",INDEX(CATALOGO!AV:AV,MATCH(POA_GC_2025!J12,CATALOGO!AS:AS,0)))</f>
        <v>0000</v>
      </c>
      <c r="M12" s="488" t="str">
        <f>IF(D12="","",INDEX(CATALOGO!E:E,MATCH(D12,CATALOGO!D:D,0)))</f>
        <v>HOSPITAL GENERAL DE CHONE</v>
      </c>
      <c r="N12" s="489" t="str">
        <f>IF(E12="","",INDEX(CATALOGO!L:L,MATCH(POA_GC_2025!E12,CATALOGO!J:J,0)))</f>
        <v>GARANTIA DE LA CALIDAD DE LOS SERVICIOS DE SALUD</v>
      </c>
      <c r="O12" s="490" t="str">
        <f t="shared" si="1"/>
        <v>SIN PROYECTO</v>
      </c>
      <c r="P12" s="491" t="str">
        <f>IF(CR12="","",INDEX(CATALOGO!Q:Q,MATCH(POA_GC_2025!CR12,CATALOGO!P:P,0)))</f>
        <v>GASTO OPERATIVO DE GARANTIA DE LA CALIDAD</v>
      </c>
      <c r="Q12" s="496" t="str">
        <f>IF(H12="","",INDEX(CATALOGO!AD:AD,MATCH(POA_GC_2025!H12,CATALOGO!AC:AC,0)))</f>
        <v>REPUESTOS Y ACCESORIOS</v>
      </c>
      <c r="R12" s="490" t="str">
        <f t="array" ref="R12">IF(J12="","",INDEX(CATALOGO!AR:AR,MATCH(J12,CATALOGO!AS:AS,0)))</f>
        <v>RECURSOS FISCALES</v>
      </c>
      <c r="S12" s="497" t="str">
        <f>IF(K12="","",INDEX(CATALOGO!AU:AU,MATCH(K12,CATALOGO!AT:AT,0)))</f>
        <v>SIN ORGANISMO</v>
      </c>
      <c r="T12" s="497" t="str">
        <f>IF(L12="","",INDEX(CATALOGO!AW:AW,MATCH(POA_GC_2025!L12,CATALOGO!AV:AV,0)))</f>
        <v>SIN CORRELATIVO</v>
      </c>
      <c r="U12" s="498" t="s">
        <v>477</v>
      </c>
      <c r="V12" s="499" t="s">
        <v>2477</v>
      </c>
      <c r="W12" s="499" t="s">
        <v>2478</v>
      </c>
      <c r="X12" s="500" t="str">
        <f t="array" ref="X12">IF(H12="","",INDEX(CATALOGO!AH:AH,MATCH(H12,CATALOGO!AC:AC,0)))</f>
        <v>02</v>
      </c>
      <c r="Y12" s="507" t="str">
        <f t="array" ref="Y12">IF(H12="","",INDEX(CATALOGO!AF:AF,MATCH(H12,CATALOGO!AC:AC,0)))</f>
        <v>NA</v>
      </c>
      <c r="Z12" s="507" t="str">
        <f t="array" ref="Z12">IF(H12="","",INDEX(CATALOGO!AG:AG,MATCH(H12,CATALOGO!AC:AC,0)))</f>
        <v>NA</v>
      </c>
      <c r="AA12" s="508" t="s">
        <v>194</v>
      </c>
      <c r="AB12" s="509"/>
      <c r="AC12" s="510" t="s">
        <v>208</v>
      </c>
      <c r="AD12" s="511" t="s">
        <v>41</v>
      </c>
      <c r="AE12" s="512">
        <v>46073</v>
      </c>
      <c r="AF12" s="512">
        <v>46073</v>
      </c>
      <c r="AG12" s="512">
        <v>46056</v>
      </c>
      <c r="AH12" s="512">
        <v>46056</v>
      </c>
      <c r="AI12" s="512">
        <v>46056</v>
      </c>
      <c r="AJ12" s="519"/>
      <c r="AK12" s="512">
        <v>46056</v>
      </c>
      <c r="AL12" s="512">
        <v>46078</v>
      </c>
      <c r="AM12" s="511" t="s">
        <v>41</v>
      </c>
      <c r="AN12" s="520">
        <v>0</v>
      </c>
      <c r="AO12" s="520">
        <v>0</v>
      </c>
      <c r="AP12" s="520">
        <v>0</v>
      </c>
      <c r="AQ12" s="520">
        <v>0</v>
      </c>
      <c r="AR12" s="520">
        <v>0</v>
      </c>
      <c r="AS12" s="520">
        <v>0</v>
      </c>
      <c r="AT12" s="520">
        <v>0</v>
      </c>
      <c r="AU12" s="520">
        <v>0</v>
      </c>
      <c r="AV12" s="520">
        <v>0</v>
      </c>
      <c r="AW12" s="520">
        <v>0</v>
      </c>
      <c r="AX12" s="520">
        <v>0</v>
      </c>
      <c r="AY12" s="520">
        <v>85000</v>
      </c>
      <c r="AZ12" s="533">
        <f t="shared" si="2"/>
        <v>85000</v>
      </c>
      <c r="BA12" s="509"/>
      <c r="BB12" s="534">
        <f>SUMIFS(REPROGRAM!W:W,REPROGRAM!B:B,POA_GC_2025!A12)</f>
        <v>0</v>
      </c>
      <c r="BC12" s="534">
        <f>SUMIFS(REPROGRAM!Y:Y,REPROGRAM!B:B,POA_GC_2025!A12)</f>
        <v>85000</v>
      </c>
      <c r="BD12" s="534">
        <f t="shared" si="3"/>
        <v>0</v>
      </c>
      <c r="BE12" s="520">
        <v>0</v>
      </c>
      <c r="BF12" s="539">
        <f>SUMIFS(CERT_PRES!$P:$P,CERT_PRES!$A:$A,$A12,CERT_PRES!$Q:$Q,"ENERO")</f>
        <v>0</v>
      </c>
      <c r="BG12" s="520">
        <v>0</v>
      </c>
      <c r="BH12" s="539">
        <f>SUMIFS(CERT_PRES!$P:$P,CERT_PRES!$A:$A,$A12,CERT_PRES!$Q:$Q,"FEBRERO")</f>
        <v>0</v>
      </c>
      <c r="BI12" s="520">
        <v>0</v>
      </c>
      <c r="BJ12" s="539">
        <f>SUMIFS(CERT_PRES!$P:$P,CERT_PRES!$A:$A,$A12,CERT_PRES!$Q:$Q,"MARZO")</f>
        <v>0</v>
      </c>
      <c r="BK12" s="520">
        <v>0</v>
      </c>
      <c r="BL12" s="539">
        <f>SUMIFS(CERT_PRES!$P:$P,CERT_PRES!$A:$A,$A12,CERT_PRES!$Q:$Q,"ABRIL")</f>
        <v>0</v>
      </c>
      <c r="BM12" s="520">
        <v>0</v>
      </c>
      <c r="BN12" s="539">
        <f>SUMIFS(CERT_PRES!$P:$P,CERT_PRES!$A:$A,$A12,CERT_PRES!$Q:$Q,"MAYO")</f>
        <v>0</v>
      </c>
      <c r="BO12" s="520">
        <v>0</v>
      </c>
      <c r="BP12" s="539">
        <f>SUMIFS(CERT_PRES!$P:$P,CERT_PRES!$A:$A,$A12,CERT_PRES!$Q:$Q,"JUNIO")</f>
        <v>0</v>
      </c>
      <c r="BQ12" s="520">
        <v>0</v>
      </c>
      <c r="BR12" s="539">
        <f>SUMIFS(CERT_PRES!$P:$P,CERT_PRES!$A:$A,$A12,CERT_PRES!$Q:$Q,"JULIO")</f>
        <v>0</v>
      </c>
      <c r="BS12" s="520">
        <v>0</v>
      </c>
      <c r="BT12" s="539">
        <f>SUMIFS(CERT_PRES!$P:$P,CERT_PRES!$A:$A,$A12,CERT_PRES!$Q:$Q,"AGOSTO")</f>
        <v>0</v>
      </c>
      <c r="BU12" s="520">
        <v>0</v>
      </c>
      <c r="BV12" s="539">
        <f>SUMIFS(CERT_PRES!$P:$P,CERT_PRES!$A:$A,$A12,CERT_PRES!$Q:$Q,"SEPTIEMBRE")</f>
        <v>0</v>
      </c>
      <c r="BW12" s="520">
        <v>0</v>
      </c>
      <c r="BX12" s="539">
        <f>SUMIFS(CERT_PRES!$P:$P,CERT_PRES!$A:$A,$A12,CERT_PRES!$Q:$Q,"OCTUBRE")</f>
        <v>0</v>
      </c>
      <c r="BY12" s="520">
        <v>0</v>
      </c>
      <c r="BZ12" s="539">
        <f>SUMIFS(CERT_PRES!$P:$P,CERT_PRES!$A:$A,$A12,CERT_PRES!$Q:$Q,"NOVIEMBRE")</f>
        <v>0</v>
      </c>
      <c r="CA12" s="520">
        <v>0</v>
      </c>
      <c r="CB12" s="533">
        <f>SUMIFS(CERT_PRES!$P:$P,CERT_PRES!$A:$A,$A12,CERT_PRES!$Q:$Q,"DICIEMBRE")</f>
        <v>0</v>
      </c>
      <c r="CC12" s="533">
        <f t="shared" si="4"/>
        <v>0</v>
      </c>
      <c r="CD12" s="552" t="str">
        <f t="shared" si="5"/>
        <v>NO</v>
      </c>
      <c r="CE12" s="553" t="str">
        <f t="shared" si="6"/>
        <v>VALIDADO</v>
      </c>
      <c r="CF12" s="554">
        <f>+((SUMIFS(REPROGRAM!$U:$U,REPROGRAM!$B:$B,$A12,REPROGRAM!$AA:$AA,"NO"))-(SUMIFS(REPROGRAM!$V:$V,REPROGRAM!$B:$B,$A12,REPROGRAM!$AA:$AA,"NO")))</f>
        <v>0</v>
      </c>
      <c r="CG12" s="554">
        <f t="shared" si="7"/>
        <v>0</v>
      </c>
      <c r="CH12" s="554">
        <f t="shared" si="8"/>
        <v>0</v>
      </c>
      <c r="CI12" s="555" t="e">
        <f t="array" ref="CI12">IF(B12="","",INDEX(CATALOGO!C:C,MATCH(B12,CATALOGO!A:A,0)))</f>
        <v>#N/A</v>
      </c>
      <c r="CJ12" s="555" t="e">
        <f t="array" ref="CJ12">IF(B12="","",INDEX(CATALOGO!B:B,MATCH(B12,CATALOGO!A:A,0)))</f>
        <v>#N/A</v>
      </c>
      <c r="CK12" s="497" t="str">
        <f>IF(D12="","",INDEX(CATALOGO!G:G,MATCH(D12,CATALOGO!D:D,0)))</f>
        <v>COORDINACIÓN ZONAL 4</v>
      </c>
      <c r="CL12" s="497" t="str">
        <f>IF(D12="","",INDEX(CATALOGO!H:H,MATCH(D12,CATALOGO!D:D,0)))</f>
        <v>MANABI</v>
      </c>
      <c r="CM12" s="497" t="str">
        <f>IF(D12="","",INDEX(CATALOGO!I:I,MATCH(D12,CATALOGO!D:D,0)))</f>
        <v>CHONE</v>
      </c>
      <c r="CN12" s="556" t="str">
        <f t="array" ref="CN12">IF(H12="","",INDEX(CATALOGO!AE:AE,MATCH(H12,CATALOGO!AC:AC,0)))</f>
        <v>MANTENIMIENTOS</v>
      </c>
      <c r="CO12" s="497" t="str">
        <f t="shared" si="9"/>
        <v>NO APLICA</v>
      </c>
      <c r="CP12" s="497" t="str">
        <f>IF(E12="","",INDEX(CATALOGO!K:K,MATCH(POA_GC_2025!E12,CATALOGO!J:J,0)))</f>
        <v>CAL</v>
      </c>
      <c r="CQ12" s="497" t="str">
        <f t="shared" si="10"/>
        <v>CORRIENTE</v>
      </c>
      <c r="CR12" s="497" t="str">
        <f t="shared" si="11"/>
        <v>57000002</v>
      </c>
      <c r="CS12" s="562" t="str">
        <f>IFERROR(VLOOKUP(E12,CATALOGO!$AY$3:$AZ$24,2,0)," ")</f>
        <v>G42</v>
      </c>
      <c r="CT12" s="563" t="str">
        <f>IF(E12="","",INDEX(CATALOGO!AK:AK,MATCH(POA_GC_2025!E12,CATALOGO!AN:AN,0)))</f>
        <v>Mejorar las condiciones de vida de la población de forma integral, promoviendo el acceso equitativo a salud, vivienda y bienestar social.</v>
      </c>
      <c r="CU12" s="563" t="str">
        <f>IF(E12="","",INDEX(CATALOGO!AL:AL,MATCH(POA_GC_2025!E12,CATALOGO!AN:AN,0)))</f>
        <v>OE4 Incrementar la calidad en la prestación de los servicios de salud</v>
      </c>
      <c r="CV12" s="552" t="str">
        <f>IF(CU12="","",INDEX(CATALOGO!AM:AM,MATCH(POA_GC_2025!CU12,CATALOGO!AL:AL,0)))</f>
        <v>OE_4</v>
      </c>
      <c r="CW12" s="564"/>
      <c r="CX12" s="565">
        <f>SUMIFS(CERT_ACT_POA!AM:AM,CERT_ACT_POA!C:C,A12)</f>
        <v>0</v>
      </c>
      <c r="CY12" s="565">
        <f t="shared" si="12"/>
        <v>0</v>
      </c>
      <c r="CZ12" s="566">
        <f>SUMIFS(CERT_ACT_POA!$AD:$AD,CERT_ACT_POA!$C:$C,POA_GC_2025!$A12)</f>
        <v>0</v>
      </c>
      <c r="DA12" s="566">
        <f>SUMIFS(CERT_ACT_POA!$AE:$AE,CERT_ACT_POA!$C:$C,POA_GC_2025!$A12)</f>
        <v>0</v>
      </c>
      <c r="DB12" s="566">
        <f>SUMIFS(CERT_ACT_POA!$AF:$AF,CERT_ACT_POA!$C:$C,POA_GC_2025!$A12)</f>
        <v>0</v>
      </c>
      <c r="DC12" s="552" t="str">
        <f t="shared" si="13"/>
        <v>53</v>
      </c>
      <c r="DD12" s="509"/>
      <c r="DE12" s="573"/>
      <c r="DF12" s="574">
        <f>SUMIFS(CERT_PRES!$M:$M,CERT_PRES!$A:$A,$A12)</f>
        <v>0</v>
      </c>
      <c r="DG12" s="574">
        <f>SUMIFS(CERT_PRES!$O:$O,CERT_PRES!$A:$A,$A12)</f>
        <v>0</v>
      </c>
      <c r="DH12" s="574">
        <f>SUMIFS(CERT_PRES!$P:$P,CERT_PRES!$A:$A,$A12)</f>
        <v>0</v>
      </c>
      <c r="DI12" s="587">
        <f t="shared" si="14"/>
        <v>0</v>
      </c>
      <c r="DJ12" s="668">
        <f>IFERROR(VLOOKUP($A12,CERT_PRES!$A$6:$L$3884,12,0),0)</f>
        <v>0</v>
      </c>
      <c r="DK12" s="574" t="str">
        <f t="shared" si="15"/>
        <v>OK</v>
      </c>
      <c r="DL12" s="574" t="str">
        <f t="shared" si="16"/>
        <v>OK</v>
      </c>
      <c r="DM12" s="574" t="str">
        <f t="shared" si="20"/>
        <v/>
      </c>
      <c r="DN12" s="574" t="str">
        <f t="shared" si="17"/>
        <v/>
      </c>
      <c r="DO12" s="588">
        <f>IFERROR(VLOOKUP(A12,#REF!,82,0),0)</f>
        <v>0</v>
      </c>
      <c r="DP12" s="589">
        <f t="shared" si="18"/>
        <v>0</v>
      </c>
      <c r="DQ12" s="590">
        <f t="shared" si="19"/>
        <v>0</v>
      </c>
    </row>
    <row r="13" spans="1:121" s="39" customFormat="1" ht="17.25" customHeight="1">
      <c r="A13" s="3" t="s">
        <v>2671</v>
      </c>
      <c r="B13" s="470" t="str">
        <f>IF(D13="","",INDEX(CATALOGO!E:E,MATCH(D13,CATALOGO!D:D,0)))</f>
        <v>HOSPITAL GENERAL DE CHONE</v>
      </c>
      <c r="C13" s="218" t="s">
        <v>2434</v>
      </c>
      <c r="D13" s="471" t="s">
        <v>954</v>
      </c>
      <c r="E13" s="474" t="s">
        <v>225</v>
      </c>
      <c r="F13" s="471" t="str">
        <f t="shared" si="0"/>
        <v>000</v>
      </c>
      <c r="G13" s="472" t="s">
        <v>193</v>
      </c>
      <c r="H13" s="473">
        <v>510203</v>
      </c>
      <c r="I13" s="486" t="s">
        <v>1136</v>
      </c>
      <c r="J13" s="472" t="s">
        <v>193</v>
      </c>
      <c r="K13" s="487" t="str">
        <f>IF(J13="","",INDEX(CATALOGO!AT:AT,MATCH(POA_GC_2025!J13,CATALOGO!AS:AS,0)))</f>
        <v>0000</v>
      </c>
      <c r="L13" s="487" t="str">
        <f>IF(J13="","",INDEX(CATALOGO!AV:AV,MATCH(POA_GC_2025!J13,CATALOGO!AS:AS,0)))</f>
        <v>0000</v>
      </c>
      <c r="M13" s="488" t="str">
        <f>IF(D13="","",INDEX(CATALOGO!E:E,MATCH(D13,CATALOGO!D:D,0)))</f>
        <v>HOSPITAL GENERAL DE CHONE</v>
      </c>
      <c r="N13" s="489" t="str">
        <f>IF(E13="","",INDEX(CATALOGO!L:L,MATCH(POA_GC_2025!E13,CATALOGO!J:J,0)))</f>
        <v>PROVISION Y PRESTACION DE SERVICIOS DE SALUD</v>
      </c>
      <c r="O13" s="490" t="str">
        <f t="shared" si="1"/>
        <v>SIN PROYECTO</v>
      </c>
      <c r="P13" s="491" t="str">
        <f>IF(CR13="","",INDEX(CATALOGO!Q:Q,MATCH(POA_GC_2025!CR13,CATALOGO!P:P,0)))</f>
        <v>PRESTACIONES DE SALUD A LA POBLACION</v>
      </c>
      <c r="Q13" s="496" t="str">
        <f>IF(H13="","",INDEX(CATALOGO!AD:AD,MATCH(POA_GC_2025!H13,CATALOGO!AC:AC,0)))</f>
        <v>DECIMO TERCER SUELDO</v>
      </c>
      <c r="R13" s="490" t="str">
        <f t="array" ref="R13">IF(J13="","",INDEX(CATALOGO!AR:AR,MATCH(J13,CATALOGO!AS:AS,0)))</f>
        <v>RECURSOS FISCALES</v>
      </c>
      <c r="S13" s="497" t="str">
        <f>IF(K13="","",INDEX(CATALOGO!AU:AU,MATCH(K13,CATALOGO!AT:AT,0)))</f>
        <v>SIN ORGANISMO</v>
      </c>
      <c r="T13" s="497" t="str">
        <f>IF(L13="","",INDEX(CATALOGO!AW:AW,MATCH(POA_GC_2025!L13,CATALOGO!AV:AV,0)))</f>
        <v>SIN CORRELATIVO</v>
      </c>
      <c r="U13" s="498" t="s">
        <v>495</v>
      </c>
      <c r="V13" s="499" t="s">
        <v>2479</v>
      </c>
      <c r="W13" s="499" t="s">
        <v>2480</v>
      </c>
      <c r="X13" s="500" t="str">
        <f t="array" ref="X13">IF(H13="","",INDEX(CATALOGO!AH:AH,MATCH(H13,CATALOGO!AC:AC,0)))</f>
        <v>04</v>
      </c>
      <c r="Y13" s="507" t="str">
        <f t="array" ref="Y13">IF(H13="","",INDEX(CATALOGO!AF:AF,MATCH(H13,CATALOGO!AC:AC,0)))</f>
        <v>NA</v>
      </c>
      <c r="Z13" s="507" t="str">
        <f t="array" ref="Z13">IF(H13="","",INDEX(CATALOGO!AG:AG,MATCH(H13,CATALOGO!AC:AC,0)))</f>
        <v>NA</v>
      </c>
      <c r="AA13" s="508" t="s">
        <v>194</v>
      </c>
      <c r="AB13" s="509"/>
      <c r="AC13" s="510" t="s">
        <v>197</v>
      </c>
      <c r="AD13" s="511" t="s">
        <v>44</v>
      </c>
      <c r="AE13" s="512">
        <v>46073</v>
      </c>
      <c r="AF13" s="512">
        <v>46073</v>
      </c>
      <c r="AG13" s="512">
        <v>46056</v>
      </c>
      <c r="AH13" s="512">
        <v>46056</v>
      </c>
      <c r="AI13" s="512">
        <v>46056</v>
      </c>
      <c r="AJ13" s="519"/>
      <c r="AK13" s="512">
        <v>46056</v>
      </c>
      <c r="AL13" s="512">
        <v>46078</v>
      </c>
      <c r="AM13" s="511" t="s">
        <v>41</v>
      </c>
      <c r="AN13" s="520">
        <v>586.85</v>
      </c>
      <c r="AO13" s="520">
        <v>586.85</v>
      </c>
      <c r="AP13" s="520">
        <v>586.85</v>
      </c>
      <c r="AQ13" s="520">
        <v>586.85</v>
      </c>
      <c r="AR13" s="520">
        <v>586.85</v>
      </c>
      <c r="AS13" s="520">
        <v>586.85</v>
      </c>
      <c r="AT13" s="520">
        <v>586.85</v>
      </c>
      <c r="AU13" s="520">
        <v>586.85</v>
      </c>
      <c r="AV13" s="520">
        <v>586.85</v>
      </c>
      <c r="AW13" s="520">
        <v>586.85</v>
      </c>
      <c r="AX13" s="520">
        <v>586.85</v>
      </c>
      <c r="AY13" s="520">
        <v>3899.85</v>
      </c>
      <c r="AZ13" s="533">
        <f t="shared" si="2"/>
        <v>10355.200000000001</v>
      </c>
      <c r="BA13" s="509"/>
      <c r="BB13" s="534">
        <f>SUMIFS(REPROGRAM!W:W,REPROGRAM!B:B,POA_GC_2025!A13)</f>
        <v>0</v>
      </c>
      <c r="BC13" s="534">
        <f>SUMIFS(REPROGRAM!Y:Y,REPROGRAM!B:B,POA_GC_2025!A13)</f>
        <v>10355.200000000001</v>
      </c>
      <c r="BD13" s="534">
        <f t="shared" si="3"/>
        <v>0</v>
      </c>
      <c r="BE13" s="520">
        <v>0</v>
      </c>
      <c r="BF13" s="539">
        <f>SUMIFS(CERT_PRES!$P:$P,CERT_PRES!$A:$A,$A13,CERT_PRES!$Q:$Q,"ENERO")</f>
        <v>0</v>
      </c>
      <c r="BG13" s="520">
        <v>0</v>
      </c>
      <c r="BH13" s="539">
        <f>SUMIFS(CERT_PRES!$P:$P,CERT_PRES!$A:$A,$A13,CERT_PRES!$Q:$Q,"FEBRERO")</f>
        <v>0</v>
      </c>
      <c r="BI13" s="520">
        <v>0</v>
      </c>
      <c r="BJ13" s="539">
        <f>SUMIFS(CERT_PRES!$P:$P,CERT_PRES!$A:$A,$A13,CERT_PRES!$Q:$Q,"MARZO")</f>
        <v>0</v>
      </c>
      <c r="BK13" s="520">
        <v>0</v>
      </c>
      <c r="BL13" s="539">
        <f>SUMIFS(CERT_PRES!$P:$P,CERT_PRES!$A:$A,$A13,CERT_PRES!$Q:$Q,"ABRIL")</f>
        <v>0</v>
      </c>
      <c r="BM13" s="520">
        <v>0</v>
      </c>
      <c r="BN13" s="539">
        <f>SUMIFS(CERT_PRES!$P:$P,CERT_PRES!$A:$A,$A13,CERT_PRES!$Q:$Q,"MAYO")</f>
        <v>0</v>
      </c>
      <c r="BO13" s="520">
        <v>0</v>
      </c>
      <c r="BP13" s="539">
        <f>SUMIFS(CERT_PRES!$P:$P,CERT_PRES!$A:$A,$A13,CERT_PRES!$Q:$Q,"JUNIO")</f>
        <v>0</v>
      </c>
      <c r="BQ13" s="520">
        <v>0</v>
      </c>
      <c r="BR13" s="539">
        <f>SUMIFS(CERT_PRES!$P:$P,CERT_PRES!$A:$A,$A13,CERT_PRES!$Q:$Q,"JULIO")</f>
        <v>0</v>
      </c>
      <c r="BS13" s="520">
        <v>0</v>
      </c>
      <c r="BT13" s="539">
        <f>SUMIFS(CERT_PRES!$P:$P,CERT_PRES!$A:$A,$A13,CERT_PRES!$Q:$Q,"AGOSTO")</f>
        <v>0</v>
      </c>
      <c r="BU13" s="520">
        <v>0</v>
      </c>
      <c r="BV13" s="539">
        <f>SUMIFS(CERT_PRES!$P:$P,CERT_PRES!$A:$A,$A13,CERT_PRES!$Q:$Q,"SEPTIEMBRE")</f>
        <v>0</v>
      </c>
      <c r="BW13" s="520">
        <v>0</v>
      </c>
      <c r="BX13" s="539">
        <f>SUMIFS(CERT_PRES!$P:$P,CERT_PRES!$A:$A,$A13,CERT_PRES!$Q:$Q,"OCTUBRE")</f>
        <v>0</v>
      </c>
      <c r="BY13" s="520">
        <v>0</v>
      </c>
      <c r="BZ13" s="539">
        <f>SUMIFS(CERT_PRES!$P:$P,CERT_PRES!$A:$A,$A13,CERT_PRES!$Q:$Q,"NOVIEMBRE")</f>
        <v>0</v>
      </c>
      <c r="CA13" s="520">
        <v>0</v>
      </c>
      <c r="CB13" s="533">
        <f>SUMIFS(CERT_PRES!$P:$P,CERT_PRES!$A:$A,$A13,CERT_PRES!$Q:$Q,"DICIEMBRE")</f>
        <v>0</v>
      </c>
      <c r="CC13" s="533">
        <f t="shared" si="4"/>
        <v>0</v>
      </c>
      <c r="CD13" s="552" t="str">
        <f t="shared" si="5"/>
        <v>NO</v>
      </c>
      <c r="CE13" s="553" t="str">
        <f t="shared" si="6"/>
        <v>VALIDADO</v>
      </c>
      <c r="CF13" s="554">
        <f>+((SUMIFS(REPROGRAM!$U:$U,REPROGRAM!$B:$B,$A13,REPROGRAM!$AA:$AA,"NO"))-(SUMIFS(REPROGRAM!$V:$V,REPROGRAM!$B:$B,$A13,REPROGRAM!$AA:$AA,"NO")))</f>
        <v>0</v>
      </c>
      <c r="CG13" s="554">
        <f t="shared" si="7"/>
        <v>0</v>
      </c>
      <c r="CH13" s="554">
        <f t="shared" si="8"/>
        <v>0</v>
      </c>
      <c r="CI13" s="555" t="e">
        <f t="array" ref="CI13">IF(B13="","",INDEX(CATALOGO!C:C,MATCH(B13,CATALOGO!A:A,0)))</f>
        <v>#N/A</v>
      </c>
      <c r="CJ13" s="555" t="e">
        <f t="array" ref="CJ13">IF(B13="","",INDEX(CATALOGO!B:B,MATCH(B13,CATALOGO!A:A,0)))</f>
        <v>#N/A</v>
      </c>
      <c r="CK13" s="497" t="str">
        <f>IF(D13="","",INDEX(CATALOGO!G:G,MATCH(D13,CATALOGO!D:D,0)))</f>
        <v>COORDINACIÓN ZONAL 4</v>
      </c>
      <c r="CL13" s="497" t="str">
        <f>IF(D13="","",INDEX(CATALOGO!H:H,MATCH(D13,CATALOGO!D:D,0)))</f>
        <v>MANABI</v>
      </c>
      <c r="CM13" s="497" t="str">
        <f>IF(D13="","",INDEX(CATALOGO!I:I,MATCH(D13,CATALOGO!D:D,0)))</f>
        <v>CHONE</v>
      </c>
      <c r="CN13" s="556" t="str">
        <f t="array" ref="CN13">IF(H13="","",INDEX(CATALOGO!AE:AE,MATCH(H13,CATALOGO!AC:AC,0)))</f>
        <v xml:space="preserve">GASTOS EN PERSONAL </v>
      </c>
      <c r="CO13" s="497" t="str">
        <f t="shared" si="9"/>
        <v>NO APLICA</v>
      </c>
      <c r="CP13" s="497" t="str">
        <f>IF(E13="","",INDEX(CATALOGO!K:K,MATCH(POA_GC_2025!E13,CATALOGO!J:J,0)))</f>
        <v>PROV</v>
      </c>
      <c r="CQ13" s="497" t="str">
        <f t="shared" si="10"/>
        <v>CORRIENTE</v>
      </c>
      <c r="CR13" s="497" t="str">
        <f t="shared" si="11"/>
        <v>90000001</v>
      </c>
      <c r="CS13" s="562" t="str">
        <f>IFERROR(VLOOKUP(E13,CATALOGO!$AY$3:$AZ$24,2,0)," ")</f>
        <v>G21</v>
      </c>
      <c r="CT13" s="563" t="str">
        <f>IF(E13="","",INDEX(CATALOGO!AK:AK,MATCH(POA_GC_2025!E13,CATALOGO!AN:AN,0)))</f>
        <v>Mejorar las condiciones de vida de la población de forma integral, promoviendo el acceso equitativo a salud, vivienda y bienestar social.</v>
      </c>
      <c r="CU13" s="563" t="str">
        <f>IF(E13="","",INDEX(CATALOGO!AL:AL,MATCH(POA_GC_2025!E13,CATALOGO!AN:AN,0)))</f>
        <v>OE5 Incrementar la cobertura de las prestaciones de servicios de salud</v>
      </c>
      <c r="CV13" s="552" t="str">
        <f>IF(CU13="","",INDEX(CATALOGO!AM:AM,MATCH(POA_GC_2025!CU13,CATALOGO!AL:AL,0)))</f>
        <v>OE_5</v>
      </c>
      <c r="CW13" s="564"/>
      <c r="CX13" s="565">
        <f>SUMIFS(CERT_ACT_POA!AM:AM,CERT_ACT_POA!C:C,A13)</f>
        <v>0</v>
      </c>
      <c r="CY13" s="565">
        <f t="shared" si="12"/>
        <v>0</v>
      </c>
      <c r="CZ13" s="566">
        <f>SUMIFS(CERT_ACT_POA!$AD:$AD,CERT_ACT_POA!$C:$C,POA_GC_2025!$A13)</f>
        <v>0</v>
      </c>
      <c r="DA13" s="566">
        <f>SUMIFS(CERT_ACT_POA!$AE:$AE,CERT_ACT_POA!$C:$C,POA_GC_2025!$A13)</f>
        <v>0</v>
      </c>
      <c r="DB13" s="566">
        <f>SUMIFS(CERT_ACT_POA!$AF:$AF,CERT_ACT_POA!$C:$C,POA_GC_2025!$A13)</f>
        <v>0</v>
      </c>
      <c r="DC13" s="552" t="str">
        <f t="shared" si="13"/>
        <v>51</v>
      </c>
      <c r="DD13" s="509"/>
      <c r="DE13" s="573"/>
      <c r="DF13" s="574">
        <f>SUMIFS(CERT_PRES!$M:$M,CERT_PRES!$A:$A,$A13)</f>
        <v>0</v>
      </c>
      <c r="DG13" s="574">
        <f>SUMIFS(CERT_PRES!$O:$O,CERT_PRES!$A:$A,$A13)</f>
        <v>0</v>
      </c>
      <c r="DH13" s="574">
        <f>SUMIFS(CERT_PRES!$P:$P,CERT_PRES!$A:$A,$A13)</f>
        <v>0</v>
      </c>
      <c r="DI13" s="587">
        <f t="shared" si="14"/>
        <v>0</v>
      </c>
      <c r="DJ13" s="668">
        <f>IFERROR(VLOOKUP($A13,CERT_PRES!$A$6:$L$3884,12,0),0)</f>
        <v>0</v>
      </c>
      <c r="DK13" s="574" t="str">
        <f t="shared" si="15"/>
        <v>OK</v>
      </c>
      <c r="DL13" s="574" t="str">
        <f t="shared" si="16"/>
        <v>OK</v>
      </c>
      <c r="DM13" s="574" t="str">
        <f t="shared" si="20"/>
        <v/>
      </c>
      <c r="DN13" s="574" t="str">
        <f t="shared" si="17"/>
        <v/>
      </c>
      <c r="DO13" s="588">
        <f>IFERROR(VLOOKUP(A13,#REF!,82,0),0)</f>
        <v>0</v>
      </c>
      <c r="DP13" s="589">
        <f t="shared" si="18"/>
        <v>0</v>
      </c>
      <c r="DQ13" s="590">
        <f t="shared" si="19"/>
        <v>0</v>
      </c>
    </row>
    <row r="14" spans="1:121" s="39" customFormat="1" ht="17.25" customHeight="1">
      <c r="A14" s="3" t="s">
        <v>2672</v>
      </c>
      <c r="B14" s="470" t="str">
        <f>IF(D14="","",INDEX(CATALOGO!E:E,MATCH(D14,CATALOGO!D:D,0)))</f>
        <v>HOSPITAL GENERAL DE CHONE</v>
      </c>
      <c r="C14" s="218" t="s">
        <v>2435</v>
      </c>
      <c r="D14" s="471" t="s">
        <v>954</v>
      </c>
      <c r="E14" s="474" t="s">
        <v>225</v>
      </c>
      <c r="F14" s="471" t="str">
        <f t="shared" si="0"/>
        <v>000</v>
      </c>
      <c r="G14" s="472" t="s">
        <v>193</v>
      </c>
      <c r="H14" s="473">
        <v>510204</v>
      </c>
      <c r="I14" s="486" t="s">
        <v>1136</v>
      </c>
      <c r="J14" s="472" t="s">
        <v>193</v>
      </c>
      <c r="K14" s="487" t="str">
        <f>IF(J14="","",INDEX(CATALOGO!AT:AT,MATCH(POA_GC_2025!J14,CATALOGO!AS:AS,0)))</f>
        <v>0000</v>
      </c>
      <c r="L14" s="487" t="str">
        <f>IF(J14="","",INDEX(CATALOGO!AV:AV,MATCH(POA_GC_2025!J14,CATALOGO!AS:AS,0)))</f>
        <v>0000</v>
      </c>
      <c r="M14" s="488" t="str">
        <f>IF(D14="","",INDEX(CATALOGO!E:E,MATCH(D14,CATALOGO!D:D,0)))</f>
        <v>HOSPITAL GENERAL DE CHONE</v>
      </c>
      <c r="N14" s="489" t="str">
        <f>IF(E14="","",INDEX(CATALOGO!L:L,MATCH(POA_GC_2025!E14,CATALOGO!J:J,0)))</f>
        <v>PROVISION Y PRESTACION DE SERVICIOS DE SALUD</v>
      </c>
      <c r="O14" s="490" t="str">
        <f t="shared" si="1"/>
        <v>SIN PROYECTO</v>
      </c>
      <c r="P14" s="491" t="str">
        <f>IF(CR14="","",INDEX(CATALOGO!Q:Q,MATCH(POA_GC_2025!CR14,CATALOGO!P:P,0)))</f>
        <v>PRESTACIONES DE SALUD A LA POBLACION</v>
      </c>
      <c r="Q14" s="496" t="str">
        <f>IF(H14="","",INDEX(CATALOGO!AD:AD,MATCH(POA_GC_2025!H14,CATALOGO!AC:AC,0)))</f>
        <v>DECIMO CUARTO SUELDO</v>
      </c>
      <c r="R14" s="490" t="str">
        <f t="array" ref="R14">IF(J14="","",INDEX(CATALOGO!AR:AR,MATCH(J14,CATALOGO!AS:AS,0)))</f>
        <v>RECURSOS FISCALES</v>
      </c>
      <c r="S14" s="497" t="str">
        <f>IF(K14="","",INDEX(CATALOGO!AU:AU,MATCH(K14,CATALOGO!AT:AT,0)))</f>
        <v>SIN ORGANISMO</v>
      </c>
      <c r="T14" s="497" t="str">
        <f>IF(L14="","",INDEX(CATALOGO!AW:AW,MATCH(POA_GC_2025!L14,CATALOGO!AV:AV,0)))</f>
        <v>SIN CORRELATIVO</v>
      </c>
      <c r="U14" s="498" t="s">
        <v>495</v>
      </c>
      <c r="V14" s="499" t="s">
        <v>2479</v>
      </c>
      <c r="W14" s="499" t="s">
        <v>2480</v>
      </c>
      <c r="X14" s="500" t="str">
        <f t="array" ref="X14">IF(H14="","",INDEX(CATALOGO!AH:AH,MATCH(H14,CATALOGO!AC:AC,0)))</f>
        <v>04</v>
      </c>
      <c r="Y14" s="507" t="str">
        <f t="array" ref="Y14">IF(H14="","",INDEX(CATALOGO!AF:AF,MATCH(H14,CATALOGO!AC:AC,0)))</f>
        <v>NA</v>
      </c>
      <c r="Z14" s="507" t="str">
        <f t="array" ref="Z14">IF(H14="","",INDEX(CATALOGO!AG:AG,MATCH(H14,CATALOGO!AC:AC,0)))</f>
        <v>NA</v>
      </c>
      <c r="AA14" s="508" t="s">
        <v>194</v>
      </c>
      <c r="AB14" s="509"/>
      <c r="AC14" s="510" t="s">
        <v>197</v>
      </c>
      <c r="AD14" s="511" t="s">
        <v>44</v>
      </c>
      <c r="AE14" s="512">
        <v>46073</v>
      </c>
      <c r="AF14" s="512">
        <v>46073</v>
      </c>
      <c r="AG14" s="512">
        <v>46056</v>
      </c>
      <c r="AH14" s="512">
        <v>46056</v>
      </c>
      <c r="AI14" s="512">
        <v>46056</v>
      </c>
      <c r="AJ14" s="519"/>
      <c r="AK14" s="512">
        <v>46056</v>
      </c>
      <c r="AL14" s="512">
        <v>46078</v>
      </c>
      <c r="AM14" s="511" t="s">
        <v>41</v>
      </c>
      <c r="AN14" s="520">
        <v>114.17</v>
      </c>
      <c r="AO14" s="520">
        <v>114.17</v>
      </c>
      <c r="AP14" s="520">
        <v>114.17</v>
      </c>
      <c r="AQ14" s="520">
        <v>114.17</v>
      </c>
      <c r="AR14" s="520">
        <v>114.17</v>
      </c>
      <c r="AS14" s="520">
        <v>114.17</v>
      </c>
      <c r="AT14" s="520">
        <v>114.17</v>
      </c>
      <c r="AU14" s="520">
        <v>114.17</v>
      </c>
      <c r="AV14" s="520">
        <v>114.17</v>
      </c>
      <c r="AW14" s="520">
        <v>114.17</v>
      </c>
      <c r="AX14" s="520">
        <v>114.17</v>
      </c>
      <c r="AY14" s="520">
        <v>114.17</v>
      </c>
      <c r="AZ14" s="533">
        <f t="shared" si="2"/>
        <v>1370.0400000000002</v>
      </c>
      <c r="BA14" s="509"/>
      <c r="BB14" s="534">
        <f>SUMIFS(REPROGRAM!W:W,REPROGRAM!B:B,POA_GC_2025!A14)</f>
        <v>0</v>
      </c>
      <c r="BC14" s="534">
        <f>SUMIFS(REPROGRAM!Y:Y,REPROGRAM!B:B,POA_GC_2025!A14)</f>
        <v>1370.04</v>
      </c>
      <c r="BD14" s="534">
        <f t="shared" si="3"/>
        <v>0</v>
      </c>
      <c r="BE14" s="520">
        <v>0</v>
      </c>
      <c r="BF14" s="539">
        <f>SUMIFS(CERT_PRES!$P:$P,CERT_PRES!$A:$A,$A14,CERT_PRES!$Q:$Q,"ENERO")</f>
        <v>0</v>
      </c>
      <c r="BG14" s="520">
        <v>0</v>
      </c>
      <c r="BH14" s="539">
        <f>SUMIFS(CERT_PRES!$P:$P,CERT_PRES!$A:$A,$A14,CERT_PRES!$Q:$Q,"FEBRERO")</f>
        <v>0</v>
      </c>
      <c r="BI14" s="520">
        <v>0</v>
      </c>
      <c r="BJ14" s="539">
        <f>SUMIFS(CERT_PRES!$P:$P,CERT_PRES!$A:$A,$A14,CERT_PRES!$Q:$Q,"MARZO")</f>
        <v>0</v>
      </c>
      <c r="BK14" s="520">
        <v>0</v>
      </c>
      <c r="BL14" s="539">
        <f>SUMIFS(CERT_PRES!$P:$P,CERT_PRES!$A:$A,$A14,CERT_PRES!$Q:$Q,"ABRIL")</f>
        <v>0</v>
      </c>
      <c r="BM14" s="520">
        <v>0</v>
      </c>
      <c r="BN14" s="539">
        <f>SUMIFS(CERT_PRES!$P:$P,CERT_PRES!$A:$A,$A14,CERT_PRES!$Q:$Q,"MAYO")</f>
        <v>0</v>
      </c>
      <c r="BO14" s="520">
        <v>0</v>
      </c>
      <c r="BP14" s="539">
        <f>SUMIFS(CERT_PRES!$P:$P,CERT_PRES!$A:$A,$A14,CERT_PRES!$Q:$Q,"JUNIO")</f>
        <v>0</v>
      </c>
      <c r="BQ14" s="520">
        <v>0</v>
      </c>
      <c r="BR14" s="539">
        <f>SUMIFS(CERT_PRES!$P:$P,CERT_PRES!$A:$A,$A14,CERT_PRES!$Q:$Q,"JULIO")</f>
        <v>0</v>
      </c>
      <c r="BS14" s="520">
        <v>0</v>
      </c>
      <c r="BT14" s="539">
        <f>SUMIFS(CERT_PRES!$P:$P,CERT_PRES!$A:$A,$A14,CERT_PRES!$Q:$Q,"AGOSTO")</f>
        <v>0</v>
      </c>
      <c r="BU14" s="520">
        <v>0</v>
      </c>
      <c r="BV14" s="539">
        <f>SUMIFS(CERT_PRES!$P:$P,CERT_PRES!$A:$A,$A14,CERT_PRES!$Q:$Q,"SEPTIEMBRE")</f>
        <v>0</v>
      </c>
      <c r="BW14" s="520">
        <v>0</v>
      </c>
      <c r="BX14" s="539">
        <f>SUMIFS(CERT_PRES!$P:$P,CERT_PRES!$A:$A,$A14,CERT_PRES!$Q:$Q,"OCTUBRE")</f>
        <v>0</v>
      </c>
      <c r="BY14" s="520">
        <v>0</v>
      </c>
      <c r="BZ14" s="539">
        <f>SUMIFS(CERT_PRES!$P:$P,CERT_PRES!$A:$A,$A14,CERT_PRES!$Q:$Q,"NOVIEMBRE")</f>
        <v>0</v>
      </c>
      <c r="CA14" s="520">
        <v>0</v>
      </c>
      <c r="CB14" s="533">
        <f>SUMIFS(CERT_PRES!$P:$P,CERT_PRES!$A:$A,$A14,CERT_PRES!$Q:$Q,"DICIEMBRE")</f>
        <v>0</v>
      </c>
      <c r="CC14" s="533">
        <f t="shared" si="4"/>
        <v>0</v>
      </c>
      <c r="CD14" s="552" t="str">
        <f t="shared" si="5"/>
        <v>NO</v>
      </c>
      <c r="CE14" s="553" t="str">
        <f t="shared" si="6"/>
        <v>VALIDADO</v>
      </c>
      <c r="CF14" s="554">
        <f>+((SUMIFS(REPROGRAM!$U:$U,REPROGRAM!$B:$B,$A14,REPROGRAM!$AA:$AA,"NO"))-(SUMIFS(REPROGRAM!$V:$V,REPROGRAM!$B:$B,$A14,REPROGRAM!$AA:$AA,"NO")))</f>
        <v>0</v>
      </c>
      <c r="CG14" s="554">
        <f t="shared" si="7"/>
        <v>0</v>
      </c>
      <c r="CH14" s="554">
        <f t="shared" si="8"/>
        <v>0</v>
      </c>
      <c r="CI14" s="555" t="e">
        <f t="array" ref="CI14">IF(B14="","",INDEX(CATALOGO!C:C,MATCH(B14,CATALOGO!A:A,0)))</f>
        <v>#N/A</v>
      </c>
      <c r="CJ14" s="555" t="e">
        <f t="array" ref="CJ14">IF(B14="","",INDEX(CATALOGO!B:B,MATCH(B14,CATALOGO!A:A,0)))</f>
        <v>#N/A</v>
      </c>
      <c r="CK14" s="497" t="str">
        <f>IF(D14="","",INDEX(CATALOGO!G:G,MATCH(D14,CATALOGO!D:D,0)))</f>
        <v>COORDINACIÓN ZONAL 4</v>
      </c>
      <c r="CL14" s="497" t="str">
        <f>IF(D14="","",INDEX(CATALOGO!H:H,MATCH(D14,CATALOGO!D:D,0)))</f>
        <v>MANABI</v>
      </c>
      <c r="CM14" s="497" t="str">
        <f>IF(D14="","",INDEX(CATALOGO!I:I,MATCH(D14,CATALOGO!D:D,0)))</f>
        <v>CHONE</v>
      </c>
      <c r="CN14" s="556" t="str">
        <f t="array" ref="CN14">IF(H14="","",INDEX(CATALOGO!AE:AE,MATCH(H14,CATALOGO!AC:AC,0)))</f>
        <v xml:space="preserve">GASTOS EN PERSONAL </v>
      </c>
      <c r="CO14" s="497" t="str">
        <f t="shared" si="9"/>
        <v>NO APLICA</v>
      </c>
      <c r="CP14" s="497" t="str">
        <f>IF(E14="","",INDEX(CATALOGO!K:K,MATCH(POA_GC_2025!E14,CATALOGO!J:J,0)))</f>
        <v>PROV</v>
      </c>
      <c r="CQ14" s="497" t="str">
        <f t="shared" si="10"/>
        <v>CORRIENTE</v>
      </c>
      <c r="CR14" s="497" t="str">
        <f t="shared" si="11"/>
        <v>90000001</v>
      </c>
      <c r="CS14" s="562" t="str">
        <f>IFERROR(VLOOKUP(E14,CATALOGO!$AY$3:$AZ$24,2,0)," ")</f>
        <v>G21</v>
      </c>
      <c r="CT14" s="563" t="str">
        <f>IF(E14="","",INDEX(CATALOGO!AK:AK,MATCH(POA_GC_2025!E14,CATALOGO!AN:AN,0)))</f>
        <v>Mejorar las condiciones de vida de la población de forma integral, promoviendo el acceso equitativo a salud, vivienda y bienestar social.</v>
      </c>
      <c r="CU14" s="563" t="str">
        <f>IF(E14="","",INDEX(CATALOGO!AL:AL,MATCH(POA_GC_2025!E14,CATALOGO!AN:AN,0)))</f>
        <v>OE5 Incrementar la cobertura de las prestaciones de servicios de salud</v>
      </c>
      <c r="CV14" s="552" t="str">
        <f>IF(CU14="","",INDEX(CATALOGO!AM:AM,MATCH(POA_GC_2025!CU14,CATALOGO!AL:AL,0)))</f>
        <v>OE_5</v>
      </c>
      <c r="CW14" s="564"/>
      <c r="CX14" s="565">
        <f>SUMIFS(CERT_ACT_POA!AM:AM,CERT_ACT_POA!C:C,A14)</f>
        <v>0</v>
      </c>
      <c r="CY14" s="565">
        <f t="shared" si="12"/>
        <v>0</v>
      </c>
      <c r="CZ14" s="566">
        <f>SUMIFS(CERT_ACT_POA!$AD:$AD,CERT_ACT_POA!$C:$C,POA_GC_2025!$A14)</f>
        <v>0</v>
      </c>
      <c r="DA14" s="566">
        <f>SUMIFS(CERT_ACT_POA!$AE:$AE,CERT_ACT_POA!$C:$C,POA_GC_2025!$A14)</f>
        <v>0</v>
      </c>
      <c r="DB14" s="566">
        <f>SUMIFS(CERT_ACT_POA!$AF:$AF,CERT_ACT_POA!$C:$C,POA_GC_2025!$A14)</f>
        <v>0</v>
      </c>
      <c r="DC14" s="552" t="str">
        <f t="shared" si="13"/>
        <v>51</v>
      </c>
      <c r="DD14" s="509"/>
      <c r="DE14" s="573"/>
      <c r="DF14" s="574">
        <f>SUMIFS(CERT_PRES!$M:$M,CERT_PRES!$A:$A,$A14)</f>
        <v>0</v>
      </c>
      <c r="DG14" s="574">
        <f>SUMIFS(CERT_PRES!$O:$O,CERT_PRES!$A:$A,$A14)</f>
        <v>0</v>
      </c>
      <c r="DH14" s="574">
        <f>SUMIFS(CERT_PRES!$P:$P,CERT_PRES!$A:$A,$A14)</f>
        <v>0</v>
      </c>
      <c r="DI14" s="587">
        <f t="shared" si="14"/>
        <v>0</v>
      </c>
      <c r="DJ14" s="668">
        <f>IFERROR(VLOOKUP($A14,CERT_PRES!$A$6:$L$3884,12,0),0)</f>
        <v>0</v>
      </c>
      <c r="DK14" s="574" t="str">
        <f t="shared" si="15"/>
        <v>OK</v>
      </c>
      <c r="DL14" s="574" t="str">
        <f t="shared" si="16"/>
        <v>OK</v>
      </c>
      <c r="DM14" s="574" t="str">
        <f t="shared" si="20"/>
        <v/>
      </c>
      <c r="DN14" s="574" t="str">
        <f t="shared" si="17"/>
        <v/>
      </c>
      <c r="DO14" s="588">
        <f>IFERROR(VLOOKUP(A14,#REF!,82,0),0)</f>
        <v>0</v>
      </c>
      <c r="DP14" s="589">
        <f t="shared" si="18"/>
        <v>0</v>
      </c>
      <c r="DQ14" s="590">
        <f t="shared" si="19"/>
        <v>0</v>
      </c>
    </row>
    <row r="15" spans="1:121" s="39" customFormat="1" ht="17.25" customHeight="1">
      <c r="A15" s="3" t="s">
        <v>2673</v>
      </c>
      <c r="B15" s="470" t="str">
        <f>IF(D15="","",INDEX(CATALOGO!E:E,MATCH(D15,CATALOGO!D:D,0)))</f>
        <v>HOSPITAL GENERAL DE CHONE</v>
      </c>
      <c r="C15" s="218" t="s">
        <v>2436</v>
      </c>
      <c r="D15" s="471" t="s">
        <v>954</v>
      </c>
      <c r="E15" s="474" t="s">
        <v>225</v>
      </c>
      <c r="F15" s="471" t="str">
        <f t="shared" si="0"/>
        <v>000</v>
      </c>
      <c r="G15" s="472" t="s">
        <v>193</v>
      </c>
      <c r="H15" s="473">
        <v>510515</v>
      </c>
      <c r="I15" s="486" t="s">
        <v>1136</v>
      </c>
      <c r="J15" s="472" t="s">
        <v>193</v>
      </c>
      <c r="K15" s="487" t="str">
        <f>IF(J15="","",INDEX(CATALOGO!AT:AT,MATCH(POA_GC_2025!J15,CATALOGO!AS:AS,0)))</f>
        <v>0000</v>
      </c>
      <c r="L15" s="487" t="str">
        <f>IF(J15="","",INDEX(CATALOGO!AV:AV,MATCH(POA_GC_2025!J15,CATALOGO!AS:AS,0)))</f>
        <v>0000</v>
      </c>
      <c r="M15" s="488" t="str">
        <f>IF(D15="","",INDEX(CATALOGO!E:E,MATCH(D15,CATALOGO!D:D,0)))</f>
        <v>HOSPITAL GENERAL DE CHONE</v>
      </c>
      <c r="N15" s="489" t="str">
        <f>IF(E15="","",INDEX(CATALOGO!L:L,MATCH(POA_GC_2025!E15,CATALOGO!J:J,0)))</f>
        <v>PROVISION Y PRESTACION DE SERVICIOS DE SALUD</v>
      </c>
      <c r="O15" s="490" t="str">
        <f t="shared" si="1"/>
        <v>SIN PROYECTO</v>
      </c>
      <c r="P15" s="491" t="str">
        <f>IF(CR15="","",INDEX(CATALOGO!Q:Q,MATCH(POA_GC_2025!CR15,CATALOGO!P:P,0)))</f>
        <v>PRESTACIONES DE SALUD A LA POBLACION</v>
      </c>
      <c r="Q15" s="496" t="str">
        <f>IF(H15="","",INDEX(CATALOGO!AD:AD,MATCH(POA_GC_2025!H15,CATALOGO!AC:AC,0)))</f>
        <v>CONTRATOS OCASIONALES PARA EL CUMPLIMIENTO DEL SER</v>
      </c>
      <c r="R15" s="490" t="str">
        <f t="array" ref="R15">IF(J15="","",INDEX(CATALOGO!AR:AR,MATCH(J15,CATALOGO!AS:AS,0)))</f>
        <v>RECURSOS FISCALES</v>
      </c>
      <c r="S15" s="497" t="str">
        <f>IF(K15="","",INDEX(CATALOGO!AU:AU,MATCH(K15,CATALOGO!AT:AT,0)))</f>
        <v>SIN ORGANISMO</v>
      </c>
      <c r="T15" s="497" t="str">
        <f>IF(L15="","",INDEX(CATALOGO!AW:AW,MATCH(POA_GC_2025!L15,CATALOGO!AV:AV,0)))</f>
        <v>SIN CORRELATIVO</v>
      </c>
      <c r="U15" s="498" t="s">
        <v>495</v>
      </c>
      <c r="V15" s="499" t="s">
        <v>2479</v>
      </c>
      <c r="W15" s="499" t="s">
        <v>2480</v>
      </c>
      <c r="X15" s="500" t="str">
        <f t="array" ref="X15">IF(H15="","",INDEX(CATALOGO!AH:AH,MATCH(H15,CATALOGO!AC:AC,0)))</f>
        <v>04</v>
      </c>
      <c r="Y15" s="507" t="str">
        <f t="array" ref="Y15">IF(H15="","",INDEX(CATALOGO!AF:AF,MATCH(H15,CATALOGO!AC:AC,0)))</f>
        <v>NA</v>
      </c>
      <c r="Z15" s="507" t="str">
        <f t="array" ref="Z15">IF(H15="","",INDEX(CATALOGO!AG:AG,MATCH(H15,CATALOGO!AC:AC,0)))</f>
        <v>NA</v>
      </c>
      <c r="AA15" s="508" t="s">
        <v>194</v>
      </c>
      <c r="AB15" s="509"/>
      <c r="AC15" s="510" t="s">
        <v>197</v>
      </c>
      <c r="AD15" s="511" t="s">
        <v>44</v>
      </c>
      <c r="AE15" s="512">
        <v>46073</v>
      </c>
      <c r="AF15" s="512">
        <v>46073</v>
      </c>
      <c r="AG15" s="512">
        <v>46056</v>
      </c>
      <c r="AH15" s="512">
        <v>46056</v>
      </c>
      <c r="AI15" s="512">
        <v>46056</v>
      </c>
      <c r="AJ15" s="519"/>
      <c r="AK15" s="512">
        <v>46056</v>
      </c>
      <c r="AL15" s="512">
        <v>46078</v>
      </c>
      <c r="AM15" s="511" t="s">
        <v>41</v>
      </c>
      <c r="AN15" s="520">
        <v>1760</v>
      </c>
      <c r="AO15" s="520">
        <v>1760</v>
      </c>
      <c r="AP15" s="520">
        <v>1760</v>
      </c>
      <c r="AQ15" s="520">
        <v>1760</v>
      </c>
      <c r="AR15" s="520">
        <v>1760</v>
      </c>
      <c r="AS15" s="520">
        <v>1760</v>
      </c>
      <c r="AT15" s="520">
        <v>1760</v>
      </c>
      <c r="AU15" s="520">
        <v>1760</v>
      </c>
      <c r="AV15" s="520">
        <v>1760</v>
      </c>
      <c r="AW15" s="520">
        <v>0</v>
      </c>
      <c r="AX15" s="520">
        <v>0</v>
      </c>
      <c r="AY15" s="520">
        <v>0</v>
      </c>
      <c r="AZ15" s="533">
        <f t="shared" si="2"/>
        <v>15840</v>
      </c>
      <c r="BA15" s="509"/>
      <c r="BB15" s="534">
        <f>SUMIFS(REPROGRAM!W:W,REPROGRAM!B:B,POA_GC_2025!A15)</f>
        <v>0</v>
      </c>
      <c r="BC15" s="534">
        <f>SUMIFS(REPROGRAM!Y:Y,REPROGRAM!B:B,POA_GC_2025!A15)</f>
        <v>15840</v>
      </c>
      <c r="BD15" s="534">
        <f t="shared" si="3"/>
        <v>0</v>
      </c>
      <c r="BE15" s="520">
        <v>0</v>
      </c>
      <c r="BF15" s="539">
        <f>SUMIFS(CERT_PRES!$P:$P,CERT_PRES!$A:$A,$A15,CERT_PRES!$Q:$Q,"ENERO")</f>
        <v>0</v>
      </c>
      <c r="BG15" s="520">
        <v>0</v>
      </c>
      <c r="BH15" s="539">
        <f>SUMIFS(CERT_PRES!$P:$P,CERT_PRES!$A:$A,$A15,CERT_PRES!$Q:$Q,"FEBRERO")</f>
        <v>0</v>
      </c>
      <c r="BI15" s="520">
        <v>0</v>
      </c>
      <c r="BJ15" s="539">
        <f>SUMIFS(CERT_PRES!$P:$P,CERT_PRES!$A:$A,$A15,CERT_PRES!$Q:$Q,"MARZO")</f>
        <v>0</v>
      </c>
      <c r="BK15" s="520">
        <v>0</v>
      </c>
      <c r="BL15" s="539">
        <f>SUMIFS(CERT_PRES!$P:$P,CERT_PRES!$A:$A,$A15,CERT_PRES!$Q:$Q,"ABRIL")</f>
        <v>0</v>
      </c>
      <c r="BM15" s="520">
        <v>0</v>
      </c>
      <c r="BN15" s="539">
        <f>SUMIFS(CERT_PRES!$P:$P,CERT_PRES!$A:$A,$A15,CERT_PRES!$Q:$Q,"MAYO")</f>
        <v>0</v>
      </c>
      <c r="BO15" s="520">
        <v>0</v>
      </c>
      <c r="BP15" s="539">
        <f>SUMIFS(CERT_PRES!$P:$P,CERT_PRES!$A:$A,$A15,CERT_PRES!$Q:$Q,"JUNIO")</f>
        <v>0</v>
      </c>
      <c r="BQ15" s="520">
        <v>0</v>
      </c>
      <c r="BR15" s="539">
        <f>SUMIFS(CERT_PRES!$P:$P,CERT_PRES!$A:$A,$A15,CERT_PRES!$Q:$Q,"JULIO")</f>
        <v>0</v>
      </c>
      <c r="BS15" s="520">
        <v>0</v>
      </c>
      <c r="BT15" s="539">
        <f>SUMIFS(CERT_PRES!$P:$P,CERT_PRES!$A:$A,$A15,CERT_PRES!$Q:$Q,"AGOSTO")</f>
        <v>0</v>
      </c>
      <c r="BU15" s="520">
        <v>0</v>
      </c>
      <c r="BV15" s="539">
        <f>SUMIFS(CERT_PRES!$P:$P,CERT_PRES!$A:$A,$A15,CERT_PRES!$Q:$Q,"SEPTIEMBRE")</f>
        <v>0</v>
      </c>
      <c r="BW15" s="520">
        <v>0</v>
      </c>
      <c r="BX15" s="539">
        <f>SUMIFS(CERT_PRES!$P:$P,CERT_PRES!$A:$A,$A15,CERT_PRES!$Q:$Q,"OCTUBRE")</f>
        <v>0</v>
      </c>
      <c r="BY15" s="520">
        <v>0</v>
      </c>
      <c r="BZ15" s="539">
        <f>SUMIFS(CERT_PRES!$P:$P,CERT_PRES!$A:$A,$A15,CERT_PRES!$Q:$Q,"NOVIEMBRE")</f>
        <v>0</v>
      </c>
      <c r="CA15" s="520">
        <v>0</v>
      </c>
      <c r="CB15" s="533">
        <f>SUMIFS(CERT_PRES!$P:$P,CERT_PRES!$A:$A,$A15,CERT_PRES!$Q:$Q,"DICIEMBRE")</f>
        <v>0</v>
      </c>
      <c r="CC15" s="533">
        <f t="shared" si="4"/>
        <v>0</v>
      </c>
      <c r="CD15" s="552" t="str">
        <f t="shared" si="5"/>
        <v>NO</v>
      </c>
      <c r="CE15" s="553" t="str">
        <f t="shared" si="6"/>
        <v>VALIDADO</v>
      </c>
      <c r="CF15" s="554">
        <f>+((SUMIFS(REPROGRAM!$U:$U,REPROGRAM!$B:$B,$A15,REPROGRAM!$AA:$AA,"NO"))-(SUMIFS(REPROGRAM!$V:$V,REPROGRAM!$B:$B,$A15,REPROGRAM!$AA:$AA,"NO")))</f>
        <v>0</v>
      </c>
      <c r="CG15" s="554">
        <f t="shared" si="7"/>
        <v>0</v>
      </c>
      <c r="CH15" s="554">
        <f t="shared" si="8"/>
        <v>0</v>
      </c>
      <c r="CI15" s="555" t="e">
        <f t="array" ref="CI15">IF(B15="","",INDEX(CATALOGO!C:C,MATCH(B15,CATALOGO!A:A,0)))</f>
        <v>#N/A</v>
      </c>
      <c r="CJ15" s="555" t="e">
        <f t="array" ref="CJ15">IF(B15="","",INDEX(CATALOGO!B:B,MATCH(B15,CATALOGO!A:A,0)))</f>
        <v>#N/A</v>
      </c>
      <c r="CK15" s="497" t="str">
        <f>IF(D15="","",INDEX(CATALOGO!G:G,MATCH(D15,CATALOGO!D:D,0)))</f>
        <v>COORDINACIÓN ZONAL 4</v>
      </c>
      <c r="CL15" s="497" t="str">
        <f>IF(D15="","",INDEX(CATALOGO!H:H,MATCH(D15,CATALOGO!D:D,0)))</f>
        <v>MANABI</v>
      </c>
      <c r="CM15" s="497" t="str">
        <f>IF(D15="","",INDEX(CATALOGO!I:I,MATCH(D15,CATALOGO!D:D,0)))</f>
        <v>CHONE</v>
      </c>
      <c r="CN15" s="556" t="str">
        <f t="array" ref="CN15">IF(H15="","",INDEX(CATALOGO!AE:AE,MATCH(H15,CATALOGO!AC:AC,0)))</f>
        <v xml:space="preserve">GASTOS EN PERSONAL </v>
      </c>
      <c r="CO15" s="497" t="str">
        <f t="shared" si="9"/>
        <v>NO APLICA</v>
      </c>
      <c r="CP15" s="497" t="str">
        <f>IF(E15="","",INDEX(CATALOGO!K:K,MATCH(POA_GC_2025!E15,CATALOGO!J:J,0)))</f>
        <v>PROV</v>
      </c>
      <c r="CQ15" s="497" t="str">
        <f t="shared" si="10"/>
        <v>CORRIENTE</v>
      </c>
      <c r="CR15" s="497" t="str">
        <f t="shared" si="11"/>
        <v>90000001</v>
      </c>
      <c r="CS15" s="562" t="str">
        <f>IFERROR(VLOOKUP(E15,CATALOGO!$AY$3:$AZ$24,2,0)," ")</f>
        <v>G21</v>
      </c>
      <c r="CT15" s="563" t="str">
        <f>IF(E15="","",INDEX(CATALOGO!AK:AK,MATCH(POA_GC_2025!E15,CATALOGO!AN:AN,0)))</f>
        <v>Mejorar las condiciones de vida de la población de forma integral, promoviendo el acceso equitativo a salud, vivienda y bienestar social.</v>
      </c>
      <c r="CU15" s="563" t="str">
        <f>IF(E15="","",INDEX(CATALOGO!AL:AL,MATCH(POA_GC_2025!E15,CATALOGO!AN:AN,0)))</f>
        <v>OE5 Incrementar la cobertura de las prestaciones de servicios de salud</v>
      </c>
      <c r="CV15" s="552" t="str">
        <f>IF(CU15="","",INDEX(CATALOGO!AM:AM,MATCH(POA_GC_2025!CU15,CATALOGO!AL:AL,0)))</f>
        <v>OE_5</v>
      </c>
      <c r="CW15" s="564"/>
      <c r="CX15" s="565">
        <f>SUMIFS(CERT_ACT_POA!AM:AM,CERT_ACT_POA!C:C,A15)</f>
        <v>0</v>
      </c>
      <c r="CY15" s="565">
        <f t="shared" si="12"/>
        <v>0</v>
      </c>
      <c r="CZ15" s="566">
        <f>SUMIFS(CERT_ACT_POA!$AD:$AD,CERT_ACT_POA!$C:$C,POA_GC_2025!$A15)</f>
        <v>0</v>
      </c>
      <c r="DA15" s="566">
        <f>SUMIFS(CERT_ACT_POA!$AE:$AE,CERT_ACT_POA!$C:$C,POA_GC_2025!$A15)</f>
        <v>0</v>
      </c>
      <c r="DB15" s="566">
        <f>SUMIFS(CERT_ACT_POA!$AF:$AF,CERT_ACT_POA!$C:$C,POA_GC_2025!$A15)</f>
        <v>0</v>
      </c>
      <c r="DC15" s="552" t="str">
        <f t="shared" si="13"/>
        <v>51</v>
      </c>
      <c r="DD15" s="509"/>
      <c r="DE15" s="573"/>
      <c r="DF15" s="574">
        <f>SUMIFS(CERT_PRES!$M:$M,CERT_PRES!$A:$A,$A15)</f>
        <v>0</v>
      </c>
      <c r="DG15" s="574">
        <f>SUMIFS(CERT_PRES!$O:$O,CERT_PRES!$A:$A,$A15)</f>
        <v>0</v>
      </c>
      <c r="DH15" s="574">
        <f>SUMIFS(CERT_PRES!$P:$P,CERT_PRES!$A:$A,$A15)</f>
        <v>0</v>
      </c>
      <c r="DI15" s="587">
        <f t="shared" si="14"/>
        <v>0</v>
      </c>
      <c r="DJ15" s="668">
        <f>IFERROR(VLOOKUP($A15,CERT_PRES!$A$6:$L$3884,12,0),0)</f>
        <v>0</v>
      </c>
      <c r="DK15" s="574" t="str">
        <f t="shared" si="15"/>
        <v>OK</v>
      </c>
      <c r="DL15" s="574" t="str">
        <f t="shared" si="16"/>
        <v>OK</v>
      </c>
      <c r="DM15" s="574" t="str">
        <f t="shared" si="20"/>
        <v/>
      </c>
      <c r="DN15" s="574" t="str">
        <f t="shared" si="17"/>
        <v/>
      </c>
      <c r="DO15" s="588">
        <f>IFERROR(VLOOKUP(A15,#REF!,82,0),0)</f>
        <v>0</v>
      </c>
      <c r="DP15" s="589">
        <f t="shared" si="18"/>
        <v>0</v>
      </c>
      <c r="DQ15" s="590">
        <f t="shared" si="19"/>
        <v>0</v>
      </c>
    </row>
    <row r="16" spans="1:121" s="39" customFormat="1" ht="17.25" customHeight="1">
      <c r="A16" s="3" t="s">
        <v>2674</v>
      </c>
      <c r="B16" s="470" t="str">
        <f>IF(D16="","",INDEX(CATALOGO!E:E,MATCH(D16,CATALOGO!D:D,0)))</f>
        <v>HOSPITAL GENERAL DE CHONE</v>
      </c>
      <c r="C16" s="218" t="s">
        <v>2437</v>
      </c>
      <c r="D16" s="471" t="s">
        <v>954</v>
      </c>
      <c r="E16" s="474" t="s">
        <v>225</v>
      </c>
      <c r="F16" s="471" t="str">
        <f t="shared" si="0"/>
        <v>000</v>
      </c>
      <c r="G16" s="472" t="s">
        <v>193</v>
      </c>
      <c r="H16" s="473">
        <v>510516</v>
      </c>
      <c r="I16" s="486" t="s">
        <v>1136</v>
      </c>
      <c r="J16" s="472" t="s">
        <v>193</v>
      </c>
      <c r="K16" s="487" t="str">
        <f>IF(J16="","",INDEX(CATALOGO!AT:AT,MATCH(POA_GC_2025!J16,CATALOGO!AS:AS,0)))</f>
        <v>0000</v>
      </c>
      <c r="L16" s="487" t="str">
        <f>IF(J16="","",INDEX(CATALOGO!AV:AV,MATCH(POA_GC_2025!J16,CATALOGO!AS:AS,0)))</f>
        <v>0000</v>
      </c>
      <c r="M16" s="488" t="str">
        <f>IF(D16="","",INDEX(CATALOGO!E:E,MATCH(D16,CATALOGO!D:D,0)))</f>
        <v>HOSPITAL GENERAL DE CHONE</v>
      </c>
      <c r="N16" s="489" t="str">
        <f>IF(E16="","",INDEX(CATALOGO!L:L,MATCH(POA_GC_2025!E16,CATALOGO!J:J,0)))</f>
        <v>PROVISION Y PRESTACION DE SERVICIOS DE SALUD</v>
      </c>
      <c r="O16" s="490" t="str">
        <f t="shared" si="1"/>
        <v>SIN PROYECTO</v>
      </c>
      <c r="P16" s="491" t="str">
        <f>IF(CR16="","",INDEX(CATALOGO!Q:Q,MATCH(POA_GC_2025!CR16,CATALOGO!P:P,0)))</f>
        <v>PRESTACIONES DE SALUD A LA POBLACION</v>
      </c>
      <c r="Q16" s="496" t="str">
        <f>IF(H16="","",INDEX(CATALOGO!AD:AD,MATCH(POA_GC_2025!H16,CATALOGO!AC:AC,0)))</f>
        <v>CONTRATOS OCASIONALES PARA EL CUMPLIMIENTO DE LA DEVENGACIÓN DE BECAS</v>
      </c>
      <c r="R16" s="490" t="str">
        <f t="array" ref="R16">IF(J16="","",INDEX(CATALOGO!AR:AR,MATCH(J16,CATALOGO!AS:AS,0)))</f>
        <v>RECURSOS FISCALES</v>
      </c>
      <c r="S16" s="497" t="str">
        <f>IF(K16="","",INDEX(CATALOGO!AU:AU,MATCH(K16,CATALOGO!AT:AT,0)))</f>
        <v>SIN ORGANISMO</v>
      </c>
      <c r="T16" s="497" t="str">
        <f>IF(L16="","",INDEX(CATALOGO!AW:AW,MATCH(POA_GC_2025!L16,CATALOGO!AV:AV,0)))</f>
        <v>SIN CORRELATIVO</v>
      </c>
      <c r="U16" s="498" t="s">
        <v>495</v>
      </c>
      <c r="V16" s="499" t="s">
        <v>2479</v>
      </c>
      <c r="W16" s="499" t="s">
        <v>2480</v>
      </c>
      <c r="X16" s="500" t="str">
        <f t="array" ref="X16">IF(H16="","",INDEX(CATALOGO!AH:AH,MATCH(H16,CATALOGO!AC:AC,0)))</f>
        <v>04</v>
      </c>
      <c r="Y16" s="507" t="str">
        <f t="array" ref="Y16">IF(H16="","",INDEX(CATALOGO!AF:AF,MATCH(H16,CATALOGO!AC:AC,0)))</f>
        <v>NA</v>
      </c>
      <c r="Z16" s="507" t="str">
        <f t="array" ref="Z16">IF(H16="","",INDEX(CATALOGO!AG:AG,MATCH(H16,CATALOGO!AC:AC,0)))</f>
        <v>NA</v>
      </c>
      <c r="AA16" s="508" t="s">
        <v>194</v>
      </c>
      <c r="AB16" s="509"/>
      <c r="AC16" s="510" t="s">
        <v>197</v>
      </c>
      <c r="AD16" s="511" t="s">
        <v>44</v>
      </c>
      <c r="AE16" s="512">
        <v>46073</v>
      </c>
      <c r="AF16" s="512">
        <v>46073</v>
      </c>
      <c r="AG16" s="512">
        <v>46056</v>
      </c>
      <c r="AH16" s="512">
        <v>46056</v>
      </c>
      <c r="AI16" s="512">
        <v>46056</v>
      </c>
      <c r="AJ16" s="519"/>
      <c r="AK16" s="512">
        <v>46056</v>
      </c>
      <c r="AL16" s="512">
        <v>46078</v>
      </c>
      <c r="AM16" s="511" t="s">
        <v>41</v>
      </c>
      <c r="AN16" s="520">
        <v>5282</v>
      </c>
      <c r="AO16" s="520">
        <v>5282</v>
      </c>
      <c r="AP16" s="520">
        <v>5282</v>
      </c>
      <c r="AQ16" s="520">
        <v>5282</v>
      </c>
      <c r="AR16" s="520">
        <v>5282</v>
      </c>
      <c r="AS16" s="520">
        <v>5282</v>
      </c>
      <c r="AT16" s="520">
        <v>5282</v>
      </c>
      <c r="AU16" s="520">
        <v>5282</v>
      </c>
      <c r="AV16" s="520">
        <v>5282</v>
      </c>
      <c r="AW16" s="520">
        <v>5282</v>
      </c>
      <c r="AX16" s="520">
        <v>5282</v>
      </c>
      <c r="AY16" s="520">
        <v>5282</v>
      </c>
      <c r="AZ16" s="533">
        <f t="shared" si="2"/>
        <v>63384</v>
      </c>
      <c r="BA16" s="509"/>
      <c r="BB16" s="534">
        <f>SUMIFS(REPROGRAM!W:W,REPROGRAM!B:B,POA_GC_2025!A16)</f>
        <v>0</v>
      </c>
      <c r="BC16" s="534">
        <f>SUMIFS(REPROGRAM!Y:Y,REPROGRAM!B:B,POA_GC_2025!A16)</f>
        <v>63384</v>
      </c>
      <c r="BD16" s="534">
        <f t="shared" si="3"/>
        <v>0</v>
      </c>
      <c r="BE16" s="520">
        <v>0</v>
      </c>
      <c r="BF16" s="539">
        <f>SUMIFS(CERT_PRES!$P:$P,CERT_PRES!$A:$A,$A16,CERT_PRES!$Q:$Q,"ENERO")</f>
        <v>0</v>
      </c>
      <c r="BG16" s="520">
        <v>0</v>
      </c>
      <c r="BH16" s="539">
        <f>SUMIFS(CERT_PRES!$P:$P,CERT_PRES!$A:$A,$A16,CERT_PRES!$Q:$Q,"FEBRERO")</f>
        <v>0</v>
      </c>
      <c r="BI16" s="520">
        <v>0</v>
      </c>
      <c r="BJ16" s="539">
        <f>SUMIFS(CERT_PRES!$P:$P,CERT_PRES!$A:$A,$A16,CERT_PRES!$Q:$Q,"MARZO")</f>
        <v>0</v>
      </c>
      <c r="BK16" s="520">
        <v>0</v>
      </c>
      <c r="BL16" s="539">
        <f>SUMIFS(CERT_PRES!$P:$P,CERT_PRES!$A:$A,$A16,CERT_PRES!$Q:$Q,"ABRIL")</f>
        <v>0</v>
      </c>
      <c r="BM16" s="520">
        <v>0</v>
      </c>
      <c r="BN16" s="539">
        <f>SUMIFS(CERT_PRES!$P:$P,CERT_PRES!$A:$A,$A16,CERT_PRES!$Q:$Q,"MAYO")</f>
        <v>0</v>
      </c>
      <c r="BO16" s="520">
        <v>0</v>
      </c>
      <c r="BP16" s="539">
        <f>SUMIFS(CERT_PRES!$P:$P,CERT_PRES!$A:$A,$A16,CERT_PRES!$Q:$Q,"JUNIO")</f>
        <v>0</v>
      </c>
      <c r="BQ16" s="520">
        <v>0</v>
      </c>
      <c r="BR16" s="539">
        <f>SUMIFS(CERT_PRES!$P:$P,CERT_PRES!$A:$A,$A16,CERT_PRES!$Q:$Q,"JULIO")</f>
        <v>0</v>
      </c>
      <c r="BS16" s="520">
        <v>0</v>
      </c>
      <c r="BT16" s="539">
        <f>SUMIFS(CERT_PRES!$P:$P,CERT_PRES!$A:$A,$A16,CERT_PRES!$Q:$Q,"AGOSTO")</f>
        <v>0</v>
      </c>
      <c r="BU16" s="520">
        <v>0</v>
      </c>
      <c r="BV16" s="539">
        <f>SUMIFS(CERT_PRES!$P:$P,CERT_PRES!$A:$A,$A16,CERT_PRES!$Q:$Q,"SEPTIEMBRE")</f>
        <v>0</v>
      </c>
      <c r="BW16" s="520">
        <v>0</v>
      </c>
      <c r="BX16" s="539">
        <f>SUMIFS(CERT_PRES!$P:$P,CERT_PRES!$A:$A,$A16,CERT_PRES!$Q:$Q,"OCTUBRE")</f>
        <v>0</v>
      </c>
      <c r="BY16" s="520">
        <v>0</v>
      </c>
      <c r="BZ16" s="539">
        <f>SUMIFS(CERT_PRES!$P:$P,CERT_PRES!$A:$A,$A16,CERT_PRES!$Q:$Q,"NOVIEMBRE")</f>
        <v>0</v>
      </c>
      <c r="CA16" s="520">
        <v>0</v>
      </c>
      <c r="CB16" s="533">
        <f>SUMIFS(CERT_PRES!$P:$P,CERT_PRES!$A:$A,$A16,CERT_PRES!$Q:$Q,"DICIEMBRE")</f>
        <v>0</v>
      </c>
      <c r="CC16" s="533">
        <f t="shared" si="4"/>
        <v>0</v>
      </c>
      <c r="CD16" s="552" t="str">
        <f t="shared" si="5"/>
        <v>NO</v>
      </c>
      <c r="CE16" s="553" t="str">
        <f t="shared" si="6"/>
        <v>VALIDADO</v>
      </c>
      <c r="CF16" s="554">
        <f>+((SUMIFS(REPROGRAM!$U:$U,REPROGRAM!$B:$B,$A16,REPROGRAM!$AA:$AA,"NO"))-(SUMIFS(REPROGRAM!$V:$V,REPROGRAM!$B:$B,$A16,REPROGRAM!$AA:$AA,"NO")))</f>
        <v>0</v>
      </c>
      <c r="CG16" s="554">
        <f t="shared" si="7"/>
        <v>0</v>
      </c>
      <c r="CH16" s="554">
        <f t="shared" si="8"/>
        <v>0</v>
      </c>
      <c r="CI16" s="555" t="e">
        <f t="array" ref="CI16">IF(B16="","",INDEX(CATALOGO!C:C,MATCH(B16,CATALOGO!A:A,0)))</f>
        <v>#N/A</v>
      </c>
      <c r="CJ16" s="555" t="e">
        <f t="array" ref="CJ16">IF(B16="","",INDEX(CATALOGO!B:B,MATCH(B16,CATALOGO!A:A,0)))</f>
        <v>#N/A</v>
      </c>
      <c r="CK16" s="497" t="str">
        <f>IF(D16="","",INDEX(CATALOGO!G:G,MATCH(D16,CATALOGO!D:D,0)))</f>
        <v>COORDINACIÓN ZONAL 4</v>
      </c>
      <c r="CL16" s="497" t="str">
        <f>IF(D16="","",INDEX(CATALOGO!H:H,MATCH(D16,CATALOGO!D:D,0)))</f>
        <v>MANABI</v>
      </c>
      <c r="CM16" s="497" t="str">
        <f>IF(D16="","",INDEX(CATALOGO!I:I,MATCH(D16,CATALOGO!D:D,0)))</f>
        <v>CHONE</v>
      </c>
      <c r="CN16" s="556" t="str">
        <f t="array" ref="CN16">IF(H16="","",INDEX(CATALOGO!AE:AE,MATCH(H16,CATALOGO!AC:AC,0)))</f>
        <v xml:space="preserve">GASTOS EN PERSONAL </v>
      </c>
      <c r="CO16" s="497" t="str">
        <f t="shared" si="9"/>
        <v>NO APLICA</v>
      </c>
      <c r="CP16" s="497" t="str">
        <f>IF(E16="","",INDEX(CATALOGO!K:K,MATCH(POA_GC_2025!E16,CATALOGO!J:J,0)))</f>
        <v>PROV</v>
      </c>
      <c r="CQ16" s="497" t="str">
        <f t="shared" si="10"/>
        <v>CORRIENTE</v>
      </c>
      <c r="CR16" s="497" t="str">
        <f t="shared" si="11"/>
        <v>90000001</v>
      </c>
      <c r="CS16" s="562" t="str">
        <f>IFERROR(VLOOKUP(E16,CATALOGO!$AY$3:$AZ$24,2,0)," ")</f>
        <v>G21</v>
      </c>
      <c r="CT16" s="563" t="str">
        <f>IF(E16="","",INDEX(CATALOGO!AK:AK,MATCH(POA_GC_2025!E16,CATALOGO!AN:AN,0)))</f>
        <v>Mejorar las condiciones de vida de la población de forma integral, promoviendo el acceso equitativo a salud, vivienda y bienestar social.</v>
      </c>
      <c r="CU16" s="563" t="str">
        <f>IF(E16="","",INDEX(CATALOGO!AL:AL,MATCH(POA_GC_2025!E16,CATALOGO!AN:AN,0)))</f>
        <v>OE5 Incrementar la cobertura de las prestaciones de servicios de salud</v>
      </c>
      <c r="CV16" s="552" t="str">
        <f>IF(CU16="","",INDEX(CATALOGO!AM:AM,MATCH(POA_GC_2025!CU16,CATALOGO!AL:AL,0)))</f>
        <v>OE_5</v>
      </c>
      <c r="CW16" s="564"/>
      <c r="CX16" s="565">
        <f>SUMIFS(CERT_ACT_POA!AM:AM,CERT_ACT_POA!C:C,A16)</f>
        <v>0</v>
      </c>
      <c r="CY16" s="565">
        <f t="shared" si="12"/>
        <v>0</v>
      </c>
      <c r="CZ16" s="566">
        <f>SUMIFS(CERT_ACT_POA!$AD:$AD,CERT_ACT_POA!$C:$C,POA_GC_2025!$A16)</f>
        <v>0</v>
      </c>
      <c r="DA16" s="566">
        <f>SUMIFS(CERT_ACT_POA!$AE:$AE,CERT_ACT_POA!$C:$C,POA_GC_2025!$A16)</f>
        <v>0</v>
      </c>
      <c r="DB16" s="566">
        <f>SUMIFS(CERT_ACT_POA!$AF:$AF,CERT_ACT_POA!$C:$C,POA_GC_2025!$A16)</f>
        <v>0</v>
      </c>
      <c r="DC16" s="552" t="str">
        <f t="shared" si="13"/>
        <v>51</v>
      </c>
      <c r="DD16" s="509"/>
      <c r="DE16" s="573"/>
      <c r="DF16" s="574">
        <f>SUMIFS(CERT_PRES!$M:$M,CERT_PRES!$A:$A,$A16)</f>
        <v>0</v>
      </c>
      <c r="DG16" s="574">
        <f>SUMIFS(CERT_PRES!$O:$O,CERT_PRES!$A:$A,$A16)</f>
        <v>0</v>
      </c>
      <c r="DH16" s="574">
        <f>SUMIFS(CERT_PRES!$P:$P,CERT_PRES!$A:$A,$A16)</f>
        <v>0</v>
      </c>
      <c r="DI16" s="587">
        <f t="shared" si="14"/>
        <v>0</v>
      </c>
      <c r="DJ16" s="668">
        <f>IFERROR(VLOOKUP($A16,CERT_PRES!$A$6:$L$3884,12,0),0)</f>
        <v>0</v>
      </c>
      <c r="DK16" s="574" t="str">
        <f t="shared" si="15"/>
        <v>OK</v>
      </c>
      <c r="DL16" s="574" t="str">
        <f t="shared" si="16"/>
        <v>OK</v>
      </c>
      <c r="DM16" s="574" t="str">
        <f t="shared" si="20"/>
        <v/>
      </c>
      <c r="DN16" s="574" t="str">
        <f t="shared" si="17"/>
        <v/>
      </c>
      <c r="DO16" s="588">
        <f>IFERROR(VLOOKUP(A16,#REF!,82,0),0)</f>
        <v>0</v>
      </c>
      <c r="DP16" s="589">
        <f t="shared" si="18"/>
        <v>0</v>
      </c>
      <c r="DQ16" s="590">
        <f t="shared" si="19"/>
        <v>0</v>
      </c>
    </row>
    <row r="17" spans="1:121" s="39" customFormat="1" ht="17.25" customHeight="1">
      <c r="A17" s="3" t="s">
        <v>2675</v>
      </c>
      <c r="B17" s="470" t="str">
        <f>IF(D17="","",INDEX(CATALOGO!E:E,MATCH(D17,CATALOGO!D:D,0)))</f>
        <v>HOSPITAL GENERAL DE CHONE</v>
      </c>
      <c r="C17" s="218" t="s">
        <v>2438</v>
      </c>
      <c r="D17" s="471" t="s">
        <v>954</v>
      </c>
      <c r="E17" s="474" t="s">
        <v>225</v>
      </c>
      <c r="F17" s="471" t="str">
        <f t="shared" si="0"/>
        <v>000</v>
      </c>
      <c r="G17" s="472" t="s">
        <v>193</v>
      </c>
      <c r="H17" s="473">
        <v>510517</v>
      </c>
      <c r="I17" s="486" t="s">
        <v>1136</v>
      </c>
      <c r="J17" s="472" t="s">
        <v>193</v>
      </c>
      <c r="K17" s="487" t="str">
        <f>IF(J17="","",INDEX(CATALOGO!AT:AT,MATCH(POA_GC_2025!J17,CATALOGO!AS:AS,0)))</f>
        <v>0000</v>
      </c>
      <c r="L17" s="487" t="str">
        <f>IF(J17="","",INDEX(CATALOGO!AV:AV,MATCH(POA_GC_2025!J17,CATALOGO!AS:AS,0)))</f>
        <v>0000</v>
      </c>
      <c r="M17" s="488" t="str">
        <f>IF(D17="","",INDEX(CATALOGO!E:E,MATCH(D17,CATALOGO!D:D,0)))</f>
        <v>HOSPITAL GENERAL DE CHONE</v>
      </c>
      <c r="N17" s="489" t="str">
        <f>IF(E17="","",INDEX(CATALOGO!L:L,MATCH(POA_GC_2025!E17,CATALOGO!J:J,0)))</f>
        <v>PROVISION Y PRESTACION DE SERVICIOS DE SALUD</v>
      </c>
      <c r="O17" s="490" t="str">
        <f t="shared" si="1"/>
        <v>SIN PROYECTO</v>
      </c>
      <c r="P17" s="491" t="str">
        <f>IF(CR17="","",INDEX(CATALOGO!Q:Q,MATCH(POA_GC_2025!CR17,CATALOGO!P:P,0)))</f>
        <v>PRESTACIONES DE SALUD A LA POBLACION</v>
      </c>
      <c r="Q17" s="496" t="str">
        <f>IF(H17="","",INDEX(CATALOGO!AD:AD,MATCH(POA_GC_2025!H17,CATALOGO!AC:AC,0)))</f>
        <v>SERVICIOS PERSONALES POR CONTRATO DE PROFESIONALES DE LA SALUD</v>
      </c>
      <c r="R17" s="490" t="str">
        <f t="array" ref="R17">IF(J17="","",INDEX(CATALOGO!AR:AR,MATCH(J17,CATALOGO!AS:AS,0)))</f>
        <v>RECURSOS FISCALES</v>
      </c>
      <c r="S17" s="497" t="str">
        <f>IF(K17="","",INDEX(CATALOGO!AU:AU,MATCH(K17,CATALOGO!AT:AT,0)))</f>
        <v>SIN ORGANISMO</v>
      </c>
      <c r="T17" s="497" t="str">
        <f>IF(L17="","",INDEX(CATALOGO!AW:AW,MATCH(POA_GC_2025!L17,CATALOGO!AV:AV,0)))</f>
        <v>SIN CORRELATIVO</v>
      </c>
      <c r="U17" s="498" t="s">
        <v>495</v>
      </c>
      <c r="V17" s="499" t="s">
        <v>2479</v>
      </c>
      <c r="W17" s="499" t="s">
        <v>2481</v>
      </c>
      <c r="X17" s="500" t="str">
        <f t="array" ref="X17">IF(H17="","",INDEX(CATALOGO!AH:AH,MATCH(H17,CATALOGO!AC:AC,0)))</f>
        <v>04</v>
      </c>
      <c r="Y17" s="507" t="str">
        <f t="array" ref="Y17">IF(H17="","",INDEX(CATALOGO!AF:AF,MATCH(H17,CATALOGO!AC:AC,0)))</f>
        <v>NA</v>
      </c>
      <c r="Z17" s="507" t="str">
        <f t="array" ref="Z17">IF(H17="","",INDEX(CATALOGO!AG:AG,MATCH(H17,CATALOGO!AC:AC,0)))</f>
        <v>NA</v>
      </c>
      <c r="AA17" s="508" t="s">
        <v>194</v>
      </c>
      <c r="AB17" s="509"/>
      <c r="AC17" s="510" t="s">
        <v>197</v>
      </c>
      <c r="AD17" s="511" t="s">
        <v>44</v>
      </c>
      <c r="AE17" s="512">
        <v>46073</v>
      </c>
      <c r="AF17" s="512">
        <v>46073</v>
      </c>
      <c r="AG17" s="512">
        <v>46056</v>
      </c>
      <c r="AH17" s="512">
        <v>46056</v>
      </c>
      <c r="AI17" s="512">
        <v>46056</v>
      </c>
      <c r="AJ17" s="519"/>
      <c r="AK17" s="512">
        <v>46056</v>
      </c>
      <c r="AL17" s="512">
        <v>46078</v>
      </c>
      <c r="AM17" s="511" t="s">
        <v>41</v>
      </c>
      <c r="AN17" s="520">
        <v>1760</v>
      </c>
      <c r="AO17" s="520">
        <v>1760</v>
      </c>
      <c r="AP17" s="520">
        <v>1749.38</v>
      </c>
      <c r="AQ17" s="520">
        <v>0</v>
      </c>
      <c r="AR17" s="520">
        <v>0</v>
      </c>
      <c r="AS17" s="520">
        <v>0</v>
      </c>
      <c r="AT17" s="520">
        <v>0</v>
      </c>
      <c r="AU17" s="520">
        <v>0</v>
      </c>
      <c r="AV17" s="520">
        <v>0</v>
      </c>
      <c r="AW17" s="520">
        <v>0</v>
      </c>
      <c r="AX17" s="520">
        <v>0</v>
      </c>
      <c r="AY17" s="520">
        <v>0</v>
      </c>
      <c r="AZ17" s="533">
        <f t="shared" si="2"/>
        <v>5269.38</v>
      </c>
      <c r="BA17" s="509"/>
      <c r="BB17" s="534">
        <f>SUMIFS(REPROGRAM!W:W,REPROGRAM!B:B,POA_GC_2025!A17)</f>
        <v>0</v>
      </c>
      <c r="BC17" s="534">
        <f>SUMIFS(REPROGRAM!Y:Y,REPROGRAM!B:B,POA_GC_2025!A17)</f>
        <v>5269.38</v>
      </c>
      <c r="BD17" s="534">
        <f t="shared" si="3"/>
        <v>0</v>
      </c>
      <c r="BE17" s="520">
        <v>0</v>
      </c>
      <c r="BF17" s="539">
        <f>SUMIFS(CERT_PRES!$P:$P,CERT_PRES!$A:$A,$A17,CERT_PRES!$Q:$Q,"ENERO")</f>
        <v>0</v>
      </c>
      <c r="BG17" s="520">
        <v>0</v>
      </c>
      <c r="BH17" s="539">
        <f>SUMIFS(CERT_PRES!$P:$P,CERT_PRES!$A:$A,$A17,CERT_PRES!$Q:$Q,"FEBRERO")</f>
        <v>0</v>
      </c>
      <c r="BI17" s="520">
        <v>0</v>
      </c>
      <c r="BJ17" s="539">
        <f>SUMIFS(CERT_PRES!$P:$P,CERT_PRES!$A:$A,$A17,CERT_PRES!$Q:$Q,"MARZO")</f>
        <v>0</v>
      </c>
      <c r="BK17" s="520">
        <v>0</v>
      </c>
      <c r="BL17" s="539">
        <f>SUMIFS(CERT_PRES!$P:$P,CERT_PRES!$A:$A,$A17,CERT_PRES!$Q:$Q,"ABRIL")</f>
        <v>0</v>
      </c>
      <c r="BM17" s="520">
        <v>0</v>
      </c>
      <c r="BN17" s="539">
        <f>SUMIFS(CERT_PRES!$P:$P,CERT_PRES!$A:$A,$A17,CERT_PRES!$Q:$Q,"MAYO")</f>
        <v>0</v>
      </c>
      <c r="BO17" s="520">
        <v>0</v>
      </c>
      <c r="BP17" s="539">
        <f>SUMIFS(CERT_PRES!$P:$P,CERT_PRES!$A:$A,$A17,CERT_PRES!$Q:$Q,"JUNIO")</f>
        <v>0</v>
      </c>
      <c r="BQ17" s="520">
        <v>0</v>
      </c>
      <c r="BR17" s="539">
        <f>SUMIFS(CERT_PRES!$P:$P,CERT_PRES!$A:$A,$A17,CERT_PRES!$Q:$Q,"JULIO")</f>
        <v>0</v>
      </c>
      <c r="BS17" s="520">
        <v>0</v>
      </c>
      <c r="BT17" s="539">
        <f>SUMIFS(CERT_PRES!$P:$P,CERT_PRES!$A:$A,$A17,CERT_PRES!$Q:$Q,"AGOSTO")</f>
        <v>0</v>
      </c>
      <c r="BU17" s="520">
        <v>0</v>
      </c>
      <c r="BV17" s="539">
        <f>SUMIFS(CERT_PRES!$P:$P,CERT_PRES!$A:$A,$A17,CERT_PRES!$Q:$Q,"SEPTIEMBRE")</f>
        <v>0</v>
      </c>
      <c r="BW17" s="520">
        <v>0</v>
      </c>
      <c r="BX17" s="539">
        <f>SUMIFS(CERT_PRES!$P:$P,CERT_PRES!$A:$A,$A17,CERT_PRES!$Q:$Q,"OCTUBRE")</f>
        <v>0</v>
      </c>
      <c r="BY17" s="520">
        <v>0</v>
      </c>
      <c r="BZ17" s="539">
        <f>SUMIFS(CERT_PRES!$P:$P,CERT_PRES!$A:$A,$A17,CERT_PRES!$Q:$Q,"NOVIEMBRE")</f>
        <v>0</v>
      </c>
      <c r="CA17" s="520">
        <v>0</v>
      </c>
      <c r="CB17" s="533">
        <f>SUMIFS(CERT_PRES!$P:$P,CERT_PRES!$A:$A,$A17,CERT_PRES!$Q:$Q,"DICIEMBRE")</f>
        <v>0</v>
      </c>
      <c r="CC17" s="533">
        <f t="shared" si="4"/>
        <v>0</v>
      </c>
      <c r="CD17" s="552" t="str">
        <f t="shared" si="5"/>
        <v>NO</v>
      </c>
      <c r="CE17" s="553" t="str">
        <f t="shared" si="6"/>
        <v>VALIDADO</v>
      </c>
      <c r="CF17" s="554">
        <f>+((SUMIFS(REPROGRAM!$U:$U,REPROGRAM!$B:$B,$A17,REPROGRAM!$AA:$AA,"NO"))-(SUMIFS(REPROGRAM!$V:$V,REPROGRAM!$B:$B,$A17,REPROGRAM!$AA:$AA,"NO")))</f>
        <v>0</v>
      </c>
      <c r="CG17" s="554">
        <f t="shared" si="7"/>
        <v>0</v>
      </c>
      <c r="CH17" s="554">
        <f t="shared" si="8"/>
        <v>0</v>
      </c>
      <c r="CI17" s="555" t="e">
        <f t="array" ref="CI17">IF(B17="","",INDEX(CATALOGO!C:C,MATCH(B17,CATALOGO!A:A,0)))</f>
        <v>#N/A</v>
      </c>
      <c r="CJ17" s="555" t="e">
        <f t="array" ref="CJ17">IF(B17="","",INDEX(CATALOGO!B:B,MATCH(B17,CATALOGO!A:A,0)))</f>
        <v>#N/A</v>
      </c>
      <c r="CK17" s="497" t="str">
        <f>IF(D17="","",INDEX(CATALOGO!G:G,MATCH(D17,CATALOGO!D:D,0)))</f>
        <v>COORDINACIÓN ZONAL 4</v>
      </c>
      <c r="CL17" s="497" t="str">
        <f>IF(D17="","",INDEX(CATALOGO!H:H,MATCH(D17,CATALOGO!D:D,0)))</f>
        <v>MANABI</v>
      </c>
      <c r="CM17" s="497" t="str">
        <f>IF(D17="","",INDEX(CATALOGO!I:I,MATCH(D17,CATALOGO!D:D,0)))</f>
        <v>CHONE</v>
      </c>
      <c r="CN17" s="556" t="str">
        <f t="array" ref="CN17">IF(H17="","",INDEX(CATALOGO!AE:AE,MATCH(H17,CATALOGO!AC:AC,0)))</f>
        <v xml:space="preserve">GASTOS EN PERSONAL </v>
      </c>
      <c r="CO17" s="497" t="str">
        <f t="shared" si="9"/>
        <v>NO APLICA</v>
      </c>
      <c r="CP17" s="497" t="str">
        <f>IF(E17="","",INDEX(CATALOGO!K:K,MATCH(POA_GC_2025!E17,CATALOGO!J:J,0)))</f>
        <v>PROV</v>
      </c>
      <c r="CQ17" s="497" t="str">
        <f t="shared" si="10"/>
        <v>CORRIENTE</v>
      </c>
      <c r="CR17" s="497" t="str">
        <f t="shared" si="11"/>
        <v>90000001</v>
      </c>
      <c r="CS17" s="562" t="str">
        <f>IFERROR(VLOOKUP(E17,CATALOGO!$AY$3:$AZ$24,2,0)," ")</f>
        <v>G21</v>
      </c>
      <c r="CT17" s="563" t="str">
        <f>IF(E17="","",INDEX(CATALOGO!AK:AK,MATCH(POA_GC_2025!E17,CATALOGO!AN:AN,0)))</f>
        <v>Mejorar las condiciones de vida de la población de forma integral, promoviendo el acceso equitativo a salud, vivienda y bienestar social.</v>
      </c>
      <c r="CU17" s="563" t="str">
        <f>IF(E17="","",INDEX(CATALOGO!AL:AL,MATCH(POA_GC_2025!E17,CATALOGO!AN:AN,0)))</f>
        <v>OE5 Incrementar la cobertura de las prestaciones de servicios de salud</v>
      </c>
      <c r="CV17" s="552" t="str">
        <f>IF(CU17="","",INDEX(CATALOGO!AM:AM,MATCH(POA_GC_2025!CU17,CATALOGO!AL:AL,0)))</f>
        <v>OE_5</v>
      </c>
      <c r="CW17" s="564"/>
      <c r="CX17" s="565">
        <f>SUMIFS(CERT_ACT_POA!AM:AM,CERT_ACT_POA!C:C,A17)</f>
        <v>0</v>
      </c>
      <c r="CY17" s="565">
        <f t="shared" si="12"/>
        <v>0</v>
      </c>
      <c r="CZ17" s="566">
        <f>SUMIFS(CERT_ACT_POA!$AD:$AD,CERT_ACT_POA!$C:$C,POA_GC_2025!$A17)</f>
        <v>0</v>
      </c>
      <c r="DA17" s="566">
        <f>SUMIFS(CERT_ACT_POA!$AE:$AE,CERT_ACT_POA!$C:$C,POA_GC_2025!$A17)</f>
        <v>0</v>
      </c>
      <c r="DB17" s="566">
        <f>SUMIFS(CERT_ACT_POA!$AF:$AF,CERT_ACT_POA!$C:$C,POA_GC_2025!$A17)</f>
        <v>0</v>
      </c>
      <c r="DC17" s="552" t="str">
        <f t="shared" si="13"/>
        <v>51</v>
      </c>
      <c r="DD17" s="509"/>
      <c r="DE17" s="573"/>
      <c r="DF17" s="574">
        <f>SUMIFS(CERT_PRES!$M:$M,CERT_PRES!$A:$A,$A17)</f>
        <v>0</v>
      </c>
      <c r="DG17" s="574">
        <f>SUMIFS(CERT_PRES!$O:$O,CERT_PRES!$A:$A,$A17)</f>
        <v>0</v>
      </c>
      <c r="DH17" s="574">
        <f>SUMIFS(CERT_PRES!$P:$P,CERT_PRES!$A:$A,$A17)</f>
        <v>0</v>
      </c>
      <c r="DI17" s="587">
        <f t="shared" si="14"/>
        <v>0</v>
      </c>
      <c r="DJ17" s="668">
        <f>IFERROR(VLOOKUP($A17,CERT_PRES!$A$6:$L$3884,12,0),0)</f>
        <v>0</v>
      </c>
      <c r="DK17" s="574" t="str">
        <f t="shared" si="15"/>
        <v>OK</v>
      </c>
      <c r="DL17" s="574" t="str">
        <f t="shared" si="16"/>
        <v>OK</v>
      </c>
      <c r="DM17" s="574" t="str">
        <f t="shared" si="20"/>
        <v/>
      </c>
      <c r="DN17" s="574" t="str">
        <f t="shared" si="17"/>
        <v/>
      </c>
      <c r="DO17" s="588">
        <f>IFERROR(VLOOKUP(A17,#REF!,82,0),0)</f>
        <v>0</v>
      </c>
      <c r="DP17" s="589">
        <f t="shared" si="18"/>
        <v>0</v>
      </c>
      <c r="DQ17" s="590">
        <f t="shared" si="19"/>
        <v>0</v>
      </c>
    </row>
    <row r="18" spans="1:121" s="39" customFormat="1" ht="17.25" customHeight="1">
      <c r="A18" s="3" t="s">
        <v>2676</v>
      </c>
      <c r="B18" s="470" t="str">
        <f>IF(D18="","",INDEX(CATALOGO!E:E,MATCH(D18,CATALOGO!D:D,0)))</f>
        <v>HOSPITAL GENERAL DE CHONE</v>
      </c>
      <c r="C18" s="218" t="s">
        <v>2428</v>
      </c>
      <c r="D18" s="471" t="s">
        <v>954</v>
      </c>
      <c r="E18" s="474" t="s">
        <v>225</v>
      </c>
      <c r="F18" s="471" t="str">
        <f t="shared" si="0"/>
        <v>000</v>
      </c>
      <c r="G18" s="472" t="s">
        <v>193</v>
      </c>
      <c r="H18" s="473">
        <v>510601</v>
      </c>
      <c r="I18" s="486" t="s">
        <v>1136</v>
      </c>
      <c r="J18" s="472" t="s">
        <v>193</v>
      </c>
      <c r="K18" s="487" t="str">
        <f>IF(J18="","",INDEX(CATALOGO!AT:AT,MATCH(POA_GC_2025!J18,CATALOGO!AS:AS,0)))</f>
        <v>0000</v>
      </c>
      <c r="L18" s="487" t="str">
        <f>IF(J18="","",INDEX(CATALOGO!AV:AV,MATCH(POA_GC_2025!J18,CATALOGO!AS:AS,0)))</f>
        <v>0000</v>
      </c>
      <c r="M18" s="488" t="str">
        <f>IF(D18="","",INDEX(CATALOGO!E:E,MATCH(D18,CATALOGO!D:D,0)))</f>
        <v>HOSPITAL GENERAL DE CHONE</v>
      </c>
      <c r="N18" s="489" t="str">
        <f>IF(E18="","",INDEX(CATALOGO!L:L,MATCH(POA_GC_2025!E18,CATALOGO!J:J,0)))</f>
        <v>PROVISION Y PRESTACION DE SERVICIOS DE SALUD</v>
      </c>
      <c r="O18" s="490" t="str">
        <f t="shared" si="1"/>
        <v>SIN PROYECTO</v>
      </c>
      <c r="P18" s="491" t="str">
        <f>IF(CR18="","",INDEX(CATALOGO!Q:Q,MATCH(POA_GC_2025!CR18,CATALOGO!P:P,0)))</f>
        <v>PRESTACIONES DE SALUD A LA POBLACION</v>
      </c>
      <c r="Q18" s="496" t="str">
        <f>IF(H18="","",INDEX(CATALOGO!AD:AD,MATCH(POA_GC_2025!H18,CATALOGO!AC:AC,0)))</f>
        <v>APORTE PATRONAL</v>
      </c>
      <c r="R18" s="490" t="str">
        <f t="array" ref="R18">IF(J18="","",INDEX(CATALOGO!AR:AR,MATCH(J18,CATALOGO!AS:AS,0)))</f>
        <v>RECURSOS FISCALES</v>
      </c>
      <c r="S18" s="497" t="str">
        <f>IF(K18="","",INDEX(CATALOGO!AU:AU,MATCH(K18,CATALOGO!AT:AT,0)))</f>
        <v>SIN ORGANISMO</v>
      </c>
      <c r="T18" s="497" t="str">
        <f>IF(L18="","",INDEX(CATALOGO!AW:AW,MATCH(POA_GC_2025!L18,CATALOGO!AV:AV,0)))</f>
        <v>SIN CORRELATIVO</v>
      </c>
      <c r="U18" s="498" t="s">
        <v>495</v>
      </c>
      <c r="V18" s="499" t="s">
        <v>2477</v>
      </c>
      <c r="W18" s="499" t="s">
        <v>2480</v>
      </c>
      <c r="X18" s="500" t="str">
        <f t="array" ref="X18">IF(H18="","",INDEX(CATALOGO!AH:AH,MATCH(H18,CATALOGO!AC:AC,0)))</f>
        <v>04</v>
      </c>
      <c r="Y18" s="507" t="str">
        <f t="array" ref="Y18">IF(H18="","",INDEX(CATALOGO!AF:AF,MATCH(H18,CATALOGO!AC:AC,0)))</f>
        <v>NA</v>
      </c>
      <c r="Z18" s="507" t="str">
        <f t="array" ref="Z18">IF(H18="","",INDEX(CATALOGO!AG:AG,MATCH(H18,CATALOGO!AC:AC,0)))</f>
        <v>NA</v>
      </c>
      <c r="AA18" s="508" t="s">
        <v>194</v>
      </c>
      <c r="AB18" s="509"/>
      <c r="AC18" s="510" t="s">
        <v>197</v>
      </c>
      <c r="AD18" s="511" t="s">
        <v>44</v>
      </c>
      <c r="AE18" s="512">
        <v>46073</v>
      </c>
      <c r="AF18" s="512">
        <v>46073</v>
      </c>
      <c r="AG18" s="512">
        <v>46056</v>
      </c>
      <c r="AH18" s="512">
        <v>46056</v>
      </c>
      <c r="AI18" s="512">
        <v>46056</v>
      </c>
      <c r="AJ18" s="519"/>
      <c r="AK18" s="512">
        <v>46056</v>
      </c>
      <c r="AL18" s="512">
        <v>46078</v>
      </c>
      <c r="AM18" s="511" t="s">
        <v>41</v>
      </c>
      <c r="AN18" s="520">
        <v>652.66</v>
      </c>
      <c r="AO18" s="520">
        <v>652.66</v>
      </c>
      <c r="AP18" s="520">
        <v>652.66</v>
      </c>
      <c r="AQ18" s="520">
        <v>652.66</v>
      </c>
      <c r="AR18" s="520">
        <v>652.66</v>
      </c>
      <c r="AS18" s="520">
        <v>652.66</v>
      </c>
      <c r="AT18" s="520">
        <v>652.66</v>
      </c>
      <c r="AU18" s="520">
        <v>652.66</v>
      </c>
      <c r="AV18" s="520">
        <v>652.66</v>
      </c>
      <c r="AW18" s="520">
        <v>652.66</v>
      </c>
      <c r="AX18" s="520">
        <v>652.66</v>
      </c>
      <c r="AY18" s="520">
        <v>652.69000000000005</v>
      </c>
      <c r="AZ18" s="533">
        <f t="shared" si="2"/>
        <v>7831.9499999999989</v>
      </c>
      <c r="BA18" s="509"/>
      <c r="BB18" s="534">
        <f>SUMIFS(REPROGRAM!W:W,REPROGRAM!B:B,POA_GC_2025!A18)</f>
        <v>0</v>
      </c>
      <c r="BC18" s="534">
        <f>SUMIFS(REPROGRAM!Y:Y,REPROGRAM!B:B,POA_GC_2025!A18)</f>
        <v>7831.95</v>
      </c>
      <c r="BD18" s="534">
        <f t="shared" si="3"/>
        <v>0</v>
      </c>
      <c r="BE18" s="520">
        <v>0</v>
      </c>
      <c r="BF18" s="539">
        <f>SUMIFS(CERT_PRES!$P:$P,CERT_PRES!$A:$A,$A18,CERT_PRES!$Q:$Q,"ENERO")</f>
        <v>0</v>
      </c>
      <c r="BG18" s="520">
        <v>0</v>
      </c>
      <c r="BH18" s="539">
        <f>SUMIFS(CERT_PRES!$P:$P,CERT_PRES!$A:$A,$A18,CERT_PRES!$Q:$Q,"FEBRERO")</f>
        <v>0</v>
      </c>
      <c r="BI18" s="520">
        <v>0</v>
      </c>
      <c r="BJ18" s="539">
        <f>SUMIFS(CERT_PRES!$P:$P,CERT_PRES!$A:$A,$A18,CERT_PRES!$Q:$Q,"MARZO")</f>
        <v>0</v>
      </c>
      <c r="BK18" s="520">
        <v>0</v>
      </c>
      <c r="BL18" s="539">
        <f>SUMIFS(CERT_PRES!$P:$P,CERT_PRES!$A:$A,$A18,CERT_PRES!$Q:$Q,"ABRIL")</f>
        <v>0</v>
      </c>
      <c r="BM18" s="520">
        <v>0</v>
      </c>
      <c r="BN18" s="539">
        <f>SUMIFS(CERT_PRES!$P:$P,CERT_PRES!$A:$A,$A18,CERT_PRES!$Q:$Q,"MAYO")</f>
        <v>0</v>
      </c>
      <c r="BO18" s="520">
        <v>0</v>
      </c>
      <c r="BP18" s="539">
        <f>SUMIFS(CERT_PRES!$P:$P,CERT_PRES!$A:$A,$A18,CERT_PRES!$Q:$Q,"JUNIO")</f>
        <v>0</v>
      </c>
      <c r="BQ18" s="520">
        <v>0</v>
      </c>
      <c r="BR18" s="539">
        <f>SUMIFS(CERT_PRES!$P:$P,CERT_PRES!$A:$A,$A18,CERT_PRES!$Q:$Q,"JULIO")</f>
        <v>0</v>
      </c>
      <c r="BS18" s="520">
        <v>0</v>
      </c>
      <c r="BT18" s="539">
        <f>SUMIFS(CERT_PRES!$P:$P,CERT_PRES!$A:$A,$A18,CERT_PRES!$Q:$Q,"AGOSTO")</f>
        <v>0</v>
      </c>
      <c r="BU18" s="520">
        <v>0</v>
      </c>
      <c r="BV18" s="539">
        <f>SUMIFS(CERT_PRES!$P:$P,CERT_PRES!$A:$A,$A18,CERT_PRES!$Q:$Q,"SEPTIEMBRE")</f>
        <v>0</v>
      </c>
      <c r="BW18" s="520">
        <v>0</v>
      </c>
      <c r="BX18" s="539">
        <f>SUMIFS(CERT_PRES!$P:$P,CERT_PRES!$A:$A,$A18,CERT_PRES!$Q:$Q,"OCTUBRE")</f>
        <v>0</v>
      </c>
      <c r="BY18" s="520">
        <v>0</v>
      </c>
      <c r="BZ18" s="539">
        <f>SUMIFS(CERT_PRES!$P:$P,CERT_PRES!$A:$A,$A18,CERT_PRES!$Q:$Q,"NOVIEMBRE")</f>
        <v>0</v>
      </c>
      <c r="CA18" s="520">
        <v>0</v>
      </c>
      <c r="CB18" s="533">
        <f>SUMIFS(CERT_PRES!$P:$P,CERT_PRES!$A:$A,$A18,CERT_PRES!$Q:$Q,"DICIEMBRE")</f>
        <v>0</v>
      </c>
      <c r="CC18" s="533">
        <f t="shared" si="4"/>
        <v>0</v>
      </c>
      <c r="CD18" s="552" t="str">
        <f t="shared" si="5"/>
        <v>NO</v>
      </c>
      <c r="CE18" s="553" t="str">
        <f t="shared" si="6"/>
        <v>VALIDADO</v>
      </c>
      <c r="CF18" s="554">
        <f>+((SUMIFS(REPROGRAM!$U:$U,REPROGRAM!$B:$B,$A18,REPROGRAM!$AA:$AA,"NO"))-(SUMIFS(REPROGRAM!$V:$V,REPROGRAM!$B:$B,$A18,REPROGRAM!$AA:$AA,"NO")))</f>
        <v>0</v>
      </c>
      <c r="CG18" s="554">
        <f t="shared" si="7"/>
        <v>0</v>
      </c>
      <c r="CH18" s="554">
        <f t="shared" si="8"/>
        <v>0</v>
      </c>
      <c r="CI18" s="555" t="e">
        <f t="array" ref="CI18">IF(B18="","",INDEX(CATALOGO!C:C,MATCH(B18,CATALOGO!A:A,0)))</f>
        <v>#N/A</v>
      </c>
      <c r="CJ18" s="555" t="e">
        <f t="array" ref="CJ18">IF(B18="","",INDEX(CATALOGO!B:B,MATCH(B18,CATALOGO!A:A,0)))</f>
        <v>#N/A</v>
      </c>
      <c r="CK18" s="497" t="str">
        <f>IF(D18="","",INDEX(CATALOGO!G:G,MATCH(D18,CATALOGO!D:D,0)))</f>
        <v>COORDINACIÓN ZONAL 4</v>
      </c>
      <c r="CL18" s="497" t="str">
        <f>IF(D18="","",INDEX(CATALOGO!H:H,MATCH(D18,CATALOGO!D:D,0)))</f>
        <v>MANABI</v>
      </c>
      <c r="CM18" s="497" t="str">
        <f>IF(D18="","",INDEX(CATALOGO!I:I,MATCH(D18,CATALOGO!D:D,0)))</f>
        <v>CHONE</v>
      </c>
      <c r="CN18" s="556" t="str">
        <f t="array" ref="CN18">IF(H18="","",INDEX(CATALOGO!AE:AE,MATCH(H18,CATALOGO!AC:AC,0)))</f>
        <v xml:space="preserve">GASTOS EN PERSONAL </v>
      </c>
      <c r="CO18" s="497" t="str">
        <f t="shared" si="9"/>
        <v>NO APLICA</v>
      </c>
      <c r="CP18" s="497" t="str">
        <f>IF(E18="","",INDEX(CATALOGO!K:K,MATCH(POA_GC_2025!E18,CATALOGO!J:J,0)))</f>
        <v>PROV</v>
      </c>
      <c r="CQ18" s="497" t="str">
        <f t="shared" si="10"/>
        <v>CORRIENTE</v>
      </c>
      <c r="CR18" s="497" t="str">
        <f t="shared" si="11"/>
        <v>90000001</v>
      </c>
      <c r="CS18" s="562" t="str">
        <f>IFERROR(VLOOKUP(E18,CATALOGO!$AY$3:$AZ$24,2,0)," ")</f>
        <v>G21</v>
      </c>
      <c r="CT18" s="563" t="str">
        <f>IF(E18="","",INDEX(CATALOGO!AK:AK,MATCH(POA_GC_2025!E18,CATALOGO!AN:AN,0)))</f>
        <v>Mejorar las condiciones de vida de la población de forma integral, promoviendo el acceso equitativo a salud, vivienda y bienestar social.</v>
      </c>
      <c r="CU18" s="563" t="str">
        <f>IF(E18="","",INDEX(CATALOGO!AL:AL,MATCH(POA_GC_2025!E18,CATALOGO!AN:AN,0)))</f>
        <v>OE5 Incrementar la cobertura de las prestaciones de servicios de salud</v>
      </c>
      <c r="CV18" s="552" t="str">
        <f>IF(CU18="","",INDEX(CATALOGO!AM:AM,MATCH(POA_GC_2025!CU18,CATALOGO!AL:AL,0)))</f>
        <v>OE_5</v>
      </c>
      <c r="CW18" s="564"/>
      <c r="CX18" s="565">
        <f>SUMIFS(CERT_ACT_POA!AM:AM,CERT_ACT_POA!C:C,A18)</f>
        <v>0</v>
      </c>
      <c r="CY18" s="565">
        <f t="shared" si="12"/>
        <v>0</v>
      </c>
      <c r="CZ18" s="566">
        <f>SUMIFS(CERT_ACT_POA!$AD:$AD,CERT_ACT_POA!$C:$C,POA_GC_2025!$A18)</f>
        <v>0</v>
      </c>
      <c r="DA18" s="566">
        <f>SUMIFS(CERT_ACT_POA!$AE:$AE,CERT_ACT_POA!$C:$C,POA_GC_2025!$A18)</f>
        <v>0</v>
      </c>
      <c r="DB18" s="566">
        <f>SUMIFS(CERT_ACT_POA!$AF:$AF,CERT_ACT_POA!$C:$C,POA_GC_2025!$A18)</f>
        <v>0</v>
      </c>
      <c r="DC18" s="552" t="str">
        <f t="shared" si="13"/>
        <v>51</v>
      </c>
      <c r="DD18" s="509"/>
      <c r="DE18" s="573"/>
      <c r="DF18" s="574">
        <f>SUMIFS(CERT_PRES!$M:$M,CERT_PRES!$A:$A,$A18)</f>
        <v>0</v>
      </c>
      <c r="DG18" s="574">
        <f>SUMIFS(CERT_PRES!$O:$O,CERT_PRES!$A:$A,$A18)</f>
        <v>0</v>
      </c>
      <c r="DH18" s="574">
        <f>SUMIFS(CERT_PRES!$P:$P,CERT_PRES!$A:$A,$A18)</f>
        <v>0</v>
      </c>
      <c r="DI18" s="587">
        <f t="shared" si="14"/>
        <v>0</v>
      </c>
      <c r="DJ18" s="668">
        <f>IFERROR(VLOOKUP($A18,CERT_PRES!$A$6:$L$3884,12,0),0)</f>
        <v>0</v>
      </c>
      <c r="DK18" s="574" t="str">
        <f t="shared" si="15"/>
        <v>OK</v>
      </c>
      <c r="DL18" s="574" t="str">
        <f t="shared" si="16"/>
        <v>OK</v>
      </c>
      <c r="DM18" s="574" t="str">
        <f t="shared" si="20"/>
        <v/>
      </c>
      <c r="DN18" s="574" t="str">
        <f t="shared" si="17"/>
        <v/>
      </c>
      <c r="DO18" s="588">
        <f>IFERROR(VLOOKUP(A18,#REF!,82,0),0)</f>
        <v>0</v>
      </c>
      <c r="DP18" s="589">
        <f t="shared" si="18"/>
        <v>0</v>
      </c>
      <c r="DQ18" s="590">
        <f t="shared" si="19"/>
        <v>0</v>
      </c>
    </row>
    <row r="19" spans="1:121" s="39" customFormat="1" ht="17.25" customHeight="1">
      <c r="A19" s="3" t="s">
        <v>2677</v>
      </c>
      <c r="B19" s="470" t="str">
        <f>IF(D19="","",INDEX(CATALOGO!E:E,MATCH(D19,CATALOGO!D:D,0)))</f>
        <v>HOSPITAL GENERAL DE CHONE</v>
      </c>
      <c r="C19" s="218" t="s">
        <v>2429</v>
      </c>
      <c r="D19" s="471" t="s">
        <v>954</v>
      </c>
      <c r="E19" s="474" t="s">
        <v>225</v>
      </c>
      <c r="F19" s="471" t="str">
        <f t="shared" si="0"/>
        <v>000</v>
      </c>
      <c r="G19" s="472" t="s">
        <v>193</v>
      </c>
      <c r="H19" s="473">
        <v>510602</v>
      </c>
      <c r="I19" s="486" t="s">
        <v>1136</v>
      </c>
      <c r="J19" s="472" t="s">
        <v>193</v>
      </c>
      <c r="K19" s="487" t="str">
        <f>IF(J19="","",INDEX(CATALOGO!AT:AT,MATCH(POA_GC_2025!J19,CATALOGO!AS:AS,0)))</f>
        <v>0000</v>
      </c>
      <c r="L19" s="487" t="str">
        <f>IF(J19="","",INDEX(CATALOGO!AV:AV,MATCH(POA_GC_2025!J19,CATALOGO!AS:AS,0)))</f>
        <v>0000</v>
      </c>
      <c r="M19" s="488" t="str">
        <f>IF(D19="","",INDEX(CATALOGO!E:E,MATCH(D19,CATALOGO!D:D,0)))</f>
        <v>HOSPITAL GENERAL DE CHONE</v>
      </c>
      <c r="N19" s="489" t="str">
        <f>IF(E19="","",INDEX(CATALOGO!L:L,MATCH(POA_GC_2025!E19,CATALOGO!J:J,0)))</f>
        <v>PROVISION Y PRESTACION DE SERVICIOS DE SALUD</v>
      </c>
      <c r="O19" s="490" t="str">
        <f t="shared" si="1"/>
        <v>SIN PROYECTO</v>
      </c>
      <c r="P19" s="491" t="str">
        <f>IF(CR19="","",INDEX(CATALOGO!Q:Q,MATCH(POA_GC_2025!CR19,CATALOGO!P:P,0)))</f>
        <v>PRESTACIONES DE SALUD A LA POBLACION</v>
      </c>
      <c r="Q19" s="496" t="str">
        <f>IF(H19="","",INDEX(CATALOGO!AD:AD,MATCH(POA_GC_2025!H19,CATALOGO!AC:AC,0)))</f>
        <v>FONDO DE RESERVA</v>
      </c>
      <c r="R19" s="490" t="str">
        <f t="array" ref="R19">IF(J19="","",INDEX(CATALOGO!AR:AR,MATCH(J19,CATALOGO!AS:AS,0)))</f>
        <v>RECURSOS FISCALES</v>
      </c>
      <c r="S19" s="497" t="str">
        <f>IF(K19="","",INDEX(CATALOGO!AU:AU,MATCH(K19,CATALOGO!AT:AT,0)))</f>
        <v>SIN ORGANISMO</v>
      </c>
      <c r="T19" s="497" t="str">
        <f>IF(L19="","",INDEX(CATALOGO!AW:AW,MATCH(POA_GC_2025!L19,CATALOGO!AV:AV,0)))</f>
        <v>SIN CORRELATIVO</v>
      </c>
      <c r="U19" s="498" t="s">
        <v>495</v>
      </c>
      <c r="V19" s="499" t="s">
        <v>2477</v>
      </c>
      <c r="W19" s="499" t="s">
        <v>2480</v>
      </c>
      <c r="X19" s="500" t="str">
        <f t="array" ref="X19">IF(H19="","",INDEX(CATALOGO!AH:AH,MATCH(H19,CATALOGO!AC:AC,0)))</f>
        <v>04</v>
      </c>
      <c r="Y19" s="507" t="str">
        <f t="array" ref="Y19">IF(H19="","",INDEX(CATALOGO!AF:AF,MATCH(H19,CATALOGO!AC:AC,0)))</f>
        <v>NA</v>
      </c>
      <c r="Z19" s="507" t="str">
        <f t="array" ref="Z19">IF(H19="","",INDEX(CATALOGO!AG:AG,MATCH(H19,CATALOGO!AC:AC,0)))</f>
        <v>NA</v>
      </c>
      <c r="AA19" s="508" t="s">
        <v>194</v>
      </c>
      <c r="AB19" s="509"/>
      <c r="AC19" s="510" t="s">
        <v>197</v>
      </c>
      <c r="AD19" s="511" t="s">
        <v>44</v>
      </c>
      <c r="AE19" s="512">
        <v>46073</v>
      </c>
      <c r="AF19" s="512">
        <v>46073</v>
      </c>
      <c r="AG19" s="512">
        <v>46056</v>
      </c>
      <c r="AH19" s="512">
        <v>46056</v>
      </c>
      <c r="AI19" s="512">
        <v>46056</v>
      </c>
      <c r="AJ19" s="519"/>
      <c r="AK19" s="512">
        <v>46056</v>
      </c>
      <c r="AL19" s="512">
        <v>46078</v>
      </c>
      <c r="AM19" s="511" t="s">
        <v>41</v>
      </c>
      <c r="AN19" s="520">
        <v>501.08</v>
      </c>
      <c r="AO19" s="520">
        <v>501.08</v>
      </c>
      <c r="AP19" s="520">
        <v>501.08</v>
      </c>
      <c r="AQ19" s="520">
        <v>501.08</v>
      </c>
      <c r="AR19" s="520">
        <v>501.08</v>
      </c>
      <c r="AS19" s="520">
        <v>501.08</v>
      </c>
      <c r="AT19" s="520">
        <v>501.08</v>
      </c>
      <c r="AU19" s="520">
        <v>501.08</v>
      </c>
      <c r="AV19" s="520">
        <v>501.08</v>
      </c>
      <c r="AW19" s="520">
        <v>501.08</v>
      </c>
      <c r="AX19" s="520">
        <v>501.08</v>
      </c>
      <c r="AY19" s="520">
        <v>362.25</v>
      </c>
      <c r="AZ19" s="533">
        <f t="shared" si="2"/>
        <v>5874.13</v>
      </c>
      <c r="BA19" s="509"/>
      <c r="BB19" s="534">
        <f>SUMIFS(REPROGRAM!W:W,REPROGRAM!B:B,POA_GC_2025!A19)</f>
        <v>0</v>
      </c>
      <c r="BC19" s="534">
        <f>SUMIFS(REPROGRAM!Y:Y,REPROGRAM!B:B,POA_GC_2025!A19)</f>
        <v>5874.13</v>
      </c>
      <c r="BD19" s="534">
        <f t="shared" si="3"/>
        <v>0</v>
      </c>
      <c r="BE19" s="520">
        <v>0</v>
      </c>
      <c r="BF19" s="539">
        <f>SUMIFS(CERT_PRES!$P:$P,CERT_PRES!$A:$A,$A19,CERT_PRES!$Q:$Q,"ENERO")</f>
        <v>0</v>
      </c>
      <c r="BG19" s="520">
        <v>0</v>
      </c>
      <c r="BH19" s="539">
        <f>SUMIFS(CERT_PRES!$P:$P,CERT_PRES!$A:$A,$A19,CERT_PRES!$Q:$Q,"FEBRERO")</f>
        <v>0</v>
      </c>
      <c r="BI19" s="520">
        <v>0</v>
      </c>
      <c r="BJ19" s="539">
        <f>SUMIFS(CERT_PRES!$P:$P,CERT_PRES!$A:$A,$A19,CERT_PRES!$Q:$Q,"MARZO")</f>
        <v>0</v>
      </c>
      <c r="BK19" s="520">
        <v>0</v>
      </c>
      <c r="BL19" s="539">
        <f>SUMIFS(CERT_PRES!$P:$P,CERT_PRES!$A:$A,$A19,CERT_PRES!$Q:$Q,"ABRIL")</f>
        <v>0</v>
      </c>
      <c r="BM19" s="520">
        <v>0</v>
      </c>
      <c r="BN19" s="539">
        <f>SUMIFS(CERT_PRES!$P:$P,CERT_PRES!$A:$A,$A19,CERT_PRES!$Q:$Q,"MAYO")</f>
        <v>0</v>
      </c>
      <c r="BO19" s="520">
        <v>0</v>
      </c>
      <c r="BP19" s="539">
        <f>SUMIFS(CERT_PRES!$P:$P,CERT_PRES!$A:$A,$A19,CERT_PRES!$Q:$Q,"JUNIO")</f>
        <v>0</v>
      </c>
      <c r="BQ19" s="520">
        <v>0</v>
      </c>
      <c r="BR19" s="539">
        <f>SUMIFS(CERT_PRES!$P:$P,CERT_PRES!$A:$A,$A19,CERT_PRES!$Q:$Q,"JULIO")</f>
        <v>0</v>
      </c>
      <c r="BS19" s="520">
        <v>0</v>
      </c>
      <c r="BT19" s="539">
        <f>SUMIFS(CERT_PRES!$P:$P,CERT_PRES!$A:$A,$A19,CERT_PRES!$Q:$Q,"AGOSTO")</f>
        <v>0</v>
      </c>
      <c r="BU19" s="520">
        <v>0</v>
      </c>
      <c r="BV19" s="539">
        <f>SUMIFS(CERT_PRES!$P:$P,CERT_PRES!$A:$A,$A19,CERT_PRES!$Q:$Q,"SEPTIEMBRE")</f>
        <v>0</v>
      </c>
      <c r="BW19" s="520">
        <v>0</v>
      </c>
      <c r="BX19" s="539">
        <f>SUMIFS(CERT_PRES!$P:$P,CERT_PRES!$A:$A,$A19,CERT_PRES!$Q:$Q,"OCTUBRE")</f>
        <v>0</v>
      </c>
      <c r="BY19" s="520">
        <v>0</v>
      </c>
      <c r="BZ19" s="539">
        <f>SUMIFS(CERT_PRES!$P:$P,CERT_PRES!$A:$A,$A19,CERT_PRES!$Q:$Q,"NOVIEMBRE")</f>
        <v>0</v>
      </c>
      <c r="CA19" s="520">
        <v>0</v>
      </c>
      <c r="CB19" s="533">
        <f>SUMIFS(CERT_PRES!$P:$P,CERT_PRES!$A:$A,$A19,CERT_PRES!$Q:$Q,"DICIEMBRE")</f>
        <v>0</v>
      </c>
      <c r="CC19" s="533">
        <f t="shared" si="4"/>
        <v>0</v>
      </c>
      <c r="CD19" s="552" t="str">
        <f t="shared" si="5"/>
        <v>NO</v>
      </c>
      <c r="CE19" s="553" t="str">
        <f t="shared" si="6"/>
        <v>VALIDADO</v>
      </c>
      <c r="CF19" s="554">
        <f>+((SUMIFS(REPROGRAM!$U:$U,REPROGRAM!$B:$B,$A19,REPROGRAM!$AA:$AA,"NO"))-(SUMIFS(REPROGRAM!$V:$V,REPROGRAM!$B:$B,$A19,REPROGRAM!$AA:$AA,"NO")))</f>
        <v>0</v>
      </c>
      <c r="CG19" s="554">
        <f t="shared" si="7"/>
        <v>0</v>
      </c>
      <c r="CH19" s="554">
        <f t="shared" si="8"/>
        <v>0</v>
      </c>
      <c r="CI19" s="555" t="e">
        <f t="array" ref="CI19">IF(B19="","",INDEX(CATALOGO!C:C,MATCH(B19,CATALOGO!A:A,0)))</f>
        <v>#N/A</v>
      </c>
      <c r="CJ19" s="555" t="e">
        <f t="array" ref="CJ19">IF(B19="","",INDEX(CATALOGO!B:B,MATCH(B19,CATALOGO!A:A,0)))</f>
        <v>#N/A</v>
      </c>
      <c r="CK19" s="497" t="str">
        <f>IF(D19="","",INDEX(CATALOGO!G:G,MATCH(D19,CATALOGO!D:D,0)))</f>
        <v>COORDINACIÓN ZONAL 4</v>
      </c>
      <c r="CL19" s="497" t="str">
        <f>IF(D19="","",INDEX(CATALOGO!H:H,MATCH(D19,CATALOGO!D:D,0)))</f>
        <v>MANABI</v>
      </c>
      <c r="CM19" s="497" t="str">
        <f>IF(D19="","",INDEX(CATALOGO!I:I,MATCH(D19,CATALOGO!D:D,0)))</f>
        <v>CHONE</v>
      </c>
      <c r="CN19" s="556" t="str">
        <f t="array" ref="CN19">IF(H19="","",INDEX(CATALOGO!AE:AE,MATCH(H19,CATALOGO!AC:AC,0)))</f>
        <v xml:space="preserve">GASTOS EN PERSONAL </v>
      </c>
      <c r="CO19" s="497" t="str">
        <f t="shared" si="9"/>
        <v>NO APLICA</v>
      </c>
      <c r="CP19" s="497" t="str">
        <f>IF(E19="","",INDEX(CATALOGO!K:K,MATCH(POA_GC_2025!E19,CATALOGO!J:J,0)))</f>
        <v>PROV</v>
      </c>
      <c r="CQ19" s="497" t="str">
        <f t="shared" si="10"/>
        <v>CORRIENTE</v>
      </c>
      <c r="CR19" s="497" t="str">
        <f t="shared" si="11"/>
        <v>90000001</v>
      </c>
      <c r="CS19" s="562" t="str">
        <f>IFERROR(VLOOKUP(E19,CATALOGO!$AY$3:$AZ$24,2,0)," ")</f>
        <v>G21</v>
      </c>
      <c r="CT19" s="563" t="str">
        <f>IF(E19="","",INDEX(CATALOGO!AK:AK,MATCH(POA_GC_2025!E19,CATALOGO!AN:AN,0)))</f>
        <v>Mejorar las condiciones de vida de la población de forma integral, promoviendo el acceso equitativo a salud, vivienda y bienestar social.</v>
      </c>
      <c r="CU19" s="563" t="str">
        <f>IF(E19="","",INDEX(CATALOGO!AL:AL,MATCH(POA_GC_2025!E19,CATALOGO!AN:AN,0)))</f>
        <v>OE5 Incrementar la cobertura de las prestaciones de servicios de salud</v>
      </c>
      <c r="CV19" s="552" t="str">
        <f>IF(CU19="","",INDEX(CATALOGO!AM:AM,MATCH(POA_GC_2025!CU19,CATALOGO!AL:AL,0)))</f>
        <v>OE_5</v>
      </c>
      <c r="CW19" s="564"/>
      <c r="CX19" s="565">
        <f>SUMIFS(CERT_ACT_POA!AM:AM,CERT_ACT_POA!C:C,A19)</f>
        <v>0</v>
      </c>
      <c r="CY19" s="565">
        <f t="shared" si="12"/>
        <v>0</v>
      </c>
      <c r="CZ19" s="566">
        <f>SUMIFS(CERT_ACT_POA!$AD:$AD,CERT_ACT_POA!$C:$C,POA_GC_2025!$A19)</f>
        <v>0</v>
      </c>
      <c r="DA19" s="566">
        <f>SUMIFS(CERT_ACT_POA!$AE:$AE,CERT_ACT_POA!$C:$C,POA_GC_2025!$A19)</f>
        <v>0</v>
      </c>
      <c r="DB19" s="566">
        <f>SUMIFS(CERT_ACT_POA!$AF:$AF,CERT_ACT_POA!$C:$C,POA_GC_2025!$A19)</f>
        <v>0</v>
      </c>
      <c r="DC19" s="552" t="str">
        <f t="shared" si="13"/>
        <v>51</v>
      </c>
      <c r="DD19" s="509"/>
      <c r="DE19" s="573"/>
      <c r="DF19" s="574">
        <f>SUMIFS(CERT_PRES!$M:$M,CERT_PRES!$A:$A,$A19)</f>
        <v>0</v>
      </c>
      <c r="DG19" s="574">
        <f>SUMIFS(CERT_PRES!$O:$O,CERT_PRES!$A:$A,$A19)</f>
        <v>0</v>
      </c>
      <c r="DH19" s="574">
        <f>SUMIFS(CERT_PRES!$P:$P,CERT_PRES!$A:$A,$A19)</f>
        <v>0</v>
      </c>
      <c r="DI19" s="587">
        <f t="shared" si="14"/>
        <v>0</v>
      </c>
      <c r="DJ19" s="668">
        <f>IFERROR(VLOOKUP($A19,CERT_PRES!$A$6:$L$3884,12,0),0)</f>
        <v>0</v>
      </c>
      <c r="DK19" s="574" t="str">
        <f t="shared" si="15"/>
        <v>OK</v>
      </c>
      <c r="DL19" s="574" t="str">
        <f t="shared" si="16"/>
        <v>OK</v>
      </c>
      <c r="DM19" s="574" t="str">
        <f t="shared" si="20"/>
        <v/>
      </c>
      <c r="DN19" s="574" t="str">
        <f t="shared" si="17"/>
        <v/>
      </c>
      <c r="DO19" s="588">
        <f>IFERROR(VLOOKUP(A19,#REF!,82,0),0)</f>
        <v>0</v>
      </c>
      <c r="DP19" s="589">
        <f t="shared" si="18"/>
        <v>0</v>
      </c>
      <c r="DQ19" s="590">
        <f t="shared" si="19"/>
        <v>0</v>
      </c>
    </row>
    <row r="20" spans="1:121" s="39" customFormat="1" ht="17.25" customHeight="1">
      <c r="A20" s="3" t="s">
        <v>2678</v>
      </c>
      <c r="B20" s="470" t="str">
        <f>IF(D20="","",INDEX(CATALOGO!E:E,MATCH(D20,CATALOGO!D:D,0)))</f>
        <v>HOSPITAL GENERAL DE CHONE</v>
      </c>
      <c r="C20" s="218" t="s">
        <v>2464</v>
      </c>
      <c r="D20" s="471" t="s">
        <v>954</v>
      </c>
      <c r="E20" s="474" t="s">
        <v>225</v>
      </c>
      <c r="F20" s="471" t="str">
        <f t="shared" si="0"/>
        <v>000</v>
      </c>
      <c r="G20" s="472" t="s">
        <v>193</v>
      </c>
      <c r="H20" s="473">
        <v>530405</v>
      </c>
      <c r="I20" s="486" t="s">
        <v>1155</v>
      </c>
      <c r="J20" s="472" t="s">
        <v>193</v>
      </c>
      <c r="K20" s="487" t="str">
        <f>IF(J20="","",INDEX(CATALOGO!AT:AT,MATCH(POA_GC_2025!J20,CATALOGO!AS:AS,0)))</f>
        <v>0000</v>
      </c>
      <c r="L20" s="487" t="str">
        <f>IF(J20="","",INDEX(CATALOGO!AV:AV,MATCH(POA_GC_2025!J20,CATALOGO!AS:AS,0)))</f>
        <v>0000</v>
      </c>
      <c r="M20" s="488" t="str">
        <f>IF(D20="","",INDEX(CATALOGO!E:E,MATCH(D20,CATALOGO!D:D,0)))</f>
        <v>HOSPITAL GENERAL DE CHONE</v>
      </c>
      <c r="N20" s="489" t="str">
        <f>IF(E20="","",INDEX(CATALOGO!L:L,MATCH(POA_GC_2025!E20,CATALOGO!J:J,0)))</f>
        <v>PROVISION Y PRESTACION DE SERVICIOS DE SALUD</v>
      </c>
      <c r="O20" s="490" t="str">
        <f t="shared" si="1"/>
        <v>SIN PROYECTO</v>
      </c>
      <c r="P20" s="491" t="str">
        <f>IF(CR20="","",INDEX(CATALOGO!Q:Q,MATCH(POA_GC_2025!CR20,CATALOGO!P:P,0)))</f>
        <v>PRESTACIONES DE SALUD A LA POBLACION</v>
      </c>
      <c r="Q20" s="496" t="str">
        <f>IF(H20="","",INDEX(CATALOGO!AD:AD,MATCH(POA_GC_2025!H20,CATALOGO!AC:AC,0)))</f>
        <v>VEHICULOS (INSTALACION- MANTENIMIENTO Y REPARACIONES)</v>
      </c>
      <c r="R20" s="490" t="str">
        <f t="array" ref="R20">IF(J20="","",INDEX(CATALOGO!AR:AR,MATCH(J20,CATALOGO!AS:AS,0)))</f>
        <v>RECURSOS FISCALES</v>
      </c>
      <c r="S20" s="497" t="str">
        <f>IF(K20="","",INDEX(CATALOGO!AU:AU,MATCH(K20,CATALOGO!AT:AT,0)))</f>
        <v>SIN ORGANISMO</v>
      </c>
      <c r="T20" s="497" t="str">
        <f>IF(L20="","",INDEX(CATALOGO!AW:AW,MATCH(POA_GC_2025!L20,CATALOGO!AV:AV,0)))</f>
        <v>SIN CORRELATIVO</v>
      </c>
      <c r="U20" s="498" t="s">
        <v>495</v>
      </c>
      <c r="V20" s="499" t="s">
        <v>2482</v>
      </c>
      <c r="W20" s="499" t="s">
        <v>2478</v>
      </c>
      <c r="X20" s="500" t="str">
        <f t="array" ref="X20">IF(H20="","",INDEX(CATALOGO!AH:AH,MATCH(H20,CATALOGO!AC:AC,0)))</f>
        <v>06</v>
      </c>
      <c r="Y20" s="507" t="str">
        <f t="array" ref="Y20">IF(H20="","",INDEX(CATALOGO!AF:AF,MATCH(H20,CATALOGO!AC:AC,0)))</f>
        <v>NA</v>
      </c>
      <c r="Z20" s="507" t="str">
        <f t="array" ref="Z20">IF(H20="","",INDEX(CATALOGO!AG:AG,MATCH(H20,CATALOGO!AC:AC,0)))</f>
        <v>NA</v>
      </c>
      <c r="AA20" s="508" t="s">
        <v>194</v>
      </c>
      <c r="AB20" s="509"/>
      <c r="AC20" s="510" t="s">
        <v>206</v>
      </c>
      <c r="AD20" s="511" t="s">
        <v>41</v>
      </c>
      <c r="AE20" s="512">
        <v>46073</v>
      </c>
      <c r="AF20" s="512">
        <v>46073</v>
      </c>
      <c r="AG20" s="512">
        <v>46056</v>
      </c>
      <c r="AH20" s="512">
        <v>46056</v>
      </c>
      <c r="AI20" s="512">
        <v>46056</v>
      </c>
      <c r="AJ20" s="519"/>
      <c r="AK20" s="512">
        <v>46056</v>
      </c>
      <c r="AL20" s="512">
        <v>46078</v>
      </c>
      <c r="AM20" s="511" t="s">
        <v>41</v>
      </c>
      <c r="AN20" s="520">
        <v>0</v>
      </c>
      <c r="AO20" s="520">
        <v>1951.11</v>
      </c>
      <c r="AP20" s="520">
        <v>0</v>
      </c>
      <c r="AQ20" s="520">
        <v>0</v>
      </c>
      <c r="AR20" s="520">
        <v>0</v>
      </c>
      <c r="AS20" s="520">
        <v>0</v>
      </c>
      <c r="AT20" s="520">
        <v>0</v>
      </c>
      <c r="AU20" s="520">
        <v>0</v>
      </c>
      <c r="AV20" s="520">
        <v>0</v>
      </c>
      <c r="AW20" s="520">
        <v>0</v>
      </c>
      <c r="AX20" s="520">
        <v>0</v>
      </c>
      <c r="AY20" s="520">
        <v>0</v>
      </c>
      <c r="AZ20" s="533">
        <f t="shared" si="2"/>
        <v>1951.11</v>
      </c>
      <c r="BA20" s="509"/>
      <c r="BB20" s="534">
        <f>SUMIFS(REPROGRAM!W:W,REPROGRAM!B:B,POA_GC_2025!A20)</f>
        <v>0</v>
      </c>
      <c r="BC20" s="534">
        <f>SUMIFS(REPROGRAM!Y:Y,REPROGRAM!B:B,POA_GC_2025!A20)</f>
        <v>1951.11</v>
      </c>
      <c r="BD20" s="534">
        <f t="shared" si="3"/>
        <v>0</v>
      </c>
      <c r="BE20" s="520">
        <v>0</v>
      </c>
      <c r="BF20" s="539">
        <f>SUMIFS(CERT_PRES!$P:$P,CERT_PRES!$A:$A,$A20,CERT_PRES!$Q:$Q,"ENERO")</f>
        <v>0</v>
      </c>
      <c r="BG20" s="520">
        <v>0</v>
      </c>
      <c r="BH20" s="539">
        <f>SUMIFS(CERT_PRES!$P:$P,CERT_PRES!$A:$A,$A20,CERT_PRES!$Q:$Q,"FEBRERO")</f>
        <v>0</v>
      </c>
      <c r="BI20" s="520">
        <v>0</v>
      </c>
      <c r="BJ20" s="539">
        <f>SUMIFS(CERT_PRES!$P:$P,CERT_PRES!$A:$A,$A20,CERT_PRES!$Q:$Q,"MARZO")</f>
        <v>0</v>
      </c>
      <c r="BK20" s="520">
        <v>0</v>
      </c>
      <c r="BL20" s="539">
        <f>SUMIFS(CERT_PRES!$P:$P,CERT_PRES!$A:$A,$A20,CERT_PRES!$Q:$Q,"ABRIL")</f>
        <v>0</v>
      </c>
      <c r="BM20" s="520">
        <v>0</v>
      </c>
      <c r="BN20" s="539">
        <f>SUMIFS(CERT_PRES!$P:$P,CERT_PRES!$A:$A,$A20,CERT_PRES!$Q:$Q,"MAYO")</f>
        <v>0</v>
      </c>
      <c r="BO20" s="520">
        <v>0</v>
      </c>
      <c r="BP20" s="539">
        <f>SUMIFS(CERT_PRES!$P:$P,CERT_PRES!$A:$A,$A20,CERT_PRES!$Q:$Q,"JUNIO")</f>
        <v>0</v>
      </c>
      <c r="BQ20" s="520">
        <v>0</v>
      </c>
      <c r="BR20" s="539">
        <f>SUMIFS(CERT_PRES!$P:$P,CERT_PRES!$A:$A,$A20,CERT_PRES!$Q:$Q,"JULIO")</f>
        <v>0</v>
      </c>
      <c r="BS20" s="520">
        <v>0</v>
      </c>
      <c r="BT20" s="539">
        <f>SUMIFS(CERT_PRES!$P:$P,CERT_PRES!$A:$A,$A20,CERT_PRES!$Q:$Q,"AGOSTO")</f>
        <v>0</v>
      </c>
      <c r="BU20" s="520">
        <v>0</v>
      </c>
      <c r="BV20" s="539">
        <f>SUMIFS(CERT_PRES!$P:$P,CERT_PRES!$A:$A,$A20,CERT_PRES!$Q:$Q,"SEPTIEMBRE")</f>
        <v>0</v>
      </c>
      <c r="BW20" s="520">
        <v>0</v>
      </c>
      <c r="BX20" s="539">
        <f>SUMIFS(CERT_PRES!$P:$P,CERT_PRES!$A:$A,$A20,CERT_PRES!$Q:$Q,"OCTUBRE")</f>
        <v>0</v>
      </c>
      <c r="BY20" s="520">
        <v>0</v>
      </c>
      <c r="BZ20" s="539">
        <f>SUMIFS(CERT_PRES!$P:$P,CERT_PRES!$A:$A,$A20,CERT_PRES!$Q:$Q,"NOVIEMBRE")</f>
        <v>0</v>
      </c>
      <c r="CA20" s="520">
        <v>0</v>
      </c>
      <c r="CB20" s="533">
        <f>SUMIFS(CERT_PRES!$P:$P,CERT_PRES!$A:$A,$A20,CERT_PRES!$Q:$Q,"DICIEMBRE")</f>
        <v>0</v>
      </c>
      <c r="CC20" s="533">
        <f t="shared" si="4"/>
        <v>0</v>
      </c>
      <c r="CD20" s="552" t="str">
        <f t="shared" si="5"/>
        <v>NO</v>
      </c>
      <c r="CE20" s="553" t="str">
        <f t="shared" si="6"/>
        <v>VALIDADO</v>
      </c>
      <c r="CF20" s="554">
        <f>+((SUMIFS(REPROGRAM!$U:$U,REPROGRAM!$B:$B,$A20,REPROGRAM!$AA:$AA,"NO"))-(SUMIFS(REPROGRAM!$V:$V,REPROGRAM!$B:$B,$A20,REPROGRAM!$AA:$AA,"NO")))</f>
        <v>0</v>
      </c>
      <c r="CG20" s="554">
        <f t="shared" si="7"/>
        <v>0</v>
      </c>
      <c r="CH20" s="554">
        <f t="shared" si="8"/>
        <v>0</v>
      </c>
      <c r="CI20" s="555" t="e">
        <f t="array" ref="CI20">IF(B20="","",INDEX(CATALOGO!C:C,MATCH(B20,CATALOGO!A:A,0)))</f>
        <v>#N/A</v>
      </c>
      <c r="CJ20" s="555" t="e">
        <f t="array" ref="CJ20">IF(B20="","",INDEX(CATALOGO!B:B,MATCH(B20,CATALOGO!A:A,0)))</f>
        <v>#N/A</v>
      </c>
      <c r="CK20" s="497" t="str">
        <f>IF(D20="","",INDEX(CATALOGO!G:G,MATCH(D20,CATALOGO!D:D,0)))</f>
        <v>COORDINACIÓN ZONAL 4</v>
      </c>
      <c r="CL20" s="497" t="str">
        <f>IF(D20="","",INDEX(CATALOGO!H:H,MATCH(D20,CATALOGO!D:D,0)))</f>
        <v>MANABI</v>
      </c>
      <c r="CM20" s="497" t="str">
        <f>IF(D20="","",INDEX(CATALOGO!I:I,MATCH(D20,CATALOGO!D:D,0)))</f>
        <v>CHONE</v>
      </c>
      <c r="CN20" s="556" t="str">
        <f t="array" ref="CN20">IF(H20="","",INDEX(CATALOGO!AE:AE,MATCH(H20,CATALOGO!AC:AC,0)))</f>
        <v>MANTENIMIENTOS</v>
      </c>
      <c r="CO20" s="497" t="str">
        <f t="shared" si="9"/>
        <v>NO APLICA</v>
      </c>
      <c r="CP20" s="497" t="str">
        <f>IF(E20="","",INDEX(CATALOGO!K:K,MATCH(POA_GC_2025!E20,CATALOGO!J:J,0)))</f>
        <v>PROV</v>
      </c>
      <c r="CQ20" s="497" t="str">
        <f t="shared" si="10"/>
        <v>CORRIENTE</v>
      </c>
      <c r="CR20" s="497" t="str">
        <f t="shared" si="11"/>
        <v>90000001</v>
      </c>
      <c r="CS20" s="562" t="str">
        <f>IFERROR(VLOOKUP(E20,CATALOGO!$AY$3:$AZ$24,2,0)," ")</f>
        <v>G21</v>
      </c>
      <c r="CT20" s="563" t="str">
        <f>IF(E20="","",INDEX(CATALOGO!AK:AK,MATCH(POA_GC_2025!E20,CATALOGO!AN:AN,0)))</f>
        <v>Mejorar las condiciones de vida de la población de forma integral, promoviendo el acceso equitativo a salud, vivienda y bienestar social.</v>
      </c>
      <c r="CU20" s="563" t="str">
        <f>IF(E20="","",INDEX(CATALOGO!AL:AL,MATCH(POA_GC_2025!E20,CATALOGO!AN:AN,0)))</f>
        <v>OE5 Incrementar la cobertura de las prestaciones de servicios de salud</v>
      </c>
      <c r="CV20" s="552" t="str">
        <f>IF(CU20="","",INDEX(CATALOGO!AM:AM,MATCH(POA_GC_2025!CU20,CATALOGO!AL:AL,0)))</f>
        <v>OE_5</v>
      </c>
      <c r="CW20" s="564"/>
      <c r="CX20" s="565">
        <f>SUMIFS(CERT_ACT_POA!AM:AM,CERT_ACT_POA!C:C,A20)</f>
        <v>0</v>
      </c>
      <c r="CY20" s="565">
        <f t="shared" si="12"/>
        <v>0</v>
      </c>
      <c r="CZ20" s="566">
        <f>SUMIFS(CERT_ACT_POA!$AD:$AD,CERT_ACT_POA!$C:$C,POA_GC_2025!$A20)</f>
        <v>0</v>
      </c>
      <c r="DA20" s="566">
        <f>SUMIFS(CERT_ACT_POA!$AE:$AE,CERT_ACT_POA!$C:$C,POA_GC_2025!$A20)</f>
        <v>0</v>
      </c>
      <c r="DB20" s="566">
        <f>SUMIFS(CERT_ACT_POA!$AF:$AF,CERT_ACT_POA!$C:$C,POA_GC_2025!$A20)</f>
        <v>0</v>
      </c>
      <c r="DC20" s="552" t="str">
        <f t="shared" si="13"/>
        <v>53</v>
      </c>
      <c r="DD20" s="509"/>
      <c r="DE20" s="573"/>
      <c r="DF20" s="574">
        <f>SUMIFS(CERT_PRES!$M:$M,CERT_PRES!$A:$A,$A20)</f>
        <v>0</v>
      </c>
      <c r="DG20" s="574">
        <f>SUMIFS(CERT_PRES!$O:$O,CERT_PRES!$A:$A,$A20)</f>
        <v>0</v>
      </c>
      <c r="DH20" s="574">
        <f>SUMIFS(CERT_PRES!$P:$P,CERT_PRES!$A:$A,$A20)</f>
        <v>0</v>
      </c>
      <c r="DI20" s="587">
        <f t="shared" si="14"/>
        <v>0</v>
      </c>
      <c r="DJ20" s="668">
        <f>IFERROR(VLOOKUP($A20,CERT_PRES!$A$6:$L$3884,12,0),0)</f>
        <v>0</v>
      </c>
      <c r="DK20" s="574" t="str">
        <f t="shared" si="15"/>
        <v>OK</v>
      </c>
      <c r="DL20" s="574" t="str">
        <f t="shared" si="16"/>
        <v>OK</v>
      </c>
      <c r="DM20" s="574" t="str">
        <f t="shared" si="20"/>
        <v/>
      </c>
      <c r="DN20" s="574" t="str">
        <f t="shared" si="17"/>
        <v/>
      </c>
      <c r="DO20" s="588">
        <f>IFERROR(VLOOKUP(A20,#REF!,82,0),0)</f>
        <v>0</v>
      </c>
      <c r="DP20" s="589">
        <f t="shared" si="18"/>
        <v>0</v>
      </c>
      <c r="DQ20" s="590">
        <f t="shared" si="19"/>
        <v>0</v>
      </c>
    </row>
    <row r="21" spans="1:121" s="39" customFormat="1" ht="17.25" customHeight="1">
      <c r="A21" s="3" t="s">
        <v>2679</v>
      </c>
      <c r="B21" s="470" t="str">
        <f>IF(D21="","",INDEX(CATALOGO!E:E,MATCH(D21,CATALOGO!D:D,0)))</f>
        <v>HOSPITAL GENERAL DE CHONE</v>
      </c>
      <c r="C21" s="218" t="s">
        <v>2467</v>
      </c>
      <c r="D21" s="471" t="s">
        <v>954</v>
      </c>
      <c r="E21" s="474" t="s">
        <v>225</v>
      </c>
      <c r="F21" s="471" t="str">
        <f t="shared" si="0"/>
        <v>000</v>
      </c>
      <c r="G21" s="472" t="s">
        <v>193</v>
      </c>
      <c r="H21" s="473">
        <v>530802</v>
      </c>
      <c r="I21" s="486" t="s">
        <v>1155</v>
      </c>
      <c r="J21" s="472" t="s">
        <v>193</v>
      </c>
      <c r="K21" s="487" t="str">
        <f>IF(J21="","",INDEX(CATALOGO!AT:AT,MATCH(POA_GC_2025!J21,CATALOGO!AS:AS,0)))</f>
        <v>0000</v>
      </c>
      <c r="L21" s="487" t="str">
        <f>IF(J21="","",INDEX(CATALOGO!AV:AV,MATCH(POA_GC_2025!J21,CATALOGO!AS:AS,0)))</f>
        <v>0000</v>
      </c>
      <c r="M21" s="488" t="str">
        <f>IF(D21="","",INDEX(CATALOGO!E:E,MATCH(D21,CATALOGO!D:D,0)))</f>
        <v>HOSPITAL GENERAL DE CHONE</v>
      </c>
      <c r="N21" s="489" t="str">
        <f>IF(E21="","",INDEX(CATALOGO!L:L,MATCH(POA_GC_2025!E21,CATALOGO!J:J,0)))</f>
        <v>PROVISION Y PRESTACION DE SERVICIOS DE SALUD</v>
      </c>
      <c r="O21" s="490" t="str">
        <f t="shared" si="1"/>
        <v>SIN PROYECTO</v>
      </c>
      <c r="P21" s="491" t="str">
        <f>IF(CR21="","",INDEX(CATALOGO!Q:Q,MATCH(POA_GC_2025!CR21,CATALOGO!P:P,0)))</f>
        <v>PRESTACIONES DE SALUD A LA POBLACION</v>
      </c>
      <c r="Q21" s="496" t="str">
        <f>IF(H21="","",INDEX(CATALOGO!AD:AD,MATCH(POA_GC_2025!H21,CATALOGO!AC:AC,0)))</f>
        <v xml:space="preserve">VESTUARIO- LENCERIA- PRENDAS DE PROTECCION- Y- ACCESORIOS PARA UNIFORMES MILITARES Y POLICIALES- Y- CARPAS </v>
      </c>
      <c r="R21" s="490" t="str">
        <f t="array" ref="R21">IF(J21="","",INDEX(CATALOGO!AR:AR,MATCH(J21,CATALOGO!AS:AS,0)))</f>
        <v>RECURSOS FISCALES</v>
      </c>
      <c r="S21" s="497" t="str">
        <f>IF(K21="","",INDEX(CATALOGO!AU:AU,MATCH(K21,CATALOGO!AT:AT,0)))</f>
        <v>SIN ORGANISMO</v>
      </c>
      <c r="T21" s="497" t="str">
        <f>IF(L21="","",INDEX(CATALOGO!AW:AW,MATCH(POA_GC_2025!L21,CATALOGO!AV:AV,0)))</f>
        <v>SIN CORRELATIVO</v>
      </c>
      <c r="U21" s="498" t="s">
        <v>495</v>
      </c>
      <c r="V21" s="499" t="s">
        <v>2494</v>
      </c>
      <c r="W21" s="499" t="s">
        <v>2495</v>
      </c>
      <c r="X21" s="500" t="str">
        <f t="array" ref="X21">IF(H21="","",INDEX(CATALOGO!AH:AH,MATCH(H21,CATALOGO!AC:AC,0)))</f>
        <v>02</v>
      </c>
      <c r="Y21" s="507" t="str">
        <f t="array" ref="Y21">IF(H21="","",INDEX(CATALOGO!AF:AF,MATCH(H21,CATALOGO!AC:AC,0)))</f>
        <v>NA</v>
      </c>
      <c r="Z21" s="507" t="str">
        <f t="array" ref="Z21">IF(H21="","",INDEX(CATALOGO!AG:AG,MATCH(H21,CATALOGO!AC:AC,0)))</f>
        <v>NA</v>
      </c>
      <c r="AA21" s="508" t="s">
        <v>194</v>
      </c>
      <c r="AB21" s="509"/>
      <c r="AC21" s="510" t="s">
        <v>209</v>
      </c>
      <c r="AD21" s="511" t="s">
        <v>41</v>
      </c>
      <c r="AE21" s="512">
        <v>46073</v>
      </c>
      <c r="AF21" s="512">
        <v>46073</v>
      </c>
      <c r="AG21" s="512">
        <v>46056</v>
      </c>
      <c r="AH21" s="512">
        <v>46056</v>
      </c>
      <c r="AI21" s="512">
        <v>46056</v>
      </c>
      <c r="AJ21" s="519"/>
      <c r="AK21" s="512">
        <v>46056</v>
      </c>
      <c r="AL21" s="512">
        <v>46078</v>
      </c>
      <c r="AM21" s="511" t="s">
        <v>41</v>
      </c>
      <c r="AN21" s="520">
        <v>0</v>
      </c>
      <c r="AO21" s="520">
        <v>50000</v>
      </c>
      <c r="AP21" s="520">
        <v>0</v>
      </c>
      <c r="AQ21" s="520">
        <v>0</v>
      </c>
      <c r="AR21" s="520">
        <v>30085.33</v>
      </c>
      <c r="AS21" s="520">
        <v>0</v>
      </c>
      <c r="AT21" s="520">
        <v>0</v>
      </c>
      <c r="AU21" s="520">
        <v>0</v>
      </c>
      <c r="AV21" s="520">
        <v>0</v>
      </c>
      <c r="AW21" s="520">
        <v>0</v>
      </c>
      <c r="AX21" s="520">
        <v>0</v>
      </c>
      <c r="AY21" s="520">
        <v>0</v>
      </c>
      <c r="AZ21" s="533">
        <f t="shared" si="2"/>
        <v>80085.33</v>
      </c>
      <c r="BA21" s="509"/>
      <c r="BB21" s="534">
        <f>SUMIFS(REPROGRAM!W:W,REPROGRAM!B:B,POA_GC_2025!A21)</f>
        <v>0</v>
      </c>
      <c r="BC21" s="534">
        <f>SUMIFS(REPROGRAM!Y:Y,REPROGRAM!B:B,POA_GC_2025!A21)</f>
        <v>80085.33</v>
      </c>
      <c r="BD21" s="534">
        <f t="shared" si="3"/>
        <v>0</v>
      </c>
      <c r="BE21" s="520">
        <v>0</v>
      </c>
      <c r="BF21" s="539">
        <f>SUMIFS(CERT_PRES!$P:$P,CERT_PRES!$A:$A,$A21,CERT_PRES!$Q:$Q,"ENERO")</f>
        <v>0</v>
      </c>
      <c r="BG21" s="520">
        <v>0</v>
      </c>
      <c r="BH21" s="539">
        <f>SUMIFS(CERT_PRES!$P:$P,CERT_PRES!$A:$A,$A21,CERT_PRES!$Q:$Q,"FEBRERO")</f>
        <v>0</v>
      </c>
      <c r="BI21" s="520">
        <v>0</v>
      </c>
      <c r="BJ21" s="539">
        <f>SUMIFS(CERT_PRES!$P:$P,CERT_PRES!$A:$A,$A21,CERT_PRES!$Q:$Q,"MARZO")</f>
        <v>0</v>
      </c>
      <c r="BK21" s="520">
        <v>0</v>
      </c>
      <c r="BL21" s="539">
        <f>SUMIFS(CERT_PRES!$P:$P,CERT_PRES!$A:$A,$A21,CERT_PRES!$Q:$Q,"ABRIL")</f>
        <v>0</v>
      </c>
      <c r="BM21" s="520">
        <v>0</v>
      </c>
      <c r="BN21" s="539">
        <f>SUMIFS(CERT_PRES!$P:$P,CERT_PRES!$A:$A,$A21,CERT_PRES!$Q:$Q,"MAYO")</f>
        <v>0</v>
      </c>
      <c r="BO21" s="520">
        <v>0</v>
      </c>
      <c r="BP21" s="539">
        <f>SUMIFS(CERT_PRES!$P:$P,CERT_PRES!$A:$A,$A21,CERT_PRES!$Q:$Q,"JUNIO")</f>
        <v>0</v>
      </c>
      <c r="BQ21" s="520">
        <v>0</v>
      </c>
      <c r="BR21" s="539">
        <f>SUMIFS(CERT_PRES!$P:$P,CERT_PRES!$A:$A,$A21,CERT_PRES!$Q:$Q,"JULIO")</f>
        <v>0</v>
      </c>
      <c r="BS21" s="520">
        <v>0</v>
      </c>
      <c r="BT21" s="539">
        <f>SUMIFS(CERT_PRES!$P:$P,CERT_PRES!$A:$A,$A21,CERT_PRES!$Q:$Q,"AGOSTO")</f>
        <v>0</v>
      </c>
      <c r="BU21" s="520">
        <v>0</v>
      </c>
      <c r="BV21" s="539">
        <f>SUMIFS(CERT_PRES!$P:$P,CERT_PRES!$A:$A,$A21,CERT_PRES!$Q:$Q,"SEPTIEMBRE")</f>
        <v>0</v>
      </c>
      <c r="BW21" s="520">
        <v>0</v>
      </c>
      <c r="BX21" s="539">
        <f>SUMIFS(CERT_PRES!$P:$P,CERT_PRES!$A:$A,$A21,CERT_PRES!$Q:$Q,"OCTUBRE")</f>
        <v>0</v>
      </c>
      <c r="BY21" s="520">
        <v>0</v>
      </c>
      <c r="BZ21" s="539">
        <f>SUMIFS(CERT_PRES!$P:$P,CERT_PRES!$A:$A,$A21,CERT_PRES!$Q:$Q,"NOVIEMBRE")</f>
        <v>0</v>
      </c>
      <c r="CA21" s="520">
        <v>0</v>
      </c>
      <c r="CB21" s="533">
        <f>SUMIFS(CERT_PRES!$P:$P,CERT_PRES!$A:$A,$A21,CERT_PRES!$Q:$Q,"DICIEMBRE")</f>
        <v>0</v>
      </c>
      <c r="CC21" s="533">
        <f t="shared" si="4"/>
        <v>0</v>
      </c>
      <c r="CD21" s="552" t="str">
        <f t="shared" si="5"/>
        <v>NO</v>
      </c>
      <c r="CE21" s="553" t="str">
        <f t="shared" si="6"/>
        <v>VALIDADO</v>
      </c>
      <c r="CF21" s="554">
        <f>+((SUMIFS(REPROGRAM!$U:$U,REPROGRAM!$B:$B,$A21,REPROGRAM!$AA:$AA,"NO"))-(SUMIFS(REPROGRAM!$V:$V,REPROGRAM!$B:$B,$A21,REPROGRAM!$AA:$AA,"NO")))</f>
        <v>0</v>
      </c>
      <c r="CG21" s="554">
        <f t="shared" si="7"/>
        <v>0</v>
      </c>
      <c r="CH21" s="554">
        <f t="shared" si="8"/>
        <v>0</v>
      </c>
      <c r="CI21" s="555" t="e">
        <f t="array" ref="CI21">IF(B21="","",INDEX(CATALOGO!C:C,MATCH(B21,CATALOGO!A:A,0)))</f>
        <v>#N/A</v>
      </c>
      <c r="CJ21" s="555" t="e">
        <f t="array" ref="CJ21">IF(B21="","",INDEX(CATALOGO!B:B,MATCH(B21,CATALOGO!A:A,0)))</f>
        <v>#N/A</v>
      </c>
      <c r="CK21" s="497" t="str">
        <f>IF(D21="","",INDEX(CATALOGO!G:G,MATCH(D21,CATALOGO!D:D,0)))</f>
        <v>COORDINACIÓN ZONAL 4</v>
      </c>
      <c r="CL21" s="497" t="str">
        <f>IF(D21="","",INDEX(CATALOGO!H:H,MATCH(D21,CATALOGO!D:D,0)))</f>
        <v>MANABI</v>
      </c>
      <c r="CM21" s="497" t="str">
        <f>IF(D21="","",INDEX(CATALOGO!I:I,MATCH(D21,CATALOGO!D:D,0)))</f>
        <v>CHONE</v>
      </c>
      <c r="CN21" s="556" t="str">
        <f t="array" ref="CN21">IF(H21="","",INDEX(CATALOGO!AE:AE,MATCH(H21,CATALOGO!AC:AC,0)))</f>
        <v>GASTOS OPERATIVOS</v>
      </c>
      <c r="CO21" s="497" t="str">
        <f t="shared" si="9"/>
        <v>NO APLICA</v>
      </c>
      <c r="CP21" s="497" t="str">
        <f>IF(E21="","",INDEX(CATALOGO!K:K,MATCH(POA_GC_2025!E21,CATALOGO!J:J,0)))</f>
        <v>PROV</v>
      </c>
      <c r="CQ21" s="497" t="str">
        <f t="shared" si="10"/>
        <v>CORRIENTE</v>
      </c>
      <c r="CR21" s="497" t="str">
        <f t="shared" si="11"/>
        <v>90000001</v>
      </c>
      <c r="CS21" s="562" t="str">
        <f>IFERROR(VLOOKUP(E21,CATALOGO!$AY$3:$AZ$24,2,0)," ")</f>
        <v>G21</v>
      </c>
      <c r="CT21" s="563" t="str">
        <f>IF(E21="","",INDEX(CATALOGO!AK:AK,MATCH(POA_GC_2025!E21,CATALOGO!AN:AN,0)))</f>
        <v>Mejorar las condiciones de vida de la población de forma integral, promoviendo el acceso equitativo a salud, vivienda y bienestar social.</v>
      </c>
      <c r="CU21" s="563" t="str">
        <f>IF(E21="","",INDEX(CATALOGO!AL:AL,MATCH(POA_GC_2025!E21,CATALOGO!AN:AN,0)))</f>
        <v>OE5 Incrementar la cobertura de las prestaciones de servicios de salud</v>
      </c>
      <c r="CV21" s="552" t="str">
        <f>IF(CU21="","",INDEX(CATALOGO!AM:AM,MATCH(POA_GC_2025!CU21,CATALOGO!AL:AL,0)))</f>
        <v>OE_5</v>
      </c>
      <c r="CW21" s="564"/>
      <c r="CX21" s="565">
        <f>SUMIFS(CERT_ACT_POA!AM:AM,CERT_ACT_POA!C:C,A21)</f>
        <v>0</v>
      </c>
      <c r="CY21" s="565">
        <f t="shared" si="12"/>
        <v>0</v>
      </c>
      <c r="CZ21" s="566">
        <f>SUMIFS(CERT_ACT_POA!$AD:$AD,CERT_ACT_POA!$C:$C,POA_GC_2025!$A21)</f>
        <v>0</v>
      </c>
      <c r="DA21" s="566">
        <f>SUMIFS(CERT_ACT_POA!$AE:$AE,CERT_ACT_POA!$C:$C,POA_GC_2025!$A21)</f>
        <v>0</v>
      </c>
      <c r="DB21" s="566">
        <f>SUMIFS(CERT_ACT_POA!$AF:$AF,CERT_ACT_POA!$C:$C,POA_GC_2025!$A21)</f>
        <v>0</v>
      </c>
      <c r="DC21" s="552" t="str">
        <f t="shared" si="13"/>
        <v>53</v>
      </c>
      <c r="DD21" s="509"/>
      <c r="DE21" s="573"/>
      <c r="DF21" s="574">
        <f>SUMIFS(CERT_PRES!$M:$M,CERT_PRES!$A:$A,$A21)</f>
        <v>0</v>
      </c>
      <c r="DG21" s="574">
        <f>SUMIFS(CERT_PRES!$O:$O,CERT_PRES!$A:$A,$A21)</f>
        <v>0</v>
      </c>
      <c r="DH21" s="574">
        <f>SUMIFS(CERT_PRES!$P:$P,CERT_PRES!$A:$A,$A21)</f>
        <v>0</v>
      </c>
      <c r="DI21" s="587">
        <f t="shared" si="14"/>
        <v>0</v>
      </c>
      <c r="DJ21" s="668">
        <f>IFERROR(VLOOKUP($A21,CERT_PRES!$A$6:$L$3884,12,0),0)</f>
        <v>0</v>
      </c>
      <c r="DK21" s="574" t="str">
        <f t="shared" si="15"/>
        <v>OK</v>
      </c>
      <c r="DL21" s="574" t="str">
        <f t="shared" si="16"/>
        <v>OK</v>
      </c>
      <c r="DM21" s="574" t="str">
        <f t="shared" si="20"/>
        <v/>
      </c>
      <c r="DN21" s="574" t="str">
        <f t="shared" si="17"/>
        <v/>
      </c>
      <c r="DO21" s="588">
        <f>IFERROR(VLOOKUP(A21,#REF!,82,0),0)</f>
        <v>0</v>
      </c>
      <c r="DP21" s="589">
        <f t="shared" si="18"/>
        <v>0</v>
      </c>
      <c r="DQ21" s="590">
        <f t="shared" si="19"/>
        <v>0</v>
      </c>
    </row>
    <row r="22" spans="1:121" s="39" customFormat="1" ht="17.25" customHeight="1">
      <c r="A22" s="3" t="s">
        <v>2680</v>
      </c>
      <c r="B22" s="470" t="str">
        <f>IF(D22="","",INDEX(CATALOGO!E:E,MATCH(D22,CATALOGO!D:D,0)))</f>
        <v>HOSPITAL GENERAL DE CHONE</v>
      </c>
      <c r="C22" s="218" t="s">
        <v>2439</v>
      </c>
      <c r="D22" s="471" t="s">
        <v>954</v>
      </c>
      <c r="E22" s="474" t="s">
        <v>225</v>
      </c>
      <c r="F22" s="471" t="str">
        <f t="shared" si="0"/>
        <v>000</v>
      </c>
      <c r="G22" s="472" t="s">
        <v>193</v>
      </c>
      <c r="H22" s="473">
        <v>530809</v>
      </c>
      <c r="I22" s="486" t="s">
        <v>1155</v>
      </c>
      <c r="J22" s="472" t="s">
        <v>193</v>
      </c>
      <c r="K22" s="487" t="str">
        <f>IF(J22="","",INDEX(CATALOGO!AT:AT,MATCH(POA_GC_2025!J22,CATALOGO!AS:AS,0)))</f>
        <v>0000</v>
      </c>
      <c r="L22" s="487" t="str">
        <f>IF(J22="","",INDEX(CATALOGO!AV:AV,MATCH(POA_GC_2025!J22,CATALOGO!AS:AS,0)))</f>
        <v>0000</v>
      </c>
      <c r="M22" s="488" t="str">
        <f>IF(D22="","",INDEX(CATALOGO!E:E,MATCH(D22,CATALOGO!D:D,0)))</f>
        <v>HOSPITAL GENERAL DE CHONE</v>
      </c>
      <c r="N22" s="489" t="str">
        <f>IF(E22="","",INDEX(CATALOGO!L:L,MATCH(POA_GC_2025!E22,CATALOGO!J:J,0)))</f>
        <v>PROVISION Y PRESTACION DE SERVICIOS DE SALUD</v>
      </c>
      <c r="O22" s="490" t="str">
        <f t="shared" si="1"/>
        <v>SIN PROYECTO</v>
      </c>
      <c r="P22" s="491" t="str">
        <f>IF(CR22="","",INDEX(CATALOGO!Q:Q,MATCH(POA_GC_2025!CR22,CATALOGO!P:P,0)))</f>
        <v>PRESTACIONES DE SALUD A LA POBLACION</v>
      </c>
      <c r="Q22" s="496" t="str">
        <f>IF(H22="","",INDEX(CATALOGO!AD:AD,MATCH(POA_GC_2025!H22,CATALOGO!AC:AC,0)))</f>
        <v>MEDICAMENTOS</v>
      </c>
      <c r="R22" s="490" t="str">
        <f t="array" ref="R22">IF(J22="","",INDEX(CATALOGO!AR:AR,MATCH(J22,CATALOGO!AS:AS,0)))</f>
        <v>RECURSOS FISCALES</v>
      </c>
      <c r="S22" s="497" t="str">
        <f>IF(K22="","",INDEX(CATALOGO!AU:AU,MATCH(K22,CATALOGO!AT:AT,0)))</f>
        <v>SIN ORGANISMO</v>
      </c>
      <c r="T22" s="497" t="str">
        <f>IF(L22="","",INDEX(CATALOGO!AW:AW,MATCH(POA_GC_2025!L22,CATALOGO!AV:AV,0)))</f>
        <v>SIN CORRELATIVO</v>
      </c>
      <c r="U22" s="498" t="s">
        <v>620</v>
      </c>
      <c r="V22" s="499" t="s">
        <v>2482</v>
      </c>
      <c r="W22" s="499" t="s">
        <v>2483</v>
      </c>
      <c r="X22" s="500" t="str">
        <f t="array" ref="X22">IF(H22="","",INDEX(CATALOGO!AH:AH,MATCH(H22,CATALOGO!AC:AC,0)))</f>
        <v>02</v>
      </c>
      <c r="Y22" s="507" t="str">
        <f t="array" ref="Y22">IF(H22="","",INDEX(CATALOGO!AF:AF,MATCH(H22,CATALOGO!AC:AC,0)))</f>
        <v>NA</v>
      </c>
      <c r="Z22" s="507" t="str">
        <f t="array" ref="Z22">IF(H22="","",INDEX(CATALOGO!AG:AG,MATCH(H22,CATALOGO!AC:AC,0)))</f>
        <v>NA</v>
      </c>
      <c r="AA22" s="508" t="s">
        <v>207</v>
      </c>
      <c r="AB22" s="509" t="s">
        <v>2505</v>
      </c>
      <c r="AC22" s="510" t="s">
        <v>209</v>
      </c>
      <c r="AD22" s="511" t="s">
        <v>44</v>
      </c>
      <c r="AE22" s="512">
        <v>46073</v>
      </c>
      <c r="AF22" s="512">
        <v>46078</v>
      </c>
      <c r="AG22" s="512">
        <v>46078</v>
      </c>
      <c r="AH22" s="512">
        <v>46078</v>
      </c>
      <c r="AI22" s="512">
        <v>46080</v>
      </c>
      <c r="AJ22" s="519">
        <v>60</v>
      </c>
      <c r="AK22" s="512">
        <v>46080</v>
      </c>
      <c r="AL22" s="512">
        <v>46142</v>
      </c>
      <c r="AM22" s="511" t="s">
        <v>41</v>
      </c>
      <c r="AN22" s="520">
        <v>0</v>
      </c>
      <c r="AO22" s="520">
        <v>0</v>
      </c>
      <c r="AP22" s="520">
        <v>0</v>
      </c>
      <c r="AQ22" s="520">
        <v>0</v>
      </c>
      <c r="AR22" s="520">
        <v>0</v>
      </c>
      <c r="AS22" s="520">
        <v>0</v>
      </c>
      <c r="AT22" s="520">
        <v>0</v>
      </c>
      <c r="AU22" s="520">
        <v>0</v>
      </c>
      <c r="AV22" s="520">
        <v>0</v>
      </c>
      <c r="AW22" s="520">
        <v>0</v>
      </c>
      <c r="AX22" s="520">
        <v>0</v>
      </c>
      <c r="AY22" s="520">
        <v>16209.01</v>
      </c>
      <c r="AZ22" s="533">
        <f t="shared" si="2"/>
        <v>16209.01</v>
      </c>
      <c r="BA22" s="509"/>
      <c r="BB22" s="534">
        <f>SUMIFS(REPROGRAM!W:W,REPROGRAM!B:B,POA_GC_2025!A22)</f>
        <v>50065.85</v>
      </c>
      <c r="BC22" s="534">
        <f>SUMIFS(REPROGRAM!Y:Y,REPROGRAM!B:B,POA_GC_2025!A22)</f>
        <v>50065.85</v>
      </c>
      <c r="BD22" s="534">
        <f t="shared" si="3"/>
        <v>16209.010000000002</v>
      </c>
      <c r="BE22" s="520">
        <v>0</v>
      </c>
      <c r="BF22" s="539">
        <f>SUMIFS(CERT_PRES!$P:$P,CERT_PRES!$A:$A,$A22,CERT_PRES!$Q:$Q,"ENERO")</f>
        <v>0</v>
      </c>
      <c r="BG22" s="520">
        <v>0</v>
      </c>
      <c r="BH22" s="539">
        <f>SUMIFS(CERT_PRES!$P:$P,CERT_PRES!$A:$A,$A22,CERT_PRES!$Q:$Q,"FEBRERO")</f>
        <v>0</v>
      </c>
      <c r="BI22" s="520">
        <v>1872.41</v>
      </c>
      <c r="BJ22" s="539">
        <f>SUMIFS(CERT_PRES!$P:$P,CERT_PRES!$A:$A,$A22,CERT_PRES!$Q:$Q,"MARZO")</f>
        <v>1872.41</v>
      </c>
      <c r="BK22" s="520">
        <v>128.69999999999999</v>
      </c>
      <c r="BL22" s="539">
        <f>SUMIFS(CERT_PRES!$P:$P,CERT_PRES!$A:$A,$A22,CERT_PRES!$Q:$Q,"ABRIL")</f>
        <v>128.69999999999999</v>
      </c>
      <c r="BM22" s="520">
        <v>5831.84</v>
      </c>
      <c r="BN22" s="539">
        <f>SUMIFS(CERT_PRES!$P:$P,CERT_PRES!$A:$A,$A22,CERT_PRES!$Q:$Q,"MAYO")</f>
        <v>5831.84</v>
      </c>
      <c r="BO22" s="520">
        <v>8376.06</v>
      </c>
      <c r="BP22" s="539">
        <f>SUMIFS(CERT_PRES!$P:$P,CERT_PRES!$A:$A,$A22,CERT_PRES!$Q:$Q,"JUNIO")</f>
        <v>0</v>
      </c>
      <c r="BQ22" s="520">
        <v>0</v>
      </c>
      <c r="BR22" s="539">
        <f>SUMIFS(CERT_PRES!$P:$P,CERT_PRES!$A:$A,$A22,CERT_PRES!$Q:$Q,"JULIO")</f>
        <v>0</v>
      </c>
      <c r="BS22" s="520">
        <v>0</v>
      </c>
      <c r="BT22" s="539">
        <f>SUMIFS(CERT_PRES!$P:$P,CERT_PRES!$A:$A,$A22,CERT_PRES!$Q:$Q,"AGOSTO")</f>
        <v>0</v>
      </c>
      <c r="BU22" s="520">
        <v>0</v>
      </c>
      <c r="BV22" s="539">
        <f>SUMIFS(CERT_PRES!$P:$P,CERT_PRES!$A:$A,$A22,CERT_PRES!$Q:$Q,"SEPTIEMBRE")</f>
        <v>0</v>
      </c>
      <c r="BW22" s="520">
        <v>0</v>
      </c>
      <c r="BX22" s="539">
        <f>SUMIFS(CERT_PRES!$P:$P,CERT_PRES!$A:$A,$A22,CERT_PRES!$Q:$Q,"OCTUBRE")</f>
        <v>0</v>
      </c>
      <c r="BY22" s="520">
        <v>0</v>
      </c>
      <c r="BZ22" s="539">
        <f>SUMIFS(CERT_PRES!$P:$P,CERT_PRES!$A:$A,$A22,CERT_PRES!$Q:$Q,"NOVIEMBRE")</f>
        <v>0</v>
      </c>
      <c r="CA22" s="520">
        <v>0</v>
      </c>
      <c r="CB22" s="533">
        <f>SUMIFS(CERT_PRES!$P:$P,CERT_PRES!$A:$A,$A22,CERT_PRES!$Q:$Q,"DICIEMBRE")</f>
        <v>0</v>
      </c>
      <c r="CC22" s="533">
        <f t="shared" si="4"/>
        <v>16209.01</v>
      </c>
      <c r="CD22" s="552" t="str">
        <f t="shared" si="5"/>
        <v>SI</v>
      </c>
      <c r="CE22" s="553" t="str">
        <f t="shared" si="6"/>
        <v>VALIDADO</v>
      </c>
      <c r="CF22" s="554">
        <f>+((SUMIFS(REPROGRAM!$U:$U,REPROGRAM!$B:$B,$A22,REPROGRAM!$AA:$AA,"NO"))-(SUMIFS(REPROGRAM!$V:$V,REPROGRAM!$B:$B,$A22,REPROGRAM!$AA:$AA,"NO")))</f>
        <v>0</v>
      </c>
      <c r="CG22" s="554">
        <f t="shared" si="7"/>
        <v>16209.01</v>
      </c>
      <c r="CH22" s="554">
        <f t="shared" si="8"/>
        <v>0</v>
      </c>
      <c r="CI22" s="555" t="e">
        <f t="array" ref="CI22">IF(B22="","",INDEX(CATALOGO!C:C,MATCH(B22,CATALOGO!A:A,0)))</f>
        <v>#N/A</v>
      </c>
      <c r="CJ22" s="555" t="e">
        <f t="array" ref="CJ22">IF(B22="","",INDEX(CATALOGO!B:B,MATCH(B22,CATALOGO!A:A,0)))</f>
        <v>#N/A</v>
      </c>
      <c r="CK22" s="497" t="str">
        <f>IF(D22="","",INDEX(CATALOGO!G:G,MATCH(D22,CATALOGO!D:D,0)))</f>
        <v>COORDINACIÓN ZONAL 4</v>
      </c>
      <c r="CL22" s="497" t="str">
        <f>IF(D22="","",INDEX(CATALOGO!H:H,MATCH(D22,CATALOGO!D:D,0)))</f>
        <v>MANABI</v>
      </c>
      <c r="CM22" s="497" t="str">
        <f>IF(D22="","",INDEX(CATALOGO!I:I,MATCH(D22,CATALOGO!D:D,0)))</f>
        <v>CHONE</v>
      </c>
      <c r="CN22" s="556" t="str">
        <f t="array" ref="CN22">IF(H22="","",INDEX(CATALOGO!AE:AE,MATCH(H22,CATALOGO!AC:AC,0)))</f>
        <v>MEDICAMENTOS Y DISPOSITIVOS MÉDICOS</v>
      </c>
      <c r="CO22" s="497" t="str">
        <f t="shared" si="9"/>
        <v>NO APLICA</v>
      </c>
      <c r="CP22" s="497" t="str">
        <f>IF(E22="","",INDEX(CATALOGO!K:K,MATCH(POA_GC_2025!E22,CATALOGO!J:J,0)))</f>
        <v>PROV</v>
      </c>
      <c r="CQ22" s="497" t="str">
        <f t="shared" si="10"/>
        <v>CORRIENTE</v>
      </c>
      <c r="CR22" s="497" t="str">
        <f t="shared" si="11"/>
        <v>90000001</v>
      </c>
      <c r="CS22" s="562" t="str">
        <f>IFERROR(VLOOKUP(E22,CATALOGO!$AY$3:$AZ$24,2,0)," ")</f>
        <v>G21</v>
      </c>
      <c r="CT22" s="563" t="str">
        <f>IF(E22="","",INDEX(CATALOGO!AK:AK,MATCH(POA_GC_2025!E22,CATALOGO!AN:AN,0)))</f>
        <v>Mejorar las condiciones de vida de la población de forma integral, promoviendo el acceso equitativo a salud, vivienda y bienestar social.</v>
      </c>
      <c r="CU22" s="563" t="str">
        <f>IF(E22="","",INDEX(CATALOGO!AL:AL,MATCH(POA_GC_2025!E22,CATALOGO!AN:AN,0)))</f>
        <v>OE5 Incrementar la cobertura de las prestaciones de servicios de salud</v>
      </c>
      <c r="CV22" s="552" t="str">
        <f>IF(CU22="","",INDEX(CATALOGO!AM:AM,MATCH(POA_GC_2025!CU22,CATALOGO!AL:AL,0)))</f>
        <v>OE_5</v>
      </c>
      <c r="CW22" s="564"/>
      <c r="CX22" s="565">
        <f>SUMIFS(CERT_ACT_POA!AM:AM,CERT_ACT_POA!C:C,A22)</f>
        <v>16209.01</v>
      </c>
      <c r="CY22" s="565">
        <f t="shared" si="12"/>
        <v>1.8189894035458565E-12</v>
      </c>
      <c r="CZ22" s="566">
        <f>SUMIFS(CERT_ACT_POA!$AD:$AD,CERT_ACT_POA!$C:$C,POA_GC_2025!$A22)</f>
        <v>0</v>
      </c>
      <c r="DA22" s="566">
        <f>SUMIFS(CERT_ACT_POA!$AE:$AE,CERT_ACT_POA!$C:$C,POA_GC_2025!$A22)</f>
        <v>0</v>
      </c>
      <c r="DB22" s="566">
        <f>SUMIFS(CERT_ACT_POA!$AF:$AF,CERT_ACT_POA!$C:$C,POA_GC_2025!$A22)</f>
        <v>0</v>
      </c>
      <c r="DC22" s="552" t="str">
        <f t="shared" si="13"/>
        <v>53</v>
      </c>
      <c r="DD22" s="509"/>
      <c r="DE22" s="573"/>
      <c r="DF22" s="574">
        <f>SUMIFS(CERT_PRES!$M:$M,CERT_PRES!$A:$A,$A22)</f>
        <v>0</v>
      </c>
      <c r="DG22" s="574">
        <f>SUMIFS(CERT_PRES!$O:$O,CERT_PRES!$A:$A,$A22)</f>
        <v>16209.01</v>
      </c>
      <c r="DH22" s="574">
        <f>SUMIFS(CERT_PRES!$P:$P,CERT_PRES!$A:$A,$A22)</f>
        <v>7832.9500000000007</v>
      </c>
      <c r="DI22" s="587">
        <f t="shared" si="14"/>
        <v>0</v>
      </c>
      <c r="DJ22" s="668">
        <f>IFERROR(VLOOKUP($A22,CERT_PRES!$A$6:$L$3884,12,0),0)</f>
        <v>22</v>
      </c>
      <c r="DK22" s="574" t="str">
        <f t="shared" si="15"/>
        <v>OK</v>
      </c>
      <c r="DL22" s="574" t="str">
        <f t="shared" si="16"/>
        <v>OK</v>
      </c>
      <c r="DM22" s="574">
        <f t="shared" si="20"/>
        <v>7832.9500000000007</v>
      </c>
      <c r="DN22" s="574" t="str">
        <f t="shared" si="17"/>
        <v/>
      </c>
      <c r="DO22" s="588">
        <f>IFERROR(VLOOKUP(A22,#REF!,82,0),0)</f>
        <v>0</v>
      </c>
      <c r="DP22" s="589">
        <f t="shared" si="18"/>
        <v>16209.01</v>
      </c>
      <c r="DQ22" s="590">
        <f t="shared" si="19"/>
        <v>0</v>
      </c>
    </row>
    <row r="23" spans="1:121" s="39" customFormat="1" ht="17.25" customHeight="1">
      <c r="A23" s="3" t="s">
        <v>2681</v>
      </c>
      <c r="B23" s="470" t="str">
        <f>IF(D23="","",INDEX(CATALOGO!E:E,MATCH(D23,CATALOGO!D:D,0)))</f>
        <v>HOSPITAL GENERAL DE CHONE</v>
      </c>
      <c r="C23" s="218" t="s">
        <v>2461</v>
      </c>
      <c r="D23" s="471" t="s">
        <v>954</v>
      </c>
      <c r="E23" s="474" t="s">
        <v>225</v>
      </c>
      <c r="F23" s="471" t="str">
        <f t="shared" si="0"/>
        <v>000</v>
      </c>
      <c r="G23" s="472" t="s">
        <v>274</v>
      </c>
      <c r="H23" s="473">
        <v>530255</v>
      </c>
      <c r="I23" s="486" t="s">
        <v>1155</v>
      </c>
      <c r="J23" s="472" t="s">
        <v>193</v>
      </c>
      <c r="K23" s="487" t="str">
        <f>IF(J23="","",INDEX(CATALOGO!AT:AT,MATCH(POA_GC_2025!J23,CATALOGO!AS:AS,0)))</f>
        <v>0000</v>
      </c>
      <c r="L23" s="487" t="str">
        <f>IF(J23="","",INDEX(CATALOGO!AV:AV,MATCH(POA_GC_2025!J23,CATALOGO!AS:AS,0)))</f>
        <v>0000</v>
      </c>
      <c r="M23" s="488" t="str">
        <f>IF(D23="","",INDEX(CATALOGO!E:E,MATCH(D23,CATALOGO!D:D,0)))</f>
        <v>HOSPITAL GENERAL DE CHONE</v>
      </c>
      <c r="N23" s="489" t="str">
        <f>IF(E23="","",INDEX(CATALOGO!L:L,MATCH(POA_GC_2025!E23,CATALOGO!J:J,0)))</f>
        <v>PROVISION Y PRESTACION DE SERVICIOS DE SALUD</v>
      </c>
      <c r="O23" s="490" t="str">
        <f t="shared" si="1"/>
        <v>SIN PROYECTO</v>
      </c>
      <c r="P23" s="491" t="str">
        <f>IF(CR23="","",INDEX(CATALOGO!Q:Q,MATCH(POA_GC_2025!CR23,CATALOGO!P:P,0)))</f>
        <v>GASTO OPERATIVO DE PROVISION DE LOS SERVICIOS DE SALUD</v>
      </c>
      <c r="Q23" s="496" t="str">
        <f>IF(H23="","",INDEX(CATALOGO!AD:AD,MATCH(POA_GC_2025!H23,CATALOGO!AC:AC,0)))</f>
        <v>COMBUSTIBLES Y LUBRICANTES</v>
      </c>
      <c r="R23" s="490" t="str">
        <f t="array" ref="R23">IF(J23="","",INDEX(CATALOGO!AR:AR,MATCH(J23,CATALOGO!AS:AS,0)))</f>
        <v>RECURSOS FISCALES</v>
      </c>
      <c r="S23" s="497" t="str">
        <f>IF(K23="","",INDEX(CATALOGO!AU:AU,MATCH(K23,CATALOGO!AT:AT,0)))</f>
        <v>SIN ORGANISMO</v>
      </c>
      <c r="T23" s="497" t="str">
        <f>IF(L23="","",INDEX(CATALOGO!AW:AW,MATCH(POA_GC_2025!L23,CATALOGO!AV:AV,0)))</f>
        <v>SIN CORRELATIVO</v>
      </c>
      <c r="U23" s="498" t="s">
        <v>495</v>
      </c>
      <c r="V23" s="499" t="s">
        <v>2482</v>
      </c>
      <c r="W23" s="499" t="s">
        <v>2490</v>
      </c>
      <c r="X23" s="500" t="str">
        <f t="array" ref="X23">IF(H23="","",INDEX(CATALOGO!AH:AH,MATCH(H23,CATALOGO!AC:AC,0)))</f>
        <v>06</v>
      </c>
      <c r="Y23" s="507" t="str">
        <f t="array" ref="Y23">IF(H23="","",INDEX(CATALOGO!AF:AF,MATCH(H23,CATALOGO!AC:AC,0)))</f>
        <v>NA</v>
      </c>
      <c r="Z23" s="507" t="str">
        <f t="array" ref="Z23">IF(H23="","",INDEX(CATALOGO!AG:AG,MATCH(H23,CATALOGO!AC:AC,0)))</f>
        <v>NA</v>
      </c>
      <c r="AA23" s="508" t="s">
        <v>194</v>
      </c>
      <c r="AB23" s="509"/>
      <c r="AC23" s="510" t="s">
        <v>206</v>
      </c>
      <c r="AD23" s="511" t="s">
        <v>41</v>
      </c>
      <c r="AE23" s="512">
        <v>46040</v>
      </c>
      <c r="AF23" s="512">
        <v>46044</v>
      </c>
      <c r="AG23" s="512">
        <v>46047</v>
      </c>
      <c r="AH23" s="512">
        <v>46053</v>
      </c>
      <c r="AI23" s="512">
        <v>46063</v>
      </c>
      <c r="AJ23" s="519"/>
      <c r="AK23" s="512">
        <v>46068</v>
      </c>
      <c r="AL23" s="512">
        <v>46081</v>
      </c>
      <c r="AM23" s="511" t="s">
        <v>41</v>
      </c>
      <c r="AN23" s="520">
        <v>10000</v>
      </c>
      <c r="AO23" s="520">
        <v>9480.73</v>
      </c>
      <c r="AP23" s="520">
        <v>0</v>
      </c>
      <c r="AQ23" s="520">
        <v>0</v>
      </c>
      <c r="AR23" s="520">
        <v>0</v>
      </c>
      <c r="AS23" s="520">
        <v>0</v>
      </c>
      <c r="AT23" s="520">
        <v>0</v>
      </c>
      <c r="AU23" s="520">
        <v>0</v>
      </c>
      <c r="AV23" s="520"/>
      <c r="AW23" s="520">
        <v>0</v>
      </c>
      <c r="AX23" s="520">
        <v>0</v>
      </c>
      <c r="AY23" s="520">
        <v>0</v>
      </c>
      <c r="AZ23" s="533">
        <f t="shared" si="2"/>
        <v>19480.73</v>
      </c>
      <c r="BA23" s="509"/>
      <c r="BB23" s="534">
        <f>SUMIFS(REPROGRAM!W:W,REPROGRAM!B:B,POA_GC_2025!A23)</f>
        <v>0</v>
      </c>
      <c r="BC23" s="534">
        <f>SUMIFS(REPROGRAM!Y:Y,REPROGRAM!B:B,POA_GC_2025!A23)</f>
        <v>19480.73</v>
      </c>
      <c r="BD23" s="534">
        <f t="shared" si="3"/>
        <v>0</v>
      </c>
      <c r="BE23" s="520">
        <v>0</v>
      </c>
      <c r="BF23" s="539">
        <f>SUMIFS(CERT_PRES!$P:$P,CERT_PRES!$A:$A,$A23,CERT_PRES!$Q:$Q,"ENERO")</f>
        <v>0</v>
      </c>
      <c r="BG23" s="520">
        <v>0</v>
      </c>
      <c r="BH23" s="539">
        <f>SUMIFS(CERT_PRES!$P:$P,CERT_PRES!$A:$A,$A23,CERT_PRES!$Q:$Q,"FEBRERO")</f>
        <v>0</v>
      </c>
      <c r="BI23" s="520">
        <v>0</v>
      </c>
      <c r="BJ23" s="539">
        <f>SUMIFS(CERT_PRES!$P:$P,CERT_PRES!$A:$A,$A23,CERT_PRES!$Q:$Q,"MARZO")</f>
        <v>0</v>
      </c>
      <c r="BK23" s="520">
        <v>0</v>
      </c>
      <c r="BL23" s="539">
        <f>SUMIFS(CERT_PRES!$P:$P,CERT_PRES!$A:$A,$A23,CERT_PRES!$Q:$Q,"ABRIL")</f>
        <v>0</v>
      </c>
      <c r="BM23" s="520">
        <v>0</v>
      </c>
      <c r="BN23" s="539">
        <f>SUMIFS(CERT_PRES!$P:$P,CERT_PRES!$A:$A,$A23,CERT_PRES!$Q:$Q,"MAYO")</f>
        <v>0</v>
      </c>
      <c r="BO23" s="520">
        <v>0</v>
      </c>
      <c r="BP23" s="539">
        <f>SUMIFS(CERT_PRES!$P:$P,CERT_PRES!$A:$A,$A23,CERT_PRES!$Q:$Q,"JUNIO")</f>
        <v>0</v>
      </c>
      <c r="BQ23" s="520">
        <v>0</v>
      </c>
      <c r="BR23" s="539">
        <f>SUMIFS(CERT_PRES!$P:$P,CERT_PRES!$A:$A,$A23,CERT_PRES!$Q:$Q,"JULIO")</f>
        <v>0</v>
      </c>
      <c r="BS23" s="520">
        <v>0</v>
      </c>
      <c r="BT23" s="539">
        <f>SUMIFS(CERT_PRES!$P:$P,CERT_PRES!$A:$A,$A23,CERT_PRES!$Q:$Q,"AGOSTO")</f>
        <v>0</v>
      </c>
      <c r="BU23" s="520"/>
      <c r="BV23" s="539">
        <f>SUMIFS(CERT_PRES!$P:$P,CERT_PRES!$A:$A,$A23,CERT_PRES!$Q:$Q,"SEPTIEMBRE")</f>
        <v>0</v>
      </c>
      <c r="BW23" s="520">
        <v>0</v>
      </c>
      <c r="BX23" s="539">
        <f>SUMIFS(CERT_PRES!$P:$P,CERT_PRES!$A:$A,$A23,CERT_PRES!$Q:$Q,"OCTUBRE")</f>
        <v>0</v>
      </c>
      <c r="BY23" s="520">
        <v>0</v>
      </c>
      <c r="BZ23" s="539">
        <f>SUMIFS(CERT_PRES!$P:$P,CERT_PRES!$A:$A,$A23,CERT_PRES!$Q:$Q,"NOVIEMBRE")</f>
        <v>0</v>
      </c>
      <c r="CA23" s="520">
        <v>0</v>
      </c>
      <c r="CB23" s="533">
        <f>SUMIFS(CERT_PRES!$P:$P,CERT_PRES!$A:$A,$A23,CERT_PRES!$Q:$Q,"DICIEMBRE")</f>
        <v>0</v>
      </c>
      <c r="CC23" s="533">
        <f t="shared" si="4"/>
        <v>0</v>
      </c>
      <c r="CD23" s="552" t="str">
        <f t="shared" si="5"/>
        <v>NO</v>
      </c>
      <c r="CE23" s="553" t="str">
        <f t="shared" si="6"/>
        <v>VALIDADO</v>
      </c>
      <c r="CF23" s="554">
        <f>+((SUMIFS(REPROGRAM!$U:$U,REPROGRAM!$B:$B,$A23,REPROGRAM!$AA:$AA,"NO"))-(SUMIFS(REPROGRAM!$V:$V,REPROGRAM!$B:$B,$A23,REPROGRAM!$AA:$AA,"NO")))</f>
        <v>0</v>
      </c>
      <c r="CG23" s="554">
        <f t="shared" si="7"/>
        <v>0</v>
      </c>
      <c r="CH23" s="554">
        <f t="shared" si="8"/>
        <v>0</v>
      </c>
      <c r="CI23" s="555" t="e">
        <f t="array" ref="CI23">IF(B23="","",INDEX(CATALOGO!C:C,MATCH(B23,CATALOGO!A:A,0)))</f>
        <v>#N/A</v>
      </c>
      <c r="CJ23" s="555" t="e">
        <f t="array" ref="CJ23">IF(B23="","",INDEX(CATALOGO!B:B,MATCH(B23,CATALOGO!A:A,0)))</f>
        <v>#N/A</v>
      </c>
      <c r="CK23" s="497" t="str">
        <f>IF(D23="","",INDEX(CATALOGO!G:G,MATCH(D23,CATALOGO!D:D,0)))</f>
        <v>COORDINACIÓN ZONAL 4</v>
      </c>
      <c r="CL23" s="497" t="str">
        <f>IF(D23="","",INDEX(CATALOGO!H:H,MATCH(D23,CATALOGO!D:D,0)))</f>
        <v>MANABI</v>
      </c>
      <c r="CM23" s="497" t="str">
        <f>IF(D23="","",INDEX(CATALOGO!I:I,MATCH(D23,CATALOGO!D:D,0)))</f>
        <v>CHONE</v>
      </c>
      <c r="CN23" s="556" t="str">
        <f t="array" ref="CN23">IF(H23="","",INDEX(CATALOGO!AE:AE,MATCH(H23,CATALOGO!AC:AC,0)))</f>
        <v>GASTOS OPERATIVOS</v>
      </c>
      <c r="CO23" s="497" t="str">
        <f t="shared" si="9"/>
        <v>NO APLICA</v>
      </c>
      <c r="CP23" s="497" t="str">
        <f>IF(E23="","",INDEX(CATALOGO!K:K,MATCH(POA_GC_2025!E23,CATALOGO!J:J,0)))</f>
        <v>PROV</v>
      </c>
      <c r="CQ23" s="497" t="str">
        <f t="shared" si="10"/>
        <v>CORRIENTE</v>
      </c>
      <c r="CR23" s="497" t="str">
        <f t="shared" si="11"/>
        <v>90000003</v>
      </c>
      <c r="CS23" s="562" t="str">
        <f>IFERROR(VLOOKUP(E23,CATALOGO!$AY$3:$AZ$24,2,0)," ")</f>
        <v>G21</v>
      </c>
      <c r="CT23" s="563" t="str">
        <f>IF(E23="","",INDEX(CATALOGO!AK:AK,MATCH(POA_GC_2025!E23,CATALOGO!AN:AN,0)))</f>
        <v>Mejorar las condiciones de vida de la población de forma integral, promoviendo el acceso equitativo a salud, vivienda y bienestar social.</v>
      </c>
      <c r="CU23" s="563" t="str">
        <f>IF(E23="","",INDEX(CATALOGO!AL:AL,MATCH(POA_GC_2025!E23,CATALOGO!AN:AN,0)))</f>
        <v>OE5 Incrementar la cobertura de las prestaciones de servicios de salud</v>
      </c>
      <c r="CV23" s="552" t="str">
        <f>IF(CU23="","",INDEX(CATALOGO!AM:AM,MATCH(POA_GC_2025!CU23,CATALOGO!AL:AL,0)))</f>
        <v>OE_5</v>
      </c>
      <c r="CW23" s="564"/>
      <c r="CX23" s="565">
        <f>SUMIFS(CERT_ACT_POA!AM:AM,CERT_ACT_POA!C:C,A23)</f>
        <v>0</v>
      </c>
      <c r="CY23" s="565">
        <f t="shared" si="12"/>
        <v>0</v>
      </c>
      <c r="CZ23" s="566">
        <f>SUMIFS(CERT_ACT_POA!$AD:$AD,CERT_ACT_POA!$C:$C,POA_GC_2025!$A23)</f>
        <v>0</v>
      </c>
      <c r="DA23" s="566">
        <f>SUMIFS(CERT_ACT_POA!$AE:$AE,CERT_ACT_POA!$C:$C,POA_GC_2025!$A23)</f>
        <v>0</v>
      </c>
      <c r="DB23" s="566">
        <f>SUMIFS(CERT_ACT_POA!$AF:$AF,CERT_ACT_POA!$C:$C,POA_GC_2025!$A23)</f>
        <v>0</v>
      </c>
      <c r="DC23" s="552" t="str">
        <f t="shared" si="13"/>
        <v>53</v>
      </c>
      <c r="DD23" s="509"/>
      <c r="DE23" s="573"/>
      <c r="DF23" s="574">
        <f>SUMIFS(CERT_PRES!$M:$M,CERT_PRES!$A:$A,$A23)</f>
        <v>0</v>
      </c>
      <c r="DG23" s="574">
        <f>SUMIFS(CERT_PRES!$O:$O,CERT_PRES!$A:$A,$A23)</f>
        <v>0</v>
      </c>
      <c r="DH23" s="574">
        <f>SUMIFS(CERT_PRES!$P:$P,CERT_PRES!$A:$A,$A23)</f>
        <v>0</v>
      </c>
      <c r="DI23" s="587">
        <f t="shared" si="14"/>
        <v>0</v>
      </c>
      <c r="DJ23" s="668">
        <f>IFERROR(VLOOKUP($A23,CERT_PRES!$A$6:$L$3884,12,0),0)</f>
        <v>0</v>
      </c>
      <c r="DK23" s="574" t="str">
        <f t="shared" si="15"/>
        <v>OK</v>
      </c>
      <c r="DL23" s="574" t="str">
        <f t="shared" si="16"/>
        <v>OK</v>
      </c>
      <c r="DM23" s="574" t="str">
        <f t="shared" si="20"/>
        <v/>
      </c>
      <c r="DN23" s="574" t="str">
        <f t="shared" si="17"/>
        <v/>
      </c>
      <c r="DO23" s="588">
        <f>IFERROR(VLOOKUP(A23,#REF!,82,0),0)</f>
        <v>0</v>
      </c>
      <c r="DP23" s="589">
        <f t="shared" si="18"/>
        <v>0</v>
      </c>
      <c r="DQ23" s="590">
        <f t="shared" si="19"/>
        <v>0</v>
      </c>
    </row>
    <row r="24" spans="1:121" s="39" customFormat="1" ht="17.25" customHeight="1">
      <c r="A24" s="3" t="s">
        <v>2682</v>
      </c>
      <c r="B24" s="470" t="str">
        <f>IF(D24="","",INDEX(CATALOGO!E:E,MATCH(D24,CATALOGO!D:D,0)))</f>
        <v>HOSPITAL GENERAL DE CHONE</v>
      </c>
      <c r="C24" s="218" t="s">
        <v>2440</v>
      </c>
      <c r="D24" s="471" t="s">
        <v>954</v>
      </c>
      <c r="E24" s="474" t="s">
        <v>225</v>
      </c>
      <c r="F24" s="471" t="str">
        <f t="shared" si="0"/>
        <v>000</v>
      </c>
      <c r="G24" s="472" t="s">
        <v>196</v>
      </c>
      <c r="H24" s="473">
        <v>510105</v>
      </c>
      <c r="I24" s="486" t="s">
        <v>1136</v>
      </c>
      <c r="J24" s="472" t="s">
        <v>193</v>
      </c>
      <c r="K24" s="487" t="str">
        <f>IF(J24="","",INDEX(CATALOGO!AT:AT,MATCH(POA_GC_2025!J24,CATALOGO!AS:AS,0)))</f>
        <v>0000</v>
      </c>
      <c r="L24" s="487" t="str">
        <f>IF(J24="","",INDEX(CATALOGO!AV:AV,MATCH(POA_GC_2025!J24,CATALOGO!AS:AS,0)))</f>
        <v>0000</v>
      </c>
      <c r="M24" s="488" t="str">
        <f>IF(D24="","",INDEX(CATALOGO!E:E,MATCH(D24,CATALOGO!D:D,0)))</f>
        <v>HOSPITAL GENERAL DE CHONE</v>
      </c>
      <c r="N24" s="489" t="str">
        <f>IF(E24="","",INDEX(CATALOGO!L:L,MATCH(POA_GC_2025!E24,CATALOGO!J:J,0)))</f>
        <v>PROVISION Y PRESTACION DE SERVICIOS DE SALUD</v>
      </c>
      <c r="O24" s="490" t="str">
        <f t="shared" si="1"/>
        <v>SIN PROYECTO</v>
      </c>
      <c r="P24" s="491" t="str">
        <f>IF(CR24="","",INDEX(CATALOGO!Q:Q,MATCH(POA_GC_2025!CR24,CATALOGO!P:P,0)))</f>
        <v>PRESTACION DE SERVICIOS DE SALUD SEGUNDO NIVEL</v>
      </c>
      <c r="Q24" s="496" t="str">
        <f>IF(H24="","",INDEX(CATALOGO!AD:AD,MATCH(POA_GC_2025!H24,CATALOGO!AC:AC,0)))</f>
        <v>REMUNERACIONES UNIFICADAS</v>
      </c>
      <c r="R24" s="490" t="str">
        <f t="array" ref="R24">IF(J24="","",INDEX(CATALOGO!AR:AR,MATCH(J24,CATALOGO!AS:AS,0)))</f>
        <v>RECURSOS FISCALES</v>
      </c>
      <c r="S24" s="497" t="str">
        <f>IF(K24="","",INDEX(CATALOGO!AU:AU,MATCH(K24,CATALOGO!AT:AT,0)))</f>
        <v>SIN ORGANISMO</v>
      </c>
      <c r="T24" s="497" t="str">
        <f>IF(L24="","",INDEX(CATALOGO!AW:AW,MATCH(POA_GC_2025!L24,CATALOGO!AV:AV,0)))</f>
        <v>SIN CORRELATIVO</v>
      </c>
      <c r="U24" s="498" t="s">
        <v>495</v>
      </c>
      <c r="V24" s="499" t="s">
        <v>2479</v>
      </c>
      <c r="W24" s="499" t="s">
        <v>2480</v>
      </c>
      <c r="X24" s="500" t="str">
        <f t="array" ref="X24">IF(H24="","",INDEX(CATALOGO!AH:AH,MATCH(H24,CATALOGO!AC:AC,0)))</f>
        <v>04</v>
      </c>
      <c r="Y24" s="507" t="str">
        <f t="array" ref="Y24">IF(H24="","",INDEX(CATALOGO!AF:AF,MATCH(H24,CATALOGO!AC:AC,0)))</f>
        <v>NA</v>
      </c>
      <c r="Z24" s="507" t="str">
        <f t="array" ref="Z24">IF(H24="","",INDEX(CATALOGO!AG:AG,MATCH(H24,CATALOGO!AC:AC,0)))</f>
        <v>NA</v>
      </c>
      <c r="AA24" s="508" t="s">
        <v>194</v>
      </c>
      <c r="AB24" s="509"/>
      <c r="AC24" s="510" t="s">
        <v>197</v>
      </c>
      <c r="AD24" s="511" t="s">
        <v>44</v>
      </c>
      <c r="AE24" s="512">
        <v>46073</v>
      </c>
      <c r="AF24" s="512">
        <v>46073</v>
      </c>
      <c r="AG24" s="512">
        <v>46056</v>
      </c>
      <c r="AH24" s="512">
        <v>46056</v>
      </c>
      <c r="AI24" s="512">
        <v>46056</v>
      </c>
      <c r="AJ24" s="519"/>
      <c r="AK24" s="512">
        <v>46056</v>
      </c>
      <c r="AL24" s="512">
        <v>46078</v>
      </c>
      <c r="AM24" s="511" t="s">
        <v>41</v>
      </c>
      <c r="AN24" s="520">
        <v>45035</v>
      </c>
      <c r="AO24" s="520">
        <v>45035</v>
      </c>
      <c r="AP24" s="520">
        <v>45035</v>
      </c>
      <c r="AQ24" s="520">
        <v>45035</v>
      </c>
      <c r="AR24" s="520">
        <v>45035</v>
      </c>
      <c r="AS24" s="520">
        <v>45035</v>
      </c>
      <c r="AT24" s="520">
        <v>45035</v>
      </c>
      <c r="AU24" s="520">
        <v>45035</v>
      </c>
      <c r="AV24" s="520">
        <v>45035</v>
      </c>
      <c r="AW24" s="520">
        <v>45035</v>
      </c>
      <c r="AX24" s="520">
        <v>45035</v>
      </c>
      <c r="AY24" s="520">
        <v>56867</v>
      </c>
      <c r="AZ24" s="533">
        <f t="shared" si="2"/>
        <v>552252</v>
      </c>
      <c r="BA24" s="509"/>
      <c r="BB24" s="534">
        <f>SUMIFS(REPROGRAM!W:W,REPROGRAM!B:B,POA_GC_2025!A24)</f>
        <v>0</v>
      </c>
      <c r="BC24" s="534">
        <f>SUMIFS(REPROGRAM!Y:Y,REPROGRAM!B:B,POA_GC_2025!A24)</f>
        <v>26376</v>
      </c>
      <c r="BD24" s="534">
        <f t="shared" si="3"/>
        <v>525876</v>
      </c>
      <c r="BE24" s="520">
        <v>44302</v>
      </c>
      <c r="BF24" s="539">
        <f>SUMIFS(CERT_PRES!$P:$P,CERT_PRES!$A:$A,$A24,CERT_PRES!$Q:$Q,"ENERO")</f>
        <v>44302</v>
      </c>
      <c r="BG24" s="520">
        <v>44302</v>
      </c>
      <c r="BH24" s="539">
        <f>SUMIFS(CERT_PRES!$P:$P,CERT_PRES!$A:$A,$A24,CERT_PRES!$Q:$Q,"FEBRERO")</f>
        <v>44302</v>
      </c>
      <c r="BI24" s="520">
        <v>44302</v>
      </c>
      <c r="BJ24" s="539">
        <f>SUMIFS(CERT_PRES!$P:$P,CERT_PRES!$A:$A,$A24,CERT_PRES!$Q:$Q,"MARZO")</f>
        <v>44302</v>
      </c>
      <c r="BK24" s="520">
        <v>42004</v>
      </c>
      <c r="BL24" s="539">
        <f>SUMIFS(CERT_PRES!$P:$P,CERT_PRES!$A:$A,$A24,CERT_PRES!$Q:$Q,"ABRIL")</f>
        <v>42004</v>
      </c>
      <c r="BM24" s="520">
        <v>41018</v>
      </c>
      <c r="BN24" s="539">
        <f>SUMIFS(CERT_PRES!$P:$P,CERT_PRES!$A:$A,$A24,CERT_PRES!$Q:$Q,"MAYO")</f>
        <v>41018</v>
      </c>
      <c r="BO24" s="520">
        <v>45035</v>
      </c>
      <c r="BP24" s="539">
        <f>SUMIFS(CERT_PRES!$P:$P,CERT_PRES!$A:$A,$A24,CERT_PRES!$Q:$Q,"JUNIO")</f>
        <v>0</v>
      </c>
      <c r="BQ24" s="520">
        <v>45035</v>
      </c>
      <c r="BR24" s="539">
        <f>SUMIFS(CERT_PRES!$P:$P,CERT_PRES!$A:$A,$A24,CERT_PRES!$Q:$Q,"JULIO")</f>
        <v>0</v>
      </c>
      <c r="BS24" s="520">
        <v>45035</v>
      </c>
      <c r="BT24" s="539">
        <f>SUMIFS(CERT_PRES!$P:$P,CERT_PRES!$A:$A,$A24,CERT_PRES!$Q:$Q,"AGOSTO")</f>
        <v>0</v>
      </c>
      <c r="BU24" s="520">
        <v>45035</v>
      </c>
      <c r="BV24" s="539">
        <f>SUMIFS(CERT_PRES!$P:$P,CERT_PRES!$A:$A,$A24,CERT_PRES!$Q:$Q,"SEPTIEMBRE")</f>
        <v>0</v>
      </c>
      <c r="BW24" s="520">
        <v>45035</v>
      </c>
      <c r="BX24" s="539">
        <f>SUMIFS(CERT_PRES!$P:$P,CERT_PRES!$A:$A,$A24,CERT_PRES!$Q:$Q,"OCTUBRE")</f>
        <v>0</v>
      </c>
      <c r="BY24" s="520">
        <v>45035</v>
      </c>
      <c r="BZ24" s="539">
        <f>SUMIFS(CERT_PRES!$P:$P,CERT_PRES!$A:$A,$A24,CERT_PRES!$Q:$Q,"NOVIEMBRE")</f>
        <v>0</v>
      </c>
      <c r="CA24" s="520">
        <v>39738</v>
      </c>
      <c r="CB24" s="533">
        <f>SUMIFS(CERT_PRES!$P:$P,CERT_PRES!$A:$A,$A24,CERT_PRES!$Q:$Q,"DICIEMBRE")</f>
        <v>0</v>
      </c>
      <c r="CC24" s="533">
        <f t="shared" si="4"/>
        <v>525876</v>
      </c>
      <c r="CD24" s="552" t="str">
        <f t="shared" si="5"/>
        <v>SI</v>
      </c>
      <c r="CE24" s="553" t="str">
        <f t="shared" si="6"/>
        <v>VALIDADO</v>
      </c>
      <c r="CF24" s="554">
        <f>+((SUMIFS(REPROGRAM!$U:$U,REPROGRAM!$B:$B,$A24,REPROGRAM!$AA:$AA,"NO"))-(SUMIFS(REPROGRAM!$V:$V,REPROGRAM!$B:$B,$A24,REPROGRAM!$AA:$AA,"NO")))</f>
        <v>0</v>
      </c>
      <c r="CG24" s="554">
        <f t="shared" si="7"/>
        <v>525876</v>
      </c>
      <c r="CH24" s="554">
        <f t="shared" si="8"/>
        <v>0</v>
      </c>
      <c r="CI24" s="555" t="e">
        <f t="array" ref="CI24">IF(B24="","",INDEX(CATALOGO!C:C,MATCH(B24,CATALOGO!A:A,0)))</f>
        <v>#N/A</v>
      </c>
      <c r="CJ24" s="555" t="e">
        <f t="array" ref="CJ24">IF(B24="","",INDEX(CATALOGO!B:B,MATCH(B24,CATALOGO!A:A,0)))</f>
        <v>#N/A</v>
      </c>
      <c r="CK24" s="497" t="str">
        <f>IF(D24="","",INDEX(CATALOGO!G:G,MATCH(D24,CATALOGO!D:D,0)))</f>
        <v>COORDINACIÓN ZONAL 4</v>
      </c>
      <c r="CL24" s="497" t="str">
        <f>IF(D24="","",INDEX(CATALOGO!H:H,MATCH(D24,CATALOGO!D:D,0)))</f>
        <v>MANABI</v>
      </c>
      <c r="CM24" s="497" t="str">
        <f>IF(D24="","",INDEX(CATALOGO!I:I,MATCH(D24,CATALOGO!D:D,0)))</f>
        <v>CHONE</v>
      </c>
      <c r="CN24" s="556" t="str">
        <f t="array" ref="CN24">IF(H24="","",INDEX(CATALOGO!AE:AE,MATCH(H24,CATALOGO!AC:AC,0)))</f>
        <v xml:space="preserve">GASTOS EN PERSONAL </v>
      </c>
      <c r="CO24" s="497" t="str">
        <f t="shared" si="9"/>
        <v>NO APLICA</v>
      </c>
      <c r="CP24" s="497" t="str">
        <f>IF(E24="","",INDEX(CATALOGO!K:K,MATCH(POA_GC_2025!E24,CATALOGO!J:J,0)))</f>
        <v>PROV</v>
      </c>
      <c r="CQ24" s="497" t="str">
        <f t="shared" si="10"/>
        <v>CORRIENTE</v>
      </c>
      <c r="CR24" s="497" t="str">
        <f t="shared" si="11"/>
        <v>90000004</v>
      </c>
      <c r="CS24" s="562" t="str">
        <f>IFERROR(VLOOKUP(E24,CATALOGO!$AY$3:$AZ$24,2,0)," ")</f>
        <v>G21</v>
      </c>
      <c r="CT24" s="563" t="str">
        <f>IF(E24="","",INDEX(CATALOGO!AK:AK,MATCH(POA_GC_2025!E24,CATALOGO!AN:AN,0)))</f>
        <v>Mejorar las condiciones de vida de la población de forma integral, promoviendo el acceso equitativo a salud, vivienda y bienestar social.</v>
      </c>
      <c r="CU24" s="563" t="str">
        <f>IF(E24="","",INDEX(CATALOGO!AL:AL,MATCH(POA_GC_2025!E24,CATALOGO!AN:AN,0)))</f>
        <v>OE5 Incrementar la cobertura de las prestaciones de servicios de salud</v>
      </c>
      <c r="CV24" s="552" t="str">
        <f>IF(CU24="","",INDEX(CATALOGO!AM:AM,MATCH(POA_GC_2025!CU24,CATALOGO!AL:AL,0)))</f>
        <v>OE_5</v>
      </c>
      <c r="CW24" s="564"/>
      <c r="CX24" s="565">
        <f>SUMIFS(CERT_ACT_POA!AM:AM,CERT_ACT_POA!C:C,A24)</f>
        <v>525876</v>
      </c>
      <c r="CY24" s="565">
        <f t="shared" si="12"/>
        <v>0</v>
      </c>
      <c r="CZ24" s="566">
        <f>SUMIFS(CERT_ACT_POA!$AD:$AD,CERT_ACT_POA!$C:$C,POA_GC_2025!$A24)</f>
        <v>0</v>
      </c>
      <c r="DA24" s="566">
        <f>SUMIFS(CERT_ACT_POA!$AE:$AE,CERT_ACT_POA!$C:$C,POA_GC_2025!$A24)</f>
        <v>0</v>
      </c>
      <c r="DB24" s="566">
        <f>SUMIFS(CERT_ACT_POA!$AF:$AF,CERT_ACT_POA!$C:$C,POA_GC_2025!$A24)</f>
        <v>0</v>
      </c>
      <c r="DC24" s="552" t="str">
        <f t="shared" si="13"/>
        <v>51</v>
      </c>
      <c r="DD24" s="509"/>
      <c r="DE24" s="573"/>
      <c r="DF24" s="574">
        <f>SUMIFS(CERT_PRES!$M:$M,CERT_PRES!$A:$A,$A24)</f>
        <v>0</v>
      </c>
      <c r="DG24" s="574">
        <f>SUMIFS(CERT_PRES!$O:$O,CERT_PRES!$A:$A,$A24)</f>
        <v>215928</v>
      </c>
      <c r="DH24" s="574">
        <f>SUMIFS(CERT_PRES!$P:$P,CERT_PRES!$A:$A,$A24)</f>
        <v>215928</v>
      </c>
      <c r="DI24" s="587">
        <f t="shared" si="14"/>
        <v>0</v>
      </c>
      <c r="DJ24" s="668">
        <f>IFERROR(VLOOKUP($A24,CERT_PRES!$A$6:$L$3884,12,0),0)</f>
        <v>0</v>
      </c>
      <c r="DK24" s="574" t="str">
        <f t="shared" si="15"/>
        <v>OK</v>
      </c>
      <c r="DL24" s="574" t="str">
        <f t="shared" si="16"/>
        <v>OK</v>
      </c>
      <c r="DM24" s="574">
        <f t="shared" si="20"/>
        <v>215928</v>
      </c>
      <c r="DN24" s="574" t="str">
        <f t="shared" si="17"/>
        <v/>
      </c>
      <c r="DO24" s="588">
        <f>IFERROR(VLOOKUP(A24,#REF!,82,0),0)</f>
        <v>0</v>
      </c>
      <c r="DP24" s="589">
        <f t="shared" si="18"/>
        <v>215928</v>
      </c>
      <c r="DQ24" s="590">
        <f t="shared" si="19"/>
        <v>309948</v>
      </c>
    </row>
    <row r="25" spans="1:121" s="39" customFormat="1" ht="17.25" customHeight="1">
      <c r="A25" s="3" t="s">
        <v>2683</v>
      </c>
      <c r="B25" s="470" t="str">
        <f>IF(D25="","",INDEX(CATALOGO!E:E,MATCH(D25,CATALOGO!D:D,0)))</f>
        <v>HOSPITAL GENERAL DE CHONE</v>
      </c>
      <c r="C25" s="218" t="s">
        <v>2441</v>
      </c>
      <c r="D25" s="471" t="s">
        <v>954</v>
      </c>
      <c r="E25" s="474" t="s">
        <v>225</v>
      </c>
      <c r="F25" s="471" t="str">
        <f t="shared" si="0"/>
        <v>000</v>
      </c>
      <c r="G25" s="472" t="s">
        <v>196</v>
      </c>
      <c r="H25" s="473">
        <v>510106</v>
      </c>
      <c r="I25" s="486" t="s">
        <v>1136</v>
      </c>
      <c r="J25" s="472" t="s">
        <v>193</v>
      </c>
      <c r="K25" s="487" t="str">
        <f>IF(J25="","",INDEX(CATALOGO!AT:AT,MATCH(POA_GC_2025!J25,CATALOGO!AS:AS,0)))</f>
        <v>0000</v>
      </c>
      <c r="L25" s="487" t="str">
        <f>IF(J25="","",INDEX(CATALOGO!AV:AV,MATCH(POA_GC_2025!J25,CATALOGO!AS:AS,0)))</f>
        <v>0000</v>
      </c>
      <c r="M25" s="488" t="str">
        <f>IF(D25="","",INDEX(CATALOGO!E:E,MATCH(D25,CATALOGO!D:D,0)))</f>
        <v>HOSPITAL GENERAL DE CHONE</v>
      </c>
      <c r="N25" s="489" t="str">
        <f>IF(E25="","",INDEX(CATALOGO!L:L,MATCH(POA_GC_2025!E25,CATALOGO!J:J,0)))</f>
        <v>PROVISION Y PRESTACION DE SERVICIOS DE SALUD</v>
      </c>
      <c r="O25" s="490" t="str">
        <f t="shared" si="1"/>
        <v>SIN PROYECTO</v>
      </c>
      <c r="P25" s="491" t="str">
        <f>IF(CR25="","",INDEX(CATALOGO!Q:Q,MATCH(POA_GC_2025!CR25,CATALOGO!P:P,0)))</f>
        <v>PRESTACION DE SERVICIOS DE SALUD SEGUNDO NIVEL</v>
      </c>
      <c r="Q25" s="496" t="str">
        <f>IF(H25="","",INDEX(CATALOGO!AD:AD,MATCH(POA_GC_2025!H25,CATALOGO!AC:AC,0)))</f>
        <v>SALARIOS UNIFICADOS</v>
      </c>
      <c r="R25" s="490" t="str">
        <f t="array" ref="R25">IF(J25="","",INDEX(CATALOGO!AR:AR,MATCH(J25,CATALOGO!AS:AS,0)))</f>
        <v>RECURSOS FISCALES</v>
      </c>
      <c r="S25" s="497" t="str">
        <f>IF(K25="","",INDEX(CATALOGO!AU:AU,MATCH(K25,CATALOGO!AT:AT,0)))</f>
        <v>SIN ORGANISMO</v>
      </c>
      <c r="T25" s="497" t="str">
        <f>IF(L25="","",INDEX(CATALOGO!AW:AW,MATCH(POA_GC_2025!L25,CATALOGO!AV:AV,0)))</f>
        <v>SIN CORRELATIVO</v>
      </c>
      <c r="U25" s="498" t="s">
        <v>495</v>
      </c>
      <c r="V25" s="499" t="s">
        <v>2479</v>
      </c>
      <c r="W25" s="499" t="s">
        <v>2480</v>
      </c>
      <c r="X25" s="500" t="str">
        <f t="array" ref="X25">IF(H25="","",INDEX(CATALOGO!AH:AH,MATCH(H25,CATALOGO!AC:AC,0)))</f>
        <v>04</v>
      </c>
      <c r="Y25" s="507" t="str">
        <f t="array" ref="Y25">IF(H25="","",INDEX(CATALOGO!AF:AF,MATCH(H25,CATALOGO!AC:AC,0)))</f>
        <v>NA</v>
      </c>
      <c r="Z25" s="507" t="str">
        <f t="array" ref="Z25">IF(H25="","",INDEX(CATALOGO!AG:AG,MATCH(H25,CATALOGO!AC:AC,0)))</f>
        <v>NA</v>
      </c>
      <c r="AA25" s="508" t="s">
        <v>194</v>
      </c>
      <c r="AB25" s="509"/>
      <c r="AC25" s="510" t="s">
        <v>197</v>
      </c>
      <c r="AD25" s="511" t="s">
        <v>44</v>
      </c>
      <c r="AE25" s="512">
        <v>46073</v>
      </c>
      <c r="AF25" s="512">
        <v>46073</v>
      </c>
      <c r="AG25" s="512">
        <v>46056</v>
      </c>
      <c r="AH25" s="512">
        <v>46056</v>
      </c>
      <c r="AI25" s="512">
        <v>46056</v>
      </c>
      <c r="AJ25" s="519"/>
      <c r="AK25" s="512">
        <v>46056</v>
      </c>
      <c r="AL25" s="512">
        <v>46078</v>
      </c>
      <c r="AM25" s="511" t="s">
        <v>41</v>
      </c>
      <c r="AN25" s="520">
        <v>94897.54</v>
      </c>
      <c r="AO25" s="520">
        <v>94897.54</v>
      </c>
      <c r="AP25" s="520">
        <v>94897.54</v>
      </c>
      <c r="AQ25" s="520">
        <v>94897.54</v>
      </c>
      <c r="AR25" s="520">
        <v>94897.54</v>
      </c>
      <c r="AS25" s="520">
        <v>94897.54</v>
      </c>
      <c r="AT25" s="520">
        <v>94897.54</v>
      </c>
      <c r="AU25" s="520">
        <v>94897.54</v>
      </c>
      <c r="AV25" s="520">
        <v>94897.54</v>
      </c>
      <c r="AW25" s="520">
        <v>94897.54</v>
      </c>
      <c r="AX25" s="520">
        <v>94897.54</v>
      </c>
      <c r="AY25" s="520">
        <v>122610.82</v>
      </c>
      <c r="AZ25" s="533">
        <f t="shared" si="2"/>
        <v>1166483.7600000002</v>
      </c>
      <c r="BA25" s="509"/>
      <c r="BB25" s="534">
        <f>SUMIFS(REPROGRAM!W:W,REPROGRAM!B:B,POA_GC_2025!A25)</f>
        <v>0</v>
      </c>
      <c r="BC25" s="534">
        <f>SUMIFS(REPROGRAM!Y:Y,REPROGRAM!B:B,POA_GC_2025!A25)</f>
        <v>27713.279999999999</v>
      </c>
      <c r="BD25" s="534">
        <f t="shared" si="3"/>
        <v>1138770.4800000002</v>
      </c>
      <c r="BE25" s="520">
        <v>93577.86</v>
      </c>
      <c r="BF25" s="539">
        <f>SUMIFS(CERT_PRES!$P:$P,CERT_PRES!$A:$A,$A25,CERT_PRES!$Q:$Q,"ENERO")</f>
        <v>93577.86</v>
      </c>
      <c r="BG25" s="520">
        <v>93577.86</v>
      </c>
      <c r="BH25" s="539">
        <f>SUMIFS(CERT_PRES!$P:$P,CERT_PRES!$A:$A,$A25,CERT_PRES!$Q:$Q,"FEBRERO")</f>
        <v>93577.86</v>
      </c>
      <c r="BI25" s="520">
        <v>93577.86</v>
      </c>
      <c r="BJ25" s="539">
        <f>SUMIFS(CERT_PRES!$P:$P,CERT_PRES!$A:$A,$A25,CERT_PRES!$Q:$Q,"MARZO")</f>
        <v>93577.86</v>
      </c>
      <c r="BK25" s="520">
        <v>93006</v>
      </c>
      <c r="BL25" s="539">
        <f>SUMIFS(CERT_PRES!$P:$P,CERT_PRES!$A:$A,$A25,CERT_PRES!$Q:$Q,"ABRIL")</f>
        <v>93006</v>
      </c>
      <c r="BM25" s="520">
        <v>93577.86</v>
      </c>
      <c r="BN25" s="539">
        <f>SUMIFS(CERT_PRES!$P:$P,CERT_PRES!$A:$A,$A25,CERT_PRES!$Q:$Q,"MAYO")</f>
        <v>93577.86</v>
      </c>
      <c r="BO25" s="520">
        <v>94897.54</v>
      </c>
      <c r="BP25" s="539">
        <f>SUMIFS(CERT_PRES!$P:$P,CERT_PRES!$A:$A,$A25,CERT_PRES!$Q:$Q,"JUNIO")</f>
        <v>0</v>
      </c>
      <c r="BQ25" s="520">
        <v>94897.54</v>
      </c>
      <c r="BR25" s="539">
        <f>SUMIFS(CERT_PRES!$P:$P,CERT_PRES!$A:$A,$A25,CERT_PRES!$Q:$Q,"JULIO")</f>
        <v>0</v>
      </c>
      <c r="BS25" s="520">
        <v>94897.54</v>
      </c>
      <c r="BT25" s="539">
        <f>SUMIFS(CERT_PRES!$P:$P,CERT_PRES!$A:$A,$A25,CERT_PRES!$Q:$Q,"AGOSTO")</f>
        <v>0</v>
      </c>
      <c r="BU25" s="520">
        <v>94897.54</v>
      </c>
      <c r="BV25" s="539">
        <f>SUMIFS(CERT_PRES!$P:$P,CERT_PRES!$A:$A,$A25,CERT_PRES!$Q:$Q,"SEPTIEMBRE")</f>
        <v>0</v>
      </c>
      <c r="BW25" s="520">
        <v>94897.54</v>
      </c>
      <c r="BX25" s="539">
        <f>SUMIFS(CERT_PRES!$P:$P,CERT_PRES!$A:$A,$A25,CERT_PRES!$Q:$Q,"OCTUBRE")</f>
        <v>0</v>
      </c>
      <c r="BY25" s="520">
        <v>94897.54</v>
      </c>
      <c r="BZ25" s="539">
        <f>SUMIFS(CERT_PRES!$P:$P,CERT_PRES!$A:$A,$A25,CERT_PRES!$Q:$Q,"NOVIEMBRE")</f>
        <v>0</v>
      </c>
      <c r="CA25" s="520">
        <v>102067.8</v>
      </c>
      <c r="CB25" s="533">
        <f>SUMIFS(CERT_PRES!$P:$P,CERT_PRES!$A:$A,$A25,CERT_PRES!$Q:$Q,"DICIEMBRE")</f>
        <v>0</v>
      </c>
      <c r="CC25" s="533">
        <f t="shared" si="4"/>
        <v>1138770.4800000002</v>
      </c>
      <c r="CD25" s="552" t="str">
        <f t="shared" si="5"/>
        <v>SI</v>
      </c>
      <c r="CE25" s="553" t="str">
        <f t="shared" si="6"/>
        <v>VALIDADO</v>
      </c>
      <c r="CF25" s="554">
        <f>+((SUMIFS(REPROGRAM!$U:$U,REPROGRAM!$B:$B,$A25,REPROGRAM!$AA:$AA,"NO"))-(SUMIFS(REPROGRAM!$V:$V,REPROGRAM!$B:$B,$A25,REPROGRAM!$AA:$AA,"NO")))</f>
        <v>0</v>
      </c>
      <c r="CG25" s="554">
        <f t="shared" si="7"/>
        <v>1138770.48</v>
      </c>
      <c r="CH25" s="554">
        <f t="shared" si="8"/>
        <v>0</v>
      </c>
      <c r="CI25" s="555" t="e">
        <f t="array" ref="CI25">IF(B25="","",INDEX(CATALOGO!C:C,MATCH(B25,CATALOGO!A:A,0)))</f>
        <v>#N/A</v>
      </c>
      <c r="CJ25" s="555" t="e">
        <f t="array" ref="CJ25">IF(B25="","",INDEX(CATALOGO!B:B,MATCH(B25,CATALOGO!A:A,0)))</f>
        <v>#N/A</v>
      </c>
      <c r="CK25" s="497" t="str">
        <f>IF(D25="","",INDEX(CATALOGO!G:G,MATCH(D25,CATALOGO!D:D,0)))</f>
        <v>COORDINACIÓN ZONAL 4</v>
      </c>
      <c r="CL25" s="497" t="str">
        <f>IF(D25="","",INDEX(CATALOGO!H:H,MATCH(D25,CATALOGO!D:D,0)))</f>
        <v>MANABI</v>
      </c>
      <c r="CM25" s="497" t="str">
        <f>IF(D25="","",INDEX(CATALOGO!I:I,MATCH(D25,CATALOGO!D:D,0)))</f>
        <v>CHONE</v>
      </c>
      <c r="CN25" s="556" t="str">
        <f t="array" ref="CN25">IF(H25="","",INDEX(CATALOGO!AE:AE,MATCH(H25,CATALOGO!AC:AC,0)))</f>
        <v xml:space="preserve">GASTOS EN PERSONAL </v>
      </c>
      <c r="CO25" s="497" t="str">
        <f t="shared" si="9"/>
        <v>NO APLICA</v>
      </c>
      <c r="CP25" s="497" t="str">
        <f>IF(E25="","",INDEX(CATALOGO!K:K,MATCH(POA_GC_2025!E25,CATALOGO!J:J,0)))</f>
        <v>PROV</v>
      </c>
      <c r="CQ25" s="497" t="str">
        <f t="shared" si="10"/>
        <v>CORRIENTE</v>
      </c>
      <c r="CR25" s="497" t="str">
        <f t="shared" si="11"/>
        <v>90000004</v>
      </c>
      <c r="CS25" s="562" t="str">
        <f>IFERROR(VLOOKUP(E25,CATALOGO!$AY$3:$AZ$24,2,0)," ")</f>
        <v>G21</v>
      </c>
      <c r="CT25" s="563" t="str">
        <f>IF(E25="","",INDEX(CATALOGO!AK:AK,MATCH(POA_GC_2025!E25,CATALOGO!AN:AN,0)))</f>
        <v>Mejorar las condiciones de vida de la población de forma integral, promoviendo el acceso equitativo a salud, vivienda y bienestar social.</v>
      </c>
      <c r="CU25" s="563" t="str">
        <f>IF(E25="","",INDEX(CATALOGO!AL:AL,MATCH(POA_GC_2025!E25,CATALOGO!AN:AN,0)))</f>
        <v>OE5 Incrementar la cobertura de las prestaciones de servicios de salud</v>
      </c>
      <c r="CV25" s="552" t="str">
        <f>IF(CU25="","",INDEX(CATALOGO!AM:AM,MATCH(POA_GC_2025!CU25,CATALOGO!AL:AL,0)))</f>
        <v>OE_5</v>
      </c>
      <c r="CW25" s="564"/>
      <c r="CX25" s="565">
        <f>SUMIFS(CERT_ACT_POA!AM:AM,CERT_ACT_POA!C:C,A25)</f>
        <v>1138770.48</v>
      </c>
      <c r="CY25" s="565">
        <f t="shared" si="12"/>
        <v>2.3283064365386963E-10</v>
      </c>
      <c r="CZ25" s="566">
        <f>SUMIFS(CERT_ACT_POA!$AD:$AD,CERT_ACT_POA!$C:$C,POA_GC_2025!$A25)</f>
        <v>0</v>
      </c>
      <c r="DA25" s="566">
        <f>SUMIFS(CERT_ACT_POA!$AE:$AE,CERT_ACT_POA!$C:$C,POA_GC_2025!$A25)</f>
        <v>0</v>
      </c>
      <c r="DB25" s="566">
        <f>SUMIFS(CERT_ACT_POA!$AF:$AF,CERT_ACT_POA!$C:$C,POA_GC_2025!$A25)</f>
        <v>0</v>
      </c>
      <c r="DC25" s="552" t="str">
        <f t="shared" si="13"/>
        <v>51</v>
      </c>
      <c r="DD25" s="509"/>
      <c r="DE25" s="573"/>
      <c r="DF25" s="574">
        <f>SUMIFS(CERT_PRES!$M:$M,CERT_PRES!$A:$A,$A25)</f>
        <v>0</v>
      </c>
      <c r="DG25" s="574">
        <f>SUMIFS(CERT_PRES!$O:$O,CERT_PRES!$A:$A,$A25)</f>
        <v>467317.44</v>
      </c>
      <c r="DH25" s="574">
        <f>SUMIFS(CERT_PRES!$P:$P,CERT_PRES!$A:$A,$A25)</f>
        <v>467317.44</v>
      </c>
      <c r="DI25" s="587">
        <f t="shared" si="14"/>
        <v>0</v>
      </c>
      <c r="DJ25" s="668">
        <f>IFERROR(VLOOKUP($A25,CERT_PRES!$A$6:$L$3884,12,0),0)</f>
        <v>0</v>
      </c>
      <c r="DK25" s="574" t="str">
        <f t="shared" si="15"/>
        <v>OK</v>
      </c>
      <c r="DL25" s="574" t="str">
        <f t="shared" si="16"/>
        <v>OK</v>
      </c>
      <c r="DM25" s="574">
        <f t="shared" si="20"/>
        <v>467317.44</v>
      </c>
      <c r="DN25" s="574" t="str">
        <f t="shared" si="17"/>
        <v/>
      </c>
      <c r="DO25" s="588">
        <f>IFERROR(VLOOKUP(A25,#REF!,82,0),0)</f>
        <v>0</v>
      </c>
      <c r="DP25" s="589">
        <f t="shared" si="18"/>
        <v>467317.44</v>
      </c>
      <c r="DQ25" s="590">
        <f t="shared" si="19"/>
        <v>671453.04</v>
      </c>
    </row>
    <row r="26" spans="1:121" s="39" customFormat="1" ht="17.25" customHeight="1">
      <c r="A26" s="3" t="s">
        <v>2684</v>
      </c>
      <c r="B26" s="470" t="str">
        <f>IF(D26="","",INDEX(CATALOGO!E:E,MATCH(D26,CATALOGO!D:D,0)))</f>
        <v>HOSPITAL GENERAL DE CHONE</v>
      </c>
      <c r="C26" s="218" t="s">
        <v>2442</v>
      </c>
      <c r="D26" s="471" t="s">
        <v>954</v>
      </c>
      <c r="E26" s="474" t="s">
        <v>225</v>
      </c>
      <c r="F26" s="471" t="str">
        <f t="shared" si="0"/>
        <v>000</v>
      </c>
      <c r="G26" s="472" t="s">
        <v>196</v>
      </c>
      <c r="H26" s="473">
        <v>510111</v>
      </c>
      <c r="I26" s="486" t="s">
        <v>1136</v>
      </c>
      <c r="J26" s="472" t="s">
        <v>193</v>
      </c>
      <c r="K26" s="487" t="str">
        <f>IF(J26="","",INDEX(CATALOGO!AT:AT,MATCH(POA_GC_2025!J26,CATALOGO!AS:AS,0)))</f>
        <v>0000</v>
      </c>
      <c r="L26" s="487" t="str">
        <f>IF(J26="","",INDEX(CATALOGO!AV:AV,MATCH(POA_GC_2025!J26,CATALOGO!AS:AS,0)))</f>
        <v>0000</v>
      </c>
      <c r="M26" s="488" t="str">
        <f>IF(D26="","",INDEX(CATALOGO!E:E,MATCH(D26,CATALOGO!D:D,0)))</f>
        <v>HOSPITAL GENERAL DE CHONE</v>
      </c>
      <c r="N26" s="489" t="str">
        <f>IF(E26="","",INDEX(CATALOGO!L:L,MATCH(POA_GC_2025!E26,CATALOGO!J:J,0)))</f>
        <v>PROVISION Y PRESTACION DE SERVICIOS DE SALUD</v>
      </c>
      <c r="O26" s="490" t="str">
        <f t="shared" si="1"/>
        <v>SIN PROYECTO</v>
      </c>
      <c r="P26" s="491" t="str">
        <f>IF(CR26="","",INDEX(CATALOGO!Q:Q,MATCH(POA_GC_2025!CR26,CATALOGO!P:P,0)))</f>
        <v>PRESTACION DE SERVICIOS DE SALUD SEGUNDO NIVEL</v>
      </c>
      <c r="Q26" s="496" t="str">
        <f>IF(H26="","",INDEX(CATALOGO!AD:AD,MATCH(POA_GC_2025!H26,CATALOGO!AC:AC,0)))</f>
        <v xml:space="preserve">REMUNERACIONES UNIFICADAS DE PROFESIONALES DE LA SALUD </v>
      </c>
      <c r="R26" s="490" t="str">
        <f t="array" ref="R26">IF(J26="","",INDEX(CATALOGO!AR:AR,MATCH(J26,CATALOGO!AS:AS,0)))</f>
        <v>RECURSOS FISCALES</v>
      </c>
      <c r="S26" s="497" t="str">
        <f>IF(K26="","",INDEX(CATALOGO!AU:AU,MATCH(K26,CATALOGO!AT:AT,0)))</f>
        <v>SIN ORGANISMO</v>
      </c>
      <c r="T26" s="497" t="str">
        <f>IF(L26="","",INDEX(CATALOGO!AW:AW,MATCH(POA_GC_2025!L26,CATALOGO!AV:AV,0)))</f>
        <v>SIN CORRELATIVO</v>
      </c>
      <c r="U26" s="498" t="s">
        <v>495</v>
      </c>
      <c r="V26" s="499" t="s">
        <v>2479</v>
      </c>
      <c r="W26" s="499" t="s">
        <v>2480</v>
      </c>
      <c r="X26" s="500" t="str">
        <f t="array" ref="X26">IF(H26="","",INDEX(CATALOGO!AH:AH,MATCH(H26,CATALOGO!AC:AC,0)))</f>
        <v>04</v>
      </c>
      <c r="Y26" s="507" t="str">
        <f t="array" ref="Y26">IF(H26="","",INDEX(CATALOGO!AF:AF,MATCH(H26,CATALOGO!AC:AC,0)))</f>
        <v>NA</v>
      </c>
      <c r="Z26" s="507" t="str">
        <f t="array" ref="Z26">IF(H26="","",INDEX(CATALOGO!AG:AG,MATCH(H26,CATALOGO!AC:AC,0)))</f>
        <v>NA</v>
      </c>
      <c r="AA26" s="508" t="s">
        <v>194</v>
      </c>
      <c r="AB26" s="509"/>
      <c r="AC26" s="510" t="s">
        <v>197</v>
      </c>
      <c r="AD26" s="511" t="s">
        <v>44</v>
      </c>
      <c r="AE26" s="512">
        <v>46073</v>
      </c>
      <c r="AF26" s="512">
        <v>46073</v>
      </c>
      <c r="AG26" s="512">
        <v>46056</v>
      </c>
      <c r="AH26" s="512">
        <v>46056</v>
      </c>
      <c r="AI26" s="512">
        <v>46056</v>
      </c>
      <c r="AJ26" s="519"/>
      <c r="AK26" s="512">
        <v>46056</v>
      </c>
      <c r="AL26" s="512">
        <v>46078</v>
      </c>
      <c r="AM26" s="511" t="s">
        <v>41</v>
      </c>
      <c r="AN26" s="520">
        <v>269785</v>
      </c>
      <c r="AO26" s="520">
        <v>269785</v>
      </c>
      <c r="AP26" s="520">
        <v>269785</v>
      </c>
      <c r="AQ26" s="520">
        <v>269785</v>
      </c>
      <c r="AR26" s="520">
        <v>269785</v>
      </c>
      <c r="AS26" s="520">
        <v>269785</v>
      </c>
      <c r="AT26" s="520">
        <v>269785</v>
      </c>
      <c r="AU26" s="520">
        <v>269785</v>
      </c>
      <c r="AV26" s="520">
        <v>269785</v>
      </c>
      <c r="AW26" s="520">
        <v>269785</v>
      </c>
      <c r="AX26" s="520">
        <v>269785</v>
      </c>
      <c r="AY26" s="520">
        <v>220825</v>
      </c>
      <c r="AZ26" s="533">
        <f t="shared" si="2"/>
        <v>3188460</v>
      </c>
      <c r="BA26" s="509"/>
      <c r="BB26" s="534">
        <f>SUMIFS(REPROGRAM!W:W,REPROGRAM!B:B,POA_GC_2025!A26)</f>
        <v>63504</v>
      </c>
      <c r="BC26" s="534">
        <f>SUMIFS(REPROGRAM!Y:Y,REPROGRAM!B:B,POA_GC_2025!A26)</f>
        <v>0</v>
      </c>
      <c r="BD26" s="534">
        <f t="shared" si="3"/>
        <v>3251964</v>
      </c>
      <c r="BE26" s="520">
        <v>268373</v>
      </c>
      <c r="BF26" s="539">
        <f>SUMIFS(CERT_PRES!$P:$P,CERT_PRES!$A:$A,$A26,CERT_PRES!$Q:$Q,"ENERO")</f>
        <v>268373</v>
      </c>
      <c r="BG26" s="520">
        <v>268373</v>
      </c>
      <c r="BH26" s="539">
        <f>SUMIFS(CERT_PRES!$P:$P,CERT_PRES!$A:$A,$A26,CERT_PRES!$Q:$Q,"FEBRERO")</f>
        <v>268373</v>
      </c>
      <c r="BI26" s="520">
        <v>265732</v>
      </c>
      <c r="BJ26" s="539">
        <f>SUMIFS(CERT_PRES!$P:$P,CERT_PRES!$A:$A,$A26,CERT_PRES!$Q:$Q,"MARZO")</f>
        <v>265732</v>
      </c>
      <c r="BK26" s="520">
        <v>264056</v>
      </c>
      <c r="BL26" s="539">
        <f>SUMIFS(CERT_PRES!$P:$P,CERT_PRES!$A:$A,$A26,CERT_PRES!$Q:$Q,"ABRIL")</f>
        <v>264056</v>
      </c>
      <c r="BM26" s="520">
        <v>264056</v>
      </c>
      <c r="BN26" s="539">
        <f>SUMIFS(CERT_PRES!$P:$P,CERT_PRES!$A:$A,$A26,CERT_PRES!$Q:$Q,"MAYO")</f>
        <v>264056</v>
      </c>
      <c r="BO26" s="520">
        <v>269785</v>
      </c>
      <c r="BP26" s="539">
        <f>SUMIFS(CERT_PRES!$P:$P,CERT_PRES!$A:$A,$A26,CERT_PRES!$Q:$Q,"JUNIO")</f>
        <v>0</v>
      </c>
      <c r="BQ26" s="520">
        <v>269785</v>
      </c>
      <c r="BR26" s="539">
        <f>SUMIFS(CERT_PRES!$P:$P,CERT_PRES!$A:$A,$A26,CERT_PRES!$Q:$Q,"JULIO")</f>
        <v>0</v>
      </c>
      <c r="BS26" s="520">
        <v>269785</v>
      </c>
      <c r="BT26" s="539">
        <f>SUMIFS(CERT_PRES!$P:$P,CERT_PRES!$A:$A,$A26,CERT_PRES!$Q:$Q,"AGOSTO")</f>
        <v>0</v>
      </c>
      <c r="BU26" s="520">
        <v>269785</v>
      </c>
      <c r="BV26" s="539">
        <f>SUMIFS(CERT_PRES!$P:$P,CERT_PRES!$A:$A,$A26,CERT_PRES!$Q:$Q,"SEPTIEMBRE")</f>
        <v>0</v>
      </c>
      <c r="BW26" s="520">
        <v>269785</v>
      </c>
      <c r="BX26" s="539">
        <f>SUMIFS(CERT_PRES!$P:$P,CERT_PRES!$A:$A,$A26,CERT_PRES!$Q:$Q,"OCTUBRE")</f>
        <v>0</v>
      </c>
      <c r="BY26" s="520">
        <v>269785</v>
      </c>
      <c r="BZ26" s="539">
        <f>SUMIFS(CERT_PRES!$P:$P,CERT_PRES!$A:$A,$A26,CERT_PRES!$Q:$Q,"NOVIEMBRE")</f>
        <v>0</v>
      </c>
      <c r="CA26" s="520">
        <v>302664</v>
      </c>
      <c r="CB26" s="533">
        <f>SUMIFS(CERT_PRES!$P:$P,CERT_PRES!$A:$A,$A26,CERT_PRES!$Q:$Q,"DICIEMBRE")</f>
        <v>0</v>
      </c>
      <c r="CC26" s="533">
        <f t="shared" si="4"/>
        <v>3251964</v>
      </c>
      <c r="CD26" s="552" t="str">
        <f t="shared" si="5"/>
        <v>SI</v>
      </c>
      <c r="CE26" s="553" t="str">
        <f t="shared" si="6"/>
        <v>VALIDADO</v>
      </c>
      <c r="CF26" s="554">
        <f>+((SUMIFS(REPROGRAM!$U:$U,REPROGRAM!$B:$B,$A26,REPROGRAM!$AA:$AA,"NO"))-(SUMIFS(REPROGRAM!$V:$V,REPROGRAM!$B:$B,$A26,REPROGRAM!$AA:$AA,"NO")))</f>
        <v>0</v>
      </c>
      <c r="CG26" s="554">
        <f t="shared" si="7"/>
        <v>3251964</v>
      </c>
      <c r="CH26" s="554">
        <f t="shared" si="8"/>
        <v>0</v>
      </c>
      <c r="CI26" s="555" t="e">
        <f t="array" ref="CI26">IF(B26="","",INDEX(CATALOGO!C:C,MATCH(B26,CATALOGO!A:A,0)))</f>
        <v>#N/A</v>
      </c>
      <c r="CJ26" s="555" t="e">
        <f t="array" ref="CJ26">IF(B26="","",INDEX(CATALOGO!B:B,MATCH(B26,CATALOGO!A:A,0)))</f>
        <v>#N/A</v>
      </c>
      <c r="CK26" s="497" t="str">
        <f>IF(D26="","",INDEX(CATALOGO!G:G,MATCH(D26,CATALOGO!D:D,0)))</f>
        <v>COORDINACIÓN ZONAL 4</v>
      </c>
      <c r="CL26" s="497" t="str">
        <f>IF(D26="","",INDEX(CATALOGO!H:H,MATCH(D26,CATALOGO!D:D,0)))</f>
        <v>MANABI</v>
      </c>
      <c r="CM26" s="497" t="str">
        <f>IF(D26="","",INDEX(CATALOGO!I:I,MATCH(D26,CATALOGO!D:D,0)))</f>
        <v>CHONE</v>
      </c>
      <c r="CN26" s="556" t="str">
        <f t="array" ref="CN26">IF(H26="","",INDEX(CATALOGO!AE:AE,MATCH(H26,CATALOGO!AC:AC,0)))</f>
        <v xml:space="preserve">GASTOS EN PERSONAL </v>
      </c>
      <c r="CO26" s="497" t="str">
        <f t="shared" si="9"/>
        <v>NO APLICA</v>
      </c>
      <c r="CP26" s="497" t="str">
        <f>IF(E26="","",INDEX(CATALOGO!K:K,MATCH(POA_GC_2025!E26,CATALOGO!J:J,0)))</f>
        <v>PROV</v>
      </c>
      <c r="CQ26" s="497" t="str">
        <f t="shared" si="10"/>
        <v>CORRIENTE</v>
      </c>
      <c r="CR26" s="497" t="str">
        <f t="shared" si="11"/>
        <v>90000004</v>
      </c>
      <c r="CS26" s="562" t="str">
        <f>IFERROR(VLOOKUP(E26,CATALOGO!$AY$3:$AZ$24,2,0)," ")</f>
        <v>G21</v>
      </c>
      <c r="CT26" s="563" t="str">
        <f>IF(E26="","",INDEX(CATALOGO!AK:AK,MATCH(POA_GC_2025!E26,CATALOGO!AN:AN,0)))</f>
        <v>Mejorar las condiciones de vida de la población de forma integral, promoviendo el acceso equitativo a salud, vivienda y bienestar social.</v>
      </c>
      <c r="CU26" s="563" t="str">
        <f>IF(E26="","",INDEX(CATALOGO!AL:AL,MATCH(POA_GC_2025!E26,CATALOGO!AN:AN,0)))</f>
        <v>OE5 Incrementar la cobertura de las prestaciones de servicios de salud</v>
      </c>
      <c r="CV26" s="552" t="str">
        <f>IF(CU26="","",INDEX(CATALOGO!AM:AM,MATCH(POA_GC_2025!CU26,CATALOGO!AL:AL,0)))</f>
        <v>OE_5</v>
      </c>
      <c r="CW26" s="564"/>
      <c r="CX26" s="565">
        <f>SUMIFS(CERT_ACT_POA!AM:AM,CERT_ACT_POA!C:C,A26)</f>
        <v>3251964</v>
      </c>
      <c r="CY26" s="565">
        <f t="shared" si="12"/>
        <v>0</v>
      </c>
      <c r="CZ26" s="566">
        <f>SUMIFS(CERT_ACT_POA!$AD:$AD,CERT_ACT_POA!$C:$C,POA_GC_2025!$A26)</f>
        <v>0</v>
      </c>
      <c r="DA26" s="566">
        <f>SUMIFS(CERT_ACT_POA!$AE:$AE,CERT_ACT_POA!$C:$C,POA_GC_2025!$A26)</f>
        <v>0</v>
      </c>
      <c r="DB26" s="566">
        <f>SUMIFS(CERT_ACT_POA!$AF:$AF,CERT_ACT_POA!$C:$C,POA_GC_2025!$A26)</f>
        <v>0</v>
      </c>
      <c r="DC26" s="552" t="str">
        <f t="shared" si="13"/>
        <v>51</v>
      </c>
      <c r="DD26" s="509"/>
      <c r="DE26" s="573"/>
      <c r="DF26" s="574">
        <f>SUMIFS(CERT_PRES!$M:$M,CERT_PRES!$A:$A,$A26)</f>
        <v>0</v>
      </c>
      <c r="DG26" s="574">
        <f>SUMIFS(CERT_PRES!$O:$O,CERT_PRES!$A:$A,$A26)</f>
        <v>1330590</v>
      </c>
      <c r="DH26" s="574">
        <f>SUMIFS(CERT_PRES!$P:$P,CERT_PRES!$A:$A,$A26)</f>
        <v>1330590</v>
      </c>
      <c r="DI26" s="587">
        <f t="shared" si="14"/>
        <v>0</v>
      </c>
      <c r="DJ26" s="668">
        <f>IFERROR(VLOOKUP($A26,CERT_PRES!$A$6:$L$3884,12,0),0)</f>
        <v>0</v>
      </c>
      <c r="DK26" s="574" t="str">
        <f t="shared" si="15"/>
        <v>OK</v>
      </c>
      <c r="DL26" s="574" t="str">
        <f t="shared" si="16"/>
        <v>OK</v>
      </c>
      <c r="DM26" s="574">
        <f t="shared" si="20"/>
        <v>1330590</v>
      </c>
      <c r="DN26" s="574" t="str">
        <f t="shared" si="17"/>
        <v/>
      </c>
      <c r="DO26" s="588">
        <f>IFERROR(VLOOKUP(A26,#REF!,82,0),0)</f>
        <v>0</v>
      </c>
      <c r="DP26" s="589">
        <f t="shared" si="18"/>
        <v>1330590</v>
      </c>
      <c r="DQ26" s="590">
        <f t="shared" si="19"/>
        <v>1921374</v>
      </c>
    </row>
    <row r="27" spans="1:121" s="39" customFormat="1" ht="17.25" customHeight="1">
      <c r="A27" s="3" t="s">
        <v>2685</v>
      </c>
      <c r="B27" s="470" t="str">
        <f>IF(D27="","",INDEX(CATALOGO!E:E,MATCH(D27,CATALOGO!D:D,0)))</f>
        <v>HOSPITAL GENERAL DE CHONE</v>
      </c>
      <c r="C27" s="218" t="s">
        <v>2434</v>
      </c>
      <c r="D27" s="471" t="s">
        <v>954</v>
      </c>
      <c r="E27" s="474" t="s">
        <v>225</v>
      </c>
      <c r="F27" s="471" t="str">
        <f t="shared" si="0"/>
        <v>000</v>
      </c>
      <c r="G27" s="472" t="s">
        <v>196</v>
      </c>
      <c r="H27" s="473">
        <v>510203</v>
      </c>
      <c r="I27" s="486" t="s">
        <v>1136</v>
      </c>
      <c r="J27" s="472" t="s">
        <v>193</v>
      </c>
      <c r="K27" s="487" t="str">
        <f>IF(J27="","",INDEX(CATALOGO!AT:AT,MATCH(POA_GC_2025!J27,CATALOGO!AS:AS,0)))</f>
        <v>0000</v>
      </c>
      <c r="L27" s="487" t="str">
        <f>IF(J27="","",INDEX(CATALOGO!AV:AV,MATCH(POA_GC_2025!J27,CATALOGO!AS:AS,0)))</f>
        <v>0000</v>
      </c>
      <c r="M27" s="488" t="str">
        <f>IF(D27="","",INDEX(CATALOGO!E:E,MATCH(D27,CATALOGO!D:D,0)))</f>
        <v>HOSPITAL GENERAL DE CHONE</v>
      </c>
      <c r="N27" s="489" t="str">
        <f>IF(E27="","",INDEX(CATALOGO!L:L,MATCH(POA_GC_2025!E27,CATALOGO!J:J,0)))</f>
        <v>PROVISION Y PRESTACION DE SERVICIOS DE SALUD</v>
      </c>
      <c r="O27" s="490" t="str">
        <f t="shared" si="1"/>
        <v>SIN PROYECTO</v>
      </c>
      <c r="P27" s="491" t="str">
        <f>IF(CR27="","",INDEX(CATALOGO!Q:Q,MATCH(POA_GC_2025!CR27,CATALOGO!P:P,0)))</f>
        <v>PRESTACION DE SERVICIOS DE SALUD SEGUNDO NIVEL</v>
      </c>
      <c r="Q27" s="496" t="str">
        <f>IF(H27="","",INDEX(CATALOGO!AD:AD,MATCH(POA_GC_2025!H27,CATALOGO!AC:AC,0)))</f>
        <v>DECIMO TERCER SUELDO</v>
      </c>
      <c r="R27" s="490" t="str">
        <f t="array" ref="R27">IF(J27="","",INDEX(CATALOGO!AR:AR,MATCH(J27,CATALOGO!AS:AS,0)))</f>
        <v>RECURSOS FISCALES</v>
      </c>
      <c r="S27" s="497" t="str">
        <f>IF(K27="","",INDEX(CATALOGO!AU:AU,MATCH(K27,CATALOGO!AT:AT,0)))</f>
        <v>SIN ORGANISMO</v>
      </c>
      <c r="T27" s="497" t="str">
        <f>IF(L27="","",INDEX(CATALOGO!AW:AW,MATCH(POA_GC_2025!L27,CATALOGO!AV:AV,0)))</f>
        <v>SIN CORRELATIVO</v>
      </c>
      <c r="U27" s="498" t="s">
        <v>495</v>
      </c>
      <c r="V27" s="499" t="s">
        <v>2479</v>
      </c>
      <c r="W27" s="499" t="s">
        <v>2480</v>
      </c>
      <c r="X27" s="500" t="str">
        <f t="array" ref="X27">IF(H27="","",INDEX(CATALOGO!AH:AH,MATCH(H27,CATALOGO!AC:AC,0)))</f>
        <v>04</v>
      </c>
      <c r="Y27" s="507" t="str">
        <f t="array" ref="Y27">IF(H27="","",INDEX(CATALOGO!AF:AF,MATCH(H27,CATALOGO!AC:AC,0)))</f>
        <v>NA</v>
      </c>
      <c r="Z27" s="507" t="str">
        <f t="array" ref="Z27">IF(H27="","",INDEX(CATALOGO!AG:AG,MATCH(H27,CATALOGO!AC:AC,0)))</f>
        <v>NA</v>
      </c>
      <c r="AA27" s="508" t="s">
        <v>194</v>
      </c>
      <c r="AB27" s="509"/>
      <c r="AC27" s="510" t="s">
        <v>197</v>
      </c>
      <c r="AD27" s="511" t="s">
        <v>44</v>
      </c>
      <c r="AE27" s="512">
        <v>46073</v>
      </c>
      <c r="AF27" s="512">
        <v>46073</v>
      </c>
      <c r="AG27" s="512">
        <v>46056</v>
      </c>
      <c r="AH27" s="512">
        <v>46056</v>
      </c>
      <c r="AI27" s="512">
        <v>46056</v>
      </c>
      <c r="AJ27" s="519"/>
      <c r="AK27" s="512">
        <v>46056</v>
      </c>
      <c r="AL27" s="512">
        <v>46078</v>
      </c>
      <c r="AM27" s="511" t="s">
        <v>41</v>
      </c>
      <c r="AN27" s="520">
        <v>9000</v>
      </c>
      <c r="AO27" s="520">
        <v>9000</v>
      </c>
      <c r="AP27" s="520">
        <v>9000</v>
      </c>
      <c r="AQ27" s="520">
        <v>9000</v>
      </c>
      <c r="AR27" s="520">
        <v>9000</v>
      </c>
      <c r="AS27" s="520">
        <v>9000</v>
      </c>
      <c r="AT27" s="520">
        <v>9000</v>
      </c>
      <c r="AU27" s="520">
        <v>9000</v>
      </c>
      <c r="AV27" s="520">
        <v>9000</v>
      </c>
      <c r="AW27" s="520">
        <v>9000</v>
      </c>
      <c r="AX27" s="520">
        <v>9000</v>
      </c>
      <c r="AY27" s="520">
        <v>613460.78</v>
      </c>
      <c r="AZ27" s="533">
        <f t="shared" si="2"/>
        <v>712460.78</v>
      </c>
      <c r="BA27" s="509"/>
      <c r="BB27" s="534">
        <f>SUMIFS(REPROGRAM!W:W,REPROGRAM!B:B,POA_GC_2025!A27)</f>
        <v>14452.43</v>
      </c>
      <c r="BC27" s="534">
        <f>SUMIFS(REPROGRAM!Y:Y,REPROGRAM!B:B,POA_GC_2025!A27)</f>
        <v>4595.5</v>
      </c>
      <c r="BD27" s="534">
        <f t="shared" si="3"/>
        <v>722317.71000000008</v>
      </c>
      <c r="BE27" s="520">
        <v>10290.799999999999</v>
      </c>
      <c r="BF27" s="539">
        <f>SUMIFS(CERT_PRES!$P:$P,CERT_PRES!$A:$A,$A27,CERT_PRES!$Q:$Q,"ENERO")</f>
        <v>10290.799999999999</v>
      </c>
      <c r="BG27" s="520">
        <v>10504.29</v>
      </c>
      <c r="BH27" s="539">
        <f>SUMIFS(CERT_PRES!$P:$P,CERT_PRES!$A:$A,$A27,CERT_PRES!$Q:$Q,"FEBRERO")</f>
        <v>10504.29</v>
      </c>
      <c r="BI27" s="520">
        <v>11118.06</v>
      </c>
      <c r="BJ27" s="539">
        <f>SUMIFS(CERT_PRES!$P:$P,CERT_PRES!$A:$A,$A27,CERT_PRES!$Q:$Q,"MARZO")</f>
        <v>11118.06</v>
      </c>
      <c r="BK27" s="520">
        <v>10351.31</v>
      </c>
      <c r="BL27" s="539">
        <f>SUMIFS(CERT_PRES!$P:$P,CERT_PRES!$A:$A,$A27,CERT_PRES!$Q:$Q,"ABRIL")</f>
        <v>10351.31</v>
      </c>
      <c r="BM27" s="520">
        <v>10501.76</v>
      </c>
      <c r="BN27" s="539">
        <f>SUMIFS(CERT_PRES!$P:$P,CERT_PRES!$A:$A,$A27,CERT_PRES!$Q:$Q,"MAYO")</f>
        <v>10501.76</v>
      </c>
      <c r="BO27" s="520">
        <v>0</v>
      </c>
      <c r="BP27" s="539">
        <f>SUMIFS(CERT_PRES!$P:$P,CERT_PRES!$A:$A,$A27,CERT_PRES!$Q:$Q,"JUNIO")</f>
        <v>0</v>
      </c>
      <c r="BQ27" s="520">
        <v>9000</v>
      </c>
      <c r="BR27" s="539">
        <f>SUMIFS(CERT_PRES!$P:$P,CERT_PRES!$A:$A,$A27,CERT_PRES!$Q:$Q,"JULIO")</f>
        <v>0</v>
      </c>
      <c r="BS27" s="520">
        <v>9000</v>
      </c>
      <c r="BT27" s="539">
        <f>SUMIFS(CERT_PRES!$P:$P,CERT_PRES!$A:$A,$A27,CERT_PRES!$Q:$Q,"AGOSTO")</f>
        <v>0</v>
      </c>
      <c r="BU27" s="520">
        <v>9000</v>
      </c>
      <c r="BV27" s="539">
        <f>SUMIFS(CERT_PRES!$P:$P,CERT_PRES!$A:$A,$A27,CERT_PRES!$Q:$Q,"SEPTIEMBRE")</f>
        <v>0</v>
      </c>
      <c r="BW27" s="520">
        <v>9000</v>
      </c>
      <c r="BX27" s="539">
        <f>SUMIFS(CERT_PRES!$P:$P,CERT_PRES!$A:$A,$A27,CERT_PRES!$Q:$Q,"OCTUBRE")</f>
        <v>0</v>
      </c>
      <c r="BY27" s="520">
        <v>9000</v>
      </c>
      <c r="BZ27" s="539">
        <f>SUMIFS(CERT_PRES!$P:$P,CERT_PRES!$A:$A,$A27,CERT_PRES!$Q:$Q,"NOVIEMBRE")</f>
        <v>0</v>
      </c>
      <c r="CA27" s="520">
        <v>624551.49</v>
      </c>
      <c r="CB27" s="533">
        <f>SUMIFS(CERT_PRES!$P:$P,CERT_PRES!$A:$A,$A27,CERT_PRES!$Q:$Q,"DICIEMBRE")</f>
        <v>0</v>
      </c>
      <c r="CC27" s="533">
        <f t="shared" si="4"/>
        <v>722317.71</v>
      </c>
      <c r="CD27" s="552" t="str">
        <f t="shared" si="5"/>
        <v>SI</v>
      </c>
      <c r="CE27" s="553" t="str">
        <f t="shared" si="6"/>
        <v>VALIDADO</v>
      </c>
      <c r="CF27" s="554">
        <f>+((SUMIFS(REPROGRAM!$U:$U,REPROGRAM!$B:$B,$A27,REPROGRAM!$AA:$AA,"NO"))-(SUMIFS(REPROGRAM!$V:$V,REPROGRAM!$B:$B,$A27,REPROGRAM!$AA:$AA,"NO")))</f>
        <v>-656.5</v>
      </c>
      <c r="CG27" s="554">
        <f t="shared" si="7"/>
        <v>722974.21</v>
      </c>
      <c r="CH27" s="554">
        <f t="shared" si="8"/>
        <v>0</v>
      </c>
      <c r="CI27" s="555" t="e">
        <f t="array" ref="CI27">IF(B27="","",INDEX(CATALOGO!C:C,MATCH(B27,CATALOGO!A:A,0)))</f>
        <v>#N/A</v>
      </c>
      <c r="CJ27" s="555" t="e">
        <f t="array" ref="CJ27">IF(B27="","",INDEX(CATALOGO!B:B,MATCH(B27,CATALOGO!A:A,0)))</f>
        <v>#N/A</v>
      </c>
      <c r="CK27" s="497" t="str">
        <f>IF(D27="","",INDEX(CATALOGO!G:G,MATCH(D27,CATALOGO!D:D,0)))</f>
        <v>COORDINACIÓN ZONAL 4</v>
      </c>
      <c r="CL27" s="497" t="str">
        <f>IF(D27="","",INDEX(CATALOGO!H:H,MATCH(D27,CATALOGO!D:D,0)))</f>
        <v>MANABI</v>
      </c>
      <c r="CM27" s="497" t="str">
        <f>IF(D27="","",INDEX(CATALOGO!I:I,MATCH(D27,CATALOGO!D:D,0)))</f>
        <v>CHONE</v>
      </c>
      <c r="CN27" s="556" t="str">
        <f t="array" ref="CN27">IF(H27="","",INDEX(CATALOGO!AE:AE,MATCH(H27,CATALOGO!AC:AC,0)))</f>
        <v xml:space="preserve">GASTOS EN PERSONAL </v>
      </c>
      <c r="CO27" s="497" t="str">
        <f t="shared" si="9"/>
        <v>NO APLICA</v>
      </c>
      <c r="CP27" s="497" t="str">
        <f>IF(E27="","",INDEX(CATALOGO!K:K,MATCH(POA_GC_2025!E27,CATALOGO!J:J,0)))</f>
        <v>PROV</v>
      </c>
      <c r="CQ27" s="497" t="str">
        <f t="shared" si="10"/>
        <v>CORRIENTE</v>
      </c>
      <c r="CR27" s="497" t="str">
        <f t="shared" si="11"/>
        <v>90000004</v>
      </c>
      <c r="CS27" s="562" t="str">
        <f>IFERROR(VLOOKUP(E27,CATALOGO!$AY$3:$AZ$24,2,0)," ")</f>
        <v>G21</v>
      </c>
      <c r="CT27" s="563" t="str">
        <f>IF(E27="","",INDEX(CATALOGO!AK:AK,MATCH(POA_GC_2025!E27,CATALOGO!AN:AN,0)))</f>
        <v>Mejorar las condiciones de vida de la población de forma integral, promoviendo el acceso equitativo a salud, vivienda y bienestar social.</v>
      </c>
      <c r="CU27" s="563" t="str">
        <f>IF(E27="","",INDEX(CATALOGO!AL:AL,MATCH(POA_GC_2025!E27,CATALOGO!AN:AN,0)))</f>
        <v>OE5 Incrementar la cobertura de las prestaciones de servicios de salud</v>
      </c>
      <c r="CV27" s="552" t="str">
        <f>IF(CU27="","",INDEX(CATALOGO!AM:AM,MATCH(POA_GC_2025!CU27,CATALOGO!AL:AL,0)))</f>
        <v>OE_5</v>
      </c>
      <c r="CW27" s="564"/>
      <c r="CX27" s="565">
        <f>SUMIFS(CERT_ACT_POA!AM:AM,CERT_ACT_POA!C:C,A27)</f>
        <v>722317.71</v>
      </c>
      <c r="CY27" s="565">
        <f t="shared" si="12"/>
        <v>1.1641532182693481E-10</v>
      </c>
      <c r="CZ27" s="566">
        <f>SUMIFS(CERT_ACT_POA!$AD:$AD,CERT_ACT_POA!$C:$C,POA_GC_2025!$A27)</f>
        <v>0</v>
      </c>
      <c r="DA27" s="566">
        <f>SUMIFS(CERT_ACT_POA!$AE:$AE,CERT_ACT_POA!$C:$C,POA_GC_2025!$A27)</f>
        <v>0</v>
      </c>
      <c r="DB27" s="566">
        <f>SUMIFS(CERT_ACT_POA!$AF:$AF,CERT_ACT_POA!$C:$C,POA_GC_2025!$A27)</f>
        <v>0</v>
      </c>
      <c r="DC27" s="552" t="str">
        <f t="shared" si="13"/>
        <v>51</v>
      </c>
      <c r="DD27" s="509"/>
      <c r="DE27" s="573"/>
      <c r="DF27" s="574">
        <f>SUMIFS(CERT_PRES!$M:$M,CERT_PRES!$A:$A,$A27)</f>
        <v>0</v>
      </c>
      <c r="DG27" s="574">
        <f>SUMIFS(CERT_PRES!$O:$O,CERT_PRES!$A:$A,$A27)</f>
        <v>52766.22</v>
      </c>
      <c r="DH27" s="574">
        <f>SUMIFS(CERT_PRES!$P:$P,CERT_PRES!$A:$A,$A27)</f>
        <v>52766.22</v>
      </c>
      <c r="DI27" s="587">
        <f t="shared" si="14"/>
        <v>-656.5</v>
      </c>
      <c r="DJ27" s="668">
        <f>IFERROR(VLOOKUP($A27,CERT_PRES!$A$6:$L$3884,12,0),0)</f>
        <v>0</v>
      </c>
      <c r="DK27" s="574" t="str">
        <f t="shared" si="15"/>
        <v>OK</v>
      </c>
      <c r="DL27" s="574" t="str">
        <f t="shared" si="16"/>
        <v>OK</v>
      </c>
      <c r="DM27" s="574">
        <f t="shared" si="20"/>
        <v>52766.22</v>
      </c>
      <c r="DN27" s="574" t="str">
        <f t="shared" si="17"/>
        <v/>
      </c>
      <c r="DO27" s="588">
        <f>IFERROR(VLOOKUP(A27,#REF!,82,0),0)</f>
        <v>0</v>
      </c>
      <c r="DP27" s="589">
        <f t="shared" si="18"/>
        <v>52766.22</v>
      </c>
      <c r="DQ27" s="590">
        <f t="shared" si="19"/>
        <v>670207.99</v>
      </c>
    </row>
    <row r="28" spans="1:121" s="39" customFormat="1" ht="17.25" customHeight="1">
      <c r="A28" s="3" t="s">
        <v>2686</v>
      </c>
      <c r="B28" s="470" t="str">
        <f>IF(D28="","",INDEX(CATALOGO!E:E,MATCH(D28,CATALOGO!D:D,0)))</f>
        <v>HOSPITAL GENERAL DE CHONE</v>
      </c>
      <c r="C28" s="218" t="s">
        <v>2427</v>
      </c>
      <c r="D28" s="471" t="s">
        <v>954</v>
      </c>
      <c r="E28" s="474" t="s">
        <v>225</v>
      </c>
      <c r="F28" s="471" t="str">
        <f t="shared" si="0"/>
        <v>000</v>
      </c>
      <c r="G28" s="472" t="s">
        <v>196</v>
      </c>
      <c r="H28" s="473">
        <v>510204</v>
      </c>
      <c r="I28" s="486" t="s">
        <v>1136</v>
      </c>
      <c r="J28" s="472" t="s">
        <v>193</v>
      </c>
      <c r="K28" s="487" t="str">
        <f>IF(J28="","",INDEX(CATALOGO!AT:AT,MATCH(POA_GC_2025!J28,CATALOGO!AS:AS,0)))</f>
        <v>0000</v>
      </c>
      <c r="L28" s="487" t="str">
        <f>IF(J28="","",INDEX(CATALOGO!AV:AV,MATCH(POA_GC_2025!J28,CATALOGO!AS:AS,0)))</f>
        <v>0000</v>
      </c>
      <c r="M28" s="488" t="str">
        <f>IF(D28="","",INDEX(CATALOGO!E:E,MATCH(D28,CATALOGO!D:D,0)))</f>
        <v>HOSPITAL GENERAL DE CHONE</v>
      </c>
      <c r="N28" s="489" t="str">
        <f>IF(E28="","",INDEX(CATALOGO!L:L,MATCH(POA_GC_2025!E28,CATALOGO!J:J,0)))</f>
        <v>PROVISION Y PRESTACION DE SERVICIOS DE SALUD</v>
      </c>
      <c r="O28" s="490" t="str">
        <f t="shared" si="1"/>
        <v>SIN PROYECTO</v>
      </c>
      <c r="P28" s="491" t="str">
        <f>IF(CR28="","",INDEX(CATALOGO!Q:Q,MATCH(POA_GC_2025!CR28,CATALOGO!P:P,0)))</f>
        <v>PRESTACION DE SERVICIOS DE SALUD SEGUNDO NIVEL</v>
      </c>
      <c r="Q28" s="496" t="str">
        <f>IF(H28="","",INDEX(CATALOGO!AD:AD,MATCH(POA_GC_2025!H28,CATALOGO!AC:AC,0)))</f>
        <v>DECIMO CUARTO SUELDO</v>
      </c>
      <c r="R28" s="490" t="str">
        <f t="array" ref="R28">IF(J28="","",INDEX(CATALOGO!AR:AR,MATCH(J28,CATALOGO!AS:AS,0)))</f>
        <v>RECURSOS FISCALES</v>
      </c>
      <c r="S28" s="497" t="str">
        <f>IF(K28="","",INDEX(CATALOGO!AU:AU,MATCH(K28,CATALOGO!AT:AT,0)))</f>
        <v>SIN ORGANISMO</v>
      </c>
      <c r="T28" s="497" t="str">
        <f>IF(L28="","",INDEX(CATALOGO!AW:AW,MATCH(POA_GC_2025!L28,CATALOGO!AV:AV,0)))</f>
        <v>SIN CORRELATIVO</v>
      </c>
      <c r="U28" s="498" t="s">
        <v>495</v>
      </c>
      <c r="V28" s="499" t="s">
        <v>2479</v>
      </c>
      <c r="W28" s="499" t="s">
        <v>2480</v>
      </c>
      <c r="X28" s="500" t="str">
        <f t="array" ref="X28">IF(H28="","",INDEX(CATALOGO!AH:AH,MATCH(H28,CATALOGO!AC:AC,0)))</f>
        <v>04</v>
      </c>
      <c r="Y28" s="507" t="str">
        <f t="array" ref="Y28">IF(H28="","",INDEX(CATALOGO!AF:AF,MATCH(H28,CATALOGO!AC:AC,0)))</f>
        <v>NA</v>
      </c>
      <c r="Z28" s="507" t="str">
        <f t="array" ref="Z28">IF(H28="","",INDEX(CATALOGO!AG:AG,MATCH(H28,CATALOGO!AC:AC,0)))</f>
        <v>NA</v>
      </c>
      <c r="AA28" s="508" t="s">
        <v>194</v>
      </c>
      <c r="AB28" s="509"/>
      <c r="AC28" s="510" t="s">
        <v>197</v>
      </c>
      <c r="AD28" s="511" t="s">
        <v>44</v>
      </c>
      <c r="AE28" s="512">
        <v>46073</v>
      </c>
      <c r="AF28" s="512">
        <v>46073</v>
      </c>
      <c r="AG28" s="512">
        <v>46056</v>
      </c>
      <c r="AH28" s="512">
        <v>46056</v>
      </c>
      <c r="AI28" s="512">
        <v>46056</v>
      </c>
      <c r="AJ28" s="519"/>
      <c r="AK28" s="512">
        <v>46056</v>
      </c>
      <c r="AL28" s="512">
        <v>46078</v>
      </c>
      <c r="AM28" s="511" t="s">
        <v>41</v>
      </c>
      <c r="AN28" s="520">
        <v>3200</v>
      </c>
      <c r="AO28" s="520">
        <v>3200</v>
      </c>
      <c r="AP28" s="520">
        <v>227569.96</v>
      </c>
      <c r="AQ28" s="520">
        <v>3200</v>
      </c>
      <c r="AR28" s="520">
        <v>3200</v>
      </c>
      <c r="AS28" s="520">
        <v>3200</v>
      </c>
      <c r="AT28" s="520">
        <v>3200</v>
      </c>
      <c r="AU28" s="520">
        <v>3200</v>
      </c>
      <c r="AV28" s="520">
        <v>3200</v>
      </c>
      <c r="AW28" s="520">
        <v>3200</v>
      </c>
      <c r="AX28" s="520">
        <v>3200</v>
      </c>
      <c r="AY28" s="520">
        <v>3200</v>
      </c>
      <c r="AZ28" s="533">
        <f t="shared" si="2"/>
        <v>262769.95999999996</v>
      </c>
      <c r="BA28" s="509"/>
      <c r="BB28" s="534">
        <f>SUMIFS(REPROGRAM!W:W,REPROGRAM!B:B,POA_GC_2025!A28)</f>
        <v>6105.71</v>
      </c>
      <c r="BC28" s="534">
        <f>SUMIFS(REPROGRAM!Y:Y,REPROGRAM!B:B,POA_GC_2025!A28)</f>
        <v>0</v>
      </c>
      <c r="BD28" s="534">
        <f t="shared" si="3"/>
        <v>268875.67</v>
      </c>
      <c r="BE28" s="520">
        <v>4540.38</v>
      </c>
      <c r="BF28" s="539">
        <f>SUMIFS(CERT_PRES!$P:$P,CERT_PRES!$A:$A,$A28,CERT_PRES!$Q:$Q,"ENERO")</f>
        <v>4540.38</v>
      </c>
      <c r="BG28" s="520">
        <v>4248.0200000000004</v>
      </c>
      <c r="BH28" s="539">
        <f>SUMIFS(CERT_PRES!$P:$P,CERT_PRES!$A:$A,$A28,CERT_PRES!$Q:$Q,"FEBRERO")</f>
        <v>4248.0200000000004</v>
      </c>
      <c r="BI28" s="520">
        <v>232453.15</v>
      </c>
      <c r="BJ28" s="539">
        <f>SUMIFS(CERT_PRES!$P:$P,CERT_PRES!$A:$A,$A28,CERT_PRES!$Q:$Q,"MARZO")</f>
        <v>232453.15</v>
      </c>
      <c r="BK28" s="520">
        <v>3012.75</v>
      </c>
      <c r="BL28" s="539">
        <f>SUMIFS(CERT_PRES!$P:$P,CERT_PRES!$A:$A,$A28,CERT_PRES!$Q:$Q,"ABRIL")</f>
        <v>3012.75</v>
      </c>
      <c r="BM28" s="520">
        <v>3052.92</v>
      </c>
      <c r="BN28" s="539">
        <f>SUMIFS(CERT_PRES!$P:$P,CERT_PRES!$A:$A,$A28,CERT_PRES!$Q:$Q,"MAYO")</f>
        <v>3052.92</v>
      </c>
      <c r="BO28" s="520">
        <v>3200</v>
      </c>
      <c r="BP28" s="539">
        <f>SUMIFS(CERT_PRES!$P:$P,CERT_PRES!$A:$A,$A28,CERT_PRES!$Q:$Q,"JUNIO")</f>
        <v>0</v>
      </c>
      <c r="BQ28" s="520">
        <v>3200</v>
      </c>
      <c r="BR28" s="539">
        <f>SUMIFS(CERT_PRES!$P:$P,CERT_PRES!$A:$A,$A28,CERT_PRES!$Q:$Q,"JULIO")</f>
        <v>0</v>
      </c>
      <c r="BS28" s="520">
        <v>3200</v>
      </c>
      <c r="BT28" s="539">
        <f>SUMIFS(CERT_PRES!$P:$P,CERT_PRES!$A:$A,$A28,CERT_PRES!$Q:$Q,"AGOSTO")</f>
        <v>0</v>
      </c>
      <c r="BU28" s="520">
        <v>3200</v>
      </c>
      <c r="BV28" s="539">
        <f>SUMIFS(CERT_PRES!$P:$P,CERT_PRES!$A:$A,$A28,CERT_PRES!$Q:$Q,"SEPTIEMBRE")</f>
        <v>0</v>
      </c>
      <c r="BW28" s="520">
        <v>3200</v>
      </c>
      <c r="BX28" s="539">
        <f>SUMIFS(CERT_PRES!$P:$P,CERT_PRES!$A:$A,$A28,CERT_PRES!$Q:$Q,"OCTUBRE")</f>
        <v>0</v>
      </c>
      <c r="BY28" s="520">
        <v>3200</v>
      </c>
      <c r="BZ28" s="539">
        <f>SUMIFS(CERT_PRES!$P:$P,CERT_PRES!$A:$A,$A28,CERT_PRES!$Q:$Q,"NOVIEMBRE")</f>
        <v>0</v>
      </c>
      <c r="CA28" s="520">
        <v>2368.4499999999998</v>
      </c>
      <c r="CB28" s="533">
        <f>SUMIFS(CERT_PRES!$P:$P,CERT_PRES!$A:$A,$A28,CERT_PRES!$Q:$Q,"DICIEMBRE")</f>
        <v>0</v>
      </c>
      <c r="CC28" s="533">
        <f t="shared" si="4"/>
        <v>268875.67</v>
      </c>
      <c r="CD28" s="552" t="str">
        <f t="shared" si="5"/>
        <v>SI</v>
      </c>
      <c r="CE28" s="553" t="str">
        <f t="shared" ref="CE28:CE90" si="21">IF(BD28=CC28,"VALIDADO","REVISAR")</f>
        <v>VALIDADO</v>
      </c>
      <c r="CF28" s="554">
        <f>+((SUMIFS(REPROGRAM!$U:$U,REPROGRAM!$B:$B,$A28,REPROGRAM!$AA:$AA,"NO"))-(SUMIFS(REPROGRAM!$V:$V,REPROGRAM!$B:$B,$A28,REPROGRAM!$AA:$AA,"NO")))</f>
        <v>0</v>
      </c>
      <c r="CG28" s="554">
        <f t="shared" si="7"/>
        <v>268875.67</v>
      </c>
      <c r="CH28" s="554">
        <f t="shared" si="8"/>
        <v>0</v>
      </c>
      <c r="CI28" s="555" t="e">
        <f t="array" ref="CI28">IF(B28="","",INDEX(CATALOGO!C:C,MATCH(B28,CATALOGO!A:A,0)))</f>
        <v>#N/A</v>
      </c>
      <c r="CJ28" s="555" t="e">
        <f t="array" ref="CJ28">IF(B28="","",INDEX(CATALOGO!B:B,MATCH(B28,CATALOGO!A:A,0)))</f>
        <v>#N/A</v>
      </c>
      <c r="CK28" s="497" t="str">
        <f>IF(D28="","",INDEX(CATALOGO!G:G,MATCH(D28,CATALOGO!D:D,0)))</f>
        <v>COORDINACIÓN ZONAL 4</v>
      </c>
      <c r="CL28" s="497" t="str">
        <f>IF(D28="","",INDEX(CATALOGO!H:H,MATCH(D28,CATALOGO!D:D,0)))</f>
        <v>MANABI</v>
      </c>
      <c r="CM28" s="497" t="str">
        <f>IF(D28="","",INDEX(CATALOGO!I:I,MATCH(D28,CATALOGO!D:D,0)))</f>
        <v>CHONE</v>
      </c>
      <c r="CN28" s="556" t="str">
        <f t="array" ref="CN28">IF(H28="","",INDEX(CATALOGO!AE:AE,MATCH(H28,CATALOGO!AC:AC,0)))</f>
        <v xml:space="preserve">GASTOS EN PERSONAL </v>
      </c>
      <c r="CO28" s="497" t="str">
        <f t="shared" si="9"/>
        <v>NO APLICA</v>
      </c>
      <c r="CP28" s="497" t="str">
        <f>IF(E28="","",INDEX(CATALOGO!K:K,MATCH(POA_GC_2025!E28,CATALOGO!J:J,0)))</f>
        <v>PROV</v>
      </c>
      <c r="CQ28" s="497" t="str">
        <f t="shared" si="10"/>
        <v>CORRIENTE</v>
      </c>
      <c r="CR28" s="497" t="str">
        <f t="shared" si="11"/>
        <v>90000004</v>
      </c>
      <c r="CS28" s="562" t="str">
        <f>IFERROR(VLOOKUP(E28,CATALOGO!$AY$3:$AZ$24,2,0)," ")</f>
        <v>G21</v>
      </c>
      <c r="CT28" s="563" t="str">
        <f>IF(E28="","",INDEX(CATALOGO!AK:AK,MATCH(POA_GC_2025!E28,CATALOGO!AN:AN,0)))</f>
        <v>Mejorar las condiciones de vida de la población de forma integral, promoviendo el acceso equitativo a salud, vivienda y bienestar social.</v>
      </c>
      <c r="CU28" s="563" t="str">
        <f>IF(E28="","",INDEX(CATALOGO!AL:AL,MATCH(POA_GC_2025!E28,CATALOGO!AN:AN,0)))</f>
        <v>OE5 Incrementar la cobertura de las prestaciones de servicios de salud</v>
      </c>
      <c r="CV28" s="552" t="str">
        <f>IF(CU28="","",INDEX(CATALOGO!AM:AM,MATCH(POA_GC_2025!CU28,CATALOGO!AL:AL,0)))</f>
        <v>OE_5</v>
      </c>
      <c r="CW28" s="564"/>
      <c r="CX28" s="565">
        <f>SUMIFS(CERT_ACT_POA!AM:AM,CERT_ACT_POA!C:C,A28)</f>
        <v>268875.67</v>
      </c>
      <c r="CY28" s="565">
        <f t="shared" si="12"/>
        <v>0</v>
      </c>
      <c r="CZ28" s="566">
        <f>SUMIFS(CERT_ACT_POA!$AD:$AD,CERT_ACT_POA!$C:$C,POA_GC_2025!$A28)</f>
        <v>0</v>
      </c>
      <c r="DA28" s="566">
        <f>SUMIFS(CERT_ACT_POA!$AE:$AE,CERT_ACT_POA!$C:$C,POA_GC_2025!$A28)</f>
        <v>0</v>
      </c>
      <c r="DB28" s="566">
        <f>SUMIFS(CERT_ACT_POA!$AF:$AF,CERT_ACT_POA!$C:$C,POA_GC_2025!$A28)</f>
        <v>0</v>
      </c>
      <c r="DC28" s="552" t="str">
        <f t="shared" si="13"/>
        <v>51</v>
      </c>
      <c r="DD28" s="509"/>
      <c r="DE28" s="573"/>
      <c r="DF28" s="574">
        <f>SUMIFS(CERT_PRES!$M:$M,CERT_PRES!$A:$A,$A28)</f>
        <v>0</v>
      </c>
      <c r="DG28" s="574">
        <f>SUMIFS(CERT_PRES!$O:$O,CERT_PRES!$A:$A,$A28)</f>
        <v>247307.22</v>
      </c>
      <c r="DH28" s="574">
        <f>SUMIFS(CERT_PRES!$P:$P,CERT_PRES!$A:$A,$A28)</f>
        <v>247307.22</v>
      </c>
      <c r="DI28" s="587">
        <f t="shared" si="14"/>
        <v>0</v>
      </c>
      <c r="DJ28" s="668">
        <f>IFERROR(VLOOKUP($A28,CERT_PRES!$A$6:$L$3884,12,0),0)</f>
        <v>0</v>
      </c>
      <c r="DK28" s="574" t="str">
        <f t="shared" si="15"/>
        <v>OK</v>
      </c>
      <c r="DL28" s="574" t="str">
        <f t="shared" si="16"/>
        <v>OK</v>
      </c>
      <c r="DM28" s="574">
        <f t="shared" si="20"/>
        <v>247307.22</v>
      </c>
      <c r="DN28" s="574" t="str">
        <f t="shared" si="17"/>
        <v/>
      </c>
      <c r="DO28" s="588">
        <f>IFERROR(VLOOKUP(A28,#REF!,82,0),0)</f>
        <v>0</v>
      </c>
      <c r="DP28" s="589">
        <f t="shared" si="18"/>
        <v>247307.22</v>
      </c>
      <c r="DQ28" s="590">
        <f t="shared" si="19"/>
        <v>21568.449999999983</v>
      </c>
    </row>
    <row r="29" spans="1:121" s="39" customFormat="1" ht="17.25" customHeight="1">
      <c r="A29" s="3" t="s">
        <v>2687</v>
      </c>
      <c r="B29" s="470" t="str">
        <f>IF(D29="","",INDEX(CATALOGO!E:E,MATCH(D29,CATALOGO!D:D,0)))</f>
        <v>HOSPITAL GENERAL DE CHONE</v>
      </c>
      <c r="C29" s="218" t="s">
        <v>2443</v>
      </c>
      <c r="D29" s="471" t="s">
        <v>954</v>
      </c>
      <c r="E29" s="474" t="s">
        <v>225</v>
      </c>
      <c r="F29" s="471" t="str">
        <f t="shared" ref="F29:F91" si="22">IF(E29="","","000")</f>
        <v>000</v>
      </c>
      <c r="G29" s="472" t="s">
        <v>196</v>
      </c>
      <c r="H29" s="473">
        <v>510304</v>
      </c>
      <c r="I29" s="486" t="s">
        <v>1136</v>
      </c>
      <c r="J29" s="472" t="s">
        <v>193</v>
      </c>
      <c r="K29" s="487" t="str">
        <f>IF(J29="","",INDEX(CATALOGO!AT:AT,MATCH(POA_GC_2025!J29,CATALOGO!AS:AS,0)))</f>
        <v>0000</v>
      </c>
      <c r="L29" s="487" t="str">
        <f>IF(J29="","",INDEX(CATALOGO!AV:AV,MATCH(POA_GC_2025!J29,CATALOGO!AS:AS,0)))</f>
        <v>0000</v>
      </c>
      <c r="M29" s="488" t="str">
        <f>IF(D29="","",INDEX(CATALOGO!E:E,MATCH(D29,CATALOGO!D:D,0)))</f>
        <v>HOSPITAL GENERAL DE CHONE</v>
      </c>
      <c r="N29" s="489" t="str">
        <f>IF(E29="","",INDEX(CATALOGO!L:L,MATCH(POA_GC_2025!E29,CATALOGO!J:J,0)))</f>
        <v>PROVISION Y PRESTACION DE SERVICIOS DE SALUD</v>
      </c>
      <c r="O29" s="490" t="str">
        <f t="shared" ref="O29:O91" si="23">IF(CQ29="CORRIENTE","SIN PROYECTO","")</f>
        <v>SIN PROYECTO</v>
      </c>
      <c r="P29" s="491" t="str">
        <f>IF(CR29="","",INDEX(CATALOGO!Q:Q,MATCH(POA_GC_2025!CR29,CATALOGO!P:P,0)))</f>
        <v>PRESTACION DE SERVICIOS DE SALUD SEGUNDO NIVEL</v>
      </c>
      <c r="Q29" s="496" t="str">
        <f>IF(H29="","",INDEX(CATALOGO!AD:AD,MATCH(POA_GC_2025!H29,CATALOGO!AC:AC,0)))</f>
        <v>COMPENSACION POR TRANSPORTE</v>
      </c>
      <c r="R29" s="490" t="str">
        <f t="array" ref="R29">IF(J29="","",INDEX(CATALOGO!AR:AR,MATCH(J29,CATALOGO!AS:AS,0)))</f>
        <v>RECURSOS FISCALES</v>
      </c>
      <c r="S29" s="497" t="str">
        <f>IF(K29="","",INDEX(CATALOGO!AU:AU,MATCH(K29,CATALOGO!AT:AT,0)))</f>
        <v>SIN ORGANISMO</v>
      </c>
      <c r="T29" s="497" t="str">
        <f>IF(L29="","",INDEX(CATALOGO!AW:AW,MATCH(POA_GC_2025!L29,CATALOGO!AV:AV,0)))</f>
        <v>SIN CORRELATIVO</v>
      </c>
      <c r="U29" s="498" t="s">
        <v>495</v>
      </c>
      <c r="V29" s="499" t="s">
        <v>2479</v>
      </c>
      <c r="W29" s="499" t="s">
        <v>2480</v>
      </c>
      <c r="X29" s="500" t="str">
        <f t="array" ref="X29">IF(H29="","",INDEX(CATALOGO!AH:AH,MATCH(H29,CATALOGO!AC:AC,0)))</f>
        <v>04</v>
      </c>
      <c r="Y29" s="507" t="str">
        <f t="array" ref="Y29">IF(H29="","",INDEX(CATALOGO!AF:AF,MATCH(H29,CATALOGO!AC:AC,0)))</f>
        <v>NA</v>
      </c>
      <c r="Z29" s="507" t="str">
        <f t="array" ref="Z29">IF(H29="","",INDEX(CATALOGO!AG:AG,MATCH(H29,CATALOGO!AC:AC,0)))</f>
        <v>NA</v>
      </c>
      <c r="AA29" s="508" t="s">
        <v>194</v>
      </c>
      <c r="AB29" s="509"/>
      <c r="AC29" s="510" t="s">
        <v>197</v>
      </c>
      <c r="AD29" s="511" t="s">
        <v>44</v>
      </c>
      <c r="AE29" s="512">
        <v>46073</v>
      </c>
      <c r="AF29" s="512">
        <v>46073</v>
      </c>
      <c r="AG29" s="512">
        <v>46056</v>
      </c>
      <c r="AH29" s="512">
        <v>46056</v>
      </c>
      <c r="AI29" s="512">
        <v>46056</v>
      </c>
      <c r="AJ29" s="519"/>
      <c r="AK29" s="512">
        <v>46056</v>
      </c>
      <c r="AL29" s="512">
        <v>46078</v>
      </c>
      <c r="AM29" s="511" t="s">
        <v>41</v>
      </c>
      <c r="AN29" s="520">
        <v>1024</v>
      </c>
      <c r="AO29" s="520">
        <v>1024</v>
      </c>
      <c r="AP29" s="520">
        <v>1024</v>
      </c>
      <c r="AQ29" s="520">
        <v>1024</v>
      </c>
      <c r="AR29" s="520">
        <v>1024</v>
      </c>
      <c r="AS29" s="520">
        <v>1024</v>
      </c>
      <c r="AT29" s="520">
        <v>1024</v>
      </c>
      <c r="AU29" s="520">
        <v>1024</v>
      </c>
      <c r="AV29" s="520">
        <v>1024</v>
      </c>
      <c r="AW29" s="520">
        <v>1024</v>
      </c>
      <c r="AX29" s="520">
        <v>1024</v>
      </c>
      <c r="AY29" s="520">
        <v>101.33</v>
      </c>
      <c r="AZ29" s="533">
        <f t="shared" ref="AZ29:AZ91" si="24">AN29+AO29+AP29+AQ29+AR29+AS29+AT29+AU29+AV29+AW29+AX29+AY29</f>
        <v>11365.33</v>
      </c>
      <c r="BA29" s="509"/>
      <c r="BB29" s="534">
        <f>SUMIFS(REPROGRAM!W:W,REPROGRAM!B:B,POA_GC_2025!A29)</f>
        <v>0</v>
      </c>
      <c r="BC29" s="534">
        <f>SUMIFS(REPROGRAM!Y:Y,REPROGRAM!B:B,POA_GC_2025!A29)</f>
        <v>0</v>
      </c>
      <c r="BD29" s="534">
        <f t="shared" ref="BD29:BD91" si="25">AZ29+BB29-BC29</f>
        <v>11365.33</v>
      </c>
      <c r="BE29" s="520">
        <v>840.5</v>
      </c>
      <c r="BF29" s="539">
        <f>SUMIFS(CERT_PRES!$P:$P,CERT_PRES!$A:$A,$A29,CERT_PRES!$Q:$Q,"ENERO")</f>
        <v>840.5</v>
      </c>
      <c r="BG29" s="520">
        <v>911</v>
      </c>
      <c r="BH29" s="539">
        <f>SUMIFS(CERT_PRES!$P:$P,CERT_PRES!$A:$A,$A29,CERT_PRES!$Q:$Q,"FEBRERO")</f>
        <v>911</v>
      </c>
      <c r="BI29" s="520">
        <v>822.5</v>
      </c>
      <c r="BJ29" s="539">
        <f>SUMIFS(CERT_PRES!$P:$P,CERT_PRES!$A:$A,$A29,CERT_PRES!$Q:$Q,"MARZO")</f>
        <v>822.5</v>
      </c>
      <c r="BK29" s="520">
        <v>848</v>
      </c>
      <c r="BL29" s="539">
        <f>SUMIFS(CERT_PRES!$P:$P,CERT_PRES!$A:$A,$A29,CERT_PRES!$Q:$Q,"ABRIL")</f>
        <v>848</v>
      </c>
      <c r="BM29" s="520">
        <v>852.5</v>
      </c>
      <c r="BN29" s="539">
        <f>SUMIFS(CERT_PRES!$P:$P,CERT_PRES!$A:$A,$A29,CERT_PRES!$Q:$Q,"MAYO")</f>
        <v>852.5</v>
      </c>
      <c r="BO29" s="520">
        <v>1024</v>
      </c>
      <c r="BP29" s="539">
        <f>SUMIFS(CERT_PRES!$P:$P,CERT_PRES!$A:$A,$A29,CERT_PRES!$Q:$Q,"JUNIO")</f>
        <v>0</v>
      </c>
      <c r="BQ29" s="520">
        <v>1024</v>
      </c>
      <c r="BR29" s="539">
        <f>SUMIFS(CERT_PRES!$P:$P,CERT_PRES!$A:$A,$A29,CERT_PRES!$Q:$Q,"JULIO")</f>
        <v>0</v>
      </c>
      <c r="BS29" s="520">
        <v>1024</v>
      </c>
      <c r="BT29" s="539">
        <f>SUMIFS(CERT_PRES!$P:$P,CERT_PRES!$A:$A,$A29,CERT_PRES!$Q:$Q,"AGOSTO")</f>
        <v>0</v>
      </c>
      <c r="BU29" s="520">
        <v>1024</v>
      </c>
      <c r="BV29" s="539">
        <f>SUMIFS(CERT_PRES!$P:$P,CERT_PRES!$A:$A,$A29,CERT_PRES!$Q:$Q,"SEPTIEMBRE")</f>
        <v>0</v>
      </c>
      <c r="BW29" s="520">
        <v>1024</v>
      </c>
      <c r="BX29" s="539">
        <f>SUMIFS(CERT_PRES!$P:$P,CERT_PRES!$A:$A,$A29,CERT_PRES!$Q:$Q,"OCTUBRE")</f>
        <v>0</v>
      </c>
      <c r="BY29" s="520">
        <v>1024</v>
      </c>
      <c r="BZ29" s="539">
        <f>SUMIFS(CERT_PRES!$P:$P,CERT_PRES!$A:$A,$A29,CERT_PRES!$Q:$Q,"NOVIEMBRE")</f>
        <v>0</v>
      </c>
      <c r="CA29" s="520">
        <v>946.83</v>
      </c>
      <c r="CB29" s="533">
        <f>SUMIFS(CERT_PRES!$P:$P,CERT_PRES!$A:$A,$A29,CERT_PRES!$Q:$Q,"DICIEMBRE")</f>
        <v>0</v>
      </c>
      <c r="CC29" s="533">
        <f t="shared" ref="CC29:CC91" si="26">BE29+BG29+BI29+BK29+BM29+BO29+BQ29+BS29+BU29+BW29+BY29+CA29</f>
        <v>11365.33</v>
      </c>
      <c r="CD29" s="552" t="str">
        <f t="shared" si="5"/>
        <v>SI</v>
      </c>
      <c r="CE29" s="553" t="str">
        <f t="shared" si="21"/>
        <v>VALIDADO</v>
      </c>
      <c r="CF29" s="554">
        <f>+((SUMIFS(REPROGRAM!$U:$U,REPROGRAM!$B:$B,$A29,REPROGRAM!$AA:$AA,"NO"))-(SUMIFS(REPROGRAM!$V:$V,REPROGRAM!$B:$B,$A29,REPROGRAM!$AA:$AA,"NO")))</f>
        <v>0</v>
      </c>
      <c r="CG29" s="554">
        <f t="shared" ref="CG29:CG91" si="27">ROUND(BD29-CF29,2)</f>
        <v>11365.33</v>
      </c>
      <c r="CH29" s="554">
        <f t="shared" ref="CH29:CH91" si="28">+BD29-CC29</f>
        <v>0</v>
      </c>
      <c r="CI29" s="555" t="e">
        <f t="array" ref="CI29">IF(B29="","",INDEX(CATALOGO!C:C,MATCH(B29,CATALOGO!A:A,0)))</f>
        <v>#N/A</v>
      </c>
      <c r="CJ29" s="555" t="e">
        <f t="array" ref="CJ29">IF(B29="","",INDEX(CATALOGO!B:B,MATCH(B29,CATALOGO!A:A,0)))</f>
        <v>#N/A</v>
      </c>
      <c r="CK29" s="497" t="str">
        <f>IF(D29="","",INDEX(CATALOGO!G:G,MATCH(D29,CATALOGO!D:D,0)))</f>
        <v>COORDINACIÓN ZONAL 4</v>
      </c>
      <c r="CL29" s="497" t="str">
        <f>IF(D29="","",INDEX(CATALOGO!H:H,MATCH(D29,CATALOGO!D:D,0)))</f>
        <v>MANABI</v>
      </c>
      <c r="CM29" s="497" t="str">
        <f>IF(D29="","",INDEX(CATALOGO!I:I,MATCH(D29,CATALOGO!D:D,0)))</f>
        <v>CHONE</v>
      </c>
      <c r="CN29" s="556" t="str">
        <f t="array" ref="CN29">IF(H29="","",INDEX(CATALOGO!AE:AE,MATCH(H29,CATALOGO!AC:AC,0)))</f>
        <v xml:space="preserve">GASTOS EN PERSONAL </v>
      </c>
      <c r="CO29" s="497" t="str">
        <f t="shared" ref="CO29:CO91" si="29">IF(O29="","","NO APLICA")</f>
        <v>NO APLICA</v>
      </c>
      <c r="CP29" s="497" t="str">
        <f>IF(E29="","",INDEX(CATALOGO!K:K,MATCH(POA_GC_2025!E29,CATALOGO!J:J,0)))</f>
        <v>PROV</v>
      </c>
      <c r="CQ29" s="497" t="str">
        <f t="shared" ref="CQ29:CQ91" si="30">IF(F29="","",IF(F29="000","CORRIENTE","INVERSIÓN"))</f>
        <v>CORRIENTE</v>
      </c>
      <c r="CR29" s="497" t="str">
        <f t="shared" ref="CR29:CR91" si="31">E29&amp;F29&amp;G29</f>
        <v>90000004</v>
      </c>
      <c r="CS29" s="562" t="str">
        <f>IFERROR(VLOOKUP(E29,CATALOGO!$AY$3:$AZ$24,2,0)," ")</f>
        <v>G21</v>
      </c>
      <c r="CT29" s="563" t="str">
        <f>IF(E29="","",INDEX(CATALOGO!AK:AK,MATCH(POA_GC_2025!E29,CATALOGO!AN:AN,0)))</f>
        <v>Mejorar las condiciones de vida de la población de forma integral, promoviendo el acceso equitativo a salud, vivienda y bienestar social.</v>
      </c>
      <c r="CU29" s="563" t="str">
        <f>IF(E29="","",INDEX(CATALOGO!AL:AL,MATCH(POA_GC_2025!E29,CATALOGO!AN:AN,0)))</f>
        <v>OE5 Incrementar la cobertura de las prestaciones de servicios de salud</v>
      </c>
      <c r="CV29" s="552" t="str">
        <f>IF(CU29="","",INDEX(CATALOGO!AM:AM,MATCH(POA_GC_2025!CU29,CATALOGO!AL:AL,0)))</f>
        <v>OE_5</v>
      </c>
      <c r="CW29" s="564"/>
      <c r="CX29" s="565">
        <f>SUMIFS(CERT_ACT_POA!AM:AM,CERT_ACT_POA!C:C,A29)</f>
        <v>11365.33</v>
      </c>
      <c r="CY29" s="565">
        <f t="shared" ref="CY29:CY91" si="32">IF(A29="","",BD29-CX29)</f>
        <v>0</v>
      </c>
      <c r="CZ29" s="566">
        <f>SUMIFS(CERT_ACT_POA!$AD:$AD,CERT_ACT_POA!$C:$C,POA_GC_2025!$A29)</f>
        <v>0</v>
      </c>
      <c r="DA29" s="566">
        <f>SUMIFS(CERT_ACT_POA!$AE:$AE,CERT_ACT_POA!$C:$C,POA_GC_2025!$A29)</f>
        <v>0</v>
      </c>
      <c r="DB29" s="566">
        <f>SUMIFS(CERT_ACT_POA!$AF:$AF,CERT_ACT_POA!$C:$C,POA_GC_2025!$A29)</f>
        <v>0</v>
      </c>
      <c r="DC29" s="552" t="str">
        <f t="shared" ref="DC29:DC91" si="33">MID(H29,1,2)</f>
        <v>51</v>
      </c>
      <c r="DD29" s="509"/>
      <c r="DE29" s="573"/>
      <c r="DF29" s="574">
        <f>SUMIFS(CERT_PRES!$M:$M,CERT_PRES!$A:$A,$A29)</f>
        <v>0</v>
      </c>
      <c r="DG29" s="574">
        <f>SUMIFS(CERT_PRES!$O:$O,CERT_PRES!$A:$A,$A29)</f>
        <v>4274.5</v>
      </c>
      <c r="DH29" s="574">
        <f>SUMIFS(CERT_PRES!$P:$P,CERT_PRES!$A:$A,$A29)</f>
        <v>4274.5</v>
      </c>
      <c r="DI29" s="587">
        <f t="shared" ref="DI29:DI91" si="34">+CF29</f>
        <v>0</v>
      </c>
      <c r="DJ29" s="668">
        <f>IFERROR(VLOOKUP($A29,CERT_PRES!$A$6:$L$3884,12,0),0)</f>
        <v>0</v>
      </c>
      <c r="DK29" s="574" t="str">
        <f t="shared" ref="DK29:DK91" si="35">IF(A29="","",IF(ROUND(DF29,2)+ROUND(DG29,2)&lt;=ROUND(CG29,2),"OK","REVISAR"))</f>
        <v>OK</v>
      </c>
      <c r="DL29" s="574" t="str">
        <f t="shared" ref="DL29:DL91" si="36">IF(A29="","",IF(ROUND(DF29,2)+ROUND(DG29,2)&lt;=ROUND(CG29+CF29,2),"OK","REVISAR"))</f>
        <v>OK</v>
      </c>
      <c r="DM29" s="574">
        <f t="shared" si="20"/>
        <v>4274.5</v>
      </c>
      <c r="DN29" s="574" t="str">
        <f t="shared" si="17"/>
        <v/>
      </c>
      <c r="DO29" s="588">
        <f>IFERROR(VLOOKUP(A29,#REF!,82,0),0)</f>
        <v>0</v>
      </c>
      <c r="DP29" s="589">
        <f t="shared" ref="DP29:DP91" si="37">+DF29+DG29</f>
        <v>4274.5</v>
      </c>
      <c r="DQ29" s="590">
        <f t="shared" ref="DQ29:DQ91" si="38">+CG29-DP29</f>
        <v>7090.83</v>
      </c>
    </row>
    <row r="30" spans="1:121" s="39" customFormat="1" ht="17.25" customHeight="1">
      <c r="A30" s="3" t="s">
        <v>2688</v>
      </c>
      <c r="B30" s="470" t="str">
        <f>IF(D30="","",INDEX(CATALOGO!E:E,MATCH(D30,CATALOGO!D:D,0)))</f>
        <v>HOSPITAL GENERAL DE CHONE</v>
      </c>
      <c r="C30" s="218" t="s">
        <v>2444</v>
      </c>
      <c r="D30" s="471" t="s">
        <v>954</v>
      </c>
      <c r="E30" s="474" t="s">
        <v>225</v>
      </c>
      <c r="F30" s="471" t="str">
        <f t="shared" si="22"/>
        <v>000</v>
      </c>
      <c r="G30" s="472" t="s">
        <v>196</v>
      </c>
      <c r="H30" s="473">
        <v>510306</v>
      </c>
      <c r="I30" s="486" t="s">
        <v>1136</v>
      </c>
      <c r="J30" s="472" t="s">
        <v>193</v>
      </c>
      <c r="K30" s="487" t="str">
        <f>IF(J30="","",INDEX(CATALOGO!AT:AT,MATCH(POA_GC_2025!J30,CATALOGO!AS:AS,0)))</f>
        <v>0000</v>
      </c>
      <c r="L30" s="487" t="str">
        <f>IF(J30="","",INDEX(CATALOGO!AV:AV,MATCH(POA_GC_2025!J30,CATALOGO!AS:AS,0)))</f>
        <v>0000</v>
      </c>
      <c r="M30" s="488" t="str">
        <f>IF(D30="","",INDEX(CATALOGO!E:E,MATCH(D30,CATALOGO!D:D,0)))</f>
        <v>HOSPITAL GENERAL DE CHONE</v>
      </c>
      <c r="N30" s="489" t="str">
        <f>IF(E30="","",INDEX(CATALOGO!L:L,MATCH(POA_GC_2025!E30,CATALOGO!J:J,0)))</f>
        <v>PROVISION Y PRESTACION DE SERVICIOS DE SALUD</v>
      </c>
      <c r="O30" s="490" t="str">
        <f t="shared" si="23"/>
        <v>SIN PROYECTO</v>
      </c>
      <c r="P30" s="491" t="str">
        <f>IF(CR30="","",INDEX(CATALOGO!Q:Q,MATCH(POA_GC_2025!CR30,CATALOGO!P:P,0)))</f>
        <v>PRESTACION DE SERVICIOS DE SALUD SEGUNDO NIVEL</v>
      </c>
      <c r="Q30" s="496" t="str">
        <f>IF(H30="","",INDEX(CATALOGO!AD:AD,MATCH(POA_GC_2025!H30,CATALOGO!AC:AC,0)))</f>
        <v>ALIMENTACION</v>
      </c>
      <c r="R30" s="490" t="str">
        <f t="array" ref="R30">IF(J30="","",INDEX(CATALOGO!AR:AR,MATCH(J30,CATALOGO!AS:AS,0)))</f>
        <v>RECURSOS FISCALES</v>
      </c>
      <c r="S30" s="497" t="str">
        <f>IF(K30="","",INDEX(CATALOGO!AU:AU,MATCH(K30,CATALOGO!AT:AT,0)))</f>
        <v>SIN ORGANISMO</v>
      </c>
      <c r="T30" s="497" t="str">
        <f>IF(L30="","",INDEX(CATALOGO!AW:AW,MATCH(POA_GC_2025!L30,CATALOGO!AV:AV,0)))</f>
        <v>SIN CORRELATIVO</v>
      </c>
      <c r="U30" s="498" t="s">
        <v>495</v>
      </c>
      <c r="V30" s="499" t="s">
        <v>2479</v>
      </c>
      <c r="W30" s="499" t="s">
        <v>2480</v>
      </c>
      <c r="X30" s="500" t="str">
        <f t="array" ref="X30">IF(H30="","",INDEX(CATALOGO!AH:AH,MATCH(H30,CATALOGO!AC:AC,0)))</f>
        <v>04</v>
      </c>
      <c r="Y30" s="507" t="str">
        <f t="array" ref="Y30">IF(H30="","",INDEX(CATALOGO!AF:AF,MATCH(H30,CATALOGO!AC:AC,0)))</f>
        <v>NA</v>
      </c>
      <c r="Z30" s="507" t="str">
        <f t="array" ref="Z30">IF(H30="","",INDEX(CATALOGO!AG:AG,MATCH(H30,CATALOGO!AC:AC,0)))</f>
        <v>NA</v>
      </c>
      <c r="AA30" s="508" t="s">
        <v>194</v>
      </c>
      <c r="AB30" s="509"/>
      <c r="AC30" s="510" t="s">
        <v>197</v>
      </c>
      <c r="AD30" s="511" t="s">
        <v>44</v>
      </c>
      <c r="AE30" s="512">
        <v>46073</v>
      </c>
      <c r="AF30" s="512">
        <v>46073</v>
      </c>
      <c r="AG30" s="512">
        <v>46056</v>
      </c>
      <c r="AH30" s="512">
        <v>46056</v>
      </c>
      <c r="AI30" s="512">
        <v>46056</v>
      </c>
      <c r="AJ30" s="519"/>
      <c r="AK30" s="512">
        <v>46056</v>
      </c>
      <c r="AL30" s="512">
        <v>46078</v>
      </c>
      <c r="AM30" s="511" t="s">
        <v>41</v>
      </c>
      <c r="AN30" s="520">
        <v>8171</v>
      </c>
      <c r="AO30" s="520">
        <v>8171</v>
      </c>
      <c r="AP30" s="520">
        <v>8171</v>
      </c>
      <c r="AQ30" s="520">
        <v>8171</v>
      </c>
      <c r="AR30" s="520">
        <v>8171</v>
      </c>
      <c r="AS30" s="520">
        <v>8171</v>
      </c>
      <c r="AT30" s="520">
        <v>8171</v>
      </c>
      <c r="AU30" s="520">
        <v>8171</v>
      </c>
      <c r="AV30" s="520">
        <v>8171</v>
      </c>
      <c r="AW30" s="520">
        <v>8171</v>
      </c>
      <c r="AX30" s="520">
        <v>8171</v>
      </c>
      <c r="AY30" s="520">
        <v>967</v>
      </c>
      <c r="AZ30" s="533">
        <f t="shared" si="24"/>
        <v>90848</v>
      </c>
      <c r="BA30" s="509"/>
      <c r="BB30" s="534">
        <f>SUMIFS(REPROGRAM!W:W,REPROGRAM!B:B,POA_GC_2025!A30)</f>
        <v>0</v>
      </c>
      <c r="BC30" s="534">
        <f>SUMIFS(REPROGRAM!Y:Y,REPROGRAM!B:B,POA_GC_2025!A30)</f>
        <v>0</v>
      </c>
      <c r="BD30" s="534">
        <f t="shared" si="25"/>
        <v>90848</v>
      </c>
      <c r="BE30" s="520">
        <v>6720</v>
      </c>
      <c r="BF30" s="539">
        <f>SUMIFS(CERT_PRES!$P:$P,CERT_PRES!$A:$A,$A30,CERT_PRES!$Q:$Q,"ENERO")</f>
        <v>6720</v>
      </c>
      <c r="BG30" s="520">
        <v>7292</v>
      </c>
      <c r="BH30" s="539">
        <f>SUMIFS(CERT_PRES!$P:$P,CERT_PRES!$A:$A,$A30,CERT_PRES!$Q:$Q,"FEBRERO")</f>
        <v>7292</v>
      </c>
      <c r="BI30" s="520">
        <v>6580</v>
      </c>
      <c r="BJ30" s="539">
        <f>SUMIFS(CERT_PRES!$P:$P,CERT_PRES!$A:$A,$A30,CERT_PRES!$Q:$Q,"MARZO")</f>
        <v>6580</v>
      </c>
      <c r="BK30" s="520">
        <v>6784</v>
      </c>
      <c r="BL30" s="539">
        <f>SUMIFS(CERT_PRES!$P:$P,CERT_PRES!$A:$A,$A30,CERT_PRES!$Q:$Q,"ABRIL")</f>
        <v>6784</v>
      </c>
      <c r="BM30" s="520">
        <v>6820</v>
      </c>
      <c r="BN30" s="539">
        <f>SUMIFS(CERT_PRES!$P:$P,CERT_PRES!$A:$A,$A30,CERT_PRES!$Q:$Q,"MAYO")</f>
        <v>6820</v>
      </c>
      <c r="BO30" s="520">
        <v>8171</v>
      </c>
      <c r="BP30" s="539">
        <f>SUMIFS(CERT_PRES!$P:$P,CERT_PRES!$A:$A,$A30,CERT_PRES!$Q:$Q,"JUNIO")</f>
        <v>0</v>
      </c>
      <c r="BQ30" s="520">
        <v>8171</v>
      </c>
      <c r="BR30" s="539">
        <f>SUMIFS(CERT_PRES!$P:$P,CERT_PRES!$A:$A,$A30,CERT_PRES!$Q:$Q,"JULIO")</f>
        <v>0</v>
      </c>
      <c r="BS30" s="520">
        <v>8171</v>
      </c>
      <c r="BT30" s="539">
        <f>SUMIFS(CERT_PRES!$P:$P,CERT_PRES!$A:$A,$A30,CERT_PRES!$Q:$Q,"AGOSTO")</f>
        <v>0</v>
      </c>
      <c r="BU30" s="520">
        <v>8171</v>
      </c>
      <c r="BV30" s="539">
        <f>SUMIFS(CERT_PRES!$P:$P,CERT_PRES!$A:$A,$A30,CERT_PRES!$Q:$Q,"SEPTIEMBRE")</f>
        <v>0</v>
      </c>
      <c r="BW30" s="520">
        <v>8171</v>
      </c>
      <c r="BX30" s="539">
        <f>SUMIFS(CERT_PRES!$P:$P,CERT_PRES!$A:$A,$A30,CERT_PRES!$Q:$Q,"OCTUBRE")</f>
        <v>0</v>
      </c>
      <c r="BY30" s="520">
        <v>8171</v>
      </c>
      <c r="BZ30" s="539">
        <f>SUMIFS(CERT_PRES!$P:$P,CERT_PRES!$A:$A,$A30,CERT_PRES!$Q:$Q,"NOVIEMBRE")</f>
        <v>0</v>
      </c>
      <c r="CA30" s="520">
        <v>7626</v>
      </c>
      <c r="CB30" s="533">
        <f>SUMIFS(CERT_PRES!$P:$P,CERT_PRES!$A:$A,$A30,CERT_PRES!$Q:$Q,"DICIEMBRE")</f>
        <v>0</v>
      </c>
      <c r="CC30" s="533">
        <f t="shared" si="26"/>
        <v>90848</v>
      </c>
      <c r="CD30" s="552" t="str">
        <f t="shared" ref="CD30:CD92" si="39">IF(OR(J30="003"),"SIN_LIQUIDEZ",IF(CG30&gt;0,"SI","NO"))</f>
        <v>SI</v>
      </c>
      <c r="CE30" s="553" t="str">
        <f t="shared" si="21"/>
        <v>VALIDADO</v>
      </c>
      <c r="CF30" s="554">
        <f>+((SUMIFS(REPROGRAM!$U:$U,REPROGRAM!$B:$B,$A30,REPROGRAM!$AA:$AA,"NO"))-(SUMIFS(REPROGRAM!$V:$V,REPROGRAM!$B:$B,$A30,REPROGRAM!$AA:$AA,"NO")))</f>
        <v>0</v>
      </c>
      <c r="CG30" s="554">
        <f t="shared" si="27"/>
        <v>90848</v>
      </c>
      <c r="CH30" s="554">
        <f t="shared" si="28"/>
        <v>0</v>
      </c>
      <c r="CI30" s="555" t="e">
        <f t="array" ref="CI30">IF(B30="","",INDEX(CATALOGO!C:C,MATCH(B30,CATALOGO!A:A,0)))</f>
        <v>#N/A</v>
      </c>
      <c r="CJ30" s="555" t="e">
        <f t="array" ref="CJ30">IF(B30="","",INDEX(CATALOGO!B:B,MATCH(B30,CATALOGO!A:A,0)))</f>
        <v>#N/A</v>
      </c>
      <c r="CK30" s="497" t="str">
        <f>IF(D30="","",INDEX(CATALOGO!G:G,MATCH(D30,CATALOGO!D:D,0)))</f>
        <v>COORDINACIÓN ZONAL 4</v>
      </c>
      <c r="CL30" s="497" t="str">
        <f>IF(D30="","",INDEX(CATALOGO!H:H,MATCH(D30,CATALOGO!D:D,0)))</f>
        <v>MANABI</v>
      </c>
      <c r="CM30" s="497" t="str">
        <f>IF(D30="","",INDEX(CATALOGO!I:I,MATCH(D30,CATALOGO!D:D,0)))</f>
        <v>CHONE</v>
      </c>
      <c r="CN30" s="556" t="str">
        <f t="array" ref="CN30">IF(H30="","",INDEX(CATALOGO!AE:AE,MATCH(H30,CATALOGO!AC:AC,0)))</f>
        <v xml:space="preserve">GASTOS EN PERSONAL </v>
      </c>
      <c r="CO30" s="497" t="str">
        <f t="shared" si="29"/>
        <v>NO APLICA</v>
      </c>
      <c r="CP30" s="497" t="str">
        <f>IF(E30="","",INDEX(CATALOGO!K:K,MATCH(POA_GC_2025!E30,CATALOGO!J:J,0)))</f>
        <v>PROV</v>
      </c>
      <c r="CQ30" s="497" t="str">
        <f t="shared" si="30"/>
        <v>CORRIENTE</v>
      </c>
      <c r="CR30" s="497" t="str">
        <f t="shared" si="31"/>
        <v>90000004</v>
      </c>
      <c r="CS30" s="562" t="str">
        <f>IFERROR(VLOOKUP(E30,CATALOGO!$AY$3:$AZ$24,2,0)," ")</f>
        <v>G21</v>
      </c>
      <c r="CT30" s="563" t="str">
        <f>IF(E30="","",INDEX(CATALOGO!AK:AK,MATCH(POA_GC_2025!E30,CATALOGO!AN:AN,0)))</f>
        <v>Mejorar las condiciones de vida de la población de forma integral, promoviendo el acceso equitativo a salud, vivienda y bienestar social.</v>
      </c>
      <c r="CU30" s="563" t="str">
        <f>IF(E30="","",INDEX(CATALOGO!AL:AL,MATCH(POA_GC_2025!E30,CATALOGO!AN:AN,0)))</f>
        <v>OE5 Incrementar la cobertura de las prestaciones de servicios de salud</v>
      </c>
      <c r="CV30" s="552" t="str">
        <f>IF(CU30="","",INDEX(CATALOGO!AM:AM,MATCH(POA_GC_2025!CU30,CATALOGO!AL:AL,0)))</f>
        <v>OE_5</v>
      </c>
      <c r="CW30" s="564"/>
      <c r="CX30" s="565">
        <f>SUMIFS(CERT_ACT_POA!AM:AM,CERT_ACT_POA!C:C,A30)</f>
        <v>90848</v>
      </c>
      <c r="CY30" s="565">
        <f t="shared" si="32"/>
        <v>0</v>
      </c>
      <c r="CZ30" s="566">
        <f>SUMIFS(CERT_ACT_POA!$AD:$AD,CERT_ACT_POA!$C:$C,POA_GC_2025!$A30)</f>
        <v>0</v>
      </c>
      <c r="DA30" s="566">
        <f>SUMIFS(CERT_ACT_POA!$AE:$AE,CERT_ACT_POA!$C:$C,POA_GC_2025!$A30)</f>
        <v>0</v>
      </c>
      <c r="DB30" s="566">
        <f>SUMIFS(CERT_ACT_POA!$AF:$AF,CERT_ACT_POA!$C:$C,POA_GC_2025!$A30)</f>
        <v>0</v>
      </c>
      <c r="DC30" s="552" t="str">
        <f t="shared" si="33"/>
        <v>51</v>
      </c>
      <c r="DD30" s="509"/>
      <c r="DE30" s="573"/>
      <c r="DF30" s="574">
        <f>SUMIFS(CERT_PRES!$M:$M,CERT_PRES!$A:$A,$A30)</f>
        <v>0</v>
      </c>
      <c r="DG30" s="574">
        <f>SUMIFS(CERT_PRES!$O:$O,CERT_PRES!$A:$A,$A30)</f>
        <v>34196</v>
      </c>
      <c r="DH30" s="574">
        <f>SUMIFS(CERT_PRES!$P:$P,CERT_PRES!$A:$A,$A30)</f>
        <v>34196</v>
      </c>
      <c r="DI30" s="587">
        <f t="shared" si="34"/>
        <v>0</v>
      </c>
      <c r="DJ30" s="668">
        <f>IFERROR(VLOOKUP($A30,CERT_PRES!$A$6:$L$3884,12,0),0)</f>
        <v>0</v>
      </c>
      <c r="DK30" s="574" t="str">
        <f t="shared" si="35"/>
        <v>OK</v>
      </c>
      <c r="DL30" s="574" t="str">
        <f t="shared" si="36"/>
        <v>OK</v>
      </c>
      <c r="DM30" s="574">
        <f t="shared" si="20"/>
        <v>34196</v>
      </c>
      <c r="DN30" s="574" t="str">
        <f t="shared" si="17"/>
        <v/>
      </c>
      <c r="DO30" s="588">
        <f>IFERROR(VLOOKUP(A30,#REF!,82,0),0)</f>
        <v>0</v>
      </c>
      <c r="DP30" s="589">
        <f t="shared" si="37"/>
        <v>34196</v>
      </c>
      <c r="DQ30" s="590">
        <f t="shared" si="38"/>
        <v>56652</v>
      </c>
    </row>
    <row r="31" spans="1:121" s="39" customFormat="1" ht="17.25" customHeight="1">
      <c r="A31" s="3" t="s">
        <v>2689</v>
      </c>
      <c r="B31" s="470" t="str">
        <f>IF(D31="","",INDEX(CATALOGO!E:E,MATCH(D31,CATALOGO!D:D,0)))</f>
        <v>HOSPITAL GENERAL DE CHONE</v>
      </c>
      <c r="C31" s="218" t="s">
        <v>2445</v>
      </c>
      <c r="D31" s="471" t="s">
        <v>954</v>
      </c>
      <c r="E31" s="474" t="s">
        <v>225</v>
      </c>
      <c r="F31" s="471" t="str">
        <f t="shared" si="22"/>
        <v>000</v>
      </c>
      <c r="G31" s="472" t="s">
        <v>196</v>
      </c>
      <c r="H31" s="473">
        <v>510401</v>
      </c>
      <c r="I31" s="486" t="s">
        <v>1136</v>
      </c>
      <c r="J31" s="472" t="s">
        <v>193</v>
      </c>
      <c r="K31" s="487" t="str">
        <f>IF(J31="","",INDEX(CATALOGO!AT:AT,MATCH(POA_GC_2025!J31,CATALOGO!AS:AS,0)))</f>
        <v>0000</v>
      </c>
      <c r="L31" s="487" t="str">
        <f>IF(J31="","",INDEX(CATALOGO!AV:AV,MATCH(POA_GC_2025!J31,CATALOGO!AS:AS,0)))</f>
        <v>0000</v>
      </c>
      <c r="M31" s="488" t="str">
        <f>IF(D31="","",INDEX(CATALOGO!E:E,MATCH(D31,CATALOGO!D:D,0)))</f>
        <v>HOSPITAL GENERAL DE CHONE</v>
      </c>
      <c r="N31" s="489" t="str">
        <f>IF(E31="","",INDEX(CATALOGO!L:L,MATCH(POA_GC_2025!E31,CATALOGO!J:J,0)))</f>
        <v>PROVISION Y PRESTACION DE SERVICIOS DE SALUD</v>
      </c>
      <c r="O31" s="490" t="str">
        <f t="shared" si="23"/>
        <v>SIN PROYECTO</v>
      </c>
      <c r="P31" s="491" t="str">
        <f>IF(CR31="","",INDEX(CATALOGO!Q:Q,MATCH(POA_GC_2025!CR31,CATALOGO!P:P,0)))</f>
        <v>PRESTACION DE SERVICIOS DE SALUD SEGUNDO NIVEL</v>
      </c>
      <c r="Q31" s="496" t="str">
        <f>IF(H31="","",INDEX(CATALOGO!AD:AD,MATCH(POA_GC_2025!H31,CATALOGO!AC:AC,0)))</f>
        <v>POR CARGAS FAMILIARES</v>
      </c>
      <c r="R31" s="490" t="str">
        <f t="array" ref="R31">IF(J31="","",INDEX(CATALOGO!AR:AR,MATCH(J31,CATALOGO!AS:AS,0)))</f>
        <v>RECURSOS FISCALES</v>
      </c>
      <c r="S31" s="497" t="str">
        <f>IF(K31="","",INDEX(CATALOGO!AU:AU,MATCH(K31,CATALOGO!AT:AT,0)))</f>
        <v>SIN ORGANISMO</v>
      </c>
      <c r="T31" s="497" t="str">
        <f>IF(L31="","",INDEX(CATALOGO!AW:AW,MATCH(POA_GC_2025!L31,CATALOGO!AV:AV,0)))</f>
        <v>SIN CORRELATIVO</v>
      </c>
      <c r="U31" s="498" t="s">
        <v>495</v>
      </c>
      <c r="V31" s="499" t="s">
        <v>2479</v>
      </c>
      <c r="W31" s="499" t="s">
        <v>2480</v>
      </c>
      <c r="X31" s="500" t="str">
        <f t="array" ref="X31">IF(H31="","",INDEX(CATALOGO!AH:AH,MATCH(H31,CATALOGO!AC:AC,0)))</f>
        <v>04</v>
      </c>
      <c r="Y31" s="507" t="str">
        <f t="array" ref="Y31">IF(H31="","",INDEX(CATALOGO!AF:AF,MATCH(H31,CATALOGO!AC:AC,0)))</f>
        <v>NA</v>
      </c>
      <c r="Z31" s="507" t="str">
        <f t="array" ref="Z31">IF(H31="","",INDEX(CATALOGO!AG:AG,MATCH(H31,CATALOGO!AC:AC,0)))</f>
        <v>NA</v>
      </c>
      <c r="AA31" s="508" t="s">
        <v>194</v>
      </c>
      <c r="AB31" s="509"/>
      <c r="AC31" s="510" t="s">
        <v>197</v>
      </c>
      <c r="AD31" s="511" t="s">
        <v>44</v>
      </c>
      <c r="AE31" s="512">
        <v>46073</v>
      </c>
      <c r="AF31" s="512">
        <v>46073</v>
      </c>
      <c r="AG31" s="512">
        <v>46056</v>
      </c>
      <c r="AH31" s="512">
        <v>46056</v>
      </c>
      <c r="AI31" s="512">
        <v>46056</v>
      </c>
      <c r="AJ31" s="519"/>
      <c r="AK31" s="512">
        <v>46056</v>
      </c>
      <c r="AL31" s="512">
        <v>46078</v>
      </c>
      <c r="AM31" s="511" t="s">
        <v>41</v>
      </c>
      <c r="AN31" s="520">
        <v>420</v>
      </c>
      <c r="AO31" s="520">
        <v>420</v>
      </c>
      <c r="AP31" s="520">
        <v>420</v>
      </c>
      <c r="AQ31" s="520">
        <v>420</v>
      </c>
      <c r="AR31" s="520">
        <v>420</v>
      </c>
      <c r="AS31" s="520">
        <v>420</v>
      </c>
      <c r="AT31" s="520">
        <v>420</v>
      </c>
      <c r="AU31" s="520">
        <v>420</v>
      </c>
      <c r="AV31" s="520">
        <v>420</v>
      </c>
      <c r="AW31" s="520">
        <v>420</v>
      </c>
      <c r="AX31" s="520">
        <v>420</v>
      </c>
      <c r="AY31" s="520">
        <v>526.66999999999996</v>
      </c>
      <c r="AZ31" s="533">
        <f t="shared" si="24"/>
        <v>5146.67</v>
      </c>
      <c r="BA31" s="509"/>
      <c r="BB31" s="534">
        <f>SUMIFS(REPROGRAM!W:W,REPROGRAM!B:B,POA_GC_2025!A31)</f>
        <v>0</v>
      </c>
      <c r="BC31" s="534">
        <f>SUMIFS(REPROGRAM!Y:Y,REPROGRAM!B:B,POA_GC_2025!A31)</f>
        <v>0</v>
      </c>
      <c r="BD31" s="534">
        <f t="shared" si="25"/>
        <v>5146.67</v>
      </c>
      <c r="BE31" s="520">
        <v>416</v>
      </c>
      <c r="BF31" s="539">
        <f>SUMIFS(CERT_PRES!$P:$P,CERT_PRES!$A:$A,$A31,CERT_PRES!$Q:$Q,"ENERO")</f>
        <v>416</v>
      </c>
      <c r="BG31" s="520">
        <v>416</v>
      </c>
      <c r="BH31" s="539">
        <f>SUMIFS(CERT_PRES!$P:$P,CERT_PRES!$A:$A,$A31,CERT_PRES!$Q:$Q,"FEBRERO")</f>
        <v>416</v>
      </c>
      <c r="BI31" s="520">
        <v>420</v>
      </c>
      <c r="BJ31" s="539">
        <f>SUMIFS(CERT_PRES!$P:$P,CERT_PRES!$A:$A,$A31,CERT_PRES!$Q:$Q,"MARZO")</f>
        <v>420</v>
      </c>
      <c r="BK31" s="520">
        <v>416</v>
      </c>
      <c r="BL31" s="539">
        <f>SUMIFS(CERT_PRES!$P:$P,CERT_PRES!$A:$A,$A31,CERT_PRES!$Q:$Q,"ABRIL")</f>
        <v>416</v>
      </c>
      <c r="BM31" s="520">
        <v>416</v>
      </c>
      <c r="BN31" s="539">
        <f>SUMIFS(CERT_PRES!$P:$P,CERT_PRES!$A:$A,$A31,CERT_PRES!$Q:$Q,"MAYO")</f>
        <v>416</v>
      </c>
      <c r="BO31" s="520">
        <v>420</v>
      </c>
      <c r="BP31" s="539">
        <f>SUMIFS(CERT_PRES!$P:$P,CERT_PRES!$A:$A,$A31,CERT_PRES!$Q:$Q,"JUNIO")</f>
        <v>0</v>
      </c>
      <c r="BQ31" s="520">
        <v>420</v>
      </c>
      <c r="BR31" s="539">
        <f>SUMIFS(CERT_PRES!$P:$P,CERT_PRES!$A:$A,$A31,CERT_PRES!$Q:$Q,"JULIO")</f>
        <v>0</v>
      </c>
      <c r="BS31" s="520">
        <v>420</v>
      </c>
      <c r="BT31" s="539">
        <f>SUMIFS(CERT_PRES!$P:$P,CERT_PRES!$A:$A,$A31,CERT_PRES!$Q:$Q,"AGOSTO")</f>
        <v>0</v>
      </c>
      <c r="BU31" s="520">
        <v>420</v>
      </c>
      <c r="BV31" s="539">
        <f>SUMIFS(CERT_PRES!$P:$P,CERT_PRES!$A:$A,$A31,CERT_PRES!$Q:$Q,"SEPTIEMBRE")</f>
        <v>0</v>
      </c>
      <c r="BW31" s="520">
        <v>420</v>
      </c>
      <c r="BX31" s="539">
        <f>SUMIFS(CERT_PRES!$P:$P,CERT_PRES!$A:$A,$A31,CERT_PRES!$Q:$Q,"OCTUBRE")</f>
        <v>0</v>
      </c>
      <c r="BY31" s="520">
        <v>420</v>
      </c>
      <c r="BZ31" s="539">
        <f>SUMIFS(CERT_PRES!$P:$P,CERT_PRES!$A:$A,$A31,CERT_PRES!$Q:$Q,"NOVIEMBRE")</f>
        <v>0</v>
      </c>
      <c r="CA31" s="520">
        <v>542.66999999999996</v>
      </c>
      <c r="CB31" s="533">
        <f>SUMIFS(CERT_PRES!$P:$P,CERT_PRES!$A:$A,$A31,CERT_PRES!$Q:$Q,"DICIEMBRE")</f>
        <v>0</v>
      </c>
      <c r="CC31" s="533">
        <f t="shared" si="26"/>
        <v>5146.67</v>
      </c>
      <c r="CD31" s="552" t="str">
        <f t="shared" si="39"/>
        <v>SI</v>
      </c>
      <c r="CE31" s="553" t="str">
        <f t="shared" si="21"/>
        <v>VALIDADO</v>
      </c>
      <c r="CF31" s="554">
        <f>+((SUMIFS(REPROGRAM!$U:$U,REPROGRAM!$B:$B,$A31,REPROGRAM!$AA:$AA,"NO"))-(SUMIFS(REPROGRAM!$V:$V,REPROGRAM!$B:$B,$A31,REPROGRAM!$AA:$AA,"NO")))</f>
        <v>0</v>
      </c>
      <c r="CG31" s="554">
        <f t="shared" si="27"/>
        <v>5146.67</v>
      </c>
      <c r="CH31" s="554">
        <f t="shared" si="28"/>
        <v>0</v>
      </c>
      <c r="CI31" s="555" t="e">
        <f t="array" ref="CI31">IF(B31="","",INDEX(CATALOGO!C:C,MATCH(B31,CATALOGO!A:A,0)))</f>
        <v>#N/A</v>
      </c>
      <c r="CJ31" s="555" t="e">
        <f t="array" ref="CJ31">IF(B31="","",INDEX(CATALOGO!B:B,MATCH(B31,CATALOGO!A:A,0)))</f>
        <v>#N/A</v>
      </c>
      <c r="CK31" s="497" t="str">
        <f>IF(D31="","",INDEX(CATALOGO!G:G,MATCH(D31,CATALOGO!D:D,0)))</f>
        <v>COORDINACIÓN ZONAL 4</v>
      </c>
      <c r="CL31" s="497" t="str">
        <f>IF(D31="","",INDEX(CATALOGO!H:H,MATCH(D31,CATALOGO!D:D,0)))</f>
        <v>MANABI</v>
      </c>
      <c r="CM31" s="497" t="str">
        <f>IF(D31="","",INDEX(CATALOGO!I:I,MATCH(D31,CATALOGO!D:D,0)))</f>
        <v>CHONE</v>
      </c>
      <c r="CN31" s="556" t="str">
        <f t="array" ref="CN31">IF(H31="","",INDEX(CATALOGO!AE:AE,MATCH(H31,CATALOGO!AC:AC,0)))</f>
        <v xml:space="preserve">GASTOS EN PERSONAL </v>
      </c>
      <c r="CO31" s="497" t="str">
        <f t="shared" si="29"/>
        <v>NO APLICA</v>
      </c>
      <c r="CP31" s="497" t="str">
        <f>IF(E31="","",INDEX(CATALOGO!K:K,MATCH(POA_GC_2025!E31,CATALOGO!J:J,0)))</f>
        <v>PROV</v>
      </c>
      <c r="CQ31" s="497" t="str">
        <f t="shared" si="30"/>
        <v>CORRIENTE</v>
      </c>
      <c r="CR31" s="497" t="str">
        <f t="shared" si="31"/>
        <v>90000004</v>
      </c>
      <c r="CS31" s="562" t="str">
        <f>IFERROR(VLOOKUP(E31,CATALOGO!$AY$3:$AZ$24,2,0)," ")</f>
        <v>G21</v>
      </c>
      <c r="CT31" s="563" t="str">
        <f>IF(E31="","",INDEX(CATALOGO!AK:AK,MATCH(POA_GC_2025!E31,CATALOGO!AN:AN,0)))</f>
        <v>Mejorar las condiciones de vida de la población de forma integral, promoviendo el acceso equitativo a salud, vivienda y bienestar social.</v>
      </c>
      <c r="CU31" s="563" t="str">
        <f>IF(E31="","",INDEX(CATALOGO!AL:AL,MATCH(POA_GC_2025!E31,CATALOGO!AN:AN,0)))</f>
        <v>OE5 Incrementar la cobertura de las prestaciones de servicios de salud</v>
      </c>
      <c r="CV31" s="552" t="str">
        <f>IF(CU31="","",INDEX(CATALOGO!AM:AM,MATCH(POA_GC_2025!CU31,CATALOGO!AL:AL,0)))</f>
        <v>OE_5</v>
      </c>
      <c r="CW31" s="564"/>
      <c r="CX31" s="565">
        <f>SUMIFS(CERT_ACT_POA!AM:AM,CERT_ACT_POA!C:C,A31)</f>
        <v>5146.67</v>
      </c>
      <c r="CY31" s="565">
        <f t="shared" si="32"/>
        <v>0</v>
      </c>
      <c r="CZ31" s="566">
        <f>SUMIFS(CERT_ACT_POA!$AD:$AD,CERT_ACT_POA!$C:$C,POA_GC_2025!$A31)</f>
        <v>0</v>
      </c>
      <c r="DA31" s="566">
        <f>SUMIFS(CERT_ACT_POA!$AE:$AE,CERT_ACT_POA!$C:$C,POA_GC_2025!$A31)</f>
        <v>0</v>
      </c>
      <c r="DB31" s="566">
        <f>SUMIFS(CERT_ACT_POA!$AF:$AF,CERT_ACT_POA!$C:$C,POA_GC_2025!$A31)</f>
        <v>0</v>
      </c>
      <c r="DC31" s="552" t="str">
        <f t="shared" si="33"/>
        <v>51</v>
      </c>
      <c r="DD31" s="509"/>
      <c r="DE31" s="573"/>
      <c r="DF31" s="574">
        <f>SUMIFS(CERT_PRES!$M:$M,CERT_PRES!$A:$A,$A31)</f>
        <v>0</v>
      </c>
      <c r="DG31" s="574">
        <f>SUMIFS(CERT_PRES!$O:$O,CERT_PRES!$A:$A,$A31)</f>
        <v>2084</v>
      </c>
      <c r="DH31" s="574">
        <f>SUMIFS(CERT_PRES!$P:$P,CERT_PRES!$A:$A,$A31)</f>
        <v>2084</v>
      </c>
      <c r="DI31" s="587">
        <f t="shared" si="34"/>
        <v>0</v>
      </c>
      <c r="DJ31" s="668">
        <f>IFERROR(VLOOKUP($A31,CERT_PRES!$A$6:$L$3884,12,0),0)</f>
        <v>0</v>
      </c>
      <c r="DK31" s="574" t="str">
        <f t="shared" si="35"/>
        <v>OK</v>
      </c>
      <c r="DL31" s="574" t="str">
        <f t="shared" si="36"/>
        <v>OK</v>
      </c>
      <c r="DM31" s="574">
        <f t="shared" si="20"/>
        <v>2084</v>
      </c>
      <c r="DN31" s="574" t="str">
        <f t="shared" si="17"/>
        <v/>
      </c>
      <c r="DO31" s="588">
        <f>IFERROR(VLOOKUP(A31,#REF!,82,0),0)</f>
        <v>0</v>
      </c>
      <c r="DP31" s="589">
        <f t="shared" si="37"/>
        <v>2084</v>
      </c>
      <c r="DQ31" s="590">
        <f t="shared" si="38"/>
        <v>3062.67</v>
      </c>
    </row>
    <row r="32" spans="1:121" s="39" customFormat="1" ht="17.25" customHeight="1">
      <c r="A32" s="3" t="s">
        <v>2690</v>
      </c>
      <c r="B32" s="470" t="str">
        <f>IF(D32="","",INDEX(CATALOGO!E:E,MATCH(D32,CATALOGO!D:D,0)))</f>
        <v>HOSPITAL GENERAL DE CHONE</v>
      </c>
      <c r="C32" s="218" t="s">
        <v>2446</v>
      </c>
      <c r="D32" s="471" t="s">
        <v>954</v>
      </c>
      <c r="E32" s="474" t="s">
        <v>225</v>
      </c>
      <c r="F32" s="471" t="str">
        <f t="shared" si="22"/>
        <v>000</v>
      </c>
      <c r="G32" s="472" t="s">
        <v>196</v>
      </c>
      <c r="H32" s="473">
        <v>510408</v>
      </c>
      <c r="I32" s="486" t="s">
        <v>1136</v>
      </c>
      <c r="J32" s="472" t="s">
        <v>193</v>
      </c>
      <c r="K32" s="487" t="str">
        <f>IF(J32="","",INDEX(CATALOGO!AT:AT,MATCH(POA_GC_2025!J32,CATALOGO!AS:AS,0)))</f>
        <v>0000</v>
      </c>
      <c r="L32" s="487" t="str">
        <f>IF(J32="","",INDEX(CATALOGO!AV:AV,MATCH(POA_GC_2025!J32,CATALOGO!AS:AS,0)))</f>
        <v>0000</v>
      </c>
      <c r="M32" s="488" t="str">
        <f>IF(D32="","",INDEX(CATALOGO!E:E,MATCH(D32,CATALOGO!D:D,0)))</f>
        <v>HOSPITAL GENERAL DE CHONE</v>
      </c>
      <c r="N32" s="489" t="str">
        <f>IF(E32="","",INDEX(CATALOGO!L:L,MATCH(POA_GC_2025!E32,CATALOGO!J:J,0)))</f>
        <v>PROVISION Y PRESTACION DE SERVICIOS DE SALUD</v>
      </c>
      <c r="O32" s="490" t="str">
        <f t="shared" si="23"/>
        <v>SIN PROYECTO</v>
      </c>
      <c r="P32" s="491" t="str">
        <f>IF(CR32="","",INDEX(CATALOGO!Q:Q,MATCH(POA_GC_2025!CR32,CATALOGO!P:P,0)))</f>
        <v>PRESTACION DE SERVICIOS DE SALUD SEGUNDO NIVEL</v>
      </c>
      <c r="Q32" s="496" t="str">
        <f>IF(H32="","",INDEX(CATALOGO!AD:AD,MATCH(POA_GC_2025!H32,CATALOGO!AC:AC,0)))</f>
        <v>SUBSIDIO DE ANTIGÜEDAD</v>
      </c>
      <c r="R32" s="490" t="str">
        <f t="array" ref="R32">IF(J32="","",INDEX(CATALOGO!AR:AR,MATCH(J32,CATALOGO!AS:AS,0)))</f>
        <v>RECURSOS FISCALES</v>
      </c>
      <c r="S32" s="497" t="str">
        <f>IF(K32="","",INDEX(CATALOGO!AU:AU,MATCH(K32,CATALOGO!AT:AT,0)))</f>
        <v>SIN ORGANISMO</v>
      </c>
      <c r="T32" s="497" t="str">
        <f>IF(L32="","",INDEX(CATALOGO!AW:AW,MATCH(POA_GC_2025!L32,CATALOGO!AV:AV,0)))</f>
        <v>SIN CORRELATIVO</v>
      </c>
      <c r="U32" s="498" t="s">
        <v>495</v>
      </c>
      <c r="V32" s="499" t="s">
        <v>2479</v>
      </c>
      <c r="W32" s="499" t="s">
        <v>2480</v>
      </c>
      <c r="X32" s="500" t="str">
        <f t="array" ref="X32">IF(H32="","",INDEX(CATALOGO!AH:AH,MATCH(H32,CATALOGO!AC:AC,0)))</f>
        <v>04</v>
      </c>
      <c r="Y32" s="507" t="str">
        <f t="array" ref="Y32">IF(H32="","",INDEX(CATALOGO!AF:AF,MATCH(H32,CATALOGO!AC:AC,0)))</f>
        <v>NA</v>
      </c>
      <c r="Z32" s="507" t="str">
        <f t="array" ref="Z32">IF(H32="","",INDEX(CATALOGO!AG:AG,MATCH(H32,CATALOGO!AC:AC,0)))</f>
        <v>NA</v>
      </c>
      <c r="AA32" s="508" t="s">
        <v>194</v>
      </c>
      <c r="AB32" s="509"/>
      <c r="AC32" s="510" t="s">
        <v>197</v>
      </c>
      <c r="AD32" s="511" t="s">
        <v>44</v>
      </c>
      <c r="AE32" s="512">
        <v>46073</v>
      </c>
      <c r="AF32" s="512">
        <v>46073</v>
      </c>
      <c r="AG32" s="512">
        <v>46056</v>
      </c>
      <c r="AH32" s="512">
        <v>46056</v>
      </c>
      <c r="AI32" s="512">
        <v>46056</v>
      </c>
      <c r="AJ32" s="519"/>
      <c r="AK32" s="512">
        <v>46056</v>
      </c>
      <c r="AL32" s="512">
        <v>46078</v>
      </c>
      <c r="AM32" s="511" t="s">
        <v>41</v>
      </c>
      <c r="AN32" s="520">
        <v>2075.4</v>
      </c>
      <c r="AO32" s="520">
        <v>2075.4</v>
      </c>
      <c r="AP32" s="520">
        <v>2075.4</v>
      </c>
      <c r="AQ32" s="520">
        <v>2075.4</v>
      </c>
      <c r="AR32" s="520">
        <v>2075.4</v>
      </c>
      <c r="AS32" s="520">
        <v>2075.4</v>
      </c>
      <c r="AT32" s="520">
        <v>2075.4</v>
      </c>
      <c r="AU32" s="520">
        <v>2075.4</v>
      </c>
      <c r="AV32" s="520">
        <v>2075.4</v>
      </c>
      <c r="AW32" s="520">
        <v>2075.4</v>
      </c>
      <c r="AX32" s="520">
        <v>2075.4</v>
      </c>
      <c r="AY32" s="520">
        <v>2327.8000000000002</v>
      </c>
      <c r="AZ32" s="533">
        <f t="shared" si="24"/>
        <v>25157.200000000004</v>
      </c>
      <c r="BA32" s="509"/>
      <c r="BB32" s="534">
        <f>SUMIFS(REPROGRAM!W:W,REPROGRAM!B:B,POA_GC_2025!A32)</f>
        <v>0</v>
      </c>
      <c r="BC32" s="534">
        <f>SUMIFS(REPROGRAM!Y:Y,REPROGRAM!B:B,POA_GC_2025!A32)</f>
        <v>0</v>
      </c>
      <c r="BD32" s="534">
        <f t="shared" si="25"/>
        <v>25157.200000000004</v>
      </c>
      <c r="BE32" s="520">
        <v>2130.6999999999998</v>
      </c>
      <c r="BF32" s="539">
        <f>SUMIFS(CERT_PRES!$P:$P,CERT_PRES!$A:$A,$A32,CERT_PRES!$Q:$Q,"ENERO")</f>
        <v>2130.6999999999998</v>
      </c>
      <c r="BG32" s="520">
        <v>2112.96</v>
      </c>
      <c r="BH32" s="539">
        <f>SUMIFS(CERT_PRES!$P:$P,CERT_PRES!$A:$A,$A32,CERT_PRES!$Q:$Q,"FEBRERO")</f>
        <v>2112.96</v>
      </c>
      <c r="BI32" s="520">
        <v>2550.8200000000002</v>
      </c>
      <c r="BJ32" s="539">
        <f>SUMIFS(CERT_PRES!$P:$P,CERT_PRES!$A:$A,$A32,CERT_PRES!$Q:$Q,"MARZO")</f>
        <v>2550.8200000000002</v>
      </c>
      <c r="BK32" s="520">
        <v>2120.79</v>
      </c>
      <c r="BL32" s="539">
        <f>SUMIFS(CERT_PRES!$P:$P,CERT_PRES!$A:$A,$A32,CERT_PRES!$Q:$Q,"ABRIL")</f>
        <v>2120.79</v>
      </c>
      <c r="BM32" s="520">
        <v>2133.63</v>
      </c>
      <c r="BN32" s="539">
        <f>SUMIFS(CERT_PRES!$P:$P,CERT_PRES!$A:$A,$A32,CERT_PRES!$Q:$Q,"MAYO")</f>
        <v>2133.63</v>
      </c>
      <c r="BO32" s="520">
        <v>2075.4</v>
      </c>
      <c r="BP32" s="539">
        <f>SUMIFS(CERT_PRES!$P:$P,CERT_PRES!$A:$A,$A32,CERT_PRES!$Q:$Q,"JUNIO")</f>
        <v>0</v>
      </c>
      <c r="BQ32" s="520">
        <v>2075.4</v>
      </c>
      <c r="BR32" s="539">
        <f>SUMIFS(CERT_PRES!$P:$P,CERT_PRES!$A:$A,$A32,CERT_PRES!$Q:$Q,"JULIO")</f>
        <v>0</v>
      </c>
      <c r="BS32" s="520">
        <v>2075.4</v>
      </c>
      <c r="BT32" s="539">
        <f>SUMIFS(CERT_PRES!$P:$P,CERT_PRES!$A:$A,$A32,CERT_PRES!$Q:$Q,"AGOSTO")</f>
        <v>0</v>
      </c>
      <c r="BU32" s="520">
        <v>2075.4</v>
      </c>
      <c r="BV32" s="539">
        <f>SUMIFS(CERT_PRES!$P:$P,CERT_PRES!$A:$A,$A32,CERT_PRES!$Q:$Q,"SEPTIEMBRE")</f>
        <v>0</v>
      </c>
      <c r="BW32" s="520">
        <v>2075.4</v>
      </c>
      <c r="BX32" s="539">
        <f>SUMIFS(CERT_PRES!$P:$P,CERT_PRES!$A:$A,$A32,CERT_PRES!$Q:$Q,"OCTUBRE")</f>
        <v>0</v>
      </c>
      <c r="BY32" s="520">
        <v>2075.4</v>
      </c>
      <c r="BZ32" s="539">
        <f>SUMIFS(CERT_PRES!$P:$P,CERT_PRES!$A:$A,$A32,CERT_PRES!$Q:$Q,"NOVIEMBRE")</f>
        <v>0</v>
      </c>
      <c r="CA32" s="520">
        <v>1655.9</v>
      </c>
      <c r="CB32" s="533">
        <f>SUMIFS(CERT_PRES!$P:$P,CERT_PRES!$A:$A,$A32,CERT_PRES!$Q:$Q,"DICIEMBRE")</f>
        <v>0</v>
      </c>
      <c r="CC32" s="533">
        <f t="shared" si="26"/>
        <v>25157.200000000008</v>
      </c>
      <c r="CD32" s="552" t="str">
        <f t="shared" si="39"/>
        <v>SI</v>
      </c>
      <c r="CE32" s="553" t="str">
        <f t="shared" si="21"/>
        <v>VALIDADO</v>
      </c>
      <c r="CF32" s="554">
        <f>+((SUMIFS(REPROGRAM!$U:$U,REPROGRAM!$B:$B,$A32,REPROGRAM!$AA:$AA,"NO"))-(SUMIFS(REPROGRAM!$V:$V,REPROGRAM!$B:$B,$A32,REPROGRAM!$AA:$AA,"NO")))</f>
        <v>0</v>
      </c>
      <c r="CG32" s="554">
        <f t="shared" si="27"/>
        <v>25157.200000000001</v>
      </c>
      <c r="CH32" s="554">
        <f t="shared" si="28"/>
        <v>0</v>
      </c>
      <c r="CI32" s="555" t="e">
        <f t="array" ref="CI32">IF(B32="","",INDEX(CATALOGO!C:C,MATCH(B32,CATALOGO!A:A,0)))</f>
        <v>#N/A</v>
      </c>
      <c r="CJ32" s="555" t="e">
        <f t="array" ref="CJ32">IF(B32="","",INDEX(CATALOGO!B:B,MATCH(B32,CATALOGO!A:A,0)))</f>
        <v>#N/A</v>
      </c>
      <c r="CK32" s="497" t="str">
        <f>IF(D32="","",INDEX(CATALOGO!G:G,MATCH(D32,CATALOGO!D:D,0)))</f>
        <v>COORDINACIÓN ZONAL 4</v>
      </c>
      <c r="CL32" s="497" t="str">
        <f>IF(D32="","",INDEX(CATALOGO!H:H,MATCH(D32,CATALOGO!D:D,0)))</f>
        <v>MANABI</v>
      </c>
      <c r="CM32" s="497" t="str">
        <f>IF(D32="","",INDEX(CATALOGO!I:I,MATCH(D32,CATALOGO!D:D,0)))</f>
        <v>CHONE</v>
      </c>
      <c r="CN32" s="556" t="str">
        <f t="array" ref="CN32">IF(H32="","",INDEX(CATALOGO!AE:AE,MATCH(H32,CATALOGO!AC:AC,0)))</f>
        <v xml:space="preserve">GASTOS EN PERSONAL </v>
      </c>
      <c r="CO32" s="497" t="str">
        <f t="shared" si="29"/>
        <v>NO APLICA</v>
      </c>
      <c r="CP32" s="497" t="str">
        <f>IF(E32="","",INDEX(CATALOGO!K:K,MATCH(POA_GC_2025!E32,CATALOGO!J:J,0)))</f>
        <v>PROV</v>
      </c>
      <c r="CQ32" s="497" t="str">
        <f t="shared" si="30"/>
        <v>CORRIENTE</v>
      </c>
      <c r="CR32" s="497" t="str">
        <f t="shared" si="31"/>
        <v>90000004</v>
      </c>
      <c r="CS32" s="562" t="str">
        <f>IFERROR(VLOOKUP(E32,CATALOGO!$AY$3:$AZ$24,2,0)," ")</f>
        <v>G21</v>
      </c>
      <c r="CT32" s="563" t="str">
        <f>IF(E32="","",INDEX(CATALOGO!AK:AK,MATCH(POA_GC_2025!E32,CATALOGO!AN:AN,0)))</f>
        <v>Mejorar las condiciones de vida de la población de forma integral, promoviendo el acceso equitativo a salud, vivienda y bienestar social.</v>
      </c>
      <c r="CU32" s="563" t="str">
        <f>IF(E32="","",INDEX(CATALOGO!AL:AL,MATCH(POA_GC_2025!E32,CATALOGO!AN:AN,0)))</f>
        <v>OE5 Incrementar la cobertura de las prestaciones de servicios de salud</v>
      </c>
      <c r="CV32" s="552" t="str">
        <f>IF(CU32="","",INDEX(CATALOGO!AM:AM,MATCH(POA_GC_2025!CU32,CATALOGO!AL:AL,0)))</f>
        <v>OE_5</v>
      </c>
      <c r="CW32" s="564"/>
      <c r="CX32" s="565">
        <f>SUMIFS(CERT_ACT_POA!AM:AM,CERT_ACT_POA!C:C,A32)</f>
        <v>25157.200000000001</v>
      </c>
      <c r="CY32" s="565">
        <f t="shared" si="32"/>
        <v>3.637978807091713E-12</v>
      </c>
      <c r="CZ32" s="566">
        <f>SUMIFS(CERT_ACT_POA!$AD:$AD,CERT_ACT_POA!$C:$C,POA_GC_2025!$A32)</f>
        <v>0</v>
      </c>
      <c r="DA32" s="566">
        <f>SUMIFS(CERT_ACT_POA!$AE:$AE,CERT_ACT_POA!$C:$C,POA_GC_2025!$A32)</f>
        <v>0</v>
      </c>
      <c r="DB32" s="566">
        <f>SUMIFS(CERT_ACT_POA!$AF:$AF,CERT_ACT_POA!$C:$C,POA_GC_2025!$A32)</f>
        <v>0</v>
      </c>
      <c r="DC32" s="552" t="str">
        <f t="shared" si="33"/>
        <v>51</v>
      </c>
      <c r="DD32" s="509"/>
      <c r="DE32" s="573"/>
      <c r="DF32" s="574">
        <f>SUMIFS(CERT_PRES!$M:$M,CERT_PRES!$A:$A,$A32)</f>
        <v>0</v>
      </c>
      <c r="DG32" s="574">
        <f>SUMIFS(CERT_PRES!$O:$O,CERT_PRES!$A:$A,$A32)</f>
        <v>11048.900000000001</v>
      </c>
      <c r="DH32" s="574">
        <f>SUMIFS(CERT_PRES!$P:$P,CERT_PRES!$A:$A,$A32)</f>
        <v>11048.900000000001</v>
      </c>
      <c r="DI32" s="587">
        <f t="shared" si="34"/>
        <v>0</v>
      </c>
      <c r="DJ32" s="668">
        <f>IFERROR(VLOOKUP($A32,CERT_PRES!$A$6:$L$3884,12,0),0)</f>
        <v>0</v>
      </c>
      <c r="DK32" s="574" t="str">
        <f t="shared" si="35"/>
        <v>OK</v>
      </c>
      <c r="DL32" s="574" t="str">
        <f t="shared" si="36"/>
        <v>OK</v>
      </c>
      <c r="DM32" s="574">
        <f t="shared" si="20"/>
        <v>11048.900000000001</v>
      </c>
      <c r="DN32" s="574" t="str">
        <f t="shared" si="17"/>
        <v/>
      </c>
      <c r="DO32" s="588">
        <f>IFERROR(VLOOKUP(A32,#REF!,82,0),0)</f>
        <v>0</v>
      </c>
      <c r="DP32" s="589">
        <f t="shared" si="37"/>
        <v>11048.900000000001</v>
      </c>
      <c r="DQ32" s="590">
        <f t="shared" si="38"/>
        <v>14108.3</v>
      </c>
    </row>
    <row r="33" spans="1:121" s="39" customFormat="1" ht="17.25" customHeight="1">
      <c r="A33" s="3" t="s">
        <v>2691</v>
      </c>
      <c r="B33" s="470" t="str">
        <f>IF(D33="","",INDEX(CATALOGO!E:E,MATCH(D33,CATALOGO!D:D,0)))</f>
        <v>HOSPITAL GENERAL DE CHONE</v>
      </c>
      <c r="C33" s="218" t="s">
        <v>2447</v>
      </c>
      <c r="D33" s="471" t="s">
        <v>954</v>
      </c>
      <c r="E33" s="474" t="s">
        <v>225</v>
      </c>
      <c r="F33" s="471" t="str">
        <f t="shared" si="22"/>
        <v>000</v>
      </c>
      <c r="G33" s="472" t="s">
        <v>196</v>
      </c>
      <c r="H33" s="473">
        <v>510409</v>
      </c>
      <c r="I33" s="486" t="s">
        <v>1136</v>
      </c>
      <c r="J33" s="472" t="s">
        <v>193</v>
      </c>
      <c r="K33" s="487" t="str">
        <f>IF(J33="","",INDEX(CATALOGO!AT:AT,MATCH(POA_GC_2025!J33,CATALOGO!AS:AS,0)))</f>
        <v>0000</v>
      </c>
      <c r="L33" s="487" t="str">
        <f>IF(J33="","",INDEX(CATALOGO!AV:AV,MATCH(POA_GC_2025!J33,CATALOGO!AS:AS,0)))</f>
        <v>0000</v>
      </c>
      <c r="M33" s="488" t="str">
        <f>IF(D33="","",INDEX(CATALOGO!E:E,MATCH(D33,CATALOGO!D:D,0)))</f>
        <v>HOSPITAL GENERAL DE CHONE</v>
      </c>
      <c r="N33" s="489" t="str">
        <f>IF(E33="","",INDEX(CATALOGO!L:L,MATCH(POA_GC_2025!E33,CATALOGO!J:J,0)))</f>
        <v>PROVISION Y PRESTACION DE SERVICIOS DE SALUD</v>
      </c>
      <c r="O33" s="490" t="str">
        <f t="shared" si="23"/>
        <v>SIN PROYECTO</v>
      </c>
      <c r="P33" s="491" t="str">
        <f>IF(CR33="","",INDEX(CATALOGO!Q:Q,MATCH(POA_GC_2025!CR33,CATALOGO!P:P,0)))</f>
        <v>PRESTACION DE SERVICIOS DE SALUD SEGUNDO NIVEL</v>
      </c>
      <c r="Q33" s="496" t="str">
        <f>IF(H33="","",INDEX(CATALOGO!AD:AD,MATCH(POA_GC_2025!H33,CATALOGO!AC:AC,0)))</f>
        <v>BENEFICIOS SOCIALES</v>
      </c>
      <c r="R33" s="490" t="str">
        <f t="array" ref="R33">IF(J33="","",INDEX(CATALOGO!AR:AR,MATCH(J33,CATALOGO!AS:AS,0)))</f>
        <v>RECURSOS FISCALES</v>
      </c>
      <c r="S33" s="497" t="str">
        <f>IF(K33="","",INDEX(CATALOGO!AU:AU,MATCH(K33,CATALOGO!AT:AT,0)))</f>
        <v>SIN ORGANISMO</v>
      </c>
      <c r="T33" s="497" t="str">
        <f>IF(L33="","",INDEX(CATALOGO!AW:AW,MATCH(POA_GC_2025!L33,CATALOGO!AV:AV,0)))</f>
        <v>SIN CORRELATIVO</v>
      </c>
      <c r="U33" s="498" t="s">
        <v>495</v>
      </c>
      <c r="V33" s="499" t="s">
        <v>2479</v>
      </c>
      <c r="W33" s="499" t="s">
        <v>2480</v>
      </c>
      <c r="X33" s="500" t="str">
        <f t="array" ref="X33">IF(H33="","",INDEX(CATALOGO!AH:AH,MATCH(H33,CATALOGO!AC:AC,0)))</f>
        <v>04</v>
      </c>
      <c r="Y33" s="507" t="str">
        <f t="array" ref="Y33">IF(H33="","",INDEX(CATALOGO!AF:AF,MATCH(H33,CATALOGO!AC:AC,0)))</f>
        <v>NA</v>
      </c>
      <c r="Z33" s="507" t="str">
        <f t="array" ref="Z33">IF(H33="","",INDEX(CATALOGO!AG:AG,MATCH(H33,CATALOGO!AC:AC,0)))</f>
        <v>NA</v>
      </c>
      <c r="AA33" s="508" t="s">
        <v>194</v>
      </c>
      <c r="AB33" s="509"/>
      <c r="AC33" s="510" t="s">
        <v>197</v>
      </c>
      <c r="AD33" s="511" t="s">
        <v>44</v>
      </c>
      <c r="AE33" s="512">
        <v>46073</v>
      </c>
      <c r="AF33" s="512">
        <v>46073</v>
      </c>
      <c r="AG33" s="512">
        <v>46056</v>
      </c>
      <c r="AH33" s="512">
        <v>46056</v>
      </c>
      <c r="AI33" s="512">
        <v>46056</v>
      </c>
      <c r="AJ33" s="519"/>
      <c r="AK33" s="512">
        <v>46056</v>
      </c>
      <c r="AL33" s="512">
        <v>46078</v>
      </c>
      <c r="AM33" s="511" t="s">
        <v>41</v>
      </c>
      <c r="AN33" s="520">
        <v>0</v>
      </c>
      <c r="AO33" s="520">
        <v>0</v>
      </c>
      <c r="AP33" s="520">
        <v>0</v>
      </c>
      <c r="AQ33" s="520">
        <v>0</v>
      </c>
      <c r="AR33" s="520">
        <v>0</v>
      </c>
      <c r="AS33" s="520">
        <v>0</v>
      </c>
      <c r="AT33" s="520">
        <v>0</v>
      </c>
      <c r="AU33" s="520">
        <v>0</v>
      </c>
      <c r="AV33" s="520">
        <v>0</v>
      </c>
      <c r="AW33" s="520">
        <v>0</v>
      </c>
      <c r="AX33" s="520">
        <v>0</v>
      </c>
      <c r="AY33" s="520">
        <v>0</v>
      </c>
      <c r="AZ33" s="533">
        <f t="shared" si="24"/>
        <v>0</v>
      </c>
      <c r="BA33" s="509"/>
      <c r="BB33" s="534">
        <f>SUMIFS(REPROGRAM!W:W,REPROGRAM!B:B,POA_GC_2025!A33)</f>
        <v>20280</v>
      </c>
      <c r="BC33" s="534">
        <f>SUMIFS(REPROGRAM!Y:Y,REPROGRAM!B:B,POA_GC_2025!A33)</f>
        <v>0</v>
      </c>
      <c r="BD33" s="534">
        <f t="shared" si="25"/>
        <v>20280</v>
      </c>
      <c r="BE33" s="520">
        <v>0</v>
      </c>
      <c r="BF33" s="539">
        <f>SUMIFS(CERT_PRES!$P:$P,CERT_PRES!$A:$A,$A33,CERT_PRES!$Q:$Q,"ENERO")</f>
        <v>0</v>
      </c>
      <c r="BG33" s="520">
        <v>0</v>
      </c>
      <c r="BH33" s="539">
        <f>SUMIFS(CERT_PRES!$P:$P,CERT_PRES!$A:$A,$A33,CERT_PRES!$Q:$Q,"FEBRERO")</f>
        <v>0</v>
      </c>
      <c r="BI33" s="520">
        <v>0</v>
      </c>
      <c r="BJ33" s="539">
        <f>SUMIFS(CERT_PRES!$P:$P,CERT_PRES!$A:$A,$A33,CERT_PRES!$Q:$Q,"MARZO")</f>
        <v>0</v>
      </c>
      <c r="BK33" s="520">
        <v>0</v>
      </c>
      <c r="BL33" s="539">
        <f>SUMIFS(CERT_PRES!$P:$P,CERT_PRES!$A:$A,$A33,CERT_PRES!$Q:$Q,"ABRIL")</f>
        <v>0</v>
      </c>
      <c r="BM33" s="520">
        <v>20280</v>
      </c>
      <c r="BN33" s="539">
        <f>SUMIFS(CERT_PRES!$P:$P,CERT_PRES!$A:$A,$A33,CERT_PRES!$Q:$Q,"MAYO")</f>
        <v>20280</v>
      </c>
      <c r="BO33" s="520">
        <v>0</v>
      </c>
      <c r="BP33" s="539">
        <f>SUMIFS(CERT_PRES!$P:$P,CERT_PRES!$A:$A,$A33,CERT_PRES!$Q:$Q,"JUNIO")</f>
        <v>0</v>
      </c>
      <c r="BQ33" s="520">
        <v>0</v>
      </c>
      <c r="BR33" s="539">
        <f>SUMIFS(CERT_PRES!$P:$P,CERT_PRES!$A:$A,$A33,CERT_PRES!$Q:$Q,"JULIO")</f>
        <v>0</v>
      </c>
      <c r="BS33" s="520">
        <v>0</v>
      </c>
      <c r="BT33" s="539">
        <f>SUMIFS(CERT_PRES!$P:$P,CERT_PRES!$A:$A,$A33,CERT_PRES!$Q:$Q,"AGOSTO")</f>
        <v>0</v>
      </c>
      <c r="BU33" s="520">
        <v>0</v>
      </c>
      <c r="BV33" s="539">
        <f>SUMIFS(CERT_PRES!$P:$P,CERT_PRES!$A:$A,$A33,CERT_PRES!$Q:$Q,"SEPTIEMBRE")</f>
        <v>0</v>
      </c>
      <c r="BW33" s="520">
        <v>0</v>
      </c>
      <c r="BX33" s="539">
        <f>SUMIFS(CERT_PRES!$P:$P,CERT_PRES!$A:$A,$A33,CERT_PRES!$Q:$Q,"OCTUBRE")</f>
        <v>0</v>
      </c>
      <c r="BY33" s="520">
        <v>0</v>
      </c>
      <c r="BZ33" s="539">
        <f>SUMIFS(CERT_PRES!$P:$P,CERT_PRES!$A:$A,$A33,CERT_PRES!$Q:$Q,"NOVIEMBRE")</f>
        <v>0</v>
      </c>
      <c r="CA33" s="520">
        <v>0</v>
      </c>
      <c r="CB33" s="533">
        <f>SUMIFS(CERT_PRES!$P:$P,CERT_PRES!$A:$A,$A33,CERT_PRES!$Q:$Q,"DICIEMBRE")</f>
        <v>0</v>
      </c>
      <c r="CC33" s="533">
        <f t="shared" si="26"/>
        <v>20280</v>
      </c>
      <c r="CD33" s="552" t="str">
        <f t="shared" si="39"/>
        <v>SI</v>
      </c>
      <c r="CE33" s="553" t="str">
        <f t="shared" si="21"/>
        <v>VALIDADO</v>
      </c>
      <c r="CF33" s="554">
        <f>+((SUMIFS(REPROGRAM!$U:$U,REPROGRAM!$B:$B,$A33,REPROGRAM!$AA:$AA,"NO"))-(SUMIFS(REPROGRAM!$V:$V,REPROGRAM!$B:$B,$A33,REPROGRAM!$AA:$AA,"NO")))</f>
        <v>0</v>
      </c>
      <c r="CG33" s="554">
        <f t="shared" si="27"/>
        <v>20280</v>
      </c>
      <c r="CH33" s="554">
        <f t="shared" si="28"/>
        <v>0</v>
      </c>
      <c r="CI33" s="555" t="e">
        <f t="array" ref="CI33">IF(B33="","",INDEX(CATALOGO!C:C,MATCH(B33,CATALOGO!A:A,0)))</f>
        <v>#N/A</v>
      </c>
      <c r="CJ33" s="555" t="e">
        <f t="array" ref="CJ33">IF(B33="","",INDEX(CATALOGO!B:B,MATCH(B33,CATALOGO!A:A,0)))</f>
        <v>#N/A</v>
      </c>
      <c r="CK33" s="497" t="str">
        <f>IF(D33="","",INDEX(CATALOGO!G:G,MATCH(D33,CATALOGO!D:D,0)))</f>
        <v>COORDINACIÓN ZONAL 4</v>
      </c>
      <c r="CL33" s="497" t="str">
        <f>IF(D33="","",INDEX(CATALOGO!H:H,MATCH(D33,CATALOGO!D:D,0)))</f>
        <v>MANABI</v>
      </c>
      <c r="CM33" s="497" t="str">
        <f>IF(D33="","",INDEX(CATALOGO!I:I,MATCH(D33,CATALOGO!D:D,0)))</f>
        <v>CHONE</v>
      </c>
      <c r="CN33" s="556" t="str">
        <f t="array" ref="CN33">IF(H33="","",INDEX(CATALOGO!AE:AE,MATCH(H33,CATALOGO!AC:AC,0)))</f>
        <v xml:space="preserve">GASTOS EN PERSONAL </v>
      </c>
      <c r="CO33" s="497" t="str">
        <f t="shared" si="29"/>
        <v>NO APLICA</v>
      </c>
      <c r="CP33" s="497" t="str">
        <f>IF(E33="","",INDEX(CATALOGO!K:K,MATCH(POA_GC_2025!E33,CATALOGO!J:J,0)))</f>
        <v>PROV</v>
      </c>
      <c r="CQ33" s="497" t="str">
        <f t="shared" si="30"/>
        <v>CORRIENTE</v>
      </c>
      <c r="CR33" s="497" t="str">
        <f t="shared" si="31"/>
        <v>90000004</v>
      </c>
      <c r="CS33" s="562" t="str">
        <f>IFERROR(VLOOKUP(E33,CATALOGO!$AY$3:$AZ$24,2,0)," ")</f>
        <v>G21</v>
      </c>
      <c r="CT33" s="563" t="str">
        <f>IF(E33="","",INDEX(CATALOGO!AK:AK,MATCH(POA_GC_2025!E33,CATALOGO!AN:AN,0)))</f>
        <v>Mejorar las condiciones de vida de la población de forma integral, promoviendo el acceso equitativo a salud, vivienda y bienestar social.</v>
      </c>
      <c r="CU33" s="563" t="str">
        <f>IF(E33="","",INDEX(CATALOGO!AL:AL,MATCH(POA_GC_2025!E33,CATALOGO!AN:AN,0)))</f>
        <v>OE5 Incrementar la cobertura de las prestaciones de servicios de salud</v>
      </c>
      <c r="CV33" s="552" t="str">
        <f>IF(CU33="","",INDEX(CATALOGO!AM:AM,MATCH(POA_GC_2025!CU33,CATALOGO!AL:AL,0)))</f>
        <v>OE_5</v>
      </c>
      <c r="CW33" s="564"/>
      <c r="CX33" s="565">
        <f>SUMIFS(CERT_ACT_POA!AM:AM,CERT_ACT_POA!C:C,A33)</f>
        <v>20280</v>
      </c>
      <c r="CY33" s="565">
        <f t="shared" si="32"/>
        <v>0</v>
      </c>
      <c r="CZ33" s="566">
        <f>SUMIFS(CERT_ACT_POA!$AD:$AD,CERT_ACT_POA!$C:$C,POA_GC_2025!$A33)</f>
        <v>0</v>
      </c>
      <c r="DA33" s="566">
        <f>SUMIFS(CERT_ACT_POA!$AE:$AE,CERT_ACT_POA!$C:$C,POA_GC_2025!$A33)</f>
        <v>0</v>
      </c>
      <c r="DB33" s="566">
        <f>SUMIFS(CERT_ACT_POA!$AF:$AF,CERT_ACT_POA!$C:$C,POA_GC_2025!$A33)</f>
        <v>0</v>
      </c>
      <c r="DC33" s="552" t="str">
        <f t="shared" si="33"/>
        <v>51</v>
      </c>
      <c r="DD33" s="509"/>
      <c r="DE33" s="573"/>
      <c r="DF33" s="574">
        <f>SUMIFS(CERT_PRES!$M:$M,CERT_PRES!$A:$A,$A33)</f>
        <v>0</v>
      </c>
      <c r="DG33" s="574">
        <f>SUMIFS(CERT_PRES!$O:$O,CERT_PRES!$A:$A,$A33)</f>
        <v>20280</v>
      </c>
      <c r="DH33" s="574">
        <f>SUMIFS(CERT_PRES!$P:$P,CERT_PRES!$A:$A,$A33)</f>
        <v>20280</v>
      </c>
      <c r="DI33" s="587">
        <f t="shared" si="34"/>
        <v>0</v>
      </c>
      <c r="DJ33" s="668">
        <f>IFERROR(VLOOKUP($A33,CERT_PRES!$A$6:$L$3884,12,0),0)</f>
        <v>0</v>
      </c>
      <c r="DK33" s="574" t="str">
        <f t="shared" si="35"/>
        <v>OK</v>
      </c>
      <c r="DL33" s="574" t="str">
        <f t="shared" si="36"/>
        <v>OK</v>
      </c>
      <c r="DM33" s="574">
        <f t="shared" si="20"/>
        <v>20280</v>
      </c>
      <c r="DN33" s="574" t="str">
        <f t="shared" si="17"/>
        <v/>
      </c>
      <c r="DO33" s="588">
        <f>IFERROR(VLOOKUP(A33,#REF!,82,0),0)</f>
        <v>0</v>
      </c>
      <c r="DP33" s="589">
        <f t="shared" si="37"/>
        <v>20280</v>
      </c>
      <c r="DQ33" s="590">
        <f t="shared" si="38"/>
        <v>0</v>
      </c>
    </row>
    <row r="34" spans="1:121" s="39" customFormat="1" ht="17.25" customHeight="1">
      <c r="A34" s="3" t="s">
        <v>2692</v>
      </c>
      <c r="B34" s="470" t="str">
        <f>IF(D34="","",INDEX(CATALOGO!E:E,MATCH(D34,CATALOGO!D:D,0)))</f>
        <v>HOSPITAL GENERAL DE CHONE</v>
      </c>
      <c r="C34" s="218" t="s">
        <v>2448</v>
      </c>
      <c r="D34" s="471" t="s">
        <v>954</v>
      </c>
      <c r="E34" s="474" t="s">
        <v>225</v>
      </c>
      <c r="F34" s="471" t="str">
        <f t="shared" si="22"/>
        <v>000</v>
      </c>
      <c r="G34" s="472" t="s">
        <v>196</v>
      </c>
      <c r="H34" s="473">
        <v>510509</v>
      </c>
      <c r="I34" s="486" t="s">
        <v>1136</v>
      </c>
      <c r="J34" s="472" t="s">
        <v>193</v>
      </c>
      <c r="K34" s="487" t="str">
        <f>IF(J34="","",INDEX(CATALOGO!AT:AT,MATCH(POA_GC_2025!J34,CATALOGO!AS:AS,0)))</f>
        <v>0000</v>
      </c>
      <c r="L34" s="487" t="str">
        <f>IF(J34="","",INDEX(CATALOGO!AV:AV,MATCH(POA_GC_2025!J34,CATALOGO!AS:AS,0)))</f>
        <v>0000</v>
      </c>
      <c r="M34" s="488" t="str">
        <f>IF(D34="","",INDEX(CATALOGO!E:E,MATCH(D34,CATALOGO!D:D,0)))</f>
        <v>HOSPITAL GENERAL DE CHONE</v>
      </c>
      <c r="N34" s="489" t="str">
        <f>IF(E34="","",INDEX(CATALOGO!L:L,MATCH(POA_GC_2025!E34,CATALOGO!J:J,0)))</f>
        <v>PROVISION Y PRESTACION DE SERVICIOS DE SALUD</v>
      </c>
      <c r="O34" s="490" t="str">
        <f t="shared" si="23"/>
        <v>SIN PROYECTO</v>
      </c>
      <c r="P34" s="491" t="str">
        <f>IF(CR34="","",INDEX(CATALOGO!Q:Q,MATCH(POA_GC_2025!CR34,CATALOGO!P:P,0)))</f>
        <v>PRESTACION DE SERVICIOS DE SALUD SEGUNDO NIVEL</v>
      </c>
      <c r="Q34" s="496" t="str">
        <f>IF(H34="","",INDEX(CATALOGO!AD:AD,MATCH(POA_GC_2025!H34,CATALOGO!AC:AC,0)))</f>
        <v>HORAS EXTRAORDINARIAS Y SUPLEMENTARIAS</v>
      </c>
      <c r="R34" s="490" t="str">
        <f t="array" ref="R34">IF(J34="","",INDEX(CATALOGO!AR:AR,MATCH(J34,CATALOGO!AS:AS,0)))</f>
        <v>RECURSOS FISCALES</v>
      </c>
      <c r="S34" s="497" t="str">
        <f>IF(K34="","",INDEX(CATALOGO!AU:AU,MATCH(K34,CATALOGO!AT:AT,0)))</f>
        <v>SIN ORGANISMO</v>
      </c>
      <c r="T34" s="497" t="str">
        <f>IF(L34="","",INDEX(CATALOGO!AW:AW,MATCH(POA_GC_2025!L34,CATALOGO!AV:AV,0)))</f>
        <v>SIN CORRELATIVO</v>
      </c>
      <c r="U34" s="498" t="s">
        <v>495</v>
      </c>
      <c r="V34" s="499" t="s">
        <v>2479</v>
      </c>
      <c r="W34" s="499" t="s">
        <v>2480</v>
      </c>
      <c r="X34" s="500" t="str">
        <f t="array" ref="X34">IF(H34="","",INDEX(CATALOGO!AH:AH,MATCH(H34,CATALOGO!AC:AC,0)))</f>
        <v>04</v>
      </c>
      <c r="Y34" s="507" t="str">
        <f t="array" ref="Y34">IF(H34="","",INDEX(CATALOGO!AF:AF,MATCH(H34,CATALOGO!AC:AC,0)))</f>
        <v>NA</v>
      </c>
      <c r="Z34" s="507" t="str">
        <f t="array" ref="Z34">IF(H34="","",INDEX(CATALOGO!AG:AG,MATCH(H34,CATALOGO!AC:AC,0)))</f>
        <v>NA</v>
      </c>
      <c r="AA34" s="508" t="s">
        <v>194</v>
      </c>
      <c r="AB34" s="509"/>
      <c r="AC34" s="510" t="s">
        <v>197</v>
      </c>
      <c r="AD34" s="511" t="s">
        <v>44</v>
      </c>
      <c r="AE34" s="512">
        <v>46073</v>
      </c>
      <c r="AF34" s="512">
        <v>46073</v>
      </c>
      <c r="AG34" s="512">
        <v>46056</v>
      </c>
      <c r="AH34" s="512">
        <v>46056</v>
      </c>
      <c r="AI34" s="512">
        <v>46056</v>
      </c>
      <c r="AJ34" s="519"/>
      <c r="AK34" s="512">
        <v>46056</v>
      </c>
      <c r="AL34" s="512">
        <v>46078</v>
      </c>
      <c r="AM34" s="511" t="s">
        <v>41</v>
      </c>
      <c r="AN34" s="520">
        <v>16645</v>
      </c>
      <c r="AO34" s="520">
        <v>16645</v>
      </c>
      <c r="AP34" s="520">
        <v>16645</v>
      </c>
      <c r="AQ34" s="520">
        <v>16645</v>
      </c>
      <c r="AR34" s="520">
        <v>16645</v>
      </c>
      <c r="AS34" s="520">
        <v>16645</v>
      </c>
      <c r="AT34" s="520">
        <v>16645</v>
      </c>
      <c r="AU34" s="520">
        <v>16645</v>
      </c>
      <c r="AV34" s="520">
        <v>16645</v>
      </c>
      <c r="AW34" s="520">
        <v>12000</v>
      </c>
      <c r="AX34" s="520">
        <v>12000</v>
      </c>
      <c r="AY34" s="520">
        <v>1408.44</v>
      </c>
      <c r="AZ34" s="533">
        <f t="shared" si="24"/>
        <v>175213.44</v>
      </c>
      <c r="BA34" s="509"/>
      <c r="BB34" s="534">
        <f>SUMIFS(REPROGRAM!W:W,REPROGRAM!B:B,POA_GC_2025!A34)</f>
        <v>0</v>
      </c>
      <c r="BC34" s="534">
        <f>SUMIFS(REPROGRAM!Y:Y,REPROGRAM!B:B,POA_GC_2025!A34)</f>
        <v>0</v>
      </c>
      <c r="BD34" s="534">
        <f t="shared" si="25"/>
        <v>175213.44</v>
      </c>
      <c r="BE34" s="520">
        <v>14672.17</v>
      </c>
      <c r="BF34" s="539">
        <f>SUMIFS(CERT_PRES!$P:$P,CERT_PRES!$A:$A,$A34,CERT_PRES!$Q:$Q,"ENERO")</f>
        <v>14672.17</v>
      </c>
      <c r="BG34" s="520">
        <v>16280.01</v>
      </c>
      <c r="BH34" s="539">
        <f>SUMIFS(CERT_PRES!$P:$P,CERT_PRES!$A:$A,$A34,CERT_PRES!$Q:$Q,"FEBRERO")</f>
        <v>16280.01</v>
      </c>
      <c r="BI34" s="520">
        <v>16941.75</v>
      </c>
      <c r="BJ34" s="539">
        <f>SUMIFS(CERT_PRES!$P:$P,CERT_PRES!$A:$A,$A34,CERT_PRES!$Q:$Q,"MARZO")</f>
        <v>16941.75</v>
      </c>
      <c r="BK34" s="520">
        <v>17634.05</v>
      </c>
      <c r="BL34" s="539">
        <f>SUMIFS(CERT_PRES!$P:$P,CERT_PRES!$A:$A,$A34,CERT_PRES!$Q:$Q,"ABRIL")</f>
        <v>17634.05</v>
      </c>
      <c r="BM34" s="520">
        <v>15903.51</v>
      </c>
      <c r="BN34" s="539">
        <f>SUMIFS(CERT_PRES!$P:$P,CERT_PRES!$A:$A,$A34,CERT_PRES!$Q:$Q,"MAYO")</f>
        <v>15903.51</v>
      </c>
      <c r="BO34" s="520">
        <v>16645</v>
      </c>
      <c r="BP34" s="539">
        <f>SUMIFS(CERT_PRES!$P:$P,CERT_PRES!$A:$A,$A34,CERT_PRES!$Q:$Q,"JUNIO")</f>
        <v>0</v>
      </c>
      <c r="BQ34" s="520">
        <v>16645</v>
      </c>
      <c r="BR34" s="539">
        <f>SUMIFS(CERT_PRES!$P:$P,CERT_PRES!$A:$A,$A34,CERT_PRES!$Q:$Q,"JULIO")</f>
        <v>0</v>
      </c>
      <c r="BS34" s="520">
        <v>16645</v>
      </c>
      <c r="BT34" s="539">
        <f>SUMIFS(CERT_PRES!$P:$P,CERT_PRES!$A:$A,$A34,CERT_PRES!$Q:$Q,"AGOSTO")</f>
        <v>0</v>
      </c>
      <c r="BU34" s="520">
        <v>16645</v>
      </c>
      <c r="BV34" s="539">
        <f>SUMIFS(CERT_PRES!$P:$P,CERT_PRES!$A:$A,$A34,CERT_PRES!$Q:$Q,"SEPTIEMBRE")</f>
        <v>0</v>
      </c>
      <c r="BW34" s="520">
        <v>12000</v>
      </c>
      <c r="BX34" s="539">
        <f>SUMIFS(CERT_PRES!$P:$P,CERT_PRES!$A:$A,$A34,CERT_PRES!$Q:$Q,"OCTUBRE")</f>
        <v>0</v>
      </c>
      <c r="BY34" s="520">
        <v>12000</v>
      </c>
      <c r="BZ34" s="539">
        <f>SUMIFS(CERT_PRES!$P:$P,CERT_PRES!$A:$A,$A34,CERT_PRES!$Q:$Q,"NOVIEMBRE")</f>
        <v>0</v>
      </c>
      <c r="CA34" s="520">
        <v>3201.95</v>
      </c>
      <c r="CB34" s="533">
        <f>SUMIFS(CERT_PRES!$P:$P,CERT_PRES!$A:$A,$A34,CERT_PRES!$Q:$Q,"DICIEMBRE")</f>
        <v>0</v>
      </c>
      <c r="CC34" s="533">
        <f t="shared" si="26"/>
        <v>175213.44</v>
      </c>
      <c r="CD34" s="552" t="str">
        <f t="shared" si="39"/>
        <v>SI</v>
      </c>
      <c r="CE34" s="553" t="str">
        <f t="shared" si="21"/>
        <v>VALIDADO</v>
      </c>
      <c r="CF34" s="554">
        <f>+((SUMIFS(REPROGRAM!$U:$U,REPROGRAM!$B:$B,$A34,REPROGRAM!$AA:$AA,"NO"))-(SUMIFS(REPROGRAM!$V:$V,REPROGRAM!$B:$B,$A34,REPROGRAM!$AA:$AA,"NO")))</f>
        <v>0</v>
      </c>
      <c r="CG34" s="554">
        <f t="shared" si="27"/>
        <v>175213.44</v>
      </c>
      <c r="CH34" s="554">
        <f t="shared" si="28"/>
        <v>0</v>
      </c>
      <c r="CI34" s="555" t="e">
        <f t="array" ref="CI34">IF(B34="","",INDEX(CATALOGO!C:C,MATCH(B34,CATALOGO!A:A,0)))</f>
        <v>#N/A</v>
      </c>
      <c r="CJ34" s="555" t="e">
        <f t="array" ref="CJ34">IF(B34="","",INDEX(CATALOGO!B:B,MATCH(B34,CATALOGO!A:A,0)))</f>
        <v>#N/A</v>
      </c>
      <c r="CK34" s="497" t="str">
        <f>IF(D34="","",INDEX(CATALOGO!G:G,MATCH(D34,CATALOGO!D:D,0)))</f>
        <v>COORDINACIÓN ZONAL 4</v>
      </c>
      <c r="CL34" s="497" t="str">
        <f>IF(D34="","",INDEX(CATALOGO!H:H,MATCH(D34,CATALOGO!D:D,0)))</f>
        <v>MANABI</v>
      </c>
      <c r="CM34" s="497" t="str">
        <f>IF(D34="","",INDEX(CATALOGO!I:I,MATCH(D34,CATALOGO!D:D,0)))</f>
        <v>CHONE</v>
      </c>
      <c r="CN34" s="556" t="str">
        <f t="array" ref="CN34">IF(H34="","",INDEX(CATALOGO!AE:AE,MATCH(H34,CATALOGO!AC:AC,0)))</f>
        <v xml:space="preserve">GASTOS EN PERSONAL </v>
      </c>
      <c r="CO34" s="497" t="str">
        <f t="shared" si="29"/>
        <v>NO APLICA</v>
      </c>
      <c r="CP34" s="497" t="str">
        <f>IF(E34="","",INDEX(CATALOGO!K:K,MATCH(POA_GC_2025!E34,CATALOGO!J:J,0)))</f>
        <v>PROV</v>
      </c>
      <c r="CQ34" s="497" t="str">
        <f t="shared" si="30"/>
        <v>CORRIENTE</v>
      </c>
      <c r="CR34" s="497" t="str">
        <f t="shared" si="31"/>
        <v>90000004</v>
      </c>
      <c r="CS34" s="562" t="str">
        <f>IFERROR(VLOOKUP(E34,CATALOGO!$AY$3:$AZ$24,2,0)," ")</f>
        <v>G21</v>
      </c>
      <c r="CT34" s="563" t="str">
        <f>IF(E34="","",INDEX(CATALOGO!AK:AK,MATCH(POA_GC_2025!E34,CATALOGO!AN:AN,0)))</f>
        <v>Mejorar las condiciones de vida de la población de forma integral, promoviendo el acceso equitativo a salud, vivienda y bienestar social.</v>
      </c>
      <c r="CU34" s="563" t="str">
        <f>IF(E34="","",INDEX(CATALOGO!AL:AL,MATCH(POA_GC_2025!E34,CATALOGO!AN:AN,0)))</f>
        <v>OE5 Incrementar la cobertura de las prestaciones de servicios de salud</v>
      </c>
      <c r="CV34" s="552" t="str">
        <f>IF(CU34="","",INDEX(CATALOGO!AM:AM,MATCH(POA_GC_2025!CU34,CATALOGO!AL:AL,0)))</f>
        <v>OE_5</v>
      </c>
      <c r="CW34" s="564"/>
      <c r="CX34" s="565">
        <f>SUMIFS(CERT_ACT_POA!AM:AM,CERT_ACT_POA!C:C,A34)</f>
        <v>175213.44</v>
      </c>
      <c r="CY34" s="565">
        <f t="shared" si="32"/>
        <v>0</v>
      </c>
      <c r="CZ34" s="566">
        <f>SUMIFS(CERT_ACT_POA!$AD:$AD,CERT_ACT_POA!$C:$C,POA_GC_2025!$A34)</f>
        <v>0</v>
      </c>
      <c r="DA34" s="566">
        <f>SUMIFS(CERT_ACT_POA!$AE:$AE,CERT_ACT_POA!$C:$C,POA_GC_2025!$A34)</f>
        <v>0</v>
      </c>
      <c r="DB34" s="566">
        <f>SUMIFS(CERT_ACT_POA!$AF:$AF,CERT_ACT_POA!$C:$C,POA_GC_2025!$A34)</f>
        <v>0</v>
      </c>
      <c r="DC34" s="552" t="str">
        <f t="shared" si="33"/>
        <v>51</v>
      </c>
      <c r="DD34" s="509"/>
      <c r="DE34" s="573"/>
      <c r="DF34" s="574">
        <f>SUMIFS(CERT_PRES!$M:$M,CERT_PRES!$A:$A,$A34)</f>
        <v>0</v>
      </c>
      <c r="DG34" s="574">
        <f>SUMIFS(CERT_PRES!$O:$O,CERT_PRES!$A:$A,$A34)</f>
        <v>81431.489999999991</v>
      </c>
      <c r="DH34" s="574">
        <f>SUMIFS(CERT_PRES!$P:$P,CERT_PRES!$A:$A,$A34)</f>
        <v>81431.489999999991</v>
      </c>
      <c r="DI34" s="587">
        <f t="shared" si="34"/>
        <v>0</v>
      </c>
      <c r="DJ34" s="668">
        <f>IFERROR(VLOOKUP($A34,CERT_PRES!$A$6:$L$3884,12,0),0)</f>
        <v>0</v>
      </c>
      <c r="DK34" s="574" t="str">
        <f t="shared" si="35"/>
        <v>OK</v>
      </c>
      <c r="DL34" s="574" t="str">
        <f t="shared" si="36"/>
        <v>OK</v>
      </c>
      <c r="DM34" s="574">
        <f t="shared" si="20"/>
        <v>81431.489999999991</v>
      </c>
      <c r="DN34" s="574" t="str">
        <f t="shared" si="17"/>
        <v/>
      </c>
      <c r="DO34" s="588">
        <f>IFERROR(VLOOKUP(A34,#REF!,82,0),0)</f>
        <v>0</v>
      </c>
      <c r="DP34" s="589">
        <f t="shared" si="37"/>
        <v>81431.489999999991</v>
      </c>
      <c r="DQ34" s="590">
        <f t="shared" si="38"/>
        <v>93781.950000000012</v>
      </c>
    </row>
    <row r="35" spans="1:121" s="39" customFormat="1" ht="17.25" customHeight="1">
      <c r="A35" s="3" t="s">
        <v>2693</v>
      </c>
      <c r="B35" s="470" t="str">
        <f>IF(D35="","",INDEX(CATALOGO!E:E,MATCH(D35,CATALOGO!D:D,0)))</f>
        <v>HOSPITAL GENERAL DE CHONE</v>
      </c>
      <c r="C35" s="218" t="s">
        <v>2449</v>
      </c>
      <c r="D35" s="471" t="s">
        <v>954</v>
      </c>
      <c r="E35" s="474" t="s">
        <v>225</v>
      </c>
      <c r="F35" s="471" t="str">
        <f t="shared" si="22"/>
        <v>000</v>
      </c>
      <c r="G35" s="472" t="s">
        <v>196</v>
      </c>
      <c r="H35" s="473">
        <v>510510</v>
      </c>
      <c r="I35" s="486" t="s">
        <v>1136</v>
      </c>
      <c r="J35" s="472" t="s">
        <v>193</v>
      </c>
      <c r="K35" s="487" t="str">
        <f>IF(J35="","",INDEX(CATALOGO!AT:AT,MATCH(POA_GC_2025!J35,CATALOGO!AS:AS,0)))</f>
        <v>0000</v>
      </c>
      <c r="L35" s="487" t="str">
        <f>IF(J35="","",INDEX(CATALOGO!AV:AV,MATCH(POA_GC_2025!J35,CATALOGO!AS:AS,0)))</f>
        <v>0000</v>
      </c>
      <c r="M35" s="488" t="str">
        <f>IF(D35="","",INDEX(CATALOGO!E:E,MATCH(D35,CATALOGO!D:D,0)))</f>
        <v>HOSPITAL GENERAL DE CHONE</v>
      </c>
      <c r="N35" s="489" t="str">
        <f>IF(E35="","",INDEX(CATALOGO!L:L,MATCH(POA_GC_2025!E35,CATALOGO!J:J,0)))</f>
        <v>PROVISION Y PRESTACION DE SERVICIOS DE SALUD</v>
      </c>
      <c r="O35" s="490" t="str">
        <f t="shared" si="23"/>
        <v>SIN PROYECTO</v>
      </c>
      <c r="P35" s="491" t="str">
        <f>IF(CR35="","",INDEX(CATALOGO!Q:Q,MATCH(POA_GC_2025!CR35,CATALOGO!P:P,0)))</f>
        <v>PRESTACION DE SERVICIOS DE SALUD SEGUNDO NIVEL</v>
      </c>
      <c r="Q35" s="496" t="str">
        <f>IF(H35="","",INDEX(CATALOGO!AD:AD,MATCH(POA_GC_2025!H35,CATALOGO!AC:AC,0)))</f>
        <v>SERVICIOS PERSONALES POR CONTRATO</v>
      </c>
      <c r="R35" s="490" t="str">
        <f t="array" ref="R35">IF(J35="","",INDEX(CATALOGO!AR:AR,MATCH(J35,CATALOGO!AS:AS,0)))</f>
        <v>RECURSOS FISCALES</v>
      </c>
      <c r="S35" s="497" t="str">
        <f>IF(K35="","",INDEX(CATALOGO!AU:AU,MATCH(K35,CATALOGO!AT:AT,0)))</f>
        <v>SIN ORGANISMO</v>
      </c>
      <c r="T35" s="497" t="str">
        <f>IF(L35="","",INDEX(CATALOGO!AW:AW,MATCH(POA_GC_2025!L35,CATALOGO!AV:AV,0)))</f>
        <v>SIN CORRELATIVO</v>
      </c>
      <c r="U35" s="498" t="s">
        <v>495</v>
      </c>
      <c r="V35" s="499" t="s">
        <v>2479</v>
      </c>
      <c r="W35" s="499" t="s">
        <v>2481</v>
      </c>
      <c r="X35" s="500" t="str">
        <f t="array" ref="X35">IF(H35="","",INDEX(CATALOGO!AH:AH,MATCH(H35,CATALOGO!AC:AC,0)))</f>
        <v>04</v>
      </c>
      <c r="Y35" s="507" t="str">
        <f t="array" ref="Y35">IF(H35="","",INDEX(CATALOGO!AF:AF,MATCH(H35,CATALOGO!AC:AC,0)))</f>
        <v>NA</v>
      </c>
      <c r="Z35" s="507" t="str">
        <f t="array" ref="Z35">IF(H35="","",INDEX(CATALOGO!AG:AG,MATCH(H35,CATALOGO!AC:AC,0)))</f>
        <v>NA</v>
      </c>
      <c r="AA35" s="508" t="s">
        <v>194</v>
      </c>
      <c r="AB35" s="509"/>
      <c r="AC35" s="510" t="s">
        <v>197</v>
      </c>
      <c r="AD35" s="511" t="s">
        <v>44</v>
      </c>
      <c r="AE35" s="512">
        <v>46073</v>
      </c>
      <c r="AF35" s="512">
        <v>46073</v>
      </c>
      <c r="AG35" s="512">
        <v>46056</v>
      </c>
      <c r="AH35" s="512">
        <v>46056</v>
      </c>
      <c r="AI35" s="512">
        <v>46056</v>
      </c>
      <c r="AJ35" s="519"/>
      <c r="AK35" s="512">
        <v>46056</v>
      </c>
      <c r="AL35" s="512">
        <v>46078</v>
      </c>
      <c r="AM35" s="511" t="s">
        <v>41</v>
      </c>
      <c r="AN35" s="520">
        <v>11776</v>
      </c>
      <c r="AO35" s="520">
        <v>11776</v>
      </c>
      <c r="AP35" s="520">
        <v>11776</v>
      </c>
      <c r="AQ35" s="520">
        <v>11776</v>
      </c>
      <c r="AR35" s="520">
        <v>11776</v>
      </c>
      <c r="AS35" s="520">
        <v>11776</v>
      </c>
      <c r="AT35" s="520">
        <v>11776</v>
      </c>
      <c r="AU35" s="520">
        <v>11776</v>
      </c>
      <c r="AV35" s="520">
        <v>11776</v>
      </c>
      <c r="AW35" s="520">
        <v>11776</v>
      </c>
      <c r="AX35" s="520">
        <v>11776</v>
      </c>
      <c r="AY35" s="520">
        <v>11776</v>
      </c>
      <c r="AZ35" s="533">
        <f t="shared" si="24"/>
        <v>141312</v>
      </c>
      <c r="BA35" s="509"/>
      <c r="BB35" s="534">
        <f>SUMIFS(REPROGRAM!W:W,REPROGRAM!B:B,POA_GC_2025!A35)</f>
        <v>0</v>
      </c>
      <c r="BC35" s="534">
        <f>SUMIFS(REPROGRAM!Y:Y,REPROGRAM!B:B,POA_GC_2025!A35)</f>
        <v>0</v>
      </c>
      <c r="BD35" s="534">
        <f t="shared" si="25"/>
        <v>141312</v>
      </c>
      <c r="BE35" s="520">
        <v>10690</v>
      </c>
      <c r="BF35" s="539">
        <f>SUMIFS(CERT_PRES!$P:$P,CERT_PRES!$A:$A,$A35,CERT_PRES!$Q:$Q,"ENERO")</f>
        <v>10690</v>
      </c>
      <c r="BG35" s="520">
        <v>10690</v>
      </c>
      <c r="BH35" s="539">
        <f>SUMIFS(CERT_PRES!$P:$P,CERT_PRES!$A:$A,$A35,CERT_PRES!$Q:$Q,"FEBRERO")</f>
        <v>10690</v>
      </c>
      <c r="BI35" s="520">
        <v>10690</v>
      </c>
      <c r="BJ35" s="539">
        <f>SUMIFS(CERT_PRES!$P:$P,CERT_PRES!$A:$A,$A35,CERT_PRES!$Q:$Q,"MARZO")</f>
        <v>10690</v>
      </c>
      <c r="BK35" s="520">
        <v>10690</v>
      </c>
      <c r="BL35" s="539">
        <f>SUMIFS(CERT_PRES!$P:$P,CERT_PRES!$A:$A,$A35,CERT_PRES!$Q:$Q,"ABRIL")</f>
        <v>10690</v>
      </c>
      <c r="BM35" s="520">
        <v>10690</v>
      </c>
      <c r="BN35" s="539">
        <f>SUMIFS(CERT_PRES!$P:$P,CERT_PRES!$A:$A,$A35,CERT_PRES!$Q:$Q,"MAYO")</f>
        <v>10690</v>
      </c>
      <c r="BO35" s="520">
        <v>11776</v>
      </c>
      <c r="BP35" s="539">
        <f>SUMIFS(CERT_PRES!$P:$P,CERT_PRES!$A:$A,$A35,CERT_PRES!$Q:$Q,"JUNIO")</f>
        <v>0</v>
      </c>
      <c r="BQ35" s="520">
        <v>11776</v>
      </c>
      <c r="BR35" s="539">
        <f>SUMIFS(CERT_PRES!$P:$P,CERT_PRES!$A:$A,$A35,CERT_PRES!$Q:$Q,"JULIO")</f>
        <v>0</v>
      </c>
      <c r="BS35" s="520">
        <v>11776</v>
      </c>
      <c r="BT35" s="539">
        <f>SUMIFS(CERT_PRES!$P:$P,CERT_PRES!$A:$A,$A35,CERT_PRES!$Q:$Q,"AGOSTO")</f>
        <v>0</v>
      </c>
      <c r="BU35" s="520">
        <v>11776</v>
      </c>
      <c r="BV35" s="539">
        <f>SUMIFS(CERT_PRES!$P:$P,CERT_PRES!$A:$A,$A35,CERT_PRES!$Q:$Q,"SEPTIEMBRE")</f>
        <v>0</v>
      </c>
      <c r="BW35" s="520">
        <v>11776</v>
      </c>
      <c r="BX35" s="539">
        <f>SUMIFS(CERT_PRES!$P:$P,CERT_PRES!$A:$A,$A35,CERT_PRES!$Q:$Q,"OCTUBRE")</f>
        <v>0</v>
      </c>
      <c r="BY35" s="520">
        <v>11776</v>
      </c>
      <c r="BZ35" s="539">
        <f>SUMIFS(CERT_PRES!$P:$P,CERT_PRES!$A:$A,$A35,CERT_PRES!$Q:$Q,"NOVIEMBRE")</f>
        <v>0</v>
      </c>
      <c r="CA35" s="520">
        <v>17206</v>
      </c>
      <c r="CB35" s="533">
        <f>SUMIFS(CERT_PRES!$P:$P,CERT_PRES!$A:$A,$A35,CERT_PRES!$Q:$Q,"DICIEMBRE")</f>
        <v>0</v>
      </c>
      <c r="CC35" s="533">
        <f t="shared" si="26"/>
        <v>141312</v>
      </c>
      <c r="CD35" s="552" t="str">
        <f t="shared" si="39"/>
        <v>SI</v>
      </c>
      <c r="CE35" s="553" t="str">
        <f t="shared" si="21"/>
        <v>VALIDADO</v>
      </c>
      <c r="CF35" s="554">
        <f>+((SUMIFS(REPROGRAM!$U:$U,REPROGRAM!$B:$B,$A35,REPROGRAM!$AA:$AA,"NO"))-(SUMIFS(REPROGRAM!$V:$V,REPROGRAM!$B:$B,$A35,REPROGRAM!$AA:$AA,"NO")))</f>
        <v>0</v>
      </c>
      <c r="CG35" s="554">
        <f t="shared" si="27"/>
        <v>141312</v>
      </c>
      <c r="CH35" s="554">
        <f t="shared" si="28"/>
        <v>0</v>
      </c>
      <c r="CI35" s="555" t="e">
        <f t="array" ref="CI35">IF(B35="","",INDEX(CATALOGO!C:C,MATCH(B35,CATALOGO!A:A,0)))</f>
        <v>#N/A</v>
      </c>
      <c r="CJ35" s="555" t="e">
        <f t="array" ref="CJ35">IF(B35="","",INDEX(CATALOGO!B:B,MATCH(B35,CATALOGO!A:A,0)))</f>
        <v>#N/A</v>
      </c>
      <c r="CK35" s="497" t="str">
        <f>IF(D35="","",INDEX(CATALOGO!G:G,MATCH(D35,CATALOGO!D:D,0)))</f>
        <v>COORDINACIÓN ZONAL 4</v>
      </c>
      <c r="CL35" s="497" t="str">
        <f>IF(D35="","",INDEX(CATALOGO!H:H,MATCH(D35,CATALOGO!D:D,0)))</f>
        <v>MANABI</v>
      </c>
      <c r="CM35" s="497" t="str">
        <f>IF(D35="","",INDEX(CATALOGO!I:I,MATCH(D35,CATALOGO!D:D,0)))</f>
        <v>CHONE</v>
      </c>
      <c r="CN35" s="556" t="str">
        <f t="array" ref="CN35">IF(H35="","",INDEX(CATALOGO!AE:AE,MATCH(H35,CATALOGO!AC:AC,0)))</f>
        <v xml:space="preserve">GASTOS EN PERSONAL </v>
      </c>
      <c r="CO35" s="497" t="str">
        <f t="shared" si="29"/>
        <v>NO APLICA</v>
      </c>
      <c r="CP35" s="497" t="str">
        <f>IF(E35="","",INDEX(CATALOGO!K:K,MATCH(POA_GC_2025!E35,CATALOGO!J:J,0)))</f>
        <v>PROV</v>
      </c>
      <c r="CQ35" s="497" t="str">
        <f t="shared" si="30"/>
        <v>CORRIENTE</v>
      </c>
      <c r="CR35" s="497" t="str">
        <f t="shared" si="31"/>
        <v>90000004</v>
      </c>
      <c r="CS35" s="562" t="str">
        <f>IFERROR(VLOOKUP(E35,CATALOGO!$AY$3:$AZ$24,2,0)," ")</f>
        <v>G21</v>
      </c>
      <c r="CT35" s="563" t="str">
        <f>IF(E35="","",INDEX(CATALOGO!AK:AK,MATCH(POA_GC_2025!E35,CATALOGO!AN:AN,0)))</f>
        <v>Mejorar las condiciones de vida de la población de forma integral, promoviendo el acceso equitativo a salud, vivienda y bienestar social.</v>
      </c>
      <c r="CU35" s="563" t="str">
        <f>IF(E35="","",INDEX(CATALOGO!AL:AL,MATCH(POA_GC_2025!E35,CATALOGO!AN:AN,0)))</f>
        <v>OE5 Incrementar la cobertura de las prestaciones de servicios de salud</v>
      </c>
      <c r="CV35" s="552" t="str">
        <f>IF(CU35="","",INDEX(CATALOGO!AM:AM,MATCH(POA_GC_2025!CU35,CATALOGO!AL:AL,0)))</f>
        <v>OE_5</v>
      </c>
      <c r="CW35" s="564"/>
      <c r="CX35" s="565">
        <f>SUMIFS(CERT_ACT_POA!AM:AM,CERT_ACT_POA!C:C,A35)</f>
        <v>141312</v>
      </c>
      <c r="CY35" s="565">
        <f t="shared" si="32"/>
        <v>0</v>
      </c>
      <c r="CZ35" s="566">
        <f>SUMIFS(CERT_ACT_POA!$AD:$AD,CERT_ACT_POA!$C:$C,POA_GC_2025!$A35)</f>
        <v>0</v>
      </c>
      <c r="DA35" s="566">
        <f>SUMIFS(CERT_ACT_POA!$AE:$AE,CERT_ACT_POA!$C:$C,POA_GC_2025!$A35)</f>
        <v>0</v>
      </c>
      <c r="DB35" s="566">
        <f>SUMIFS(CERT_ACT_POA!$AF:$AF,CERT_ACT_POA!$C:$C,POA_GC_2025!$A35)</f>
        <v>0</v>
      </c>
      <c r="DC35" s="552" t="str">
        <f t="shared" si="33"/>
        <v>51</v>
      </c>
      <c r="DD35" s="509"/>
      <c r="DE35" s="573"/>
      <c r="DF35" s="574">
        <f>SUMIFS(CERT_PRES!$M:$M,CERT_PRES!$A:$A,$A35)</f>
        <v>0</v>
      </c>
      <c r="DG35" s="574">
        <f>SUMIFS(CERT_PRES!$O:$O,CERT_PRES!$A:$A,$A35)</f>
        <v>53450</v>
      </c>
      <c r="DH35" s="574">
        <f>SUMIFS(CERT_PRES!$P:$P,CERT_PRES!$A:$A,$A35)</f>
        <v>53450</v>
      </c>
      <c r="DI35" s="587">
        <f t="shared" si="34"/>
        <v>0</v>
      </c>
      <c r="DJ35" s="668">
        <f>IFERROR(VLOOKUP($A35,CERT_PRES!$A$6:$L$3884,12,0),0)</f>
        <v>0</v>
      </c>
      <c r="DK35" s="574" t="str">
        <f t="shared" si="35"/>
        <v>OK</v>
      </c>
      <c r="DL35" s="574" t="str">
        <f t="shared" si="36"/>
        <v>OK</v>
      </c>
      <c r="DM35" s="574">
        <f t="shared" si="20"/>
        <v>53450</v>
      </c>
      <c r="DN35" s="574" t="str">
        <f t="shared" si="17"/>
        <v/>
      </c>
      <c r="DO35" s="588">
        <f>IFERROR(VLOOKUP(A35,#REF!,82,0),0)</f>
        <v>0</v>
      </c>
      <c r="DP35" s="589">
        <f t="shared" si="37"/>
        <v>53450</v>
      </c>
      <c r="DQ35" s="590">
        <f t="shared" si="38"/>
        <v>87862</v>
      </c>
    </row>
    <row r="36" spans="1:121" s="39" customFormat="1" ht="17.25" customHeight="1">
      <c r="A36" s="3" t="s">
        <v>2694</v>
      </c>
      <c r="B36" s="470" t="str">
        <f>IF(D36="","",INDEX(CATALOGO!E:E,MATCH(D36,CATALOGO!D:D,0)))</f>
        <v>HOSPITAL GENERAL DE CHONE</v>
      </c>
      <c r="C36" s="218" t="s">
        <v>2450</v>
      </c>
      <c r="D36" s="471" t="s">
        <v>954</v>
      </c>
      <c r="E36" s="474" t="s">
        <v>225</v>
      </c>
      <c r="F36" s="471" t="str">
        <f t="shared" si="22"/>
        <v>000</v>
      </c>
      <c r="G36" s="472" t="s">
        <v>196</v>
      </c>
      <c r="H36" s="473">
        <v>510512</v>
      </c>
      <c r="I36" s="486" t="s">
        <v>1136</v>
      </c>
      <c r="J36" s="472" t="s">
        <v>193</v>
      </c>
      <c r="K36" s="487" t="str">
        <f>IF(J36="","",INDEX(CATALOGO!AT:AT,MATCH(POA_GC_2025!J36,CATALOGO!AS:AS,0)))</f>
        <v>0000</v>
      </c>
      <c r="L36" s="487" t="str">
        <f>IF(J36="","",INDEX(CATALOGO!AV:AV,MATCH(POA_GC_2025!J36,CATALOGO!AS:AS,0)))</f>
        <v>0000</v>
      </c>
      <c r="M36" s="488" t="str">
        <f>IF(D36="","",INDEX(CATALOGO!E:E,MATCH(D36,CATALOGO!D:D,0)))</f>
        <v>HOSPITAL GENERAL DE CHONE</v>
      </c>
      <c r="N36" s="489" t="str">
        <f>IF(E36="","",INDEX(CATALOGO!L:L,MATCH(POA_GC_2025!E36,CATALOGO!J:J,0)))</f>
        <v>PROVISION Y PRESTACION DE SERVICIOS DE SALUD</v>
      </c>
      <c r="O36" s="490" t="str">
        <f t="shared" si="23"/>
        <v>SIN PROYECTO</v>
      </c>
      <c r="P36" s="491" t="str">
        <f>IF(CR36="","",INDEX(CATALOGO!Q:Q,MATCH(POA_GC_2025!CR36,CATALOGO!P:P,0)))</f>
        <v>PRESTACION DE SERVICIOS DE SALUD SEGUNDO NIVEL</v>
      </c>
      <c r="Q36" s="496" t="str">
        <f>IF(H36="","",INDEX(CATALOGO!AD:AD,MATCH(POA_GC_2025!H36,CATALOGO!AC:AC,0)))</f>
        <v>SUBROGACION</v>
      </c>
      <c r="R36" s="490" t="str">
        <f t="array" ref="R36">IF(J36="","",INDEX(CATALOGO!AR:AR,MATCH(J36,CATALOGO!AS:AS,0)))</f>
        <v>RECURSOS FISCALES</v>
      </c>
      <c r="S36" s="497" t="str">
        <f>IF(K36="","",INDEX(CATALOGO!AU:AU,MATCH(K36,CATALOGO!AT:AT,0)))</f>
        <v>SIN ORGANISMO</v>
      </c>
      <c r="T36" s="497" t="str">
        <f>IF(L36="","",INDEX(CATALOGO!AW:AW,MATCH(POA_GC_2025!L36,CATALOGO!AV:AV,0)))</f>
        <v>SIN CORRELATIVO</v>
      </c>
      <c r="U36" s="498" t="s">
        <v>495</v>
      </c>
      <c r="V36" s="499" t="s">
        <v>2484</v>
      </c>
      <c r="W36" s="499" t="s">
        <v>2485</v>
      </c>
      <c r="X36" s="500" t="str">
        <f t="array" ref="X36">IF(H36="","",INDEX(CATALOGO!AH:AH,MATCH(H36,CATALOGO!AC:AC,0)))</f>
        <v>04</v>
      </c>
      <c r="Y36" s="507" t="str">
        <f t="array" ref="Y36">IF(H36="","",INDEX(CATALOGO!AF:AF,MATCH(H36,CATALOGO!AC:AC,0)))</f>
        <v>NA</v>
      </c>
      <c r="Z36" s="507" t="str">
        <f t="array" ref="Z36">IF(H36="","",INDEX(CATALOGO!AG:AG,MATCH(H36,CATALOGO!AC:AC,0)))</f>
        <v>NA</v>
      </c>
      <c r="AA36" s="508" t="s">
        <v>194</v>
      </c>
      <c r="AB36" s="509"/>
      <c r="AC36" s="510" t="s">
        <v>197</v>
      </c>
      <c r="AD36" s="511" t="s">
        <v>44</v>
      </c>
      <c r="AE36" s="512">
        <v>46073</v>
      </c>
      <c r="AF36" s="512">
        <v>46073</v>
      </c>
      <c r="AG36" s="512">
        <v>46056</v>
      </c>
      <c r="AH36" s="512">
        <v>46056</v>
      </c>
      <c r="AI36" s="512">
        <v>46056</v>
      </c>
      <c r="AJ36" s="519"/>
      <c r="AK36" s="512">
        <v>46056</v>
      </c>
      <c r="AL36" s="512">
        <v>46078</v>
      </c>
      <c r="AM36" s="511" t="s">
        <v>41</v>
      </c>
      <c r="AN36" s="520">
        <v>0</v>
      </c>
      <c r="AO36" s="520">
        <v>0</v>
      </c>
      <c r="AP36" s="520">
        <v>0</v>
      </c>
      <c r="AQ36" s="520">
        <v>158.1</v>
      </c>
      <c r="AR36" s="520">
        <v>0</v>
      </c>
      <c r="AS36" s="520">
        <v>0</v>
      </c>
      <c r="AT36" s="520">
        <v>0</v>
      </c>
      <c r="AU36" s="520">
        <v>0</v>
      </c>
      <c r="AV36" s="520">
        <v>0</v>
      </c>
      <c r="AW36" s="520">
        <v>0</v>
      </c>
      <c r="AX36" s="520">
        <v>0</v>
      </c>
      <c r="AY36" s="520">
        <v>0</v>
      </c>
      <c r="AZ36" s="533">
        <f t="shared" si="24"/>
        <v>158.1</v>
      </c>
      <c r="BA36" s="509"/>
      <c r="BB36" s="534">
        <f>SUMIFS(REPROGRAM!W:W,REPROGRAM!B:B,POA_GC_2025!A36)</f>
        <v>0</v>
      </c>
      <c r="BC36" s="534">
        <f>SUMIFS(REPROGRAM!Y:Y,REPROGRAM!B:B,POA_GC_2025!A36)</f>
        <v>0</v>
      </c>
      <c r="BD36" s="534">
        <f t="shared" si="25"/>
        <v>158.1</v>
      </c>
      <c r="BE36" s="520">
        <v>0</v>
      </c>
      <c r="BF36" s="539">
        <f>SUMIFS(CERT_PRES!$P:$P,CERT_PRES!$A:$A,$A36,CERT_PRES!$Q:$Q,"ENERO")</f>
        <v>0</v>
      </c>
      <c r="BG36" s="520">
        <v>0</v>
      </c>
      <c r="BH36" s="539">
        <f>SUMIFS(CERT_PRES!$P:$P,CERT_PRES!$A:$A,$A36,CERT_PRES!$Q:$Q,"FEBRERO")</f>
        <v>0</v>
      </c>
      <c r="BI36" s="520">
        <v>0</v>
      </c>
      <c r="BJ36" s="539">
        <f>SUMIFS(CERT_PRES!$P:$P,CERT_PRES!$A:$A,$A36,CERT_PRES!$Q:$Q,"MARZO")</f>
        <v>0</v>
      </c>
      <c r="BK36" s="520">
        <v>0</v>
      </c>
      <c r="BL36" s="539">
        <f>SUMIFS(CERT_PRES!$P:$P,CERT_PRES!$A:$A,$A36,CERT_PRES!$Q:$Q,"ABRIL")</f>
        <v>0</v>
      </c>
      <c r="BM36" s="520">
        <v>0</v>
      </c>
      <c r="BN36" s="539">
        <f>SUMIFS(CERT_PRES!$P:$P,CERT_PRES!$A:$A,$A36,CERT_PRES!$Q:$Q,"MAYO")</f>
        <v>0</v>
      </c>
      <c r="BO36" s="520">
        <v>158.1</v>
      </c>
      <c r="BP36" s="539">
        <f>SUMIFS(CERT_PRES!$P:$P,CERT_PRES!$A:$A,$A36,CERT_PRES!$Q:$Q,"JUNIO")</f>
        <v>0</v>
      </c>
      <c r="BQ36" s="520">
        <v>0</v>
      </c>
      <c r="BR36" s="539">
        <f>SUMIFS(CERT_PRES!$P:$P,CERT_PRES!$A:$A,$A36,CERT_PRES!$Q:$Q,"JULIO")</f>
        <v>0</v>
      </c>
      <c r="BS36" s="520">
        <v>0</v>
      </c>
      <c r="BT36" s="539">
        <f>SUMIFS(CERT_PRES!$P:$P,CERT_PRES!$A:$A,$A36,CERT_PRES!$Q:$Q,"AGOSTO")</f>
        <v>0</v>
      </c>
      <c r="BU36" s="520">
        <v>0</v>
      </c>
      <c r="BV36" s="539">
        <f>SUMIFS(CERT_PRES!$P:$P,CERT_PRES!$A:$A,$A36,CERT_PRES!$Q:$Q,"SEPTIEMBRE")</f>
        <v>0</v>
      </c>
      <c r="BW36" s="520">
        <v>0</v>
      </c>
      <c r="BX36" s="539">
        <f>SUMIFS(CERT_PRES!$P:$P,CERT_PRES!$A:$A,$A36,CERT_PRES!$Q:$Q,"OCTUBRE")</f>
        <v>0</v>
      </c>
      <c r="BY36" s="520">
        <v>0</v>
      </c>
      <c r="BZ36" s="539">
        <f>SUMIFS(CERT_PRES!$P:$P,CERT_PRES!$A:$A,$A36,CERT_PRES!$Q:$Q,"NOVIEMBRE")</f>
        <v>0</v>
      </c>
      <c r="CA36" s="520">
        <v>0</v>
      </c>
      <c r="CB36" s="533">
        <f>SUMIFS(CERT_PRES!$P:$P,CERT_PRES!$A:$A,$A36,CERT_PRES!$Q:$Q,"DICIEMBRE")</f>
        <v>0</v>
      </c>
      <c r="CC36" s="533">
        <f t="shared" si="26"/>
        <v>158.1</v>
      </c>
      <c r="CD36" s="552" t="str">
        <f t="shared" si="39"/>
        <v>SI</v>
      </c>
      <c r="CE36" s="553" t="str">
        <f t="shared" si="21"/>
        <v>VALIDADO</v>
      </c>
      <c r="CF36" s="554">
        <f>+((SUMIFS(REPROGRAM!$U:$U,REPROGRAM!$B:$B,$A36,REPROGRAM!$AA:$AA,"NO"))-(SUMIFS(REPROGRAM!$V:$V,REPROGRAM!$B:$B,$A36,REPROGRAM!$AA:$AA,"NO")))</f>
        <v>0</v>
      </c>
      <c r="CG36" s="554">
        <f t="shared" si="27"/>
        <v>158.1</v>
      </c>
      <c r="CH36" s="554">
        <f t="shared" si="28"/>
        <v>0</v>
      </c>
      <c r="CI36" s="555" t="e">
        <f t="array" ref="CI36">IF(B36="","",INDEX(CATALOGO!C:C,MATCH(B36,CATALOGO!A:A,0)))</f>
        <v>#N/A</v>
      </c>
      <c r="CJ36" s="555" t="e">
        <f t="array" ref="CJ36">IF(B36="","",INDEX(CATALOGO!B:B,MATCH(B36,CATALOGO!A:A,0)))</f>
        <v>#N/A</v>
      </c>
      <c r="CK36" s="497" t="str">
        <f>IF(D36="","",INDEX(CATALOGO!G:G,MATCH(D36,CATALOGO!D:D,0)))</f>
        <v>COORDINACIÓN ZONAL 4</v>
      </c>
      <c r="CL36" s="497" t="str">
        <f>IF(D36="","",INDEX(CATALOGO!H:H,MATCH(D36,CATALOGO!D:D,0)))</f>
        <v>MANABI</v>
      </c>
      <c r="CM36" s="497" t="str">
        <f>IF(D36="","",INDEX(CATALOGO!I:I,MATCH(D36,CATALOGO!D:D,0)))</f>
        <v>CHONE</v>
      </c>
      <c r="CN36" s="556" t="str">
        <f t="array" ref="CN36">IF(H36="","",INDEX(CATALOGO!AE:AE,MATCH(H36,CATALOGO!AC:AC,0)))</f>
        <v xml:space="preserve">GASTOS EN PERSONAL </v>
      </c>
      <c r="CO36" s="497" t="str">
        <f t="shared" si="29"/>
        <v>NO APLICA</v>
      </c>
      <c r="CP36" s="497" t="str">
        <f>IF(E36="","",INDEX(CATALOGO!K:K,MATCH(POA_GC_2025!E36,CATALOGO!J:J,0)))</f>
        <v>PROV</v>
      </c>
      <c r="CQ36" s="497" t="str">
        <f t="shared" si="30"/>
        <v>CORRIENTE</v>
      </c>
      <c r="CR36" s="497" t="str">
        <f t="shared" si="31"/>
        <v>90000004</v>
      </c>
      <c r="CS36" s="562" t="str">
        <f>IFERROR(VLOOKUP(E36,CATALOGO!$AY$3:$AZ$24,2,0)," ")</f>
        <v>G21</v>
      </c>
      <c r="CT36" s="563" t="str">
        <f>IF(E36="","",INDEX(CATALOGO!AK:AK,MATCH(POA_GC_2025!E36,CATALOGO!AN:AN,0)))</f>
        <v>Mejorar las condiciones de vida de la población de forma integral, promoviendo el acceso equitativo a salud, vivienda y bienestar social.</v>
      </c>
      <c r="CU36" s="563" t="str">
        <f>IF(E36="","",INDEX(CATALOGO!AL:AL,MATCH(POA_GC_2025!E36,CATALOGO!AN:AN,0)))</f>
        <v>OE5 Incrementar la cobertura de las prestaciones de servicios de salud</v>
      </c>
      <c r="CV36" s="552" t="str">
        <f>IF(CU36="","",INDEX(CATALOGO!AM:AM,MATCH(POA_GC_2025!CU36,CATALOGO!AL:AL,0)))</f>
        <v>OE_5</v>
      </c>
      <c r="CW36" s="564"/>
      <c r="CX36" s="565">
        <f>SUMIFS(CERT_ACT_POA!AM:AM,CERT_ACT_POA!C:C,A36)</f>
        <v>158.1</v>
      </c>
      <c r="CY36" s="565">
        <f t="shared" si="32"/>
        <v>0</v>
      </c>
      <c r="CZ36" s="566">
        <f>SUMIFS(CERT_ACT_POA!$AD:$AD,CERT_ACT_POA!$C:$C,POA_GC_2025!$A36)</f>
        <v>0</v>
      </c>
      <c r="DA36" s="566">
        <f>SUMIFS(CERT_ACT_POA!$AE:$AE,CERT_ACT_POA!$C:$C,POA_GC_2025!$A36)</f>
        <v>0</v>
      </c>
      <c r="DB36" s="566">
        <f>SUMIFS(CERT_ACT_POA!$AF:$AF,CERT_ACT_POA!$C:$C,POA_GC_2025!$A36)</f>
        <v>0</v>
      </c>
      <c r="DC36" s="552" t="str">
        <f t="shared" si="33"/>
        <v>51</v>
      </c>
      <c r="DD36" s="509"/>
      <c r="DE36" s="573"/>
      <c r="DF36" s="574">
        <f>SUMIFS(CERT_PRES!$M:$M,CERT_PRES!$A:$A,$A36)</f>
        <v>0</v>
      </c>
      <c r="DG36" s="574">
        <f>SUMIFS(CERT_PRES!$O:$O,CERT_PRES!$A:$A,$A36)</f>
        <v>0</v>
      </c>
      <c r="DH36" s="574">
        <f>SUMIFS(CERT_PRES!$P:$P,CERT_PRES!$A:$A,$A36)</f>
        <v>0</v>
      </c>
      <c r="DI36" s="587">
        <f t="shared" si="34"/>
        <v>0</v>
      </c>
      <c r="DJ36" s="668">
        <f>IFERROR(VLOOKUP($A36,CERT_PRES!$A$6:$L$3884,12,0),0)</f>
        <v>0</v>
      </c>
      <c r="DK36" s="574" t="str">
        <f t="shared" si="35"/>
        <v>OK</v>
      </c>
      <c r="DL36" s="574" t="str">
        <f t="shared" si="36"/>
        <v>OK</v>
      </c>
      <c r="DM36" s="574">
        <f t="shared" si="20"/>
        <v>0</v>
      </c>
      <c r="DN36" s="574" t="str">
        <f t="shared" si="17"/>
        <v/>
      </c>
      <c r="DO36" s="588">
        <f>IFERROR(VLOOKUP(A36,#REF!,82,0),0)</f>
        <v>0</v>
      </c>
      <c r="DP36" s="589">
        <f t="shared" si="37"/>
        <v>0</v>
      </c>
      <c r="DQ36" s="590">
        <f t="shared" si="38"/>
        <v>158.1</v>
      </c>
    </row>
    <row r="37" spans="1:121" s="39" customFormat="1" ht="17.25" customHeight="1">
      <c r="A37" s="3" t="s">
        <v>2695</v>
      </c>
      <c r="B37" s="470" t="str">
        <f>IF(D37="","",INDEX(CATALOGO!E:E,MATCH(D37,CATALOGO!D:D,0)))</f>
        <v>HOSPITAL GENERAL DE CHONE</v>
      </c>
      <c r="C37" s="218" t="s">
        <v>2438</v>
      </c>
      <c r="D37" s="471" t="s">
        <v>954</v>
      </c>
      <c r="E37" s="474" t="s">
        <v>225</v>
      </c>
      <c r="F37" s="471" t="str">
        <f t="shared" si="22"/>
        <v>000</v>
      </c>
      <c r="G37" s="472" t="s">
        <v>196</v>
      </c>
      <c r="H37" s="473">
        <v>510517</v>
      </c>
      <c r="I37" s="486" t="s">
        <v>1136</v>
      </c>
      <c r="J37" s="472" t="s">
        <v>193</v>
      </c>
      <c r="K37" s="487" t="str">
        <f>IF(J37="","",INDEX(CATALOGO!AT:AT,MATCH(POA_GC_2025!J37,CATALOGO!AS:AS,0)))</f>
        <v>0000</v>
      </c>
      <c r="L37" s="487" t="str">
        <f>IF(J37="","",INDEX(CATALOGO!AV:AV,MATCH(POA_GC_2025!J37,CATALOGO!AS:AS,0)))</f>
        <v>0000</v>
      </c>
      <c r="M37" s="488" t="str">
        <f>IF(D37="","",INDEX(CATALOGO!E:E,MATCH(D37,CATALOGO!D:D,0)))</f>
        <v>HOSPITAL GENERAL DE CHONE</v>
      </c>
      <c r="N37" s="489" t="str">
        <f>IF(E37="","",INDEX(CATALOGO!L:L,MATCH(POA_GC_2025!E37,CATALOGO!J:J,0)))</f>
        <v>PROVISION Y PRESTACION DE SERVICIOS DE SALUD</v>
      </c>
      <c r="O37" s="490" t="str">
        <f t="shared" si="23"/>
        <v>SIN PROYECTO</v>
      </c>
      <c r="P37" s="491" t="str">
        <f>IF(CR37="","",INDEX(CATALOGO!Q:Q,MATCH(POA_GC_2025!CR37,CATALOGO!P:P,0)))</f>
        <v>PRESTACION DE SERVICIOS DE SALUD SEGUNDO NIVEL</v>
      </c>
      <c r="Q37" s="496" t="str">
        <f>IF(H37="","",INDEX(CATALOGO!AD:AD,MATCH(POA_GC_2025!H37,CATALOGO!AC:AC,0)))</f>
        <v>SERVICIOS PERSONALES POR CONTRATO DE PROFESIONALES DE LA SALUD</v>
      </c>
      <c r="R37" s="490" t="str">
        <f t="array" ref="R37">IF(J37="","",INDEX(CATALOGO!AR:AR,MATCH(J37,CATALOGO!AS:AS,0)))</f>
        <v>RECURSOS FISCALES</v>
      </c>
      <c r="S37" s="497" t="str">
        <f>IF(K37="","",INDEX(CATALOGO!AU:AU,MATCH(K37,CATALOGO!AT:AT,0)))</f>
        <v>SIN ORGANISMO</v>
      </c>
      <c r="T37" s="497" t="str">
        <f>IF(L37="","",INDEX(CATALOGO!AW:AW,MATCH(POA_GC_2025!L37,CATALOGO!AV:AV,0)))</f>
        <v>SIN CORRELATIVO</v>
      </c>
      <c r="U37" s="498" t="s">
        <v>495</v>
      </c>
      <c r="V37" s="499" t="s">
        <v>2479</v>
      </c>
      <c r="W37" s="499" t="s">
        <v>2481</v>
      </c>
      <c r="X37" s="500" t="str">
        <f t="array" ref="X37">IF(H37="","",INDEX(CATALOGO!AH:AH,MATCH(H37,CATALOGO!AC:AC,0)))</f>
        <v>04</v>
      </c>
      <c r="Y37" s="507" t="str">
        <f t="array" ref="Y37">IF(H37="","",INDEX(CATALOGO!AF:AF,MATCH(H37,CATALOGO!AC:AC,0)))</f>
        <v>NA</v>
      </c>
      <c r="Z37" s="507" t="str">
        <f t="array" ref="Z37">IF(H37="","",INDEX(CATALOGO!AG:AG,MATCH(H37,CATALOGO!AC:AC,0)))</f>
        <v>NA</v>
      </c>
      <c r="AA37" s="508" t="s">
        <v>194</v>
      </c>
      <c r="AB37" s="509"/>
      <c r="AC37" s="510" t="s">
        <v>197</v>
      </c>
      <c r="AD37" s="511" t="s">
        <v>44</v>
      </c>
      <c r="AE37" s="512">
        <v>46073</v>
      </c>
      <c r="AF37" s="512">
        <v>46073</v>
      </c>
      <c r="AG37" s="512">
        <v>46056</v>
      </c>
      <c r="AH37" s="512">
        <v>46056</v>
      </c>
      <c r="AI37" s="512">
        <v>46056</v>
      </c>
      <c r="AJ37" s="519"/>
      <c r="AK37" s="512">
        <v>46056</v>
      </c>
      <c r="AL37" s="512">
        <v>46078</v>
      </c>
      <c r="AM37" s="511" t="s">
        <v>41</v>
      </c>
      <c r="AN37" s="520">
        <v>296030</v>
      </c>
      <c r="AO37" s="520">
        <v>296030</v>
      </c>
      <c r="AP37" s="520">
        <v>296030</v>
      </c>
      <c r="AQ37" s="520">
        <v>296030</v>
      </c>
      <c r="AR37" s="520">
        <v>296030</v>
      </c>
      <c r="AS37" s="520">
        <v>296030</v>
      </c>
      <c r="AT37" s="520">
        <v>296030</v>
      </c>
      <c r="AU37" s="520">
        <v>296030</v>
      </c>
      <c r="AV37" s="520">
        <v>296030</v>
      </c>
      <c r="AW37" s="520">
        <v>296030</v>
      </c>
      <c r="AX37" s="520">
        <v>296030</v>
      </c>
      <c r="AY37" s="520">
        <v>300300.62</v>
      </c>
      <c r="AZ37" s="533">
        <f t="shared" si="24"/>
        <v>3556630.62</v>
      </c>
      <c r="BA37" s="509"/>
      <c r="BB37" s="534">
        <f>SUMIFS(REPROGRAM!W:W,REPROGRAM!B:B,POA_GC_2025!A37)</f>
        <v>0</v>
      </c>
      <c r="BC37" s="534">
        <f>SUMIFS(REPROGRAM!Y:Y,REPROGRAM!B:B,POA_GC_2025!A37)</f>
        <v>4270.62</v>
      </c>
      <c r="BD37" s="534">
        <f t="shared" si="25"/>
        <v>3552360</v>
      </c>
      <c r="BE37" s="520">
        <v>297706</v>
      </c>
      <c r="BF37" s="539">
        <f>SUMIFS(CERT_PRES!$P:$P,CERT_PRES!$A:$A,$A37,CERT_PRES!$Q:$Q,"ENERO")</f>
        <v>297706</v>
      </c>
      <c r="BG37" s="520">
        <v>294818</v>
      </c>
      <c r="BH37" s="539">
        <f>SUMIFS(CERT_PRES!$P:$P,CERT_PRES!$A:$A,$A37,CERT_PRES!$Q:$Q,"FEBRERO")</f>
        <v>294818</v>
      </c>
      <c r="BI37" s="520">
        <v>296964.57</v>
      </c>
      <c r="BJ37" s="539">
        <f>SUMIFS(CERT_PRES!$P:$P,CERT_PRES!$A:$A,$A37,CERT_PRES!$Q:$Q,"MARZO")</f>
        <v>296964.57</v>
      </c>
      <c r="BK37" s="520">
        <v>296805</v>
      </c>
      <c r="BL37" s="539">
        <f>SUMIFS(CERT_PRES!$P:$P,CERT_PRES!$A:$A,$A37,CERT_PRES!$Q:$Q,"ABRIL")</f>
        <v>296805</v>
      </c>
      <c r="BM37" s="520">
        <v>297706</v>
      </c>
      <c r="BN37" s="539">
        <f>SUMIFS(CERT_PRES!$P:$P,CERT_PRES!$A:$A,$A37,CERT_PRES!$Q:$Q,"MAYO")</f>
        <v>297706</v>
      </c>
      <c r="BO37" s="520">
        <v>296030</v>
      </c>
      <c r="BP37" s="539">
        <f>SUMIFS(CERT_PRES!$P:$P,CERT_PRES!$A:$A,$A37,CERT_PRES!$Q:$Q,"JUNIO")</f>
        <v>0</v>
      </c>
      <c r="BQ37" s="520">
        <v>296030</v>
      </c>
      <c r="BR37" s="539">
        <f>SUMIFS(CERT_PRES!$P:$P,CERT_PRES!$A:$A,$A37,CERT_PRES!$Q:$Q,"JULIO")</f>
        <v>0</v>
      </c>
      <c r="BS37" s="520">
        <v>296030</v>
      </c>
      <c r="BT37" s="539">
        <f>SUMIFS(CERT_PRES!$P:$P,CERT_PRES!$A:$A,$A37,CERT_PRES!$Q:$Q,"AGOSTO")</f>
        <v>0</v>
      </c>
      <c r="BU37" s="520">
        <v>296030</v>
      </c>
      <c r="BV37" s="539">
        <f>SUMIFS(CERT_PRES!$P:$P,CERT_PRES!$A:$A,$A37,CERT_PRES!$Q:$Q,"SEPTIEMBRE")</f>
        <v>0</v>
      </c>
      <c r="BW37" s="520">
        <v>296030</v>
      </c>
      <c r="BX37" s="539">
        <f>SUMIFS(CERT_PRES!$P:$P,CERT_PRES!$A:$A,$A37,CERT_PRES!$Q:$Q,"OCTUBRE")</f>
        <v>0</v>
      </c>
      <c r="BY37" s="520">
        <v>296030</v>
      </c>
      <c r="BZ37" s="539">
        <f>SUMIFS(CERT_PRES!$P:$P,CERT_PRES!$A:$A,$A37,CERT_PRES!$Q:$Q,"NOVIEMBRE")</f>
        <v>0</v>
      </c>
      <c r="CA37" s="520">
        <v>292180.43</v>
      </c>
      <c r="CB37" s="533">
        <f>SUMIFS(CERT_PRES!$P:$P,CERT_PRES!$A:$A,$A37,CERT_PRES!$Q:$Q,"DICIEMBRE")</f>
        <v>0</v>
      </c>
      <c r="CC37" s="533">
        <f t="shared" si="26"/>
        <v>3552360.0000000005</v>
      </c>
      <c r="CD37" s="552" t="str">
        <f t="shared" si="39"/>
        <v>SI</v>
      </c>
      <c r="CE37" s="553" t="str">
        <f t="shared" si="21"/>
        <v>VALIDADO</v>
      </c>
      <c r="CF37" s="554">
        <f>+((SUMIFS(REPROGRAM!$U:$U,REPROGRAM!$B:$B,$A37,REPROGRAM!$AA:$AA,"NO"))-(SUMIFS(REPROGRAM!$V:$V,REPROGRAM!$B:$B,$A37,REPROGRAM!$AA:$AA,"NO")))</f>
        <v>0</v>
      </c>
      <c r="CG37" s="554">
        <f t="shared" si="27"/>
        <v>3552360</v>
      </c>
      <c r="CH37" s="554">
        <f t="shared" si="28"/>
        <v>0</v>
      </c>
      <c r="CI37" s="555" t="e">
        <f t="array" ref="CI37">IF(B37="","",INDEX(CATALOGO!C:C,MATCH(B37,CATALOGO!A:A,0)))</f>
        <v>#N/A</v>
      </c>
      <c r="CJ37" s="555" t="e">
        <f t="array" ref="CJ37">IF(B37="","",INDEX(CATALOGO!B:B,MATCH(B37,CATALOGO!A:A,0)))</f>
        <v>#N/A</v>
      </c>
      <c r="CK37" s="497" t="str">
        <f>IF(D37="","",INDEX(CATALOGO!G:G,MATCH(D37,CATALOGO!D:D,0)))</f>
        <v>COORDINACIÓN ZONAL 4</v>
      </c>
      <c r="CL37" s="497" t="str">
        <f>IF(D37="","",INDEX(CATALOGO!H:H,MATCH(D37,CATALOGO!D:D,0)))</f>
        <v>MANABI</v>
      </c>
      <c r="CM37" s="497" t="str">
        <f>IF(D37="","",INDEX(CATALOGO!I:I,MATCH(D37,CATALOGO!D:D,0)))</f>
        <v>CHONE</v>
      </c>
      <c r="CN37" s="556" t="str">
        <f t="array" ref="CN37">IF(H37="","",INDEX(CATALOGO!AE:AE,MATCH(H37,CATALOGO!AC:AC,0)))</f>
        <v xml:space="preserve">GASTOS EN PERSONAL </v>
      </c>
      <c r="CO37" s="497" t="str">
        <f t="shared" si="29"/>
        <v>NO APLICA</v>
      </c>
      <c r="CP37" s="497" t="str">
        <f>IF(E37="","",INDEX(CATALOGO!K:K,MATCH(POA_GC_2025!E37,CATALOGO!J:J,0)))</f>
        <v>PROV</v>
      </c>
      <c r="CQ37" s="497" t="str">
        <f t="shared" si="30"/>
        <v>CORRIENTE</v>
      </c>
      <c r="CR37" s="497" t="str">
        <f t="shared" si="31"/>
        <v>90000004</v>
      </c>
      <c r="CS37" s="562" t="str">
        <f>IFERROR(VLOOKUP(E37,CATALOGO!$AY$3:$AZ$24,2,0)," ")</f>
        <v>G21</v>
      </c>
      <c r="CT37" s="563" t="str">
        <f>IF(E37="","",INDEX(CATALOGO!AK:AK,MATCH(POA_GC_2025!E37,CATALOGO!AN:AN,0)))</f>
        <v>Mejorar las condiciones de vida de la población de forma integral, promoviendo el acceso equitativo a salud, vivienda y bienestar social.</v>
      </c>
      <c r="CU37" s="563" t="str">
        <f>IF(E37="","",INDEX(CATALOGO!AL:AL,MATCH(POA_GC_2025!E37,CATALOGO!AN:AN,0)))</f>
        <v>OE5 Incrementar la cobertura de las prestaciones de servicios de salud</v>
      </c>
      <c r="CV37" s="552" t="str">
        <f>IF(CU37="","",INDEX(CATALOGO!AM:AM,MATCH(POA_GC_2025!CU37,CATALOGO!AL:AL,0)))</f>
        <v>OE_5</v>
      </c>
      <c r="CW37" s="564"/>
      <c r="CX37" s="565">
        <f>SUMIFS(CERT_ACT_POA!AM:AM,CERT_ACT_POA!C:C,A37)</f>
        <v>3552360</v>
      </c>
      <c r="CY37" s="565">
        <f t="shared" si="32"/>
        <v>0</v>
      </c>
      <c r="CZ37" s="566">
        <f>SUMIFS(CERT_ACT_POA!$AD:$AD,CERT_ACT_POA!$C:$C,POA_GC_2025!$A37)</f>
        <v>0</v>
      </c>
      <c r="DA37" s="566">
        <f>SUMIFS(CERT_ACT_POA!$AE:$AE,CERT_ACT_POA!$C:$C,POA_GC_2025!$A37)</f>
        <v>0</v>
      </c>
      <c r="DB37" s="566">
        <f>SUMIFS(CERT_ACT_POA!$AF:$AF,CERT_ACT_POA!$C:$C,POA_GC_2025!$A37)</f>
        <v>0</v>
      </c>
      <c r="DC37" s="552" t="str">
        <f t="shared" si="33"/>
        <v>51</v>
      </c>
      <c r="DD37" s="509"/>
      <c r="DE37" s="573"/>
      <c r="DF37" s="574">
        <f>SUMIFS(CERT_PRES!$M:$M,CERT_PRES!$A:$A,$A37)</f>
        <v>0</v>
      </c>
      <c r="DG37" s="574">
        <f>SUMIFS(CERT_PRES!$O:$O,CERT_PRES!$A:$A,$A37)</f>
        <v>1483999.57</v>
      </c>
      <c r="DH37" s="574">
        <f>SUMIFS(CERT_PRES!$P:$P,CERT_PRES!$A:$A,$A37)</f>
        <v>1483999.57</v>
      </c>
      <c r="DI37" s="587">
        <f t="shared" si="34"/>
        <v>0</v>
      </c>
      <c r="DJ37" s="668">
        <f>IFERROR(VLOOKUP($A37,CERT_PRES!$A$6:$L$3884,12,0),0)</f>
        <v>0</v>
      </c>
      <c r="DK37" s="574" t="str">
        <f t="shared" si="35"/>
        <v>OK</v>
      </c>
      <c r="DL37" s="574" t="str">
        <f t="shared" si="36"/>
        <v>OK</v>
      </c>
      <c r="DM37" s="574">
        <f t="shared" si="20"/>
        <v>1483999.57</v>
      </c>
      <c r="DN37" s="574" t="str">
        <f t="shared" si="17"/>
        <v/>
      </c>
      <c r="DO37" s="588">
        <f>IFERROR(VLOOKUP(A37,#REF!,82,0),0)</f>
        <v>0</v>
      </c>
      <c r="DP37" s="589">
        <f t="shared" si="37"/>
        <v>1483999.57</v>
      </c>
      <c r="DQ37" s="590">
        <f t="shared" si="38"/>
        <v>2068360.43</v>
      </c>
    </row>
    <row r="38" spans="1:121" s="39" customFormat="1" ht="17.25" customHeight="1">
      <c r="A38" s="3" t="s">
        <v>2696</v>
      </c>
      <c r="B38" s="470" t="str">
        <f>IF(D38="","",INDEX(CATALOGO!E:E,MATCH(D38,CATALOGO!D:D,0)))</f>
        <v>HOSPITAL GENERAL DE CHONE</v>
      </c>
      <c r="C38" s="218" t="s">
        <v>2428</v>
      </c>
      <c r="D38" s="471" t="s">
        <v>954</v>
      </c>
      <c r="E38" s="474" t="s">
        <v>225</v>
      </c>
      <c r="F38" s="471" t="str">
        <f t="shared" si="22"/>
        <v>000</v>
      </c>
      <c r="G38" s="472" t="s">
        <v>196</v>
      </c>
      <c r="H38" s="473">
        <v>510601</v>
      </c>
      <c r="I38" s="486" t="s">
        <v>1136</v>
      </c>
      <c r="J38" s="472" t="s">
        <v>193</v>
      </c>
      <c r="K38" s="487" t="str">
        <f>IF(J38="","",INDEX(CATALOGO!AT:AT,MATCH(POA_GC_2025!J38,CATALOGO!AS:AS,0)))</f>
        <v>0000</v>
      </c>
      <c r="L38" s="487" t="str">
        <f>IF(J38="","",INDEX(CATALOGO!AV:AV,MATCH(POA_GC_2025!J38,CATALOGO!AS:AS,0)))</f>
        <v>0000</v>
      </c>
      <c r="M38" s="488" t="str">
        <f>IF(D38="","",INDEX(CATALOGO!E:E,MATCH(D38,CATALOGO!D:D,0)))</f>
        <v>HOSPITAL GENERAL DE CHONE</v>
      </c>
      <c r="N38" s="489" t="str">
        <f>IF(E38="","",INDEX(CATALOGO!L:L,MATCH(POA_GC_2025!E38,CATALOGO!J:J,0)))</f>
        <v>PROVISION Y PRESTACION DE SERVICIOS DE SALUD</v>
      </c>
      <c r="O38" s="490" t="str">
        <f t="shared" si="23"/>
        <v>SIN PROYECTO</v>
      </c>
      <c r="P38" s="491" t="str">
        <f>IF(CR38="","",INDEX(CATALOGO!Q:Q,MATCH(POA_GC_2025!CR38,CATALOGO!P:P,0)))</f>
        <v>PRESTACION DE SERVICIOS DE SALUD SEGUNDO NIVEL</v>
      </c>
      <c r="Q38" s="496" t="str">
        <f>IF(H38="","",INDEX(CATALOGO!AD:AD,MATCH(POA_GC_2025!H38,CATALOGO!AC:AC,0)))</f>
        <v>APORTE PATRONAL</v>
      </c>
      <c r="R38" s="490" t="str">
        <f t="array" ref="R38">IF(J38="","",INDEX(CATALOGO!AR:AR,MATCH(J38,CATALOGO!AS:AS,0)))</f>
        <v>RECURSOS FISCALES</v>
      </c>
      <c r="S38" s="497" t="str">
        <f>IF(K38="","",INDEX(CATALOGO!AU:AU,MATCH(K38,CATALOGO!AT:AT,0)))</f>
        <v>SIN ORGANISMO</v>
      </c>
      <c r="T38" s="497" t="str">
        <f>IF(L38="","",INDEX(CATALOGO!AW:AW,MATCH(POA_GC_2025!L38,CATALOGO!AV:AV,0)))</f>
        <v>SIN CORRELATIVO</v>
      </c>
      <c r="U38" s="498" t="s">
        <v>495</v>
      </c>
      <c r="V38" s="499" t="s">
        <v>2477</v>
      </c>
      <c r="W38" s="499" t="s">
        <v>2480</v>
      </c>
      <c r="X38" s="500" t="str">
        <f t="array" ref="X38">IF(H38="","",INDEX(CATALOGO!AH:AH,MATCH(H38,CATALOGO!AC:AC,0)))</f>
        <v>04</v>
      </c>
      <c r="Y38" s="507" t="str">
        <f t="array" ref="Y38">IF(H38="","",INDEX(CATALOGO!AF:AF,MATCH(H38,CATALOGO!AC:AC,0)))</f>
        <v>NA</v>
      </c>
      <c r="Z38" s="507" t="str">
        <f t="array" ref="Z38">IF(H38="","",INDEX(CATALOGO!AG:AG,MATCH(H38,CATALOGO!AC:AC,0)))</f>
        <v>NA</v>
      </c>
      <c r="AA38" s="508" t="s">
        <v>194</v>
      </c>
      <c r="AB38" s="509"/>
      <c r="AC38" s="510" t="s">
        <v>197</v>
      </c>
      <c r="AD38" s="511" t="s">
        <v>44</v>
      </c>
      <c r="AE38" s="512">
        <v>46073</v>
      </c>
      <c r="AF38" s="512">
        <v>46073</v>
      </c>
      <c r="AG38" s="512">
        <v>46056</v>
      </c>
      <c r="AH38" s="512">
        <v>46056</v>
      </c>
      <c r="AI38" s="512">
        <v>46056</v>
      </c>
      <c r="AJ38" s="519"/>
      <c r="AK38" s="512">
        <v>46056</v>
      </c>
      <c r="AL38" s="512">
        <v>46078</v>
      </c>
      <c r="AM38" s="511" t="s">
        <v>41</v>
      </c>
      <c r="AN38" s="520">
        <v>73571.09</v>
      </c>
      <c r="AO38" s="520">
        <v>73571.09</v>
      </c>
      <c r="AP38" s="520">
        <v>73571.09</v>
      </c>
      <c r="AQ38" s="520">
        <v>73571.09</v>
      </c>
      <c r="AR38" s="520">
        <v>73571.09</v>
      </c>
      <c r="AS38" s="520">
        <v>73571.09</v>
      </c>
      <c r="AT38" s="520">
        <v>73571.09</v>
      </c>
      <c r="AU38" s="520">
        <v>73571.09</v>
      </c>
      <c r="AV38" s="520">
        <v>73571.09</v>
      </c>
      <c r="AW38" s="520">
        <v>73571.09</v>
      </c>
      <c r="AX38" s="520">
        <v>73571.09</v>
      </c>
      <c r="AY38" s="520">
        <v>49069.06</v>
      </c>
      <c r="AZ38" s="533">
        <f t="shared" si="24"/>
        <v>858351.04999999981</v>
      </c>
      <c r="BA38" s="509"/>
      <c r="BB38" s="534">
        <f>SUMIFS(REPROGRAM!W:W,REPROGRAM!B:B,POA_GC_2025!A38)</f>
        <v>11883.71</v>
      </c>
      <c r="BC38" s="534">
        <f>SUMIFS(REPROGRAM!Y:Y,REPROGRAM!B:B,POA_GC_2025!A38)</f>
        <v>409.36</v>
      </c>
      <c r="BD38" s="534">
        <f t="shared" si="25"/>
        <v>869825.39999999979</v>
      </c>
      <c r="BE38" s="520">
        <v>73851.179999999993</v>
      </c>
      <c r="BF38" s="539">
        <f>SUMIFS(CERT_PRES!$P:$P,CERT_PRES!$A:$A,$A38,CERT_PRES!$Q:$Q,"ENERO")</f>
        <v>73851.179999999993</v>
      </c>
      <c r="BG38" s="520">
        <v>73748.960000000006</v>
      </c>
      <c r="BH38" s="539">
        <f>SUMIFS(CERT_PRES!$P:$P,CERT_PRES!$A:$A,$A38,CERT_PRES!$Q:$Q,"FEBRERO")</f>
        <v>73748.960000000006</v>
      </c>
      <c r="BI38" s="520">
        <v>73788.86</v>
      </c>
      <c r="BJ38" s="539">
        <f>SUMIFS(CERT_PRES!$P:$P,CERT_PRES!$A:$A,$A38,CERT_PRES!$Q:$Q,"MARZO")</f>
        <v>73788.86</v>
      </c>
      <c r="BK38" s="520">
        <v>73194.210000000006</v>
      </c>
      <c r="BL38" s="539">
        <f>SUMIFS(CERT_PRES!$P:$P,CERT_PRES!$A:$A,$A38,CERT_PRES!$Q:$Q,"ABRIL")</f>
        <v>73194.210000000006</v>
      </c>
      <c r="BM38" s="520">
        <v>73594.039999999994</v>
      </c>
      <c r="BN38" s="539">
        <f>SUMIFS(CERT_PRES!$P:$P,CERT_PRES!$A:$A,$A38,CERT_PRES!$Q:$Q,"MAYO")</f>
        <v>73594.039999999994</v>
      </c>
      <c r="BO38" s="520">
        <v>73571.09</v>
      </c>
      <c r="BP38" s="539">
        <f>SUMIFS(CERT_PRES!$P:$P,CERT_PRES!$A:$A,$A38,CERT_PRES!$Q:$Q,"JUNIO")</f>
        <v>0</v>
      </c>
      <c r="BQ38" s="520">
        <v>73571.09</v>
      </c>
      <c r="BR38" s="539">
        <f>SUMIFS(CERT_PRES!$P:$P,CERT_PRES!$A:$A,$A38,CERT_PRES!$Q:$Q,"JULIO")</f>
        <v>0</v>
      </c>
      <c r="BS38" s="520">
        <v>73571.09</v>
      </c>
      <c r="BT38" s="539">
        <f>SUMIFS(CERT_PRES!$P:$P,CERT_PRES!$A:$A,$A38,CERT_PRES!$Q:$Q,"AGOSTO")</f>
        <v>0</v>
      </c>
      <c r="BU38" s="520">
        <v>73571.09</v>
      </c>
      <c r="BV38" s="539">
        <f>SUMIFS(CERT_PRES!$P:$P,CERT_PRES!$A:$A,$A38,CERT_PRES!$Q:$Q,"SEPTIEMBRE")</f>
        <v>0</v>
      </c>
      <c r="BW38" s="520">
        <v>73571.09</v>
      </c>
      <c r="BX38" s="539">
        <f>SUMIFS(CERT_PRES!$P:$P,CERT_PRES!$A:$A,$A38,CERT_PRES!$Q:$Q,"OCTUBRE")</f>
        <v>0</v>
      </c>
      <c r="BY38" s="520">
        <v>73571.09</v>
      </c>
      <c r="BZ38" s="539">
        <f>SUMIFS(CERT_PRES!$P:$P,CERT_PRES!$A:$A,$A38,CERT_PRES!$Q:$Q,"NOVIEMBRE")</f>
        <v>0</v>
      </c>
      <c r="CA38" s="520">
        <v>60221.61</v>
      </c>
      <c r="CB38" s="533">
        <f>SUMIFS(CERT_PRES!$P:$P,CERT_PRES!$A:$A,$A38,CERT_PRES!$Q:$Q,"DICIEMBRE")</f>
        <v>0</v>
      </c>
      <c r="CC38" s="533">
        <f t="shared" si="26"/>
        <v>869825.39999999979</v>
      </c>
      <c r="CD38" s="552" t="str">
        <f t="shared" si="39"/>
        <v>SI</v>
      </c>
      <c r="CE38" s="553" t="str">
        <f t="shared" si="21"/>
        <v>VALIDADO</v>
      </c>
      <c r="CF38" s="554">
        <f>+((SUMIFS(REPROGRAM!$U:$U,REPROGRAM!$B:$B,$A38,REPROGRAM!$AA:$AA,"NO"))-(SUMIFS(REPROGRAM!$V:$V,REPROGRAM!$B:$B,$A38,REPROGRAM!$AA:$AA,"NO")))</f>
        <v>-58.48</v>
      </c>
      <c r="CG38" s="554">
        <f t="shared" si="27"/>
        <v>869883.88</v>
      </c>
      <c r="CH38" s="554">
        <f t="shared" si="28"/>
        <v>0</v>
      </c>
      <c r="CI38" s="555" t="e">
        <f t="array" ref="CI38">IF(B38="","",INDEX(CATALOGO!C:C,MATCH(B38,CATALOGO!A:A,0)))</f>
        <v>#N/A</v>
      </c>
      <c r="CJ38" s="555" t="e">
        <f t="array" ref="CJ38">IF(B38="","",INDEX(CATALOGO!B:B,MATCH(B38,CATALOGO!A:A,0)))</f>
        <v>#N/A</v>
      </c>
      <c r="CK38" s="497" t="str">
        <f>IF(D38="","",INDEX(CATALOGO!G:G,MATCH(D38,CATALOGO!D:D,0)))</f>
        <v>COORDINACIÓN ZONAL 4</v>
      </c>
      <c r="CL38" s="497" t="str">
        <f>IF(D38="","",INDEX(CATALOGO!H:H,MATCH(D38,CATALOGO!D:D,0)))</f>
        <v>MANABI</v>
      </c>
      <c r="CM38" s="497" t="str">
        <f>IF(D38="","",INDEX(CATALOGO!I:I,MATCH(D38,CATALOGO!D:D,0)))</f>
        <v>CHONE</v>
      </c>
      <c r="CN38" s="556" t="str">
        <f t="array" ref="CN38">IF(H38="","",INDEX(CATALOGO!AE:AE,MATCH(H38,CATALOGO!AC:AC,0)))</f>
        <v xml:space="preserve">GASTOS EN PERSONAL </v>
      </c>
      <c r="CO38" s="497" t="str">
        <f t="shared" si="29"/>
        <v>NO APLICA</v>
      </c>
      <c r="CP38" s="497" t="str">
        <f>IF(E38="","",INDEX(CATALOGO!K:K,MATCH(POA_GC_2025!E38,CATALOGO!J:J,0)))</f>
        <v>PROV</v>
      </c>
      <c r="CQ38" s="497" t="str">
        <f t="shared" si="30"/>
        <v>CORRIENTE</v>
      </c>
      <c r="CR38" s="497" t="str">
        <f t="shared" si="31"/>
        <v>90000004</v>
      </c>
      <c r="CS38" s="562" t="str">
        <f>IFERROR(VLOOKUP(E38,CATALOGO!$AY$3:$AZ$24,2,0)," ")</f>
        <v>G21</v>
      </c>
      <c r="CT38" s="563" t="str">
        <f>IF(E38="","",INDEX(CATALOGO!AK:AK,MATCH(POA_GC_2025!E38,CATALOGO!AN:AN,0)))</f>
        <v>Mejorar las condiciones de vida de la población de forma integral, promoviendo el acceso equitativo a salud, vivienda y bienestar social.</v>
      </c>
      <c r="CU38" s="563" t="str">
        <f>IF(E38="","",INDEX(CATALOGO!AL:AL,MATCH(POA_GC_2025!E38,CATALOGO!AN:AN,0)))</f>
        <v>OE5 Incrementar la cobertura de las prestaciones de servicios de salud</v>
      </c>
      <c r="CV38" s="552" t="str">
        <f>IF(CU38="","",INDEX(CATALOGO!AM:AM,MATCH(POA_GC_2025!CU38,CATALOGO!AL:AL,0)))</f>
        <v>OE_5</v>
      </c>
      <c r="CW38" s="564"/>
      <c r="CX38" s="565">
        <f>SUMIFS(CERT_ACT_POA!AM:AM,CERT_ACT_POA!C:C,A38)</f>
        <v>869825.4</v>
      </c>
      <c r="CY38" s="565">
        <f t="shared" si="32"/>
        <v>-2.3283064365386963E-10</v>
      </c>
      <c r="CZ38" s="566">
        <f>SUMIFS(CERT_ACT_POA!$AD:$AD,CERT_ACT_POA!$C:$C,POA_GC_2025!$A38)</f>
        <v>0</v>
      </c>
      <c r="DA38" s="566">
        <f>SUMIFS(CERT_ACT_POA!$AE:$AE,CERT_ACT_POA!$C:$C,POA_GC_2025!$A38)</f>
        <v>0</v>
      </c>
      <c r="DB38" s="566">
        <f>SUMIFS(CERT_ACT_POA!$AF:$AF,CERT_ACT_POA!$C:$C,POA_GC_2025!$A38)</f>
        <v>0</v>
      </c>
      <c r="DC38" s="552" t="str">
        <f t="shared" si="33"/>
        <v>51</v>
      </c>
      <c r="DD38" s="509"/>
      <c r="DE38" s="573"/>
      <c r="DF38" s="574">
        <f>SUMIFS(CERT_PRES!$M:$M,CERT_PRES!$A:$A,$A38)</f>
        <v>0</v>
      </c>
      <c r="DG38" s="574">
        <f>SUMIFS(CERT_PRES!$O:$O,CERT_PRES!$A:$A,$A38)</f>
        <v>368177.25</v>
      </c>
      <c r="DH38" s="574">
        <f>SUMIFS(CERT_PRES!$P:$P,CERT_PRES!$A:$A,$A38)</f>
        <v>368177.25</v>
      </c>
      <c r="DI38" s="587">
        <f t="shared" si="34"/>
        <v>-58.48</v>
      </c>
      <c r="DJ38" s="668">
        <f>IFERROR(VLOOKUP($A38,CERT_PRES!$A$6:$L$3884,12,0),0)</f>
        <v>0</v>
      </c>
      <c r="DK38" s="574" t="str">
        <f t="shared" si="35"/>
        <v>OK</v>
      </c>
      <c r="DL38" s="574" t="str">
        <f t="shared" si="36"/>
        <v>OK</v>
      </c>
      <c r="DM38" s="574">
        <f t="shared" si="20"/>
        <v>368177.25</v>
      </c>
      <c r="DN38" s="574" t="str">
        <f t="shared" si="17"/>
        <v/>
      </c>
      <c r="DO38" s="588">
        <f>IFERROR(VLOOKUP(A38,#REF!,82,0),0)</f>
        <v>0</v>
      </c>
      <c r="DP38" s="589">
        <f t="shared" si="37"/>
        <v>368177.25</v>
      </c>
      <c r="DQ38" s="590">
        <f t="shared" si="38"/>
        <v>501706.63</v>
      </c>
    </row>
    <row r="39" spans="1:121" s="39" customFormat="1" ht="17.25" customHeight="1">
      <c r="A39" s="3" t="s">
        <v>2697</v>
      </c>
      <c r="B39" s="470" t="str">
        <f>IF(D39="","",INDEX(CATALOGO!E:E,MATCH(D39,CATALOGO!D:D,0)))</f>
        <v>HOSPITAL GENERAL DE CHONE</v>
      </c>
      <c r="C39" s="218" t="s">
        <v>2429</v>
      </c>
      <c r="D39" s="471" t="s">
        <v>954</v>
      </c>
      <c r="E39" s="474" t="s">
        <v>225</v>
      </c>
      <c r="F39" s="471" t="str">
        <f t="shared" si="22"/>
        <v>000</v>
      </c>
      <c r="G39" s="472" t="s">
        <v>196</v>
      </c>
      <c r="H39" s="473">
        <v>510602</v>
      </c>
      <c r="I39" s="486" t="s">
        <v>1136</v>
      </c>
      <c r="J39" s="472" t="s">
        <v>193</v>
      </c>
      <c r="K39" s="487" t="str">
        <f>IF(J39="","",INDEX(CATALOGO!AT:AT,MATCH(POA_GC_2025!J39,CATALOGO!AS:AS,0)))</f>
        <v>0000</v>
      </c>
      <c r="L39" s="487" t="str">
        <f>IF(J39="","",INDEX(CATALOGO!AV:AV,MATCH(POA_GC_2025!J39,CATALOGO!AS:AS,0)))</f>
        <v>0000</v>
      </c>
      <c r="M39" s="488" t="str">
        <f>IF(D39="","",INDEX(CATALOGO!E:E,MATCH(D39,CATALOGO!D:D,0)))</f>
        <v>HOSPITAL GENERAL DE CHONE</v>
      </c>
      <c r="N39" s="489" t="str">
        <f>IF(E39="","",INDEX(CATALOGO!L:L,MATCH(POA_GC_2025!E39,CATALOGO!J:J,0)))</f>
        <v>PROVISION Y PRESTACION DE SERVICIOS DE SALUD</v>
      </c>
      <c r="O39" s="490" t="str">
        <f t="shared" si="23"/>
        <v>SIN PROYECTO</v>
      </c>
      <c r="P39" s="491" t="str">
        <f>IF(CR39="","",INDEX(CATALOGO!Q:Q,MATCH(POA_GC_2025!CR39,CATALOGO!P:P,0)))</f>
        <v>PRESTACION DE SERVICIOS DE SALUD SEGUNDO NIVEL</v>
      </c>
      <c r="Q39" s="496" t="str">
        <f>IF(H39="","",INDEX(CATALOGO!AD:AD,MATCH(POA_GC_2025!H39,CATALOGO!AC:AC,0)))</f>
        <v>FONDO DE RESERVA</v>
      </c>
      <c r="R39" s="490" t="str">
        <f t="array" ref="R39">IF(J39="","",INDEX(CATALOGO!AR:AR,MATCH(J39,CATALOGO!AS:AS,0)))</f>
        <v>RECURSOS FISCALES</v>
      </c>
      <c r="S39" s="497" t="str">
        <f>IF(K39="","",INDEX(CATALOGO!AU:AU,MATCH(K39,CATALOGO!AT:AT,0)))</f>
        <v>SIN ORGANISMO</v>
      </c>
      <c r="T39" s="497" t="str">
        <f>IF(L39="","",INDEX(CATALOGO!AW:AW,MATCH(POA_GC_2025!L39,CATALOGO!AV:AV,0)))</f>
        <v>SIN CORRELATIVO</v>
      </c>
      <c r="U39" s="498" t="s">
        <v>495</v>
      </c>
      <c r="V39" s="499" t="s">
        <v>2477</v>
      </c>
      <c r="W39" s="499" t="s">
        <v>2480</v>
      </c>
      <c r="X39" s="500" t="str">
        <f t="array" ref="X39">IF(H39="","",INDEX(CATALOGO!AH:AH,MATCH(H39,CATALOGO!AC:AC,0)))</f>
        <v>04</v>
      </c>
      <c r="Y39" s="507" t="str">
        <f t="array" ref="Y39">IF(H39="","",INDEX(CATALOGO!AF:AF,MATCH(H39,CATALOGO!AC:AC,0)))</f>
        <v>NA</v>
      </c>
      <c r="Z39" s="507" t="str">
        <f t="array" ref="Z39">IF(H39="","",INDEX(CATALOGO!AG:AG,MATCH(H39,CATALOGO!AC:AC,0)))</f>
        <v>NA</v>
      </c>
      <c r="AA39" s="508" t="s">
        <v>194</v>
      </c>
      <c r="AB39" s="509"/>
      <c r="AC39" s="510" t="s">
        <v>197</v>
      </c>
      <c r="AD39" s="511" t="s">
        <v>44</v>
      </c>
      <c r="AE39" s="512">
        <v>46073</v>
      </c>
      <c r="AF39" s="512">
        <v>46073</v>
      </c>
      <c r="AG39" s="512">
        <v>46056</v>
      </c>
      <c r="AH39" s="512">
        <v>46056</v>
      </c>
      <c r="AI39" s="512">
        <v>46056</v>
      </c>
      <c r="AJ39" s="519"/>
      <c r="AK39" s="512">
        <v>46056</v>
      </c>
      <c r="AL39" s="512">
        <v>46078</v>
      </c>
      <c r="AM39" s="511" t="s">
        <v>41</v>
      </c>
      <c r="AN39" s="520">
        <v>61164.6</v>
      </c>
      <c r="AO39" s="520">
        <v>61164.6</v>
      </c>
      <c r="AP39" s="520">
        <v>61164.6</v>
      </c>
      <c r="AQ39" s="520">
        <v>61164.6</v>
      </c>
      <c r="AR39" s="520">
        <v>61164.6</v>
      </c>
      <c r="AS39" s="520">
        <v>61164.6</v>
      </c>
      <c r="AT39" s="520">
        <v>61164.6</v>
      </c>
      <c r="AU39" s="520">
        <v>61164.6</v>
      </c>
      <c r="AV39" s="520">
        <v>61164.6</v>
      </c>
      <c r="AW39" s="520">
        <v>61164.6</v>
      </c>
      <c r="AX39" s="520">
        <v>61164.6</v>
      </c>
      <c r="AY39" s="520">
        <v>44131.25</v>
      </c>
      <c r="AZ39" s="533">
        <f t="shared" si="24"/>
        <v>716941.84999999986</v>
      </c>
      <c r="BA39" s="509"/>
      <c r="BB39" s="534">
        <f>SUMIFS(REPROGRAM!W:W,REPROGRAM!B:B,POA_GC_2025!A39)</f>
        <v>8214.51</v>
      </c>
      <c r="BC39" s="534">
        <f>SUMIFS(REPROGRAM!Y:Y,REPROGRAM!B:B,POA_GC_2025!A39)</f>
        <v>353.5</v>
      </c>
      <c r="BD39" s="534">
        <f t="shared" si="25"/>
        <v>724802.85999999987</v>
      </c>
      <c r="BE39" s="520">
        <v>0</v>
      </c>
      <c r="BF39" s="539">
        <f>SUMIFS(CERT_PRES!$P:$P,CERT_PRES!$A:$A,$A39,CERT_PRES!$Q:$Q,"ENERO")</f>
        <v>0</v>
      </c>
      <c r="BG39" s="520">
        <v>122703.87</v>
      </c>
      <c r="BH39" s="539">
        <f>SUMIFS(CERT_PRES!$P:$P,CERT_PRES!$A:$A,$A39,CERT_PRES!$Q:$Q,"FEBRERO")</f>
        <v>122703.87</v>
      </c>
      <c r="BI39" s="520">
        <v>1569.53</v>
      </c>
      <c r="BJ39" s="539">
        <f>SUMIFS(CERT_PRES!$P:$P,CERT_PRES!$A:$A,$A39,CERT_PRES!$Q:$Q,"MARZO")</f>
        <v>1569.53</v>
      </c>
      <c r="BK39" s="520">
        <v>60992.65</v>
      </c>
      <c r="BL39" s="539">
        <f>SUMIFS(CERT_PRES!$P:$P,CERT_PRES!$A:$A,$A39,CERT_PRES!$Q:$Q,"ABRIL")</f>
        <v>60992.65</v>
      </c>
      <c r="BM39" s="520">
        <v>60521.29</v>
      </c>
      <c r="BN39" s="539">
        <f>SUMIFS(CERT_PRES!$P:$P,CERT_PRES!$A:$A,$A39,CERT_PRES!$Q:$Q,"MAYO")</f>
        <v>60521.29</v>
      </c>
      <c r="BO39" s="520">
        <v>61164.6</v>
      </c>
      <c r="BP39" s="539">
        <f>SUMIFS(CERT_PRES!$P:$P,CERT_PRES!$A:$A,$A39,CERT_PRES!$Q:$Q,"JUNIO")</f>
        <v>0</v>
      </c>
      <c r="BQ39" s="520">
        <v>61164.6</v>
      </c>
      <c r="BR39" s="539">
        <f>SUMIFS(CERT_PRES!$P:$P,CERT_PRES!$A:$A,$A39,CERT_PRES!$Q:$Q,"JULIO")</f>
        <v>0</v>
      </c>
      <c r="BS39" s="520">
        <v>61164.6</v>
      </c>
      <c r="BT39" s="539">
        <f>SUMIFS(CERT_PRES!$P:$P,CERT_PRES!$A:$A,$A39,CERT_PRES!$Q:$Q,"AGOSTO")</f>
        <v>0</v>
      </c>
      <c r="BU39" s="520">
        <v>61164.6</v>
      </c>
      <c r="BV39" s="539">
        <f>SUMIFS(CERT_PRES!$P:$P,CERT_PRES!$A:$A,$A39,CERT_PRES!$Q:$Q,"SEPTIEMBRE")</f>
        <v>0</v>
      </c>
      <c r="BW39" s="520">
        <v>61164.6</v>
      </c>
      <c r="BX39" s="539">
        <f>SUMIFS(CERT_PRES!$P:$P,CERT_PRES!$A:$A,$A39,CERT_PRES!$Q:$Q,"OCTUBRE")</f>
        <v>0</v>
      </c>
      <c r="BY39" s="520">
        <v>61164.6</v>
      </c>
      <c r="BZ39" s="539">
        <f>SUMIFS(CERT_PRES!$P:$P,CERT_PRES!$A:$A,$A39,CERT_PRES!$Q:$Q,"NOVIEMBRE")</f>
        <v>0</v>
      </c>
      <c r="CA39" s="520">
        <v>112027.92</v>
      </c>
      <c r="CB39" s="533">
        <f>SUMIFS(CERT_PRES!$P:$P,CERT_PRES!$A:$A,$A39,CERT_PRES!$Q:$Q,"DICIEMBRE")</f>
        <v>0</v>
      </c>
      <c r="CC39" s="533">
        <f t="shared" si="26"/>
        <v>724802.86</v>
      </c>
      <c r="CD39" s="552" t="str">
        <f t="shared" si="39"/>
        <v>SI</v>
      </c>
      <c r="CE39" s="553" t="str">
        <f t="shared" si="21"/>
        <v>VALIDADO</v>
      </c>
      <c r="CF39" s="554">
        <f>+((SUMIFS(REPROGRAM!$U:$U,REPROGRAM!$B:$B,$A39,REPROGRAM!$AA:$AA,"NO"))-(SUMIFS(REPROGRAM!$V:$V,REPROGRAM!$B:$B,$A39,REPROGRAM!$AA:$AA,"NO")))</f>
        <v>-50.5</v>
      </c>
      <c r="CG39" s="554">
        <f t="shared" si="27"/>
        <v>724853.36</v>
      </c>
      <c r="CH39" s="554">
        <f t="shared" si="28"/>
        <v>0</v>
      </c>
      <c r="CI39" s="555" t="e">
        <f t="array" ref="CI39">IF(B39="","",INDEX(CATALOGO!C:C,MATCH(B39,CATALOGO!A:A,0)))</f>
        <v>#N/A</v>
      </c>
      <c r="CJ39" s="555" t="e">
        <f t="array" ref="CJ39">IF(B39="","",INDEX(CATALOGO!B:B,MATCH(B39,CATALOGO!A:A,0)))</f>
        <v>#N/A</v>
      </c>
      <c r="CK39" s="497" t="str">
        <f>IF(D39="","",INDEX(CATALOGO!G:G,MATCH(D39,CATALOGO!D:D,0)))</f>
        <v>COORDINACIÓN ZONAL 4</v>
      </c>
      <c r="CL39" s="497" t="str">
        <f>IF(D39="","",INDEX(CATALOGO!H:H,MATCH(D39,CATALOGO!D:D,0)))</f>
        <v>MANABI</v>
      </c>
      <c r="CM39" s="497" t="str">
        <f>IF(D39="","",INDEX(CATALOGO!I:I,MATCH(D39,CATALOGO!D:D,0)))</f>
        <v>CHONE</v>
      </c>
      <c r="CN39" s="556" t="str">
        <f t="array" ref="CN39">IF(H39="","",INDEX(CATALOGO!AE:AE,MATCH(H39,CATALOGO!AC:AC,0)))</f>
        <v xml:space="preserve">GASTOS EN PERSONAL </v>
      </c>
      <c r="CO39" s="497" t="str">
        <f t="shared" si="29"/>
        <v>NO APLICA</v>
      </c>
      <c r="CP39" s="497" t="str">
        <f>IF(E39="","",INDEX(CATALOGO!K:K,MATCH(POA_GC_2025!E39,CATALOGO!J:J,0)))</f>
        <v>PROV</v>
      </c>
      <c r="CQ39" s="497" t="str">
        <f t="shared" si="30"/>
        <v>CORRIENTE</v>
      </c>
      <c r="CR39" s="497" t="str">
        <f t="shared" si="31"/>
        <v>90000004</v>
      </c>
      <c r="CS39" s="562" t="str">
        <f>IFERROR(VLOOKUP(E39,CATALOGO!$AY$3:$AZ$24,2,0)," ")</f>
        <v>G21</v>
      </c>
      <c r="CT39" s="563" t="str">
        <f>IF(E39="","",INDEX(CATALOGO!AK:AK,MATCH(POA_GC_2025!E39,CATALOGO!AN:AN,0)))</f>
        <v>Mejorar las condiciones de vida de la población de forma integral, promoviendo el acceso equitativo a salud, vivienda y bienestar social.</v>
      </c>
      <c r="CU39" s="563" t="str">
        <f>IF(E39="","",INDEX(CATALOGO!AL:AL,MATCH(POA_GC_2025!E39,CATALOGO!AN:AN,0)))</f>
        <v>OE5 Incrementar la cobertura de las prestaciones de servicios de salud</v>
      </c>
      <c r="CV39" s="552" t="str">
        <f>IF(CU39="","",INDEX(CATALOGO!AM:AM,MATCH(POA_GC_2025!CU39,CATALOGO!AL:AL,0)))</f>
        <v>OE_5</v>
      </c>
      <c r="CW39" s="564"/>
      <c r="CX39" s="565">
        <f>SUMIFS(CERT_ACT_POA!AM:AM,CERT_ACT_POA!C:C,A39)</f>
        <v>724802.86</v>
      </c>
      <c r="CY39" s="565">
        <f t="shared" si="32"/>
        <v>-1.1641532182693481E-10</v>
      </c>
      <c r="CZ39" s="566">
        <f>SUMIFS(CERT_ACT_POA!$AD:$AD,CERT_ACT_POA!$C:$C,POA_GC_2025!$A39)</f>
        <v>0</v>
      </c>
      <c r="DA39" s="566">
        <f>SUMIFS(CERT_ACT_POA!$AE:$AE,CERT_ACT_POA!$C:$C,POA_GC_2025!$A39)</f>
        <v>0</v>
      </c>
      <c r="DB39" s="566">
        <f>SUMIFS(CERT_ACT_POA!$AF:$AF,CERT_ACT_POA!$C:$C,POA_GC_2025!$A39)</f>
        <v>0</v>
      </c>
      <c r="DC39" s="552" t="str">
        <f t="shared" si="33"/>
        <v>51</v>
      </c>
      <c r="DD39" s="509"/>
      <c r="DE39" s="573"/>
      <c r="DF39" s="574">
        <f>SUMIFS(CERT_PRES!$M:$M,CERT_PRES!$A:$A,$A39)</f>
        <v>0</v>
      </c>
      <c r="DG39" s="574">
        <f>SUMIFS(CERT_PRES!$O:$O,CERT_PRES!$A:$A,$A39)</f>
        <v>245787.34</v>
      </c>
      <c r="DH39" s="574">
        <f>SUMIFS(CERT_PRES!$P:$P,CERT_PRES!$A:$A,$A39)</f>
        <v>245787.34</v>
      </c>
      <c r="DI39" s="587">
        <f t="shared" si="34"/>
        <v>-50.5</v>
      </c>
      <c r="DJ39" s="668">
        <f>IFERROR(VLOOKUP($A39,CERT_PRES!$A$6:$L$3884,12,0),0)</f>
        <v>0</v>
      </c>
      <c r="DK39" s="574" t="str">
        <f t="shared" si="35"/>
        <v>OK</v>
      </c>
      <c r="DL39" s="574" t="str">
        <f t="shared" si="36"/>
        <v>OK</v>
      </c>
      <c r="DM39" s="574">
        <f t="shared" si="20"/>
        <v>245787.34</v>
      </c>
      <c r="DN39" s="574" t="str">
        <f t="shared" si="17"/>
        <v/>
      </c>
      <c r="DO39" s="588">
        <f>IFERROR(VLOOKUP(A39,#REF!,82,0),0)</f>
        <v>0</v>
      </c>
      <c r="DP39" s="589">
        <f t="shared" si="37"/>
        <v>245787.34</v>
      </c>
      <c r="DQ39" s="590">
        <f t="shared" si="38"/>
        <v>479066.02</v>
      </c>
    </row>
    <row r="40" spans="1:121" s="39" customFormat="1" ht="17.25" customHeight="1">
      <c r="A40" s="3" t="s">
        <v>2698</v>
      </c>
      <c r="B40" s="470" t="str">
        <f>IF(D40="","",INDEX(CATALOGO!E:E,MATCH(D40,CATALOGO!D:D,0)))</f>
        <v>HOSPITAL GENERAL DE CHONE</v>
      </c>
      <c r="C40" s="218" t="s">
        <v>2451</v>
      </c>
      <c r="D40" s="471" t="s">
        <v>954</v>
      </c>
      <c r="E40" s="474" t="s">
        <v>225</v>
      </c>
      <c r="F40" s="471" t="str">
        <f t="shared" si="22"/>
        <v>000</v>
      </c>
      <c r="G40" s="472" t="s">
        <v>196</v>
      </c>
      <c r="H40" s="473">
        <v>510707</v>
      </c>
      <c r="I40" s="486" t="s">
        <v>1136</v>
      </c>
      <c r="J40" s="472" t="s">
        <v>193</v>
      </c>
      <c r="K40" s="487" t="str">
        <f>IF(J40="","",INDEX(CATALOGO!AT:AT,MATCH(POA_GC_2025!J40,CATALOGO!AS:AS,0)))</f>
        <v>0000</v>
      </c>
      <c r="L40" s="487" t="str">
        <f>IF(J40="","",INDEX(CATALOGO!AV:AV,MATCH(POA_GC_2025!J40,CATALOGO!AS:AS,0)))</f>
        <v>0000</v>
      </c>
      <c r="M40" s="488" t="str">
        <f>IF(D40="","",INDEX(CATALOGO!E:E,MATCH(D40,CATALOGO!D:D,0)))</f>
        <v>HOSPITAL GENERAL DE CHONE</v>
      </c>
      <c r="N40" s="489" t="str">
        <f>IF(E40="","",INDEX(CATALOGO!L:L,MATCH(POA_GC_2025!E40,CATALOGO!J:J,0)))</f>
        <v>PROVISION Y PRESTACION DE SERVICIOS DE SALUD</v>
      </c>
      <c r="O40" s="490" t="str">
        <f t="shared" si="23"/>
        <v>SIN PROYECTO</v>
      </c>
      <c r="P40" s="491" t="str">
        <f>IF(CR40="","",INDEX(CATALOGO!Q:Q,MATCH(POA_GC_2025!CR40,CATALOGO!P:P,0)))</f>
        <v>PRESTACION DE SERVICIOS DE SALUD SEGUNDO NIVEL</v>
      </c>
      <c r="Q40" s="496" t="str">
        <f>IF(H40="","",INDEX(CATALOGO!AD:AD,MATCH(POA_GC_2025!H40,CATALOGO!AC:AC,0)))</f>
        <v>COMPENSACION POR VACACIONES NO GOZADAS POR CESACIO</v>
      </c>
      <c r="R40" s="490" t="str">
        <f t="array" ref="R40">IF(J40="","",INDEX(CATALOGO!AR:AR,MATCH(J40,CATALOGO!AS:AS,0)))</f>
        <v>RECURSOS FISCALES</v>
      </c>
      <c r="S40" s="497" t="str">
        <f>IF(K40="","",INDEX(CATALOGO!AU:AU,MATCH(K40,CATALOGO!AT:AT,0)))</f>
        <v>SIN ORGANISMO</v>
      </c>
      <c r="T40" s="497" t="str">
        <f>IF(L40="","",INDEX(CATALOGO!AW:AW,MATCH(POA_GC_2025!L40,CATALOGO!AV:AV,0)))</f>
        <v>SIN CORRELATIVO</v>
      </c>
      <c r="U40" s="498" t="s">
        <v>495</v>
      </c>
      <c r="V40" s="499" t="s">
        <v>2477</v>
      </c>
      <c r="W40" s="499" t="s">
        <v>2480</v>
      </c>
      <c r="X40" s="500" t="str">
        <f t="array" ref="X40">IF(H40="","",INDEX(CATALOGO!AH:AH,MATCH(H40,CATALOGO!AC:AC,0)))</f>
        <v>04</v>
      </c>
      <c r="Y40" s="507" t="str">
        <f t="array" ref="Y40">IF(H40="","",INDEX(CATALOGO!AF:AF,MATCH(H40,CATALOGO!AC:AC,0)))</f>
        <v>NA</v>
      </c>
      <c r="Z40" s="507" t="str">
        <f t="array" ref="Z40">IF(H40="","",INDEX(CATALOGO!AG:AG,MATCH(H40,CATALOGO!AC:AC,0)))</f>
        <v>NA</v>
      </c>
      <c r="AA40" s="508" t="s">
        <v>194</v>
      </c>
      <c r="AB40" s="509"/>
      <c r="AC40" s="510" t="s">
        <v>197</v>
      </c>
      <c r="AD40" s="511" t="s">
        <v>44</v>
      </c>
      <c r="AE40" s="512">
        <v>46073</v>
      </c>
      <c r="AF40" s="512">
        <v>46073</v>
      </c>
      <c r="AG40" s="512">
        <v>46056</v>
      </c>
      <c r="AH40" s="512">
        <v>46056</v>
      </c>
      <c r="AI40" s="512">
        <v>46056</v>
      </c>
      <c r="AJ40" s="519"/>
      <c r="AK40" s="512">
        <v>46056</v>
      </c>
      <c r="AL40" s="512">
        <v>46078</v>
      </c>
      <c r="AM40" s="511" t="s">
        <v>41</v>
      </c>
      <c r="AN40" s="520">
        <v>0</v>
      </c>
      <c r="AO40" s="520">
        <v>0</v>
      </c>
      <c r="AP40" s="520">
        <v>0</v>
      </c>
      <c r="AQ40" s="520">
        <v>0</v>
      </c>
      <c r="AR40" s="520">
        <v>0</v>
      </c>
      <c r="AS40" s="520">
        <v>0</v>
      </c>
      <c r="AT40" s="520">
        <v>0</v>
      </c>
      <c r="AU40" s="520">
        <v>0</v>
      </c>
      <c r="AV40" s="520">
        <v>0</v>
      </c>
      <c r="AW40" s="520">
        <v>0</v>
      </c>
      <c r="AX40" s="520">
        <v>0</v>
      </c>
      <c r="AY40" s="520">
        <v>0</v>
      </c>
      <c r="AZ40" s="533">
        <f t="shared" si="24"/>
        <v>0</v>
      </c>
      <c r="BA40" s="509"/>
      <c r="BB40" s="534">
        <f>SUMIFS(REPROGRAM!W:W,REPROGRAM!B:B,POA_GC_2025!A40)</f>
        <v>0</v>
      </c>
      <c r="BC40" s="534">
        <f>SUMIFS(REPROGRAM!Y:Y,REPROGRAM!B:B,POA_GC_2025!A40)</f>
        <v>0</v>
      </c>
      <c r="BD40" s="534">
        <f t="shared" si="25"/>
        <v>0</v>
      </c>
      <c r="BE40" s="520">
        <v>0</v>
      </c>
      <c r="BF40" s="539">
        <f>SUMIFS(CERT_PRES!$P:$P,CERT_PRES!$A:$A,$A40,CERT_PRES!$Q:$Q,"ENERO")</f>
        <v>0</v>
      </c>
      <c r="BG40" s="520">
        <v>0</v>
      </c>
      <c r="BH40" s="539">
        <f>SUMIFS(CERT_PRES!$P:$P,CERT_PRES!$A:$A,$A40,CERT_PRES!$Q:$Q,"FEBRERO")</f>
        <v>0</v>
      </c>
      <c r="BI40" s="520">
        <v>0</v>
      </c>
      <c r="BJ40" s="539">
        <f>SUMIFS(CERT_PRES!$P:$P,CERT_PRES!$A:$A,$A40,CERT_PRES!$Q:$Q,"MARZO")</f>
        <v>0</v>
      </c>
      <c r="BK40" s="520">
        <v>0</v>
      </c>
      <c r="BL40" s="539">
        <f>SUMIFS(CERT_PRES!$P:$P,CERT_PRES!$A:$A,$A40,CERT_PRES!$Q:$Q,"ABRIL")</f>
        <v>0</v>
      </c>
      <c r="BM40" s="520">
        <v>0</v>
      </c>
      <c r="BN40" s="539">
        <f>SUMIFS(CERT_PRES!$P:$P,CERT_PRES!$A:$A,$A40,CERT_PRES!$Q:$Q,"MAYO")</f>
        <v>0</v>
      </c>
      <c r="BO40" s="520">
        <v>0</v>
      </c>
      <c r="BP40" s="539">
        <f>SUMIFS(CERT_PRES!$P:$P,CERT_PRES!$A:$A,$A40,CERT_PRES!$Q:$Q,"JUNIO")</f>
        <v>0</v>
      </c>
      <c r="BQ40" s="520">
        <v>0</v>
      </c>
      <c r="BR40" s="539">
        <f>SUMIFS(CERT_PRES!$P:$P,CERT_PRES!$A:$A,$A40,CERT_PRES!$Q:$Q,"JULIO")</f>
        <v>0</v>
      </c>
      <c r="BS40" s="520">
        <v>0</v>
      </c>
      <c r="BT40" s="539">
        <f>SUMIFS(CERT_PRES!$P:$P,CERT_PRES!$A:$A,$A40,CERT_PRES!$Q:$Q,"AGOSTO")</f>
        <v>0</v>
      </c>
      <c r="BU40" s="520">
        <v>0</v>
      </c>
      <c r="BV40" s="539">
        <f>SUMIFS(CERT_PRES!$P:$P,CERT_PRES!$A:$A,$A40,CERT_PRES!$Q:$Q,"SEPTIEMBRE")</f>
        <v>0</v>
      </c>
      <c r="BW40" s="520">
        <v>0</v>
      </c>
      <c r="BX40" s="539">
        <f>SUMIFS(CERT_PRES!$P:$P,CERT_PRES!$A:$A,$A40,CERT_PRES!$Q:$Q,"OCTUBRE")</f>
        <v>0</v>
      </c>
      <c r="BY40" s="520">
        <v>0</v>
      </c>
      <c r="BZ40" s="539">
        <f>SUMIFS(CERT_PRES!$P:$P,CERT_PRES!$A:$A,$A40,CERT_PRES!$Q:$Q,"NOVIEMBRE")</f>
        <v>0</v>
      </c>
      <c r="CA40" s="520">
        <v>0</v>
      </c>
      <c r="CB40" s="533">
        <f>SUMIFS(CERT_PRES!$P:$P,CERT_PRES!$A:$A,$A40,CERT_PRES!$Q:$Q,"DICIEMBRE")</f>
        <v>0</v>
      </c>
      <c r="CC40" s="533">
        <f t="shared" si="26"/>
        <v>0</v>
      </c>
      <c r="CD40" s="552" t="str">
        <f t="shared" si="39"/>
        <v>NO</v>
      </c>
      <c r="CE40" s="553" t="str">
        <f t="shared" si="21"/>
        <v>VALIDADO</v>
      </c>
      <c r="CF40" s="554">
        <f>+((SUMIFS(REPROGRAM!$U:$U,REPROGRAM!$B:$B,$A40,REPROGRAM!$AA:$AA,"NO"))-(SUMIFS(REPROGRAM!$V:$V,REPROGRAM!$B:$B,$A40,REPROGRAM!$AA:$AA,"NO")))</f>
        <v>0</v>
      </c>
      <c r="CG40" s="554">
        <f t="shared" si="27"/>
        <v>0</v>
      </c>
      <c r="CH40" s="554">
        <f t="shared" si="28"/>
        <v>0</v>
      </c>
      <c r="CI40" s="555" t="e">
        <f t="array" ref="CI40">IF(B40="","",INDEX(CATALOGO!C:C,MATCH(B40,CATALOGO!A:A,0)))</f>
        <v>#N/A</v>
      </c>
      <c r="CJ40" s="555" t="e">
        <f t="array" ref="CJ40">IF(B40="","",INDEX(CATALOGO!B:B,MATCH(B40,CATALOGO!A:A,0)))</f>
        <v>#N/A</v>
      </c>
      <c r="CK40" s="497" t="str">
        <f>IF(D40="","",INDEX(CATALOGO!G:G,MATCH(D40,CATALOGO!D:D,0)))</f>
        <v>COORDINACIÓN ZONAL 4</v>
      </c>
      <c r="CL40" s="497" t="str">
        <f>IF(D40="","",INDEX(CATALOGO!H:H,MATCH(D40,CATALOGO!D:D,0)))</f>
        <v>MANABI</v>
      </c>
      <c r="CM40" s="497" t="str">
        <f>IF(D40="","",INDEX(CATALOGO!I:I,MATCH(D40,CATALOGO!D:D,0)))</f>
        <v>CHONE</v>
      </c>
      <c r="CN40" s="556" t="str">
        <f t="array" ref="CN40">IF(H40="","",INDEX(CATALOGO!AE:AE,MATCH(H40,CATALOGO!AC:AC,0)))</f>
        <v xml:space="preserve">GASTOS EN PERSONAL </v>
      </c>
      <c r="CO40" s="497" t="str">
        <f t="shared" si="29"/>
        <v>NO APLICA</v>
      </c>
      <c r="CP40" s="497" t="str">
        <f>IF(E40="","",INDEX(CATALOGO!K:K,MATCH(POA_GC_2025!E40,CATALOGO!J:J,0)))</f>
        <v>PROV</v>
      </c>
      <c r="CQ40" s="497" t="str">
        <f t="shared" si="30"/>
        <v>CORRIENTE</v>
      </c>
      <c r="CR40" s="497" t="str">
        <f t="shared" si="31"/>
        <v>90000004</v>
      </c>
      <c r="CS40" s="562" t="str">
        <f>IFERROR(VLOOKUP(E40,CATALOGO!$AY$3:$AZ$24,2,0)," ")</f>
        <v>G21</v>
      </c>
      <c r="CT40" s="563" t="str">
        <f>IF(E40="","",INDEX(CATALOGO!AK:AK,MATCH(POA_GC_2025!E40,CATALOGO!AN:AN,0)))</f>
        <v>Mejorar las condiciones de vida de la población de forma integral, promoviendo el acceso equitativo a salud, vivienda y bienestar social.</v>
      </c>
      <c r="CU40" s="563" t="str">
        <f>IF(E40="","",INDEX(CATALOGO!AL:AL,MATCH(POA_GC_2025!E40,CATALOGO!AN:AN,0)))</f>
        <v>OE5 Incrementar la cobertura de las prestaciones de servicios de salud</v>
      </c>
      <c r="CV40" s="552" t="str">
        <f>IF(CU40="","",INDEX(CATALOGO!AM:AM,MATCH(POA_GC_2025!CU40,CATALOGO!AL:AL,0)))</f>
        <v>OE_5</v>
      </c>
      <c r="CW40" s="564"/>
      <c r="CX40" s="565">
        <f>SUMIFS(CERT_ACT_POA!AM:AM,CERT_ACT_POA!C:C,A40)</f>
        <v>0</v>
      </c>
      <c r="CY40" s="565">
        <f t="shared" si="32"/>
        <v>0</v>
      </c>
      <c r="CZ40" s="566">
        <f>SUMIFS(CERT_ACT_POA!$AD:$AD,CERT_ACT_POA!$C:$C,POA_GC_2025!$A40)</f>
        <v>0</v>
      </c>
      <c r="DA40" s="566">
        <f>SUMIFS(CERT_ACT_POA!$AE:$AE,CERT_ACT_POA!$C:$C,POA_GC_2025!$A40)</f>
        <v>0</v>
      </c>
      <c r="DB40" s="566">
        <f>SUMIFS(CERT_ACT_POA!$AF:$AF,CERT_ACT_POA!$C:$C,POA_GC_2025!$A40)</f>
        <v>0</v>
      </c>
      <c r="DC40" s="552" t="str">
        <f t="shared" si="33"/>
        <v>51</v>
      </c>
      <c r="DD40" s="509"/>
      <c r="DE40" s="573"/>
      <c r="DF40" s="574">
        <f>SUMIFS(CERT_PRES!$M:$M,CERT_PRES!$A:$A,$A40)</f>
        <v>0</v>
      </c>
      <c r="DG40" s="574">
        <f>SUMIFS(CERT_PRES!$O:$O,CERT_PRES!$A:$A,$A40)</f>
        <v>0</v>
      </c>
      <c r="DH40" s="574">
        <f>SUMIFS(CERT_PRES!$P:$P,CERT_PRES!$A:$A,$A40)</f>
        <v>0</v>
      </c>
      <c r="DI40" s="587">
        <f t="shared" si="34"/>
        <v>0</v>
      </c>
      <c r="DJ40" s="668">
        <f>IFERROR(VLOOKUP($A40,CERT_PRES!$A$6:$L$3884,12,0),0)</f>
        <v>0</v>
      </c>
      <c r="DK40" s="574" t="str">
        <f t="shared" si="35"/>
        <v>OK</v>
      </c>
      <c r="DL40" s="574" t="str">
        <f t="shared" si="36"/>
        <v>OK</v>
      </c>
      <c r="DM40" s="574" t="str">
        <f t="shared" si="20"/>
        <v/>
      </c>
      <c r="DN40" s="574" t="str">
        <f t="shared" si="17"/>
        <v/>
      </c>
      <c r="DO40" s="588">
        <f>IFERROR(VLOOKUP(A40,#REF!,82,0),0)</f>
        <v>0</v>
      </c>
      <c r="DP40" s="589">
        <f t="shared" si="37"/>
        <v>0</v>
      </c>
      <c r="DQ40" s="590">
        <f t="shared" si="38"/>
        <v>0</v>
      </c>
    </row>
    <row r="41" spans="1:121" s="39" customFormat="1" ht="17.25" customHeight="1">
      <c r="A41" s="3" t="s">
        <v>2699</v>
      </c>
      <c r="B41" s="470" t="str">
        <f>IF(D41="","",INDEX(CATALOGO!E:E,MATCH(D41,CATALOGO!D:D,0)))</f>
        <v>HOSPITAL GENERAL DE CHONE</v>
      </c>
      <c r="C41" s="218" t="s">
        <v>2452</v>
      </c>
      <c r="D41" s="471" t="s">
        <v>954</v>
      </c>
      <c r="E41" s="474" t="s">
        <v>225</v>
      </c>
      <c r="F41" s="471" t="str">
        <f t="shared" si="22"/>
        <v>000</v>
      </c>
      <c r="G41" s="472" t="s">
        <v>196</v>
      </c>
      <c r="H41" s="473">
        <v>530101</v>
      </c>
      <c r="I41" s="486" t="s">
        <v>1155</v>
      </c>
      <c r="J41" s="472" t="s">
        <v>193</v>
      </c>
      <c r="K41" s="487" t="str">
        <f>IF(J41="","",INDEX(CATALOGO!AT:AT,MATCH(POA_GC_2025!J41,CATALOGO!AS:AS,0)))</f>
        <v>0000</v>
      </c>
      <c r="L41" s="487" t="str">
        <f>IF(J41="","",INDEX(CATALOGO!AV:AV,MATCH(POA_GC_2025!J41,CATALOGO!AS:AS,0)))</f>
        <v>0000</v>
      </c>
      <c r="M41" s="488" t="str">
        <f>IF(D41="","",INDEX(CATALOGO!E:E,MATCH(D41,CATALOGO!D:D,0)))</f>
        <v>HOSPITAL GENERAL DE CHONE</v>
      </c>
      <c r="N41" s="489" t="str">
        <f>IF(E41="","",INDEX(CATALOGO!L:L,MATCH(POA_GC_2025!E41,CATALOGO!J:J,0)))</f>
        <v>PROVISION Y PRESTACION DE SERVICIOS DE SALUD</v>
      </c>
      <c r="O41" s="490" t="str">
        <f t="shared" si="23"/>
        <v>SIN PROYECTO</v>
      </c>
      <c r="P41" s="491" t="str">
        <f>IF(CR41="","",INDEX(CATALOGO!Q:Q,MATCH(POA_GC_2025!CR41,CATALOGO!P:P,0)))</f>
        <v>PRESTACION DE SERVICIOS DE SALUD SEGUNDO NIVEL</v>
      </c>
      <c r="Q41" s="496" t="str">
        <f>IF(H41="","",INDEX(CATALOGO!AD:AD,MATCH(POA_GC_2025!H41,CATALOGO!AC:AC,0)))</f>
        <v>AGUA POTABLE</v>
      </c>
      <c r="R41" s="490" t="str">
        <f t="array" ref="R41">IF(J41="","",INDEX(CATALOGO!AR:AR,MATCH(J41,CATALOGO!AS:AS,0)))</f>
        <v>RECURSOS FISCALES</v>
      </c>
      <c r="S41" s="497" t="str">
        <f>IF(K41="","",INDEX(CATALOGO!AU:AU,MATCH(K41,CATALOGO!AT:AT,0)))</f>
        <v>SIN ORGANISMO</v>
      </c>
      <c r="T41" s="497" t="str">
        <f>IF(L41="","",INDEX(CATALOGO!AW:AW,MATCH(POA_GC_2025!L41,CATALOGO!AV:AV,0)))</f>
        <v>SIN CORRELATIVO</v>
      </c>
      <c r="U41" s="498" t="s">
        <v>495</v>
      </c>
      <c r="V41" s="499" t="s">
        <v>2477</v>
      </c>
      <c r="W41" s="499" t="s">
        <v>2486</v>
      </c>
      <c r="X41" s="500" t="str">
        <f t="array" ref="X41">IF(H41="","",INDEX(CATALOGO!AH:AH,MATCH(H41,CATALOGO!AC:AC,0)))</f>
        <v>06</v>
      </c>
      <c r="Y41" s="507" t="str">
        <f t="array" ref="Y41">IF(H41="","",INDEX(CATALOGO!AF:AF,MATCH(H41,CATALOGO!AC:AC,0)))</f>
        <v>NA</v>
      </c>
      <c r="Z41" s="507" t="str">
        <f t="array" ref="Z41">IF(H41="","",INDEX(CATALOGO!AG:AG,MATCH(H41,CATALOGO!AC:AC,0)))</f>
        <v>NA</v>
      </c>
      <c r="AA41" s="508" t="s">
        <v>194</v>
      </c>
      <c r="AB41" s="509"/>
      <c r="AC41" s="510" t="s">
        <v>197</v>
      </c>
      <c r="AD41" s="511" t="s">
        <v>44</v>
      </c>
      <c r="AE41" s="512">
        <v>46073</v>
      </c>
      <c r="AF41" s="512">
        <v>46073</v>
      </c>
      <c r="AG41" s="512">
        <v>46056</v>
      </c>
      <c r="AH41" s="512">
        <v>46056</v>
      </c>
      <c r="AI41" s="512">
        <v>46056</v>
      </c>
      <c r="AJ41" s="519"/>
      <c r="AK41" s="512">
        <v>46056</v>
      </c>
      <c r="AL41" s="512">
        <v>46078</v>
      </c>
      <c r="AM41" s="511" t="s">
        <v>41</v>
      </c>
      <c r="AN41" s="520">
        <v>22683.33</v>
      </c>
      <c r="AO41" s="520">
        <v>3000</v>
      </c>
      <c r="AP41" s="520">
        <v>3000</v>
      </c>
      <c r="AQ41" s="520">
        <v>3000</v>
      </c>
      <c r="AR41" s="520">
        <v>3000</v>
      </c>
      <c r="AS41" s="520">
        <v>3000</v>
      </c>
      <c r="AT41" s="520">
        <v>3000</v>
      </c>
      <c r="AU41" s="520">
        <v>3000</v>
      </c>
      <c r="AV41" s="520">
        <v>3000</v>
      </c>
      <c r="AW41" s="520">
        <v>3000</v>
      </c>
      <c r="AX41" s="520">
        <v>3000</v>
      </c>
      <c r="AY41" s="520">
        <v>3000</v>
      </c>
      <c r="AZ41" s="533">
        <f t="shared" si="24"/>
        <v>55683.33</v>
      </c>
      <c r="BA41" s="509"/>
      <c r="BB41" s="534">
        <f>SUMIFS(REPROGRAM!W:W,REPROGRAM!B:B,POA_GC_2025!A41)</f>
        <v>5328.13</v>
      </c>
      <c r="BC41" s="534">
        <f>SUMIFS(REPROGRAM!Y:Y,REPROGRAM!B:B,POA_GC_2025!A41)</f>
        <v>55683.33</v>
      </c>
      <c r="BD41" s="534">
        <f t="shared" si="25"/>
        <v>5328.1299999999974</v>
      </c>
      <c r="BE41" s="520">
        <v>0</v>
      </c>
      <c r="BF41" s="539">
        <f>SUMIFS(CERT_PRES!$P:$P,CERT_PRES!$A:$A,$A41,CERT_PRES!$Q:$Q,"ENERO")</f>
        <v>0</v>
      </c>
      <c r="BG41" s="520">
        <v>0</v>
      </c>
      <c r="BH41" s="539">
        <f>SUMIFS(CERT_PRES!$P:$P,CERT_PRES!$A:$A,$A41,CERT_PRES!$Q:$Q,"FEBRERO")</f>
        <v>0</v>
      </c>
      <c r="BI41" s="520">
        <v>0</v>
      </c>
      <c r="BJ41" s="539">
        <f>SUMIFS(CERT_PRES!$P:$P,CERT_PRES!$A:$A,$A41,CERT_PRES!$Q:$Q,"MARZO")</f>
        <v>0</v>
      </c>
      <c r="BK41" s="520">
        <v>0</v>
      </c>
      <c r="BL41" s="539">
        <f>SUMIFS(CERT_PRES!$P:$P,CERT_PRES!$A:$A,$A41,CERT_PRES!$Q:$Q,"ABRIL")</f>
        <v>0</v>
      </c>
      <c r="BM41" s="520">
        <v>3885.5</v>
      </c>
      <c r="BN41" s="539">
        <f>SUMIFS(CERT_PRES!$P:$P,CERT_PRES!$A:$A,$A41,CERT_PRES!$Q:$Q,"MAYO")</f>
        <v>3885.5</v>
      </c>
      <c r="BO41" s="520">
        <v>0</v>
      </c>
      <c r="BP41" s="539">
        <f>SUMIFS(CERT_PRES!$P:$P,CERT_PRES!$A:$A,$A41,CERT_PRES!$Q:$Q,"JUNIO")</f>
        <v>0</v>
      </c>
      <c r="BQ41" s="520">
        <v>0</v>
      </c>
      <c r="BR41" s="539">
        <f>SUMIFS(CERT_PRES!$P:$P,CERT_PRES!$A:$A,$A41,CERT_PRES!$Q:$Q,"JULIO")</f>
        <v>0</v>
      </c>
      <c r="BS41" s="520">
        <v>0</v>
      </c>
      <c r="BT41" s="539">
        <f>SUMIFS(CERT_PRES!$P:$P,CERT_PRES!$A:$A,$A41,CERT_PRES!$Q:$Q,"AGOSTO")</f>
        <v>0</v>
      </c>
      <c r="BU41" s="520">
        <v>1442.63</v>
      </c>
      <c r="BV41" s="539">
        <f>SUMIFS(CERT_PRES!$P:$P,CERT_PRES!$A:$A,$A41,CERT_PRES!$Q:$Q,"SEPTIEMBRE")</f>
        <v>0</v>
      </c>
      <c r="BW41" s="520">
        <v>0</v>
      </c>
      <c r="BX41" s="539">
        <f>SUMIFS(CERT_PRES!$P:$P,CERT_PRES!$A:$A,$A41,CERT_PRES!$Q:$Q,"OCTUBRE")</f>
        <v>0</v>
      </c>
      <c r="BY41" s="520">
        <v>0</v>
      </c>
      <c r="BZ41" s="539">
        <f>SUMIFS(CERT_PRES!$P:$P,CERT_PRES!$A:$A,$A41,CERT_PRES!$Q:$Q,"NOVIEMBRE")</f>
        <v>0</v>
      </c>
      <c r="CA41" s="520">
        <v>0</v>
      </c>
      <c r="CB41" s="533">
        <f>SUMIFS(CERT_PRES!$P:$P,CERT_PRES!$A:$A,$A41,CERT_PRES!$Q:$Q,"DICIEMBRE")</f>
        <v>0</v>
      </c>
      <c r="CC41" s="533">
        <f t="shared" si="26"/>
        <v>5328.13</v>
      </c>
      <c r="CD41" s="552" t="str">
        <f t="shared" si="39"/>
        <v>SI</v>
      </c>
      <c r="CE41" s="553" t="str">
        <f t="shared" si="21"/>
        <v>VALIDADO</v>
      </c>
      <c r="CF41" s="554">
        <f>+((SUMIFS(REPROGRAM!$U:$U,REPROGRAM!$B:$B,$A41,REPROGRAM!$AA:$AA,"NO"))-(SUMIFS(REPROGRAM!$V:$V,REPROGRAM!$B:$B,$A41,REPROGRAM!$AA:$AA,"NO")))</f>
        <v>0</v>
      </c>
      <c r="CG41" s="554">
        <f t="shared" si="27"/>
        <v>5328.13</v>
      </c>
      <c r="CH41" s="554">
        <f t="shared" si="28"/>
        <v>0</v>
      </c>
      <c r="CI41" s="555" t="e">
        <f t="array" ref="CI41">IF(B41="","",INDEX(CATALOGO!C:C,MATCH(B41,CATALOGO!A:A,0)))</f>
        <v>#N/A</v>
      </c>
      <c r="CJ41" s="555" t="e">
        <f t="array" ref="CJ41">IF(B41="","",INDEX(CATALOGO!B:B,MATCH(B41,CATALOGO!A:A,0)))</f>
        <v>#N/A</v>
      </c>
      <c r="CK41" s="497" t="str">
        <f>IF(D41="","",INDEX(CATALOGO!G:G,MATCH(D41,CATALOGO!D:D,0)))</f>
        <v>COORDINACIÓN ZONAL 4</v>
      </c>
      <c r="CL41" s="497" t="str">
        <f>IF(D41="","",INDEX(CATALOGO!H:H,MATCH(D41,CATALOGO!D:D,0)))</f>
        <v>MANABI</v>
      </c>
      <c r="CM41" s="497" t="str">
        <f>IF(D41="","",INDEX(CATALOGO!I:I,MATCH(D41,CATALOGO!D:D,0)))</f>
        <v>CHONE</v>
      </c>
      <c r="CN41" s="556" t="str">
        <f t="array" ref="CN41">IF(H41="","",INDEX(CATALOGO!AE:AE,MATCH(H41,CATALOGO!AC:AC,0)))</f>
        <v>SERVICIOS BASICOS</v>
      </c>
      <c r="CO41" s="497" t="str">
        <f t="shared" si="29"/>
        <v>NO APLICA</v>
      </c>
      <c r="CP41" s="497" t="str">
        <f>IF(E41="","",INDEX(CATALOGO!K:K,MATCH(POA_GC_2025!E41,CATALOGO!J:J,0)))</f>
        <v>PROV</v>
      </c>
      <c r="CQ41" s="497" t="str">
        <f t="shared" si="30"/>
        <v>CORRIENTE</v>
      </c>
      <c r="CR41" s="497" t="str">
        <f t="shared" si="31"/>
        <v>90000004</v>
      </c>
      <c r="CS41" s="562" t="str">
        <f>IFERROR(VLOOKUP(E41,CATALOGO!$AY$3:$AZ$24,2,0)," ")</f>
        <v>G21</v>
      </c>
      <c r="CT41" s="563" t="str">
        <f>IF(E41="","",INDEX(CATALOGO!AK:AK,MATCH(POA_GC_2025!E41,CATALOGO!AN:AN,0)))</f>
        <v>Mejorar las condiciones de vida de la población de forma integral, promoviendo el acceso equitativo a salud, vivienda y bienestar social.</v>
      </c>
      <c r="CU41" s="563" t="str">
        <f>IF(E41="","",INDEX(CATALOGO!AL:AL,MATCH(POA_GC_2025!E41,CATALOGO!AN:AN,0)))</f>
        <v>OE5 Incrementar la cobertura de las prestaciones de servicios de salud</v>
      </c>
      <c r="CV41" s="552" t="str">
        <f>IF(CU41="","",INDEX(CATALOGO!AM:AM,MATCH(POA_GC_2025!CU41,CATALOGO!AL:AL,0)))</f>
        <v>OE_5</v>
      </c>
      <c r="CW41" s="564"/>
      <c r="CX41" s="565">
        <f>SUMIFS(CERT_ACT_POA!AM:AM,CERT_ACT_POA!C:C,A41)</f>
        <v>5328.13</v>
      </c>
      <c r="CY41" s="565">
        <f t="shared" si="32"/>
        <v>-2.7284841053187847E-12</v>
      </c>
      <c r="CZ41" s="566">
        <f>SUMIFS(CERT_ACT_POA!$AD:$AD,CERT_ACT_POA!$C:$C,POA_GC_2025!$A41)</f>
        <v>0</v>
      </c>
      <c r="DA41" s="566">
        <f>SUMIFS(CERT_ACT_POA!$AE:$AE,CERT_ACT_POA!$C:$C,POA_GC_2025!$A41)</f>
        <v>0</v>
      </c>
      <c r="DB41" s="566">
        <f>SUMIFS(CERT_ACT_POA!$AF:$AF,CERT_ACT_POA!$C:$C,POA_GC_2025!$A41)</f>
        <v>0</v>
      </c>
      <c r="DC41" s="552" t="str">
        <f t="shared" si="33"/>
        <v>53</v>
      </c>
      <c r="DD41" s="509"/>
      <c r="DE41" s="573"/>
      <c r="DF41" s="574">
        <f>SUMIFS(CERT_PRES!$M:$M,CERT_PRES!$A:$A,$A41)</f>
        <v>0</v>
      </c>
      <c r="DG41" s="574">
        <f>SUMIFS(CERT_PRES!$O:$O,CERT_PRES!$A:$A,$A41)</f>
        <v>5328.13</v>
      </c>
      <c r="DH41" s="574">
        <f>SUMIFS(CERT_PRES!$P:$P,CERT_PRES!$A:$A,$A41)</f>
        <v>3885.5</v>
      </c>
      <c r="DI41" s="587">
        <f t="shared" si="34"/>
        <v>0</v>
      </c>
      <c r="DJ41" s="668">
        <f>IFERROR(VLOOKUP($A41,CERT_PRES!$A$6:$L$3884,12,0),0)</f>
        <v>48</v>
      </c>
      <c r="DK41" s="574" t="str">
        <f t="shared" si="35"/>
        <v>OK</v>
      </c>
      <c r="DL41" s="574" t="str">
        <f t="shared" si="36"/>
        <v>OK</v>
      </c>
      <c r="DM41" s="574">
        <f t="shared" si="20"/>
        <v>3885.5</v>
      </c>
      <c r="DN41" s="574" t="str">
        <f t="shared" si="17"/>
        <v/>
      </c>
      <c r="DO41" s="588">
        <f>IFERROR(VLOOKUP(A41,#REF!,82,0),0)</f>
        <v>0</v>
      </c>
      <c r="DP41" s="589">
        <f t="shared" si="37"/>
        <v>5328.13</v>
      </c>
      <c r="DQ41" s="590">
        <f t="shared" si="38"/>
        <v>0</v>
      </c>
    </row>
    <row r="42" spans="1:121" s="39" customFormat="1" ht="17.25" customHeight="1">
      <c r="A42" s="3" t="s">
        <v>2700</v>
      </c>
      <c r="B42" s="470" t="str">
        <f>IF(D42="","",INDEX(CATALOGO!E:E,MATCH(D42,CATALOGO!D:D,0)))</f>
        <v>HOSPITAL GENERAL DE CHONE</v>
      </c>
      <c r="C42" s="218" t="s">
        <v>2453</v>
      </c>
      <c r="D42" s="471" t="s">
        <v>954</v>
      </c>
      <c r="E42" s="474" t="s">
        <v>225</v>
      </c>
      <c r="F42" s="471" t="str">
        <f t="shared" si="22"/>
        <v>000</v>
      </c>
      <c r="G42" s="472" t="s">
        <v>196</v>
      </c>
      <c r="H42" s="473">
        <v>530104</v>
      </c>
      <c r="I42" s="486" t="s">
        <v>1155</v>
      </c>
      <c r="J42" s="472" t="s">
        <v>193</v>
      </c>
      <c r="K42" s="487" t="str">
        <f>IF(J42="","",INDEX(CATALOGO!AT:AT,MATCH(POA_GC_2025!J42,CATALOGO!AS:AS,0)))</f>
        <v>0000</v>
      </c>
      <c r="L42" s="487" t="str">
        <f>IF(J42="","",INDEX(CATALOGO!AV:AV,MATCH(POA_GC_2025!J42,CATALOGO!AS:AS,0)))</f>
        <v>0000</v>
      </c>
      <c r="M42" s="488" t="str">
        <f>IF(D42="","",INDEX(CATALOGO!E:E,MATCH(D42,CATALOGO!D:D,0)))</f>
        <v>HOSPITAL GENERAL DE CHONE</v>
      </c>
      <c r="N42" s="489" t="str">
        <f>IF(E42="","",INDEX(CATALOGO!L:L,MATCH(POA_GC_2025!E42,CATALOGO!J:J,0)))</f>
        <v>PROVISION Y PRESTACION DE SERVICIOS DE SALUD</v>
      </c>
      <c r="O42" s="490" t="str">
        <f t="shared" si="23"/>
        <v>SIN PROYECTO</v>
      </c>
      <c r="P42" s="491" t="str">
        <f>IF(CR42="","",INDEX(CATALOGO!Q:Q,MATCH(POA_GC_2025!CR42,CATALOGO!P:P,0)))</f>
        <v>PRESTACION DE SERVICIOS DE SALUD SEGUNDO NIVEL</v>
      </c>
      <c r="Q42" s="496" t="str">
        <f>IF(H42="","",INDEX(CATALOGO!AD:AD,MATCH(POA_GC_2025!H42,CATALOGO!AC:AC,0)))</f>
        <v>ENERGIA ELECTRICA</v>
      </c>
      <c r="R42" s="490" t="str">
        <f t="array" ref="R42">IF(J42="","",INDEX(CATALOGO!AR:AR,MATCH(J42,CATALOGO!AS:AS,0)))</f>
        <v>RECURSOS FISCALES</v>
      </c>
      <c r="S42" s="497" t="str">
        <f>IF(K42="","",INDEX(CATALOGO!AU:AU,MATCH(K42,CATALOGO!AT:AT,0)))</f>
        <v>SIN ORGANISMO</v>
      </c>
      <c r="T42" s="497" t="str">
        <f>IF(L42="","",INDEX(CATALOGO!AW:AW,MATCH(POA_GC_2025!L42,CATALOGO!AV:AV,0)))</f>
        <v>SIN CORRELATIVO</v>
      </c>
      <c r="U42" s="498" t="s">
        <v>495</v>
      </c>
      <c r="V42" s="499" t="s">
        <v>2477</v>
      </c>
      <c r="W42" s="499" t="s">
        <v>2486</v>
      </c>
      <c r="X42" s="500" t="str">
        <f t="array" ref="X42">IF(H42="","",INDEX(CATALOGO!AH:AH,MATCH(H42,CATALOGO!AC:AC,0)))</f>
        <v>06</v>
      </c>
      <c r="Y42" s="507" t="str">
        <f t="array" ref="Y42">IF(H42="","",INDEX(CATALOGO!AF:AF,MATCH(H42,CATALOGO!AC:AC,0)))</f>
        <v>NA</v>
      </c>
      <c r="Z42" s="507" t="str">
        <f t="array" ref="Z42">IF(H42="","",INDEX(CATALOGO!AG:AG,MATCH(H42,CATALOGO!AC:AC,0)))</f>
        <v>NA</v>
      </c>
      <c r="AA42" s="508" t="s">
        <v>194</v>
      </c>
      <c r="AB42" s="509"/>
      <c r="AC42" s="510" t="s">
        <v>197</v>
      </c>
      <c r="AD42" s="511" t="s">
        <v>44</v>
      </c>
      <c r="AE42" s="512">
        <v>46073</v>
      </c>
      <c r="AF42" s="512">
        <v>46073</v>
      </c>
      <c r="AG42" s="512">
        <v>46056</v>
      </c>
      <c r="AH42" s="512">
        <v>46056</v>
      </c>
      <c r="AI42" s="512">
        <v>46056</v>
      </c>
      <c r="AJ42" s="519"/>
      <c r="AK42" s="512">
        <v>46056</v>
      </c>
      <c r="AL42" s="512">
        <v>46078</v>
      </c>
      <c r="AM42" s="511" t="s">
        <v>41</v>
      </c>
      <c r="AN42" s="520">
        <v>0</v>
      </c>
      <c r="AO42" s="520">
        <v>0</v>
      </c>
      <c r="AP42" s="520">
        <v>0</v>
      </c>
      <c r="AQ42" s="520">
        <v>0</v>
      </c>
      <c r="AR42" s="520">
        <v>0</v>
      </c>
      <c r="AS42" s="520">
        <v>0</v>
      </c>
      <c r="AT42" s="520">
        <v>0</v>
      </c>
      <c r="AU42" s="520">
        <v>0</v>
      </c>
      <c r="AV42" s="520">
        <v>0</v>
      </c>
      <c r="AW42" s="520">
        <v>0</v>
      </c>
      <c r="AX42" s="520">
        <v>0</v>
      </c>
      <c r="AY42" s="520">
        <v>618000</v>
      </c>
      <c r="AZ42" s="533">
        <f t="shared" si="24"/>
        <v>618000</v>
      </c>
      <c r="BA42" s="509"/>
      <c r="BB42" s="534">
        <f>SUMIFS(REPROGRAM!W:W,REPROGRAM!B:B,POA_GC_2025!A42)</f>
        <v>0</v>
      </c>
      <c r="BC42" s="534">
        <f>SUMIFS(REPROGRAM!Y:Y,REPROGRAM!B:B,POA_GC_2025!A42)</f>
        <v>618000</v>
      </c>
      <c r="BD42" s="534">
        <f t="shared" si="25"/>
        <v>0</v>
      </c>
      <c r="BE42" s="520">
        <v>0</v>
      </c>
      <c r="BF42" s="539">
        <f>SUMIFS(CERT_PRES!$P:$P,CERT_PRES!$A:$A,$A42,CERT_PRES!$Q:$Q,"ENERO")</f>
        <v>0</v>
      </c>
      <c r="BG42" s="520">
        <v>0</v>
      </c>
      <c r="BH42" s="539">
        <f>SUMIFS(CERT_PRES!$P:$P,CERT_PRES!$A:$A,$A42,CERT_PRES!$Q:$Q,"FEBRERO")</f>
        <v>0</v>
      </c>
      <c r="BI42" s="520">
        <v>0</v>
      </c>
      <c r="BJ42" s="539">
        <f>SUMIFS(CERT_PRES!$P:$P,CERT_PRES!$A:$A,$A42,CERT_PRES!$Q:$Q,"MARZO")</f>
        <v>0</v>
      </c>
      <c r="BK42" s="520">
        <v>0</v>
      </c>
      <c r="BL42" s="539">
        <f>SUMIFS(CERT_PRES!$P:$P,CERT_PRES!$A:$A,$A42,CERT_PRES!$Q:$Q,"ABRIL")</f>
        <v>0</v>
      </c>
      <c r="BM42" s="520">
        <v>0</v>
      </c>
      <c r="BN42" s="539">
        <f>SUMIFS(CERT_PRES!$P:$P,CERT_PRES!$A:$A,$A42,CERT_PRES!$Q:$Q,"MAYO")</f>
        <v>0</v>
      </c>
      <c r="BO42" s="520">
        <v>0</v>
      </c>
      <c r="BP42" s="539">
        <f>SUMIFS(CERT_PRES!$P:$P,CERT_PRES!$A:$A,$A42,CERT_PRES!$Q:$Q,"JUNIO")</f>
        <v>0</v>
      </c>
      <c r="BQ42" s="520">
        <v>0</v>
      </c>
      <c r="BR42" s="539">
        <f>SUMIFS(CERT_PRES!$P:$P,CERT_PRES!$A:$A,$A42,CERT_PRES!$Q:$Q,"JULIO")</f>
        <v>0</v>
      </c>
      <c r="BS42" s="520">
        <v>0</v>
      </c>
      <c r="BT42" s="539">
        <f>SUMIFS(CERT_PRES!$P:$P,CERT_PRES!$A:$A,$A42,CERT_PRES!$Q:$Q,"AGOSTO")</f>
        <v>0</v>
      </c>
      <c r="BU42" s="520">
        <v>0</v>
      </c>
      <c r="BV42" s="539">
        <f>SUMIFS(CERT_PRES!$P:$P,CERT_PRES!$A:$A,$A42,CERT_PRES!$Q:$Q,"SEPTIEMBRE")</f>
        <v>0</v>
      </c>
      <c r="BW42" s="520">
        <v>0</v>
      </c>
      <c r="BX42" s="539">
        <f>SUMIFS(CERT_PRES!$P:$P,CERT_PRES!$A:$A,$A42,CERT_PRES!$Q:$Q,"OCTUBRE")</f>
        <v>0</v>
      </c>
      <c r="BY42" s="520">
        <v>0</v>
      </c>
      <c r="BZ42" s="539">
        <f>SUMIFS(CERT_PRES!$P:$P,CERT_PRES!$A:$A,$A42,CERT_PRES!$Q:$Q,"NOVIEMBRE")</f>
        <v>0</v>
      </c>
      <c r="CA42" s="520">
        <v>0</v>
      </c>
      <c r="CB42" s="533">
        <f>SUMIFS(CERT_PRES!$P:$P,CERT_PRES!$A:$A,$A42,CERT_PRES!$Q:$Q,"DICIEMBRE")</f>
        <v>0</v>
      </c>
      <c r="CC42" s="533">
        <f t="shared" si="26"/>
        <v>0</v>
      </c>
      <c r="CD42" s="552" t="str">
        <f t="shared" si="39"/>
        <v>NO</v>
      </c>
      <c r="CE42" s="553" t="str">
        <f t="shared" si="21"/>
        <v>VALIDADO</v>
      </c>
      <c r="CF42" s="554">
        <f>+((SUMIFS(REPROGRAM!$U:$U,REPROGRAM!$B:$B,$A42,REPROGRAM!$AA:$AA,"NO"))-(SUMIFS(REPROGRAM!$V:$V,REPROGRAM!$B:$B,$A42,REPROGRAM!$AA:$AA,"NO")))</f>
        <v>0</v>
      </c>
      <c r="CG42" s="554">
        <f t="shared" si="27"/>
        <v>0</v>
      </c>
      <c r="CH42" s="554">
        <f t="shared" si="28"/>
        <v>0</v>
      </c>
      <c r="CI42" s="555" t="e">
        <f t="array" ref="CI42">IF(B42="","",INDEX(CATALOGO!C:C,MATCH(B42,CATALOGO!A:A,0)))</f>
        <v>#N/A</v>
      </c>
      <c r="CJ42" s="555" t="e">
        <f t="array" ref="CJ42">IF(B42="","",INDEX(CATALOGO!B:B,MATCH(B42,CATALOGO!A:A,0)))</f>
        <v>#N/A</v>
      </c>
      <c r="CK42" s="497" t="str">
        <f>IF(D42="","",INDEX(CATALOGO!G:G,MATCH(D42,CATALOGO!D:D,0)))</f>
        <v>COORDINACIÓN ZONAL 4</v>
      </c>
      <c r="CL42" s="497" t="str">
        <f>IF(D42="","",INDEX(CATALOGO!H:H,MATCH(D42,CATALOGO!D:D,0)))</f>
        <v>MANABI</v>
      </c>
      <c r="CM42" s="497" t="str">
        <f>IF(D42="","",INDEX(CATALOGO!I:I,MATCH(D42,CATALOGO!D:D,0)))</f>
        <v>CHONE</v>
      </c>
      <c r="CN42" s="556" t="str">
        <f t="array" ref="CN42">IF(H42="","",INDEX(CATALOGO!AE:AE,MATCH(H42,CATALOGO!AC:AC,0)))</f>
        <v>SERVICIOS BASICOS</v>
      </c>
      <c r="CO42" s="497" t="str">
        <f t="shared" si="29"/>
        <v>NO APLICA</v>
      </c>
      <c r="CP42" s="497" t="str">
        <f>IF(E42="","",INDEX(CATALOGO!K:K,MATCH(POA_GC_2025!E42,CATALOGO!J:J,0)))</f>
        <v>PROV</v>
      </c>
      <c r="CQ42" s="497" t="str">
        <f t="shared" si="30"/>
        <v>CORRIENTE</v>
      </c>
      <c r="CR42" s="497" t="str">
        <f t="shared" si="31"/>
        <v>90000004</v>
      </c>
      <c r="CS42" s="562" t="str">
        <f>IFERROR(VLOOKUP(E42,CATALOGO!$AY$3:$AZ$24,2,0)," ")</f>
        <v>G21</v>
      </c>
      <c r="CT42" s="563" t="str">
        <f>IF(E42="","",INDEX(CATALOGO!AK:AK,MATCH(POA_GC_2025!E42,CATALOGO!AN:AN,0)))</f>
        <v>Mejorar las condiciones de vida de la población de forma integral, promoviendo el acceso equitativo a salud, vivienda y bienestar social.</v>
      </c>
      <c r="CU42" s="563" t="str">
        <f>IF(E42="","",INDEX(CATALOGO!AL:AL,MATCH(POA_GC_2025!E42,CATALOGO!AN:AN,0)))</f>
        <v>OE5 Incrementar la cobertura de las prestaciones de servicios de salud</v>
      </c>
      <c r="CV42" s="552" t="str">
        <f>IF(CU42="","",INDEX(CATALOGO!AM:AM,MATCH(POA_GC_2025!CU42,CATALOGO!AL:AL,0)))</f>
        <v>OE_5</v>
      </c>
      <c r="CW42" s="564"/>
      <c r="CX42" s="565">
        <f>SUMIFS(CERT_ACT_POA!AM:AM,CERT_ACT_POA!C:C,A42)</f>
        <v>0</v>
      </c>
      <c r="CY42" s="565">
        <f t="shared" si="32"/>
        <v>0</v>
      </c>
      <c r="CZ42" s="566">
        <f>SUMIFS(CERT_ACT_POA!$AD:$AD,CERT_ACT_POA!$C:$C,POA_GC_2025!$A42)</f>
        <v>0</v>
      </c>
      <c r="DA42" s="566">
        <f>SUMIFS(CERT_ACT_POA!$AE:$AE,CERT_ACT_POA!$C:$C,POA_GC_2025!$A42)</f>
        <v>0</v>
      </c>
      <c r="DB42" s="566">
        <f>SUMIFS(CERT_ACT_POA!$AF:$AF,CERT_ACT_POA!$C:$C,POA_GC_2025!$A42)</f>
        <v>0</v>
      </c>
      <c r="DC42" s="552" t="str">
        <f t="shared" si="33"/>
        <v>53</v>
      </c>
      <c r="DD42" s="509"/>
      <c r="DE42" s="573"/>
      <c r="DF42" s="574">
        <f>SUMIFS(CERT_PRES!$M:$M,CERT_PRES!$A:$A,$A42)</f>
        <v>0</v>
      </c>
      <c r="DG42" s="574">
        <f>SUMIFS(CERT_PRES!$O:$O,CERT_PRES!$A:$A,$A42)</f>
        <v>0</v>
      </c>
      <c r="DH42" s="574">
        <f>SUMIFS(CERT_PRES!$P:$P,CERT_PRES!$A:$A,$A42)</f>
        <v>0</v>
      </c>
      <c r="DI42" s="587">
        <f t="shared" si="34"/>
        <v>0</v>
      </c>
      <c r="DJ42" s="668">
        <f>IFERROR(VLOOKUP($A42,CERT_PRES!$A$6:$L$3884,12,0),0)</f>
        <v>0</v>
      </c>
      <c r="DK42" s="574" t="str">
        <f t="shared" si="35"/>
        <v>OK</v>
      </c>
      <c r="DL42" s="574" t="str">
        <f t="shared" si="36"/>
        <v>OK</v>
      </c>
      <c r="DM42" s="574" t="str">
        <f t="shared" si="20"/>
        <v/>
      </c>
      <c r="DN42" s="574" t="str">
        <f t="shared" si="17"/>
        <v/>
      </c>
      <c r="DO42" s="588">
        <f>IFERROR(VLOOKUP(A42,#REF!,82,0),0)</f>
        <v>0</v>
      </c>
      <c r="DP42" s="589">
        <f t="shared" si="37"/>
        <v>0</v>
      </c>
      <c r="DQ42" s="590">
        <f t="shared" si="38"/>
        <v>0</v>
      </c>
    </row>
    <row r="43" spans="1:121" s="39" customFormat="1" ht="17.25" customHeight="1">
      <c r="A43" s="3" t="s">
        <v>2701</v>
      </c>
      <c r="B43" s="470" t="str">
        <f>IF(D43="","",INDEX(CATALOGO!E:E,MATCH(D43,CATALOGO!D:D,0)))</f>
        <v>HOSPITAL GENERAL DE CHONE</v>
      </c>
      <c r="C43" s="218" t="s">
        <v>2454</v>
      </c>
      <c r="D43" s="471" t="s">
        <v>954</v>
      </c>
      <c r="E43" s="474" t="s">
        <v>225</v>
      </c>
      <c r="F43" s="471" t="str">
        <f t="shared" si="22"/>
        <v>000</v>
      </c>
      <c r="G43" s="472" t="s">
        <v>196</v>
      </c>
      <c r="H43" s="473">
        <v>530105</v>
      </c>
      <c r="I43" s="486" t="s">
        <v>1155</v>
      </c>
      <c r="J43" s="472" t="s">
        <v>193</v>
      </c>
      <c r="K43" s="487" t="str">
        <f>IF(J43="","",INDEX(CATALOGO!AT:AT,MATCH(POA_GC_2025!J43,CATALOGO!AS:AS,0)))</f>
        <v>0000</v>
      </c>
      <c r="L43" s="487" t="str">
        <f>IF(J43="","",INDEX(CATALOGO!AV:AV,MATCH(POA_GC_2025!J43,CATALOGO!AS:AS,0)))</f>
        <v>0000</v>
      </c>
      <c r="M43" s="488" t="str">
        <f>IF(D43="","",INDEX(CATALOGO!E:E,MATCH(D43,CATALOGO!D:D,0)))</f>
        <v>HOSPITAL GENERAL DE CHONE</v>
      </c>
      <c r="N43" s="489" t="str">
        <f>IF(E43="","",INDEX(CATALOGO!L:L,MATCH(POA_GC_2025!E43,CATALOGO!J:J,0)))</f>
        <v>PROVISION Y PRESTACION DE SERVICIOS DE SALUD</v>
      </c>
      <c r="O43" s="490" t="str">
        <f t="shared" si="23"/>
        <v>SIN PROYECTO</v>
      </c>
      <c r="P43" s="491" t="str">
        <f>IF(CR43="","",INDEX(CATALOGO!Q:Q,MATCH(POA_GC_2025!CR43,CATALOGO!P:P,0)))</f>
        <v>PRESTACION DE SERVICIOS DE SALUD SEGUNDO NIVEL</v>
      </c>
      <c r="Q43" s="496" t="str">
        <f>IF(H43="","",INDEX(CATALOGO!AD:AD,MATCH(POA_GC_2025!H43,CATALOGO!AC:AC,0)))</f>
        <v>TELECOMUNICACIONES</v>
      </c>
      <c r="R43" s="490" t="str">
        <f t="array" ref="R43">IF(J43="","",INDEX(CATALOGO!AR:AR,MATCH(J43,CATALOGO!AS:AS,0)))</f>
        <v>RECURSOS FISCALES</v>
      </c>
      <c r="S43" s="497" t="str">
        <f>IF(K43="","",INDEX(CATALOGO!AU:AU,MATCH(K43,CATALOGO!AT:AT,0)))</f>
        <v>SIN ORGANISMO</v>
      </c>
      <c r="T43" s="497" t="str">
        <f>IF(L43="","",INDEX(CATALOGO!AW:AW,MATCH(POA_GC_2025!L43,CATALOGO!AV:AV,0)))</f>
        <v>SIN CORRELATIVO</v>
      </c>
      <c r="U43" s="498" t="s">
        <v>495</v>
      </c>
      <c r="V43" s="499" t="s">
        <v>2477</v>
      </c>
      <c r="W43" s="499" t="s">
        <v>2486</v>
      </c>
      <c r="X43" s="500" t="str">
        <f t="array" ref="X43">IF(H43="","",INDEX(CATALOGO!AH:AH,MATCH(H43,CATALOGO!AC:AC,0)))</f>
        <v>06</v>
      </c>
      <c r="Y43" s="507" t="str">
        <f t="array" ref="Y43">IF(H43="","",INDEX(CATALOGO!AF:AF,MATCH(H43,CATALOGO!AC:AC,0)))</f>
        <v>NA</v>
      </c>
      <c r="Z43" s="507" t="str">
        <f t="array" ref="Z43">IF(H43="","",INDEX(CATALOGO!AG:AG,MATCH(H43,CATALOGO!AC:AC,0)))</f>
        <v>NA</v>
      </c>
      <c r="AA43" s="508" t="s">
        <v>194</v>
      </c>
      <c r="AB43" s="509"/>
      <c r="AC43" s="510" t="s">
        <v>197</v>
      </c>
      <c r="AD43" s="511" t="s">
        <v>44</v>
      </c>
      <c r="AE43" s="512">
        <v>46045</v>
      </c>
      <c r="AF43" s="512">
        <v>46045</v>
      </c>
      <c r="AG43" s="512"/>
      <c r="AH43" s="512"/>
      <c r="AI43" s="512"/>
      <c r="AJ43" s="519"/>
      <c r="AK43" s="512">
        <v>46058</v>
      </c>
      <c r="AL43" s="512">
        <v>46356</v>
      </c>
      <c r="AM43" s="511" t="s">
        <v>41</v>
      </c>
      <c r="AN43" s="520">
        <v>4487.4399999999996</v>
      </c>
      <c r="AO43" s="520">
        <v>4487.4399999999996</v>
      </c>
      <c r="AP43" s="520">
        <v>4487.4399999999996</v>
      </c>
      <c r="AQ43" s="520">
        <v>4487.4399999999996</v>
      </c>
      <c r="AR43" s="520">
        <v>4487.4399999999996</v>
      </c>
      <c r="AS43" s="520">
        <v>4487.4399999999996</v>
      </c>
      <c r="AT43" s="520">
        <v>4487.4399999999996</v>
      </c>
      <c r="AU43" s="520">
        <v>4487.4399999999996</v>
      </c>
      <c r="AV43" s="520">
        <v>4487.4399999999996</v>
      </c>
      <c r="AW43" s="520">
        <v>4487.4399999999996</v>
      </c>
      <c r="AX43" s="520">
        <v>4487.4399999999996</v>
      </c>
      <c r="AY43" s="520">
        <v>4545.24</v>
      </c>
      <c r="AZ43" s="533">
        <f t="shared" si="24"/>
        <v>53907.08</v>
      </c>
      <c r="BA43" s="509"/>
      <c r="BB43" s="534">
        <f>SUMIFS(REPROGRAM!W:W,REPROGRAM!B:B,POA_GC_2025!A43)</f>
        <v>0</v>
      </c>
      <c r="BC43" s="534">
        <f>SUMIFS(REPROGRAM!Y:Y,REPROGRAM!B:B,POA_GC_2025!A43)</f>
        <v>45507.08</v>
      </c>
      <c r="BD43" s="534">
        <f t="shared" si="25"/>
        <v>8400</v>
      </c>
      <c r="BE43" s="520">
        <v>0</v>
      </c>
      <c r="BF43" s="539">
        <f>SUMIFS(CERT_PRES!$P:$P,CERT_PRES!$A:$A,$A43,CERT_PRES!$Q:$Q,"ENERO")</f>
        <v>0</v>
      </c>
      <c r="BG43" s="520">
        <v>1231.81</v>
      </c>
      <c r="BH43" s="539">
        <f>SUMIFS(CERT_PRES!$P:$P,CERT_PRES!$A:$A,$A43,CERT_PRES!$Q:$Q,"FEBRERO")</f>
        <v>1231.81</v>
      </c>
      <c r="BI43" s="520">
        <v>620.14</v>
      </c>
      <c r="BJ43" s="539">
        <f>SUMIFS(CERT_PRES!$P:$P,CERT_PRES!$A:$A,$A43,CERT_PRES!$Q:$Q,"MARZO")</f>
        <v>620.14</v>
      </c>
      <c r="BK43" s="520">
        <v>938.89</v>
      </c>
      <c r="BL43" s="539">
        <f>SUMIFS(CERT_PRES!$P:$P,CERT_PRES!$A:$A,$A43,CERT_PRES!$Q:$Q,"ABRIL")</f>
        <v>938.89</v>
      </c>
      <c r="BM43" s="520">
        <v>746.31</v>
      </c>
      <c r="BN43" s="539">
        <f>SUMIFS(CERT_PRES!$P:$P,CERT_PRES!$A:$A,$A43,CERT_PRES!$Q:$Q,"MAYO")</f>
        <v>746.31</v>
      </c>
      <c r="BO43" s="520">
        <v>700</v>
      </c>
      <c r="BP43" s="539">
        <f>SUMIFS(CERT_PRES!$P:$P,CERT_PRES!$A:$A,$A43,CERT_PRES!$Q:$Q,"JUNIO")</f>
        <v>0</v>
      </c>
      <c r="BQ43" s="520">
        <v>700</v>
      </c>
      <c r="BR43" s="539">
        <f>SUMIFS(CERT_PRES!$P:$P,CERT_PRES!$A:$A,$A43,CERT_PRES!$Q:$Q,"JULIO")</f>
        <v>0</v>
      </c>
      <c r="BS43" s="520">
        <v>700</v>
      </c>
      <c r="BT43" s="539">
        <f>SUMIFS(CERT_PRES!$P:$P,CERT_PRES!$A:$A,$A43,CERT_PRES!$Q:$Q,"AGOSTO")</f>
        <v>0</v>
      </c>
      <c r="BU43" s="520">
        <v>700</v>
      </c>
      <c r="BV43" s="539">
        <f>SUMIFS(CERT_PRES!$P:$P,CERT_PRES!$A:$A,$A43,CERT_PRES!$Q:$Q,"SEPTIEMBRE")</f>
        <v>0</v>
      </c>
      <c r="BW43" s="520">
        <v>700</v>
      </c>
      <c r="BX43" s="539">
        <f>SUMIFS(CERT_PRES!$P:$P,CERT_PRES!$A:$A,$A43,CERT_PRES!$Q:$Q,"OCTUBRE")</f>
        <v>0</v>
      </c>
      <c r="BY43" s="520">
        <v>700</v>
      </c>
      <c r="BZ43" s="539">
        <f>SUMIFS(CERT_PRES!$P:$P,CERT_PRES!$A:$A,$A43,CERT_PRES!$Q:$Q,"NOVIEMBRE")</f>
        <v>0</v>
      </c>
      <c r="CA43" s="520">
        <v>662.85</v>
      </c>
      <c r="CB43" s="533">
        <f>SUMIFS(CERT_PRES!$P:$P,CERT_PRES!$A:$A,$A43,CERT_PRES!$Q:$Q,"DICIEMBRE")</f>
        <v>0</v>
      </c>
      <c r="CC43" s="533">
        <f t="shared" si="26"/>
        <v>8400</v>
      </c>
      <c r="CD43" s="552" t="str">
        <f t="shared" si="39"/>
        <v>SI</v>
      </c>
      <c r="CE43" s="553" t="str">
        <f t="shared" si="21"/>
        <v>VALIDADO</v>
      </c>
      <c r="CF43" s="554">
        <f>+((SUMIFS(REPROGRAM!$U:$U,REPROGRAM!$B:$B,$A43,REPROGRAM!$AA:$AA,"NO"))-(SUMIFS(REPROGRAM!$V:$V,REPROGRAM!$B:$B,$A43,REPROGRAM!$AA:$AA,"NO")))</f>
        <v>0</v>
      </c>
      <c r="CG43" s="554">
        <f t="shared" si="27"/>
        <v>8400</v>
      </c>
      <c r="CH43" s="554">
        <f t="shared" si="28"/>
        <v>0</v>
      </c>
      <c r="CI43" s="555" t="e">
        <f t="array" ref="CI43">IF(B43="","",INDEX(CATALOGO!C:C,MATCH(B43,CATALOGO!A:A,0)))</f>
        <v>#N/A</v>
      </c>
      <c r="CJ43" s="555" t="e">
        <f t="array" ref="CJ43">IF(B43="","",INDEX(CATALOGO!B:B,MATCH(B43,CATALOGO!A:A,0)))</f>
        <v>#N/A</v>
      </c>
      <c r="CK43" s="497" t="str">
        <f>IF(D43="","",INDEX(CATALOGO!G:G,MATCH(D43,CATALOGO!D:D,0)))</f>
        <v>COORDINACIÓN ZONAL 4</v>
      </c>
      <c r="CL43" s="497" t="str">
        <f>IF(D43="","",INDEX(CATALOGO!H:H,MATCH(D43,CATALOGO!D:D,0)))</f>
        <v>MANABI</v>
      </c>
      <c r="CM43" s="497" t="str">
        <f>IF(D43="","",INDEX(CATALOGO!I:I,MATCH(D43,CATALOGO!D:D,0)))</f>
        <v>CHONE</v>
      </c>
      <c r="CN43" s="556" t="str">
        <f t="array" ref="CN43">IF(H43="","",INDEX(CATALOGO!AE:AE,MATCH(H43,CATALOGO!AC:AC,0)))</f>
        <v>SERVICIOS BASICOS</v>
      </c>
      <c r="CO43" s="497" t="str">
        <f t="shared" si="29"/>
        <v>NO APLICA</v>
      </c>
      <c r="CP43" s="497" t="str">
        <f>IF(E43="","",INDEX(CATALOGO!K:K,MATCH(POA_GC_2025!E43,CATALOGO!J:J,0)))</f>
        <v>PROV</v>
      </c>
      <c r="CQ43" s="497" t="str">
        <f t="shared" si="30"/>
        <v>CORRIENTE</v>
      </c>
      <c r="CR43" s="497" t="str">
        <f t="shared" si="31"/>
        <v>90000004</v>
      </c>
      <c r="CS43" s="562" t="str">
        <f>IFERROR(VLOOKUP(E43,CATALOGO!$AY$3:$AZ$24,2,0)," ")</f>
        <v>G21</v>
      </c>
      <c r="CT43" s="563" t="str">
        <f>IF(E43="","",INDEX(CATALOGO!AK:AK,MATCH(POA_GC_2025!E43,CATALOGO!AN:AN,0)))</f>
        <v>Mejorar las condiciones de vida de la población de forma integral, promoviendo el acceso equitativo a salud, vivienda y bienestar social.</v>
      </c>
      <c r="CU43" s="563" t="str">
        <f>IF(E43="","",INDEX(CATALOGO!AL:AL,MATCH(POA_GC_2025!E43,CATALOGO!AN:AN,0)))</f>
        <v>OE5 Incrementar la cobertura de las prestaciones de servicios de salud</v>
      </c>
      <c r="CV43" s="552" t="str">
        <f>IF(CU43="","",INDEX(CATALOGO!AM:AM,MATCH(POA_GC_2025!CU43,CATALOGO!AL:AL,0)))</f>
        <v>OE_5</v>
      </c>
      <c r="CW43" s="564"/>
      <c r="CX43" s="565">
        <f>SUMIFS(CERT_ACT_POA!AM:AM,CERT_ACT_POA!C:C,A43)</f>
        <v>8400</v>
      </c>
      <c r="CY43" s="565">
        <f t="shared" si="32"/>
        <v>0</v>
      </c>
      <c r="CZ43" s="566">
        <f>SUMIFS(CERT_ACT_POA!$AD:$AD,CERT_ACT_POA!$C:$C,POA_GC_2025!$A43)</f>
        <v>0</v>
      </c>
      <c r="DA43" s="566">
        <f>SUMIFS(CERT_ACT_POA!$AE:$AE,CERT_ACT_POA!$C:$C,POA_GC_2025!$A43)</f>
        <v>0</v>
      </c>
      <c r="DB43" s="566">
        <f>SUMIFS(CERT_ACT_POA!$AF:$AF,CERT_ACT_POA!$C:$C,POA_GC_2025!$A43)</f>
        <v>0</v>
      </c>
      <c r="DC43" s="552" t="str">
        <f t="shared" si="33"/>
        <v>53</v>
      </c>
      <c r="DD43" s="509"/>
      <c r="DE43" s="573"/>
      <c r="DF43" s="574">
        <f>SUMIFS(CERT_PRES!$M:$M,CERT_PRES!$A:$A,$A43)</f>
        <v>0</v>
      </c>
      <c r="DG43" s="574">
        <f>SUMIFS(CERT_PRES!$O:$O,CERT_PRES!$A:$A,$A43)</f>
        <v>8400</v>
      </c>
      <c r="DH43" s="574">
        <f>SUMIFS(CERT_PRES!$P:$P,CERT_PRES!$A:$A,$A43)</f>
        <v>3537.1499999999996</v>
      </c>
      <c r="DI43" s="587">
        <f t="shared" si="34"/>
        <v>0</v>
      </c>
      <c r="DJ43" s="668">
        <f>IFERROR(VLOOKUP($A43,CERT_PRES!$A$6:$L$3884,12,0),0)</f>
        <v>1</v>
      </c>
      <c r="DK43" s="574" t="str">
        <f t="shared" si="35"/>
        <v>OK</v>
      </c>
      <c r="DL43" s="574" t="str">
        <f t="shared" si="36"/>
        <v>OK</v>
      </c>
      <c r="DM43" s="574">
        <f t="shared" si="20"/>
        <v>3537.1499999999996</v>
      </c>
      <c r="DN43" s="574" t="str">
        <f t="shared" si="17"/>
        <v/>
      </c>
      <c r="DO43" s="588">
        <f>IFERROR(VLOOKUP(A43,#REF!,82,0),0)</f>
        <v>0</v>
      </c>
      <c r="DP43" s="589">
        <f t="shared" si="37"/>
        <v>8400</v>
      </c>
      <c r="DQ43" s="590">
        <f t="shared" si="38"/>
        <v>0</v>
      </c>
    </row>
    <row r="44" spans="1:121" s="39" customFormat="1" ht="17.25" customHeight="1">
      <c r="A44" s="3" t="s">
        <v>2702</v>
      </c>
      <c r="B44" s="470" t="str">
        <f>IF(D44="","",INDEX(CATALOGO!E:E,MATCH(D44,CATALOGO!D:D,0)))</f>
        <v>HOSPITAL GENERAL DE CHONE</v>
      </c>
      <c r="C44" s="218" t="s">
        <v>2455</v>
      </c>
      <c r="D44" s="471" t="s">
        <v>954</v>
      </c>
      <c r="E44" s="474" t="s">
        <v>225</v>
      </c>
      <c r="F44" s="471" t="str">
        <f t="shared" si="22"/>
        <v>000</v>
      </c>
      <c r="G44" s="472" t="s">
        <v>196</v>
      </c>
      <c r="H44" s="473">
        <v>530105</v>
      </c>
      <c r="I44" s="486" t="s">
        <v>1155</v>
      </c>
      <c r="J44" s="472" t="s">
        <v>193</v>
      </c>
      <c r="K44" s="487" t="str">
        <f>IF(J44="","",INDEX(CATALOGO!AT:AT,MATCH(POA_GC_2025!J44,CATALOGO!AS:AS,0)))</f>
        <v>0000</v>
      </c>
      <c r="L44" s="487" t="str">
        <f>IF(J44="","",INDEX(CATALOGO!AV:AV,MATCH(POA_GC_2025!J44,CATALOGO!AS:AS,0)))</f>
        <v>0000</v>
      </c>
      <c r="M44" s="488" t="str">
        <f>IF(D44="","",INDEX(CATALOGO!E:E,MATCH(D44,CATALOGO!D:D,0)))</f>
        <v>HOSPITAL GENERAL DE CHONE</v>
      </c>
      <c r="N44" s="489" t="str">
        <f>IF(E44="","",INDEX(CATALOGO!L:L,MATCH(POA_GC_2025!E44,CATALOGO!J:J,0)))</f>
        <v>PROVISION Y PRESTACION DE SERVICIOS DE SALUD</v>
      </c>
      <c r="O44" s="490" t="str">
        <f t="shared" si="23"/>
        <v>SIN PROYECTO</v>
      </c>
      <c r="P44" s="491" t="str">
        <f>IF(CR44="","",INDEX(CATALOGO!Q:Q,MATCH(POA_GC_2025!CR44,CATALOGO!P:P,0)))</f>
        <v>PRESTACION DE SERVICIOS DE SALUD SEGUNDO NIVEL</v>
      </c>
      <c r="Q44" s="496" t="str">
        <f>IF(H44="","",INDEX(CATALOGO!AD:AD,MATCH(POA_GC_2025!H44,CATALOGO!AC:AC,0)))</f>
        <v>TELECOMUNICACIONES</v>
      </c>
      <c r="R44" s="490" t="str">
        <f t="array" ref="R44">IF(J44="","",INDEX(CATALOGO!AR:AR,MATCH(J44,CATALOGO!AS:AS,0)))</f>
        <v>RECURSOS FISCALES</v>
      </c>
      <c r="S44" s="497" t="str">
        <f>IF(K44="","",INDEX(CATALOGO!AU:AU,MATCH(K44,CATALOGO!AT:AT,0)))</f>
        <v>SIN ORGANISMO</v>
      </c>
      <c r="T44" s="497" t="str">
        <f>IF(L44="","",INDEX(CATALOGO!AW:AW,MATCH(POA_GC_2025!L44,CATALOGO!AV:AV,0)))</f>
        <v>SIN CORRELATIVO</v>
      </c>
      <c r="U44" s="498" t="s">
        <v>495</v>
      </c>
      <c r="V44" s="499" t="s">
        <v>2477</v>
      </c>
      <c r="W44" s="499" t="s">
        <v>2486</v>
      </c>
      <c r="X44" s="500" t="str">
        <f t="array" ref="X44">IF(H44="","",INDEX(CATALOGO!AH:AH,MATCH(H44,CATALOGO!AC:AC,0)))</f>
        <v>06</v>
      </c>
      <c r="Y44" s="507" t="str">
        <f t="array" ref="Y44">IF(H44="","",INDEX(CATALOGO!AF:AF,MATCH(H44,CATALOGO!AC:AC,0)))</f>
        <v>NA</v>
      </c>
      <c r="Z44" s="507" t="str">
        <f t="array" ref="Z44">IF(H44="","",INDEX(CATALOGO!AG:AG,MATCH(H44,CATALOGO!AC:AC,0)))</f>
        <v>NA</v>
      </c>
      <c r="AA44" s="508" t="s">
        <v>194</v>
      </c>
      <c r="AB44" s="509" t="s">
        <v>2627</v>
      </c>
      <c r="AC44" s="510" t="s">
        <v>206</v>
      </c>
      <c r="AD44" s="511" t="s">
        <v>41</v>
      </c>
      <c r="AE44" s="512">
        <v>46045</v>
      </c>
      <c r="AF44" s="512">
        <v>46045</v>
      </c>
      <c r="AG44" s="512"/>
      <c r="AH44" s="512"/>
      <c r="AI44" s="512"/>
      <c r="AJ44" s="519"/>
      <c r="AK44" s="512">
        <v>46058</v>
      </c>
      <c r="AL44" s="512">
        <v>46356</v>
      </c>
      <c r="AM44" s="511" t="s">
        <v>41</v>
      </c>
      <c r="AN44" s="520">
        <v>0</v>
      </c>
      <c r="AO44" s="520">
        <v>600</v>
      </c>
      <c r="AP44" s="520">
        <v>0</v>
      </c>
      <c r="AQ44" s="520">
        <v>0</v>
      </c>
      <c r="AR44" s="520">
        <v>0</v>
      </c>
      <c r="AS44" s="520">
        <v>0</v>
      </c>
      <c r="AT44" s="520">
        <v>0</v>
      </c>
      <c r="AU44" s="520">
        <v>0</v>
      </c>
      <c r="AV44" s="520">
        <v>0</v>
      </c>
      <c r="AW44" s="520">
        <v>0</v>
      </c>
      <c r="AX44" s="520">
        <v>0</v>
      </c>
      <c r="AY44" s="520">
        <v>0</v>
      </c>
      <c r="AZ44" s="533">
        <f t="shared" si="24"/>
        <v>600</v>
      </c>
      <c r="BA44" s="509"/>
      <c r="BB44" s="534">
        <f>SUMIFS(REPROGRAM!W:W,REPROGRAM!B:B,POA_GC_2025!A44)</f>
        <v>0</v>
      </c>
      <c r="BC44" s="534">
        <f>SUMIFS(REPROGRAM!Y:Y,REPROGRAM!B:B,POA_GC_2025!A44)</f>
        <v>54.05</v>
      </c>
      <c r="BD44" s="534">
        <f t="shared" si="25"/>
        <v>545.95000000000005</v>
      </c>
      <c r="BE44" s="520">
        <v>0</v>
      </c>
      <c r="BF44" s="539">
        <f>SUMIFS(CERT_PRES!$P:$P,CERT_PRES!$A:$A,$A44,CERT_PRES!$Q:$Q,"ENERO")</f>
        <v>0</v>
      </c>
      <c r="BG44" s="520">
        <v>545.95000000000005</v>
      </c>
      <c r="BH44" s="539">
        <f>SUMIFS(CERT_PRES!$P:$P,CERT_PRES!$A:$A,$A44,CERT_PRES!$Q:$Q,"FEBRERO")</f>
        <v>545.95000000000005</v>
      </c>
      <c r="BI44" s="520">
        <v>0</v>
      </c>
      <c r="BJ44" s="539">
        <f>SUMIFS(CERT_PRES!$P:$P,CERT_PRES!$A:$A,$A44,CERT_PRES!$Q:$Q,"MARZO")</f>
        <v>0</v>
      </c>
      <c r="BK44" s="520">
        <v>0</v>
      </c>
      <c r="BL44" s="539">
        <f>SUMIFS(CERT_PRES!$P:$P,CERT_PRES!$A:$A,$A44,CERT_PRES!$Q:$Q,"ABRIL")</f>
        <v>0</v>
      </c>
      <c r="BM44" s="520">
        <v>0</v>
      </c>
      <c r="BN44" s="539">
        <f>SUMIFS(CERT_PRES!$P:$P,CERT_PRES!$A:$A,$A44,CERT_PRES!$Q:$Q,"MAYO")</f>
        <v>0</v>
      </c>
      <c r="BO44" s="520">
        <v>0</v>
      </c>
      <c r="BP44" s="539">
        <f>SUMIFS(CERT_PRES!$P:$P,CERT_PRES!$A:$A,$A44,CERT_PRES!$Q:$Q,"JUNIO")</f>
        <v>0</v>
      </c>
      <c r="BQ44" s="520">
        <v>0</v>
      </c>
      <c r="BR44" s="539">
        <f>SUMIFS(CERT_PRES!$P:$P,CERT_PRES!$A:$A,$A44,CERT_PRES!$Q:$Q,"JULIO")</f>
        <v>0</v>
      </c>
      <c r="BS44" s="520">
        <v>0</v>
      </c>
      <c r="BT44" s="539">
        <f>SUMIFS(CERT_PRES!$P:$P,CERT_PRES!$A:$A,$A44,CERT_PRES!$Q:$Q,"AGOSTO")</f>
        <v>0</v>
      </c>
      <c r="BU44" s="520">
        <v>0</v>
      </c>
      <c r="BV44" s="539">
        <f>SUMIFS(CERT_PRES!$P:$P,CERT_PRES!$A:$A,$A44,CERT_PRES!$Q:$Q,"SEPTIEMBRE")</f>
        <v>0</v>
      </c>
      <c r="BW44" s="520">
        <v>0</v>
      </c>
      <c r="BX44" s="539">
        <f>SUMIFS(CERT_PRES!$P:$P,CERT_PRES!$A:$A,$A44,CERT_PRES!$Q:$Q,"OCTUBRE")</f>
        <v>0</v>
      </c>
      <c r="BY44" s="520">
        <v>0</v>
      </c>
      <c r="BZ44" s="539">
        <f>SUMIFS(CERT_PRES!$P:$P,CERT_PRES!$A:$A,$A44,CERT_PRES!$Q:$Q,"NOVIEMBRE")</f>
        <v>0</v>
      </c>
      <c r="CA44" s="520">
        <v>0</v>
      </c>
      <c r="CB44" s="533">
        <f>SUMIFS(CERT_PRES!$P:$P,CERT_PRES!$A:$A,$A44,CERT_PRES!$Q:$Q,"DICIEMBRE")</f>
        <v>0</v>
      </c>
      <c r="CC44" s="533">
        <f t="shared" si="26"/>
        <v>545.95000000000005</v>
      </c>
      <c r="CD44" s="552" t="str">
        <f t="shared" si="39"/>
        <v>SI</v>
      </c>
      <c r="CE44" s="553" t="str">
        <f t="shared" si="21"/>
        <v>VALIDADO</v>
      </c>
      <c r="CF44" s="554">
        <f>+((SUMIFS(REPROGRAM!$U:$U,REPROGRAM!$B:$B,$A44,REPROGRAM!$AA:$AA,"NO"))-(SUMIFS(REPROGRAM!$V:$V,REPROGRAM!$B:$B,$A44,REPROGRAM!$AA:$AA,"NO")))</f>
        <v>0</v>
      </c>
      <c r="CG44" s="554">
        <f t="shared" si="27"/>
        <v>545.95000000000005</v>
      </c>
      <c r="CH44" s="554">
        <f t="shared" si="28"/>
        <v>0</v>
      </c>
      <c r="CI44" s="555" t="e">
        <f t="array" ref="CI44">IF(B44="","",INDEX(CATALOGO!C:C,MATCH(B44,CATALOGO!A:A,0)))</f>
        <v>#N/A</v>
      </c>
      <c r="CJ44" s="555" t="e">
        <f t="array" ref="CJ44">IF(B44="","",INDEX(CATALOGO!B:B,MATCH(B44,CATALOGO!A:A,0)))</f>
        <v>#N/A</v>
      </c>
      <c r="CK44" s="497" t="str">
        <f>IF(D44="","",INDEX(CATALOGO!G:G,MATCH(D44,CATALOGO!D:D,0)))</f>
        <v>COORDINACIÓN ZONAL 4</v>
      </c>
      <c r="CL44" s="497" t="str">
        <f>IF(D44="","",INDEX(CATALOGO!H:H,MATCH(D44,CATALOGO!D:D,0)))</f>
        <v>MANABI</v>
      </c>
      <c r="CM44" s="497" t="str">
        <f>IF(D44="","",INDEX(CATALOGO!I:I,MATCH(D44,CATALOGO!D:D,0)))</f>
        <v>CHONE</v>
      </c>
      <c r="CN44" s="556" t="str">
        <f t="array" ref="CN44">IF(H44="","",INDEX(CATALOGO!AE:AE,MATCH(H44,CATALOGO!AC:AC,0)))</f>
        <v>SERVICIOS BASICOS</v>
      </c>
      <c r="CO44" s="497" t="str">
        <f t="shared" si="29"/>
        <v>NO APLICA</v>
      </c>
      <c r="CP44" s="497" t="str">
        <f>IF(E44="","",INDEX(CATALOGO!K:K,MATCH(POA_GC_2025!E44,CATALOGO!J:J,0)))</f>
        <v>PROV</v>
      </c>
      <c r="CQ44" s="497" t="str">
        <f t="shared" si="30"/>
        <v>CORRIENTE</v>
      </c>
      <c r="CR44" s="497" t="str">
        <f t="shared" si="31"/>
        <v>90000004</v>
      </c>
      <c r="CS44" s="562" t="str">
        <f>IFERROR(VLOOKUP(E44,CATALOGO!$AY$3:$AZ$24,2,0)," ")</f>
        <v>G21</v>
      </c>
      <c r="CT44" s="563" t="str">
        <f>IF(E44="","",INDEX(CATALOGO!AK:AK,MATCH(POA_GC_2025!E44,CATALOGO!AN:AN,0)))</f>
        <v>Mejorar las condiciones de vida de la población de forma integral, promoviendo el acceso equitativo a salud, vivienda y bienestar social.</v>
      </c>
      <c r="CU44" s="563" t="str">
        <f>IF(E44="","",INDEX(CATALOGO!AL:AL,MATCH(POA_GC_2025!E44,CATALOGO!AN:AN,0)))</f>
        <v>OE5 Incrementar la cobertura de las prestaciones de servicios de salud</v>
      </c>
      <c r="CV44" s="552" t="str">
        <f>IF(CU44="","",INDEX(CATALOGO!AM:AM,MATCH(POA_GC_2025!CU44,CATALOGO!AL:AL,0)))</f>
        <v>OE_5</v>
      </c>
      <c r="CW44" s="564"/>
      <c r="CX44" s="565">
        <f>SUMIFS(CERT_ACT_POA!AM:AM,CERT_ACT_POA!C:C,A44)</f>
        <v>545.95000000000005</v>
      </c>
      <c r="CY44" s="565">
        <f t="shared" si="32"/>
        <v>0</v>
      </c>
      <c r="CZ44" s="566">
        <f>SUMIFS(CERT_ACT_POA!$AD:$AD,CERT_ACT_POA!$C:$C,POA_GC_2025!$A44)</f>
        <v>0</v>
      </c>
      <c r="DA44" s="566">
        <f>SUMIFS(CERT_ACT_POA!$AE:$AE,CERT_ACT_POA!$C:$C,POA_GC_2025!$A44)</f>
        <v>0</v>
      </c>
      <c r="DB44" s="566">
        <f>SUMIFS(CERT_ACT_POA!$AF:$AF,CERT_ACT_POA!$C:$C,POA_GC_2025!$A44)</f>
        <v>0</v>
      </c>
      <c r="DC44" s="552" t="str">
        <f t="shared" si="33"/>
        <v>53</v>
      </c>
      <c r="DD44" s="509"/>
      <c r="DE44" s="573"/>
      <c r="DF44" s="574">
        <f>SUMIFS(CERT_PRES!$M:$M,CERT_PRES!$A:$A,$A44)</f>
        <v>0</v>
      </c>
      <c r="DG44" s="574">
        <f>SUMIFS(CERT_PRES!$O:$O,CERT_PRES!$A:$A,$A44)</f>
        <v>545.95000000000005</v>
      </c>
      <c r="DH44" s="574">
        <f>SUMIFS(CERT_PRES!$P:$P,CERT_PRES!$A:$A,$A44)</f>
        <v>545.95000000000005</v>
      </c>
      <c r="DI44" s="587">
        <f t="shared" si="34"/>
        <v>0</v>
      </c>
      <c r="DJ44" s="668">
        <f>IFERROR(VLOOKUP($A44,CERT_PRES!$A$6:$L$3884,12,0),0)</f>
        <v>18</v>
      </c>
      <c r="DK44" s="574" t="str">
        <f t="shared" si="35"/>
        <v>OK</v>
      </c>
      <c r="DL44" s="574" t="str">
        <f t="shared" si="36"/>
        <v>OK</v>
      </c>
      <c r="DM44" s="574">
        <f t="shared" si="20"/>
        <v>545.95000000000005</v>
      </c>
      <c r="DN44" s="574" t="str">
        <f t="shared" si="17"/>
        <v/>
      </c>
      <c r="DO44" s="588">
        <f>IFERROR(VLOOKUP(A44,#REF!,82,0),0)</f>
        <v>0</v>
      </c>
      <c r="DP44" s="589">
        <f t="shared" si="37"/>
        <v>545.95000000000005</v>
      </c>
      <c r="DQ44" s="590">
        <f t="shared" si="38"/>
        <v>0</v>
      </c>
    </row>
    <row r="45" spans="1:121" s="39" customFormat="1" ht="17.25" customHeight="1">
      <c r="A45" s="3" t="s">
        <v>2703</v>
      </c>
      <c r="B45" s="470" t="str">
        <f>IF(D45="","",INDEX(CATALOGO!E:E,MATCH(D45,CATALOGO!D:D,0)))</f>
        <v>HOSPITAL GENERAL DE CHONE</v>
      </c>
      <c r="C45" s="218" t="s">
        <v>2456</v>
      </c>
      <c r="D45" s="471" t="s">
        <v>954</v>
      </c>
      <c r="E45" s="474" t="s">
        <v>225</v>
      </c>
      <c r="F45" s="471" t="str">
        <f t="shared" si="22"/>
        <v>000</v>
      </c>
      <c r="G45" s="472" t="s">
        <v>196</v>
      </c>
      <c r="H45" s="473">
        <v>530204</v>
      </c>
      <c r="I45" s="486" t="s">
        <v>1155</v>
      </c>
      <c r="J45" s="472" t="s">
        <v>193</v>
      </c>
      <c r="K45" s="487" t="str">
        <f>IF(J45="","",INDEX(CATALOGO!AT:AT,MATCH(POA_GC_2025!J45,CATALOGO!AS:AS,0)))</f>
        <v>0000</v>
      </c>
      <c r="L45" s="487" t="str">
        <f>IF(J45="","",INDEX(CATALOGO!AV:AV,MATCH(POA_GC_2025!J45,CATALOGO!AS:AS,0)))</f>
        <v>0000</v>
      </c>
      <c r="M45" s="488" t="str">
        <f>IF(D45="","",INDEX(CATALOGO!E:E,MATCH(D45,CATALOGO!D:D,0)))</f>
        <v>HOSPITAL GENERAL DE CHONE</v>
      </c>
      <c r="N45" s="489" t="str">
        <f>IF(E45="","",INDEX(CATALOGO!L:L,MATCH(POA_GC_2025!E45,CATALOGO!J:J,0)))</f>
        <v>PROVISION Y PRESTACION DE SERVICIOS DE SALUD</v>
      </c>
      <c r="O45" s="490" t="str">
        <f t="shared" si="23"/>
        <v>SIN PROYECTO</v>
      </c>
      <c r="P45" s="491" t="str">
        <f>IF(CR45="","",INDEX(CATALOGO!Q:Q,MATCH(POA_GC_2025!CR45,CATALOGO!P:P,0)))</f>
        <v>PRESTACION DE SERVICIOS DE SALUD SEGUNDO NIVEL</v>
      </c>
      <c r="Q45" s="496" t="str">
        <f>IF(H45="","",INDEX(CATALOGO!AD:AD,MATCH(POA_GC_2025!H45,CATALOGO!AC:AC,0)))</f>
        <v>EDICIÓN IMPRESIÓN REPRODUCCIÓN PUBLICACIONES SUSCR</v>
      </c>
      <c r="R45" s="490" t="str">
        <f t="array" ref="R45">IF(J45="","",INDEX(CATALOGO!AR:AR,MATCH(J45,CATALOGO!AS:AS,0)))</f>
        <v>RECURSOS FISCALES</v>
      </c>
      <c r="S45" s="497" t="str">
        <f>IF(K45="","",INDEX(CATALOGO!AU:AU,MATCH(K45,CATALOGO!AT:AT,0)))</f>
        <v>SIN ORGANISMO</v>
      </c>
      <c r="T45" s="497" t="str">
        <f>IF(L45="","",INDEX(CATALOGO!AW:AW,MATCH(POA_GC_2025!L45,CATALOGO!AV:AV,0)))</f>
        <v>SIN CORRELATIVO</v>
      </c>
      <c r="U45" s="498" t="s">
        <v>495</v>
      </c>
      <c r="V45" s="499" t="s">
        <v>2482</v>
      </c>
      <c r="W45" s="499" t="s">
        <v>2487</v>
      </c>
      <c r="X45" s="500" t="str">
        <f t="array" ref="X45">IF(H45="","",INDEX(CATALOGO!AH:AH,MATCH(H45,CATALOGO!AC:AC,0)))</f>
        <v>06</v>
      </c>
      <c r="Y45" s="507" t="str">
        <f t="array" ref="Y45">IF(H45="","",INDEX(CATALOGO!AF:AF,MATCH(H45,CATALOGO!AC:AC,0)))</f>
        <v>NA</v>
      </c>
      <c r="Z45" s="507" t="str">
        <f t="array" ref="Z45">IF(H45="","",INDEX(CATALOGO!AG:AG,MATCH(H45,CATALOGO!AC:AC,0)))</f>
        <v>NA</v>
      </c>
      <c r="AA45" s="508" t="s">
        <v>194</v>
      </c>
      <c r="AB45" s="509"/>
      <c r="AC45" s="510" t="s">
        <v>206</v>
      </c>
      <c r="AD45" s="511" t="s">
        <v>41</v>
      </c>
      <c r="AE45" s="512">
        <v>46073</v>
      </c>
      <c r="AF45" s="512">
        <v>46073</v>
      </c>
      <c r="AG45" s="512">
        <v>46056</v>
      </c>
      <c r="AH45" s="512">
        <v>46056</v>
      </c>
      <c r="AI45" s="512">
        <v>46056</v>
      </c>
      <c r="AJ45" s="519"/>
      <c r="AK45" s="512">
        <v>46056</v>
      </c>
      <c r="AL45" s="512">
        <v>46078</v>
      </c>
      <c r="AM45" s="511" t="s">
        <v>41</v>
      </c>
      <c r="AN45" s="520">
        <v>0</v>
      </c>
      <c r="AO45" s="520">
        <v>0</v>
      </c>
      <c r="AP45" s="520">
        <v>0</v>
      </c>
      <c r="AQ45" s="520">
        <v>0</v>
      </c>
      <c r="AR45" s="520">
        <v>0</v>
      </c>
      <c r="AS45" s="520">
        <v>0</v>
      </c>
      <c r="AT45" s="520">
        <v>0</v>
      </c>
      <c r="AU45" s="520">
        <v>0</v>
      </c>
      <c r="AV45" s="520">
        <v>0</v>
      </c>
      <c r="AW45" s="520">
        <v>0</v>
      </c>
      <c r="AX45" s="520">
        <v>0</v>
      </c>
      <c r="AY45" s="520">
        <v>10000</v>
      </c>
      <c r="AZ45" s="533">
        <f t="shared" si="24"/>
        <v>10000</v>
      </c>
      <c r="BA45" s="509"/>
      <c r="BB45" s="534">
        <f>SUMIFS(REPROGRAM!W:W,REPROGRAM!B:B,POA_GC_2025!A45)</f>
        <v>1038.5999999999999</v>
      </c>
      <c r="BC45" s="534">
        <f>SUMIFS(REPROGRAM!Y:Y,REPROGRAM!B:B,POA_GC_2025!A45)</f>
        <v>10000</v>
      </c>
      <c r="BD45" s="534">
        <f t="shared" si="25"/>
        <v>1038.6000000000004</v>
      </c>
      <c r="BE45" s="520">
        <v>0</v>
      </c>
      <c r="BF45" s="539">
        <f>SUMIFS(CERT_PRES!$P:$P,CERT_PRES!$A:$A,$A45,CERT_PRES!$Q:$Q,"ENERO")</f>
        <v>0</v>
      </c>
      <c r="BG45" s="520">
        <v>0</v>
      </c>
      <c r="BH45" s="539">
        <f>SUMIFS(CERT_PRES!$P:$P,CERT_PRES!$A:$A,$A45,CERT_PRES!$Q:$Q,"FEBRERO")</f>
        <v>0</v>
      </c>
      <c r="BI45" s="520">
        <v>0</v>
      </c>
      <c r="BJ45" s="539">
        <f>SUMIFS(CERT_PRES!$P:$P,CERT_PRES!$A:$A,$A45,CERT_PRES!$Q:$Q,"MARZO")</f>
        <v>0</v>
      </c>
      <c r="BK45" s="520">
        <v>0</v>
      </c>
      <c r="BL45" s="539">
        <f>SUMIFS(CERT_PRES!$P:$P,CERT_PRES!$A:$A,$A45,CERT_PRES!$Q:$Q,"ABRIL")</f>
        <v>0</v>
      </c>
      <c r="BM45" s="520">
        <v>1038.5999999999999</v>
      </c>
      <c r="BN45" s="539">
        <f>SUMIFS(CERT_PRES!$P:$P,CERT_PRES!$A:$A,$A45,CERT_PRES!$Q:$Q,"MAYO")</f>
        <v>1038.5999999999999</v>
      </c>
      <c r="BO45" s="520">
        <v>0</v>
      </c>
      <c r="BP45" s="539">
        <f>SUMIFS(CERT_PRES!$P:$P,CERT_PRES!$A:$A,$A45,CERT_PRES!$Q:$Q,"JUNIO")</f>
        <v>0</v>
      </c>
      <c r="BQ45" s="520">
        <v>0</v>
      </c>
      <c r="BR45" s="539">
        <f>SUMIFS(CERT_PRES!$P:$P,CERT_PRES!$A:$A,$A45,CERT_PRES!$Q:$Q,"JULIO")</f>
        <v>0</v>
      </c>
      <c r="BS45" s="520">
        <v>0</v>
      </c>
      <c r="BT45" s="539">
        <f>SUMIFS(CERT_PRES!$P:$P,CERT_PRES!$A:$A,$A45,CERT_PRES!$Q:$Q,"AGOSTO")</f>
        <v>0</v>
      </c>
      <c r="BU45" s="520">
        <v>0</v>
      </c>
      <c r="BV45" s="539">
        <f>SUMIFS(CERT_PRES!$P:$P,CERT_PRES!$A:$A,$A45,CERT_PRES!$Q:$Q,"SEPTIEMBRE")</f>
        <v>0</v>
      </c>
      <c r="BW45" s="520">
        <v>0</v>
      </c>
      <c r="BX45" s="539">
        <f>SUMIFS(CERT_PRES!$P:$P,CERT_PRES!$A:$A,$A45,CERT_PRES!$Q:$Q,"OCTUBRE")</f>
        <v>0</v>
      </c>
      <c r="BY45" s="520">
        <v>0</v>
      </c>
      <c r="BZ45" s="539">
        <f>SUMIFS(CERT_PRES!$P:$P,CERT_PRES!$A:$A,$A45,CERT_PRES!$Q:$Q,"NOVIEMBRE")</f>
        <v>0</v>
      </c>
      <c r="CA45" s="520">
        <v>0</v>
      </c>
      <c r="CB45" s="533">
        <f>SUMIFS(CERT_PRES!$P:$P,CERT_PRES!$A:$A,$A45,CERT_PRES!$Q:$Q,"DICIEMBRE")</f>
        <v>0</v>
      </c>
      <c r="CC45" s="533">
        <f t="shared" si="26"/>
        <v>1038.5999999999999</v>
      </c>
      <c r="CD45" s="552" t="str">
        <f t="shared" si="39"/>
        <v>SI</v>
      </c>
      <c r="CE45" s="553" t="str">
        <f t="shared" si="21"/>
        <v>VALIDADO</v>
      </c>
      <c r="CF45" s="554">
        <f>+((SUMIFS(REPROGRAM!$U:$U,REPROGRAM!$B:$B,$A45,REPROGRAM!$AA:$AA,"NO"))-(SUMIFS(REPROGRAM!$V:$V,REPROGRAM!$B:$B,$A45,REPROGRAM!$AA:$AA,"NO")))</f>
        <v>0</v>
      </c>
      <c r="CG45" s="554">
        <f t="shared" si="27"/>
        <v>1038.5999999999999</v>
      </c>
      <c r="CH45" s="554">
        <f t="shared" si="28"/>
        <v>0</v>
      </c>
      <c r="CI45" s="555" t="e">
        <f t="array" ref="CI45">IF(B45="","",INDEX(CATALOGO!C:C,MATCH(B45,CATALOGO!A:A,0)))</f>
        <v>#N/A</v>
      </c>
      <c r="CJ45" s="555" t="e">
        <f t="array" ref="CJ45">IF(B45="","",INDEX(CATALOGO!B:B,MATCH(B45,CATALOGO!A:A,0)))</f>
        <v>#N/A</v>
      </c>
      <c r="CK45" s="497" t="str">
        <f>IF(D45="","",INDEX(CATALOGO!G:G,MATCH(D45,CATALOGO!D:D,0)))</f>
        <v>COORDINACIÓN ZONAL 4</v>
      </c>
      <c r="CL45" s="497" t="str">
        <f>IF(D45="","",INDEX(CATALOGO!H:H,MATCH(D45,CATALOGO!D:D,0)))</f>
        <v>MANABI</v>
      </c>
      <c r="CM45" s="497" t="str">
        <f>IF(D45="","",INDEX(CATALOGO!I:I,MATCH(D45,CATALOGO!D:D,0)))</f>
        <v>CHONE</v>
      </c>
      <c r="CN45" s="556" t="str">
        <f t="array" ref="CN45">IF(H45="","",INDEX(CATALOGO!AE:AE,MATCH(H45,CATALOGO!AC:AC,0)))</f>
        <v>GASTOS OPERATIVOS</v>
      </c>
      <c r="CO45" s="497" t="str">
        <f t="shared" si="29"/>
        <v>NO APLICA</v>
      </c>
      <c r="CP45" s="497" t="str">
        <f>IF(E45="","",INDEX(CATALOGO!K:K,MATCH(POA_GC_2025!E45,CATALOGO!J:J,0)))</f>
        <v>PROV</v>
      </c>
      <c r="CQ45" s="497" t="str">
        <f t="shared" si="30"/>
        <v>CORRIENTE</v>
      </c>
      <c r="CR45" s="497" t="str">
        <f t="shared" si="31"/>
        <v>90000004</v>
      </c>
      <c r="CS45" s="562" t="str">
        <f>IFERROR(VLOOKUP(E45,CATALOGO!$AY$3:$AZ$24,2,0)," ")</f>
        <v>G21</v>
      </c>
      <c r="CT45" s="563" t="str">
        <f>IF(E45="","",INDEX(CATALOGO!AK:AK,MATCH(POA_GC_2025!E45,CATALOGO!AN:AN,0)))</f>
        <v>Mejorar las condiciones de vida de la población de forma integral, promoviendo el acceso equitativo a salud, vivienda y bienestar social.</v>
      </c>
      <c r="CU45" s="563" t="str">
        <f>IF(E45="","",INDEX(CATALOGO!AL:AL,MATCH(POA_GC_2025!E45,CATALOGO!AN:AN,0)))</f>
        <v>OE5 Incrementar la cobertura de las prestaciones de servicios de salud</v>
      </c>
      <c r="CV45" s="552" t="str">
        <f>IF(CU45="","",INDEX(CATALOGO!AM:AM,MATCH(POA_GC_2025!CU45,CATALOGO!AL:AL,0)))</f>
        <v>OE_5</v>
      </c>
      <c r="CW45" s="564"/>
      <c r="CX45" s="565">
        <f>SUMIFS(CERT_ACT_POA!AM:AM,CERT_ACT_POA!C:C,A45)</f>
        <v>1038.5999999999999</v>
      </c>
      <c r="CY45" s="565">
        <f t="shared" si="32"/>
        <v>4.5474735088646412E-13</v>
      </c>
      <c r="CZ45" s="566">
        <f>SUMIFS(CERT_ACT_POA!$AD:$AD,CERT_ACT_POA!$C:$C,POA_GC_2025!$A45)</f>
        <v>0</v>
      </c>
      <c r="DA45" s="566">
        <f>SUMIFS(CERT_ACT_POA!$AE:$AE,CERT_ACT_POA!$C:$C,POA_GC_2025!$A45)</f>
        <v>0</v>
      </c>
      <c r="DB45" s="566">
        <f>SUMIFS(CERT_ACT_POA!$AF:$AF,CERT_ACT_POA!$C:$C,POA_GC_2025!$A45)</f>
        <v>0</v>
      </c>
      <c r="DC45" s="552" t="str">
        <f t="shared" si="33"/>
        <v>53</v>
      </c>
      <c r="DD45" s="509"/>
      <c r="DE45" s="573"/>
      <c r="DF45" s="574">
        <f>SUMIFS(CERT_PRES!$M:$M,CERT_PRES!$A:$A,$A45)</f>
        <v>0</v>
      </c>
      <c r="DG45" s="574">
        <f>SUMIFS(CERT_PRES!$O:$O,CERT_PRES!$A:$A,$A45)</f>
        <v>1038.5999999999999</v>
      </c>
      <c r="DH45" s="574">
        <f>SUMIFS(CERT_PRES!$P:$P,CERT_PRES!$A:$A,$A45)</f>
        <v>1038.5999999999999</v>
      </c>
      <c r="DI45" s="587">
        <f t="shared" si="34"/>
        <v>0</v>
      </c>
      <c r="DJ45" s="668">
        <f>IFERROR(VLOOKUP($A45,CERT_PRES!$A$6:$L$3884,12,0),0)</f>
        <v>64</v>
      </c>
      <c r="DK45" s="574" t="str">
        <f t="shared" si="35"/>
        <v>OK</v>
      </c>
      <c r="DL45" s="574" t="str">
        <f t="shared" si="36"/>
        <v>OK</v>
      </c>
      <c r="DM45" s="574">
        <f t="shared" si="20"/>
        <v>1038.5999999999999</v>
      </c>
      <c r="DN45" s="574" t="str">
        <f t="shared" si="17"/>
        <v/>
      </c>
      <c r="DO45" s="588">
        <f>IFERROR(VLOOKUP(A45,#REF!,82,0),0)</f>
        <v>0</v>
      </c>
      <c r="DP45" s="589">
        <f t="shared" si="37"/>
        <v>1038.5999999999999</v>
      </c>
      <c r="DQ45" s="590">
        <f t="shared" si="38"/>
        <v>0</v>
      </c>
    </row>
    <row r="46" spans="1:121" s="39" customFormat="1" ht="17.25" customHeight="1">
      <c r="A46" s="3" t="s">
        <v>2704</v>
      </c>
      <c r="B46" s="470" t="str">
        <f>IF(D46="","",INDEX(CATALOGO!E:E,MATCH(D46,CATALOGO!D:D,0)))</f>
        <v>HOSPITAL GENERAL DE CHONE</v>
      </c>
      <c r="C46" s="218" t="s">
        <v>2456</v>
      </c>
      <c r="D46" s="471" t="s">
        <v>954</v>
      </c>
      <c r="E46" s="474" t="s">
        <v>225</v>
      </c>
      <c r="F46" s="471" t="str">
        <f t="shared" si="22"/>
        <v>000</v>
      </c>
      <c r="G46" s="472" t="s">
        <v>196</v>
      </c>
      <c r="H46" s="473">
        <v>530204</v>
      </c>
      <c r="I46" s="486" t="s">
        <v>1155</v>
      </c>
      <c r="J46" s="472" t="s">
        <v>193</v>
      </c>
      <c r="K46" s="487" t="str">
        <f>IF(J46="","",INDEX(CATALOGO!AT:AT,MATCH(POA_GC_2025!J46,CATALOGO!AS:AS,0)))</f>
        <v>0000</v>
      </c>
      <c r="L46" s="487" t="str">
        <f>IF(J46="","",INDEX(CATALOGO!AV:AV,MATCH(POA_GC_2025!J46,CATALOGO!AS:AS,0)))</f>
        <v>0000</v>
      </c>
      <c r="M46" s="488" t="str">
        <f>IF(D46="","",INDEX(CATALOGO!E:E,MATCH(D46,CATALOGO!D:D,0)))</f>
        <v>HOSPITAL GENERAL DE CHONE</v>
      </c>
      <c r="N46" s="489" t="str">
        <f>IF(E46="","",INDEX(CATALOGO!L:L,MATCH(POA_GC_2025!E46,CATALOGO!J:J,0)))</f>
        <v>PROVISION Y PRESTACION DE SERVICIOS DE SALUD</v>
      </c>
      <c r="O46" s="490" t="str">
        <f t="shared" si="23"/>
        <v>SIN PROYECTO</v>
      </c>
      <c r="P46" s="491" t="str">
        <f>IF(CR46="","",INDEX(CATALOGO!Q:Q,MATCH(POA_GC_2025!CR46,CATALOGO!P:P,0)))</f>
        <v>PRESTACION DE SERVICIOS DE SALUD SEGUNDO NIVEL</v>
      </c>
      <c r="Q46" s="496" t="str">
        <f>IF(H46="","",INDEX(CATALOGO!AD:AD,MATCH(POA_GC_2025!H46,CATALOGO!AC:AC,0)))</f>
        <v>EDICIÓN IMPRESIÓN REPRODUCCIÓN PUBLICACIONES SUSCR</v>
      </c>
      <c r="R46" s="490" t="str">
        <f t="array" ref="R46">IF(J46="","",INDEX(CATALOGO!AR:AR,MATCH(J46,CATALOGO!AS:AS,0)))</f>
        <v>RECURSOS FISCALES</v>
      </c>
      <c r="S46" s="497" t="str">
        <f>IF(K46="","",INDEX(CATALOGO!AU:AU,MATCH(K46,CATALOGO!AT:AT,0)))</f>
        <v>SIN ORGANISMO</v>
      </c>
      <c r="T46" s="497" t="str">
        <f>IF(L46="","",INDEX(CATALOGO!AW:AW,MATCH(POA_GC_2025!L46,CATALOGO!AV:AV,0)))</f>
        <v>SIN CORRELATIVO</v>
      </c>
      <c r="U46" s="498" t="s">
        <v>495</v>
      </c>
      <c r="V46" s="499" t="s">
        <v>2482</v>
      </c>
      <c r="W46" s="499" t="s">
        <v>2487</v>
      </c>
      <c r="X46" s="500" t="str">
        <f t="array" ref="X46">IF(H46="","",INDEX(CATALOGO!AH:AH,MATCH(H46,CATALOGO!AC:AC,0)))</f>
        <v>06</v>
      </c>
      <c r="Y46" s="507" t="str">
        <f t="array" ref="Y46">IF(H46="","",INDEX(CATALOGO!AF:AF,MATCH(H46,CATALOGO!AC:AC,0)))</f>
        <v>NA</v>
      </c>
      <c r="Z46" s="507" t="str">
        <f t="array" ref="Z46">IF(H46="","",INDEX(CATALOGO!AG:AG,MATCH(H46,CATALOGO!AC:AC,0)))</f>
        <v>NA</v>
      </c>
      <c r="AA46" s="508" t="s">
        <v>194</v>
      </c>
      <c r="AB46" s="509"/>
      <c r="AC46" s="510" t="s">
        <v>208</v>
      </c>
      <c r="AD46" s="511" t="s">
        <v>41</v>
      </c>
      <c r="AE46" s="512">
        <v>46073</v>
      </c>
      <c r="AF46" s="512">
        <v>46073</v>
      </c>
      <c r="AG46" s="512">
        <v>46056</v>
      </c>
      <c r="AH46" s="512">
        <v>46056</v>
      </c>
      <c r="AI46" s="512">
        <v>46056</v>
      </c>
      <c r="AJ46" s="519"/>
      <c r="AK46" s="512">
        <v>46056</v>
      </c>
      <c r="AL46" s="512">
        <v>46078</v>
      </c>
      <c r="AM46" s="511" t="s">
        <v>41</v>
      </c>
      <c r="AN46" s="520">
        <v>0</v>
      </c>
      <c r="AO46" s="520">
        <v>0</v>
      </c>
      <c r="AP46" s="520">
        <v>0</v>
      </c>
      <c r="AQ46" s="520">
        <v>0</v>
      </c>
      <c r="AR46" s="520">
        <v>0</v>
      </c>
      <c r="AS46" s="520">
        <v>0</v>
      </c>
      <c r="AT46" s="520">
        <v>0</v>
      </c>
      <c r="AU46" s="520">
        <v>0</v>
      </c>
      <c r="AV46" s="520">
        <v>0</v>
      </c>
      <c r="AW46" s="520">
        <v>0</v>
      </c>
      <c r="AX46" s="520">
        <v>0</v>
      </c>
      <c r="AY46" s="520">
        <v>30000</v>
      </c>
      <c r="AZ46" s="533">
        <f t="shared" si="24"/>
        <v>30000</v>
      </c>
      <c r="BA46" s="509"/>
      <c r="BB46" s="534">
        <f>SUMIFS(REPROGRAM!W:W,REPROGRAM!B:B,POA_GC_2025!A46)</f>
        <v>1799.8</v>
      </c>
      <c r="BC46" s="534">
        <f>SUMIFS(REPROGRAM!Y:Y,REPROGRAM!B:B,POA_GC_2025!A46)</f>
        <v>30000</v>
      </c>
      <c r="BD46" s="534">
        <f t="shared" si="25"/>
        <v>1799.7999999999993</v>
      </c>
      <c r="BE46" s="520">
        <v>0</v>
      </c>
      <c r="BF46" s="539">
        <f>SUMIFS(CERT_PRES!$P:$P,CERT_PRES!$A:$A,$A46,CERT_PRES!$Q:$Q,"ENERO")</f>
        <v>0</v>
      </c>
      <c r="BG46" s="520">
        <v>0</v>
      </c>
      <c r="BH46" s="539">
        <f>SUMIFS(CERT_PRES!$P:$P,CERT_PRES!$A:$A,$A46,CERT_PRES!$Q:$Q,"FEBRERO")</f>
        <v>0</v>
      </c>
      <c r="BI46" s="520">
        <v>0</v>
      </c>
      <c r="BJ46" s="539">
        <f>SUMIFS(CERT_PRES!$P:$P,CERT_PRES!$A:$A,$A46,CERT_PRES!$Q:$Q,"MARZO")</f>
        <v>0</v>
      </c>
      <c r="BK46" s="520">
        <v>0</v>
      </c>
      <c r="BL46" s="539">
        <f>SUMIFS(CERT_PRES!$P:$P,CERT_PRES!$A:$A,$A46,CERT_PRES!$Q:$Q,"ABRIL")</f>
        <v>0</v>
      </c>
      <c r="BM46" s="520">
        <v>0</v>
      </c>
      <c r="BN46" s="539">
        <f>SUMIFS(CERT_PRES!$P:$P,CERT_PRES!$A:$A,$A46,CERT_PRES!$Q:$Q,"MAYO")</f>
        <v>0</v>
      </c>
      <c r="BO46" s="520">
        <v>1799.8</v>
      </c>
      <c r="BP46" s="539">
        <f>SUMIFS(CERT_PRES!$P:$P,CERT_PRES!$A:$A,$A46,CERT_PRES!$Q:$Q,"JUNIO")</f>
        <v>0</v>
      </c>
      <c r="BQ46" s="520">
        <v>0</v>
      </c>
      <c r="BR46" s="539">
        <f>SUMIFS(CERT_PRES!$P:$P,CERT_PRES!$A:$A,$A46,CERT_PRES!$Q:$Q,"JULIO")</f>
        <v>0</v>
      </c>
      <c r="BS46" s="520">
        <v>0</v>
      </c>
      <c r="BT46" s="539">
        <f>SUMIFS(CERT_PRES!$P:$P,CERT_PRES!$A:$A,$A46,CERT_PRES!$Q:$Q,"AGOSTO")</f>
        <v>0</v>
      </c>
      <c r="BU46" s="520">
        <v>0</v>
      </c>
      <c r="BV46" s="539">
        <f>SUMIFS(CERT_PRES!$P:$P,CERT_PRES!$A:$A,$A46,CERT_PRES!$Q:$Q,"SEPTIEMBRE")</f>
        <v>0</v>
      </c>
      <c r="BW46" s="520">
        <v>0</v>
      </c>
      <c r="BX46" s="539">
        <f>SUMIFS(CERT_PRES!$P:$P,CERT_PRES!$A:$A,$A46,CERT_PRES!$Q:$Q,"OCTUBRE")</f>
        <v>0</v>
      </c>
      <c r="BY46" s="520">
        <v>0</v>
      </c>
      <c r="BZ46" s="539">
        <f>SUMIFS(CERT_PRES!$P:$P,CERT_PRES!$A:$A,$A46,CERT_PRES!$Q:$Q,"NOVIEMBRE")</f>
        <v>0</v>
      </c>
      <c r="CA46" s="520">
        <v>0</v>
      </c>
      <c r="CB46" s="533">
        <f>SUMIFS(CERT_PRES!$P:$P,CERT_PRES!$A:$A,$A46,CERT_PRES!$Q:$Q,"DICIEMBRE")</f>
        <v>0</v>
      </c>
      <c r="CC46" s="533">
        <f t="shared" si="26"/>
        <v>1799.8</v>
      </c>
      <c r="CD46" s="552" t="str">
        <f t="shared" si="39"/>
        <v>SI</v>
      </c>
      <c r="CE46" s="553" t="str">
        <f t="shared" si="21"/>
        <v>VALIDADO</v>
      </c>
      <c r="CF46" s="554">
        <f>+((SUMIFS(REPROGRAM!$U:$U,REPROGRAM!$B:$B,$A46,REPROGRAM!$AA:$AA,"NO"))-(SUMIFS(REPROGRAM!$V:$V,REPROGRAM!$B:$B,$A46,REPROGRAM!$AA:$AA,"NO")))</f>
        <v>0</v>
      </c>
      <c r="CG46" s="554">
        <f t="shared" si="27"/>
        <v>1799.8</v>
      </c>
      <c r="CH46" s="554">
        <f t="shared" si="28"/>
        <v>0</v>
      </c>
      <c r="CI46" s="555" t="e">
        <f t="array" ref="CI46">IF(B46="","",INDEX(CATALOGO!C:C,MATCH(B46,CATALOGO!A:A,0)))</f>
        <v>#N/A</v>
      </c>
      <c r="CJ46" s="555" t="e">
        <f t="array" ref="CJ46">IF(B46="","",INDEX(CATALOGO!B:B,MATCH(B46,CATALOGO!A:A,0)))</f>
        <v>#N/A</v>
      </c>
      <c r="CK46" s="497" t="str">
        <f>IF(D46="","",INDEX(CATALOGO!G:G,MATCH(D46,CATALOGO!D:D,0)))</f>
        <v>COORDINACIÓN ZONAL 4</v>
      </c>
      <c r="CL46" s="497" t="str">
        <f>IF(D46="","",INDEX(CATALOGO!H:H,MATCH(D46,CATALOGO!D:D,0)))</f>
        <v>MANABI</v>
      </c>
      <c r="CM46" s="497" t="str">
        <f>IF(D46="","",INDEX(CATALOGO!I:I,MATCH(D46,CATALOGO!D:D,0)))</f>
        <v>CHONE</v>
      </c>
      <c r="CN46" s="556" t="str">
        <f t="array" ref="CN46">IF(H46="","",INDEX(CATALOGO!AE:AE,MATCH(H46,CATALOGO!AC:AC,0)))</f>
        <v>GASTOS OPERATIVOS</v>
      </c>
      <c r="CO46" s="497" t="str">
        <f t="shared" si="29"/>
        <v>NO APLICA</v>
      </c>
      <c r="CP46" s="497" t="str">
        <f>IF(E46="","",INDEX(CATALOGO!K:K,MATCH(POA_GC_2025!E46,CATALOGO!J:J,0)))</f>
        <v>PROV</v>
      </c>
      <c r="CQ46" s="497" t="str">
        <f t="shared" si="30"/>
        <v>CORRIENTE</v>
      </c>
      <c r="CR46" s="497" t="str">
        <f t="shared" si="31"/>
        <v>90000004</v>
      </c>
      <c r="CS46" s="562" t="str">
        <f>IFERROR(VLOOKUP(E46,CATALOGO!$AY$3:$AZ$24,2,0)," ")</f>
        <v>G21</v>
      </c>
      <c r="CT46" s="563" t="str">
        <f>IF(E46="","",INDEX(CATALOGO!AK:AK,MATCH(POA_GC_2025!E46,CATALOGO!AN:AN,0)))</f>
        <v>Mejorar las condiciones de vida de la población de forma integral, promoviendo el acceso equitativo a salud, vivienda y bienestar social.</v>
      </c>
      <c r="CU46" s="563" t="str">
        <f>IF(E46="","",INDEX(CATALOGO!AL:AL,MATCH(POA_GC_2025!E46,CATALOGO!AN:AN,0)))</f>
        <v>OE5 Incrementar la cobertura de las prestaciones de servicios de salud</v>
      </c>
      <c r="CV46" s="552" t="str">
        <f>IF(CU46="","",INDEX(CATALOGO!AM:AM,MATCH(POA_GC_2025!CU46,CATALOGO!AL:AL,0)))</f>
        <v>OE_5</v>
      </c>
      <c r="CW46" s="564"/>
      <c r="CX46" s="565">
        <f>SUMIFS(CERT_ACT_POA!AM:AM,CERT_ACT_POA!C:C,A46)</f>
        <v>1674</v>
      </c>
      <c r="CY46" s="565">
        <f t="shared" si="32"/>
        <v>125.79999999999927</v>
      </c>
      <c r="CZ46" s="566">
        <f>SUMIFS(CERT_ACT_POA!$AD:$AD,CERT_ACT_POA!$C:$C,POA_GC_2025!$A46)</f>
        <v>0</v>
      </c>
      <c r="DA46" s="566">
        <f>SUMIFS(CERT_ACT_POA!$AE:$AE,CERT_ACT_POA!$C:$C,POA_GC_2025!$A46)</f>
        <v>0</v>
      </c>
      <c r="DB46" s="566">
        <f>SUMIFS(CERT_ACT_POA!$AF:$AF,CERT_ACT_POA!$C:$C,POA_GC_2025!$A46)</f>
        <v>0</v>
      </c>
      <c r="DC46" s="552" t="str">
        <f t="shared" si="33"/>
        <v>53</v>
      </c>
      <c r="DD46" s="509"/>
      <c r="DE46" s="573"/>
      <c r="DF46" s="574">
        <f>SUMIFS(CERT_PRES!$M:$M,CERT_PRES!$A:$A,$A46)</f>
        <v>1674</v>
      </c>
      <c r="DG46" s="574">
        <f>SUMIFS(CERT_PRES!$O:$O,CERT_PRES!$A:$A,$A46)</f>
        <v>0</v>
      </c>
      <c r="DH46" s="574">
        <f>SUMIFS(CERT_PRES!$P:$P,CERT_PRES!$A:$A,$A46)</f>
        <v>0</v>
      </c>
      <c r="DI46" s="587">
        <f t="shared" si="34"/>
        <v>0</v>
      </c>
      <c r="DJ46" s="668">
        <f>IFERROR(VLOOKUP($A46,CERT_PRES!$A$6:$L$3884,12,0),0)</f>
        <v>66</v>
      </c>
      <c r="DK46" s="574" t="str">
        <f t="shared" si="35"/>
        <v>OK</v>
      </c>
      <c r="DL46" s="574" t="str">
        <f t="shared" si="36"/>
        <v>OK</v>
      </c>
      <c r="DM46" s="574">
        <f t="shared" si="20"/>
        <v>0</v>
      </c>
      <c r="DN46" s="574" t="str">
        <f t="shared" si="17"/>
        <v/>
      </c>
      <c r="DO46" s="588">
        <f>IFERROR(VLOOKUP(A46,#REF!,82,0),0)</f>
        <v>0</v>
      </c>
      <c r="DP46" s="589">
        <f t="shared" si="37"/>
        <v>1674</v>
      </c>
      <c r="DQ46" s="590">
        <f t="shared" si="38"/>
        <v>125.79999999999995</v>
      </c>
    </row>
    <row r="47" spans="1:121" s="39" customFormat="1" ht="17.25" customHeight="1">
      <c r="A47" s="3" t="s">
        <v>2705</v>
      </c>
      <c r="B47" s="470" t="str">
        <f>IF(D47="","",INDEX(CATALOGO!E:E,MATCH(D47,CATALOGO!D:D,0)))</f>
        <v>HOSPITAL GENERAL DE CHONE</v>
      </c>
      <c r="C47" s="218" t="s">
        <v>2456</v>
      </c>
      <c r="D47" s="471" t="s">
        <v>954</v>
      </c>
      <c r="E47" s="474" t="s">
        <v>225</v>
      </c>
      <c r="F47" s="471" t="str">
        <f t="shared" si="22"/>
        <v>000</v>
      </c>
      <c r="G47" s="472" t="s">
        <v>196</v>
      </c>
      <c r="H47" s="473">
        <v>530204</v>
      </c>
      <c r="I47" s="486" t="s">
        <v>1155</v>
      </c>
      <c r="J47" s="472" t="s">
        <v>193</v>
      </c>
      <c r="K47" s="487" t="str">
        <f>IF(J47="","",INDEX(CATALOGO!AT:AT,MATCH(POA_GC_2025!J47,CATALOGO!AS:AS,0)))</f>
        <v>0000</v>
      </c>
      <c r="L47" s="487" t="str">
        <f>IF(J47="","",INDEX(CATALOGO!AV:AV,MATCH(POA_GC_2025!J47,CATALOGO!AS:AS,0)))</f>
        <v>0000</v>
      </c>
      <c r="M47" s="488" t="str">
        <f>IF(D47="","",INDEX(CATALOGO!E:E,MATCH(D47,CATALOGO!D:D,0)))</f>
        <v>HOSPITAL GENERAL DE CHONE</v>
      </c>
      <c r="N47" s="489" t="str">
        <f>IF(E47="","",INDEX(CATALOGO!L:L,MATCH(POA_GC_2025!E47,CATALOGO!J:J,0)))</f>
        <v>PROVISION Y PRESTACION DE SERVICIOS DE SALUD</v>
      </c>
      <c r="O47" s="490" t="str">
        <f t="shared" si="23"/>
        <v>SIN PROYECTO</v>
      </c>
      <c r="P47" s="491" t="str">
        <f>IF(CR47="","",INDEX(CATALOGO!Q:Q,MATCH(POA_GC_2025!CR47,CATALOGO!P:P,0)))</f>
        <v>PRESTACION DE SERVICIOS DE SALUD SEGUNDO NIVEL</v>
      </c>
      <c r="Q47" s="496" t="str">
        <f>IF(H47="","",INDEX(CATALOGO!AD:AD,MATCH(POA_GC_2025!H47,CATALOGO!AC:AC,0)))</f>
        <v>EDICIÓN IMPRESIÓN REPRODUCCIÓN PUBLICACIONES SUSCR</v>
      </c>
      <c r="R47" s="490" t="str">
        <f t="array" ref="R47">IF(J47="","",INDEX(CATALOGO!AR:AR,MATCH(J47,CATALOGO!AS:AS,0)))</f>
        <v>RECURSOS FISCALES</v>
      </c>
      <c r="S47" s="497" t="str">
        <f>IF(K47="","",INDEX(CATALOGO!AU:AU,MATCH(K47,CATALOGO!AT:AT,0)))</f>
        <v>SIN ORGANISMO</v>
      </c>
      <c r="T47" s="497" t="str">
        <f>IF(L47="","",INDEX(CATALOGO!AW:AW,MATCH(POA_GC_2025!L47,CATALOGO!AV:AV,0)))</f>
        <v>SIN CORRELATIVO</v>
      </c>
      <c r="U47" s="498" t="s">
        <v>495</v>
      </c>
      <c r="V47" s="499" t="s">
        <v>2482</v>
      </c>
      <c r="W47" s="499" t="s">
        <v>2487</v>
      </c>
      <c r="X47" s="500" t="str">
        <f t="array" ref="X47">IF(H47="","",INDEX(CATALOGO!AH:AH,MATCH(H47,CATALOGO!AC:AC,0)))</f>
        <v>06</v>
      </c>
      <c r="Y47" s="507" t="str">
        <f t="array" ref="Y47">IF(H47="","",INDEX(CATALOGO!AF:AF,MATCH(H47,CATALOGO!AC:AC,0)))</f>
        <v>NA</v>
      </c>
      <c r="Z47" s="507" t="str">
        <f t="array" ref="Z47">IF(H47="","",INDEX(CATALOGO!AG:AG,MATCH(H47,CATALOGO!AC:AC,0)))</f>
        <v>NA</v>
      </c>
      <c r="AA47" s="508" t="s">
        <v>207</v>
      </c>
      <c r="AB47" s="509" t="s">
        <v>2506</v>
      </c>
      <c r="AC47" s="510" t="s">
        <v>197</v>
      </c>
      <c r="AD47" s="511" t="s">
        <v>44</v>
      </c>
      <c r="AE47" s="512">
        <v>46073</v>
      </c>
      <c r="AF47" s="512">
        <v>46078</v>
      </c>
      <c r="AG47" s="512">
        <v>46078</v>
      </c>
      <c r="AH47" s="512">
        <v>46078</v>
      </c>
      <c r="AI47" s="512">
        <v>46080</v>
      </c>
      <c r="AJ47" s="519">
        <v>60</v>
      </c>
      <c r="AK47" s="512">
        <v>46080</v>
      </c>
      <c r="AL47" s="512">
        <v>46142</v>
      </c>
      <c r="AM47" s="511" t="s">
        <v>41</v>
      </c>
      <c r="AN47" s="520">
        <v>0</v>
      </c>
      <c r="AO47" s="520">
        <v>0</v>
      </c>
      <c r="AP47" s="520">
        <v>0</v>
      </c>
      <c r="AQ47" s="520">
        <v>0</v>
      </c>
      <c r="AR47" s="520">
        <v>0</v>
      </c>
      <c r="AS47" s="520">
        <v>0</v>
      </c>
      <c r="AT47" s="520">
        <v>0</v>
      </c>
      <c r="AU47" s="520">
        <v>0</v>
      </c>
      <c r="AV47" s="520">
        <v>0</v>
      </c>
      <c r="AW47" s="520">
        <v>0</v>
      </c>
      <c r="AX47" s="520">
        <v>0</v>
      </c>
      <c r="AY47" s="520">
        <v>3913.92</v>
      </c>
      <c r="AZ47" s="533">
        <f t="shared" si="24"/>
        <v>3913.92</v>
      </c>
      <c r="BA47" s="509"/>
      <c r="BB47" s="534">
        <f>SUMIFS(REPROGRAM!W:W,REPROGRAM!B:B,POA_GC_2025!A47)</f>
        <v>0</v>
      </c>
      <c r="BC47" s="534">
        <f>SUMIFS(REPROGRAM!Y:Y,REPROGRAM!B:B,POA_GC_2025!A47)</f>
        <v>3913.92</v>
      </c>
      <c r="BD47" s="534">
        <f t="shared" si="25"/>
        <v>0</v>
      </c>
      <c r="BE47" s="520">
        <v>0</v>
      </c>
      <c r="BF47" s="539">
        <f>SUMIFS(CERT_PRES!$P:$P,CERT_PRES!$A:$A,$A47,CERT_PRES!$Q:$Q,"ENERO")</f>
        <v>0</v>
      </c>
      <c r="BG47" s="520">
        <v>0</v>
      </c>
      <c r="BH47" s="539">
        <f>SUMIFS(CERT_PRES!$P:$P,CERT_PRES!$A:$A,$A47,CERT_PRES!$Q:$Q,"FEBRERO")</f>
        <v>0</v>
      </c>
      <c r="BI47" s="520">
        <v>0</v>
      </c>
      <c r="BJ47" s="539">
        <f>SUMIFS(CERT_PRES!$P:$P,CERT_PRES!$A:$A,$A47,CERT_PRES!$Q:$Q,"MARZO")</f>
        <v>0</v>
      </c>
      <c r="BK47" s="520">
        <v>0</v>
      </c>
      <c r="BL47" s="539">
        <f>SUMIFS(CERT_PRES!$P:$P,CERT_PRES!$A:$A,$A47,CERT_PRES!$Q:$Q,"ABRIL")</f>
        <v>0</v>
      </c>
      <c r="BM47" s="520">
        <v>0</v>
      </c>
      <c r="BN47" s="539">
        <f>SUMIFS(CERT_PRES!$P:$P,CERT_PRES!$A:$A,$A47,CERT_PRES!$Q:$Q,"MAYO")</f>
        <v>0</v>
      </c>
      <c r="BO47" s="520">
        <v>0</v>
      </c>
      <c r="BP47" s="539">
        <f>SUMIFS(CERT_PRES!$P:$P,CERT_PRES!$A:$A,$A47,CERT_PRES!$Q:$Q,"JUNIO")</f>
        <v>0</v>
      </c>
      <c r="BQ47" s="520">
        <v>0</v>
      </c>
      <c r="BR47" s="539">
        <f>SUMIFS(CERT_PRES!$P:$P,CERT_PRES!$A:$A,$A47,CERT_PRES!$Q:$Q,"JULIO")</f>
        <v>0</v>
      </c>
      <c r="BS47" s="520">
        <v>0</v>
      </c>
      <c r="BT47" s="539">
        <f>SUMIFS(CERT_PRES!$P:$P,CERT_PRES!$A:$A,$A47,CERT_PRES!$Q:$Q,"AGOSTO")</f>
        <v>0</v>
      </c>
      <c r="BU47" s="520">
        <v>0</v>
      </c>
      <c r="BV47" s="539">
        <f>SUMIFS(CERT_PRES!$P:$P,CERT_PRES!$A:$A,$A47,CERT_PRES!$Q:$Q,"SEPTIEMBRE")</f>
        <v>0</v>
      </c>
      <c r="BW47" s="520">
        <v>0</v>
      </c>
      <c r="BX47" s="539">
        <f>SUMIFS(CERT_PRES!$P:$P,CERT_PRES!$A:$A,$A47,CERT_PRES!$Q:$Q,"OCTUBRE")</f>
        <v>0</v>
      </c>
      <c r="BY47" s="520">
        <v>0</v>
      </c>
      <c r="BZ47" s="539">
        <f>SUMIFS(CERT_PRES!$P:$P,CERT_PRES!$A:$A,$A47,CERT_PRES!$Q:$Q,"NOVIEMBRE")</f>
        <v>0</v>
      </c>
      <c r="CA47" s="520">
        <v>0</v>
      </c>
      <c r="CB47" s="533">
        <f>SUMIFS(CERT_PRES!$P:$P,CERT_PRES!$A:$A,$A47,CERT_PRES!$Q:$Q,"DICIEMBRE")</f>
        <v>0</v>
      </c>
      <c r="CC47" s="533">
        <f t="shared" si="26"/>
        <v>0</v>
      </c>
      <c r="CD47" s="552" t="str">
        <f t="shared" si="39"/>
        <v>NO</v>
      </c>
      <c r="CE47" s="553" t="str">
        <f t="shared" si="21"/>
        <v>VALIDADO</v>
      </c>
      <c r="CF47" s="554">
        <f>+((SUMIFS(REPROGRAM!$U:$U,REPROGRAM!$B:$B,$A47,REPROGRAM!$AA:$AA,"NO"))-(SUMIFS(REPROGRAM!$V:$V,REPROGRAM!$B:$B,$A47,REPROGRAM!$AA:$AA,"NO")))</f>
        <v>0</v>
      </c>
      <c r="CG47" s="554">
        <f t="shared" si="27"/>
        <v>0</v>
      </c>
      <c r="CH47" s="554">
        <f t="shared" si="28"/>
        <v>0</v>
      </c>
      <c r="CI47" s="555" t="e">
        <f t="array" ref="CI47">IF(B47="","",INDEX(CATALOGO!C:C,MATCH(B47,CATALOGO!A:A,0)))</f>
        <v>#N/A</v>
      </c>
      <c r="CJ47" s="555" t="e">
        <f t="array" ref="CJ47">IF(B47="","",INDEX(CATALOGO!B:B,MATCH(B47,CATALOGO!A:A,0)))</f>
        <v>#N/A</v>
      </c>
      <c r="CK47" s="497" t="str">
        <f>IF(D47="","",INDEX(CATALOGO!G:G,MATCH(D47,CATALOGO!D:D,0)))</f>
        <v>COORDINACIÓN ZONAL 4</v>
      </c>
      <c r="CL47" s="497" t="str">
        <f>IF(D47="","",INDEX(CATALOGO!H:H,MATCH(D47,CATALOGO!D:D,0)))</f>
        <v>MANABI</v>
      </c>
      <c r="CM47" s="497" t="str">
        <f>IF(D47="","",INDEX(CATALOGO!I:I,MATCH(D47,CATALOGO!D:D,0)))</f>
        <v>CHONE</v>
      </c>
      <c r="CN47" s="556" t="str">
        <f t="array" ref="CN47">IF(H47="","",INDEX(CATALOGO!AE:AE,MATCH(H47,CATALOGO!AC:AC,0)))</f>
        <v>GASTOS OPERATIVOS</v>
      </c>
      <c r="CO47" s="497" t="str">
        <f t="shared" si="29"/>
        <v>NO APLICA</v>
      </c>
      <c r="CP47" s="497" t="str">
        <f>IF(E47="","",INDEX(CATALOGO!K:K,MATCH(POA_GC_2025!E47,CATALOGO!J:J,0)))</f>
        <v>PROV</v>
      </c>
      <c r="CQ47" s="497" t="str">
        <f t="shared" si="30"/>
        <v>CORRIENTE</v>
      </c>
      <c r="CR47" s="497" t="str">
        <f t="shared" si="31"/>
        <v>90000004</v>
      </c>
      <c r="CS47" s="562" t="str">
        <f>IFERROR(VLOOKUP(E47,CATALOGO!$AY$3:$AZ$24,2,0)," ")</f>
        <v>G21</v>
      </c>
      <c r="CT47" s="563" t="str">
        <f>IF(E47="","",INDEX(CATALOGO!AK:AK,MATCH(POA_GC_2025!E47,CATALOGO!AN:AN,0)))</f>
        <v>Mejorar las condiciones de vida de la población de forma integral, promoviendo el acceso equitativo a salud, vivienda y bienestar social.</v>
      </c>
      <c r="CU47" s="563" t="str">
        <f>IF(E47="","",INDEX(CATALOGO!AL:AL,MATCH(POA_GC_2025!E47,CATALOGO!AN:AN,0)))</f>
        <v>OE5 Incrementar la cobertura de las prestaciones de servicios de salud</v>
      </c>
      <c r="CV47" s="552" t="str">
        <f>IF(CU47="","",INDEX(CATALOGO!AM:AM,MATCH(POA_GC_2025!CU47,CATALOGO!AL:AL,0)))</f>
        <v>OE_5</v>
      </c>
      <c r="CW47" s="564"/>
      <c r="CX47" s="565">
        <f>SUMIFS(CERT_ACT_POA!AM:AM,CERT_ACT_POA!C:C,A47)</f>
        <v>0</v>
      </c>
      <c r="CY47" s="565">
        <f t="shared" si="32"/>
        <v>0</v>
      </c>
      <c r="CZ47" s="566">
        <f>SUMIFS(CERT_ACT_POA!$AD:$AD,CERT_ACT_POA!$C:$C,POA_GC_2025!$A47)</f>
        <v>0</v>
      </c>
      <c r="DA47" s="566">
        <f>SUMIFS(CERT_ACT_POA!$AE:$AE,CERT_ACT_POA!$C:$C,POA_GC_2025!$A47)</f>
        <v>0</v>
      </c>
      <c r="DB47" s="566">
        <f>SUMIFS(CERT_ACT_POA!$AF:$AF,CERT_ACT_POA!$C:$C,POA_GC_2025!$A47)</f>
        <v>0</v>
      </c>
      <c r="DC47" s="552" t="str">
        <f t="shared" si="33"/>
        <v>53</v>
      </c>
      <c r="DD47" s="509"/>
      <c r="DE47" s="573"/>
      <c r="DF47" s="574">
        <f>SUMIFS(CERT_PRES!$M:$M,CERT_PRES!$A:$A,$A47)</f>
        <v>0</v>
      </c>
      <c r="DG47" s="574">
        <f>SUMIFS(CERT_PRES!$O:$O,CERT_PRES!$A:$A,$A47)</f>
        <v>0</v>
      </c>
      <c r="DH47" s="574">
        <f>SUMIFS(CERT_PRES!$P:$P,CERT_PRES!$A:$A,$A47)</f>
        <v>0</v>
      </c>
      <c r="DI47" s="587">
        <f t="shared" si="34"/>
        <v>0</v>
      </c>
      <c r="DJ47" s="668">
        <f>IFERROR(VLOOKUP($A47,CERT_PRES!$A$6:$L$3884,12,0),0)</f>
        <v>0</v>
      </c>
      <c r="DK47" s="574" t="str">
        <f t="shared" si="35"/>
        <v>OK</v>
      </c>
      <c r="DL47" s="574" t="str">
        <f t="shared" si="36"/>
        <v>OK</v>
      </c>
      <c r="DM47" s="574" t="str">
        <f t="shared" si="20"/>
        <v/>
      </c>
      <c r="DN47" s="574" t="str">
        <f t="shared" si="17"/>
        <v/>
      </c>
      <c r="DO47" s="588">
        <f>IFERROR(VLOOKUP(A47,#REF!,82,0),0)</f>
        <v>0</v>
      </c>
      <c r="DP47" s="589">
        <f t="shared" si="37"/>
        <v>0</v>
      </c>
      <c r="DQ47" s="590">
        <f t="shared" si="38"/>
        <v>0</v>
      </c>
    </row>
    <row r="48" spans="1:121" s="39" customFormat="1" ht="17.25" customHeight="1">
      <c r="A48" s="3" t="s">
        <v>2706</v>
      </c>
      <c r="B48" s="470" t="str">
        <f>IF(D48="","",INDEX(CATALOGO!E:E,MATCH(D48,CATALOGO!D:D,0)))</f>
        <v>HOSPITAL GENERAL DE CHONE</v>
      </c>
      <c r="C48" s="218" t="s">
        <v>2456</v>
      </c>
      <c r="D48" s="471" t="s">
        <v>954</v>
      </c>
      <c r="E48" s="474" t="s">
        <v>225</v>
      </c>
      <c r="F48" s="471" t="str">
        <f t="shared" si="22"/>
        <v>000</v>
      </c>
      <c r="G48" s="472" t="s">
        <v>196</v>
      </c>
      <c r="H48" s="473">
        <v>530204</v>
      </c>
      <c r="I48" s="486" t="s">
        <v>1155</v>
      </c>
      <c r="J48" s="472" t="s">
        <v>193</v>
      </c>
      <c r="K48" s="487" t="str">
        <f>IF(J48="","",INDEX(CATALOGO!AT:AT,MATCH(POA_GC_2025!J48,CATALOGO!AS:AS,0)))</f>
        <v>0000</v>
      </c>
      <c r="L48" s="487" t="str">
        <f>IF(J48="","",INDEX(CATALOGO!AV:AV,MATCH(POA_GC_2025!J48,CATALOGO!AS:AS,0)))</f>
        <v>0000</v>
      </c>
      <c r="M48" s="488" t="str">
        <f>IF(D48="","",INDEX(CATALOGO!E:E,MATCH(D48,CATALOGO!D:D,0)))</f>
        <v>HOSPITAL GENERAL DE CHONE</v>
      </c>
      <c r="N48" s="489" t="str">
        <f>IF(E48="","",INDEX(CATALOGO!L:L,MATCH(POA_GC_2025!E48,CATALOGO!J:J,0)))</f>
        <v>PROVISION Y PRESTACION DE SERVICIOS DE SALUD</v>
      </c>
      <c r="O48" s="490" t="str">
        <f t="shared" si="23"/>
        <v>SIN PROYECTO</v>
      </c>
      <c r="P48" s="491" t="str">
        <f>IF(CR48="","",INDEX(CATALOGO!Q:Q,MATCH(POA_GC_2025!CR48,CATALOGO!P:P,0)))</f>
        <v>PRESTACION DE SERVICIOS DE SALUD SEGUNDO NIVEL</v>
      </c>
      <c r="Q48" s="496" t="str">
        <f>IF(H48="","",INDEX(CATALOGO!AD:AD,MATCH(POA_GC_2025!H48,CATALOGO!AC:AC,0)))</f>
        <v>EDICIÓN IMPRESIÓN REPRODUCCIÓN PUBLICACIONES SUSCR</v>
      </c>
      <c r="R48" s="490" t="str">
        <f t="array" ref="R48">IF(J48="","",INDEX(CATALOGO!AR:AR,MATCH(J48,CATALOGO!AS:AS,0)))</f>
        <v>RECURSOS FISCALES</v>
      </c>
      <c r="S48" s="497" t="str">
        <f>IF(K48="","",INDEX(CATALOGO!AU:AU,MATCH(K48,CATALOGO!AT:AT,0)))</f>
        <v>SIN ORGANISMO</v>
      </c>
      <c r="T48" s="497" t="str">
        <f>IF(L48="","",INDEX(CATALOGO!AW:AW,MATCH(POA_GC_2025!L48,CATALOGO!AV:AV,0)))</f>
        <v>SIN CORRELATIVO</v>
      </c>
      <c r="U48" s="498" t="s">
        <v>495</v>
      </c>
      <c r="V48" s="499" t="s">
        <v>2482</v>
      </c>
      <c r="W48" s="499" t="s">
        <v>2487</v>
      </c>
      <c r="X48" s="500" t="str">
        <f t="array" ref="X48">IF(H48="","",INDEX(CATALOGO!AH:AH,MATCH(H48,CATALOGO!AC:AC,0)))</f>
        <v>06</v>
      </c>
      <c r="Y48" s="507" t="str">
        <f t="array" ref="Y48">IF(H48="","",INDEX(CATALOGO!AF:AF,MATCH(H48,CATALOGO!AC:AC,0)))</f>
        <v>NA</v>
      </c>
      <c r="Z48" s="507" t="str">
        <f t="array" ref="Z48">IF(H48="","",INDEX(CATALOGO!AG:AG,MATCH(H48,CATALOGO!AC:AC,0)))</f>
        <v>NA</v>
      </c>
      <c r="AA48" s="508" t="s">
        <v>207</v>
      </c>
      <c r="AB48" s="509" t="s">
        <v>2507</v>
      </c>
      <c r="AC48" s="510" t="s">
        <v>206</v>
      </c>
      <c r="AD48" s="511" t="s">
        <v>44</v>
      </c>
      <c r="AE48" s="512">
        <v>46073</v>
      </c>
      <c r="AF48" s="512">
        <v>46078</v>
      </c>
      <c r="AG48" s="512">
        <v>46078</v>
      </c>
      <c r="AH48" s="512">
        <v>46078</v>
      </c>
      <c r="AI48" s="512">
        <v>46080</v>
      </c>
      <c r="AJ48" s="519">
        <v>60</v>
      </c>
      <c r="AK48" s="512">
        <v>46080</v>
      </c>
      <c r="AL48" s="512">
        <v>46142</v>
      </c>
      <c r="AM48" s="511" t="s">
        <v>41</v>
      </c>
      <c r="AN48" s="520">
        <v>0</v>
      </c>
      <c r="AO48" s="520">
        <v>0</v>
      </c>
      <c r="AP48" s="520">
        <v>0</v>
      </c>
      <c r="AQ48" s="520">
        <v>0</v>
      </c>
      <c r="AR48" s="520">
        <v>0</v>
      </c>
      <c r="AS48" s="520">
        <v>0</v>
      </c>
      <c r="AT48" s="520">
        <v>0</v>
      </c>
      <c r="AU48" s="520">
        <v>0</v>
      </c>
      <c r="AV48" s="520">
        <v>0</v>
      </c>
      <c r="AW48" s="520">
        <v>0</v>
      </c>
      <c r="AX48" s="520">
        <v>0</v>
      </c>
      <c r="AY48" s="520">
        <v>900</v>
      </c>
      <c r="AZ48" s="533">
        <f t="shared" si="24"/>
        <v>900</v>
      </c>
      <c r="BA48" s="509"/>
      <c r="BB48" s="534">
        <f>SUMIFS(REPROGRAM!W:W,REPROGRAM!B:B,POA_GC_2025!A48)</f>
        <v>900</v>
      </c>
      <c r="BC48" s="534">
        <f>SUMIFS(REPROGRAM!Y:Y,REPROGRAM!B:B,POA_GC_2025!A48)</f>
        <v>900</v>
      </c>
      <c r="BD48" s="534">
        <f t="shared" si="25"/>
        <v>900</v>
      </c>
      <c r="BE48" s="520">
        <v>0</v>
      </c>
      <c r="BF48" s="539">
        <f>SUMIFS(CERT_PRES!$P:$P,CERT_PRES!$A:$A,$A48,CERT_PRES!$Q:$Q,"ENERO")</f>
        <v>0</v>
      </c>
      <c r="BG48" s="520">
        <v>0</v>
      </c>
      <c r="BH48" s="539">
        <f>SUMIFS(CERT_PRES!$P:$P,CERT_PRES!$A:$A,$A48,CERT_PRES!$Q:$Q,"FEBRERO")</f>
        <v>0</v>
      </c>
      <c r="BI48" s="520">
        <v>0</v>
      </c>
      <c r="BJ48" s="539">
        <f>SUMIFS(CERT_PRES!$P:$P,CERT_PRES!$A:$A,$A48,CERT_PRES!$Q:$Q,"MARZO")</f>
        <v>0</v>
      </c>
      <c r="BK48" s="520">
        <v>0</v>
      </c>
      <c r="BL48" s="539">
        <f>SUMIFS(CERT_PRES!$P:$P,CERT_PRES!$A:$A,$A48,CERT_PRES!$Q:$Q,"ABRIL")</f>
        <v>0</v>
      </c>
      <c r="BM48" s="520">
        <v>900</v>
      </c>
      <c r="BN48" s="539">
        <f>SUMIFS(CERT_PRES!$P:$P,CERT_PRES!$A:$A,$A48,CERT_PRES!$Q:$Q,"MAYO")</f>
        <v>900</v>
      </c>
      <c r="BO48" s="520">
        <v>0</v>
      </c>
      <c r="BP48" s="539">
        <f>SUMIFS(CERT_PRES!$P:$P,CERT_PRES!$A:$A,$A48,CERT_PRES!$Q:$Q,"JUNIO")</f>
        <v>0</v>
      </c>
      <c r="BQ48" s="520">
        <v>0</v>
      </c>
      <c r="BR48" s="539">
        <f>SUMIFS(CERT_PRES!$P:$P,CERT_PRES!$A:$A,$A48,CERT_PRES!$Q:$Q,"JULIO")</f>
        <v>0</v>
      </c>
      <c r="BS48" s="520">
        <v>0</v>
      </c>
      <c r="BT48" s="539">
        <f>SUMIFS(CERT_PRES!$P:$P,CERT_PRES!$A:$A,$A48,CERT_PRES!$Q:$Q,"AGOSTO")</f>
        <v>0</v>
      </c>
      <c r="BU48" s="520">
        <v>0</v>
      </c>
      <c r="BV48" s="539">
        <f>SUMIFS(CERT_PRES!$P:$P,CERT_PRES!$A:$A,$A48,CERT_PRES!$Q:$Q,"SEPTIEMBRE")</f>
        <v>0</v>
      </c>
      <c r="BW48" s="520">
        <v>0</v>
      </c>
      <c r="BX48" s="539">
        <f>SUMIFS(CERT_PRES!$P:$P,CERT_PRES!$A:$A,$A48,CERT_PRES!$Q:$Q,"OCTUBRE")</f>
        <v>0</v>
      </c>
      <c r="BY48" s="520">
        <v>0</v>
      </c>
      <c r="BZ48" s="539">
        <f>SUMIFS(CERT_PRES!$P:$P,CERT_PRES!$A:$A,$A48,CERT_PRES!$Q:$Q,"NOVIEMBRE")</f>
        <v>0</v>
      </c>
      <c r="CA48" s="520">
        <v>0</v>
      </c>
      <c r="CB48" s="533">
        <f>SUMIFS(CERT_PRES!$P:$P,CERT_PRES!$A:$A,$A48,CERT_PRES!$Q:$Q,"DICIEMBRE")</f>
        <v>0</v>
      </c>
      <c r="CC48" s="533">
        <f t="shared" si="26"/>
        <v>900</v>
      </c>
      <c r="CD48" s="552" t="str">
        <f t="shared" si="39"/>
        <v>SI</v>
      </c>
      <c r="CE48" s="553" t="str">
        <f t="shared" si="21"/>
        <v>VALIDADO</v>
      </c>
      <c r="CF48" s="554">
        <f>+((SUMIFS(REPROGRAM!$U:$U,REPROGRAM!$B:$B,$A48,REPROGRAM!$AA:$AA,"NO"))-(SUMIFS(REPROGRAM!$V:$V,REPROGRAM!$B:$B,$A48,REPROGRAM!$AA:$AA,"NO")))</f>
        <v>0</v>
      </c>
      <c r="CG48" s="554">
        <f t="shared" si="27"/>
        <v>900</v>
      </c>
      <c r="CH48" s="554">
        <f t="shared" si="28"/>
        <v>0</v>
      </c>
      <c r="CI48" s="555" t="e">
        <f t="array" ref="CI48">IF(B48="","",INDEX(CATALOGO!C:C,MATCH(B48,CATALOGO!A:A,0)))</f>
        <v>#N/A</v>
      </c>
      <c r="CJ48" s="555" t="e">
        <f t="array" ref="CJ48">IF(B48="","",INDEX(CATALOGO!B:B,MATCH(B48,CATALOGO!A:A,0)))</f>
        <v>#N/A</v>
      </c>
      <c r="CK48" s="497" t="str">
        <f>IF(D48="","",INDEX(CATALOGO!G:G,MATCH(D48,CATALOGO!D:D,0)))</f>
        <v>COORDINACIÓN ZONAL 4</v>
      </c>
      <c r="CL48" s="497" t="str">
        <f>IF(D48="","",INDEX(CATALOGO!H:H,MATCH(D48,CATALOGO!D:D,0)))</f>
        <v>MANABI</v>
      </c>
      <c r="CM48" s="497" t="str">
        <f>IF(D48="","",INDEX(CATALOGO!I:I,MATCH(D48,CATALOGO!D:D,0)))</f>
        <v>CHONE</v>
      </c>
      <c r="CN48" s="556" t="str">
        <f t="array" ref="CN48">IF(H48="","",INDEX(CATALOGO!AE:AE,MATCH(H48,CATALOGO!AC:AC,0)))</f>
        <v>GASTOS OPERATIVOS</v>
      </c>
      <c r="CO48" s="497" t="str">
        <f t="shared" si="29"/>
        <v>NO APLICA</v>
      </c>
      <c r="CP48" s="497" t="str">
        <f>IF(E48="","",INDEX(CATALOGO!K:K,MATCH(POA_GC_2025!E48,CATALOGO!J:J,0)))</f>
        <v>PROV</v>
      </c>
      <c r="CQ48" s="497" t="str">
        <f t="shared" si="30"/>
        <v>CORRIENTE</v>
      </c>
      <c r="CR48" s="497" t="str">
        <f t="shared" si="31"/>
        <v>90000004</v>
      </c>
      <c r="CS48" s="562" t="str">
        <f>IFERROR(VLOOKUP(E48,CATALOGO!$AY$3:$AZ$24,2,0)," ")</f>
        <v>G21</v>
      </c>
      <c r="CT48" s="563" t="str">
        <f>IF(E48="","",INDEX(CATALOGO!AK:AK,MATCH(POA_GC_2025!E48,CATALOGO!AN:AN,0)))</f>
        <v>Mejorar las condiciones de vida de la población de forma integral, promoviendo el acceso equitativo a salud, vivienda y bienestar social.</v>
      </c>
      <c r="CU48" s="563" t="str">
        <f>IF(E48="","",INDEX(CATALOGO!AL:AL,MATCH(POA_GC_2025!E48,CATALOGO!AN:AN,0)))</f>
        <v>OE5 Incrementar la cobertura de las prestaciones de servicios de salud</v>
      </c>
      <c r="CV48" s="552" t="str">
        <f>IF(CU48="","",INDEX(CATALOGO!AM:AM,MATCH(POA_GC_2025!CU48,CATALOGO!AL:AL,0)))</f>
        <v>OE_5</v>
      </c>
      <c r="CW48" s="564"/>
      <c r="CX48" s="565">
        <f>SUMIFS(CERT_ACT_POA!AM:AM,CERT_ACT_POA!C:C,A48)</f>
        <v>900</v>
      </c>
      <c r="CY48" s="565">
        <f t="shared" si="32"/>
        <v>0</v>
      </c>
      <c r="CZ48" s="566">
        <f>SUMIFS(CERT_ACT_POA!$AD:$AD,CERT_ACT_POA!$C:$C,POA_GC_2025!$A48)</f>
        <v>0</v>
      </c>
      <c r="DA48" s="566">
        <f>SUMIFS(CERT_ACT_POA!$AE:$AE,CERT_ACT_POA!$C:$C,POA_GC_2025!$A48)</f>
        <v>0</v>
      </c>
      <c r="DB48" s="566">
        <f>SUMIFS(CERT_ACT_POA!$AF:$AF,CERT_ACT_POA!$C:$C,POA_GC_2025!$A48)</f>
        <v>0</v>
      </c>
      <c r="DC48" s="552" t="str">
        <f t="shared" si="33"/>
        <v>53</v>
      </c>
      <c r="DD48" s="509"/>
      <c r="DE48" s="573"/>
      <c r="DF48" s="574">
        <f>SUMIFS(CERT_PRES!$M:$M,CERT_PRES!$A:$A,$A48)</f>
        <v>0</v>
      </c>
      <c r="DG48" s="574">
        <f>SUMIFS(CERT_PRES!$O:$O,CERT_PRES!$A:$A,$A48)</f>
        <v>900</v>
      </c>
      <c r="DH48" s="574">
        <f>SUMIFS(CERT_PRES!$P:$P,CERT_PRES!$A:$A,$A48)</f>
        <v>900</v>
      </c>
      <c r="DI48" s="587">
        <f t="shared" si="34"/>
        <v>0</v>
      </c>
      <c r="DJ48" s="668">
        <f>IFERROR(VLOOKUP($A48,CERT_PRES!$A$6:$L$3884,12,0),0)</f>
        <v>56</v>
      </c>
      <c r="DK48" s="574" t="str">
        <f t="shared" si="35"/>
        <v>OK</v>
      </c>
      <c r="DL48" s="574" t="str">
        <f t="shared" si="36"/>
        <v>OK</v>
      </c>
      <c r="DM48" s="574">
        <f t="shared" si="20"/>
        <v>900</v>
      </c>
      <c r="DN48" s="574" t="str">
        <f t="shared" si="17"/>
        <v/>
      </c>
      <c r="DO48" s="588">
        <f>IFERROR(VLOOKUP(A48,#REF!,82,0),0)</f>
        <v>0</v>
      </c>
      <c r="DP48" s="589">
        <f t="shared" si="37"/>
        <v>900</v>
      </c>
      <c r="DQ48" s="590">
        <f t="shared" si="38"/>
        <v>0</v>
      </c>
    </row>
    <row r="49" spans="1:121" s="39" customFormat="1" ht="17.25" customHeight="1">
      <c r="A49" s="3" t="s">
        <v>2707</v>
      </c>
      <c r="B49" s="470" t="str">
        <f>IF(D49="","",INDEX(CATALOGO!E:E,MATCH(D49,CATALOGO!D:D,0)))</f>
        <v>HOSPITAL GENERAL DE CHONE</v>
      </c>
      <c r="C49" s="218" t="s">
        <v>2457</v>
      </c>
      <c r="D49" s="471" t="s">
        <v>954</v>
      </c>
      <c r="E49" s="474" t="s">
        <v>225</v>
      </c>
      <c r="F49" s="471" t="str">
        <f t="shared" si="22"/>
        <v>000</v>
      </c>
      <c r="G49" s="472" t="s">
        <v>196</v>
      </c>
      <c r="H49" s="473">
        <v>530208</v>
      </c>
      <c r="I49" s="486" t="s">
        <v>1155</v>
      </c>
      <c r="J49" s="472" t="s">
        <v>193</v>
      </c>
      <c r="K49" s="487" t="str">
        <f>IF(J49="","",INDEX(CATALOGO!AT:AT,MATCH(POA_GC_2025!J49,CATALOGO!AS:AS,0)))</f>
        <v>0000</v>
      </c>
      <c r="L49" s="487" t="str">
        <f>IF(J49="","",INDEX(CATALOGO!AV:AV,MATCH(POA_GC_2025!J49,CATALOGO!AS:AS,0)))</f>
        <v>0000</v>
      </c>
      <c r="M49" s="488" t="str">
        <f>IF(D49="","",INDEX(CATALOGO!E:E,MATCH(D49,CATALOGO!D:D,0)))</f>
        <v>HOSPITAL GENERAL DE CHONE</v>
      </c>
      <c r="N49" s="489" t="str">
        <f>IF(E49="","",INDEX(CATALOGO!L:L,MATCH(POA_GC_2025!E49,CATALOGO!J:J,0)))</f>
        <v>PROVISION Y PRESTACION DE SERVICIOS DE SALUD</v>
      </c>
      <c r="O49" s="490" t="str">
        <f t="shared" si="23"/>
        <v>SIN PROYECTO</v>
      </c>
      <c r="P49" s="491" t="str">
        <f>IF(CR49="","",INDEX(CATALOGO!Q:Q,MATCH(POA_GC_2025!CR49,CATALOGO!P:P,0)))</f>
        <v>PRESTACION DE SERVICIOS DE SALUD SEGUNDO NIVEL</v>
      </c>
      <c r="Q49" s="496" t="str">
        <f>IF(H49="","",INDEX(CATALOGO!AD:AD,MATCH(POA_GC_2025!H49,CATALOGO!AC:AC,0)))</f>
        <v>SERVICIO DE SEGURIDAD Y VIGILANCIA</v>
      </c>
      <c r="R49" s="490" t="str">
        <f t="array" ref="R49">IF(J49="","",INDEX(CATALOGO!AR:AR,MATCH(J49,CATALOGO!AS:AS,0)))</f>
        <v>RECURSOS FISCALES</v>
      </c>
      <c r="S49" s="497" t="str">
        <f>IF(K49="","",INDEX(CATALOGO!AU:AU,MATCH(K49,CATALOGO!AT:AT,0)))</f>
        <v>SIN ORGANISMO</v>
      </c>
      <c r="T49" s="497" t="str">
        <f>IF(L49="","",INDEX(CATALOGO!AW:AW,MATCH(POA_GC_2025!L49,CATALOGO!AV:AV,0)))</f>
        <v>SIN CORRELATIVO</v>
      </c>
      <c r="U49" s="498" t="s">
        <v>495</v>
      </c>
      <c r="V49" s="499" t="s">
        <v>2488</v>
      </c>
      <c r="W49" s="499" t="s">
        <v>2489</v>
      </c>
      <c r="X49" s="500" t="str">
        <f t="array" ref="X49">IF(H49="","",INDEX(CATALOGO!AH:AH,MATCH(H49,CATALOGO!AC:AC,0)))</f>
        <v>06</v>
      </c>
      <c r="Y49" s="507" t="str">
        <f t="array" ref="Y49">IF(H49="","",INDEX(CATALOGO!AF:AF,MATCH(H49,CATALOGO!AC:AC,0)))</f>
        <v>NA</v>
      </c>
      <c r="Z49" s="507" t="str">
        <f t="array" ref="Z49">IF(H49="","",INDEX(CATALOGO!AG:AG,MATCH(H49,CATALOGO!AC:AC,0)))</f>
        <v>NA</v>
      </c>
      <c r="AA49" s="508" t="s">
        <v>194</v>
      </c>
      <c r="AB49" s="509" t="s">
        <v>2591</v>
      </c>
      <c r="AC49" s="510" t="s">
        <v>209</v>
      </c>
      <c r="AD49" s="511" t="s">
        <v>41</v>
      </c>
      <c r="AE49" s="512">
        <v>46073</v>
      </c>
      <c r="AF49" s="512">
        <v>46073</v>
      </c>
      <c r="AG49" s="512">
        <v>46056</v>
      </c>
      <c r="AH49" s="512">
        <v>46056</v>
      </c>
      <c r="AI49" s="512">
        <v>46056</v>
      </c>
      <c r="AJ49" s="519"/>
      <c r="AK49" s="512">
        <v>46056</v>
      </c>
      <c r="AL49" s="512">
        <v>46078</v>
      </c>
      <c r="AM49" s="511" t="s">
        <v>41</v>
      </c>
      <c r="AN49" s="520">
        <v>0</v>
      </c>
      <c r="AO49" s="520">
        <v>0</v>
      </c>
      <c r="AP49" s="520">
        <v>0</v>
      </c>
      <c r="AQ49" s="520">
        <v>0</v>
      </c>
      <c r="AR49" s="520">
        <v>0</v>
      </c>
      <c r="AS49" s="520">
        <v>0</v>
      </c>
      <c r="AT49" s="520">
        <v>0</v>
      </c>
      <c r="AU49" s="520">
        <v>0</v>
      </c>
      <c r="AV49" s="520">
        <v>0</v>
      </c>
      <c r="AW49" s="520">
        <v>0</v>
      </c>
      <c r="AX49" s="520">
        <v>0</v>
      </c>
      <c r="AY49" s="520">
        <v>116209.2</v>
      </c>
      <c r="AZ49" s="533">
        <f t="shared" si="24"/>
        <v>116209.2</v>
      </c>
      <c r="BA49" s="509" t="s">
        <v>2535</v>
      </c>
      <c r="BB49" s="534">
        <f>SUMIFS(REPROGRAM!W:W,REPROGRAM!B:B,POA_GC_2025!A49)</f>
        <v>54072.3</v>
      </c>
      <c r="BC49" s="534">
        <f>SUMIFS(REPROGRAM!Y:Y,REPROGRAM!B:B,POA_GC_2025!A49)</f>
        <v>143353.20000000001</v>
      </c>
      <c r="BD49" s="534">
        <f t="shared" si="25"/>
        <v>26928.299999999988</v>
      </c>
      <c r="BE49" s="520">
        <v>0</v>
      </c>
      <c r="BF49" s="539">
        <f>SUMIFS(CERT_PRES!$P:$P,CERT_PRES!$A:$A,$A49,CERT_PRES!$Q:$Q,"ENERO")</f>
        <v>0</v>
      </c>
      <c r="BG49" s="520">
        <v>0</v>
      </c>
      <c r="BH49" s="539">
        <f>SUMIFS(CERT_PRES!$P:$P,CERT_PRES!$A:$A,$A49,CERT_PRES!$Q:$Q,"FEBRERO")</f>
        <v>0</v>
      </c>
      <c r="BI49" s="520">
        <v>0</v>
      </c>
      <c r="BJ49" s="539">
        <f>SUMIFS(CERT_PRES!$P:$P,CERT_PRES!$A:$A,$A49,CERT_PRES!$Q:$Q,"MARZO")</f>
        <v>0</v>
      </c>
      <c r="BK49" s="520">
        <v>0</v>
      </c>
      <c r="BL49" s="539">
        <f>SUMIFS(CERT_PRES!$P:$P,CERT_PRES!$A:$A,$A49,CERT_PRES!$Q:$Q,"ABRIL")</f>
        <v>0</v>
      </c>
      <c r="BM49" s="520">
        <v>26928.25</v>
      </c>
      <c r="BN49" s="539">
        <f>SUMIFS(CERT_PRES!$P:$P,CERT_PRES!$A:$A,$A49,CERT_PRES!$Q:$Q,"MAYO")</f>
        <v>26928.25</v>
      </c>
      <c r="BO49" s="520">
        <v>0</v>
      </c>
      <c r="BP49" s="539">
        <f>SUMIFS(CERT_PRES!$P:$P,CERT_PRES!$A:$A,$A49,CERT_PRES!$Q:$Q,"JUNIO")</f>
        <v>0</v>
      </c>
      <c r="BQ49" s="520">
        <v>0</v>
      </c>
      <c r="BR49" s="539">
        <f>SUMIFS(CERT_PRES!$P:$P,CERT_PRES!$A:$A,$A49,CERT_PRES!$Q:$Q,"JULIO")</f>
        <v>0</v>
      </c>
      <c r="BS49" s="520">
        <v>0</v>
      </c>
      <c r="BT49" s="539">
        <f>SUMIFS(CERT_PRES!$P:$P,CERT_PRES!$A:$A,$A49,CERT_PRES!$Q:$Q,"AGOSTO")</f>
        <v>0</v>
      </c>
      <c r="BU49" s="520">
        <v>0</v>
      </c>
      <c r="BV49" s="539">
        <f>SUMIFS(CERT_PRES!$P:$P,CERT_PRES!$A:$A,$A49,CERT_PRES!$Q:$Q,"SEPTIEMBRE")</f>
        <v>0</v>
      </c>
      <c r="BW49" s="520">
        <v>0</v>
      </c>
      <c r="BX49" s="539">
        <f>SUMIFS(CERT_PRES!$P:$P,CERT_PRES!$A:$A,$A49,CERT_PRES!$Q:$Q,"OCTUBRE")</f>
        <v>0</v>
      </c>
      <c r="BY49" s="520">
        <v>0</v>
      </c>
      <c r="BZ49" s="539">
        <f>SUMIFS(CERT_PRES!$P:$P,CERT_PRES!$A:$A,$A49,CERT_PRES!$Q:$Q,"NOVIEMBRE")</f>
        <v>0</v>
      </c>
      <c r="CA49" s="520">
        <v>0.05</v>
      </c>
      <c r="CB49" s="533">
        <f>SUMIFS(CERT_PRES!$P:$P,CERT_PRES!$A:$A,$A49,CERT_PRES!$Q:$Q,"DICIEMBRE")</f>
        <v>0</v>
      </c>
      <c r="CC49" s="533">
        <f t="shared" si="26"/>
        <v>26928.3</v>
      </c>
      <c r="CD49" s="552" t="str">
        <f t="shared" si="39"/>
        <v>SI</v>
      </c>
      <c r="CE49" s="553" t="str">
        <f t="shared" si="21"/>
        <v>VALIDADO</v>
      </c>
      <c r="CF49" s="554">
        <f>+((SUMIFS(REPROGRAM!$U:$U,REPROGRAM!$B:$B,$A49,REPROGRAM!$AA:$AA,"NO"))-(SUMIFS(REPROGRAM!$V:$V,REPROGRAM!$B:$B,$A49,REPROGRAM!$AA:$AA,"NO")))</f>
        <v>0</v>
      </c>
      <c r="CG49" s="554">
        <f t="shared" si="27"/>
        <v>26928.3</v>
      </c>
      <c r="CH49" s="554">
        <f t="shared" si="28"/>
        <v>0</v>
      </c>
      <c r="CI49" s="555" t="e">
        <f t="array" ref="CI49">IF(B49="","",INDEX(CATALOGO!C:C,MATCH(B49,CATALOGO!A:A,0)))</f>
        <v>#N/A</v>
      </c>
      <c r="CJ49" s="555" t="e">
        <f t="array" ref="CJ49">IF(B49="","",INDEX(CATALOGO!B:B,MATCH(B49,CATALOGO!A:A,0)))</f>
        <v>#N/A</v>
      </c>
      <c r="CK49" s="497" t="str">
        <f>IF(D49="","",INDEX(CATALOGO!G:G,MATCH(D49,CATALOGO!D:D,0)))</f>
        <v>COORDINACIÓN ZONAL 4</v>
      </c>
      <c r="CL49" s="497" t="str">
        <f>IF(D49="","",INDEX(CATALOGO!H:H,MATCH(D49,CATALOGO!D:D,0)))</f>
        <v>MANABI</v>
      </c>
      <c r="CM49" s="497" t="str">
        <f>IF(D49="","",INDEX(CATALOGO!I:I,MATCH(D49,CATALOGO!D:D,0)))</f>
        <v>CHONE</v>
      </c>
      <c r="CN49" s="556" t="str">
        <f t="array" ref="CN49">IF(H49="","",INDEX(CATALOGO!AE:AE,MATCH(H49,CATALOGO!AC:AC,0)))</f>
        <v>EXTERNALIZADOS</v>
      </c>
      <c r="CO49" s="497" t="str">
        <f t="shared" si="29"/>
        <v>NO APLICA</v>
      </c>
      <c r="CP49" s="497" t="str">
        <f>IF(E49="","",INDEX(CATALOGO!K:K,MATCH(POA_GC_2025!E49,CATALOGO!J:J,0)))</f>
        <v>PROV</v>
      </c>
      <c r="CQ49" s="497" t="str">
        <f t="shared" si="30"/>
        <v>CORRIENTE</v>
      </c>
      <c r="CR49" s="497" t="str">
        <f t="shared" si="31"/>
        <v>90000004</v>
      </c>
      <c r="CS49" s="562" t="str">
        <f>IFERROR(VLOOKUP(E49,CATALOGO!$AY$3:$AZ$24,2,0)," ")</f>
        <v>G21</v>
      </c>
      <c r="CT49" s="563" t="str">
        <f>IF(E49="","",INDEX(CATALOGO!AK:AK,MATCH(POA_GC_2025!E49,CATALOGO!AN:AN,0)))</f>
        <v>Mejorar las condiciones de vida de la población de forma integral, promoviendo el acceso equitativo a salud, vivienda y bienestar social.</v>
      </c>
      <c r="CU49" s="563" t="str">
        <f>IF(E49="","",INDEX(CATALOGO!AL:AL,MATCH(POA_GC_2025!E49,CATALOGO!AN:AN,0)))</f>
        <v>OE5 Incrementar la cobertura de las prestaciones de servicios de salud</v>
      </c>
      <c r="CV49" s="552" t="str">
        <f>IF(CU49="","",INDEX(CATALOGO!AM:AM,MATCH(POA_GC_2025!CU49,CATALOGO!AL:AL,0)))</f>
        <v>OE_5</v>
      </c>
      <c r="CW49" s="564"/>
      <c r="CX49" s="565">
        <f>SUMIFS(CERT_ACT_POA!AM:AM,CERT_ACT_POA!C:C,A49)</f>
        <v>26928.25</v>
      </c>
      <c r="CY49" s="565">
        <f t="shared" si="32"/>
        <v>4.9999999988358468E-2</v>
      </c>
      <c r="CZ49" s="566">
        <f>SUMIFS(CERT_ACT_POA!$AD:$AD,CERT_ACT_POA!$C:$C,POA_GC_2025!$A49)</f>
        <v>0</v>
      </c>
      <c r="DA49" s="566">
        <f>SUMIFS(CERT_ACT_POA!$AE:$AE,CERT_ACT_POA!$C:$C,POA_GC_2025!$A49)</f>
        <v>0</v>
      </c>
      <c r="DB49" s="566">
        <f>SUMIFS(CERT_ACT_POA!$AF:$AF,CERT_ACT_POA!$C:$C,POA_GC_2025!$A49)</f>
        <v>0</v>
      </c>
      <c r="DC49" s="552" t="str">
        <f t="shared" si="33"/>
        <v>53</v>
      </c>
      <c r="DD49" s="509"/>
      <c r="DE49" s="573"/>
      <c r="DF49" s="574">
        <f>SUMIFS(CERT_PRES!$M:$M,CERT_PRES!$A:$A,$A49)</f>
        <v>0</v>
      </c>
      <c r="DG49" s="574">
        <f>SUMIFS(CERT_PRES!$O:$O,CERT_PRES!$A:$A,$A49)</f>
        <v>26928.25</v>
      </c>
      <c r="DH49" s="574">
        <f>SUMIFS(CERT_PRES!$P:$P,CERT_PRES!$A:$A,$A49)</f>
        <v>26928.25</v>
      </c>
      <c r="DI49" s="587">
        <f t="shared" si="34"/>
        <v>0</v>
      </c>
      <c r="DJ49" s="668">
        <f>IFERROR(VLOOKUP($A49,CERT_PRES!$A$6:$L$3884,12,0),0)</f>
        <v>60</v>
      </c>
      <c r="DK49" s="574" t="str">
        <f t="shared" si="35"/>
        <v>OK</v>
      </c>
      <c r="DL49" s="574" t="str">
        <f t="shared" si="36"/>
        <v>OK</v>
      </c>
      <c r="DM49" s="574">
        <f t="shared" si="20"/>
        <v>26928.25</v>
      </c>
      <c r="DN49" s="574" t="str">
        <f t="shared" si="17"/>
        <v/>
      </c>
      <c r="DO49" s="588">
        <f>IFERROR(VLOOKUP(A49,#REF!,82,0),0)</f>
        <v>0</v>
      </c>
      <c r="DP49" s="589">
        <f t="shared" si="37"/>
        <v>26928.25</v>
      </c>
      <c r="DQ49" s="590">
        <f t="shared" si="38"/>
        <v>4.9999999999272404E-2</v>
      </c>
    </row>
    <row r="50" spans="1:121" s="39" customFormat="1" ht="17.25" customHeight="1">
      <c r="A50" s="3" t="s">
        <v>2708</v>
      </c>
      <c r="B50" s="470" t="str">
        <f>IF(D50="","",INDEX(CATALOGO!E:E,MATCH(D50,CATALOGO!D:D,0)))</f>
        <v>HOSPITAL GENERAL DE CHONE</v>
      </c>
      <c r="C50" s="218" t="s">
        <v>2457</v>
      </c>
      <c r="D50" s="471" t="s">
        <v>954</v>
      </c>
      <c r="E50" s="474" t="s">
        <v>225</v>
      </c>
      <c r="F50" s="471" t="str">
        <f t="shared" si="22"/>
        <v>000</v>
      </c>
      <c r="G50" s="472" t="s">
        <v>196</v>
      </c>
      <c r="H50" s="473">
        <v>530208</v>
      </c>
      <c r="I50" s="486" t="s">
        <v>1155</v>
      </c>
      <c r="J50" s="472" t="s">
        <v>193</v>
      </c>
      <c r="K50" s="487" t="str">
        <f>IF(J50="","",INDEX(CATALOGO!AT:AT,MATCH(POA_GC_2025!J50,CATALOGO!AS:AS,0)))</f>
        <v>0000</v>
      </c>
      <c r="L50" s="487" t="str">
        <f>IF(J50="","",INDEX(CATALOGO!AV:AV,MATCH(POA_GC_2025!J50,CATALOGO!AS:AS,0)))</f>
        <v>0000</v>
      </c>
      <c r="M50" s="488" t="str">
        <f>IF(D50="","",INDEX(CATALOGO!E:E,MATCH(D50,CATALOGO!D:D,0)))</f>
        <v>HOSPITAL GENERAL DE CHONE</v>
      </c>
      <c r="N50" s="489" t="str">
        <f>IF(E50="","",INDEX(CATALOGO!L:L,MATCH(POA_GC_2025!E50,CATALOGO!J:J,0)))</f>
        <v>PROVISION Y PRESTACION DE SERVICIOS DE SALUD</v>
      </c>
      <c r="O50" s="490" t="str">
        <f t="shared" si="23"/>
        <v>SIN PROYECTO</v>
      </c>
      <c r="P50" s="491" t="str">
        <f>IF(CR50="","",INDEX(CATALOGO!Q:Q,MATCH(POA_GC_2025!CR50,CATALOGO!P:P,0)))</f>
        <v>PRESTACION DE SERVICIOS DE SALUD SEGUNDO NIVEL</v>
      </c>
      <c r="Q50" s="496" t="str">
        <f>IF(H50="","",INDEX(CATALOGO!AD:AD,MATCH(POA_GC_2025!H50,CATALOGO!AC:AC,0)))</f>
        <v>SERVICIO DE SEGURIDAD Y VIGILANCIA</v>
      </c>
      <c r="R50" s="490" t="str">
        <f t="array" ref="R50">IF(J50="","",INDEX(CATALOGO!AR:AR,MATCH(J50,CATALOGO!AS:AS,0)))</f>
        <v>RECURSOS FISCALES</v>
      </c>
      <c r="S50" s="497" t="str">
        <f>IF(K50="","",INDEX(CATALOGO!AU:AU,MATCH(K50,CATALOGO!AT:AT,0)))</f>
        <v>SIN ORGANISMO</v>
      </c>
      <c r="T50" s="497" t="str">
        <f>IF(L50="","",INDEX(CATALOGO!AW:AW,MATCH(POA_GC_2025!L50,CATALOGO!AV:AV,0)))</f>
        <v>SIN CORRELATIVO</v>
      </c>
      <c r="U50" s="498" t="s">
        <v>495</v>
      </c>
      <c r="V50" s="499" t="s">
        <v>2482</v>
      </c>
      <c r="W50" s="499" t="s">
        <v>2489</v>
      </c>
      <c r="X50" s="500" t="str">
        <f t="array" ref="X50">IF(H50="","",INDEX(CATALOGO!AH:AH,MATCH(H50,CATALOGO!AC:AC,0)))</f>
        <v>06</v>
      </c>
      <c r="Y50" s="507" t="str">
        <f t="array" ref="Y50">IF(H50="","",INDEX(CATALOGO!AF:AF,MATCH(H50,CATALOGO!AC:AC,0)))</f>
        <v>NA</v>
      </c>
      <c r="Z50" s="507" t="str">
        <f t="array" ref="Z50">IF(H50="","",INDEX(CATALOGO!AG:AG,MATCH(H50,CATALOGO!AC:AC,0)))</f>
        <v>NA</v>
      </c>
      <c r="AA50" s="508" t="s">
        <v>207</v>
      </c>
      <c r="AB50" s="509" t="s">
        <v>2508</v>
      </c>
      <c r="AC50" s="510" t="s">
        <v>209</v>
      </c>
      <c r="AD50" s="511" t="s">
        <v>44</v>
      </c>
      <c r="AE50" s="512">
        <v>46040</v>
      </c>
      <c r="AF50" s="512">
        <v>46042</v>
      </c>
      <c r="AG50" s="512"/>
      <c r="AH50" s="512"/>
      <c r="AI50" s="512"/>
      <c r="AJ50" s="519"/>
      <c r="AK50" s="512">
        <v>46047</v>
      </c>
      <c r="AL50" s="512">
        <v>46053</v>
      </c>
      <c r="AM50" s="511" t="s">
        <v>41</v>
      </c>
      <c r="AN50" s="520">
        <v>103191.12</v>
      </c>
      <c r="AO50" s="520">
        <v>0</v>
      </c>
      <c r="AP50" s="520">
        <v>0</v>
      </c>
      <c r="AQ50" s="520">
        <v>0</v>
      </c>
      <c r="AR50" s="520">
        <v>0</v>
      </c>
      <c r="AS50" s="520">
        <v>0</v>
      </c>
      <c r="AT50" s="520">
        <v>0</v>
      </c>
      <c r="AU50" s="520">
        <v>0</v>
      </c>
      <c r="AV50" s="520">
        <v>0</v>
      </c>
      <c r="AW50" s="520">
        <v>0</v>
      </c>
      <c r="AX50" s="520">
        <v>0</v>
      </c>
      <c r="AY50" s="520">
        <v>0</v>
      </c>
      <c r="AZ50" s="533">
        <f t="shared" si="24"/>
        <v>103191.12</v>
      </c>
      <c r="BA50" s="509"/>
      <c r="BB50" s="534">
        <f>SUMIFS(REPROGRAM!W:W,REPROGRAM!B:B,POA_GC_2025!A50)</f>
        <v>175305.14</v>
      </c>
      <c r="BC50" s="534">
        <f>SUMIFS(REPROGRAM!Y:Y,REPROGRAM!B:B,POA_GC_2025!A50)</f>
        <v>115314.86</v>
      </c>
      <c r="BD50" s="534">
        <f t="shared" si="25"/>
        <v>163181.40000000002</v>
      </c>
      <c r="BE50" s="520">
        <v>0</v>
      </c>
      <c r="BF50" s="539">
        <f>SUMIFS(CERT_PRES!$P:$P,CERT_PRES!$A:$A,$A50,CERT_PRES!$Q:$Q,"ENERO")</f>
        <v>0</v>
      </c>
      <c r="BG50" s="520">
        <v>32636.28</v>
      </c>
      <c r="BH50" s="539">
        <f>SUMIFS(CERT_PRES!$P:$P,CERT_PRES!$A:$A,$A50,CERT_PRES!$Q:$Q,"FEBRERO")</f>
        <v>32636.28</v>
      </c>
      <c r="BI50" s="520">
        <v>15230.26</v>
      </c>
      <c r="BJ50" s="539">
        <f>SUMIFS(CERT_PRES!$P:$P,CERT_PRES!$A:$A,$A50,CERT_PRES!$Q:$Q,"MARZO")</f>
        <v>15230.26</v>
      </c>
      <c r="BK50" s="520">
        <v>0</v>
      </c>
      <c r="BL50" s="539">
        <f>SUMIFS(CERT_PRES!$P:$P,CERT_PRES!$A:$A,$A50,CERT_PRES!$Q:$Q,"ABRIL")</f>
        <v>0</v>
      </c>
      <c r="BM50" s="520">
        <v>115314.76</v>
      </c>
      <c r="BN50" s="539">
        <f>SUMIFS(CERT_PRES!$P:$P,CERT_PRES!$A:$A,$A50,CERT_PRES!$Q:$Q,"MAYO")</f>
        <v>115314.76</v>
      </c>
      <c r="BO50" s="520">
        <v>0</v>
      </c>
      <c r="BP50" s="539">
        <f>SUMIFS(CERT_PRES!$P:$P,CERT_PRES!$A:$A,$A50,CERT_PRES!$Q:$Q,"JUNIO")</f>
        <v>0</v>
      </c>
      <c r="BQ50" s="520">
        <v>0</v>
      </c>
      <c r="BR50" s="539">
        <f>SUMIFS(CERT_PRES!$P:$P,CERT_PRES!$A:$A,$A50,CERT_PRES!$Q:$Q,"JULIO")</f>
        <v>0</v>
      </c>
      <c r="BS50" s="520">
        <v>0</v>
      </c>
      <c r="BT50" s="539">
        <f>SUMIFS(CERT_PRES!$P:$P,CERT_PRES!$A:$A,$A50,CERT_PRES!$Q:$Q,"AGOSTO")</f>
        <v>0</v>
      </c>
      <c r="BU50" s="520">
        <v>0</v>
      </c>
      <c r="BV50" s="539">
        <f>SUMIFS(CERT_PRES!$P:$P,CERT_PRES!$A:$A,$A50,CERT_PRES!$Q:$Q,"SEPTIEMBRE")</f>
        <v>0</v>
      </c>
      <c r="BW50" s="520">
        <v>0</v>
      </c>
      <c r="BX50" s="539">
        <f>SUMIFS(CERT_PRES!$P:$P,CERT_PRES!$A:$A,$A50,CERT_PRES!$Q:$Q,"OCTUBRE")</f>
        <v>0</v>
      </c>
      <c r="BY50" s="520">
        <v>0</v>
      </c>
      <c r="BZ50" s="539">
        <f>SUMIFS(CERT_PRES!$P:$P,CERT_PRES!$A:$A,$A50,CERT_PRES!$Q:$Q,"NOVIEMBRE")</f>
        <v>0</v>
      </c>
      <c r="CA50" s="520">
        <v>0.1</v>
      </c>
      <c r="CB50" s="533">
        <f>SUMIFS(CERT_PRES!$P:$P,CERT_PRES!$A:$A,$A50,CERT_PRES!$Q:$Q,"DICIEMBRE")</f>
        <v>0</v>
      </c>
      <c r="CC50" s="533">
        <f t="shared" si="26"/>
        <v>163181.4</v>
      </c>
      <c r="CD50" s="552" t="str">
        <f t="shared" si="39"/>
        <v>SI</v>
      </c>
      <c r="CE50" s="553" t="str">
        <f t="shared" si="21"/>
        <v>VALIDADO</v>
      </c>
      <c r="CF50" s="554">
        <f>+((SUMIFS(REPROGRAM!$U:$U,REPROGRAM!$B:$B,$A50,REPROGRAM!$AA:$AA,"NO"))-(SUMIFS(REPROGRAM!$V:$V,REPROGRAM!$B:$B,$A50,REPROGRAM!$AA:$AA,"NO")))</f>
        <v>0</v>
      </c>
      <c r="CG50" s="554">
        <f t="shared" si="27"/>
        <v>163181.4</v>
      </c>
      <c r="CH50" s="554">
        <f t="shared" si="28"/>
        <v>0</v>
      </c>
      <c r="CI50" s="555" t="e">
        <f t="array" ref="CI50">IF(B50="","",INDEX(CATALOGO!C:C,MATCH(B50,CATALOGO!A:A,0)))</f>
        <v>#N/A</v>
      </c>
      <c r="CJ50" s="555" t="e">
        <f t="array" ref="CJ50">IF(B50="","",INDEX(CATALOGO!B:B,MATCH(B50,CATALOGO!A:A,0)))</f>
        <v>#N/A</v>
      </c>
      <c r="CK50" s="497" t="str">
        <f>IF(D50="","",INDEX(CATALOGO!G:G,MATCH(D50,CATALOGO!D:D,0)))</f>
        <v>COORDINACIÓN ZONAL 4</v>
      </c>
      <c r="CL50" s="497" t="str">
        <f>IF(D50="","",INDEX(CATALOGO!H:H,MATCH(D50,CATALOGO!D:D,0)))</f>
        <v>MANABI</v>
      </c>
      <c r="CM50" s="497" t="str">
        <f>IF(D50="","",INDEX(CATALOGO!I:I,MATCH(D50,CATALOGO!D:D,0)))</f>
        <v>CHONE</v>
      </c>
      <c r="CN50" s="556" t="str">
        <f t="array" ref="CN50">IF(H50="","",INDEX(CATALOGO!AE:AE,MATCH(H50,CATALOGO!AC:AC,0)))</f>
        <v>EXTERNALIZADOS</v>
      </c>
      <c r="CO50" s="497" t="str">
        <f t="shared" si="29"/>
        <v>NO APLICA</v>
      </c>
      <c r="CP50" s="497" t="str">
        <f>IF(E50="","",INDEX(CATALOGO!K:K,MATCH(POA_GC_2025!E50,CATALOGO!J:J,0)))</f>
        <v>PROV</v>
      </c>
      <c r="CQ50" s="497" t="str">
        <f t="shared" si="30"/>
        <v>CORRIENTE</v>
      </c>
      <c r="CR50" s="497" t="str">
        <f t="shared" si="31"/>
        <v>90000004</v>
      </c>
      <c r="CS50" s="562" t="str">
        <f>IFERROR(VLOOKUP(E50,CATALOGO!$AY$3:$AZ$24,2,0)," ")</f>
        <v>G21</v>
      </c>
      <c r="CT50" s="563" t="str">
        <f>IF(E50="","",INDEX(CATALOGO!AK:AK,MATCH(POA_GC_2025!E50,CATALOGO!AN:AN,0)))</f>
        <v>Mejorar las condiciones de vida de la población de forma integral, promoviendo el acceso equitativo a salud, vivienda y bienestar social.</v>
      </c>
      <c r="CU50" s="563" t="str">
        <f>IF(E50="","",INDEX(CATALOGO!AL:AL,MATCH(POA_GC_2025!E50,CATALOGO!AN:AN,0)))</f>
        <v>OE5 Incrementar la cobertura de las prestaciones de servicios de salud</v>
      </c>
      <c r="CV50" s="552" t="str">
        <f>IF(CU50="","",INDEX(CATALOGO!AM:AM,MATCH(POA_GC_2025!CU50,CATALOGO!AL:AL,0)))</f>
        <v>OE_5</v>
      </c>
      <c r="CW50" s="564"/>
      <c r="CX50" s="565">
        <f>SUMIFS(CERT_ACT_POA!AM:AM,CERT_ACT_POA!C:C,A50)</f>
        <v>163181.4</v>
      </c>
      <c r="CY50" s="565">
        <f t="shared" si="32"/>
        <v>2.9103830456733704E-11</v>
      </c>
      <c r="CZ50" s="566">
        <f>SUMIFS(CERT_ACT_POA!$AD:$AD,CERT_ACT_POA!$C:$C,POA_GC_2025!$A50)</f>
        <v>0</v>
      </c>
      <c r="DA50" s="566">
        <f>SUMIFS(CERT_ACT_POA!$AE:$AE,CERT_ACT_POA!$C:$C,POA_GC_2025!$A50)</f>
        <v>0</v>
      </c>
      <c r="DB50" s="566">
        <f>SUMIFS(CERT_ACT_POA!$AF:$AF,CERT_ACT_POA!$C:$C,POA_GC_2025!$A50)</f>
        <v>0</v>
      </c>
      <c r="DC50" s="552" t="str">
        <f t="shared" si="33"/>
        <v>53</v>
      </c>
      <c r="DD50" s="509"/>
      <c r="DE50" s="573"/>
      <c r="DF50" s="574">
        <f>SUMIFS(CERT_PRES!$M:$M,CERT_PRES!$A:$A,$A50)</f>
        <v>0</v>
      </c>
      <c r="DG50" s="574">
        <f>SUMIFS(CERT_PRES!$O:$O,CERT_PRES!$A:$A,$A50)</f>
        <v>163181.4</v>
      </c>
      <c r="DH50" s="574">
        <f>SUMIFS(CERT_PRES!$P:$P,CERT_PRES!$A:$A,$A50)</f>
        <v>163181.29999999999</v>
      </c>
      <c r="DI50" s="587">
        <f t="shared" si="34"/>
        <v>0</v>
      </c>
      <c r="DJ50" s="668">
        <f>IFERROR(VLOOKUP($A50,CERT_PRES!$A$6:$L$3884,12,0),0)</f>
        <v>5</v>
      </c>
      <c r="DK50" s="574" t="str">
        <f t="shared" si="35"/>
        <v>OK</v>
      </c>
      <c r="DL50" s="574" t="str">
        <f t="shared" si="36"/>
        <v>OK</v>
      </c>
      <c r="DM50" s="574">
        <f t="shared" si="20"/>
        <v>163181.29999999999</v>
      </c>
      <c r="DN50" s="574" t="str">
        <f t="shared" si="17"/>
        <v/>
      </c>
      <c r="DO50" s="588">
        <f>IFERROR(VLOOKUP(A50,#REF!,82,0),0)</f>
        <v>0</v>
      </c>
      <c r="DP50" s="589">
        <f t="shared" si="37"/>
        <v>163181.4</v>
      </c>
      <c r="DQ50" s="590">
        <f t="shared" si="38"/>
        <v>0</v>
      </c>
    </row>
    <row r="51" spans="1:121" s="39" customFormat="1" ht="17.25" customHeight="1">
      <c r="A51" s="3" t="s">
        <v>2709</v>
      </c>
      <c r="B51" s="470" t="str">
        <f>IF(D51="","",INDEX(CATALOGO!E:E,MATCH(D51,CATALOGO!D:D,0)))</f>
        <v>HOSPITAL GENERAL DE CHONE</v>
      </c>
      <c r="C51" s="218" t="s">
        <v>2457</v>
      </c>
      <c r="D51" s="471" t="s">
        <v>954</v>
      </c>
      <c r="E51" s="474" t="s">
        <v>225</v>
      </c>
      <c r="F51" s="471" t="str">
        <f t="shared" si="22"/>
        <v>000</v>
      </c>
      <c r="G51" s="472" t="s">
        <v>196</v>
      </c>
      <c r="H51" s="473">
        <v>530208</v>
      </c>
      <c r="I51" s="486" t="s">
        <v>1155</v>
      </c>
      <c r="J51" s="472" t="s">
        <v>193</v>
      </c>
      <c r="K51" s="487" t="str">
        <f>IF(J51="","",INDEX(CATALOGO!AT:AT,MATCH(POA_GC_2025!J51,CATALOGO!AS:AS,0)))</f>
        <v>0000</v>
      </c>
      <c r="L51" s="487" t="str">
        <f>IF(J51="","",INDEX(CATALOGO!AV:AV,MATCH(POA_GC_2025!J51,CATALOGO!AS:AS,0)))</f>
        <v>0000</v>
      </c>
      <c r="M51" s="488" t="str">
        <f>IF(D51="","",INDEX(CATALOGO!E:E,MATCH(D51,CATALOGO!D:D,0)))</f>
        <v>HOSPITAL GENERAL DE CHONE</v>
      </c>
      <c r="N51" s="489" t="str">
        <f>IF(E51="","",INDEX(CATALOGO!L:L,MATCH(POA_GC_2025!E51,CATALOGO!J:J,0)))</f>
        <v>PROVISION Y PRESTACION DE SERVICIOS DE SALUD</v>
      </c>
      <c r="O51" s="490" t="str">
        <f t="shared" si="23"/>
        <v>SIN PROYECTO</v>
      </c>
      <c r="P51" s="491" t="str">
        <f>IF(CR51="","",INDEX(CATALOGO!Q:Q,MATCH(POA_GC_2025!CR51,CATALOGO!P:P,0)))</f>
        <v>PRESTACION DE SERVICIOS DE SALUD SEGUNDO NIVEL</v>
      </c>
      <c r="Q51" s="496" t="str">
        <f>IF(H51="","",INDEX(CATALOGO!AD:AD,MATCH(POA_GC_2025!H51,CATALOGO!AC:AC,0)))</f>
        <v>SERVICIO DE SEGURIDAD Y VIGILANCIA</v>
      </c>
      <c r="R51" s="490" t="str">
        <f t="array" ref="R51">IF(J51="","",INDEX(CATALOGO!AR:AR,MATCH(J51,CATALOGO!AS:AS,0)))</f>
        <v>RECURSOS FISCALES</v>
      </c>
      <c r="S51" s="497" t="str">
        <f>IF(K51="","",INDEX(CATALOGO!AU:AU,MATCH(K51,CATALOGO!AT:AT,0)))</f>
        <v>SIN ORGANISMO</v>
      </c>
      <c r="T51" s="497" t="str">
        <f>IF(L51="","",INDEX(CATALOGO!AW:AW,MATCH(POA_GC_2025!L51,CATALOGO!AV:AV,0)))</f>
        <v>SIN CORRELATIVO</v>
      </c>
      <c r="U51" s="498" t="s">
        <v>495</v>
      </c>
      <c r="V51" s="499" t="s">
        <v>2482</v>
      </c>
      <c r="W51" s="499" t="s">
        <v>2489</v>
      </c>
      <c r="X51" s="500" t="str">
        <f t="array" ref="X51">IF(H51="","",INDEX(CATALOGO!AH:AH,MATCH(H51,CATALOGO!AC:AC,0)))</f>
        <v>06</v>
      </c>
      <c r="Y51" s="507" t="str">
        <f t="array" ref="Y51">IF(H51="","",INDEX(CATALOGO!AF:AF,MATCH(H51,CATALOGO!AC:AC,0)))</f>
        <v>NA</v>
      </c>
      <c r="Z51" s="507" t="str">
        <f t="array" ref="Z51">IF(H51="","",INDEX(CATALOGO!AG:AG,MATCH(H51,CATALOGO!AC:AC,0)))</f>
        <v>NA</v>
      </c>
      <c r="AA51" s="508" t="s">
        <v>207</v>
      </c>
      <c r="AB51" s="509" t="s">
        <v>2509</v>
      </c>
      <c r="AC51" s="510" t="s">
        <v>209</v>
      </c>
      <c r="AD51" s="511" t="s">
        <v>44</v>
      </c>
      <c r="AE51" s="512">
        <v>46040</v>
      </c>
      <c r="AF51" s="512">
        <v>46042</v>
      </c>
      <c r="AG51" s="512"/>
      <c r="AH51" s="512"/>
      <c r="AI51" s="512"/>
      <c r="AJ51" s="519"/>
      <c r="AK51" s="512">
        <v>46047</v>
      </c>
      <c r="AL51" s="512">
        <v>46053</v>
      </c>
      <c r="AM51" s="511" t="s">
        <v>41</v>
      </c>
      <c r="AN51" s="520">
        <v>28806.97</v>
      </c>
      <c r="AO51" s="520">
        <v>0</v>
      </c>
      <c r="AP51" s="520">
        <v>0</v>
      </c>
      <c r="AQ51" s="520">
        <v>0</v>
      </c>
      <c r="AR51" s="520">
        <v>0</v>
      </c>
      <c r="AS51" s="520">
        <v>0</v>
      </c>
      <c r="AT51" s="520">
        <v>0</v>
      </c>
      <c r="AU51" s="520">
        <v>0</v>
      </c>
      <c r="AV51" s="520">
        <v>0</v>
      </c>
      <c r="AW51" s="520">
        <v>0</v>
      </c>
      <c r="AX51" s="520">
        <v>0</v>
      </c>
      <c r="AY51" s="520">
        <v>0</v>
      </c>
      <c r="AZ51" s="533">
        <f t="shared" si="24"/>
        <v>28806.97</v>
      </c>
      <c r="BA51" s="509"/>
      <c r="BB51" s="534">
        <f>SUMIFS(REPROGRAM!W:W,REPROGRAM!B:B,POA_GC_2025!A51)</f>
        <v>0</v>
      </c>
      <c r="BC51" s="534">
        <f>SUMIFS(REPROGRAM!Y:Y,REPROGRAM!B:B,POA_GC_2025!A51)</f>
        <v>0</v>
      </c>
      <c r="BD51" s="534">
        <f t="shared" si="25"/>
        <v>28806.97</v>
      </c>
      <c r="BE51" s="520">
        <v>0</v>
      </c>
      <c r="BF51" s="539">
        <f>SUMIFS(CERT_PRES!$P:$P,CERT_PRES!$A:$A,$A51,CERT_PRES!$Q:$Q,"ENERO")</f>
        <v>0</v>
      </c>
      <c r="BG51" s="520">
        <v>0</v>
      </c>
      <c r="BH51" s="539">
        <f>SUMIFS(CERT_PRES!$P:$P,CERT_PRES!$A:$A,$A51,CERT_PRES!$Q:$Q,"FEBRERO")</f>
        <v>0</v>
      </c>
      <c r="BI51" s="520">
        <v>28806.97</v>
      </c>
      <c r="BJ51" s="539">
        <f>SUMIFS(CERT_PRES!$P:$P,CERT_PRES!$A:$A,$A51,CERT_PRES!$Q:$Q,"MARZO")</f>
        <v>28806.97</v>
      </c>
      <c r="BK51" s="520">
        <v>0</v>
      </c>
      <c r="BL51" s="539">
        <f>SUMIFS(CERT_PRES!$P:$P,CERT_PRES!$A:$A,$A51,CERT_PRES!$Q:$Q,"ABRIL")</f>
        <v>0</v>
      </c>
      <c r="BM51" s="520">
        <v>0</v>
      </c>
      <c r="BN51" s="539">
        <f>SUMIFS(CERT_PRES!$P:$P,CERT_PRES!$A:$A,$A51,CERT_PRES!$Q:$Q,"MAYO")</f>
        <v>0</v>
      </c>
      <c r="BO51" s="520">
        <v>0</v>
      </c>
      <c r="BP51" s="539">
        <f>SUMIFS(CERT_PRES!$P:$P,CERT_PRES!$A:$A,$A51,CERT_PRES!$Q:$Q,"JUNIO")</f>
        <v>0</v>
      </c>
      <c r="BQ51" s="520">
        <v>0</v>
      </c>
      <c r="BR51" s="539">
        <f>SUMIFS(CERT_PRES!$P:$P,CERT_PRES!$A:$A,$A51,CERT_PRES!$Q:$Q,"JULIO")</f>
        <v>0</v>
      </c>
      <c r="BS51" s="520">
        <v>0</v>
      </c>
      <c r="BT51" s="539">
        <f>SUMIFS(CERT_PRES!$P:$P,CERT_PRES!$A:$A,$A51,CERT_PRES!$Q:$Q,"AGOSTO")</f>
        <v>0</v>
      </c>
      <c r="BU51" s="520">
        <v>0</v>
      </c>
      <c r="BV51" s="539">
        <f>SUMIFS(CERT_PRES!$P:$P,CERT_PRES!$A:$A,$A51,CERT_PRES!$Q:$Q,"SEPTIEMBRE")</f>
        <v>0</v>
      </c>
      <c r="BW51" s="520">
        <v>0</v>
      </c>
      <c r="BX51" s="539">
        <f>SUMIFS(CERT_PRES!$P:$P,CERT_PRES!$A:$A,$A51,CERT_PRES!$Q:$Q,"OCTUBRE")</f>
        <v>0</v>
      </c>
      <c r="BY51" s="520">
        <v>0</v>
      </c>
      <c r="BZ51" s="539">
        <f>SUMIFS(CERT_PRES!$P:$P,CERT_PRES!$A:$A,$A51,CERT_PRES!$Q:$Q,"NOVIEMBRE")</f>
        <v>0</v>
      </c>
      <c r="CA51" s="520">
        <v>0</v>
      </c>
      <c r="CB51" s="533">
        <f>SUMIFS(CERT_PRES!$P:$P,CERT_PRES!$A:$A,$A51,CERT_PRES!$Q:$Q,"DICIEMBRE")</f>
        <v>0</v>
      </c>
      <c r="CC51" s="533">
        <f t="shared" si="26"/>
        <v>28806.97</v>
      </c>
      <c r="CD51" s="552" t="str">
        <f t="shared" si="39"/>
        <v>SI</v>
      </c>
      <c r="CE51" s="553" t="str">
        <f t="shared" si="21"/>
        <v>VALIDADO</v>
      </c>
      <c r="CF51" s="554">
        <f>+((SUMIFS(REPROGRAM!$U:$U,REPROGRAM!$B:$B,$A51,REPROGRAM!$AA:$AA,"NO"))-(SUMIFS(REPROGRAM!$V:$V,REPROGRAM!$B:$B,$A51,REPROGRAM!$AA:$AA,"NO")))</f>
        <v>0</v>
      </c>
      <c r="CG51" s="554">
        <f t="shared" si="27"/>
        <v>28806.97</v>
      </c>
      <c r="CH51" s="554">
        <f t="shared" si="28"/>
        <v>0</v>
      </c>
      <c r="CI51" s="555" t="e">
        <f t="array" ref="CI51">IF(B51="","",INDEX(CATALOGO!C:C,MATCH(B51,CATALOGO!A:A,0)))</f>
        <v>#N/A</v>
      </c>
      <c r="CJ51" s="555" t="e">
        <f t="array" ref="CJ51">IF(B51="","",INDEX(CATALOGO!B:B,MATCH(B51,CATALOGO!A:A,0)))</f>
        <v>#N/A</v>
      </c>
      <c r="CK51" s="497" t="str">
        <f>IF(D51="","",INDEX(CATALOGO!G:G,MATCH(D51,CATALOGO!D:D,0)))</f>
        <v>COORDINACIÓN ZONAL 4</v>
      </c>
      <c r="CL51" s="497" t="str">
        <f>IF(D51="","",INDEX(CATALOGO!H:H,MATCH(D51,CATALOGO!D:D,0)))</f>
        <v>MANABI</v>
      </c>
      <c r="CM51" s="497" t="str">
        <f>IF(D51="","",INDEX(CATALOGO!I:I,MATCH(D51,CATALOGO!D:D,0)))</f>
        <v>CHONE</v>
      </c>
      <c r="CN51" s="556" t="str">
        <f t="array" ref="CN51">IF(H51="","",INDEX(CATALOGO!AE:AE,MATCH(H51,CATALOGO!AC:AC,0)))</f>
        <v>EXTERNALIZADOS</v>
      </c>
      <c r="CO51" s="497" t="str">
        <f t="shared" si="29"/>
        <v>NO APLICA</v>
      </c>
      <c r="CP51" s="497" t="str">
        <f>IF(E51="","",INDEX(CATALOGO!K:K,MATCH(POA_GC_2025!E51,CATALOGO!J:J,0)))</f>
        <v>PROV</v>
      </c>
      <c r="CQ51" s="497" t="str">
        <f t="shared" si="30"/>
        <v>CORRIENTE</v>
      </c>
      <c r="CR51" s="497" t="str">
        <f t="shared" si="31"/>
        <v>90000004</v>
      </c>
      <c r="CS51" s="562" t="str">
        <f>IFERROR(VLOOKUP(E51,CATALOGO!$AY$3:$AZ$24,2,0)," ")</f>
        <v>G21</v>
      </c>
      <c r="CT51" s="563" t="str">
        <f>IF(E51="","",INDEX(CATALOGO!AK:AK,MATCH(POA_GC_2025!E51,CATALOGO!AN:AN,0)))</f>
        <v>Mejorar las condiciones de vida de la población de forma integral, promoviendo el acceso equitativo a salud, vivienda y bienestar social.</v>
      </c>
      <c r="CU51" s="563" t="str">
        <f>IF(E51="","",INDEX(CATALOGO!AL:AL,MATCH(POA_GC_2025!E51,CATALOGO!AN:AN,0)))</f>
        <v>OE5 Incrementar la cobertura de las prestaciones de servicios de salud</v>
      </c>
      <c r="CV51" s="552" t="str">
        <f>IF(CU51="","",INDEX(CATALOGO!AM:AM,MATCH(POA_GC_2025!CU51,CATALOGO!AL:AL,0)))</f>
        <v>OE_5</v>
      </c>
      <c r="CW51" s="564"/>
      <c r="CX51" s="565">
        <f>SUMIFS(CERT_ACT_POA!AM:AM,CERT_ACT_POA!C:C,A51)</f>
        <v>28806.97</v>
      </c>
      <c r="CY51" s="565">
        <f t="shared" si="32"/>
        <v>0</v>
      </c>
      <c r="CZ51" s="566">
        <f>SUMIFS(CERT_ACT_POA!$AD:$AD,CERT_ACT_POA!$C:$C,POA_GC_2025!$A51)</f>
        <v>0</v>
      </c>
      <c r="DA51" s="566">
        <f>SUMIFS(CERT_ACT_POA!$AE:$AE,CERT_ACT_POA!$C:$C,POA_GC_2025!$A51)</f>
        <v>0</v>
      </c>
      <c r="DB51" s="566">
        <f>SUMIFS(CERT_ACT_POA!$AF:$AF,CERT_ACT_POA!$C:$C,POA_GC_2025!$A51)</f>
        <v>0</v>
      </c>
      <c r="DC51" s="552" t="str">
        <f t="shared" si="33"/>
        <v>53</v>
      </c>
      <c r="DD51" s="509"/>
      <c r="DE51" s="573"/>
      <c r="DF51" s="574">
        <f>SUMIFS(CERT_PRES!$M:$M,CERT_PRES!$A:$A,$A51)</f>
        <v>0</v>
      </c>
      <c r="DG51" s="574">
        <f>SUMIFS(CERT_PRES!$O:$O,CERT_PRES!$A:$A,$A51)</f>
        <v>28806.97</v>
      </c>
      <c r="DH51" s="574">
        <f>SUMIFS(CERT_PRES!$P:$P,CERT_PRES!$A:$A,$A51)</f>
        <v>28806.97</v>
      </c>
      <c r="DI51" s="587">
        <f t="shared" si="34"/>
        <v>0</v>
      </c>
      <c r="DJ51" s="668">
        <f>IFERROR(VLOOKUP($A51,CERT_PRES!$A$6:$L$3884,12,0),0)</f>
        <v>10</v>
      </c>
      <c r="DK51" s="574" t="str">
        <f t="shared" si="35"/>
        <v>OK</v>
      </c>
      <c r="DL51" s="574" t="str">
        <f t="shared" si="36"/>
        <v>OK</v>
      </c>
      <c r="DM51" s="574">
        <f t="shared" si="20"/>
        <v>28806.97</v>
      </c>
      <c r="DN51" s="574" t="str">
        <f t="shared" si="17"/>
        <v/>
      </c>
      <c r="DO51" s="588">
        <f>IFERROR(VLOOKUP(A51,#REF!,82,0),0)</f>
        <v>0</v>
      </c>
      <c r="DP51" s="589">
        <f t="shared" si="37"/>
        <v>28806.97</v>
      </c>
      <c r="DQ51" s="590">
        <f t="shared" si="38"/>
        <v>0</v>
      </c>
    </row>
    <row r="52" spans="1:121" s="39" customFormat="1" ht="17.25" customHeight="1">
      <c r="A52" s="3" t="s">
        <v>2710</v>
      </c>
      <c r="B52" s="470" t="str">
        <f>IF(D52="","",INDEX(CATALOGO!E:E,MATCH(D52,CATALOGO!D:D,0)))</f>
        <v>HOSPITAL GENERAL DE CHONE</v>
      </c>
      <c r="C52" s="218" t="s">
        <v>2458</v>
      </c>
      <c r="D52" s="471" t="s">
        <v>954</v>
      </c>
      <c r="E52" s="474" t="s">
        <v>225</v>
      </c>
      <c r="F52" s="471" t="str">
        <f t="shared" si="22"/>
        <v>000</v>
      </c>
      <c r="G52" s="472" t="s">
        <v>196</v>
      </c>
      <c r="H52" s="473">
        <v>530209</v>
      </c>
      <c r="I52" s="486" t="s">
        <v>1155</v>
      </c>
      <c r="J52" s="472" t="s">
        <v>193</v>
      </c>
      <c r="K52" s="487" t="str">
        <f>IF(J52="","",INDEX(CATALOGO!AT:AT,MATCH(POA_GC_2025!J52,CATALOGO!AS:AS,0)))</f>
        <v>0000</v>
      </c>
      <c r="L52" s="487" t="str">
        <f>IF(J52="","",INDEX(CATALOGO!AV:AV,MATCH(POA_GC_2025!J52,CATALOGO!AS:AS,0)))</f>
        <v>0000</v>
      </c>
      <c r="M52" s="488" t="str">
        <f>IF(D52="","",INDEX(CATALOGO!E:E,MATCH(D52,CATALOGO!D:D,0)))</f>
        <v>HOSPITAL GENERAL DE CHONE</v>
      </c>
      <c r="N52" s="489" t="str">
        <f>IF(E52="","",INDEX(CATALOGO!L:L,MATCH(POA_GC_2025!E52,CATALOGO!J:J,0)))</f>
        <v>PROVISION Y PRESTACION DE SERVICIOS DE SALUD</v>
      </c>
      <c r="O52" s="490" t="str">
        <f t="shared" si="23"/>
        <v>SIN PROYECTO</v>
      </c>
      <c r="P52" s="491" t="str">
        <f>IF(CR52="","",INDEX(CATALOGO!Q:Q,MATCH(POA_GC_2025!CR52,CATALOGO!P:P,0)))</f>
        <v>PRESTACION DE SERVICIOS DE SALUD SEGUNDO NIVEL</v>
      </c>
      <c r="Q52" s="496" t="str">
        <f>IF(H52="","",INDEX(CATALOGO!AD:AD,MATCH(POA_GC_2025!H52,CATALOGO!AC:AC,0)))</f>
        <v>SERVICIOS DE ASEO LAVADO DE VESTIMENTA DE TRABAJO</v>
      </c>
      <c r="R52" s="490" t="str">
        <f t="array" ref="R52">IF(J52="","",INDEX(CATALOGO!AR:AR,MATCH(J52,CATALOGO!AS:AS,0)))</f>
        <v>RECURSOS FISCALES</v>
      </c>
      <c r="S52" s="497" t="str">
        <f>IF(K52="","",INDEX(CATALOGO!AU:AU,MATCH(K52,CATALOGO!AT:AT,0)))</f>
        <v>SIN ORGANISMO</v>
      </c>
      <c r="T52" s="497" t="str">
        <f>IF(L52="","",INDEX(CATALOGO!AW:AW,MATCH(POA_GC_2025!L52,CATALOGO!AV:AV,0)))</f>
        <v>SIN CORRELATIVO</v>
      </c>
      <c r="U52" s="498" t="s">
        <v>495</v>
      </c>
      <c r="V52" s="499" t="s">
        <v>2482</v>
      </c>
      <c r="W52" s="499" t="s">
        <v>2489</v>
      </c>
      <c r="X52" s="500" t="str">
        <f t="array" ref="X52">IF(H52="","",INDEX(CATALOGO!AH:AH,MATCH(H52,CATALOGO!AC:AC,0)))</f>
        <v>06</v>
      </c>
      <c r="Y52" s="507" t="str">
        <f t="array" ref="Y52">IF(H52="","",INDEX(CATALOGO!AF:AF,MATCH(H52,CATALOGO!AC:AC,0)))</f>
        <v>NA</v>
      </c>
      <c r="Z52" s="507" t="str">
        <f t="array" ref="Z52">IF(H52="","",INDEX(CATALOGO!AG:AG,MATCH(H52,CATALOGO!AC:AC,0)))</f>
        <v>NA</v>
      </c>
      <c r="AA52" s="508" t="s">
        <v>194</v>
      </c>
      <c r="AB52" s="509" t="s">
        <v>2531</v>
      </c>
      <c r="AC52" s="510" t="s">
        <v>208</v>
      </c>
      <c r="AD52" s="511" t="s">
        <v>41</v>
      </c>
      <c r="AE52" s="512">
        <v>46073</v>
      </c>
      <c r="AF52" s="512">
        <v>46073</v>
      </c>
      <c r="AG52" s="512">
        <v>46056</v>
      </c>
      <c r="AH52" s="512">
        <v>46056</v>
      </c>
      <c r="AI52" s="512">
        <v>46056</v>
      </c>
      <c r="AJ52" s="519"/>
      <c r="AK52" s="512">
        <v>46056</v>
      </c>
      <c r="AL52" s="512">
        <v>46078</v>
      </c>
      <c r="AM52" s="511" t="s">
        <v>41</v>
      </c>
      <c r="AN52" s="520">
        <v>35911.800000000003</v>
      </c>
      <c r="AO52" s="520">
        <v>35911.800000000003</v>
      </c>
      <c r="AP52" s="520">
        <v>35911.800000000003</v>
      </c>
      <c r="AQ52" s="520">
        <v>35911.800000000003</v>
      </c>
      <c r="AR52" s="520">
        <v>35911.800000000003</v>
      </c>
      <c r="AS52" s="520">
        <v>30622.27</v>
      </c>
      <c r="AT52" s="520">
        <v>0</v>
      </c>
      <c r="AU52" s="520">
        <v>0</v>
      </c>
      <c r="AV52" s="520">
        <v>0</v>
      </c>
      <c r="AW52" s="520">
        <v>0</v>
      </c>
      <c r="AX52" s="520">
        <v>0</v>
      </c>
      <c r="AY52" s="520">
        <v>0</v>
      </c>
      <c r="AZ52" s="533">
        <f t="shared" si="24"/>
        <v>210181.27</v>
      </c>
      <c r="BA52" s="509" t="s">
        <v>2535</v>
      </c>
      <c r="BB52" s="534">
        <f>SUMIFS(REPROGRAM!W:W,REPROGRAM!B:B,POA_GC_2025!A52)</f>
        <v>238788.31</v>
      </c>
      <c r="BC52" s="534">
        <f>SUMIFS(REPROGRAM!Y:Y,REPROGRAM!B:B,POA_GC_2025!A52)</f>
        <v>210181.27</v>
      </c>
      <c r="BD52" s="534">
        <f t="shared" si="25"/>
        <v>238788.30999999997</v>
      </c>
      <c r="BE52" s="520">
        <v>0</v>
      </c>
      <c r="BF52" s="539">
        <f>SUMIFS(CERT_PRES!$P:$P,CERT_PRES!$A:$A,$A52,CERT_PRES!$Q:$Q,"ENERO")</f>
        <v>0</v>
      </c>
      <c r="BG52" s="520">
        <v>0</v>
      </c>
      <c r="BH52" s="539">
        <f>SUMIFS(CERT_PRES!$P:$P,CERT_PRES!$A:$A,$A52,CERT_PRES!$Q:$Q,"FEBRERO")</f>
        <v>0</v>
      </c>
      <c r="BI52" s="520">
        <v>0</v>
      </c>
      <c r="BJ52" s="539">
        <f>SUMIFS(CERT_PRES!$P:$P,CERT_PRES!$A:$A,$A52,CERT_PRES!$Q:$Q,"MARZO")</f>
        <v>0</v>
      </c>
      <c r="BK52" s="520">
        <v>0</v>
      </c>
      <c r="BL52" s="539">
        <f>SUMIFS(CERT_PRES!$P:$P,CERT_PRES!$A:$A,$A52,CERT_PRES!$Q:$Q,"ABRIL")</f>
        <v>0</v>
      </c>
      <c r="BM52" s="520">
        <v>102337.83</v>
      </c>
      <c r="BN52" s="539">
        <f>SUMIFS(CERT_PRES!$P:$P,CERT_PRES!$A:$A,$A52,CERT_PRES!$Q:$Q,"MAYO")</f>
        <v>102337.83</v>
      </c>
      <c r="BO52" s="520">
        <v>68000</v>
      </c>
      <c r="BP52" s="539">
        <f>SUMIFS(CERT_PRES!$P:$P,CERT_PRES!$A:$A,$A52,CERT_PRES!$Q:$Q,"JUNIO")</f>
        <v>0</v>
      </c>
      <c r="BQ52" s="520">
        <v>68450.48</v>
      </c>
      <c r="BR52" s="539">
        <f>SUMIFS(CERT_PRES!$P:$P,CERT_PRES!$A:$A,$A52,CERT_PRES!$Q:$Q,"JULIO")</f>
        <v>0</v>
      </c>
      <c r="BS52" s="520">
        <v>0</v>
      </c>
      <c r="BT52" s="539">
        <f>SUMIFS(CERT_PRES!$P:$P,CERT_PRES!$A:$A,$A52,CERT_PRES!$Q:$Q,"AGOSTO")</f>
        <v>0</v>
      </c>
      <c r="BU52" s="520">
        <v>0</v>
      </c>
      <c r="BV52" s="539">
        <f>SUMIFS(CERT_PRES!$P:$P,CERT_PRES!$A:$A,$A52,CERT_PRES!$Q:$Q,"SEPTIEMBRE")</f>
        <v>0</v>
      </c>
      <c r="BW52" s="520">
        <v>0</v>
      </c>
      <c r="BX52" s="539">
        <f>SUMIFS(CERT_PRES!$P:$P,CERT_PRES!$A:$A,$A52,CERT_PRES!$Q:$Q,"OCTUBRE")</f>
        <v>0</v>
      </c>
      <c r="BY52" s="520">
        <v>0</v>
      </c>
      <c r="BZ52" s="539">
        <f>SUMIFS(CERT_PRES!$P:$P,CERT_PRES!$A:$A,$A52,CERT_PRES!$Q:$Q,"NOVIEMBRE")</f>
        <v>0</v>
      </c>
      <c r="CA52" s="520">
        <v>0</v>
      </c>
      <c r="CB52" s="533">
        <f>SUMIFS(CERT_PRES!$P:$P,CERT_PRES!$A:$A,$A52,CERT_PRES!$Q:$Q,"DICIEMBRE")</f>
        <v>0</v>
      </c>
      <c r="CC52" s="533">
        <f t="shared" si="26"/>
        <v>238788.31</v>
      </c>
      <c r="CD52" s="552" t="str">
        <f t="shared" si="39"/>
        <v>SI</v>
      </c>
      <c r="CE52" s="553" t="str">
        <f t="shared" si="21"/>
        <v>VALIDADO</v>
      </c>
      <c r="CF52" s="554">
        <f>+((SUMIFS(REPROGRAM!$U:$U,REPROGRAM!$B:$B,$A52,REPROGRAM!$AA:$AA,"NO"))-(SUMIFS(REPROGRAM!$V:$V,REPROGRAM!$B:$B,$A52,REPROGRAM!$AA:$AA,"NO")))</f>
        <v>0</v>
      </c>
      <c r="CG52" s="554">
        <f t="shared" si="27"/>
        <v>238788.31</v>
      </c>
      <c r="CH52" s="554">
        <f t="shared" si="28"/>
        <v>0</v>
      </c>
      <c r="CI52" s="555" t="e">
        <f t="array" ref="CI52">IF(B52="","",INDEX(CATALOGO!C:C,MATCH(B52,CATALOGO!A:A,0)))</f>
        <v>#N/A</v>
      </c>
      <c r="CJ52" s="555" t="e">
        <f t="array" ref="CJ52">IF(B52="","",INDEX(CATALOGO!B:B,MATCH(B52,CATALOGO!A:A,0)))</f>
        <v>#N/A</v>
      </c>
      <c r="CK52" s="497" t="str">
        <f>IF(D52="","",INDEX(CATALOGO!G:G,MATCH(D52,CATALOGO!D:D,0)))</f>
        <v>COORDINACIÓN ZONAL 4</v>
      </c>
      <c r="CL52" s="497" t="str">
        <f>IF(D52="","",INDEX(CATALOGO!H:H,MATCH(D52,CATALOGO!D:D,0)))</f>
        <v>MANABI</v>
      </c>
      <c r="CM52" s="497" t="str">
        <f>IF(D52="","",INDEX(CATALOGO!I:I,MATCH(D52,CATALOGO!D:D,0)))</f>
        <v>CHONE</v>
      </c>
      <c r="CN52" s="556" t="str">
        <f t="array" ref="CN52">IF(H52="","",INDEX(CATALOGO!AE:AE,MATCH(H52,CATALOGO!AC:AC,0)))</f>
        <v>EXTERNALIZADOS</v>
      </c>
      <c r="CO52" s="497" t="str">
        <f t="shared" si="29"/>
        <v>NO APLICA</v>
      </c>
      <c r="CP52" s="497" t="str">
        <f>IF(E52="","",INDEX(CATALOGO!K:K,MATCH(POA_GC_2025!E52,CATALOGO!J:J,0)))</f>
        <v>PROV</v>
      </c>
      <c r="CQ52" s="497" t="str">
        <f t="shared" si="30"/>
        <v>CORRIENTE</v>
      </c>
      <c r="CR52" s="497" t="str">
        <f t="shared" si="31"/>
        <v>90000004</v>
      </c>
      <c r="CS52" s="562" t="str">
        <f>IFERROR(VLOOKUP(E52,CATALOGO!$AY$3:$AZ$24,2,0)," ")</f>
        <v>G21</v>
      </c>
      <c r="CT52" s="563" t="str">
        <f>IF(E52="","",INDEX(CATALOGO!AK:AK,MATCH(POA_GC_2025!E52,CATALOGO!AN:AN,0)))</f>
        <v>Mejorar las condiciones de vida de la población de forma integral, promoviendo el acceso equitativo a salud, vivienda y bienestar social.</v>
      </c>
      <c r="CU52" s="563" t="str">
        <f>IF(E52="","",INDEX(CATALOGO!AL:AL,MATCH(POA_GC_2025!E52,CATALOGO!AN:AN,0)))</f>
        <v>OE5 Incrementar la cobertura de las prestaciones de servicios de salud</v>
      </c>
      <c r="CV52" s="552" t="str">
        <f>IF(CU52="","",INDEX(CATALOGO!AM:AM,MATCH(POA_GC_2025!CU52,CATALOGO!AL:AL,0)))</f>
        <v>OE_5</v>
      </c>
      <c r="CW52" s="564"/>
      <c r="CX52" s="565">
        <f>SUMIFS(CERT_ACT_POA!AM:AM,CERT_ACT_POA!C:C,A52)</f>
        <v>238788.31</v>
      </c>
      <c r="CY52" s="565">
        <f t="shared" si="32"/>
        <v>-2.9103830456733704E-11</v>
      </c>
      <c r="CZ52" s="566">
        <f>SUMIFS(CERT_ACT_POA!$AD:$AD,CERT_ACT_POA!$C:$C,POA_GC_2025!$A52)</f>
        <v>0</v>
      </c>
      <c r="DA52" s="566">
        <f>SUMIFS(CERT_ACT_POA!$AE:$AE,CERT_ACT_POA!$C:$C,POA_GC_2025!$A52)</f>
        <v>0</v>
      </c>
      <c r="DB52" s="566">
        <f>SUMIFS(CERT_ACT_POA!$AF:$AF,CERT_ACT_POA!$C:$C,POA_GC_2025!$A52)</f>
        <v>0</v>
      </c>
      <c r="DC52" s="552" t="str">
        <f t="shared" si="33"/>
        <v>53</v>
      </c>
      <c r="DD52" s="509"/>
      <c r="DE52" s="573"/>
      <c r="DF52" s="574">
        <f>SUMIFS(CERT_PRES!$M:$M,CERT_PRES!$A:$A,$A52)</f>
        <v>0</v>
      </c>
      <c r="DG52" s="574">
        <f>SUMIFS(CERT_PRES!$O:$O,CERT_PRES!$A:$A,$A52)</f>
        <v>238788.31</v>
      </c>
      <c r="DH52" s="574">
        <f>SUMIFS(CERT_PRES!$P:$P,CERT_PRES!$A:$A,$A52)</f>
        <v>102337.83</v>
      </c>
      <c r="DI52" s="587">
        <f t="shared" si="34"/>
        <v>0</v>
      </c>
      <c r="DJ52" s="668">
        <f>IFERROR(VLOOKUP($A52,CERT_PRES!$A$6:$L$3884,12,0),0)</f>
        <v>59</v>
      </c>
      <c r="DK52" s="574" t="str">
        <f t="shared" si="35"/>
        <v>OK</v>
      </c>
      <c r="DL52" s="574" t="str">
        <f t="shared" si="36"/>
        <v>OK</v>
      </c>
      <c r="DM52" s="574">
        <f t="shared" si="20"/>
        <v>102337.83</v>
      </c>
      <c r="DN52" s="574" t="str">
        <f t="shared" si="17"/>
        <v/>
      </c>
      <c r="DO52" s="588">
        <f>IFERROR(VLOOKUP(A52,#REF!,82,0),0)</f>
        <v>0</v>
      </c>
      <c r="DP52" s="589">
        <f t="shared" si="37"/>
        <v>238788.31</v>
      </c>
      <c r="DQ52" s="590">
        <f t="shared" si="38"/>
        <v>0</v>
      </c>
    </row>
    <row r="53" spans="1:121" s="39" customFormat="1" ht="17.25" customHeight="1">
      <c r="A53" s="3" t="s">
        <v>2711</v>
      </c>
      <c r="B53" s="470" t="str">
        <f>IF(D53="","",INDEX(CATALOGO!E:E,MATCH(D53,CATALOGO!D:D,0)))</f>
        <v>HOSPITAL GENERAL DE CHONE</v>
      </c>
      <c r="C53" s="218" t="s">
        <v>2458</v>
      </c>
      <c r="D53" s="471" t="s">
        <v>954</v>
      </c>
      <c r="E53" s="474" t="s">
        <v>225</v>
      </c>
      <c r="F53" s="471" t="str">
        <f t="shared" si="22"/>
        <v>000</v>
      </c>
      <c r="G53" s="472" t="s">
        <v>196</v>
      </c>
      <c r="H53" s="473">
        <v>530209</v>
      </c>
      <c r="I53" s="486" t="s">
        <v>1155</v>
      </c>
      <c r="J53" s="472" t="s">
        <v>193</v>
      </c>
      <c r="K53" s="487" t="str">
        <f>IF(J53="","",INDEX(CATALOGO!AT:AT,MATCH(POA_GC_2025!J53,CATALOGO!AS:AS,0)))</f>
        <v>0000</v>
      </c>
      <c r="L53" s="487" t="str">
        <f>IF(J53="","",INDEX(CATALOGO!AV:AV,MATCH(POA_GC_2025!J53,CATALOGO!AS:AS,0)))</f>
        <v>0000</v>
      </c>
      <c r="M53" s="488" t="str">
        <f>IF(D53="","",INDEX(CATALOGO!E:E,MATCH(D53,CATALOGO!D:D,0)))</f>
        <v>HOSPITAL GENERAL DE CHONE</v>
      </c>
      <c r="N53" s="489" t="str">
        <f>IF(E53="","",INDEX(CATALOGO!L:L,MATCH(POA_GC_2025!E53,CATALOGO!J:J,0)))</f>
        <v>PROVISION Y PRESTACION DE SERVICIOS DE SALUD</v>
      </c>
      <c r="O53" s="490" t="str">
        <f t="shared" si="23"/>
        <v>SIN PROYECTO</v>
      </c>
      <c r="P53" s="491" t="str">
        <f>IF(CR53="","",INDEX(CATALOGO!Q:Q,MATCH(POA_GC_2025!CR53,CATALOGO!P:P,0)))</f>
        <v>PRESTACION DE SERVICIOS DE SALUD SEGUNDO NIVEL</v>
      </c>
      <c r="Q53" s="496" t="str">
        <f>IF(H53="","",INDEX(CATALOGO!AD:AD,MATCH(POA_GC_2025!H53,CATALOGO!AC:AC,0)))</f>
        <v>SERVICIOS DE ASEO LAVADO DE VESTIMENTA DE TRABAJO</v>
      </c>
      <c r="R53" s="490" t="str">
        <f t="array" ref="R53">IF(J53="","",INDEX(CATALOGO!AR:AR,MATCH(J53,CATALOGO!AS:AS,0)))</f>
        <v>RECURSOS FISCALES</v>
      </c>
      <c r="S53" s="497" t="str">
        <f>IF(K53="","",INDEX(CATALOGO!AU:AU,MATCH(K53,CATALOGO!AT:AT,0)))</f>
        <v>SIN ORGANISMO</v>
      </c>
      <c r="T53" s="497" t="str">
        <f>IF(L53="","",INDEX(CATALOGO!AW:AW,MATCH(POA_GC_2025!L53,CATALOGO!AV:AV,0)))</f>
        <v>SIN CORRELATIVO</v>
      </c>
      <c r="U53" s="498" t="s">
        <v>495</v>
      </c>
      <c r="V53" s="499" t="s">
        <v>2482</v>
      </c>
      <c r="W53" s="499" t="s">
        <v>2489</v>
      </c>
      <c r="X53" s="500" t="str">
        <f t="array" ref="X53">IF(H53="","",INDEX(CATALOGO!AH:AH,MATCH(H53,CATALOGO!AC:AC,0)))</f>
        <v>06</v>
      </c>
      <c r="Y53" s="507" t="str">
        <f t="array" ref="Y53">IF(H53="","",INDEX(CATALOGO!AF:AF,MATCH(H53,CATALOGO!AC:AC,0)))</f>
        <v>NA</v>
      </c>
      <c r="Z53" s="507" t="str">
        <f t="array" ref="Z53">IF(H53="","",INDEX(CATALOGO!AG:AG,MATCH(H53,CATALOGO!AC:AC,0)))</f>
        <v>NA</v>
      </c>
      <c r="AA53" s="508" t="s">
        <v>194</v>
      </c>
      <c r="AB53" s="509" t="s">
        <v>2510</v>
      </c>
      <c r="AC53" s="510" t="s">
        <v>209</v>
      </c>
      <c r="AD53" s="511" t="s">
        <v>41</v>
      </c>
      <c r="AE53" s="512">
        <v>46042</v>
      </c>
      <c r="AF53" s="512">
        <v>46044</v>
      </c>
      <c r="AG53" s="512"/>
      <c r="AH53" s="512"/>
      <c r="AI53" s="512"/>
      <c r="AJ53" s="519"/>
      <c r="AK53" s="512">
        <v>46050</v>
      </c>
      <c r="AL53" s="512">
        <v>46234</v>
      </c>
      <c r="AM53" s="511" t="s">
        <v>41</v>
      </c>
      <c r="AN53" s="520">
        <v>5487.66</v>
      </c>
      <c r="AO53" s="520">
        <v>5487.66</v>
      </c>
      <c r="AP53" s="520">
        <v>5487.66</v>
      </c>
      <c r="AQ53" s="520">
        <v>5487.66</v>
      </c>
      <c r="AR53" s="520">
        <v>5487.66</v>
      </c>
      <c r="AS53" s="520">
        <v>5487.66</v>
      </c>
      <c r="AT53" s="520">
        <v>5487.66</v>
      </c>
      <c r="AU53" s="520">
        <v>0</v>
      </c>
      <c r="AV53" s="520">
        <v>0</v>
      </c>
      <c r="AW53" s="520">
        <v>0</v>
      </c>
      <c r="AX53" s="520">
        <v>0</v>
      </c>
      <c r="AY53" s="520">
        <v>0</v>
      </c>
      <c r="AZ53" s="533">
        <f t="shared" si="24"/>
        <v>38413.619999999995</v>
      </c>
      <c r="BA53" s="509" t="s">
        <v>2535</v>
      </c>
      <c r="BB53" s="534">
        <f>SUMIFS(REPROGRAM!W:W,REPROGRAM!B:B,POA_GC_2025!A53)</f>
        <v>54104.38</v>
      </c>
      <c r="BC53" s="534">
        <f>SUMIFS(REPROGRAM!Y:Y,REPROGRAM!B:B,POA_GC_2025!A53)</f>
        <v>32778.239999999998</v>
      </c>
      <c r="BD53" s="534">
        <f t="shared" si="25"/>
        <v>59739.76</v>
      </c>
      <c r="BE53" s="520">
        <v>0</v>
      </c>
      <c r="BF53" s="539">
        <f>SUMIFS(CERT_PRES!$P:$P,CERT_PRES!$A:$A,$A53,CERT_PRES!$Q:$Q,"ENERO")</f>
        <v>0</v>
      </c>
      <c r="BG53" s="520">
        <v>5487.66</v>
      </c>
      <c r="BH53" s="539">
        <f>SUMIFS(CERT_PRES!$P:$P,CERT_PRES!$A:$A,$A53,CERT_PRES!$Q:$Q,"FEBRERO")</f>
        <v>5487.66</v>
      </c>
      <c r="BI53" s="520">
        <v>0</v>
      </c>
      <c r="BJ53" s="539">
        <f>SUMIFS(CERT_PRES!$P:$P,CERT_PRES!$A:$A,$A53,CERT_PRES!$Q:$Q,"MARZO")</f>
        <v>0</v>
      </c>
      <c r="BK53" s="520">
        <v>0</v>
      </c>
      <c r="BL53" s="539">
        <f>SUMIFS(CERT_PRES!$P:$P,CERT_PRES!$A:$A,$A53,CERT_PRES!$Q:$Q,"ABRIL")</f>
        <v>0</v>
      </c>
      <c r="BM53" s="520">
        <v>0</v>
      </c>
      <c r="BN53" s="539">
        <f>SUMIFS(CERT_PRES!$P:$P,CERT_PRES!$A:$A,$A53,CERT_PRES!$Q:$Q,"MAYO")</f>
        <v>0</v>
      </c>
      <c r="BO53" s="520">
        <v>54104.38</v>
      </c>
      <c r="BP53" s="539">
        <f>SUMIFS(CERT_PRES!$P:$P,CERT_PRES!$A:$A,$A53,CERT_PRES!$Q:$Q,"JUNIO")</f>
        <v>0</v>
      </c>
      <c r="BQ53" s="520">
        <v>0</v>
      </c>
      <c r="BR53" s="539">
        <f>SUMIFS(CERT_PRES!$P:$P,CERT_PRES!$A:$A,$A53,CERT_PRES!$Q:$Q,"JULIO")</f>
        <v>0</v>
      </c>
      <c r="BS53" s="520">
        <v>0</v>
      </c>
      <c r="BT53" s="539">
        <f>SUMIFS(CERT_PRES!$P:$P,CERT_PRES!$A:$A,$A53,CERT_PRES!$Q:$Q,"AGOSTO")</f>
        <v>0</v>
      </c>
      <c r="BU53" s="520">
        <v>0</v>
      </c>
      <c r="BV53" s="539">
        <f>SUMIFS(CERT_PRES!$P:$P,CERT_PRES!$A:$A,$A53,CERT_PRES!$Q:$Q,"SEPTIEMBRE")</f>
        <v>0</v>
      </c>
      <c r="BW53" s="520">
        <v>0</v>
      </c>
      <c r="BX53" s="539">
        <f>SUMIFS(CERT_PRES!$P:$P,CERT_PRES!$A:$A,$A53,CERT_PRES!$Q:$Q,"OCTUBRE")</f>
        <v>0</v>
      </c>
      <c r="BY53" s="520">
        <v>0</v>
      </c>
      <c r="BZ53" s="539">
        <f>SUMIFS(CERT_PRES!$P:$P,CERT_PRES!$A:$A,$A53,CERT_PRES!$Q:$Q,"NOVIEMBRE")</f>
        <v>0</v>
      </c>
      <c r="CA53" s="520">
        <v>147.72</v>
      </c>
      <c r="CB53" s="533">
        <f>SUMIFS(CERT_PRES!$P:$P,CERT_PRES!$A:$A,$A53,CERT_PRES!$Q:$Q,"DICIEMBRE")</f>
        <v>0</v>
      </c>
      <c r="CC53" s="533">
        <f t="shared" si="26"/>
        <v>59739.759999999995</v>
      </c>
      <c r="CD53" s="552" t="str">
        <f t="shared" si="39"/>
        <v>SI</v>
      </c>
      <c r="CE53" s="553" t="str">
        <f t="shared" si="21"/>
        <v>VALIDADO</v>
      </c>
      <c r="CF53" s="554">
        <f>+((SUMIFS(REPROGRAM!$U:$U,REPROGRAM!$B:$B,$A53,REPROGRAM!$AA:$AA,"NO"))-(SUMIFS(REPROGRAM!$V:$V,REPROGRAM!$B:$B,$A53,REPROGRAM!$AA:$AA,"NO")))</f>
        <v>0</v>
      </c>
      <c r="CG53" s="554">
        <f t="shared" si="27"/>
        <v>59739.76</v>
      </c>
      <c r="CH53" s="554">
        <f t="shared" si="28"/>
        <v>0</v>
      </c>
      <c r="CI53" s="555" t="e">
        <f t="array" ref="CI53">IF(B53="","",INDEX(CATALOGO!C:C,MATCH(B53,CATALOGO!A:A,0)))</f>
        <v>#N/A</v>
      </c>
      <c r="CJ53" s="555" t="e">
        <f t="array" ref="CJ53">IF(B53="","",INDEX(CATALOGO!B:B,MATCH(B53,CATALOGO!A:A,0)))</f>
        <v>#N/A</v>
      </c>
      <c r="CK53" s="497" t="str">
        <f>IF(D53="","",INDEX(CATALOGO!G:G,MATCH(D53,CATALOGO!D:D,0)))</f>
        <v>COORDINACIÓN ZONAL 4</v>
      </c>
      <c r="CL53" s="497" t="str">
        <f>IF(D53="","",INDEX(CATALOGO!H:H,MATCH(D53,CATALOGO!D:D,0)))</f>
        <v>MANABI</v>
      </c>
      <c r="CM53" s="497" t="str">
        <f>IF(D53="","",INDEX(CATALOGO!I:I,MATCH(D53,CATALOGO!D:D,0)))</f>
        <v>CHONE</v>
      </c>
      <c r="CN53" s="556" t="str">
        <f t="array" ref="CN53">IF(H53="","",INDEX(CATALOGO!AE:AE,MATCH(H53,CATALOGO!AC:AC,0)))</f>
        <v>EXTERNALIZADOS</v>
      </c>
      <c r="CO53" s="497" t="str">
        <f t="shared" si="29"/>
        <v>NO APLICA</v>
      </c>
      <c r="CP53" s="497" t="str">
        <f>IF(E53="","",INDEX(CATALOGO!K:K,MATCH(POA_GC_2025!E53,CATALOGO!J:J,0)))</f>
        <v>PROV</v>
      </c>
      <c r="CQ53" s="497" t="str">
        <f t="shared" si="30"/>
        <v>CORRIENTE</v>
      </c>
      <c r="CR53" s="497" t="str">
        <f t="shared" si="31"/>
        <v>90000004</v>
      </c>
      <c r="CS53" s="562" t="str">
        <f>IFERROR(VLOOKUP(E53,CATALOGO!$AY$3:$AZ$24,2,0)," ")</f>
        <v>G21</v>
      </c>
      <c r="CT53" s="563" t="str">
        <f>IF(E53="","",INDEX(CATALOGO!AK:AK,MATCH(POA_GC_2025!E53,CATALOGO!AN:AN,0)))</f>
        <v>Mejorar las condiciones de vida de la población de forma integral, promoviendo el acceso equitativo a salud, vivienda y bienestar social.</v>
      </c>
      <c r="CU53" s="563" t="str">
        <f>IF(E53="","",INDEX(CATALOGO!AL:AL,MATCH(POA_GC_2025!E53,CATALOGO!AN:AN,0)))</f>
        <v>OE5 Incrementar la cobertura de las prestaciones de servicios de salud</v>
      </c>
      <c r="CV53" s="552" t="str">
        <f>IF(CU53="","",INDEX(CATALOGO!AM:AM,MATCH(POA_GC_2025!CU53,CATALOGO!AL:AL,0)))</f>
        <v>OE_5</v>
      </c>
      <c r="CW53" s="564"/>
      <c r="CX53" s="565">
        <f>SUMIFS(CERT_ACT_POA!AM:AM,CERT_ACT_POA!C:C,A53)</f>
        <v>5635.38</v>
      </c>
      <c r="CY53" s="565">
        <f t="shared" si="32"/>
        <v>54104.380000000005</v>
      </c>
      <c r="CZ53" s="566">
        <f>SUMIFS(CERT_ACT_POA!$AD:$AD,CERT_ACT_POA!$C:$C,POA_GC_2025!$A53)</f>
        <v>0</v>
      </c>
      <c r="DA53" s="566">
        <f>SUMIFS(CERT_ACT_POA!$AE:$AE,CERT_ACT_POA!$C:$C,POA_GC_2025!$A53)</f>
        <v>0</v>
      </c>
      <c r="DB53" s="566">
        <f>SUMIFS(CERT_ACT_POA!$AF:$AF,CERT_ACT_POA!$C:$C,POA_GC_2025!$A53)</f>
        <v>0</v>
      </c>
      <c r="DC53" s="552" t="str">
        <f t="shared" si="33"/>
        <v>53</v>
      </c>
      <c r="DD53" s="509"/>
      <c r="DE53" s="573"/>
      <c r="DF53" s="574">
        <f>SUMIFS(CERT_PRES!$M:$M,CERT_PRES!$A:$A,$A53)</f>
        <v>0</v>
      </c>
      <c r="DG53" s="574">
        <f>SUMIFS(CERT_PRES!$O:$O,CERT_PRES!$A:$A,$A53)</f>
        <v>5635.38</v>
      </c>
      <c r="DH53" s="574">
        <f>SUMIFS(CERT_PRES!$P:$P,CERT_PRES!$A:$A,$A53)</f>
        <v>5487.66</v>
      </c>
      <c r="DI53" s="587">
        <f t="shared" si="34"/>
        <v>0</v>
      </c>
      <c r="DJ53" s="668">
        <f>IFERROR(VLOOKUP($A53,CERT_PRES!$A$6:$L$3884,12,0),0)</f>
        <v>15</v>
      </c>
      <c r="DK53" s="574" t="str">
        <f t="shared" si="35"/>
        <v>OK</v>
      </c>
      <c r="DL53" s="574" t="str">
        <f t="shared" si="36"/>
        <v>OK</v>
      </c>
      <c r="DM53" s="574">
        <f t="shared" si="20"/>
        <v>5487.66</v>
      </c>
      <c r="DN53" s="574" t="str">
        <f t="shared" si="17"/>
        <v/>
      </c>
      <c r="DO53" s="588">
        <f>IFERROR(VLOOKUP(A53,#REF!,82,0),0)</f>
        <v>0</v>
      </c>
      <c r="DP53" s="589">
        <f t="shared" si="37"/>
        <v>5635.38</v>
      </c>
      <c r="DQ53" s="590">
        <f t="shared" si="38"/>
        <v>54104.380000000005</v>
      </c>
    </row>
    <row r="54" spans="1:121" s="39" customFormat="1" ht="17.25" customHeight="1">
      <c r="A54" s="3" t="s">
        <v>2712</v>
      </c>
      <c r="B54" s="470" t="str">
        <f>IF(D54="","",INDEX(CATALOGO!E:E,MATCH(D54,CATALOGO!D:D,0)))</f>
        <v>HOSPITAL GENERAL DE CHONE</v>
      </c>
      <c r="C54" s="218" t="s">
        <v>2458</v>
      </c>
      <c r="D54" s="471" t="s">
        <v>954</v>
      </c>
      <c r="E54" s="474" t="s">
        <v>225</v>
      </c>
      <c r="F54" s="471" t="str">
        <f t="shared" si="22"/>
        <v>000</v>
      </c>
      <c r="G54" s="472" t="s">
        <v>196</v>
      </c>
      <c r="H54" s="473">
        <v>530209</v>
      </c>
      <c r="I54" s="486" t="s">
        <v>1155</v>
      </c>
      <c r="J54" s="472" t="s">
        <v>193</v>
      </c>
      <c r="K54" s="487" t="str">
        <f>IF(J54="","",INDEX(CATALOGO!AT:AT,MATCH(POA_GC_2025!J54,CATALOGO!AS:AS,0)))</f>
        <v>0000</v>
      </c>
      <c r="L54" s="487" t="str">
        <f>IF(J54="","",INDEX(CATALOGO!AV:AV,MATCH(POA_GC_2025!J54,CATALOGO!AS:AS,0)))</f>
        <v>0000</v>
      </c>
      <c r="M54" s="488" t="str">
        <f>IF(D54="","",INDEX(CATALOGO!E:E,MATCH(D54,CATALOGO!D:D,0)))</f>
        <v>HOSPITAL GENERAL DE CHONE</v>
      </c>
      <c r="N54" s="489" t="str">
        <f>IF(E54="","",INDEX(CATALOGO!L:L,MATCH(POA_GC_2025!E54,CATALOGO!J:J,0)))</f>
        <v>PROVISION Y PRESTACION DE SERVICIOS DE SALUD</v>
      </c>
      <c r="O54" s="490" t="str">
        <f t="shared" si="23"/>
        <v>SIN PROYECTO</v>
      </c>
      <c r="P54" s="491" t="str">
        <f>IF(CR54="","",INDEX(CATALOGO!Q:Q,MATCH(POA_GC_2025!CR54,CATALOGO!P:P,0)))</f>
        <v>PRESTACION DE SERVICIOS DE SALUD SEGUNDO NIVEL</v>
      </c>
      <c r="Q54" s="496" t="str">
        <f>IF(H54="","",INDEX(CATALOGO!AD:AD,MATCH(POA_GC_2025!H54,CATALOGO!AC:AC,0)))</f>
        <v>SERVICIOS DE ASEO LAVADO DE VESTIMENTA DE TRABAJO</v>
      </c>
      <c r="R54" s="490" t="str">
        <f t="array" ref="R54">IF(J54="","",INDEX(CATALOGO!AR:AR,MATCH(J54,CATALOGO!AS:AS,0)))</f>
        <v>RECURSOS FISCALES</v>
      </c>
      <c r="S54" s="497" t="str">
        <f>IF(K54="","",INDEX(CATALOGO!AU:AU,MATCH(K54,CATALOGO!AT:AT,0)))</f>
        <v>SIN ORGANISMO</v>
      </c>
      <c r="T54" s="497" t="str">
        <f>IF(L54="","",INDEX(CATALOGO!AW:AW,MATCH(POA_GC_2025!L54,CATALOGO!AV:AV,0)))</f>
        <v>SIN CORRELATIVO</v>
      </c>
      <c r="U54" s="498" t="s">
        <v>495</v>
      </c>
      <c r="V54" s="499" t="s">
        <v>2488</v>
      </c>
      <c r="W54" s="499" t="s">
        <v>2489</v>
      </c>
      <c r="X54" s="500" t="str">
        <f t="array" ref="X54">IF(H54="","",INDEX(CATALOGO!AH:AH,MATCH(H54,CATALOGO!AC:AC,0)))</f>
        <v>06</v>
      </c>
      <c r="Y54" s="507" t="str">
        <f t="array" ref="Y54">IF(H54="","",INDEX(CATALOGO!AF:AF,MATCH(H54,CATALOGO!AC:AC,0)))</f>
        <v>NA</v>
      </c>
      <c r="Z54" s="507" t="str">
        <f t="array" ref="Z54">IF(H54="","",INDEX(CATALOGO!AG:AG,MATCH(H54,CATALOGO!AC:AC,0)))</f>
        <v>NA</v>
      </c>
      <c r="AA54" s="508" t="s">
        <v>207</v>
      </c>
      <c r="AB54" s="509" t="s">
        <v>2511</v>
      </c>
      <c r="AC54" s="510" t="s">
        <v>208</v>
      </c>
      <c r="AD54" s="511" t="s">
        <v>44</v>
      </c>
      <c r="AE54" s="512">
        <v>46073</v>
      </c>
      <c r="AF54" s="512">
        <v>46078</v>
      </c>
      <c r="AG54" s="512">
        <v>46078</v>
      </c>
      <c r="AH54" s="512">
        <v>46078</v>
      </c>
      <c r="AI54" s="512">
        <v>46080</v>
      </c>
      <c r="AJ54" s="519">
        <v>60</v>
      </c>
      <c r="AK54" s="512">
        <v>46080</v>
      </c>
      <c r="AL54" s="512">
        <v>46142</v>
      </c>
      <c r="AM54" s="511" t="s">
        <v>41</v>
      </c>
      <c r="AN54" s="520">
        <v>0</v>
      </c>
      <c r="AO54" s="520">
        <v>0</v>
      </c>
      <c r="AP54" s="520">
        <v>0</v>
      </c>
      <c r="AQ54" s="520">
        <v>0</v>
      </c>
      <c r="AR54" s="520">
        <v>0</v>
      </c>
      <c r="AS54" s="520">
        <v>0</v>
      </c>
      <c r="AT54" s="520">
        <v>0</v>
      </c>
      <c r="AU54" s="520">
        <v>0</v>
      </c>
      <c r="AV54" s="520">
        <v>0</v>
      </c>
      <c r="AW54" s="520">
        <v>0</v>
      </c>
      <c r="AX54" s="520">
        <v>0</v>
      </c>
      <c r="AY54" s="520">
        <v>355676</v>
      </c>
      <c r="AZ54" s="533">
        <f t="shared" si="24"/>
        <v>355676</v>
      </c>
      <c r="BA54" s="509"/>
      <c r="BB54" s="534">
        <f>SUMIFS(REPROGRAM!W:W,REPROGRAM!B:B,POA_GC_2025!A54)</f>
        <v>355676</v>
      </c>
      <c r="BC54" s="534">
        <f>SUMIFS(REPROGRAM!Y:Y,REPROGRAM!B:B,POA_GC_2025!A54)</f>
        <v>355676</v>
      </c>
      <c r="BD54" s="534">
        <f t="shared" si="25"/>
        <v>355676</v>
      </c>
      <c r="BE54" s="520">
        <v>0</v>
      </c>
      <c r="BF54" s="539">
        <f>SUMIFS(CERT_PRES!$P:$P,CERT_PRES!$A:$A,$A54,CERT_PRES!$Q:$Q,"ENERO")</f>
        <v>0</v>
      </c>
      <c r="BG54" s="520">
        <v>355676</v>
      </c>
      <c r="BH54" s="539">
        <f>SUMIFS(CERT_PRES!$P:$P,CERT_PRES!$A:$A,$A54,CERT_PRES!$Q:$Q,"FEBRERO")</f>
        <v>355676</v>
      </c>
      <c r="BI54" s="520">
        <v>0</v>
      </c>
      <c r="BJ54" s="539">
        <f>SUMIFS(CERT_PRES!$P:$P,CERT_PRES!$A:$A,$A54,CERT_PRES!$Q:$Q,"MARZO")</f>
        <v>0</v>
      </c>
      <c r="BK54" s="520">
        <v>0</v>
      </c>
      <c r="BL54" s="539">
        <f>SUMIFS(CERT_PRES!$P:$P,CERT_PRES!$A:$A,$A54,CERT_PRES!$Q:$Q,"ABRIL")</f>
        <v>0</v>
      </c>
      <c r="BM54" s="520">
        <v>0</v>
      </c>
      <c r="BN54" s="539">
        <f>SUMIFS(CERT_PRES!$P:$P,CERT_PRES!$A:$A,$A54,CERT_PRES!$Q:$Q,"MAYO")</f>
        <v>0</v>
      </c>
      <c r="BO54" s="520">
        <v>0</v>
      </c>
      <c r="BP54" s="539">
        <f>SUMIFS(CERT_PRES!$P:$P,CERT_PRES!$A:$A,$A54,CERT_PRES!$Q:$Q,"JUNIO")</f>
        <v>0</v>
      </c>
      <c r="BQ54" s="520">
        <v>0</v>
      </c>
      <c r="BR54" s="539">
        <f>SUMIFS(CERT_PRES!$P:$P,CERT_PRES!$A:$A,$A54,CERT_PRES!$Q:$Q,"JULIO")</f>
        <v>0</v>
      </c>
      <c r="BS54" s="520">
        <v>0</v>
      </c>
      <c r="BT54" s="539">
        <f>SUMIFS(CERT_PRES!$P:$P,CERT_PRES!$A:$A,$A54,CERT_PRES!$Q:$Q,"AGOSTO")</f>
        <v>0</v>
      </c>
      <c r="BU54" s="520">
        <v>0</v>
      </c>
      <c r="BV54" s="539">
        <f>SUMIFS(CERT_PRES!$P:$P,CERT_PRES!$A:$A,$A54,CERT_PRES!$Q:$Q,"SEPTIEMBRE")</f>
        <v>0</v>
      </c>
      <c r="BW54" s="520">
        <v>0</v>
      </c>
      <c r="BX54" s="539">
        <f>SUMIFS(CERT_PRES!$P:$P,CERT_PRES!$A:$A,$A54,CERT_PRES!$Q:$Q,"OCTUBRE")</f>
        <v>0</v>
      </c>
      <c r="BY54" s="520">
        <v>0</v>
      </c>
      <c r="BZ54" s="539">
        <f>SUMIFS(CERT_PRES!$P:$P,CERT_PRES!$A:$A,$A54,CERT_PRES!$Q:$Q,"NOVIEMBRE")</f>
        <v>0</v>
      </c>
      <c r="CA54" s="520">
        <v>0</v>
      </c>
      <c r="CB54" s="533">
        <f>SUMIFS(CERT_PRES!$P:$P,CERT_PRES!$A:$A,$A54,CERT_PRES!$Q:$Q,"DICIEMBRE")</f>
        <v>0</v>
      </c>
      <c r="CC54" s="533">
        <f t="shared" si="26"/>
        <v>355676</v>
      </c>
      <c r="CD54" s="552" t="str">
        <f t="shared" si="39"/>
        <v>SI</v>
      </c>
      <c r="CE54" s="553" t="str">
        <f t="shared" si="21"/>
        <v>VALIDADO</v>
      </c>
      <c r="CF54" s="554">
        <f>+((SUMIFS(REPROGRAM!$U:$U,REPROGRAM!$B:$B,$A54,REPROGRAM!$AA:$AA,"NO"))-(SUMIFS(REPROGRAM!$V:$V,REPROGRAM!$B:$B,$A54,REPROGRAM!$AA:$AA,"NO")))</f>
        <v>0</v>
      </c>
      <c r="CG54" s="554">
        <f t="shared" si="27"/>
        <v>355676</v>
      </c>
      <c r="CH54" s="554">
        <f t="shared" si="28"/>
        <v>0</v>
      </c>
      <c r="CI54" s="555" t="e">
        <f t="array" ref="CI54">IF(B54="","",INDEX(CATALOGO!C:C,MATCH(B54,CATALOGO!A:A,0)))</f>
        <v>#N/A</v>
      </c>
      <c r="CJ54" s="555" t="e">
        <f t="array" ref="CJ54">IF(B54="","",INDEX(CATALOGO!B:B,MATCH(B54,CATALOGO!A:A,0)))</f>
        <v>#N/A</v>
      </c>
      <c r="CK54" s="497" t="str">
        <f>IF(D54="","",INDEX(CATALOGO!G:G,MATCH(D54,CATALOGO!D:D,0)))</f>
        <v>COORDINACIÓN ZONAL 4</v>
      </c>
      <c r="CL54" s="497" t="str">
        <f>IF(D54="","",INDEX(CATALOGO!H:H,MATCH(D54,CATALOGO!D:D,0)))</f>
        <v>MANABI</v>
      </c>
      <c r="CM54" s="497" t="str">
        <f>IF(D54="","",INDEX(CATALOGO!I:I,MATCH(D54,CATALOGO!D:D,0)))</f>
        <v>CHONE</v>
      </c>
      <c r="CN54" s="556" t="str">
        <f t="array" ref="CN54">IF(H54="","",INDEX(CATALOGO!AE:AE,MATCH(H54,CATALOGO!AC:AC,0)))</f>
        <v>EXTERNALIZADOS</v>
      </c>
      <c r="CO54" s="497" t="str">
        <f t="shared" si="29"/>
        <v>NO APLICA</v>
      </c>
      <c r="CP54" s="497" t="str">
        <f>IF(E54="","",INDEX(CATALOGO!K:K,MATCH(POA_GC_2025!E54,CATALOGO!J:J,0)))</f>
        <v>PROV</v>
      </c>
      <c r="CQ54" s="497" t="str">
        <f t="shared" si="30"/>
        <v>CORRIENTE</v>
      </c>
      <c r="CR54" s="497" t="str">
        <f t="shared" si="31"/>
        <v>90000004</v>
      </c>
      <c r="CS54" s="562" t="str">
        <f>IFERROR(VLOOKUP(E54,CATALOGO!$AY$3:$AZ$24,2,0)," ")</f>
        <v>G21</v>
      </c>
      <c r="CT54" s="563" t="str">
        <f>IF(E54="","",INDEX(CATALOGO!AK:AK,MATCH(POA_GC_2025!E54,CATALOGO!AN:AN,0)))</f>
        <v>Mejorar las condiciones de vida de la población de forma integral, promoviendo el acceso equitativo a salud, vivienda y bienestar social.</v>
      </c>
      <c r="CU54" s="563" t="str">
        <f>IF(E54="","",INDEX(CATALOGO!AL:AL,MATCH(POA_GC_2025!E54,CATALOGO!AN:AN,0)))</f>
        <v>OE5 Incrementar la cobertura de las prestaciones de servicios de salud</v>
      </c>
      <c r="CV54" s="552" t="str">
        <f>IF(CU54="","",INDEX(CATALOGO!AM:AM,MATCH(POA_GC_2025!CU54,CATALOGO!AL:AL,0)))</f>
        <v>OE_5</v>
      </c>
      <c r="CW54" s="564"/>
      <c r="CX54" s="565">
        <f>SUMIFS(CERT_ACT_POA!AM:AM,CERT_ACT_POA!C:C,A54)</f>
        <v>355676</v>
      </c>
      <c r="CY54" s="565">
        <f t="shared" si="32"/>
        <v>0</v>
      </c>
      <c r="CZ54" s="566">
        <f>SUMIFS(CERT_ACT_POA!$AD:$AD,CERT_ACT_POA!$C:$C,POA_GC_2025!$A54)</f>
        <v>0</v>
      </c>
      <c r="DA54" s="566">
        <f>SUMIFS(CERT_ACT_POA!$AE:$AE,CERT_ACT_POA!$C:$C,POA_GC_2025!$A54)</f>
        <v>0</v>
      </c>
      <c r="DB54" s="566">
        <f>SUMIFS(CERT_ACT_POA!$AF:$AF,CERT_ACT_POA!$C:$C,POA_GC_2025!$A54)</f>
        <v>0</v>
      </c>
      <c r="DC54" s="552" t="str">
        <f t="shared" si="33"/>
        <v>53</v>
      </c>
      <c r="DD54" s="509"/>
      <c r="DE54" s="573"/>
      <c r="DF54" s="574">
        <f>SUMIFS(CERT_PRES!$M:$M,CERT_PRES!$A:$A,$A54)</f>
        <v>0</v>
      </c>
      <c r="DG54" s="574">
        <f>SUMIFS(CERT_PRES!$O:$O,CERT_PRES!$A:$A,$A54)</f>
        <v>355676</v>
      </c>
      <c r="DH54" s="574">
        <f>SUMIFS(CERT_PRES!$P:$P,CERT_PRES!$A:$A,$A54)</f>
        <v>355676</v>
      </c>
      <c r="DI54" s="587">
        <f t="shared" si="34"/>
        <v>0</v>
      </c>
      <c r="DJ54" s="668">
        <f>IFERROR(VLOOKUP($A54,CERT_PRES!$A$6:$L$3884,12,0),0)</f>
        <v>17</v>
      </c>
      <c r="DK54" s="574" t="str">
        <f t="shared" si="35"/>
        <v>OK</v>
      </c>
      <c r="DL54" s="574" t="str">
        <f t="shared" si="36"/>
        <v>OK</v>
      </c>
      <c r="DM54" s="574">
        <f t="shared" si="20"/>
        <v>355676</v>
      </c>
      <c r="DN54" s="574" t="str">
        <f t="shared" si="17"/>
        <v/>
      </c>
      <c r="DO54" s="588">
        <f>IFERROR(VLOOKUP(A54,#REF!,82,0),0)</f>
        <v>0</v>
      </c>
      <c r="DP54" s="589">
        <f t="shared" si="37"/>
        <v>355676</v>
      </c>
      <c r="DQ54" s="590">
        <f t="shared" si="38"/>
        <v>0</v>
      </c>
    </row>
    <row r="55" spans="1:121" s="39" customFormat="1" ht="17.25" customHeight="1">
      <c r="A55" s="3" t="s">
        <v>2713</v>
      </c>
      <c r="B55" s="470" t="str">
        <f>IF(D55="","",INDEX(CATALOGO!E:E,MATCH(D55,CATALOGO!D:D,0)))</f>
        <v>HOSPITAL GENERAL DE CHONE</v>
      </c>
      <c r="C55" s="218" t="s">
        <v>2458</v>
      </c>
      <c r="D55" s="471" t="s">
        <v>954</v>
      </c>
      <c r="E55" s="474" t="s">
        <v>225</v>
      </c>
      <c r="F55" s="471" t="str">
        <f t="shared" si="22"/>
        <v>000</v>
      </c>
      <c r="G55" s="472" t="s">
        <v>196</v>
      </c>
      <c r="H55" s="473">
        <v>530209</v>
      </c>
      <c r="I55" s="486" t="s">
        <v>1155</v>
      </c>
      <c r="J55" s="472" t="s">
        <v>193</v>
      </c>
      <c r="K55" s="487" t="str">
        <f>IF(J55="","",INDEX(CATALOGO!AT:AT,MATCH(POA_GC_2025!J55,CATALOGO!AS:AS,0)))</f>
        <v>0000</v>
      </c>
      <c r="L55" s="487" t="str">
        <f>IF(J55="","",INDEX(CATALOGO!AV:AV,MATCH(POA_GC_2025!J55,CATALOGO!AS:AS,0)))</f>
        <v>0000</v>
      </c>
      <c r="M55" s="488" t="str">
        <f>IF(D55="","",INDEX(CATALOGO!E:E,MATCH(D55,CATALOGO!D:D,0)))</f>
        <v>HOSPITAL GENERAL DE CHONE</v>
      </c>
      <c r="N55" s="489" t="str">
        <f>IF(E55="","",INDEX(CATALOGO!L:L,MATCH(POA_GC_2025!E55,CATALOGO!J:J,0)))</f>
        <v>PROVISION Y PRESTACION DE SERVICIOS DE SALUD</v>
      </c>
      <c r="O55" s="490" t="str">
        <f t="shared" si="23"/>
        <v>SIN PROYECTO</v>
      </c>
      <c r="P55" s="491" t="str">
        <f>IF(CR55="","",INDEX(CATALOGO!Q:Q,MATCH(POA_GC_2025!CR55,CATALOGO!P:P,0)))</f>
        <v>PRESTACION DE SERVICIOS DE SALUD SEGUNDO NIVEL</v>
      </c>
      <c r="Q55" s="496" t="str">
        <f>IF(H55="","",INDEX(CATALOGO!AD:AD,MATCH(POA_GC_2025!H55,CATALOGO!AC:AC,0)))</f>
        <v>SERVICIOS DE ASEO LAVADO DE VESTIMENTA DE TRABAJO</v>
      </c>
      <c r="R55" s="490" t="str">
        <f t="array" ref="R55">IF(J55="","",INDEX(CATALOGO!AR:AR,MATCH(J55,CATALOGO!AS:AS,0)))</f>
        <v>RECURSOS FISCALES</v>
      </c>
      <c r="S55" s="497" t="str">
        <f>IF(K55="","",INDEX(CATALOGO!AU:AU,MATCH(K55,CATALOGO!AT:AT,0)))</f>
        <v>SIN ORGANISMO</v>
      </c>
      <c r="T55" s="497" t="str">
        <f>IF(L55="","",INDEX(CATALOGO!AW:AW,MATCH(POA_GC_2025!L55,CATALOGO!AV:AV,0)))</f>
        <v>SIN CORRELATIVO</v>
      </c>
      <c r="U55" s="498" t="s">
        <v>495</v>
      </c>
      <c r="V55" s="499" t="s">
        <v>2488</v>
      </c>
      <c r="W55" s="499" t="s">
        <v>2489</v>
      </c>
      <c r="X55" s="500" t="str">
        <f t="array" ref="X55">IF(H55="","",INDEX(CATALOGO!AH:AH,MATCH(H55,CATALOGO!AC:AC,0)))</f>
        <v>06</v>
      </c>
      <c r="Y55" s="507" t="str">
        <f t="array" ref="Y55">IF(H55="","",INDEX(CATALOGO!AF:AF,MATCH(H55,CATALOGO!AC:AC,0)))</f>
        <v>NA</v>
      </c>
      <c r="Z55" s="507" t="str">
        <f t="array" ref="Z55">IF(H55="","",INDEX(CATALOGO!AG:AG,MATCH(H55,CATALOGO!AC:AC,0)))</f>
        <v>NA</v>
      </c>
      <c r="AA55" s="508" t="s">
        <v>207</v>
      </c>
      <c r="AB55" s="509" t="s">
        <v>2512</v>
      </c>
      <c r="AC55" s="510" t="s">
        <v>209</v>
      </c>
      <c r="AD55" s="511" t="s">
        <v>44</v>
      </c>
      <c r="AE55" s="512">
        <v>46040</v>
      </c>
      <c r="AF55" s="512">
        <v>46042</v>
      </c>
      <c r="AG55" s="512"/>
      <c r="AH55" s="512"/>
      <c r="AI55" s="512"/>
      <c r="AJ55" s="519"/>
      <c r="AK55" s="512">
        <v>46047</v>
      </c>
      <c r="AL55" s="512">
        <v>46053</v>
      </c>
      <c r="AM55" s="511" t="s">
        <v>41</v>
      </c>
      <c r="AN55" s="520">
        <v>33480.660000000003</v>
      </c>
      <c r="AO55" s="520">
        <v>0</v>
      </c>
      <c r="AP55" s="520">
        <v>0</v>
      </c>
      <c r="AQ55" s="520">
        <v>0</v>
      </c>
      <c r="AR55" s="520">
        <v>0</v>
      </c>
      <c r="AS55" s="520">
        <v>0</v>
      </c>
      <c r="AT55" s="520">
        <v>0</v>
      </c>
      <c r="AU55" s="520">
        <v>0</v>
      </c>
      <c r="AV55" s="520">
        <v>0</v>
      </c>
      <c r="AW55" s="520">
        <v>0</v>
      </c>
      <c r="AX55" s="520">
        <v>0</v>
      </c>
      <c r="AY55" s="520">
        <v>0</v>
      </c>
      <c r="AZ55" s="533">
        <f t="shared" si="24"/>
        <v>33480.660000000003</v>
      </c>
      <c r="BA55" s="509"/>
      <c r="BB55" s="534">
        <f>SUMIFS(REPROGRAM!W:W,REPROGRAM!B:B,POA_GC_2025!A55)</f>
        <v>0</v>
      </c>
      <c r="BC55" s="534">
        <f>SUMIFS(REPROGRAM!Y:Y,REPROGRAM!B:B,POA_GC_2025!A55)</f>
        <v>0</v>
      </c>
      <c r="BD55" s="534">
        <f t="shared" si="25"/>
        <v>33480.660000000003</v>
      </c>
      <c r="BE55" s="520">
        <v>0</v>
      </c>
      <c r="BF55" s="539">
        <f>SUMIFS(CERT_PRES!$P:$P,CERT_PRES!$A:$A,$A55,CERT_PRES!$Q:$Q,"ENERO")</f>
        <v>0</v>
      </c>
      <c r="BG55" s="520">
        <v>33480.660000000003</v>
      </c>
      <c r="BH55" s="539">
        <f>SUMIFS(CERT_PRES!$P:$P,CERT_PRES!$A:$A,$A55,CERT_PRES!$Q:$Q,"FEBRERO")</f>
        <v>33480.660000000003</v>
      </c>
      <c r="BI55" s="520">
        <v>0</v>
      </c>
      <c r="BJ55" s="539">
        <f>SUMIFS(CERT_PRES!$P:$P,CERT_PRES!$A:$A,$A55,CERT_PRES!$Q:$Q,"MARZO")</f>
        <v>0</v>
      </c>
      <c r="BK55" s="520">
        <v>0</v>
      </c>
      <c r="BL55" s="539">
        <f>SUMIFS(CERT_PRES!$P:$P,CERT_PRES!$A:$A,$A55,CERT_PRES!$Q:$Q,"ABRIL")</f>
        <v>0</v>
      </c>
      <c r="BM55" s="520">
        <v>0</v>
      </c>
      <c r="BN55" s="539">
        <f>SUMIFS(CERT_PRES!$P:$P,CERT_PRES!$A:$A,$A55,CERT_PRES!$Q:$Q,"MAYO")</f>
        <v>0</v>
      </c>
      <c r="BO55" s="520">
        <v>0</v>
      </c>
      <c r="BP55" s="539">
        <f>SUMIFS(CERT_PRES!$P:$P,CERT_PRES!$A:$A,$A55,CERT_PRES!$Q:$Q,"JUNIO")</f>
        <v>0</v>
      </c>
      <c r="BQ55" s="520">
        <v>0</v>
      </c>
      <c r="BR55" s="539">
        <f>SUMIFS(CERT_PRES!$P:$P,CERT_PRES!$A:$A,$A55,CERT_PRES!$Q:$Q,"JULIO")</f>
        <v>0</v>
      </c>
      <c r="BS55" s="520">
        <v>0</v>
      </c>
      <c r="BT55" s="539">
        <f>SUMIFS(CERT_PRES!$P:$P,CERT_PRES!$A:$A,$A55,CERT_PRES!$Q:$Q,"AGOSTO")</f>
        <v>0</v>
      </c>
      <c r="BU55" s="520">
        <v>0</v>
      </c>
      <c r="BV55" s="539">
        <f>SUMIFS(CERT_PRES!$P:$P,CERT_PRES!$A:$A,$A55,CERT_PRES!$Q:$Q,"SEPTIEMBRE")</f>
        <v>0</v>
      </c>
      <c r="BW55" s="520">
        <v>0</v>
      </c>
      <c r="BX55" s="539">
        <f>SUMIFS(CERT_PRES!$P:$P,CERT_PRES!$A:$A,$A55,CERT_PRES!$Q:$Q,"OCTUBRE")</f>
        <v>0</v>
      </c>
      <c r="BY55" s="520">
        <v>0</v>
      </c>
      <c r="BZ55" s="539">
        <f>SUMIFS(CERT_PRES!$P:$P,CERT_PRES!$A:$A,$A55,CERT_PRES!$Q:$Q,"NOVIEMBRE")</f>
        <v>0</v>
      </c>
      <c r="CA55" s="520">
        <v>0</v>
      </c>
      <c r="CB55" s="533">
        <f>SUMIFS(CERT_PRES!$P:$P,CERT_PRES!$A:$A,$A55,CERT_PRES!$Q:$Q,"DICIEMBRE")</f>
        <v>0</v>
      </c>
      <c r="CC55" s="533">
        <f t="shared" si="26"/>
        <v>33480.660000000003</v>
      </c>
      <c r="CD55" s="552" t="str">
        <f t="shared" si="39"/>
        <v>SI</v>
      </c>
      <c r="CE55" s="553" t="str">
        <f t="shared" si="21"/>
        <v>VALIDADO</v>
      </c>
      <c r="CF55" s="554">
        <f>+((SUMIFS(REPROGRAM!$U:$U,REPROGRAM!$B:$B,$A55,REPROGRAM!$AA:$AA,"NO"))-(SUMIFS(REPROGRAM!$V:$V,REPROGRAM!$B:$B,$A55,REPROGRAM!$AA:$AA,"NO")))</f>
        <v>0</v>
      </c>
      <c r="CG55" s="554">
        <f t="shared" si="27"/>
        <v>33480.660000000003</v>
      </c>
      <c r="CH55" s="554">
        <f t="shared" si="28"/>
        <v>0</v>
      </c>
      <c r="CI55" s="555" t="e">
        <f t="array" ref="CI55">IF(B55="","",INDEX(CATALOGO!C:C,MATCH(B55,CATALOGO!A:A,0)))</f>
        <v>#N/A</v>
      </c>
      <c r="CJ55" s="555" t="e">
        <f t="array" ref="CJ55">IF(B55="","",INDEX(CATALOGO!B:B,MATCH(B55,CATALOGO!A:A,0)))</f>
        <v>#N/A</v>
      </c>
      <c r="CK55" s="497" t="str">
        <f>IF(D55="","",INDEX(CATALOGO!G:G,MATCH(D55,CATALOGO!D:D,0)))</f>
        <v>COORDINACIÓN ZONAL 4</v>
      </c>
      <c r="CL55" s="497" t="str">
        <f>IF(D55="","",INDEX(CATALOGO!H:H,MATCH(D55,CATALOGO!D:D,0)))</f>
        <v>MANABI</v>
      </c>
      <c r="CM55" s="497" t="str">
        <f>IF(D55="","",INDEX(CATALOGO!I:I,MATCH(D55,CATALOGO!D:D,0)))</f>
        <v>CHONE</v>
      </c>
      <c r="CN55" s="556" t="str">
        <f t="array" ref="CN55">IF(H55="","",INDEX(CATALOGO!AE:AE,MATCH(H55,CATALOGO!AC:AC,0)))</f>
        <v>EXTERNALIZADOS</v>
      </c>
      <c r="CO55" s="497" t="str">
        <f t="shared" si="29"/>
        <v>NO APLICA</v>
      </c>
      <c r="CP55" s="497" t="str">
        <f>IF(E55="","",INDEX(CATALOGO!K:K,MATCH(POA_GC_2025!E55,CATALOGO!J:J,0)))</f>
        <v>PROV</v>
      </c>
      <c r="CQ55" s="497" t="str">
        <f t="shared" si="30"/>
        <v>CORRIENTE</v>
      </c>
      <c r="CR55" s="497" t="str">
        <f t="shared" si="31"/>
        <v>90000004</v>
      </c>
      <c r="CS55" s="562" t="str">
        <f>IFERROR(VLOOKUP(E55,CATALOGO!$AY$3:$AZ$24,2,0)," ")</f>
        <v>G21</v>
      </c>
      <c r="CT55" s="563" t="str">
        <f>IF(E55="","",INDEX(CATALOGO!AK:AK,MATCH(POA_GC_2025!E55,CATALOGO!AN:AN,0)))</f>
        <v>Mejorar las condiciones de vida de la población de forma integral, promoviendo el acceso equitativo a salud, vivienda y bienestar social.</v>
      </c>
      <c r="CU55" s="563" t="str">
        <f>IF(E55="","",INDEX(CATALOGO!AL:AL,MATCH(POA_GC_2025!E55,CATALOGO!AN:AN,0)))</f>
        <v>OE5 Incrementar la cobertura de las prestaciones de servicios de salud</v>
      </c>
      <c r="CV55" s="552" t="str">
        <f>IF(CU55="","",INDEX(CATALOGO!AM:AM,MATCH(POA_GC_2025!CU55,CATALOGO!AL:AL,0)))</f>
        <v>OE_5</v>
      </c>
      <c r="CW55" s="564"/>
      <c r="CX55" s="565">
        <f>SUMIFS(CERT_ACT_POA!AM:AM,CERT_ACT_POA!C:C,A55)</f>
        <v>33480.660000000003</v>
      </c>
      <c r="CY55" s="565">
        <f t="shared" si="32"/>
        <v>0</v>
      </c>
      <c r="CZ55" s="566">
        <f>SUMIFS(CERT_ACT_POA!$AD:$AD,CERT_ACT_POA!$C:$C,POA_GC_2025!$A55)</f>
        <v>0</v>
      </c>
      <c r="DA55" s="566">
        <f>SUMIFS(CERT_ACT_POA!$AE:$AE,CERT_ACT_POA!$C:$C,POA_GC_2025!$A55)</f>
        <v>0</v>
      </c>
      <c r="DB55" s="566">
        <f>SUMIFS(CERT_ACT_POA!$AF:$AF,CERT_ACT_POA!$C:$C,POA_GC_2025!$A55)</f>
        <v>0</v>
      </c>
      <c r="DC55" s="552" t="str">
        <f t="shared" si="33"/>
        <v>53</v>
      </c>
      <c r="DD55" s="509"/>
      <c r="DE55" s="573"/>
      <c r="DF55" s="574">
        <f>SUMIFS(CERT_PRES!$M:$M,CERT_PRES!$A:$A,$A55)</f>
        <v>0</v>
      </c>
      <c r="DG55" s="574">
        <f>SUMIFS(CERT_PRES!$O:$O,CERT_PRES!$A:$A,$A55)</f>
        <v>33480.660000000003</v>
      </c>
      <c r="DH55" s="574">
        <f>SUMIFS(CERT_PRES!$P:$P,CERT_PRES!$A:$A,$A55)</f>
        <v>33480.660000000003</v>
      </c>
      <c r="DI55" s="587">
        <f t="shared" si="34"/>
        <v>0</v>
      </c>
      <c r="DJ55" s="668">
        <f>IFERROR(VLOOKUP($A55,CERT_PRES!$A$6:$L$3884,12,0),0)</f>
        <v>8</v>
      </c>
      <c r="DK55" s="574" t="str">
        <f t="shared" si="35"/>
        <v>OK</v>
      </c>
      <c r="DL55" s="574" t="str">
        <f t="shared" si="36"/>
        <v>OK</v>
      </c>
      <c r="DM55" s="574">
        <f t="shared" si="20"/>
        <v>33480.660000000003</v>
      </c>
      <c r="DN55" s="574" t="str">
        <f t="shared" si="17"/>
        <v/>
      </c>
      <c r="DO55" s="588">
        <f>IFERROR(VLOOKUP(A55,#REF!,82,0),0)</f>
        <v>0</v>
      </c>
      <c r="DP55" s="589">
        <f t="shared" si="37"/>
        <v>33480.660000000003</v>
      </c>
      <c r="DQ55" s="590">
        <f t="shared" si="38"/>
        <v>0</v>
      </c>
    </row>
    <row r="56" spans="1:121" s="39" customFormat="1" ht="17.25" customHeight="1">
      <c r="A56" s="3" t="s">
        <v>2714</v>
      </c>
      <c r="B56" s="470" t="str">
        <f>IF(D56="","",INDEX(CATALOGO!E:E,MATCH(D56,CATALOGO!D:D,0)))</f>
        <v>HOSPITAL GENERAL DE CHONE</v>
      </c>
      <c r="C56" s="218" t="s">
        <v>2459</v>
      </c>
      <c r="D56" s="471" t="s">
        <v>954</v>
      </c>
      <c r="E56" s="474" t="s">
        <v>225</v>
      </c>
      <c r="F56" s="471" t="str">
        <f t="shared" si="22"/>
        <v>000</v>
      </c>
      <c r="G56" s="472" t="s">
        <v>196</v>
      </c>
      <c r="H56" s="473">
        <v>530209</v>
      </c>
      <c r="I56" s="486" t="s">
        <v>1155</v>
      </c>
      <c r="J56" s="472" t="s">
        <v>193</v>
      </c>
      <c r="K56" s="487" t="str">
        <f>IF(J56="","",INDEX(CATALOGO!AT:AT,MATCH(POA_GC_2025!J56,CATALOGO!AS:AS,0)))</f>
        <v>0000</v>
      </c>
      <c r="L56" s="487" t="str">
        <f>IF(J56="","",INDEX(CATALOGO!AV:AV,MATCH(POA_GC_2025!J56,CATALOGO!AS:AS,0)))</f>
        <v>0000</v>
      </c>
      <c r="M56" s="488" t="str">
        <f>IF(D56="","",INDEX(CATALOGO!E:E,MATCH(D56,CATALOGO!D:D,0)))</f>
        <v>HOSPITAL GENERAL DE CHONE</v>
      </c>
      <c r="N56" s="489" t="str">
        <f>IF(E56="","",INDEX(CATALOGO!L:L,MATCH(POA_GC_2025!E56,CATALOGO!J:J,0)))</f>
        <v>PROVISION Y PRESTACION DE SERVICIOS DE SALUD</v>
      </c>
      <c r="O56" s="490" t="str">
        <f t="shared" si="23"/>
        <v>SIN PROYECTO</v>
      </c>
      <c r="P56" s="491" t="str">
        <f>IF(CR56="","",INDEX(CATALOGO!Q:Q,MATCH(POA_GC_2025!CR56,CATALOGO!P:P,0)))</f>
        <v>PRESTACION DE SERVICIOS DE SALUD SEGUNDO NIVEL</v>
      </c>
      <c r="Q56" s="496" t="str">
        <f>IF(H56="","",INDEX(CATALOGO!AD:AD,MATCH(POA_GC_2025!H56,CATALOGO!AC:AC,0)))</f>
        <v>SERVICIOS DE ASEO LAVADO DE VESTIMENTA DE TRABAJO</v>
      </c>
      <c r="R56" s="490" t="str">
        <f t="array" ref="R56">IF(J56="","",INDEX(CATALOGO!AR:AR,MATCH(J56,CATALOGO!AS:AS,0)))</f>
        <v>RECURSOS FISCALES</v>
      </c>
      <c r="S56" s="497" t="str">
        <f>IF(K56="","",INDEX(CATALOGO!AU:AU,MATCH(K56,CATALOGO!AT:AT,0)))</f>
        <v>SIN ORGANISMO</v>
      </c>
      <c r="T56" s="497" t="str">
        <f>IF(L56="","",INDEX(CATALOGO!AW:AW,MATCH(POA_GC_2025!L56,CATALOGO!AV:AV,0)))</f>
        <v>SIN CORRELATIVO</v>
      </c>
      <c r="U56" s="498" t="s">
        <v>495</v>
      </c>
      <c r="V56" s="499" t="s">
        <v>2482</v>
      </c>
      <c r="W56" s="499" t="s">
        <v>2489</v>
      </c>
      <c r="X56" s="500" t="str">
        <f t="array" ref="X56">IF(H56="","",INDEX(CATALOGO!AH:AH,MATCH(H56,CATALOGO!AC:AC,0)))</f>
        <v>06</v>
      </c>
      <c r="Y56" s="507" t="str">
        <f t="array" ref="Y56">IF(H56="","",INDEX(CATALOGO!AF:AF,MATCH(H56,CATALOGO!AC:AC,0)))</f>
        <v>NA</v>
      </c>
      <c r="Z56" s="507" t="str">
        <f t="array" ref="Z56">IF(H56="","",INDEX(CATALOGO!AG:AG,MATCH(H56,CATALOGO!AC:AC,0)))</f>
        <v>NA</v>
      </c>
      <c r="AA56" s="508" t="s">
        <v>194</v>
      </c>
      <c r="AB56" s="509" t="s">
        <v>2513</v>
      </c>
      <c r="AC56" s="510" t="s">
        <v>208</v>
      </c>
      <c r="AD56" s="511" t="s">
        <v>41</v>
      </c>
      <c r="AE56" s="512">
        <v>46042</v>
      </c>
      <c r="AF56" s="512">
        <v>46044</v>
      </c>
      <c r="AG56" s="512"/>
      <c r="AH56" s="512"/>
      <c r="AI56" s="512"/>
      <c r="AJ56" s="519"/>
      <c r="AK56" s="512">
        <v>46050</v>
      </c>
      <c r="AL56" s="512">
        <v>46234</v>
      </c>
      <c r="AM56" s="511" t="s">
        <v>41</v>
      </c>
      <c r="AN56" s="520">
        <v>18932.14</v>
      </c>
      <c r="AO56" s="520">
        <v>18932.14</v>
      </c>
      <c r="AP56" s="520">
        <v>18932.14</v>
      </c>
      <c r="AQ56" s="520">
        <v>18932.14</v>
      </c>
      <c r="AR56" s="520">
        <v>18932.14</v>
      </c>
      <c r="AS56" s="520">
        <v>18932.14</v>
      </c>
      <c r="AT56" s="520">
        <v>18932.16</v>
      </c>
      <c r="AU56" s="520">
        <v>0</v>
      </c>
      <c r="AV56" s="520">
        <v>0</v>
      </c>
      <c r="AW56" s="520">
        <v>0</v>
      </c>
      <c r="AX56" s="520">
        <v>0</v>
      </c>
      <c r="AY56" s="520">
        <v>0</v>
      </c>
      <c r="AZ56" s="533">
        <f t="shared" si="24"/>
        <v>132525</v>
      </c>
      <c r="BA56" s="509" t="s">
        <v>2535</v>
      </c>
      <c r="BB56" s="534">
        <f>SUMIFS(REPROGRAM!W:W,REPROGRAM!B:B,POA_GC_2025!A56)</f>
        <v>0</v>
      </c>
      <c r="BC56" s="534">
        <f>SUMIFS(REPROGRAM!Y:Y,REPROGRAM!B:B,POA_GC_2025!A56)</f>
        <v>7025</v>
      </c>
      <c r="BD56" s="534">
        <f t="shared" si="25"/>
        <v>125500</v>
      </c>
      <c r="BE56" s="520">
        <v>0</v>
      </c>
      <c r="BF56" s="539">
        <f>SUMIFS(CERT_PRES!$P:$P,CERT_PRES!$A:$A,$A56,CERT_PRES!$Q:$Q,"ENERO")</f>
        <v>0</v>
      </c>
      <c r="BG56" s="520">
        <v>0</v>
      </c>
      <c r="BH56" s="539">
        <f>SUMIFS(CERT_PRES!$P:$P,CERT_PRES!$A:$A,$A56,CERT_PRES!$Q:$Q,"FEBRERO")</f>
        <v>0</v>
      </c>
      <c r="BI56" s="520">
        <v>28479.599999999999</v>
      </c>
      <c r="BJ56" s="539">
        <f>SUMIFS(CERT_PRES!$P:$P,CERT_PRES!$A:$A,$A56,CERT_PRES!$Q:$Q,"MARZO")</f>
        <v>28479.599999999999</v>
      </c>
      <c r="BK56" s="520">
        <v>0</v>
      </c>
      <c r="BL56" s="539">
        <f>SUMIFS(CERT_PRES!$P:$P,CERT_PRES!$A:$A,$A56,CERT_PRES!$Q:$Q,"ABRIL")</f>
        <v>0</v>
      </c>
      <c r="BM56" s="520">
        <v>33496.629999999997</v>
      </c>
      <c r="BN56" s="539">
        <f>SUMIFS(CERT_PRES!$P:$P,CERT_PRES!$A:$A,$A56,CERT_PRES!$Q:$Q,"MAYO")</f>
        <v>33496.629999999997</v>
      </c>
      <c r="BO56" s="520">
        <v>18932.14</v>
      </c>
      <c r="BP56" s="539">
        <f>SUMIFS(CERT_PRES!$P:$P,CERT_PRES!$A:$A,$A56,CERT_PRES!$Q:$Q,"JUNIO")</f>
        <v>0</v>
      </c>
      <c r="BQ56" s="520">
        <v>18932.16</v>
      </c>
      <c r="BR56" s="539">
        <f>SUMIFS(CERT_PRES!$P:$P,CERT_PRES!$A:$A,$A56,CERT_PRES!$Q:$Q,"JULIO")</f>
        <v>0</v>
      </c>
      <c r="BS56" s="520">
        <v>11907.14</v>
      </c>
      <c r="BT56" s="539">
        <f>SUMIFS(CERT_PRES!$P:$P,CERT_PRES!$A:$A,$A56,CERT_PRES!$Q:$Q,"AGOSTO")</f>
        <v>0</v>
      </c>
      <c r="BU56" s="520">
        <v>13752.33</v>
      </c>
      <c r="BV56" s="539">
        <f>SUMIFS(CERT_PRES!$P:$P,CERT_PRES!$A:$A,$A56,CERT_PRES!$Q:$Q,"SEPTIEMBRE")</f>
        <v>0</v>
      </c>
      <c r="BW56" s="520">
        <v>0</v>
      </c>
      <c r="BX56" s="539">
        <f>SUMIFS(CERT_PRES!$P:$P,CERT_PRES!$A:$A,$A56,CERT_PRES!$Q:$Q,"OCTUBRE")</f>
        <v>0</v>
      </c>
      <c r="BY56" s="520">
        <v>0</v>
      </c>
      <c r="BZ56" s="539">
        <f>SUMIFS(CERT_PRES!$P:$P,CERT_PRES!$A:$A,$A56,CERT_PRES!$Q:$Q,"NOVIEMBRE")</f>
        <v>0</v>
      </c>
      <c r="CA56" s="520">
        <v>0</v>
      </c>
      <c r="CB56" s="533">
        <f>SUMIFS(CERT_PRES!$P:$P,CERT_PRES!$A:$A,$A56,CERT_PRES!$Q:$Q,"DICIEMBRE")</f>
        <v>0</v>
      </c>
      <c r="CC56" s="533">
        <f t="shared" si="26"/>
        <v>125500</v>
      </c>
      <c r="CD56" s="552" t="str">
        <f t="shared" si="39"/>
        <v>SI</v>
      </c>
      <c r="CE56" s="553" t="str">
        <f t="shared" si="21"/>
        <v>VALIDADO</v>
      </c>
      <c r="CF56" s="554">
        <f>+((SUMIFS(REPROGRAM!$U:$U,REPROGRAM!$B:$B,$A56,REPROGRAM!$AA:$AA,"NO"))-(SUMIFS(REPROGRAM!$V:$V,REPROGRAM!$B:$B,$A56,REPROGRAM!$AA:$AA,"NO")))</f>
        <v>0</v>
      </c>
      <c r="CG56" s="554">
        <f t="shared" si="27"/>
        <v>125500</v>
      </c>
      <c r="CH56" s="554">
        <f t="shared" si="28"/>
        <v>0</v>
      </c>
      <c r="CI56" s="555" t="e">
        <f t="array" ref="CI56">IF(B56="","",INDEX(CATALOGO!C:C,MATCH(B56,CATALOGO!A:A,0)))</f>
        <v>#N/A</v>
      </c>
      <c r="CJ56" s="555" t="e">
        <f t="array" ref="CJ56">IF(B56="","",INDEX(CATALOGO!B:B,MATCH(B56,CATALOGO!A:A,0)))</f>
        <v>#N/A</v>
      </c>
      <c r="CK56" s="497" t="str">
        <f>IF(D56="","",INDEX(CATALOGO!G:G,MATCH(D56,CATALOGO!D:D,0)))</f>
        <v>COORDINACIÓN ZONAL 4</v>
      </c>
      <c r="CL56" s="497" t="str">
        <f>IF(D56="","",INDEX(CATALOGO!H:H,MATCH(D56,CATALOGO!D:D,0)))</f>
        <v>MANABI</v>
      </c>
      <c r="CM56" s="497" t="str">
        <f>IF(D56="","",INDEX(CATALOGO!I:I,MATCH(D56,CATALOGO!D:D,0)))</f>
        <v>CHONE</v>
      </c>
      <c r="CN56" s="556" t="str">
        <f t="array" ref="CN56">IF(H56="","",INDEX(CATALOGO!AE:AE,MATCH(H56,CATALOGO!AC:AC,0)))</f>
        <v>EXTERNALIZADOS</v>
      </c>
      <c r="CO56" s="497" t="str">
        <f t="shared" si="29"/>
        <v>NO APLICA</v>
      </c>
      <c r="CP56" s="497" t="str">
        <f>IF(E56="","",INDEX(CATALOGO!K:K,MATCH(POA_GC_2025!E56,CATALOGO!J:J,0)))</f>
        <v>PROV</v>
      </c>
      <c r="CQ56" s="497" t="str">
        <f t="shared" si="30"/>
        <v>CORRIENTE</v>
      </c>
      <c r="CR56" s="497" t="str">
        <f t="shared" si="31"/>
        <v>90000004</v>
      </c>
      <c r="CS56" s="562" t="str">
        <f>IFERROR(VLOOKUP(E56,CATALOGO!$AY$3:$AZ$24,2,0)," ")</f>
        <v>G21</v>
      </c>
      <c r="CT56" s="563" t="str">
        <f>IF(E56="","",INDEX(CATALOGO!AK:AK,MATCH(POA_GC_2025!E56,CATALOGO!AN:AN,0)))</f>
        <v>Mejorar las condiciones de vida de la población de forma integral, promoviendo el acceso equitativo a salud, vivienda y bienestar social.</v>
      </c>
      <c r="CU56" s="563" t="str">
        <f>IF(E56="","",INDEX(CATALOGO!AL:AL,MATCH(POA_GC_2025!E56,CATALOGO!AN:AN,0)))</f>
        <v>OE5 Incrementar la cobertura de las prestaciones de servicios de salud</v>
      </c>
      <c r="CV56" s="552" t="str">
        <f>IF(CU56="","",INDEX(CATALOGO!AM:AM,MATCH(POA_GC_2025!CU56,CATALOGO!AL:AL,0)))</f>
        <v>OE_5</v>
      </c>
      <c r="CW56" s="564"/>
      <c r="CX56" s="565">
        <f>SUMIFS(CERT_ACT_POA!AM:AM,CERT_ACT_POA!C:C,A56)</f>
        <v>125500</v>
      </c>
      <c r="CY56" s="565">
        <f t="shared" si="32"/>
        <v>0</v>
      </c>
      <c r="CZ56" s="566">
        <f>SUMIFS(CERT_ACT_POA!$AD:$AD,CERT_ACT_POA!$C:$C,POA_GC_2025!$A56)</f>
        <v>0</v>
      </c>
      <c r="DA56" s="566">
        <f>SUMIFS(CERT_ACT_POA!$AE:$AE,CERT_ACT_POA!$C:$C,POA_GC_2025!$A56)</f>
        <v>0</v>
      </c>
      <c r="DB56" s="566">
        <f>SUMIFS(CERT_ACT_POA!$AF:$AF,CERT_ACT_POA!$C:$C,POA_GC_2025!$A56)</f>
        <v>0</v>
      </c>
      <c r="DC56" s="552" t="str">
        <f t="shared" si="33"/>
        <v>53</v>
      </c>
      <c r="DD56" s="509"/>
      <c r="DE56" s="573"/>
      <c r="DF56" s="574">
        <f>SUMIFS(CERT_PRES!$M:$M,CERT_PRES!$A:$A,$A56)</f>
        <v>0</v>
      </c>
      <c r="DG56" s="574">
        <f>SUMIFS(CERT_PRES!$O:$O,CERT_PRES!$A:$A,$A56)</f>
        <v>125500</v>
      </c>
      <c r="DH56" s="574">
        <f>SUMIFS(CERT_PRES!$P:$P,CERT_PRES!$A:$A,$A56)</f>
        <v>61976.229999999996</v>
      </c>
      <c r="DI56" s="587">
        <f t="shared" si="34"/>
        <v>0</v>
      </c>
      <c r="DJ56" s="668">
        <f>IFERROR(VLOOKUP($A56,CERT_PRES!$A$6:$L$3884,12,0),0)</f>
        <v>2</v>
      </c>
      <c r="DK56" s="574" t="str">
        <f t="shared" si="35"/>
        <v>OK</v>
      </c>
      <c r="DL56" s="574" t="str">
        <f t="shared" si="36"/>
        <v>OK</v>
      </c>
      <c r="DM56" s="574">
        <f t="shared" si="20"/>
        <v>61976.229999999996</v>
      </c>
      <c r="DN56" s="574" t="str">
        <f t="shared" si="17"/>
        <v/>
      </c>
      <c r="DO56" s="588">
        <f>IFERROR(VLOOKUP(A56,#REF!,82,0),0)</f>
        <v>0</v>
      </c>
      <c r="DP56" s="589">
        <f t="shared" si="37"/>
        <v>125500</v>
      </c>
      <c r="DQ56" s="590">
        <f t="shared" si="38"/>
        <v>0</v>
      </c>
    </row>
    <row r="57" spans="1:121" s="39" customFormat="1" ht="17.25" customHeight="1">
      <c r="A57" s="3" t="s">
        <v>2715</v>
      </c>
      <c r="B57" s="470" t="str">
        <f>IF(D57="","",INDEX(CATALOGO!E:E,MATCH(D57,CATALOGO!D:D,0)))</f>
        <v>HOSPITAL GENERAL DE CHONE</v>
      </c>
      <c r="C57" s="218" t="s">
        <v>2459</v>
      </c>
      <c r="D57" s="471" t="s">
        <v>954</v>
      </c>
      <c r="E57" s="474" t="s">
        <v>225</v>
      </c>
      <c r="F57" s="471" t="str">
        <f t="shared" si="22"/>
        <v>000</v>
      </c>
      <c r="G57" s="472" t="s">
        <v>196</v>
      </c>
      <c r="H57" s="473">
        <v>530209</v>
      </c>
      <c r="I57" s="486" t="s">
        <v>1155</v>
      </c>
      <c r="J57" s="472" t="s">
        <v>193</v>
      </c>
      <c r="K57" s="487" t="str">
        <f>IF(J57="","",INDEX(CATALOGO!AT:AT,MATCH(POA_GC_2025!J57,CATALOGO!AS:AS,0)))</f>
        <v>0000</v>
      </c>
      <c r="L57" s="487" t="str">
        <f>IF(J57="","",INDEX(CATALOGO!AV:AV,MATCH(POA_GC_2025!J57,CATALOGO!AS:AS,0)))</f>
        <v>0000</v>
      </c>
      <c r="M57" s="488" t="str">
        <f>IF(D57="","",INDEX(CATALOGO!E:E,MATCH(D57,CATALOGO!D:D,0)))</f>
        <v>HOSPITAL GENERAL DE CHONE</v>
      </c>
      <c r="N57" s="489" t="str">
        <f>IF(E57="","",INDEX(CATALOGO!L:L,MATCH(POA_GC_2025!E57,CATALOGO!J:J,0)))</f>
        <v>PROVISION Y PRESTACION DE SERVICIOS DE SALUD</v>
      </c>
      <c r="O57" s="490" t="str">
        <f t="shared" si="23"/>
        <v>SIN PROYECTO</v>
      </c>
      <c r="P57" s="491" t="str">
        <f>IF(CR57="","",INDEX(CATALOGO!Q:Q,MATCH(POA_GC_2025!CR57,CATALOGO!P:P,0)))</f>
        <v>PRESTACION DE SERVICIOS DE SALUD SEGUNDO NIVEL</v>
      </c>
      <c r="Q57" s="496" t="str">
        <f>IF(H57="","",INDEX(CATALOGO!AD:AD,MATCH(POA_GC_2025!H57,CATALOGO!AC:AC,0)))</f>
        <v>SERVICIOS DE ASEO LAVADO DE VESTIMENTA DE TRABAJO</v>
      </c>
      <c r="R57" s="490" t="str">
        <f t="array" ref="R57">IF(J57="","",INDEX(CATALOGO!AR:AR,MATCH(J57,CATALOGO!AS:AS,0)))</f>
        <v>RECURSOS FISCALES</v>
      </c>
      <c r="S57" s="497" t="str">
        <f>IF(K57="","",INDEX(CATALOGO!AU:AU,MATCH(K57,CATALOGO!AT:AT,0)))</f>
        <v>SIN ORGANISMO</v>
      </c>
      <c r="T57" s="497" t="str">
        <f>IF(L57="","",INDEX(CATALOGO!AW:AW,MATCH(POA_GC_2025!L57,CATALOGO!AV:AV,0)))</f>
        <v>SIN CORRELATIVO</v>
      </c>
      <c r="U57" s="498" t="s">
        <v>495</v>
      </c>
      <c r="V57" s="499" t="s">
        <v>2482</v>
      </c>
      <c r="W57" s="499" t="s">
        <v>2489</v>
      </c>
      <c r="X57" s="500" t="str">
        <f t="array" ref="X57">IF(H57="","",INDEX(CATALOGO!AH:AH,MATCH(H57,CATALOGO!AC:AC,0)))</f>
        <v>06</v>
      </c>
      <c r="Y57" s="507" t="str">
        <f t="array" ref="Y57">IF(H57="","",INDEX(CATALOGO!AF:AF,MATCH(H57,CATALOGO!AC:AC,0)))</f>
        <v>NA</v>
      </c>
      <c r="Z57" s="507" t="str">
        <f t="array" ref="Z57">IF(H57="","",INDEX(CATALOGO!AG:AG,MATCH(H57,CATALOGO!AC:AC,0)))</f>
        <v>NA</v>
      </c>
      <c r="AA57" s="508" t="s">
        <v>207</v>
      </c>
      <c r="AB57" s="509" t="s">
        <v>2514</v>
      </c>
      <c r="AC57" s="510" t="s">
        <v>206</v>
      </c>
      <c r="AD57" s="511" t="s">
        <v>44</v>
      </c>
      <c r="AE57" s="512">
        <v>46040</v>
      </c>
      <c r="AF57" s="512">
        <v>46042</v>
      </c>
      <c r="AG57" s="512"/>
      <c r="AH57" s="512"/>
      <c r="AI57" s="512"/>
      <c r="AJ57" s="519"/>
      <c r="AK57" s="512">
        <v>46047</v>
      </c>
      <c r="AL57" s="512">
        <v>46053</v>
      </c>
      <c r="AM57" s="511" t="s">
        <v>41</v>
      </c>
      <c r="AN57" s="520">
        <v>9721.6</v>
      </c>
      <c r="AO57" s="520">
        <v>0</v>
      </c>
      <c r="AP57" s="520">
        <v>0</v>
      </c>
      <c r="AQ57" s="520">
        <v>0</v>
      </c>
      <c r="AR57" s="520">
        <v>0</v>
      </c>
      <c r="AS57" s="520">
        <v>0</v>
      </c>
      <c r="AT57" s="520">
        <v>0</v>
      </c>
      <c r="AU57" s="520">
        <v>0</v>
      </c>
      <c r="AV57" s="520">
        <v>0</v>
      </c>
      <c r="AW57" s="520">
        <v>0</v>
      </c>
      <c r="AX57" s="520">
        <v>0</v>
      </c>
      <c r="AY57" s="520">
        <v>0</v>
      </c>
      <c r="AZ57" s="533">
        <f t="shared" si="24"/>
        <v>9721.6</v>
      </c>
      <c r="BA57" s="509"/>
      <c r="BB57" s="534">
        <f>SUMIFS(REPROGRAM!W:W,REPROGRAM!B:B,POA_GC_2025!A57)</f>
        <v>0</v>
      </c>
      <c r="BC57" s="534">
        <f>SUMIFS(REPROGRAM!Y:Y,REPROGRAM!B:B,POA_GC_2025!A57)</f>
        <v>0</v>
      </c>
      <c r="BD57" s="534">
        <f t="shared" si="25"/>
        <v>9721.6</v>
      </c>
      <c r="BE57" s="520">
        <v>0</v>
      </c>
      <c r="BF57" s="539">
        <f>SUMIFS(CERT_PRES!$P:$P,CERT_PRES!$A:$A,$A57,CERT_PRES!$Q:$Q,"ENERO")</f>
        <v>0</v>
      </c>
      <c r="BG57" s="520">
        <v>9721.6</v>
      </c>
      <c r="BH57" s="539">
        <f>SUMIFS(CERT_PRES!$P:$P,CERT_PRES!$A:$A,$A57,CERT_PRES!$Q:$Q,"FEBRERO")</f>
        <v>9721.6</v>
      </c>
      <c r="BI57" s="520">
        <v>0</v>
      </c>
      <c r="BJ57" s="539">
        <f>SUMIFS(CERT_PRES!$P:$P,CERT_PRES!$A:$A,$A57,CERT_PRES!$Q:$Q,"MARZO")</f>
        <v>0</v>
      </c>
      <c r="BK57" s="520">
        <v>0</v>
      </c>
      <c r="BL57" s="539">
        <f>SUMIFS(CERT_PRES!$P:$P,CERT_PRES!$A:$A,$A57,CERT_PRES!$Q:$Q,"ABRIL")</f>
        <v>0</v>
      </c>
      <c r="BM57" s="520">
        <v>0</v>
      </c>
      <c r="BN57" s="539">
        <f>SUMIFS(CERT_PRES!$P:$P,CERT_PRES!$A:$A,$A57,CERT_PRES!$Q:$Q,"MAYO")</f>
        <v>0</v>
      </c>
      <c r="BO57" s="520">
        <v>0</v>
      </c>
      <c r="BP57" s="539">
        <f>SUMIFS(CERT_PRES!$P:$P,CERT_PRES!$A:$A,$A57,CERT_PRES!$Q:$Q,"JUNIO")</f>
        <v>0</v>
      </c>
      <c r="BQ57" s="520">
        <v>0</v>
      </c>
      <c r="BR57" s="539">
        <f>SUMIFS(CERT_PRES!$P:$P,CERT_PRES!$A:$A,$A57,CERT_PRES!$Q:$Q,"JULIO")</f>
        <v>0</v>
      </c>
      <c r="BS57" s="520">
        <v>0</v>
      </c>
      <c r="BT57" s="539">
        <f>SUMIFS(CERT_PRES!$P:$P,CERT_PRES!$A:$A,$A57,CERT_PRES!$Q:$Q,"AGOSTO")</f>
        <v>0</v>
      </c>
      <c r="BU57" s="520">
        <v>0</v>
      </c>
      <c r="BV57" s="539">
        <f>SUMIFS(CERT_PRES!$P:$P,CERT_PRES!$A:$A,$A57,CERT_PRES!$Q:$Q,"SEPTIEMBRE")</f>
        <v>0</v>
      </c>
      <c r="BW57" s="520">
        <v>0</v>
      </c>
      <c r="BX57" s="539">
        <f>SUMIFS(CERT_PRES!$P:$P,CERT_PRES!$A:$A,$A57,CERT_PRES!$Q:$Q,"OCTUBRE")</f>
        <v>0</v>
      </c>
      <c r="BY57" s="520">
        <v>0</v>
      </c>
      <c r="BZ57" s="539">
        <f>SUMIFS(CERT_PRES!$P:$P,CERT_PRES!$A:$A,$A57,CERT_PRES!$Q:$Q,"NOVIEMBRE")</f>
        <v>0</v>
      </c>
      <c r="CA57" s="520">
        <v>0</v>
      </c>
      <c r="CB57" s="533">
        <f>SUMIFS(CERT_PRES!$P:$P,CERT_PRES!$A:$A,$A57,CERT_PRES!$Q:$Q,"DICIEMBRE")</f>
        <v>0</v>
      </c>
      <c r="CC57" s="533">
        <f t="shared" si="26"/>
        <v>9721.6</v>
      </c>
      <c r="CD57" s="552" t="str">
        <f t="shared" si="39"/>
        <v>SI</v>
      </c>
      <c r="CE57" s="553" t="str">
        <f t="shared" si="21"/>
        <v>VALIDADO</v>
      </c>
      <c r="CF57" s="554">
        <f>+((SUMIFS(REPROGRAM!$U:$U,REPROGRAM!$B:$B,$A57,REPROGRAM!$AA:$AA,"NO"))-(SUMIFS(REPROGRAM!$V:$V,REPROGRAM!$B:$B,$A57,REPROGRAM!$AA:$AA,"NO")))</f>
        <v>0</v>
      </c>
      <c r="CG57" s="554">
        <f t="shared" si="27"/>
        <v>9721.6</v>
      </c>
      <c r="CH57" s="554">
        <f t="shared" si="28"/>
        <v>0</v>
      </c>
      <c r="CI57" s="555" t="e">
        <f t="array" ref="CI57">IF(B57="","",INDEX(CATALOGO!C:C,MATCH(B57,CATALOGO!A:A,0)))</f>
        <v>#N/A</v>
      </c>
      <c r="CJ57" s="555" t="e">
        <f t="array" ref="CJ57">IF(B57="","",INDEX(CATALOGO!B:B,MATCH(B57,CATALOGO!A:A,0)))</f>
        <v>#N/A</v>
      </c>
      <c r="CK57" s="497" t="str">
        <f>IF(D57="","",INDEX(CATALOGO!G:G,MATCH(D57,CATALOGO!D:D,0)))</f>
        <v>COORDINACIÓN ZONAL 4</v>
      </c>
      <c r="CL57" s="497" t="str">
        <f>IF(D57="","",INDEX(CATALOGO!H:H,MATCH(D57,CATALOGO!D:D,0)))</f>
        <v>MANABI</v>
      </c>
      <c r="CM57" s="497" t="str">
        <f>IF(D57="","",INDEX(CATALOGO!I:I,MATCH(D57,CATALOGO!D:D,0)))</f>
        <v>CHONE</v>
      </c>
      <c r="CN57" s="556" t="str">
        <f t="array" ref="CN57">IF(H57="","",INDEX(CATALOGO!AE:AE,MATCH(H57,CATALOGO!AC:AC,0)))</f>
        <v>EXTERNALIZADOS</v>
      </c>
      <c r="CO57" s="497" t="str">
        <f t="shared" si="29"/>
        <v>NO APLICA</v>
      </c>
      <c r="CP57" s="497" t="str">
        <f>IF(E57="","",INDEX(CATALOGO!K:K,MATCH(POA_GC_2025!E57,CATALOGO!J:J,0)))</f>
        <v>PROV</v>
      </c>
      <c r="CQ57" s="497" t="str">
        <f t="shared" si="30"/>
        <v>CORRIENTE</v>
      </c>
      <c r="CR57" s="497" t="str">
        <f t="shared" si="31"/>
        <v>90000004</v>
      </c>
      <c r="CS57" s="562" t="str">
        <f>IFERROR(VLOOKUP(E57,CATALOGO!$AY$3:$AZ$24,2,0)," ")</f>
        <v>G21</v>
      </c>
      <c r="CT57" s="563" t="str">
        <f>IF(E57="","",INDEX(CATALOGO!AK:AK,MATCH(POA_GC_2025!E57,CATALOGO!AN:AN,0)))</f>
        <v>Mejorar las condiciones de vida de la población de forma integral, promoviendo el acceso equitativo a salud, vivienda y bienestar social.</v>
      </c>
      <c r="CU57" s="563" t="str">
        <f>IF(E57="","",INDEX(CATALOGO!AL:AL,MATCH(POA_GC_2025!E57,CATALOGO!AN:AN,0)))</f>
        <v>OE5 Incrementar la cobertura de las prestaciones de servicios de salud</v>
      </c>
      <c r="CV57" s="552" t="str">
        <f>IF(CU57="","",INDEX(CATALOGO!AM:AM,MATCH(POA_GC_2025!CU57,CATALOGO!AL:AL,0)))</f>
        <v>OE_5</v>
      </c>
      <c r="CW57" s="564"/>
      <c r="CX57" s="565">
        <f>SUMIFS(CERT_ACT_POA!AM:AM,CERT_ACT_POA!C:C,A57)</f>
        <v>9721.6</v>
      </c>
      <c r="CY57" s="565">
        <f t="shared" si="32"/>
        <v>0</v>
      </c>
      <c r="CZ57" s="566">
        <f>SUMIFS(CERT_ACT_POA!$AD:$AD,CERT_ACT_POA!$C:$C,POA_GC_2025!$A57)</f>
        <v>0</v>
      </c>
      <c r="DA57" s="566">
        <f>SUMIFS(CERT_ACT_POA!$AE:$AE,CERT_ACT_POA!$C:$C,POA_GC_2025!$A57)</f>
        <v>0</v>
      </c>
      <c r="DB57" s="566">
        <f>SUMIFS(CERT_ACT_POA!$AF:$AF,CERT_ACT_POA!$C:$C,POA_GC_2025!$A57)</f>
        <v>0</v>
      </c>
      <c r="DC57" s="552" t="str">
        <f t="shared" si="33"/>
        <v>53</v>
      </c>
      <c r="DD57" s="509"/>
      <c r="DE57" s="573"/>
      <c r="DF57" s="574">
        <f>SUMIFS(CERT_PRES!$M:$M,CERT_PRES!$A:$A,$A57)</f>
        <v>0</v>
      </c>
      <c r="DG57" s="574">
        <f>SUMIFS(CERT_PRES!$O:$O,CERT_PRES!$A:$A,$A57)</f>
        <v>9721.6</v>
      </c>
      <c r="DH57" s="574">
        <f>SUMIFS(CERT_PRES!$P:$P,CERT_PRES!$A:$A,$A57)</f>
        <v>9721.6</v>
      </c>
      <c r="DI57" s="587">
        <f t="shared" si="34"/>
        <v>0</v>
      </c>
      <c r="DJ57" s="668">
        <f>IFERROR(VLOOKUP($A57,CERT_PRES!$A$6:$L$3884,12,0),0)</f>
        <v>9</v>
      </c>
      <c r="DK57" s="574" t="str">
        <f t="shared" si="35"/>
        <v>OK</v>
      </c>
      <c r="DL57" s="574" t="str">
        <f t="shared" si="36"/>
        <v>OK</v>
      </c>
      <c r="DM57" s="574">
        <f t="shared" si="20"/>
        <v>9721.6</v>
      </c>
      <c r="DN57" s="574" t="str">
        <f t="shared" si="17"/>
        <v/>
      </c>
      <c r="DO57" s="588">
        <f>IFERROR(VLOOKUP(A57,#REF!,82,0),0)</f>
        <v>0</v>
      </c>
      <c r="DP57" s="589">
        <f t="shared" si="37"/>
        <v>9721.6</v>
      </c>
      <c r="DQ57" s="590">
        <f t="shared" si="38"/>
        <v>0</v>
      </c>
    </row>
    <row r="58" spans="1:121" s="39" customFormat="1" ht="17.25" customHeight="1">
      <c r="A58" s="3" t="s">
        <v>2716</v>
      </c>
      <c r="B58" s="470" t="str">
        <f>IF(D58="","",INDEX(CATALOGO!E:E,MATCH(D58,CATALOGO!D:D,0)))</f>
        <v>HOSPITAL GENERAL DE CHONE</v>
      </c>
      <c r="C58" s="218" t="s">
        <v>2460</v>
      </c>
      <c r="D58" s="471" t="s">
        <v>954</v>
      </c>
      <c r="E58" s="474" t="s">
        <v>225</v>
      </c>
      <c r="F58" s="471" t="str">
        <f t="shared" si="22"/>
        <v>000</v>
      </c>
      <c r="G58" s="472" t="s">
        <v>196</v>
      </c>
      <c r="H58" s="473">
        <v>530235</v>
      </c>
      <c r="I58" s="486" t="s">
        <v>1155</v>
      </c>
      <c r="J58" s="472" t="s">
        <v>193</v>
      </c>
      <c r="K58" s="487" t="str">
        <f>IF(J58="","",INDEX(CATALOGO!AT:AT,MATCH(POA_GC_2025!J58,CATALOGO!AS:AS,0)))</f>
        <v>0000</v>
      </c>
      <c r="L58" s="487" t="str">
        <f>IF(J58="","",INDEX(CATALOGO!AV:AV,MATCH(POA_GC_2025!J58,CATALOGO!AS:AS,0)))</f>
        <v>0000</v>
      </c>
      <c r="M58" s="488" t="str">
        <f>IF(D58="","",INDEX(CATALOGO!E:E,MATCH(D58,CATALOGO!D:D,0)))</f>
        <v>HOSPITAL GENERAL DE CHONE</v>
      </c>
      <c r="N58" s="489" t="str">
        <f>IF(E58="","",INDEX(CATALOGO!L:L,MATCH(POA_GC_2025!E58,CATALOGO!J:J,0)))</f>
        <v>PROVISION Y PRESTACION DE SERVICIOS DE SALUD</v>
      </c>
      <c r="O58" s="490" t="str">
        <f t="shared" si="23"/>
        <v>SIN PROYECTO</v>
      </c>
      <c r="P58" s="491" t="str">
        <f>IF(CR58="","",INDEX(CATALOGO!Q:Q,MATCH(POA_GC_2025!CR58,CATALOGO!P:P,0)))</f>
        <v>PRESTACION DE SERVICIOS DE SALUD SEGUNDO NIVEL</v>
      </c>
      <c r="Q58" s="496" t="str">
        <f>IF(H58="","",INDEX(CATALOGO!AD:AD,MATCH(POA_GC_2025!H58,CATALOGO!AC:AC,0)))</f>
        <v>SERVICIO DE ALIMENTACION</v>
      </c>
      <c r="R58" s="490" t="str">
        <f t="array" ref="R58">IF(J58="","",INDEX(CATALOGO!AR:AR,MATCH(J58,CATALOGO!AS:AS,0)))</f>
        <v>RECURSOS FISCALES</v>
      </c>
      <c r="S58" s="497" t="str">
        <f>IF(K58="","",INDEX(CATALOGO!AU:AU,MATCH(K58,CATALOGO!AT:AT,0)))</f>
        <v>SIN ORGANISMO</v>
      </c>
      <c r="T58" s="497" t="str">
        <f>IF(L58="","",INDEX(CATALOGO!AW:AW,MATCH(POA_GC_2025!L58,CATALOGO!AV:AV,0)))</f>
        <v>SIN CORRELATIVO</v>
      </c>
      <c r="U58" s="498" t="s">
        <v>495</v>
      </c>
      <c r="V58" s="499" t="s">
        <v>2482</v>
      </c>
      <c r="W58" s="499" t="s">
        <v>2489</v>
      </c>
      <c r="X58" s="500" t="str">
        <f t="array" ref="X58">IF(H58="","",INDEX(CATALOGO!AH:AH,MATCH(H58,CATALOGO!AC:AC,0)))</f>
        <v>06</v>
      </c>
      <c r="Y58" s="507" t="str">
        <f t="array" ref="Y58">IF(H58="","",INDEX(CATALOGO!AF:AF,MATCH(H58,CATALOGO!AC:AC,0)))</f>
        <v>NA</v>
      </c>
      <c r="Z58" s="507" t="str">
        <f t="array" ref="Z58">IF(H58="","",INDEX(CATALOGO!AG:AG,MATCH(H58,CATALOGO!AC:AC,0)))</f>
        <v>NA</v>
      </c>
      <c r="AA58" s="508" t="s">
        <v>194</v>
      </c>
      <c r="AB58" s="509" t="s">
        <v>2590</v>
      </c>
      <c r="AC58" s="510" t="s">
        <v>209</v>
      </c>
      <c r="AD58" s="511" t="s">
        <v>41</v>
      </c>
      <c r="AE58" s="512">
        <v>46042</v>
      </c>
      <c r="AF58" s="512">
        <v>46044</v>
      </c>
      <c r="AG58" s="512">
        <v>46043</v>
      </c>
      <c r="AH58" s="512">
        <v>46043</v>
      </c>
      <c r="AI58" s="512">
        <v>46043</v>
      </c>
      <c r="AJ58" s="519"/>
      <c r="AK58" s="512">
        <v>46050</v>
      </c>
      <c r="AL58" s="512">
        <v>46234</v>
      </c>
      <c r="AM58" s="511" t="s">
        <v>41</v>
      </c>
      <c r="AN58" s="520">
        <v>35392</v>
      </c>
      <c r="AO58" s="520">
        <v>35392</v>
      </c>
      <c r="AP58" s="520">
        <v>35392</v>
      </c>
      <c r="AQ58" s="520">
        <v>35392</v>
      </c>
      <c r="AR58" s="520">
        <v>34914.17</v>
      </c>
      <c r="AS58" s="520">
        <v>0</v>
      </c>
      <c r="AT58" s="520">
        <v>0</v>
      </c>
      <c r="AU58" s="520">
        <v>0</v>
      </c>
      <c r="AV58" s="520">
        <v>0</v>
      </c>
      <c r="AW58" s="520">
        <v>0</v>
      </c>
      <c r="AX58" s="520">
        <v>0</v>
      </c>
      <c r="AY58" s="520">
        <v>0</v>
      </c>
      <c r="AZ58" s="533">
        <f t="shared" si="24"/>
        <v>176482.16999999998</v>
      </c>
      <c r="BA58" s="509" t="s">
        <v>2535</v>
      </c>
      <c r="BB58" s="534">
        <f>SUMIFS(REPROGRAM!W:W,REPROGRAM!B:B,POA_GC_2025!A58)</f>
        <v>0</v>
      </c>
      <c r="BC58" s="534">
        <f>SUMIFS(REPROGRAM!Y:Y,REPROGRAM!B:B,POA_GC_2025!A58)</f>
        <v>112288.74</v>
      </c>
      <c r="BD58" s="534">
        <f t="shared" si="25"/>
        <v>64193.429999999978</v>
      </c>
      <c r="BE58" s="520">
        <v>0</v>
      </c>
      <c r="BF58" s="539">
        <f>SUMIFS(CERT_PRES!$P:$P,CERT_PRES!$A:$A,$A58,CERT_PRES!$Q:$Q,"ENERO")</f>
        <v>0</v>
      </c>
      <c r="BG58" s="520">
        <v>0</v>
      </c>
      <c r="BH58" s="539">
        <f>SUMIFS(CERT_PRES!$P:$P,CERT_PRES!$A:$A,$A58,CERT_PRES!$Q:$Q,"FEBRERO")</f>
        <v>0</v>
      </c>
      <c r="BI58" s="520">
        <v>0</v>
      </c>
      <c r="BJ58" s="539">
        <f>SUMIFS(CERT_PRES!$P:$P,CERT_PRES!$A:$A,$A58,CERT_PRES!$Q:$Q,"MARZO")</f>
        <v>0</v>
      </c>
      <c r="BK58" s="520">
        <v>59456.86</v>
      </c>
      <c r="BL58" s="539">
        <f>SUMIFS(CERT_PRES!$P:$P,CERT_PRES!$A:$A,$A58,CERT_PRES!$Q:$Q,"ABRIL")</f>
        <v>59456.86</v>
      </c>
      <c r="BM58" s="520">
        <v>0</v>
      </c>
      <c r="BN58" s="539">
        <f>SUMIFS(CERT_PRES!$P:$P,CERT_PRES!$A:$A,$A58,CERT_PRES!$Q:$Q,"MAYO")</f>
        <v>0</v>
      </c>
      <c r="BO58" s="520">
        <v>0</v>
      </c>
      <c r="BP58" s="539">
        <f>SUMIFS(CERT_PRES!$P:$P,CERT_PRES!$A:$A,$A58,CERT_PRES!$Q:$Q,"JUNIO")</f>
        <v>0</v>
      </c>
      <c r="BQ58" s="520">
        <v>0</v>
      </c>
      <c r="BR58" s="539">
        <f>SUMIFS(CERT_PRES!$P:$P,CERT_PRES!$A:$A,$A58,CERT_PRES!$Q:$Q,"JULIO")</f>
        <v>0</v>
      </c>
      <c r="BS58" s="520">
        <v>0</v>
      </c>
      <c r="BT58" s="539">
        <f>SUMIFS(CERT_PRES!$P:$P,CERT_PRES!$A:$A,$A58,CERT_PRES!$Q:$Q,"AGOSTO")</f>
        <v>0</v>
      </c>
      <c r="BU58" s="520">
        <v>0</v>
      </c>
      <c r="BV58" s="539">
        <f>SUMIFS(CERT_PRES!$P:$P,CERT_PRES!$A:$A,$A58,CERT_PRES!$Q:$Q,"SEPTIEMBRE")</f>
        <v>0</v>
      </c>
      <c r="BW58" s="520">
        <v>0</v>
      </c>
      <c r="BX58" s="539">
        <f>SUMIFS(CERT_PRES!$P:$P,CERT_PRES!$A:$A,$A58,CERT_PRES!$Q:$Q,"OCTUBRE")</f>
        <v>0</v>
      </c>
      <c r="BY58" s="520">
        <v>0</v>
      </c>
      <c r="BZ58" s="539">
        <f>SUMIFS(CERT_PRES!$P:$P,CERT_PRES!$A:$A,$A58,CERT_PRES!$Q:$Q,"NOVIEMBRE")</f>
        <v>0</v>
      </c>
      <c r="CA58" s="520">
        <v>4736.57</v>
      </c>
      <c r="CB58" s="533">
        <f>SUMIFS(CERT_PRES!$P:$P,CERT_PRES!$A:$A,$A58,CERT_PRES!$Q:$Q,"DICIEMBRE")</f>
        <v>0</v>
      </c>
      <c r="CC58" s="533">
        <f t="shared" si="26"/>
        <v>64193.43</v>
      </c>
      <c r="CD58" s="552" t="str">
        <f t="shared" si="39"/>
        <v>SI</v>
      </c>
      <c r="CE58" s="553" t="str">
        <f t="shared" si="21"/>
        <v>VALIDADO</v>
      </c>
      <c r="CF58" s="554">
        <f>+((SUMIFS(REPROGRAM!$U:$U,REPROGRAM!$B:$B,$A58,REPROGRAM!$AA:$AA,"NO"))-(SUMIFS(REPROGRAM!$V:$V,REPROGRAM!$B:$B,$A58,REPROGRAM!$AA:$AA,"NO")))</f>
        <v>0</v>
      </c>
      <c r="CG58" s="554">
        <f t="shared" si="27"/>
        <v>64193.43</v>
      </c>
      <c r="CH58" s="554">
        <f t="shared" si="28"/>
        <v>0</v>
      </c>
      <c r="CI58" s="555" t="e">
        <f t="array" ref="CI58">IF(B58="","",INDEX(CATALOGO!C:C,MATCH(B58,CATALOGO!A:A,0)))</f>
        <v>#N/A</v>
      </c>
      <c r="CJ58" s="555" t="e">
        <f t="array" ref="CJ58">IF(B58="","",INDEX(CATALOGO!B:B,MATCH(B58,CATALOGO!A:A,0)))</f>
        <v>#N/A</v>
      </c>
      <c r="CK58" s="497" t="str">
        <f>IF(D58="","",INDEX(CATALOGO!G:G,MATCH(D58,CATALOGO!D:D,0)))</f>
        <v>COORDINACIÓN ZONAL 4</v>
      </c>
      <c r="CL58" s="497" t="str">
        <f>IF(D58="","",INDEX(CATALOGO!H:H,MATCH(D58,CATALOGO!D:D,0)))</f>
        <v>MANABI</v>
      </c>
      <c r="CM58" s="497" t="str">
        <f>IF(D58="","",INDEX(CATALOGO!I:I,MATCH(D58,CATALOGO!D:D,0)))</f>
        <v>CHONE</v>
      </c>
      <c r="CN58" s="556" t="str">
        <f t="array" ref="CN58">IF(H58="","",INDEX(CATALOGO!AE:AE,MATCH(H58,CATALOGO!AC:AC,0)))</f>
        <v>EXTERNALIZADOS</v>
      </c>
      <c r="CO58" s="497" t="str">
        <f t="shared" si="29"/>
        <v>NO APLICA</v>
      </c>
      <c r="CP58" s="497" t="str">
        <f>IF(E58="","",INDEX(CATALOGO!K:K,MATCH(POA_GC_2025!E58,CATALOGO!J:J,0)))</f>
        <v>PROV</v>
      </c>
      <c r="CQ58" s="497" t="str">
        <f t="shared" si="30"/>
        <v>CORRIENTE</v>
      </c>
      <c r="CR58" s="497" t="str">
        <f t="shared" si="31"/>
        <v>90000004</v>
      </c>
      <c r="CS58" s="562" t="str">
        <f>IFERROR(VLOOKUP(E58,CATALOGO!$AY$3:$AZ$24,2,0)," ")</f>
        <v>G21</v>
      </c>
      <c r="CT58" s="563" t="str">
        <f>IF(E58="","",INDEX(CATALOGO!AK:AK,MATCH(POA_GC_2025!E58,CATALOGO!AN:AN,0)))</f>
        <v>Mejorar las condiciones de vida de la población de forma integral, promoviendo el acceso equitativo a salud, vivienda y bienestar social.</v>
      </c>
      <c r="CU58" s="563" t="str">
        <f>IF(E58="","",INDEX(CATALOGO!AL:AL,MATCH(POA_GC_2025!E58,CATALOGO!AN:AN,0)))</f>
        <v>OE5 Incrementar la cobertura de las prestaciones de servicios de salud</v>
      </c>
      <c r="CV58" s="552" t="str">
        <f>IF(CU58="","",INDEX(CATALOGO!AM:AM,MATCH(POA_GC_2025!CU58,CATALOGO!AL:AL,0)))</f>
        <v>OE_5</v>
      </c>
      <c r="CW58" s="564"/>
      <c r="CX58" s="565">
        <f>SUMIFS(CERT_ACT_POA!AM:AM,CERT_ACT_POA!C:C,A58)</f>
        <v>64193.43</v>
      </c>
      <c r="CY58" s="565">
        <f t="shared" si="32"/>
        <v>-2.1827872842550278E-11</v>
      </c>
      <c r="CZ58" s="566">
        <f>SUMIFS(CERT_ACT_POA!$AD:$AD,CERT_ACT_POA!$C:$C,POA_GC_2025!$A58)</f>
        <v>0</v>
      </c>
      <c r="DA58" s="566">
        <f>SUMIFS(CERT_ACT_POA!$AE:$AE,CERT_ACT_POA!$C:$C,POA_GC_2025!$A58)</f>
        <v>0</v>
      </c>
      <c r="DB58" s="566">
        <f>SUMIFS(CERT_ACT_POA!$AF:$AF,CERT_ACT_POA!$C:$C,POA_GC_2025!$A58)</f>
        <v>0</v>
      </c>
      <c r="DC58" s="552" t="str">
        <f t="shared" si="33"/>
        <v>53</v>
      </c>
      <c r="DD58" s="509"/>
      <c r="DE58" s="573"/>
      <c r="DF58" s="574">
        <f>SUMIFS(CERT_PRES!$M:$M,CERT_PRES!$A:$A,$A58)</f>
        <v>0</v>
      </c>
      <c r="DG58" s="574">
        <f>SUMIFS(CERT_PRES!$O:$O,CERT_PRES!$A:$A,$A58)</f>
        <v>64193.43</v>
      </c>
      <c r="DH58" s="574">
        <f>SUMIFS(CERT_PRES!$P:$P,CERT_PRES!$A:$A,$A58)</f>
        <v>59456.86</v>
      </c>
      <c r="DI58" s="587">
        <f t="shared" si="34"/>
        <v>0</v>
      </c>
      <c r="DJ58" s="668">
        <f>IFERROR(VLOOKUP($A58,CERT_PRES!$A$6:$L$3884,12,0),0)</f>
        <v>4</v>
      </c>
      <c r="DK58" s="574" t="str">
        <f t="shared" si="35"/>
        <v>OK</v>
      </c>
      <c r="DL58" s="574" t="str">
        <f t="shared" si="36"/>
        <v>OK</v>
      </c>
      <c r="DM58" s="574">
        <f t="shared" si="20"/>
        <v>59456.86</v>
      </c>
      <c r="DN58" s="574" t="str">
        <f t="shared" si="17"/>
        <v/>
      </c>
      <c r="DO58" s="588">
        <f>IFERROR(VLOOKUP(A58,#REF!,82,0),0)</f>
        <v>0</v>
      </c>
      <c r="DP58" s="589">
        <f t="shared" si="37"/>
        <v>64193.43</v>
      </c>
      <c r="DQ58" s="590">
        <f t="shared" si="38"/>
        <v>0</v>
      </c>
    </row>
    <row r="59" spans="1:121" s="39" customFormat="1" ht="17.25" customHeight="1">
      <c r="A59" s="3" t="s">
        <v>2717</v>
      </c>
      <c r="B59" s="470" t="str">
        <f>IF(D59="","",INDEX(CATALOGO!E:E,MATCH(D59,CATALOGO!D:D,0)))</f>
        <v>HOSPITAL GENERAL DE CHONE</v>
      </c>
      <c r="C59" s="218" t="s">
        <v>2460</v>
      </c>
      <c r="D59" s="471" t="s">
        <v>954</v>
      </c>
      <c r="E59" s="474" t="s">
        <v>225</v>
      </c>
      <c r="F59" s="471" t="str">
        <f t="shared" si="22"/>
        <v>000</v>
      </c>
      <c r="G59" s="472" t="s">
        <v>196</v>
      </c>
      <c r="H59" s="473">
        <v>530235</v>
      </c>
      <c r="I59" s="486" t="s">
        <v>1155</v>
      </c>
      <c r="J59" s="472" t="s">
        <v>193</v>
      </c>
      <c r="K59" s="487" t="str">
        <f>IF(J59="","",INDEX(CATALOGO!AT:AT,MATCH(POA_GC_2025!J59,CATALOGO!AS:AS,0)))</f>
        <v>0000</v>
      </c>
      <c r="L59" s="487" t="str">
        <f>IF(J59="","",INDEX(CATALOGO!AV:AV,MATCH(POA_GC_2025!J59,CATALOGO!AS:AS,0)))</f>
        <v>0000</v>
      </c>
      <c r="M59" s="488" t="str">
        <f>IF(D59="","",INDEX(CATALOGO!E:E,MATCH(D59,CATALOGO!D:D,0)))</f>
        <v>HOSPITAL GENERAL DE CHONE</v>
      </c>
      <c r="N59" s="489" t="str">
        <f>IF(E59="","",INDEX(CATALOGO!L:L,MATCH(POA_GC_2025!E59,CATALOGO!J:J,0)))</f>
        <v>PROVISION Y PRESTACION DE SERVICIOS DE SALUD</v>
      </c>
      <c r="O59" s="490" t="str">
        <f t="shared" si="23"/>
        <v>SIN PROYECTO</v>
      </c>
      <c r="P59" s="491" t="str">
        <f>IF(CR59="","",INDEX(CATALOGO!Q:Q,MATCH(POA_GC_2025!CR59,CATALOGO!P:P,0)))</f>
        <v>PRESTACION DE SERVICIOS DE SALUD SEGUNDO NIVEL</v>
      </c>
      <c r="Q59" s="496" t="str">
        <f>IF(H59="","",INDEX(CATALOGO!AD:AD,MATCH(POA_GC_2025!H59,CATALOGO!AC:AC,0)))</f>
        <v>SERVICIO DE ALIMENTACION</v>
      </c>
      <c r="R59" s="490" t="str">
        <f t="array" ref="R59">IF(J59="","",INDEX(CATALOGO!AR:AR,MATCH(J59,CATALOGO!AS:AS,0)))</f>
        <v>RECURSOS FISCALES</v>
      </c>
      <c r="S59" s="497" t="str">
        <f>IF(K59="","",INDEX(CATALOGO!AU:AU,MATCH(K59,CATALOGO!AT:AT,0)))</f>
        <v>SIN ORGANISMO</v>
      </c>
      <c r="T59" s="497" t="str">
        <f>IF(L59="","",INDEX(CATALOGO!AW:AW,MATCH(POA_GC_2025!L59,CATALOGO!AV:AV,0)))</f>
        <v>SIN CORRELATIVO</v>
      </c>
      <c r="U59" s="498" t="s">
        <v>495</v>
      </c>
      <c r="V59" s="499" t="s">
        <v>2482</v>
      </c>
      <c r="W59" s="499" t="s">
        <v>2489</v>
      </c>
      <c r="X59" s="500" t="str">
        <f t="array" ref="X59">IF(H59="","",INDEX(CATALOGO!AH:AH,MATCH(H59,CATALOGO!AC:AC,0)))</f>
        <v>06</v>
      </c>
      <c r="Y59" s="507" t="str">
        <f t="array" ref="Y59">IF(H59="","",INDEX(CATALOGO!AF:AF,MATCH(H59,CATALOGO!AC:AC,0)))</f>
        <v>NA</v>
      </c>
      <c r="Z59" s="507" t="str">
        <f t="array" ref="Z59">IF(H59="","",INDEX(CATALOGO!AG:AG,MATCH(H59,CATALOGO!AC:AC,0)))</f>
        <v>NA</v>
      </c>
      <c r="AA59" s="508" t="s">
        <v>194</v>
      </c>
      <c r="AB59" s="509"/>
      <c r="AC59" s="510" t="s">
        <v>209</v>
      </c>
      <c r="AD59" s="511" t="s">
        <v>41</v>
      </c>
      <c r="AE59" s="512">
        <v>46173</v>
      </c>
      <c r="AF59" s="512">
        <v>46188</v>
      </c>
      <c r="AG59" s="512">
        <v>46167</v>
      </c>
      <c r="AH59" s="512">
        <v>46190</v>
      </c>
      <c r="AI59" s="512">
        <v>46193</v>
      </c>
      <c r="AJ59" s="519"/>
      <c r="AK59" s="512">
        <v>46203</v>
      </c>
      <c r="AL59" s="512">
        <v>46387</v>
      </c>
      <c r="AM59" s="511" t="s">
        <v>41</v>
      </c>
      <c r="AN59" s="520">
        <v>0</v>
      </c>
      <c r="AO59" s="520">
        <v>0</v>
      </c>
      <c r="AP59" s="520">
        <v>0</v>
      </c>
      <c r="AQ59" s="520">
        <v>0</v>
      </c>
      <c r="AR59" s="520">
        <v>0</v>
      </c>
      <c r="AS59" s="520">
        <v>0</v>
      </c>
      <c r="AT59" s="520">
        <v>0</v>
      </c>
      <c r="AU59" s="520">
        <v>0</v>
      </c>
      <c r="AV59" s="520">
        <v>0</v>
      </c>
      <c r="AW59" s="520">
        <v>0</v>
      </c>
      <c r="AX59" s="520">
        <v>0</v>
      </c>
      <c r="AY59" s="520">
        <v>0</v>
      </c>
      <c r="AZ59" s="533">
        <f t="shared" si="24"/>
        <v>0</v>
      </c>
      <c r="BA59" s="509"/>
      <c r="BB59" s="534">
        <f>SUMIFS(REPROGRAM!W:W,REPROGRAM!B:B,POA_GC_2025!A59)</f>
        <v>0</v>
      </c>
      <c r="BC59" s="534">
        <f>SUMIFS(REPROGRAM!Y:Y,REPROGRAM!B:B,POA_GC_2025!A59)</f>
        <v>0</v>
      </c>
      <c r="BD59" s="534">
        <f t="shared" si="25"/>
        <v>0</v>
      </c>
      <c r="BE59" s="520">
        <v>0</v>
      </c>
      <c r="BF59" s="539">
        <f>SUMIFS(CERT_PRES!$P:$P,CERT_PRES!$A:$A,$A59,CERT_PRES!$Q:$Q,"ENERO")</f>
        <v>0</v>
      </c>
      <c r="BG59" s="520">
        <v>0</v>
      </c>
      <c r="BH59" s="539">
        <f>SUMIFS(CERT_PRES!$P:$P,CERT_PRES!$A:$A,$A59,CERT_PRES!$Q:$Q,"FEBRERO")</f>
        <v>0</v>
      </c>
      <c r="BI59" s="520">
        <v>0</v>
      </c>
      <c r="BJ59" s="539">
        <f>SUMIFS(CERT_PRES!$P:$P,CERT_PRES!$A:$A,$A59,CERT_PRES!$Q:$Q,"MARZO")</f>
        <v>0</v>
      </c>
      <c r="BK59" s="520">
        <v>0</v>
      </c>
      <c r="BL59" s="539">
        <f>SUMIFS(CERT_PRES!$P:$P,CERT_PRES!$A:$A,$A59,CERT_PRES!$Q:$Q,"ABRIL")</f>
        <v>0</v>
      </c>
      <c r="BM59" s="520">
        <v>0</v>
      </c>
      <c r="BN59" s="539">
        <f>SUMIFS(CERT_PRES!$P:$P,CERT_PRES!$A:$A,$A59,CERT_PRES!$Q:$Q,"MAYO")</f>
        <v>0</v>
      </c>
      <c r="BO59" s="520">
        <v>0</v>
      </c>
      <c r="BP59" s="539">
        <f>SUMIFS(CERT_PRES!$P:$P,CERT_PRES!$A:$A,$A59,CERT_PRES!$Q:$Q,"JUNIO")</f>
        <v>0</v>
      </c>
      <c r="BQ59" s="520">
        <v>0</v>
      </c>
      <c r="BR59" s="539">
        <f>SUMIFS(CERT_PRES!$P:$P,CERT_PRES!$A:$A,$A59,CERT_PRES!$Q:$Q,"JULIO")</f>
        <v>0</v>
      </c>
      <c r="BS59" s="520">
        <v>0</v>
      </c>
      <c r="BT59" s="539">
        <f>SUMIFS(CERT_PRES!$P:$P,CERT_PRES!$A:$A,$A59,CERT_PRES!$Q:$Q,"AGOSTO")</f>
        <v>0</v>
      </c>
      <c r="BU59" s="520">
        <v>0</v>
      </c>
      <c r="BV59" s="539">
        <f>SUMIFS(CERT_PRES!$P:$P,CERT_PRES!$A:$A,$A59,CERT_PRES!$Q:$Q,"SEPTIEMBRE")</f>
        <v>0</v>
      </c>
      <c r="BW59" s="520">
        <v>0</v>
      </c>
      <c r="BX59" s="539">
        <f>SUMIFS(CERT_PRES!$P:$P,CERT_PRES!$A:$A,$A59,CERT_PRES!$Q:$Q,"OCTUBRE")</f>
        <v>0</v>
      </c>
      <c r="BY59" s="520">
        <v>0</v>
      </c>
      <c r="BZ59" s="539">
        <f>SUMIFS(CERT_PRES!$P:$P,CERT_PRES!$A:$A,$A59,CERT_PRES!$Q:$Q,"NOVIEMBRE")</f>
        <v>0</v>
      </c>
      <c r="CA59" s="520">
        <v>0</v>
      </c>
      <c r="CB59" s="533">
        <f>SUMIFS(CERT_PRES!$P:$P,CERT_PRES!$A:$A,$A59,CERT_PRES!$Q:$Q,"DICIEMBRE")</f>
        <v>0</v>
      </c>
      <c r="CC59" s="533">
        <f t="shared" si="26"/>
        <v>0</v>
      </c>
      <c r="CD59" s="552" t="str">
        <f t="shared" si="39"/>
        <v>NO</v>
      </c>
      <c r="CE59" s="553" t="str">
        <f t="shared" si="21"/>
        <v>VALIDADO</v>
      </c>
      <c r="CF59" s="554">
        <f>+((SUMIFS(REPROGRAM!$U:$U,REPROGRAM!$B:$B,$A59,REPROGRAM!$AA:$AA,"NO"))-(SUMIFS(REPROGRAM!$V:$V,REPROGRAM!$B:$B,$A59,REPROGRAM!$AA:$AA,"NO")))</f>
        <v>0</v>
      </c>
      <c r="CG59" s="554">
        <f t="shared" si="27"/>
        <v>0</v>
      </c>
      <c r="CH59" s="554">
        <f t="shared" si="28"/>
        <v>0</v>
      </c>
      <c r="CI59" s="555" t="e">
        <f t="array" ref="CI59">IF(B59="","",INDEX(CATALOGO!C:C,MATCH(B59,CATALOGO!A:A,0)))</f>
        <v>#N/A</v>
      </c>
      <c r="CJ59" s="555" t="e">
        <f t="array" ref="CJ59">IF(B59="","",INDEX(CATALOGO!B:B,MATCH(B59,CATALOGO!A:A,0)))</f>
        <v>#N/A</v>
      </c>
      <c r="CK59" s="497" t="str">
        <f>IF(D59="","",INDEX(CATALOGO!G:G,MATCH(D59,CATALOGO!D:D,0)))</f>
        <v>COORDINACIÓN ZONAL 4</v>
      </c>
      <c r="CL59" s="497" t="str">
        <f>IF(D59="","",INDEX(CATALOGO!H:H,MATCH(D59,CATALOGO!D:D,0)))</f>
        <v>MANABI</v>
      </c>
      <c r="CM59" s="497" t="str">
        <f>IF(D59="","",INDEX(CATALOGO!I:I,MATCH(D59,CATALOGO!D:D,0)))</f>
        <v>CHONE</v>
      </c>
      <c r="CN59" s="556" t="str">
        <f t="array" ref="CN59">IF(H59="","",INDEX(CATALOGO!AE:AE,MATCH(H59,CATALOGO!AC:AC,0)))</f>
        <v>EXTERNALIZADOS</v>
      </c>
      <c r="CO59" s="497" t="str">
        <f t="shared" si="29"/>
        <v>NO APLICA</v>
      </c>
      <c r="CP59" s="497" t="str">
        <f>IF(E59="","",INDEX(CATALOGO!K:K,MATCH(POA_GC_2025!E59,CATALOGO!J:J,0)))</f>
        <v>PROV</v>
      </c>
      <c r="CQ59" s="497" t="str">
        <f t="shared" si="30"/>
        <v>CORRIENTE</v>
      </c>
      <c r="CR59" s="497" t="str">
        <f t="shared" si="31"/>
        <v>90000004</v>
      </c>
      <c r="CS59" s="562" t="str">
        <f>IFERROR(VLOOKUP(E59,CATALOGO!$AY$3:$AZ$24,2,0)," ")</f>
        <v>G21</v>
      </c>
      <c r="CT59" s="563" t="str">
        <f>IF(E59="","",INDEX(CATALOGO!AK:AK,MATCH(POA_GC_2025!E59,CATALOGO!AN:AN,0)))</f>
        <v>Mejorar las condiciones de vida de la población de forma integral, promoviendo el acceso equitativo a salud, vivienda y bienestar social.</v>
      </c>
      <c r="CU59" s="563" t="str">
        <f>IF(E59="","",INDEX(CATALOGO!AL:AL,MATCH(POA_GC_2025!E59,CATALOGO!AN:AN,0)))</f>
        <v>OE5 Incrementar la cobertura de las prestaciones de servicios de salud</v>
      </c>
      <c r="CV59" s="552" t="str">
        <f>IF(CU59="","",INDEX(CATALOGO!AM:AM,MATCH(POA_GC_2025!CU59,CATALOGO!AL:AL,0)))</f>
        <v>OE_5</v>
      </c>
      <c r="CW59" s="564"/>
      <c r="CX59" s="565">
        <f>SUMIFS(CERT_ACT_POA!AM:AM,CERT_ACT_POA!C:C,A59)</f>
        <v>0</v>
      </c>
      <c r="CY59" s="565">
        <f t="shared" si="32"/>
        <v>0</v>
      </c>
      <c r="CZ59" s="566">
        <f>SUMIFS(CERT_ACT_POA!$AD:$AD,CERT_ACT_POA!$C:$C,POA_GC_2025!$A59)</f>
        <v>0</v>
      </c>
      <c r="DA59" s="566">
        <f>SUMIFS(CERT_ACT_POA!$AE:$AE,CERT_ACT_POA!$C:$C,POA_GC_2025!$A59)</f>
        <v>0</v>
      </c>
      <c r="DB59" s="566">
        <f>SUMIFS(CERT_ACT_POA!$AF:$AF,CERT_ACT_POA!$C:$C,POA_GC_2025!$A59)</f>
        <v>0</v>
      </c>
      <c r="DC59" s="552" t="str">
        <f t="shared" si="33"/>
        <v>53</v>
      </c>
      <c r="DD59" s="509"/>
      <c r="DE59" s="573"/>
      <c r="DF59" s="574">
        <f>SUMIFS(CERT_PRES!$M:$M,CERT_PRES!$A:$A,$A59)</f>
        <v>0</v>
      </c>
      <c r="DG59" s="574">
        <f>SUMIFS(CERT_PRES!$O:$O,CERT_PRES!$A:$A,$A59)</f>
        <v>0</v>
      </c>
      <c r="DH59" s="574">
        <f>SUMIFS(CERT_PRES!$P:$P,CERT_PRES!$A:$A,$A59)</f>
        <v>0</v>
      </c>
      <c r="DI59" s="587">
        <f t="shared" si="34"/>
        <v>0</v>
      </c>
      <c r="DJ59" s="668">
        <f>IFERROR(VLOOKUP($A59,CERT_PRES!$A$6:$L$3884,12,0),0)</f>
        <v>0</v>
      </c>
      <c r="DK59" s="574" t="str">
        <f t="shared" si="35"/>
        <v>OK</v>
      </c>
      <c r="DL59" s="574" t="str">
        <f t="shared" si="36"/>
        <v>OK</v>
      </c>
      <c r="DM59" s="574" t="str">
        <f t="shared" si="20"/>
        <v/>
      </c>
      <c r="DN59" s="574" t="str">
        <f t="shared" si="17"/>
        <v/>
      </c>
      <c r="DO59" s="588">
        <f>IFERROR(VLOOKUP(A59,#REF!,82,0),0)</f>
        <v>0</v>
      </c>
      <c r="DP59" s="589">
        <f t="shared" si="37"/>
        <v>0</v>
      </c>
      <c r="DQ59" s="590">
        <f t="shared" si="38"/>
        <v>0</v>
      </c>
    </row>
    <row r="60" spans="1:121" s="39" customFormat="1" ht="17.25" customHeight="1">
      <c r="A60" s="3" t="s">
        <v>2718</v>
      </c>
      <c r="B60" s="470" t="str">
        <f>IF(D60="","",INDEX(CATALOGO!E:E,MATCH(D60,CATALOGO!D:D,0)))</f>
        <v>HOSPITAL GENERAL DE CHONE</v>
      </c>
      <c r="C60" s="218" t="s">
        <v>2460</v>
      </c>
      <c r="D60" s="471" t="s">
        <v>954</v>
      </c>
      <c r="E60" s="474" t="s">
        <v>225</v>
      </c>
      <c r="F60" s="471" t="str">
        <f t="shared" si="22"/>
        <v>000</v>
      </c>
      <c r="G60" s="472" t="s">
        <v>196</v>
      </c>
      <c r="H60" s="473">
        <v>530235</v>
      </c>
      <c r="I60" s="486" t="s">
        <v>1155</v>
      </c>
      <c r="J60" s="472" t="s">
        <v>193</v>
      </c>
      <c r="K60" s="487" t="str">
        <f>IF(J60="","",INDEX(CATALOGO!AT:AT,MATCH(POA_GC_2025!J60,CATALOGO!AS:AS,0)))</f>
        <v>0000</v>
      </c>
      <c r="L60" s="487" t="str">
        <f>IF(J60="","",INDEX(CATALOGO!AV:AV,MATCH(POA_GC_2025!J60,CATALOGO!AS:AS,0)))</f>
        <v>0000</v>
      </c>
      <c r="M60" s="488" t="str">
        <f>IF(D60="","",INDEX(CATALOGO!E:E,MATCH(D60,CATALOGO!D:D,0)))</f>
        <v>HOSPITAL GENERAL DE CHONE</v>
      </c>
      <c r="N60" s="489" t="str">
        <f>IF(E60="","",INDEX(CATALOGO!L:L,MATCH(POA_GC_2025!E60,CATALOGO!J:J,0)))</f>
        <v>PROVISION Y PRESTACION DE SERVICIOS DE SALUD</v>
      </c>
      <c r="O60" s="490" t="str">
        <f t="shared" si="23"/>
        <v>SIN PROYECTO</v>
      </c>
      <c r="P60" s="491" t="str">
        <f>IF(CR60="","",INDEX(CATALOGO!Q:Q,MATCH(POA_GC_2025!CR60,CATALOGO!P:P,0)))</f>
        <v>PRESTACION DE SERVICIOS DE SALUD SEGUNDO NIVEL</v>
      </c>
      <c r="Q60" s="496" t="str">
        <f>IF(H60="","",INDEX(CATALOGO!AD:AD,MATCH(POA_GC_2025!H60,CATALOGO!AC:AC,0)))</f>
        <v>SERVICIO DE ALIMENTACION</v>
      </c>
      <c r="R60" s="490" t="str">
        <f t="array" ref="R60">IF(J60="","",INDEX(CATALOGO!AR:AR,MATCH(J60,CATALOGO!AS:AS,0)))</f>
        <v>RECURSOS FISCALES</v>
      </c>
      <c r="S60" s="497" t="str">
        <f>IF(K60="","",INDEX(CATALOGO!AU:AU,MATCH(K60,CATALOGO!AT:AT,0)))</f>
        <v>SIN ORGANISMO</v>
      </c>
      <c r="T60" s="497" t="str">
        <f>IF(L60="","",INDEX(CATALOGO!AW:AW,MATCH(POA_GC_2025!L60,CATALOGO!AV:AV,0)))</f>
        <v>SIN CORRELATIVO</v>
      </c>
      <c r="U60" s="498" t="s">
        <v>495</v>
      </c>
      <c r="V60" s="499" t="s">
        <v>2482</v>
      </c>
      <c r="W60" s="499" t="s">
        <v>2489</v>
      </c>
      <c r="X60" s="500" t="str">
        <f t="array" ref="X60">IF(H60="","",INDEX(CATALOGO!AH:AH,MATCH(H60,CATALOGO!AC:AC,0)))</f>
        <v>06</v>
      </c>
      <c r="Y60" s="507" t="str">
        <f t="array" ref="Y60">IF(H60="","",INDEX(CATALOGO!AF:AF,MATCH(H60,CATALOGO!AC:AC,0)))</f>
        <v>NA</v>
      </c>
      <c r="Z60" s="507" t="str">
        <f t="array" ref="Z60">IF(H60="","",INDEX(CATALOGO!AG:AG,MATCH(H60,CATALOGO!AC:AC,0)))</f>
        <v>NA</v>
      </c>
      <c r="AA60" s="508" t="s">
        <v>207</v>
      </c>
      <c r="AB60" s="509" t="s">
        <v>2515</v>
      </c>
      <c r="AC60" s="510" t="s">
        <v>209</v>
      </c>
      <c r="AD60" s="511" t="s">
        <v>44</v>
      </c>
      <c r="AE60" s="512">
        <v>46040</v>
      </c>
      <c r="AF60" s="512">
        <v>46042</v>
      </c>
      <c r="AG60" s="512"/>
      <c r="AH60" s="512"/>
      <c r="AI60" s="512"/>
      <c r="AJ60" s="519"/>
      <c r="AK60" s="512">
        <v>46047</v>
      </c>
      <c r="AL60" s="512">
        <v>46053</v>
      </c>
      <c r="AM60" s="511" t="s">
        <v>41</v>
      </c>
      <c r="AN60" s="520">
        <v>241346.34</v>
      </c>
      <c r="AO60" s="520">
        <v>0</v>
      </c>
      <c r="AP60" s="520">
        <v>0</v>
      </c>
      <c r="AQ60" s="520">
        <v>0</v>
      </c>
      <c r="AR60" s="520">
        <v>0</v>
      </c>
      <c r="AS60" s="520">
        <v>0</v>
      </c>
      <c r="AT60" s="520">
        <v>0</v>
      </c>
      <c r="AU60" s="520">
        <v>0</v>
      </c>
      <c r="AV60" s="520">
        <v>0</v>
      </c>
      <c r="AW60" s="520">
        <v>0</v>
      </c>
      <c r="AX60" s="520">
        <v>0</v>
      </c>
      <c r="AY60" s="520">
        <v>0</v>
      </c>
      <c r="AZ60" s="533">
        <f t="shared" si="24"/>
        <v>241346.34</v>
      </c>
      <c r="BA60" s="509"/>
      <c r="BB60" s="534">
        <f>SUMIFS(REPROGRAM!W:W,REPROGRAM!B:B,POA_GC_2025!A60)</f>
        <v>111602.28</v>
      </c>
      <c r="BC60" s="534">
        <f>SUMIFS(REPROGRAM!Y:Y,REPROGRAM!B:B,POA_GC_2025!A60)</f>
        <v>278568.09999999998</v>
      </c>
      <c r="BD60" s="534">
        <f t="shared" si="25"/>
        <v>74380.520000000019</v>
      </c>
      <c r="BE60" s="520">
        <v>0</v>
      </c>
      <c r="BF60" s="539">
        <f>SUMIFS(CERT_PRES!$P:$P,CERT_PRES!$A:$A,$A60,CERT_PRES!$Q:$Q,"ENERO")</f>
        <v>0</v>
      </c>
      <c r="BG60" s="520">
        <v>32778.239999999998</v>
      </c>
      <c r="BH60" s="539">
        <f>SUMIFS(CERT_PRES!$P:$P,CERT_PRES!$A:$A,$A60,CERT_PRES!$Q:$Q,"FEBRERO")</f>
        <v>32778.239999999998</v>
      </c>
      <c r="BI60" s="520">
        <v>0</v>
      </c>
      <c r="BJ60" s="539">
        <f>SUMIFS(CERT_PRES!$P:$P,CERT_PRES!$A:$A,$A60,CERT_PRES!$Q:$Q,"MARZO")</f>
        <v>0</v>
      </c>
      <c r="BK60" s="520">
        <v>0</v>
      </c>
      <c r="BL60" s="539">
        <f>SUMIFS(CERT_PRES!$P:$P,CERT_PRES!$A:$A,$A60,CERT_PRES!$Q:$Q,"ABRIL")</f>
        <v>0</v>
      </c>
      <c r="BM60" s="520">
        <v>0</v>
      </c>
      <c r="BN60" s="539">
        <f>SUMIFS(CERT_PRES!$P:$P,CERT_PRES!$A:$A,$A60,CERT_PRES!$Q:$Q,"MAYO")</f>
        <v>0</v>
      </c>
      <c r="BO60" s="520">
        <v>41602.28</v>
      </c>
      <c r="BP60" s="539">
        <f>SUMIFS(CERT_PRES!$P:$P,CERT_PRES!$A:$A,$A60,CERT_PRES!$Q:$Q,"JUNIO")</f>
        <v>0</v>
      </c>
      <c r="BQ60" s="520">
        <v>0</v>
      </c>
      <c r="BR60" s="539">
        <f>SUMIFS(CERT_PRES!$P:$P,CERT_PRES!$A:$A,$A60,CERT_PRES!$Q:$Q,"JULIO")</f>
        <v>0</v>
      </c>
      <c r="BS60" s="520">
        <v>0</v>
      </c>
      <c r="BT60" s="539">
        <f>SUMIFS(CERT_PRES!$P:$P,CERT_PRES!$A:$A,$A60,CERT_PRES!$Q:$Q,"AGOSTO")</f>
        <v>0</v>
      </c>
      <c r="BU60" s="520">
        <v>0</v>
      </c>
      <c r="BV60" s="539">
        <f>SUMIFS(CERT_PRES!$P:$P,CERT_PRES!$A:$A,$A60,CERT_PRES!$Q:$Q,"SEPTIEMBRE")</f>
        <v>0</v>
      </c>
      <c r="BW60" s="520">
        <v>0</v>
      </c>
      <c r="BX60" s="539">
        <f>SUMIFS(CERT_PRES!$P:$P,CERT_PRES!$A:$A,$A60,CERT_PRES!$Q:$Q,"OCTUBRE")</f>
        <v>0</v>
      </c>
      <c r="BY60" s="520">
        <v>0</v>
      </c>
      <c r="BZ60" s="539">
        <f>SUMIFS(CERT_PRES!$P:$P,CERT_PRES!$A:$A,$A60,CERT_PRES!$Q:$Q,"NOVIEMBRE")</f>
        <v>0</v>
      </c>
      <c r="CA60" s="520">
        <v>0</v>
      </c>
      <c r="CB60" s="533">
        <f>SUMIFS(CERT_PRES!$P:$P,CERT_PRES!$A:$A,$A60,CERT_PRES!$Q:$Q,"DICIEMBRE")</f>
        <v>0</v>
      </c>
      <c r="CC60" s="533">
        <f t="shared" si="26"/>
        <v>74380.51999999999</v>
      </c>
      <c r="CD60" s="552" t="str">
        <f t="shared" si="39"/>
        <v>SI</v>
      </c>
      <c r="CE60" s="553" t="str">
        <f t="shared" si="21"/>
        <v>VALIDADO</v>
      </c>
      <c r="CF60" s="554">
        <f>+((SUMIFS(REPROGRAM!$U:$U,REPROGRAM!$B:$B,$A60,REPROGRAM!$AA:$AA,"NO"))-(SUMIFS(REPROGRAM!$V:$V,REPROGRAM!$B:$B,$A60,REPROGRAM!$AA:$AA,"NO")))</f>
        <v>0</v>
      </c>
      <c r="CG60" s="554">
        <f t="shared" si="27"/>
        <v>74380.52</v>
      </c>
      <c r="CH60" s="554">
        <f t="shared" si="28"/>
        <v>0</v>
      </c>
      <c r="CI60" s="555" t="e">
        <f t="array" ref="CI60">IF(B60="","",INDEX(CATALOGO!C:C,MATCH(B60,CATALOGO!A:A,0)))</f>
        <v>#N/A</v>
      </c>
      <c r="CJ60" s="555" t="e">
        <f t="array" ref="CJ60">IF(B60="","",INDEX(CATALOGO!B:B,MATCH(B60,CATALOGO!A:A,0)))</f>
        <v>#N/A</v>
      </c>
      <c r="CK60" s="497" t="str">
        <f>IF(D60="","",INDEX(CATALOGO!G:G,MATCH(D60,CATALOGO!D:D,0)))</f>
        <v>COORDINACIÓN ZONAL 4</v>
      </c>
      <c r="CL60" s="497" t="str">
        <f>IF(D60="","",INDEX(CATALOGO!H:H,MATCH(D60,CATALOGO!D:D,0)))</f>
        <v>MANABI</v>
      </c>
      <c r="CM60" s="497" t="str">
        <f>IF(D60="","",INDEX(CATALOGO!I:I,MATCH(D60,CATALOGO!D:D,0)))</f>
        <v>CHONE</v>
      </c>
      <c r="CN60" s="556" t="str">
        <f t="array" ref="CN60">IF(H60="","",INDEX(CATALOGO!AE:AE,MATCH(H60,CATALOGO!AC:AC,0)))</f>
        <v>EXTERNALIZADOS</v>
      </c>
      <c r="CO60" s="497" t="str">
        <f t="shared" si="29"/>
        <v>NO APLICA</v>
      </c>
      <c r="CP60" s="497" t="str">
        <f>IF(E60="","",INDEX(CATALOGO!K:K,MATCH(POA_GC_2025!E60,CATALOGO!J:J,0)))</f>
        <v>PROV</v>
      </c>
      <c r="CQ60" s="497" t="str">
        <f t="shared" si="30"/>
        <v>CORRIENTE</v>
      </c>
      <c r="CR60" s="497" t="str">
        <f t="shared" si="31"/>
        <v>90000004</v>
      </c>
      <c r="CS60" s="562" t="str">
        <f>IFERROR(VLOOKUP(E60,CATALOGO!$AY$3:$AZ$24,2,0)," ")</f>
        <v>G21</v>
      </c>
      <c r="CT60" s="563" t="str">
        <f>IF(E60="","",INDEX(CATALOGO!AK:AK,MATCH(POA_GC_2025!E60,CATALOGO!AN:AN,0)))</f>
        <v>Mejorar las condiciones de vida de la población de forma integral, promoviendo el acceso equitativo a salud, vivienda y bienestar social.</v>
      </c>
      <c r="CU60" s="563" t="str">
        <f>IF(E60="","",INDEX(CATALOGO!AL:AL,MATCH(POA_GC_2025!E60,CATALOGO!AN:AN,0)))</f>
        <v>OE5 Incrementar la cobertura de las prestaciones de servicios de salud</v>
      </c>
      <c r="CV60" s="552" t="str">
        <f>IF(CU60="","",INDEX(CATALOGO!AM:AM,MATCH(POA_GC_2025!CU60,CATALOGO!AL:AL,0)))</f>
        <v>OE_5</v>
      </c>
      <c r="CW60" s="564"/>
      <c r="CX60" s="565">
        <f>SUMIFS(CERT_ACT_POA!AM:AM,CERT_ACT_POA!C:C,A60)</f>
        <v>32778.239999999998</v>
      </c>
      <c r="CY60" s="565">
        <f t="shared" si="32"/>
        <v>41602.280000000021</v>
      </c>
      <c r="CZ60" s="566">
        <f>SUMIFS(CERT_ACT_POA!$AD:$AD,CERT_ACT_POA!$C:$C,POA_GC_2025!$A60)</f>
        <v>0</v>
      </c>
      <c r="DA60" s="566">
        <f>SUMIFS(CERT_ACT_POA!$AE:$AE,CERT_ACT_POA!$C:$C,POA_GC_2025!$A60)</f>
        <v>0</v>
      </c>
      <c r="DB60" s="566">
        <f>SUMIFS(CERT_ACT_POA!$AF:$AF,CERT_ACT_POA!$C:$C,POA_GC_2025!$A60)</f>
        <v>0</v>
      </c>
      <c r="DC60" s="552" t="str">
        <f t="shared" si="33"/>
        <v>53</v>
      </c>
      <c r="DD60" s="509"/>
      <c r="DE60" s="573"/>
      <c r="DF60" s="574">
        <f>SUMIFS(CERT_PRES!$M:$M,CERT_PRES!$A:$A,$A60)</f>
        <v>0</v>
      </c>
      <c r="DG60" s="574">
        <f>SUMIFS(CERT_PRES!$O:$O,CERT_PRES!$A:$A,$A60)</f>
        <v>32778.239999999998</v>
      </c>
      <c r="DH60" s="574">
        <f>SUMIFS(CERT_PRES!$P:$P,CERT_PRES!$A:$A,$A60)</f>
        <v>32778.239999999998</v>
      </c>
      <c r="DI60" s="587">
        <f t="shared" si="34"/>
        <v>0</v>
      </c>
      <c r="DJ60" s="668">
        <f>IFERROR(VLOOKUP($A60,CERT_PRES!$A$6:$L$3884,12,0),0)</f>
        <v>6</v>
      </c>
      <c r="DK60" s="574" t="str">
        <f t="shared" si="35"/>
        <v>OK</v>
      </c>
      <c r="DL60" s="574" t="str">
        <f t="shared" si="36"/>
        <v>OK</v>
      </c>
      <c r="DM60" s="574">
        <f t="shared" si="20"/>
        <v>32778.239999999998</v>
      </c>
      <c r="DN60" s="574" t="str">
        <f t="shared" si="17"/>
        <v/>
      </c>
      <c r="DO60" s="588">
        <f>IFERROR(VLOOKUP(A60,#REF!,82,0),0)</f>
        <v>0</v>
      </c>
      <c r="DP60" s="589">
        <f t="shared" si="37"/>
        <v>32778.239999999998</v>
      </c>
      <c r="DQ60" s="590">
        <f t="shared" si="38"/>
        <v>41602.280000000006</v>
      </c>
    </row>
    <row r="61" spans="1:121" s="39" customFormat="1" ht="17.25" customHeight="1">
      <c r="A61" s="3" t="s">
        <v>2719</v>
      </c>
      <c r="B61" s="470" t="str">
        <f>IF(D61="","",INDEX(CATALOGO!E:E,MATCH(D61,CATALOGO!D:D,0)))</f>
        <v>HOSPITAL GENERAL DE CHONE</v>
      </c>
      <c r="C61" s="218" t="s">
        <v>2460</v>
      </c>
      <c r="D61" s="471" t="s">
        <v>954</v>
      </c>
      <c r="E61" s="474" t="s">
        <v>225</v>
      </c>
      <c r="F61" s="471" t="str">
        <f t="shared" si="22"/>
        <v>000</v>
      </c>
      <c r="G61" s="472" t="s">
        <v>196</v>
      </c>
      <c r="H61" s="473">
        <v>530235</v>
      </c>
      <c r="I61" s="486" t="s">
        <v>1155</v>
      </c>
      <c r="J61" s="472" t="s">
        <v>193</v>
      </c>
      <c r="K61" s="487" t="str">
        <f>IF(J61="","",INDEX(CATALOGO!AT:AT,MATCH(POA_GC_2025!J61,CATALOGO!AS:AS,0)))</f>
        <v>0000</v>
      </c>
      <c r="L61" s="487" t="str">
        <f>IF(J61="","",INDEX(CATALOGO!AV:AV,MATCH(POA_GC_2025!J61,CATALOGO!AS:AS,0)))</f>
        <v>0000</v>
      </c>
      <c r="M61" s="488" t="str">
        <f>IF(D61="","",INDEX(CATALOGO!E:E,MATCH(D61,CATALOGO!D:D,0)))</f>
        <v>HOSPITAL GENERAL DE CHONE</v>
      </c>
      <c r="N61" s="489" t="str">
        <f>IF(E61="","",INDEX(CATALOGO!L:L,MATCH(POA_GC_2025!E61,CATALOGO!J:J,0)))</f>
        <v>PROVISION Y PRESTACION DE SERVICIOS DE SALUD</v>
      </c>
      <c r="O61" s="490" t="str">
        <f t="shared" si="23"/>
        <v>SIN PROYECTO</v>
      </c>
      <c r="P61" s="491" t="str">
        <f>IF(CR61="","",INDEX(CATALOGO!Q:Q,MATCH(POA_GC_2025!CR61,CATALOGO!P:P,0)))</f>
        <v>PRESTACION DE SERVICIOS DE SALUD SEGUNDO NIVEL</v>
      </c>
      <c r="Q61" s="496" t="str">
        <f>IF(H61="","",INDEX(CATALOGO!AD:AD,MATCH(POA_GC_2025!H61,CATALOGO!AC:AC,0)))</f>
        <v>SERVICIO DE ALIMENTACION</v>
      </c>
      <c r="R61" s="490" t="str">
        <f t="array" ref="R61">IF(J61="","",INDEX(CATALOGO!AR:AR,MATCH(J61,CATALOGO!AS:AS,0)))</f>
        <v>RECURSOS FISCALES</v>
      </c>
      <c r="S61" s="497" t="str">
        <f>IF(K61="","",INDEX(CATALOGO!AU:AU,MATCH(K61,CATALOGO!AT:AT,0)))</f>
        <v>SIN ORGANISMO</v>
      </c>
      <c r="T61" s="497" t="str">
        <f>IF(L61="","",INDEX(CATALOGO!AW:AW,MATCH(POA_GC_2025!L61,CATALOGO!AV:AV,0)))</f>
        <v>SIN CORRELATIVO</v>
      </c>
      <c r="U61" s="498" t="s">
        <v>495</v>
      </c>
      <c r="V61" s="499" t="s">
        <v>2482</v>
      </c>
      <c r="W61" s="499" t="s">
        <v>2489</v>
      </c>
      <c r="X61" s="500" t="str">
        <f t="array" ref="X61">IF(H61="","",INDEX(CATALOGO!AH:AH,MATCH(H61,CATALOGO!AC:AC,0)))</f>
        <v>06</v>
      </c>
      <c r="Y61" s="507" t="str">
        <f t="array" ref="Y61">IF(H61="","",INDEX(CATALOGO!AF:AF,MATCH(H61,CATALOGO!AC:AC,0)))</f>
        <v>NA</v>
      </c>
      <c r="Z61" s="507" t="str">
        <f t="array" ref="Z61">IF(H61="","",INDEX(CATALOGO!AG:AG,MATCH(H61,CATALOGO!AC:AC,0)))</f>
        <v>NA</v>
      </c>
      <c r="AA61" s="508" t="s">
        <v>207</v>
      </c>
      <c r="AB61" s="509" t="s">
        <v>2516</v>
      </c>
      <c r="AC61" s="510" t="s">
        <v>209</v>
      </c>
      <c r="AD61" s="511" t="s">
        <v>44</v>
      </c>
      <c r="AE61" s="512">
        <v>46073</v>
      </c>
      <c r="AF61" s="512">
        <v>46078</v>
      </c>
      <c r="AG61" s="512">
        <v>46078</v>
      </c>
      <c r="AH61" s="512">
        <v>46078</v>
      </c>
      <c r="AI61" s="512">
        <v>46080</v>
      </c>
      <c r="AJ61" s="519">
        <v>60</v>
      </c>
      <c r="AK61" s="512">
        <v>46080</v>
      </c>
      <c r="AL61" s="512">
        <v>46142</v>
      </c>
      <c r="AM61" s="511" t="s">
        <v>41</v>
      </c>
      <c r="AN61" s="520">
        <v>35945</v>
      </c>
      <c r="AO61" s="520">
        <v>0</v>
      </c>
      <c r="AP61" s="520">
        <v>0</v>
      </c>
      <c r="AQ61" s="520">
        <v>0</v>
      </c>
      <c r="AR61" s="520">
        <v>0</v>
      </c>
      <c r="AS61" s="520">
        <v>0</v>
      </c>
      <c r="AT61" s="520">
        <v>0</v>
      </c>
      <c r="AU61" s="520">
        <v>0</v>
      </c>
      <c r="AV61" s="520">
        <v>0</v>
      </c>
      <c r="AW61" s="520">
        <v>0</v>
      </c>
      <c r="AX61" s="520">
        <v>0</v>
      </c>
      <c r="AY61" s="520">
        <v>0</v>
      </c>
      <c r="AZ61" s="533">
        <f t="shared" si="24"/>
        <v>35945</v>
      </c>
      <c r="BA61" s="509"/>
      <c r="BB61" s="534">
        <f>SUMIFS(REPROGRAM!W:W,REPROGRAM!B:B,POA_GC_2025!A61)</f>
        <v>0</v>
      </c>
      <c r="BC61" s="534">
        <f>SUMIFS(REPROGRAM!Y:Y,REPROGRAM!B:B,POA_GC_2025!A61)</f>
        <v>8262.61</v>
      </c>
      <c r="BD61" s="534">
        <f t="shared" si="25"/>
        <v>27682.39</v>
      </c>
      <c r="BE61" s="520">
        <v>0</v>
      </c>
      <c r="BF61" s="539">
        <f>SUMIFS(CERT_PRES!$P:$P,CERT_PRES!$A:$A,$A61,CERT_PRES!$Q:$Q,"ENERO")</f>
        <v>0</v>
      </c>
      <c r="BG61" s="520">
        <v>27682.39</v>
      </c>
      <c r="BH61" s="539">
        <f>SUMIFS(CERT_PRES!$P:$P,CERT_PRES!$A:$A,$A61,CERT_PRES!$Q:$Q,"FEBRERO")</f>
        <v>27682.39</v>
      </c>
      <c r="BI61" s="520">
        <v>0</v>
      </c>
      <c r="BJ61" s="539">
        <f>SUMIFS(CERT_PRES!$P:$P,CERT_PRES!$A:$A,$A61,CERT_PRES!$Q:$Q,"MARZO")</f>
        <v>0</v>
      </c>
      <c r="BK61" s="520">
        <v>0</v>
      </c>
      <c r="BL61" s="539">
        <f>SUMIFS(CERT_PRES!$P:$P,CERT_PRES!$A:$A,$A61,CERT_PRES!$Q:$Q,"ABRIL")</f>
        <v>0</v>
      </c>
      <c r="BM61" s="520">
        <v>0</v>
      </c>
      <c r="BN61" s="539">
        <f>SUMIFS(CERT_PRES!$P:$P,CERT_PRES!$A:$A,$A61,CERT_PRES!$Q:$Q,"MAYO")</f>
        <v>0</v>
      </c>
      <c r="BO61" s="520">
        <v>0</v>
      </c>
      <c r="BP61" s="539">
        <f>SUMIFS(CERT_PRES!$P:$P,CERT_PRES!$A:$A,$A61,CERT_PRES!$Q:$Q,"JUNIO")</f>
        <v>0</v>
      </c>
      <c r="BQ61" s="520">
        <v>0</v>
      </c>
      <c r="BR61" s="539">
        <f>SUMIFS(CERT_PRES!$P:$P,CERT_PRES!$A:$A,$A61,CERT_PRES!$Q:$Q,"JULIO")</f>
        <v>0</v>
      </c>
      <c r="BS61" s="520">
        <v>0</v>
      </c>
      <c r="BT61" s="539">
        <f>SUMIFS(CERT_PRES!$P:$P,CERT_PRES!$A:$A,$A61,CERT_PRES!$Q:$Q,"AGOSTO")</f>
        <v>0</v>
      </c>
      <c r="BU61" s="520">
        <v>0</v>
      </c>
      <c r="BV61" s="539">
        <f>SUMIFS(CERT_PRES!$P:$P,CERT_PRES!$A:$A,$A61,CERT_PRES!$Q:$Q,"SEPTIEMBRE")</f>
        <v>0</v>
      </c>
      <c r="BW61" s="520">
        <v>0</v>
      </c>
      <c r="BX61" s="539">
        <f>SUMIFS(CERT_PRES!$P:$P,CERT_PRES!$A:$A,$A61,CERT_PRES!$Q:$Q,"OCTUBRE")</f>
        <v>0</v>
      </c>
      <c r="BY61" s="520">
        <v>0</v>
      </c>
      <c r="BZ61" s="539">
        <f>SUMIFS(CERT_PRES!$P:$P,CERT_PRES!$A:$A,$A61,CERT_PRES!$Q:$Q,"NOVIEMBRE")</f>
        <v>0</v>
      </c>
      <c r="CA61" s="520">
        <v>0</v>
      </c>
      <c r="CB61" s="533">
        <f>SUMIFS(CERT_PRES!$P:$P,CERT_PRES!$A:$A,$A61,CERT_PRES!$Q:$Q,"DICIEMBRE")</f>
        <v>0</v>
      </c>
      <c r="CC61" s="533">
        <f t="shared" si="26"/>
        <v>27682.39</v>
      </c>
      <c r="CD61" s="552" t="str">
        <f t="shared" si="39"/>
        <v>SI</v>
      </c>
      <c r="CE61" s="553" t="str">
        <f t="shared" si="21"/>
        <v>VALIDADO</v>
      </c>
      <c r="CF61" s="554">
        <f>+((SUMIFS(REPROGRAM!$U:$U,REPROGRAM!$B:$B,$A61,REPROGRAM!$AA:$AA,"NO"))-(SUMIFS(REPROGRAM!$V:$V,REPROGRAM!$B:$B,$A61,REPROGRAM!$AA:$AA,"NO")))</f>
        <v>0</v>
      </c>
      <c r="CG61" s="554">
        <f t="shared" si="27"/>
        <v>27682.39</v>
      </c>
      <c r="CH61" s="554">
        <f t="shared" si="28"/>
        <v>0</v>
      </c>
      <c r="CI61" s="555" t="e">
        <f t="array" ref="CI61">IF(B61="","",INDEX(CATALOGO!C:C,MATCH(B61,CATALOGO!A:A,0)))</f>
        <v>#N/A</v>
      </c>
      <c r="CJ61" s="555" t="e">
        <f t="array" ref="CJ61">IF(B61="","",INDEX(CATALOGO!B:B,MATCH(B61,CATALOGO!A:A,0)))</f>
        <v>#N/A</v>
      </c>
      <c r="CK61" s="497" t="str">
        <f>IF(D61="","",INDEX(CATALOGO!G:G,MATCH(D61,CATALOGO!D:D,0)))</f>
        <v>COORDINACIÓN ZONAL 4</v>
      </c>
      <c r="CL61" s="497" t="str">
        <f>IF(D61="","",INDEX(CATALOGO!H:H,MATCH(D61,CATALOGO!D:D,0)))</f>
        <v>MANABI</v>
      </c>
      <c r="CM61" s="497" t="str">
        <f>IF(D61="","",INDEX(CATALOGO!I:I,MATCH(D61,CATALOGO!D:D,0)))</f>
        <v>CHONE</v>
      </c>
      <c r="CN61" s="556" t="str">
        <f t="array" ref="CN61">IF(H61="","",INDEX(CATALOGO!AE:AE,MATCH(H61,CATALOGO!AC:AC,0)))</f>
        <v>EXTERNALIZADOS</v>
      </c>
      <c r="CO61" s="497" t="str">
        <f t="shared" si="29"/>
        <v>NO APLICA</v>
      </c>
      <c r="CP61" s="497" t="str">
        <f>IF(E61="","",INDEX(CATALOGO!K:K,MATCH(POA_GC_2025!E61,CATALOGO!J:J,0)))</f>
        <v>PROV</v>
      </c>
      <c r="CQ61" s="497" t="str">
        <f t="shared" si="30"/>
        <v>CORRIENTE</v>
      </c>
      <c r="CR61" s="497" t="str">
        <f t="shared" si="31"/>
        <v>90000004</v>
      </c>
      <c r="CS61" s="562" t="str">
        <f>IFERROR(VLOOKUP(E61,CATALOGO!$AY$3:$AZ$24,2,0)," ")</f>
        <v>G21</v>
      </c>
      <c r="CT61" s="563" t="str">
        <f>IF(E61="","",INDEX(CATALOGO!AK:AK,MATCH(POA_GC_2025!E61,CATALOGO!AN:AN,0)))</f>
        <v>Mejorar las condiciones de vida de la población de forma integral, promoviendo el acceso equitativo a salud, vivienda y bienestar social.</v>
      </c>
      <c r="CU61" s="563" t="str">
        <f>IF(E61="","",INDEX(CATALOGO!AL:AL,MATCH(POA_GC_2025!E61,CATALOGO!AN:AN,0)))</f>
        <v>OE5 Incrementar la cobertura de las prestaciones de servicios de salud</v>
      </c>
      <c r="CV61" s="552" t="str">
        <f>IF(CU61="","",INDEX(CATALOGO!AM:AM,MATCH(POA_GC_2025!CU61,CATALOGO!AL:AL,0)))</f>
        <v>OE_5</v>
      </c>
      <c r="CW61" s="564"/>
      <c r="CX61" s="565">
        <f>SUMIFS(CERT_ACT_POA!AM:AM,CERT_ACT_POA!C:C,A61)</f>
        <v>27682.39</v>
      </c>
      <c r="CY61" s="565">
        <f t="shared" si="32"/>
        <v>0</v>
      </c>
      <c r="CZ61" s="566">
        <f>SUMIFS(CERT_ACT_POA!$AD:$AD,CERT_ACT_POA!$C:$C,POA_GC_2025!$A61)</f>
        <v>0</v>
      </c>
      <c r="DA61" s="566">
        <f>SUMIFS(CERT_ACT_POA!$AE:$AE,CERT_ACT_POA!$C:$C,POA_GC_2025!$A61)</f>
        <v>0</v>
      </c>
      <c r="DB61" s="566">
        <f>SUMIFS(CERT_ACT_POA!$AF:$AF,CERT_ACT_POA!$C:$C,POA_GC_2025!$A61)</f>
        <v>0</v>
      </c>
      <c r="DC61" s="552" t="str">
        <f t="shared" si="33"/>
        <v>53</v>
      </c>
      <c r="DD61" s="509"/>
      <c r="DE61" s="573"/>
      <c r="DF61" s="574">
        <f>SUMIFS(CERT_PRES!$M:$M,CERT_PRES!$A:$A,$A61)</f>
        <v>0</v>
      </c>
      <c r="DG61" s="574">
        <f>SUMIFS(CERT_PRES!$O:$O,CERT_PRES!$A:$A,$A61)</f>
        <v>27682.39</v>
      </c>
      <c r="DH61" s="574">
        <f>SUMIFS(CERT_PRES!$P:$P,CERT_PRES!$A:$A,$A61)</f>
        <v>27682.39</v>
      </c>
      <c r="DI61" s="587">
        <f t="shared" si="34"/>
        <v>0</v>
      </c>
      <c r="DJ61" s="668">
        <f>IFERROR(VLOOKUP($A61,CERT_PRES!$A$6:$L$3884,12,0),0)</f>
        <v>7</v>
      </c>
      <c r="DK61" s="574" t="str">
        <f t="shared" si="35"/>
        <v>OK</v>
      </c>
      <c r="DL61" s="574" t="str">
        <f t="shared" si="36"/>
        <v>OK</v>
      </c>
      <c r="DM61" s="574">
        <f t="shared" si="20"/>
        <v>27682.39</v>
      </c>
      <c r="DN61" s="574" t="str">
        <f t="shared" si="17"/>
        <v/>
      </c>
      <c r="DO61" s="588">
        <f>IFERROR(VLOOKUP(A61,#REF!,82,0),0)</f>
        <v>0</v>
      </c>
      <c r="DP61" s="589">
        <f t="shared" si="37"/>
        <v>27682.39</v>
      </c>
      <c r="DQ61" s="590">
        <f t="shared" si="38"/>
        <v>0</v>
      </c>
    </row>
    <row r="62" spans="1:121" s="39" customFormat="1" ht="17.25" customHeight="1">
      <c r="A62" s="3" t="s">
        <v>2720</v>
      </c>
      <c r="B62" s="470" t="str">
        <f>IF(D62="","",INDEX(CATALOGO!E:E,MATCH(D62,CATALOGO!D:D,0)))</f>
        <v>HOSPITAL GENERAL DE CHONE</v>
      </c>
      <c r="C62" s="218" t="s">
        <v>2461</v>
      </c>
      <c r="D62" s="471" t="s">
        <v>954</v>
      </c>
      <c r="E62" s="474" t="s">
        <v>225</v>
      </c>
      <c r="F62" s="471" t="str">
        <f t="shared" si="22"/>
        <v>000</v>
      </c>
      <c r="G62" s="472" t="s">
        <v>196</v>
      </c>
      <c r="H62" s="473">
        <v>530255</v>
      </c>
      <c r="I62" s="486" t="s">
        <v>1155</v>
      </c>
      <c r="J62" s="472" t="s">
        <v>193</v>
      </c>
      <c r="K62" s="487" t="str">
        <f>IF(J62="","",INDEX(CATALOGO!AT:AT,MATCH(POA_GC_2025!J62,CATALOGO!AS:AS,0)))</f>
        <v>0000</v>
      </c>
      <c r="L62" s="487" t="str">
        <f>IF(J62="","",INDEX(CATALOGO!AV:AV,MATCH(POA_GC_2025!J62,CATALOGO!AS:AS,0)))</f>
        <v>0000</v>
      </c>
      <c r="M62" s="488" t="str">
        <f>IF(D62="","",INDEX(CATALOGO!E:E,MATCH(D62,CATALOGO!D:D,0)))</f>
        <v>HOSPITAL GENERAL DE CHONE</v>
      </c>
      <c r="N62" s="489" t="str">
        <f>IF(E62="","",INDEX(CATALOGO!L:L,MATCH(POA_GC_2025!E62,CATALOGO!J:J,0)))</f>
        <v>PROVISION Y PRESTACION DE SERVICIOS DE SALUD</v>
      </c>
      <c r="O62" s="490" t="str">
        <f t="shared" si="23"/>
        <v>SIN PROYECTO</v>
      </c>
      <c r="P62" s="491" t="str">
        <f>IF(CR62="","",INDEX(CATALOGO!Q:Q,MATCH(POA_GC_2025!CR62,CATALOGO!P:P,0)))</f>
        <v>PRESTACION DE SERVICIOS DE SALUD SEGUNDO NIVEL</v>
      </c>
      <c r="Q62" s="496" t="str">
        <f>IF(H62="","",INDEX(CATALOGO!AD:AD,MATCH(POA_GC_2025!H62,CATALOGO!AC:AC,0)))</f>
        <v>COMBUSTIBLES Y LUBRICANTES</v>
      </c>
      <c r="R62" s="490" t="str">
        <f t="array" ref="R62">IF(J62="","",INDEX(CATALOGO!AR:AR,MATCH(J62,CATALOGO!AS:AS,0)))</f>
        <v>RECURSOS FISCALES</v>
      </c>
      <c r="S62" s="497" t="str">
        <f>IF(K62="","",INDEX(CATALOGO!AU:AU,MATCH(K62,CATALOGO!AT:AT,0)))</f>
        <v>SIN ORGANISMO</v>
      </c>
      <c r="T62" s="497" t="str">
        <f>IF(L62="","",INDEX(CATALOGO!AW:AW,MATCH(POA_GC_2025!L62,CATALOGO!AV:AV,0)))</f>
        <v>SIN CORRELATIVO</v>
      </c>
      <c r="U62" s="498" t="s">
        <v>495</v>
      </c>
      <c r="V62" s="499" t="s">
        <v>2482</v>
      </c>
      <c r="W62" s="499" t="s">
        <v>2490</v>
      </c>
      <c r="X62" s="500" t="str">
        <f t="array" ref="X62">IF(H62="","",INDEX(CATALOGO!AH:AH,MATCH(H62,CATALOGO!AC:AC,0)))</f>
        <v>06</v>
      </c>
      <c r="Y62" s="507" t="str">
        <f t="array" ref="Y62">IF(H62="","",INDEX(CATALOGO!AF:AF,MATCH(H62,CATALOGO!AC:AC,0)))</f>
        <v>NA</v>
      </c>
      <c r="Z62" s="507" t="str">
        <f t="array" ref="Z62">IF(H62="","",INDEX(CATALOGO!AG:AG,MATCH(H62,CATALOGO!AC:AC,0)))</f>
        <v>NA</v>
      </c>
      <c r="AA62" s="508" t="s">
        <v>194</v>
      </c>
      <c r="AB62" s="509" t="s">
        <v>2625</v>
      </c>
      <c r="AC62" s="510" t="s">
        <v>206</v>
      </c>
      <c r="AD62" s="511" t="s">
        <v>41</v>
      </c>
      <c r="AE62" s="512">
        <v>46040</v>
      </c>
      <c r="AF62" s="512">
        <v>46044</v>
      </c>
      <c r="AG62" s="512">
        <v>46047</v>
      </c>
      <c r="AH62" s="512">
        <v>46053</v>
      </c>
      <c r="AI62" s="512">
        <v>46063</v>
      </c>
      <c r="AJ62" s="519"/>
      <c r="AK62" s="512">
        <v>46068</v>
      </c>
      <c r="AL62" s="512">
        <v>46081</v>
      </c>
      <c r="AM62" s="511" t="s">
        <v>41</v>
      </c>
      <c r="AN62" s="520">
        <v>0</v>
      </c>
      <c r="AO62" s="520">
        <v>0</v>
      </c>
      <c r="AP62" s="520">
        <v>8471.82</v>
      </c>
      <c r="AQ62" s="520">
        <v>0</v>
      </c>
      <c r="AR62" s="520">
        <v>0</v>
      </c>
      <c r="AS62" s="520">
        <v>0</v>
      </c>
      <c r="AT62" s="520">
        <v>0</v>
      </c>
      <c r="AU62" s="520">
        <v>0</v>
      </c>
      <c r="AV62" s="520"/>
      <c r="AW62" s="520">
        <v>0</v>
      </c>
      <c r="AX62" s="520">
        <v>0</v>
      </c>
      <c r="AY62" s="520">
        <v>0</v>
      </c>
      <c r="AZ62" s="533">
        <f t="shared" si="24"/>
        <v>8471.82</v>
      </c>
      <c r="BA62" s="509"/>
      <c r="BB62" s="534">
        <f>SUMIFS(REPROGRAM!W:W,REPROGRAM!B:B,POA_GC_2025!A62)</f>
        <v>11160.06</v>
      </c>
      <c r="BC62" s="534">
        <f>SUMIFS(REPROGRAM!Y:Y,REPROGRAM!B:B,POA_GC_2025!A62)</f>
        <v>9638.6299999999992</v>
      </c>
      <c r="BD62" s="534">
        <f t="shared" si="25"/>
        <v>9993.2499999999982</v>
      </c>
      <c r="BE62" s="520">
        <v>0</v>
      </c>
      <c r="BF62" s="539">
        <f>SUMIFS(CERT_PRES!$P:$P,CERT_PRES!$A:$A,$A62,CERT_PRES!$Q:$Q,"ENERO")</f>
        <v>0</v>
      </c>
      <c r="BG62" s="520">
        <v>9993.25</v>
      </c>
      <c r="BH62" s="539">
        <f>SUMIFS(CERT_PRES!$P:$P,CERT_PRES!$A:$A,$A62,CERT_PRES!$Q:$Q,"FEBRERO")</f>
        <v>9993.25</v>
      </c>
      <c r="BI62" s="520">
        <v>0</v>
      </c>
      <c r="BJ62" s="539">
        <f>SUMIFS(CERT_PRES!$P:$P,CERT_PRES!$A:$A,$A62,CERT_PRES!$Q:$Q,"MARZO")</f>
        <v>0</v>
      </c>
      <c r="BK62" s="520">
        <v>0</v>
      </c>
      <c r="BL62" s="539">
        <f>SUMIFS(CERT_PRES!$P:$P,CERT_PRES!$A:$A,$A62,CERT_PRES!$Q:$Q,"ABRIL")</f>
        <v>0</v>
      </c>
      <c r="BM62" s="520">
        <v>0</v>
      </c>
      <c r="BN62" s="539">
        <f>SUMIFS(CERT_PRES!$P:$P,CERT_PRES!$A:$A,$A62,CERT_PRES!$Q:$Q,"MAYO")</f>
        <v>0</v>
      </c>
      <c r="BO62" s="520">
        <v>0</v>
      </c>
      <c r="BP62" s="539">
        <f>SUMIFS(CERT_PRES!$P:$P,CERT_PRES!$A:$A,$A62,CERT_PRES!$Q:$Q,"JUNIO")</f>
        <v>0</v>
      </c>
      <c r="BQ62" s="520">
        <v>0</v>
      </c>
      <c r="BR62" s="539">
        <f>SUMIFS(CERT_PRES!$P:$P,CERT_PRES!$A:$A,$A62,CERT_PRES!$Q:$Q,"JULIO")</f>
        <v>0</v>
      </c>
      <c r="BS62" s="520">
        <v>0</v>
      </c>
      <c r="BT62" s="539">
        <f>SUMIFS(CERT_PRES!$P:$P,CERT_PRES!$A:$A,$A62,CERT_PRES!$Q:$Q,"AGOSTO")</f>
        <v>0</v>
      </c>
      <c r="BU62" s="520"/>
      <c r="BV62" s="539">
        <f>SUMIFS(CERT_PRES!$P:$P,CERT_PRES!$A:$A,$A62,CERT_PRES!$Q:$Q,"SEPTIEMBRE")</f>
        <v>0</v>
      </c>
      <c r="BW62" s="520">
        <v>0</v>
      </c>
      <c r="BX62" s="539">
        <f>SUMIFS(CERT_PRES!$P:$P,CERT_PRES!$A:$A,$A62,CERT_PRES!$Q:$Q,"OCTUBRE")</f>
        <v>0</v>
      </c>
      <c r="BY62" s="520">
        <v>0</v>
      </c>
      <c r="BZ62" s="539">
        <f>SUMIFS(CERT_PRES!$P:$P,CERT_PRES!$A:$A,$A62,CERT_PRES!$Q:$Q,"NOVIEMBRE")</f>
        <v>0</v>
      </c>
      <c r="CA62" s="520">
        <v>0</v>
      </c>
      <c r="CB62" s="533">
        <f>SUMIFS(CERT_PRES!$P:$P,CERT_PRES!$A:$A,$A62,CERT_PRES!$Q:$Q,"DICIEMBRE")</f>
        <v>0</v>
      </c>
      <c r="CC62" s="533">
        <f t="shared" si="26"/>
        <v>9993.25</v>
      </c>
      <c r="CD62" s="552" t="str">
        <f t="shared" si="39"/>
        <v>SI</v>
      </c>
      <c r="CE62" s="553" t="str">
        <f t="shared" si="21"/>
        <v>VALIDADO</v>
      </c>
      <c r="CF62" s="554">
        <f>+((SUMIFS(REPROGRAM!$U:$U,REPROGRAM!$B:$B,$A62,REPROGRAM!$AA:$AA,"NO"))-(SUMIFS(REPROGRAM!$V:$V,REPROGRAM!$B:$B,$A62,REPROGRAM!$AA:$AA,"NO")))</f>
        <v>0</v>
      </c>
      <c r="CG62" s="554">
        <f t="shared" si="27"/>
        <v>9993.25</v>
      </c>
      <c r="CH62" s="554">
        <f t="shared" si="28"/>
        <v>0</v>
      </c>
      <c r="CI62" s="555" t="e">
        <f t="array" ref="CI62">IF(B62="","",INDEX(CATALOGO!C:C,MATCH(B62,CATALOGO!A:A,0)))</f>
        <v>#N/A</v>
      </c>
      <c r="CJ62" s="555" t="e">
        <f t="array" ref="CJ62">IF(B62="","",INDEX(CATALOGO!B:B,MATCH(B62,CATALOGO!A:A,0)))</f>
        <v>#N/A</v>
      </c>
      <c r="CK62" s="497" t="str">
        <f>IF(D62="","",INDEX(CATALOGO!G:G,MATCH(D62,CATALOGO!D:D,0)))</f>
        <v>COORDINACIÓN ZONAL 4</v>
      </c>
      <c r="CL62" s="497" t="str">
        <f>IF(D62="","",INDEX(CATALOGO!H:H,MATCH(D62,CATALOGO!D:D,0)))</f>
        <v>MANABI</v>
      </c>
      <c r="CM62" s="497" t="str">
        <f>IF(D62="","",INDEX(CATALOGO!I:I,MATCH(D62,CATALOGO!D:D,0)))</f>
        <v>CHONE</v>
      </c>
      <c r="CN62" s="556" t="str">
        <f t="array" ref="CN62">IF(H62="","",INDEX(CATALOGO!AE:AE,MATCH(H62,CATALOGO!AC:AC,0)))</f>
        <v>GASTOS OPERATIVOS</v>
      </c>
      <c r="CO62" s="497" t="str">
        <f t="shared" si="29"/>
        <v>NO APLICA</v>
      </c>
      <c r="CP62" s="497" t="str">
        <f>IF(E62="","",INDEX(CATALOGO!K:K,MATCH(POA_GC_2025!E62,CATALOGO!J:J,0)))</f>
        <v>PROV</v>
      </c>
      <c r="CQ62" s="497" t="str">
        <f t="shared" si="30"/>
        <v>CORRIENTE</v>
      </c>
      <c r="CR62" s="497" t="str">
        <f t="shared" si="31"/>
        <v>90000004</v>
      </c>
      <c r="CS62" s="562" t="str">
        <f>IFERROR(VLOOKUP(E62,CATALOGO!$AY$3:$AZ$24,2,0)," ")</f>
        <v>G21</v>
      </c>
      <c r="CT62" s="563" t="str">
        <f>IF(E62="","",INDEX(CATALOGO!AK:AK,MATCH(POA_GC_2025!E62,CATALOGO!AN:AN,0)))</f>
        <v>Mejorar las condiciones de vida de la población de forma integral, promoviendo el acceso equitativo a salud, vivienda y bienestar social.</v>
      </c>
      <c r="CU62" s="563" t="str">
        <f>IF(E62="","",INDEX(CATALOGO!AL:AL,MATCH(POA_GC_2025!E62,CATALOGO!AN:AN,0)))</f>
        <v>OE5 Incrementar la cobertura de las prestaciones de servicios de salud</v>
      </c>
      <c r="CV62" s="552" t="str">
        <f>IF(CU62="","",INDEX(CATALOGO!AM:AM,MATCH(POA_GC_2025!CU62,CATALOGO!AL:AL,0)))</f>
        <v>OE_5</v>
      </c>
      <c r="CW62" s="564"/>
      <c r="CX62" s="565">
        <f>SUMIFS(CERT_ACT_POA!AM:AM,CERT_ACT_POA!C:C,A62)</f>
        <v>9993.25</v>
      </c>
      <c r="CY62" s="565">
        <f t="shared" si="32"/>
        <v>-1.8189894035458565E-12</v>
      </c>
      <c r="CZ62" s="566">
        <f>SUMIFS(CERT_ACT_POA!$AD:$AD,CERT_ACT_POA!$C:$C,POA_GC_2025!$A62)</f>
        <v>0</v>
      </c>
      <c r="DA62" s="566">
        <f>SUMIFS(CERT_ACT_POA!$AE:$AE,CERT_ACT_POA!$C:$C,POA_GC_2025!$A62)</f>
        <v>0</v>
      </c>
      <c r="DB62" s="566">
        <f>SUMIFS(CERT_ACT_POA!$AF:$AF,CERT_ACT_POA!$C:$C,POA_GC_2025!$A62)</f>
        <v>0</v>
      </c>
      <c r="DC62" s="552" t="str">
        <f t="shared" si="33"/>
        <v>53</v>
      </c>
      <c r="DD62" s="509"/>
      <c r="DE62" s="573"/>
      <c r="DF62" s="574">
        <f>SUMIFS(CERT_PRES!$M:$M,CERT_PRES!$A:$A,$A62)</f>
        <v>0</v>
      </c>
      <c r="DG62" s="574">
        <f>SUMIFS(CERT_PRES!$O:$O,CERT_PRES!$A:$A,$A62)</f>
        <v>9993.25</v>
      </c>
      <c r="DH62" s="574">
        <f>SUMIFS(CERT_PRES!$P:$P,CERT_PRES!$A:$A,$A62)</f>
        <v>9993.25</v>
      </c>
      <c r="DI62" s="587">
        <f t="shared" si="34"/>
        <v>0</v>
      </c>
      <c r="DJ62" s="668">
        <f>IFERROR(VLOOKUP($A62,CERT_PRES!$A$6:$L$3884,12,0),0)</f>
        <v>13</v>
      </c>
      <c r="DK62" s="574" t="str">
        <f t="shared" si="35"/>
        <v>OK</v>
      </c>
      <c r="DL62" s="574" t="str">
        <f t="shared" si="36"/>
        <v>OK</v>
      </c>
      <c r="DM62" s="574">
        <f t="shared" si="20"/>
        <v>9993.25</v>
      </c>
      <c r="DN62" s="574" t="str">
        <f t="shared" si="17"/>
        <v/>
      </c>
      <c r="DO62" s="588">
        <f>IFERROR(VLOOKUP(A62,#REF!,82,0),0)</f>
        <v>0</v>
      </c>
      <c r="DP62" s="589">
        <f t="shared" si="37"/>
        <v>9993.25</v>
      </c>
      <c r="DQ62" s="590">
        <f t="shared" si="38"/>
        <v>0</v>
      </c>
    </row>
    <row r="63" spans="1:121" s="39" customFormat="1" ht="17.25" customHeight="1">
      <c r="A63" s="3" t="s">
        <v>2721</v>
      </c>
      <c r="B63" s="470" t="str">
        <f>IF(D63="","",INDEX(CATALOGO!E:E,MATCH(D63,CATALOGO!D:D,0)))</f>
        <v>HOSPITAL GENERAL DE CHONE</v>
      </c>
      <c r="C63" s="218" t="s">
        <v>2462</v>
      </c>
      <c r="D63" s="471" t="s">
        <v>954</v>
      </c>
      <c r="E63" s="474" t="s">
        <v>225</v>
      </c>
      <c r="F63" s="471" t="str">
        <f t="shared" si="22"/>
        <v>000</v>
      </c>
      <c r="G63" s="472" t="s">
        <v>196</v>
      </c>
      <c r="H63" s="473">
        <v>530301</v>
      </c>
      <c r="I63" s="486" t="s">
        <v>1155</v>
      </c>
      <c r="J63" s="472" t="s">
        <v>193</v>
      </c>
      <c r="K63" s="487" t="str">
        <f>IF(J63="","",INDEX(CATALOGO!AT:AT,MATCH(POA_GC_2025!J63,CATALOGO!AS:AS,0)))</f>
        <v>0000</v>
      </c>
      <c r="L63" s="487" t="str">
        <f>IF(J63="","",INDEX(CATALOGO!AV:AV,MATCH(POA_GC_2025!J63,CATALOGO!AS:AS,0)))</f>
        <v>0000</v>
      </c>
      <c r="M63" s="488" t="str">
        <f>IF(D63="","",INDEX(CATALOGO!E:E,MATCH(D63,CATALOGO!D:D,0)))</f>
        <v>HOSPITAL GENERAL DE CHONE</v>
      </c>
      <c r="N63" s="489" t="str">
        <f>IF(E63="","",INDEX(CATALOGO!L:L,MATCH(POA_GC_2025!E63,CATALOGO!J:J,0)))</f>
        <v>PROVISION Y PRESTACION DE SERVICIOS DE SALUD</v>
      </c>
      <c r="O63" s="490" t="str">
        <f t="shared" si="23"/>
        <v>SIN PROYECTO</v>
      </c>
      <c r="P63" s="491" t="str">
        <f>IF(CR63="","",INDEX(CATALOGO!Q:Q,MATCH(POA_GC_2025!CR63,CATALOGO!P:P,0)))</f>
        <v>PRESTACION DE SERVICIOS DE SALUD SEGUNDO NIVEL</v>
      </c>
      <c r="Q63" s="496" t="str">
        <f>IF(H63="","",INDEX(CATALOGO!AD:AD,MATCH(POA_GC_2025!H63,CATALOGO!AC:AC,0)))</f>
        <v>PASAJES AL INTERIOR</v>
      </c>
      <c r="R63" s="490" t="str">
        <f t="array" ref="R63">IF(J63="","",INDEX(CATALOGO!AR:AR,MATCH(J63,CATALOGO!AS:AS,0)))</f>
        <v>RECURSOS FISCALES</v>
      </c>
      <c r="S63" s="497" t="str">
        <f>IF(K63="","",INDEX(CATALOGO!AU:AU,MATCH(K63,CATALOGO!AT:AT,0)))</f>
        <v>SIN ORGANISMO</v>
      </c>
      <c r="T63" s="497" t="str">
        <f>IF(L63="","",INDEX(CATALOGO!AW:AW,MATCH(POA_GC_2025!L63,CATALOGO!AV:AV,0)))</f>
        <v>SIN CORRELATIVO</v>
      </c>
      <c r="U63" s="498" t="s">
        <v>495</v>
      </c>
      <c r="V63" s="499" t="s">
        <v>2477</v>
      </c>
      <c r="W63" s="499" t="s">
        <v>2491</v>
      </c>
      <c r="X63" s="500" t="str">
        <f t="array" ref="X63">IF(H63="","",INDEX(CATALOGO!AH:AH,MATCH(H63,CATALOGO!AC:AC,0)))</f>
        <v>06</v>
      </c>
      <c r="Y63" s="507" t="str">
        <f t="array" ref="Y63">IF(H63="","",INDEX(CATALOGO!AF:AF,MATCH(H63,CATALOGO!AC:AC,0)))</f>
        <v>NA</v>
      </c>
      <c r="Z63" s="507" t="str">
        <f t="array" ref="Z63">IF(H63="","",INDEX(CATALOGO!AG:AG,MATCH(H63,CATALOGO!AC:AC,0)))</f>
        <v>NA</v>
      </c>
      <c r="AA63" s="508" t="s">
        <v>194</v>
      </c>
      <c r="AB63" s="509"/>
      <c r="AC63" s="510" t="s">
        <v>197</v>
      </c>
      <c r="AD63" s="511" t="s">
        <v>44</v>
      </c>
      <c r="AE63" s="512">
        <v>46073</v>
      </c>
      <c r="AF63" s="512">
        <v>46073</v>
      </c>
      <c r="AG63" s="512">
        <v>46056</v>
      </c>
      <c r="AH63" s="512">
        <v>46056</v>
      </c>
      <c r="AI63" s="512">
        <v>46056</v>
      </c>
      <c r="AJ63" s="519"/>
      <c r="AK63" s="512">
        <v>46056</v>
      </c>
      <c r="AL63" s="512">
        <v>46078</v>
      </c>
      <c r="AM63" s="511" t="s">
        <v>41</v>
      </c>
      <c r="AN63" s="520">
        <v>0</v>
      </c>
      <c r="AO63" s="520">
        <v>0</v>
      </c>
      <c r="AP63" s="520">
        <v>0</v>
      </c>
      <c r="AQ63" s="520">
        <v>0</v>
      </c>
      <c r="AR63" s="520">
        <v>0</v>
      </c>
      <c r="AS63" s="520">
        <v>0</v>
      </c>
      <c r="AT63" s="520">
        <v>0</v>
      </c>
      <c r="AU63" s="520">
        <v>0</v>
      </c>
      <c r="AV63" s="520">
        <v>0</v>
      </c>
      <c r="AW63" s="520">
        <v>0</v>
      </c>
      <c r="AX63" s="520">
        <v>0</v>
      </c>
      <c r="AY63" s="520">
        <v>20000</v>
      </c>
      <c r="AZ63" s="533">
        <f t="shared" si="24"/>
        <v>20000</v>
      </c>
      <c r="BA63" s="509"/>
      <c r="BB63" s="534">
        <f>SUMIFS(REPROGRAM!W:W,REPROGRAM!B:B,POA_GC_2025!A63)</f>
        <v>0</v>
      </c>
      <c r="BC63" s="534">
        <f>SUMIFS(REPROGRAM!Y:Y,REPROGRAM!B:B,POA_GC_2025!A63)</f>
        <v>20000</v>
      </c>
      <c r="BD63" s="534">
        <f t="shared" si="25"/>
        <v>0</v>
      </c>
      <c r="BE63" s="520">
        <v>0</v>
      </c>
      <c r="BF63" s="539">
        <f>SUMIFS(CERT_PRES!$P:$P,CERT_PRES!$A:$A,$A63,CERT_PRES!$Q:$Q,"ENERO")</f>
        <v>0</v>
      </c>
      <c r="BG63" s="520">
        <v>0</v>
      </c>
      <c r="BH63" s="539">
        <f>SUMIFS(CERT_PRES!$P:$P,CERT_PRES!$A:$A,$A63,CERT_PRES!$Q:$Q,"FEBRERO")</f>
        <v>0</v>
      </c>
      <c r="BI63" s="520">
        <v>0</v>
      </c>
      <c r="BJ63" s="539">
        <f>SUMIFS(CERT_PRES!$P:$P,CERT_PRES!$A:$A,$A63,CERT_PRES!$Q:$Q,"MARZO")</f>
        <v>0</v>
      </c>
      <c r="BK63" s="520">
        <v>0</v>
      </c>
      <c r="BL63" s="539">
        <f>SUMIFS(CERT_PRES!$P:$P,CERT_PRES!$A:$A,$A63,CERT_PRES!$Q:$Q,"ABRIL")</f>
        <v>0</v>
      </c>
      <c r="BM63" s="520">
        <v>0</v>
      </c>
      <c r="BN63" s="539">
        <f>SUMIFS(CERT_PRES!$P:$P,CERT_PRES!$A:$A,$A63,CERT_PRES!$Q:$Q,"MAYO")</f>
        <v>0</v>
      </c>
      <c r="BO63" s="520">
        <v>0</v>
      </c>
      <c r="BP63" s="539">
        <f>SUMIFS(CERT_PRES!$P:$P,CERT_PRES!$A:$A,$A63,CERT_PRES!$Q:$Q,"JUNIO")</f>
        <v>0</v>
      </c>
      <c r="BQ63" s="520">
        <v>0</v>
      </c>
      <c r="BR63" s="539">
        <f>SUMIFS(CERT_PRES!$P:$P,CERT_PRES!$A:$A,$A63,CERT_PRES!$Q:$Q,"JULIO")</f>
        <v>0</v>
      </c>
      <c r="BS63" s="520">
        <v>0</v>
      </c>
      <c r="BT63" s="539">
        <f>SUMIFS(CERT_PRES!$P:$P,CERT_PRES!$A:$A,$A63,CERT_PRES!$Q:$Q,"AGOSTO")</f>
        <v>0</v>
      </c>
      <c r="BU63" s="520">
        <v>0</v>
      </c>
      <c r="BV63" s="539">
        <f>SUMIFS(CERT_PRES!$P:$P,CERT_PRES!$A:$A,$A63,CERT_PRES!$Q:$Q,"SEPTIEMBRE")</f>
        <v>0</v>
      </c>
      <c r="BW63" s="520">
        <v>0</v>
      </c>
      <c r="BX63" s="539">
        <f>SUMIFS(CERT_PRES!$P:$P,CERT_PRES!$A:$A,$A63,CERT_PRES!$Q:$Q,"OCTUBRE")</f>
        <v>0</v>
      </c>
      <c r="BY63" s="520">
        <v>0</v>
      </c>
      <c r="BZ63" s="539">
        <f>SUMIFS(CERT_PRES!$P:$P,CERT_PRES!$A:$A,$A63,CERT_PRES!$Q:$Q,"NOVIEMBRE")</f>
        <v>0</v>
      </c>
      <c r="CA63" s="520">
        <v>0</v>
      </c>
      <c r="CB63" s="533">
        <f>SUMIFS(CERT_PRES!$P:$P,CERT_PRES!$A:$A,$A63,CERT_PRES!$Q:$Q,"DICIEMBRE")</f>
        <v>0</v>
      </c>
      <c r="CC63" s="533">
        <f t="shared" si="26"/>
        <v>0</v>
      </c>
      <c r="CD63" s="552" t="str">
        <f t="shared" si="39"/>
        <v>NO</v>
      </c>
      <c r="CE63" s="553" t="str">
        <f t="shared" si="21"/>
        <v>VALIDADO</v>
      </c>
      <c r="CF63" s="554">
        <f>+((SUMIFS(REPROGRAM!$U:$U,REPROGRAM!$B:$B,$A63,REPROGRAM!$AA:$AA,"NO"))-(SUMIFS(REPROGRAM!$V:$V,REPROGRAM!$B:$B,$A63,REPROGRAM!$AA:$AA,"NO")))</f>
        <v>0</v>
      </c>
      <c r="CG63" s="554">
        <f t="shared" si="27"/>
        <v>0</v>
      </c>
      <c r="CH63" s="554">
        <f t="shared" si="28"/>
        <v>0</v>
      </c>
      <c r="CI63" s="555" t="e">
        <f t="array" ref="CI63">IF(B63="","",INDEX(CATALOGO!C:C,MATCH(B63,CATALOGO!A:A,0)))</f>
        <v>#N/A</v>
      </c>
      <c r="CJ63" s="555" t="e">
        <f t="array" ref="CJ63">IF(B63="","",INDEX(CATALOGO!B:B,MATCH(B63,CATALOGO!A:A,0)))</f>
        <v>#N/A</v>
      </c>
      <c r="CK63" s="497" t="str">
        <f>IF(D63="","",INDEX(CATALOGO!G:G,MATCH(D63,CATALOGO!D:D,0)))</f>
        <v>COORDINACIÓN ZONAL 4</v>
      </c>
      <c r="CL63" s="497" t="str">
        <f>IF(D63="","",INDEX(CATALOGO!H:H,MATCH(D63,CATALOGO!D:D,0)))</f>
        <v>MANABI</v>
      </c>
      <c r="CM63" s="497" t="str">
        <f>IF(D63="","",INDEX(CATALOGO!I:I,MATCH(D63,CATALOGO!D:D,0)))</f>
        <v>CHONE</v>
      </c>
      <c r="CN63" s="556" t="str">
        <f t="array" ref="CN63">IF(H63="","",INDEX(CATALOGO!AE:AE,MATCH(H63,CATALOGO!AC:AC,0)))</f>
        <v>GASTOS OPERATIVOS</v>
      </c>
      <c r="CO63" s="497" t="str">
        <f t="shared" si="29"/>
        <v>NO APLICA</v>
      </c>
      <c r="CP63" s="497" t="str">
        <f>IF(E63="","",INDEX(CATALOGO!K:K,MATCH(POA_GC_2025!E63,CATALOGO!J:J,0)))</f>
        <v>PROV</v>
      </c>
      <c r="CQ63" s="497" t="str">
        <f t="shared" si="30"/>
        <v>CORRIENTE</v>
      </c>
      <c r="CR63" s="497" t="str">
        <f t="shared" si="31"/>
        <v>90000004</v>
      </c>
      <c r="CS63" s="562" t="str">
        <f>IFERROR(VLOOKUP(E63,CATALOGO!$AY$3:$AZ$24,2,0)," ")</f>
        <v>G21</v>
      </c>
      <c r="CT63" s="563" t="str">
        <f>IF(E63="","",INDEX(CATALOGO!AK:AK,MATCH(POA_GC_2025!E63,CATALOGO!AN:AN,0)))</f>
        <v>Mejorar las condiciones de vida de la población de forma integral, promoviendo el acceso equitativo a salud, vivienda y bienestar social.</v>
      </c>
      <c r="CU63" s="563" t="str">
        <f>IF(E63="","",INDEX(CATALOGO!AL:AL,MATCH(POA_GC_2025!E63,CATALOGO!AN:AN,0)))</f>
        <v>OE5 Incrementar la cobertura de las prestaciones de servicios de salud</v>
      </c>
      <c r="CV63" s="552" t="str">
        <f>IF(CU63="","",INDEX(CATALOGO!AM:AM,MATCH(POA_GC_2025!CU63,CATALOGO!AL:AL,0)))</f>
        <v>OE_5</v>
      </c>
      <c r="CW63" s="564"/>
      <c r="CX63" s="565">
        <f>SUMIFS(CERT_ACT_POA!AM:AM,CERT_ACT_POA!C:C,A63)</f>
        <v>0</v>
      </c>
      <c r="CY63" s="565">
        <f t="shared" si="32"/>
        <v>0</v>
      </c>
      <c r="CZ63" s="566">
        <f>SUMIFS(CERT_ACT_POA!$AD:$AD,CERT_ACT_POA!$C:$C,POA_GC_2025!$A63)</f>
        <v>0</v>
      </c>
      <c r="DA63" s="566">
        <f>SUMIFS(CERT_ACT_POA!$AE:$AE,CERT_ACT_POA!$C:$C,POA_GC_2025!$A63)</f>
        <v>0</v>
      </c>
      <c r="DB63" s="566">
        <f>SUMIFS(CERT_ACT_POA!$AF:$AF,CERT_ACT_POA!$C:$C,POA_GC_2025!$A63)</f>
        <v>0</v>
      </c>
      <c r="DC63" s="552" t="str">
        <f t="shared" si="33"/>
        <v>53</v>
      </c>
      <c r="DD63" s="509"/>
      <c r="DE63" s="573"/>
      <c r="DF63" s="574">
        <f>SUMIFS(CERT_PRES!$M:$M,CERT_PRES!$A:$A,$A63)</f>
        <v>0</v>
      </c>
      <c r="DG63" s="574">
        <f>SUMIFS(CERT_PRES!$O:$O,CERT_PRES!$A:$A,$A63)</f>
        <v>0</v>
      </c>
      <c r="DH63" s="574">
        <f>SUMIFS(CERT_PRES!$P:$P,CERT_PRES!$A:$A,$A63)</f>
        <v>0</v>
      </c>
      <c r="DI63" s="587">
        <f t="shared" si="34"/>
        <v>0</v>
      </c>
      <c r="DJ63" s="668">
        <f>IFERROR(VLOOKUP($A63,CERT_PRES!$A$6:$L$3884,12,0),0)</f>
        <v>0</v>
      </c>
      <c r="DK63" s="574" t="str">
        <f t="shared" si="35"/>
        <v>OK</v>
      </c>
      <c r="DL63" s="574" t="str">
        <f t="shared" si="36"/>
        <v>OK</v>
      </c>
      <c r="DM63" s="574" t="str">
        <f t="shared" si="20"/>
        <v/>
      </c>
      <c r="DN63" s="574" t="str">
        <f t="shared" si="17"/>
        <v/>
      </c>
      <c r="DO63" s="588">
        <f>IFERROR(VLOOKUP(A63,#REF!,82,0),0)</f>
        <v>0</v>
      </c>
      <c r="DP63" s="589">
        <f t="shared" si="37"/>
        <v>0</v>
      </c>
      <c r="DQ63" s="590">
        <f t="shared" si="38"/>
        <v>0</v>
      </c>
    </row>
    <row r="64" spans="1:121" s="39" customFormat="1" ht="17.25" customHeight="1">
      <c r="A64" s="3" t="s">
        <v>2722</v>
      </c>
      <c r="B64" s="470" t="str">
        <f>IF(D64="","",INDEX(CATALOGO!E:E,MATCH(D64,CATALOGO!D:D,0)))</f>
        <v>HOSPITAL GENERAL DE CHONE</v>
      </c>
      <c r="C64" s="218" t="s">
        <v>2463</v>
      </c>
      <c r="D64" s="471" t="s">
        <v>954</v>
      </c>
      <c r="E64" s="474" t="s">
        <v>225</v>
      </c>
      <c r="F64" s="471" t="str">
        <f t="shared" si="22"/>
        <v>000</v>
      </c>
      <c r="G64" s="472" t="s">
        <v>196</v>
      </c>
      <c r="H64" s="473">
        <v>530303</v>
      </c>
      <c r="I64" s="486" t="s">
        <v>1155</v>
      </c>
      <c r="J64" s="472" t="s">
        <v>193</v>
      </c>
      <c r="K64" s="487" t="str">
        <f>IF(J64="","",INDEX(CATALOGO!AT:AT,MATCH(POA_GC_2025!J64,CATALOGO!AS:AS,0)))</f>
        <v>0000</v>
      </c>
      <c r="L64" s="487" t="str">
        <f>IF(J64="","",INDEX(CATALOGO!AV:AV,MATCH(POA_GC_2025!J64,CATALOGO!AS:AS,0)))</f>
        <v>0000</v>
      </c>
      <c r="M64" s="488" t="str">
        <f>IF(D64="","",INDEX(CATALOGO!E:E,MATCH(D64,CATALOGO!D:D,0)))</f>
        <v>HOSPITAL GENERAL DE CHONE</v>
      </c>
      <c r="N64" s="489" t="str">
        <f>IF(E64="","",INDEX(CATALOGO!L:L,MATCH(POA_GC_2025!E64,CATALOGO!J:J,0)))</f>
        <v>PROVISION Y PRESTACION DE SERVICIOS DE SALUD</v>
      </c>
      <c r="O64" s="490" t="str">
        <f t="shared" si="23"/>
        <v>SIN PROYECTO</v>
      </c>
      <c r="P64" s="491" t="str">
        <f>IF(CR64="","",INDEX(CATALOGO!Q:Q,MATCH(POA_GC_2025!CR64,CATALOGO!P:P,0)))</f>
        <v>PRESTACION DE SERVICIOS DE SALUD SEGUNDO NIVEL</v>
      </c>
      <c r="Q64" s="496" t="str">
        <f>IF(H64="","",INDEX(CATALOGO!AD:AD,MATCH(POA_GC_2025!H64,CATALOGO!AC:AC,0)))</f>
        <v>VIATICOS Y SUBSISTENCIAS EN EL INTERIOR</v>
      </c>
      <c r="R64" s="490" t="str">
        <f t="array" ref="R64">IF(J64="","",INDEX(CATALOGO!AR:AR,MATCH(J64,CATALOGO!AS:AS,0)))</f>
        <v>RECURSOS FISCALES</v>
      </c>
      <c r="S64" s="497" t="str">
        <f>IF(K64="","",INDEX(CATALOGO!AU:AU,MATCH(K64,CATALOGO!AT:AT,0)))</f>
        <v>SIN ORGANISMO</v>
      </c>
      <c r="T64" s="497" t="str">
        <f>IF(L64="","",INDEX(CATALOGO!AW:AW,MATCH(POA_GC_2025!L64,CATALOGO!AV:AV,0)))</f>
        <v>SIN CORRELATIVO</v>
      </c>
      <c r="U64" s="498" t="s">
        <v>495</v>
      </c>
      <c r="V64" s="499" t="s">
        <v>2477</v>
      </c>
      <c r="W64" s="499" t="s">
        <v>2492</v>
      </c>
      <c r="X64" s="500" t="str">
        <f t="array" ref="X64">IF(H64="","",INDEX(CATALOGO!AH:AH,MATCH(H64,CATALOGO!AC:AC,0)))</f>
        <v>06</v>
      </c>
      <c r="Y64" s="507" t="str">
        <f t="array" ref="Y64">IF(H64="","",INDEX(CATALOGO!AF:AF,MATCH(H64,CATALOGO!AC:AC,0)))</f>
        <v>NA</v>
      </c>
      <c r="Z64" s="507" t="str">
        <f t="array" ref="Z64">IF(H64="","",INDEX(CATALOGO!AG:AG,MATCH(H64,CATALOGO!AC:AC,0)))</f>
        <v>NA</v>
      </c>
      <c r="AA64" s="508" t="s">
        <v>194</v>
      </c>
      <c r="AB64" s="509"/>
      <c r="AC64" s="510" t="s">
        <v>197</v>
      </c>
      <c r="AD64" s="511" t="s">
        <v>44</v>
      </c>
      <c r="AE64" s="512">
        <v>46073</v>
      </c>
      <c r="AF64" s="512">
        <v>46073</v>
      </c>
      <c r="AG64" s="512">
        <v>46056</v>
      </c>
      <c r="AH64" s="512">
        <v>46056</v>
      </c>
      <c r="AI64" s="512">
        <v>46056</v>
      </c>
      <c r="AJ64" s="519"/>
      <c r="AK64" s="512">
        <v>46056</v>
      </c>
      <c r="AL64" s="512">
        <v>46078</v>
      </c>
      <c r="AM64" s="511" t="s">
        <v>41</v>
      </c>
      <c r="AN64" s="520">
        <v>0</v>
      </c>
      <c r="AO64" s="520">
        <v>0</v>
      </c>
      <c r="AP64" s="520">
        <v>0</v>
      </c>
      <c r="AQ64" s="520">
        <v>0</v>
      </c>
      <c r="AR64" s="520">
        <v>0</v>
      </c>
      <c r="AS64" s="520">
        <v>0</v>
      </c>
      <c r="AT64" s="520">
        <v>0</v>
      </c>
      <c r="AU64" s="520">
        <v>0</v>
      </c>
      <c r="AV64" s="520">
        <v>0</v>
      </c>
      <c r="AW64" s="520">
        <v>0</v>
      </c>
      <c r="AX64" s="520">
        <v>0</v>
      </c>
      <c r="AY64" s="520">
        <v>8800</v>
      </c>
      <c r="AZ64" s="533">
        <f t="shared" si="24"/>
        <v>8800</v>
      </c>
      <c r="BA64" s="509"/>
      <c r="BB64" s="534">
        <f>SUMIFS(REPROGRAM!W:W,REPROGRAM!B:B,POA_GC_2025!A64)</f>
        <v>0</v>
      </c>
      <c r="BC64" s="534">
        <f>SUMIFS(REPROGRAM!Y:Y,REPROGRAM!B:B,POA_GC_2025!A64)</f>
        <v>8800</v>
      </c>
      <c r="BD64" s="534">
        <f t="shared" si="25"/>
        <v>0</v>
      </c>
      <c r="BE64" s="520">
        <v>0</v>
      </c>
      <c r="BF64" s="539">
        <f>SUMIFS(CERT_PRES!$P:$P,CERT_PRES!$A:$A,$A64,CERT_PRES!$Q:$Q,"ENERO")</f>
        <v>0</v>
      </c>
      <c r="BG64" s="520">
        <v>0</v>
      </c>
      <c r="BH64" s="539">
        <f>SUMIFS(CERT_PRES!$P:$P,CERT_PRES!$A:$A,$A64,CERT_PRES!$Q:$Q,"FEBRERO")</f>
        <v>0</v>
      </c>
      <c r="BI64" s="520">
        <v>0</v>
      </c>
      <c r="BJ64" s="539">
        <f>SUMIFS(CERT_PRES!$P:$P,CERT_PRES!$A:$A,$A64,CERT_PRES!$Q:$Q,"MARZO")</f>
        <v>0</v>
      </c>
      <c r="BK64" s="520">
        <v>0</v>
      </c>
      <c r="BL64" s="539">
        <f>SUMIFS(CERT_PRES!$P:$P,CERT_PRES!$A:$A,$A64,CERT_PRES!$Q:$Q,"ABRIL")</f>
        <v>0</v>
      </c>
      <c r="BM64" s="520">
        <v>0</v>
      </c>
      <c r="BN64" s="539">
        <f>SUMIFS(CERT_PRES!$P:$P,CERT_PRES!$A:$A,$A64,CERT_PRES!$Q:$Q,"MAYO")</f>
        <v>0</v>
      </c>
      <c r="BO64" s="520">
        <v>0</v>
      </c>
      <c r="BP64" s="539">
        <f>SUMIFS(CERT_PRES!$P:$P,CERT_PRES!$A:$A,$A64,CERT_PRES!$Q:$Q,"JUNIO")</f>
        <v>0</v>
      </c>
      <c r="BQ64" s="520">
        <v>0</v>
      </c>
      <c r="BR64" s="539">
        <f>SUMIFS(CERT_PRES!$P:$P,CERT_PRES!$A:$A,$A64,CERT_PRES!$Q:$Q,"JULIO")</f>
        <v>0</v>
      </c>
      <c r="BS64" s="520">
        <v>0</v>
      </c>
      <c r="BT64" s="539">
        <f>SUMIFS(CERT_PRES!$P:$P,CERT_PRES!$A:$A,$A64,CERT_PRES!$Q:$Q,"AGOSTO")</f>
        <v>0</v>
      </c>
      <c r="BU64" s="520">
        <v>0</v>
      </c>
      <c r="BV64" s="539">
        <f>SUMIFS(CERT_PRES!$P:$P,CERT_PRES!$A:$A,$A64,CERT_PRES!$Q:$Q,"SEPTIEMBRE")</f>
        <v>0</v>
      </c>
      <c r="BW64" s="520">
        <v>0</v>
      </c>
      <c r="BX64" s="539">
        <f>SUMIFS(CERT_PRES!$P:$P,CERT_PRES!$A:$A,$A64,CERT_PRES!$Q:$Q,"OCTUBRE")</f>
        <v>0</v>
      </c>
      <c r="BY64" s="520">
        <v>0</v>
      </c>
      <c r="BZ64" s="539">
        <f>SUMIFS(CERT_PRES!$P:$P,CERT_PRES!$A:$A,$A64,CERT_PRES!$Q:$Q,"NOVIEMBRE")</f>
        <v>0</v>
      </c>
      <c r="CA64" s="520">
        <v>0</v>
      </c>
      <c r="CB64" s="533">
        <f>SUMIFS(CERT_PRES!$P:$P,CERT_PRES!$A:$A,$A64,CERT_PRES!$Q:$Q,"DICIEMBRE")</f>
        <v>0</v>
      </c>
      <c r="CC64" s="533">
        <f t="shared" si="26"/>
        <v>0</v>
      </c>
      <c r="CD64" s="552" t="str">
        <f t="shared" si="39"/>
        <v>NO</v>
      </c>
      <c r="CE64" s="553" t="str">
        <f t="shared" si="21"/>
        <v>VALIDADO</v>
      </c>
      <c r="CF64" s="554">
        <f>+((SUMIFS(REPROGRAM!$U:$U,REPROGRAM!$B:$B,$A64,REPROGRAM!$AA:$AA,"NO"))-(SUMIFS(REPROGRAM!$V:$V,REPROGRAM!$B:$B,$A64,REPROGRAM!$AA:$AA,"NO")))</f>
        <v>0</v>
      </c>
      <c r="CG64" s="554">
        <f t="shared" si="27"/>
        <v>0</v>
      </c>
      <c r="CH64" s="554">
        <f t="shared" si="28"/>
        <v>0</v>
      </c>
      <c r="CI64" s="555" t="e">
        <f t="array" ref="CI64">IF(B64="","",INDEX(CATALOGO!C:C,MATCH(B64,CATALOGO!A:A,0)))</f>
        <v>#N/A</v>
      </c>
      <c r="CJ64" s="555" t="e">
        <f t="array" ref="CJ64">IF(B64="","",INDEX(CATALOGO!B:B,MATCH(B64,CATALOGO!A:A,0)))</f>
        <v>#N/A</v>
      </c>
      <c r="CK64" s="497" t="str">
        <f>IF(D64="","",INDEX(CATALOGO!G:G,MATCH(D64,CATALOGO!D:D,0)))</f>
        <v>COORDINACIÓN ZONAL 4</v>
      </c>
      <c r="CL64" s="497" t="str">
        <f>IF(D64="","",INDEX(CATALOGO!H:H,MATCH(D64,CATALOGO!D:D,0)))</f>
        <v>MANABI</v>
      </c>
      <c r="CM64" s="497" t="str">
        <f>IF(D64="","",INDEX(CATALOGO!I:I,MATCH(D64,CATALOGO!D:D,0)))</f>
        <v>CHONE</v>
      </c>
      <c r="CN64" s="556" t="str">
        <f t="array" ref="CN64">IF(H64="","",INDEX(CATALOGO!AE:AE,MATCH(H64,CATALOGO!AC:AC,0)))</f>
        <v>GASTOS OPERATIVOS</v>
      </c>
      <c r="CO64" s="497" t="str">
        <f t="shared" si="29"/>
        <v>NO APLICA</v>
      </c>
      <c r="CP64" s="497" t="str">
        <f>IF(E64="","",INDEX(CATALOGO!K:K,MATCH(POA_GC_2025!E64,CATALOGO!J:J,0)))</f>
        <v>PROV</v>
      </c>
      <c r="CQ64" s="497" t="str">
        <f t="shared" si="30"/>
        <v>CORRIENTE</v>
      </c>
      <c r="CR64" s="497" t="str">
        <f t="shared" si="31"/>
        <v>90000004</v>
      </c>
      <c r="CS64" s="562" t="str">
        <f>IFERROR(VLOOKUP(E64,CATALOGO!$AY$3:$AZ$24,2,0)," ")</f>
        <v>G21</v>
      </c>
      <c r="CT64" s="563" t="str">
        <f>IF(E64="","",INDEX(CATALOGO!AK:AK,MATCH(POA_GC_2025!E64,CATALOGO!AN:AN,0)))</f>
        <v>Mejorar las condiciones de vida de la población de forma integral, promoviendo el acceso equitativo a salud, vivienda y bienestar social.</v>
      </c>
      <c r="CU64" s="563" t="str">
        <f>IF(E64="","",INDEX(CATALOGO!AL:AL,MATCH(POA_GC_2025!E64,CATALOGO!AN:AN,0)))</f>
        <v>OE5 Incrementar la cobertura de las prestaciones de servicios de salud</v>
      </c>
      <c r="CV64" s="552" t="str">
        <f>IF(CU64="","",INDEX(CATALOGO!AM:AM,MATCH(POA_GC_2025!CU64,CATALOGO!AL:AL,0)))</f>
        <v>OE_5</v>
      </c>
      <c r="CW64" s="564"/>
      <c r="CX64" s="565">
        <f>SUMIFS(CERT_ACT_POA!AM:AM,CERT_ACT_POA!C:C,A64)</f>
        <v>0</v>
      </c>
      <c r="CY64" s="565">
        <f t="shared" si="32"/>
        <v>0</v>
      </c>
      <c r="CZ64" s="566">
        <f>SUMIFS(CERT_ACT_POA!$AD:$AD,CERT_ACT_POA!$C:$C,POA_GC_2025!$A64)</f>
        <v>0</v>
      </c>
      <c r="DA64" s="566">
        <f>SUMIFS(CERT_ACT_POA!$AE:$AE,CERT_ACT_POA!$C:$C,POA_GC_2025!$A64)</f>
        <v>0</v>
      </c>
      <c r="DB64" s="566">
        <f>SUMIFS(CERT_ACT_POA!$AF:$AF,CERT_ACT_POA!$C:$C,POA_GC_2025!$A64)</f>
        <v>0</v>
      </c>
      <c r="DC64" s="552" t="str">
        <f t="shared" si="33"/>
        <v>53</v>
      </c>
      <c r="DD64" s="509"/>
      <c r="DE64" s="573"/>
      <c r="DF64" s="574">
        <f>SUMIFS(CERT_PRES!$M:$M,CERT_PRES!$A:$A,$A64)</f>
        <v>0</v>
      </c>
      <c r="DG64" s="574">
        <f>SUMIFS(CERT_PRES!$O:$O,CERT_PRES!$A:$A,$A64)</f>
        <v>0</v>
      </c>
      <c r="DH64" s="574">
        <f>SUMIFS(CERT_PRES!$P:$P,CERT_PRES!$A:$A,$A64)</f>
        <v>0</v>
      </c>
      <c r="DI64" s="587">
        <f t="shared" si="34"/>
        <v>0</v>
      </c>
      <c r="DJ64" s="668">
        <f>IFERROR(VLOOKUP($A64,CERT_PRES!$A$6:$L$3884,12,0),0)</f>
        <v>0</v>
      </c>
      <c r="DK64" s="574" t="str">
        <f t="shared" si="35"/>
        <v>OK</v>
      </c>
      <c r="DL64" s="574" t="str">
        <f t="shared" si="36"/>
        <v>OK</v>
      </c>
      <c r="DM64" s="574" t="str">
        <f t="shared" si="20"/>
        <v/>
      </c>
      <c r="DN64" s="574" t="str">
        <f t="shared" si="17"/>
        <v/>
      </c>
      <c r="DO64" s="588">
        <f>IFERROR(VLOOKUP(A64,#REF!,82,0),0)</f>
        <v>0</v>
      </c>
      <c r="DP64" s="589">
        <f t="shared" si="37"/>
        <v>0</v>
      </c>
      <c r="DQ64" s="590">
        <f t="shared" si="38"/>
        <v>0</v>
      </c>
    </row>
    <row r="65" spans="1:121" s="39" customFormat="1" ht="17.25" customHeight="1">
      <c r="A65" s="3" t="s">
        <v>2723</v>
      </c>
      <c r="B65" s="470" t="str">
        <f>IF(D65="","",INDEX(CATALOGO!E:E,MATCH(D65,CATALOGO!D:D,0)))</f>
        <v>HOSPITAL GENERAL DE CHONE</v>
      </c>
      <c r="C65" s="218" t="s">
        <v>2464</v>
      </c>
      <c r="D65" s="471" t="s">
        <v>954</v>
      </c>
      <c r="E65" s="474" t="s">
        <v>225</v>
      </c>
      <c r="F65" s="471" t="str">
        <f t="shared" si="22"/>
        <v>000</v>
      </c>
      <c r="G65" s="472" t="s">
        <v>196</v>
      </c>
      <c r="H65" s="473">
        <v>530405</v>
      </c>
      <c r="I65" s="486" t="s">
        <v>1155</v>
      </c>
      <c r="J65" s="472" t="s">
        <v>193</v>
      </c>
      <c r="K65" s="487" t="str">
        <f>IF(J65="","",INDEX(CATALOGO!AT:AT,MATCH(POA_GC_2025!J65,CATALOGO!AS:AS,0)))</f>
        <v>0000</v>
      </c>
      <c r="L65" s="487" t="str">
        <f>IF(J65="","",INDEX(CATALOGO!AV:AV,MATCH(POA_GC_2025!J65,CATALOGO!AS:AS,0)))</f>
        <v>0000</v>
      </c>
      <c r="M65" s="488" t="str">
        <f>IF(D65="","",INDEX(CATALOGO!E:E,MATCH(D65,CATALOGO!D:D,0)))</f>
        <v>HOSPITAL GENERAL DE CHONE</v>
      </c>
      <c r="N65" s="489" t="str">
        <f>IF(E65="","",INDEX(CATALOGO!L:L,MATCH(POA_GC_2025!E65,CATALOGO!J:J,0)))</f>
        <v>PROVISION Y PRESTACION DE SERVICIOS DE SALUD</v>
      </c>
      <c r="O65" s="490" t="str">
        <f t="shared" si="23"/>
        <v>SIN PROYECTO</v>
      </c>
      <c r="P65" s="491" t="str">
        <f>IF(CR65="","",INDEX(CATALOGO!Q:Q,MATCH(POA_GC_2025!CR65,CATALOGO!P:P,0)))</f>
        <v>PRESTACION DE SERVICIOS DE SALUD SEGUNDO NIVEL</v>
      </c>
      <c r="Q65" s="496" t="str">
        <f>IF(H65="","",INDEX(CATALOGO!AD:AD,MATCH(POA_GC_2025!H65,CATALOGO!AC:AC,0)))</f>
        <v>VEHICULOS (INSTALACION- MANTENIMIENTO Y REPARACIONES)</v>
      </c>
      <c r="R65" s="490" t="str">
        <f t="array" ref="R65">IF(J65="","",INDEX(CATALOGO!AR:AR,MATCH(J65,CATALOGO!AS:AS,0)))</f>
        <v>RECURSOS FISCALES</v>
      </c>
      <c r="S65" s="497" t="str">
        <f>IF(K65="","",INDEX(CATALOGO!AU:AU,MATCH(K65,CATALOGO!AT:AT,0)))</f>
        <v>SIN ORGANISMO</v>
      </c>
      <c r="T65" s="497" t="str">
        <f>IF(L65="","",INDEX(CATALOGO!AW:AW,MATCH(POA_GC_2025!L65,CATALOGO!AV:AV,0)))</f>
        <v>SIN CORRELATIVO</v>
      </c>
      <c r="U65" s="498" t="s">
        <v>495</v>
      </c>
      <c r="V65" s="499" t="s">
        <v>2482</v>
      </c>
      <c r="W65" s="499" t="s">
        <v>2478</v>
      </c>
      <c r="X65" s="500" t="str">
        <f t="array" ref="X65">IF(H65="","",INDEX(CATALOGO!AH:AH,MATCH(H65,CATALOGO!AC:AC,0)))</f>
        <v>06</v>
      </c>
      <c r="Y65" s="507" t="str">
        <f t="array" ref="Y65">IF(H65="","",INDEX(CATALOGO!AF:AF,MATCH(H65,CATALOGO!AC:AC,0)))</f>
        <v>NA</v>
      </c>
      <c r="Z65" s="507" t="str">
        <f t="array" ref="Z65">IF(H65="","",INDEX(CATALOGO!AG:AG,MATCH(H65,CATALOGO!AC:AC,0)))</f>
        <v>NA</v>
      </c>
      <c r="AA65" s="508" t="s">
        <v>207</v>
      </c>
      <c r="AB65" s="509" t="s">
        <v>2830</v>
      </c>
      <c r="AC65" s="510" t="s">
        <v>206</v>
      </c>
      <c r="AD65" s="511" t="s">
        <v>41</v>
      </c>
      <c r="AE65" s="512">
        <v>46073</v>
      </c>
      <c r="AF65" s="512">
        <v>46073</v>
      </c>
      <c r="AG65" s="512">
        <v>46056</v>
      </c>
      <c r="AH65" s="512">
        <v>46056</v>
      </c>
      <c r="AI65" s="512">
        <v>46056</v>
      </c>
      <c r="AJ65" s="519"/>
      <c r="AK65" s="512">
        <v>46056</v>
      </c>
      <c r="AL65" s="512">
        <v>46078</v>
      </c>
      <c r="AM65" s="511" t="s">
        <v>41</v>
      </c>
      <c r="AN65" s="520">
        <v>0</v>
      </c>
      <c r="AO65" s="520">
        <v>0</v>
      </c>
      <c r="AP65" s="520">
        <v>0</v>
      </c>
      <c r="AQ65" s="520">
        <v>0</v>
      </c>
      <c r="AR65" s="520">
        <v>0</v>
      </c>
      <c r="AS65" s="520">
        <v>0</v>
      </c>
      <c r="AT65" s="520">
        <v>0</v>
      </c>
      <c r="AU65" s="520">
        <v>0</v>
      </c>
      <c r="AV65" s="520">
        <v>0</v>
      </c>
      <c r="AW65" s="520">
        <v>0</v>
      </c>
      <c r="AX65" s="520">
        <v>0</v>
      </c>
      <c r="AY65" s="520">
        <v>60000</v>
      </c>
      <c r="AZ65" s="533">
        <f t="shared" si="24"/>
        <v>60000</v>
      </c>
      <c r="BA65" s="509"/>
      <c r="BB65" s="534">
        <f>SUMIFS(REPROGRAM!W:W,REPROGRAM!B:B,POA_GC_2025!A65)</f>
        <v>306</v>
      </c>
      <c r="BC65" s="534">
        <f>SUMIFS(REPROGRAM!Y:Y,REPROGRAM!B:B,POA_GC_2025!A65)</f>
        <v>60000</v>
      </c>
      <c r="BD65" s="534">
        <f t="shared" si="25"/>
        <v>306</v>
      </c>
      <c r="BE65" s="520">
        <v>0</v>
      </c>
      <c r="BF65" s="539">
        <f>SUMIFS(CERT_PRES!$P:$P,CERT_PRES!$A:$A,$A65,CERT_PRES!$Q:$Q,"ENERO")</f>
        <v>0</v>
      </c>
      <c r="BG65" s="520">
        <v>0</v>
      </c>
      <c r="BH65" s="539">
        <f>SUMIFS(CERT_PRES!$P:$P,CERT_PRES!$A:$A,$A65,CERT_PRES!$Q:$Q,"FEBRERO")</f>
        <v>0</v>
      </c>
      <c r="BI65" s="520">
        <v>0</v>
      </c>
      <c r="BJ65" s="539">
        <f>SUMIFS(CERT_PRES!$P:$P,CERT_PRES!$A:$A,$A65,CERT_PRES!$Q:$Q,"MARZO")</f>
        <v>0</v>
      </c>
      <c r="BK65" s="520">
        <v>0</v>
      </c>
      <c r="BL65" s="539">
        <f>SUMIFS(CERT_PRES!$P:$P,CERT_PRES!$A:$A,$A65,CERT_PRES!$Q:$Q,"ABRIL")</f>
        <v>0</v>
      </c>
      <c r="BM65" s="520">
        <v>306</v>
      </c>
      <c r="BN65" s="539">
        <f>SUMIFS(CERT_PRES!$P:$P,CERT_PRES!$A:$A,$A65,CERT_PRES!$Q:$Q,"MAYO")</f>
        <v>306</v>
      </c>
      <c r="BO65" s="520">
        <v>0</v>
      </c>
      <c r="BP65" s="539">
        <f>SUMIFS(CERT_PRES!$P:$P,CERT_PRES!$A:$A,$A65,CERT_PRES!$Q:$Q,"JUNIO")</f>
        <v>0</v>
      </c>
      <c r="BQ65" s="520">
        <v>0</v>
      </c>
      <c r="BR65" s="539">
        <f>SUMIFS(CERT_PRES!$P:$P,CERT_PRES!$A:$A,$A65,CERT_PRES!$Q:$Q,"JULIO")</f>
        <v>0</v>
      </c>
      <c r="BS65" s="520">
        <v>0</v>
      </c>
      <c r="BT65" s="539">
        <f>SUMIFS(CERT_PRES!$P:$P,CERT_PRES!$A:$A,$A65,CERT_PRES!$Q:$Q,"AGOSTO")</f>
        <v>0</v>
      </c>
      <c r="BU65" s="520">
        <v>0</v>
      </c>
      <c r="BV65" s="539">
        <f>SUMIFS(CERT_PRES!$P:$P,CERT_PRES!$A:$A,$A65,CERT_PRES!$Q:$Q,"SEPTIEMBRE")</f>
        <v>0</v>
      </c>
      <c r="BW65" s="520">
        <v>0</v>
      </c>
      <c r="BX65" s="539">
        <f>SUMIFS(CERT_PRES!$P:$P,CERT_PRES!$A:$A,$A65,CERT_PRES!$Q:$Q,"OCTUBRE")</f>
        <v>0</v>
      </c>
      <c r="BY65" s="520">
        <v>0</v>
      </c>
      <c r="BZ65" s="539">
        <f>SUMIFS(CERT_PRES!$P:$P,CERT_PRES!$A:$A,$A65,CERT_PRES!$Q:$Q,"NOVIEMBRE")</f>
        <v>0</v>
      </c>
      <c r="CA65" s="520">
        <v>0</v>
      </c>
      <c r="CB65" s="533">
        <f>SUMIFS(CERT_PRES!$P:$P,CERT_PRES!$A:$A,$A65,CERT_PRES!$Q:$Q,"DICIEMBRE")</f>
        <v>0</v>
      </c>
      <c r="CC65" s="533">
        <f t="shared" si="26"/>
        <v>306</v>
      </c>
      <c r="CD65" s="552" t="str">
        <f t="shared" si="39"/>
        <v>SI</v>
      </c>
      <c r="CE65" s="553" t="str">
        <f t="shared" si="21"/>
        <v>VALIDADO</v>
      </c>
      <c r="CF65" s="554">
        <f>+((SUMIFS(REPROGRAM!$U:$U,REPROGRAM!$B:$B,$A65,REPROGRAM!$AA:$AA,"NO"))-(SUMIFS(REPROGRAM!$V:$V,REPROGRAM!$B:$B,$A65,REPROGRAM!$AA:$AA,"NO")))</f>
        <v>0</v>
      </c>
      <c r="CG65" s="554">
        <f t="shared" si="27"/>
        <v>306</v>
      </c>
      <c r="CH65" s="554">
        <f t="shared" si="28"/>
        <v>0</v>
      </c>
      <c r="CI65" s="555" t="e">
        <f t="array" ref="CI65">IF(B65="","",INDEX(CATALOGO!C:C,MATCH(B65,CATALOGO!A:A,0)))</f>
        <v>#N/A</v>
      </c>
      <c r="CJ65" s="555" t="e">
        <f t="array" ref="CJ65">IF(B65="","",INDEX(CATALOGO!B:B,MATCH(B65,CATALOGO!A:A,0)))</f>
        <v>#N/A</v>
      </c>
      <c r="CK65" s="497" t="str">
        <f>IF(D65="","",INDEX(CATALOGO!G:G,MATCH(D65,CATALOGO!D:D,0)))</f>
        <v>COORDINACIÓN ZONAL 4</v>
      </c>
      <c r="CL65" s="497" t="str">
        <f>IF(D65="","",INDEX(CATALOGO!H:H,MATCH(D65,CATALOGO!D:D,0)))</f>
        <v>MANABI</v>
      </c>
      <c r="CM65" s="497" t="str">
        <f>IF(D65="","",INDEX(CATALOGO!I:I,MATCH(D65,CATALOGO!D:D,0)))</f>
        <v>CHONE</v>
      </c>
      <c r="CN65" s="556" t="str">
        <f t="array" ref="CN65">IF(H65="","",INDEX(CATALOGO!AE:AE,MATCH(H65,CATALOGO!AC:AC,0)))</f>
        <v>MANTENIMIENTOS</v>
      </c>
      <c r="CO65" s="497" t="str">
        <f t="shared" si="29"/>
        <v>NO APLICA</v>
      </c>
      <c r="CP65" s="497" t="str">
        <f>IF(E65="","",INDEX(CATALOGO!K:K,MATCH(POA_GC_2025!E65,CATALOGO!J:J,0)))</f>
        <v>PROV</v>
      </c>
      <c r="CQ65" s="497" t="str">
        <f t="shared" si="30"/>
        <v>CORRIENTE</v>
      </c>
      <c r="CR65" s="497" t="str">
        <f t="shared" si="31"/>
        <v>90000004</v>
      </c>
      <c r="CS65" s="562" t="str">
        <f>IFERROR(VLOOKUP(E65,CATALOGO!$AY$3:$AZ$24,2,0)," ")</f>
        <v>G21</v>
      </c>
      <c r="CT65" s="563" t="str">
        <f>IF(E65="","",INDEX(CATALOGO!AK:AK,MATCH(POA_GC_2025!E65,CATALOGO!AN:AN,0)))</f>
        <v>Mejorar las condiciones de vida de la población de forma integral, promoviendo el acceso equitativo a salud, vivienda y bienestar social.</v>
      </c>
      <c r="CU65" s="563" t="str">
        <f>IF(E65="","",INDEX(CATALOGO!AL:AL,MATCH(POA_GC_2025!E65,CATALOGO!AN:AN,0)))</f>
        <v>OE5 Incrementar la cobertura de las prestaciones de servicios de salud</v>
      </c>
      <c r="CV65" s="552" t="str">
        <f>IF(CU65="","",INDEX(CATALOGO!AM:AM,MATCH(POA_GC_2025!CU65,CATALOGO!AL:AL,0)))</f>
        <v>OE_5</v>
      </c>
      <c r="CW65" s="564"/>
      <c r="CX65" s="565">
        <f>SUMIFS(CERT_ACT_POA!AM:AM,CERT_ACT_POA!C:C,A65)</f>
        <v>306</v>
      </c>
      <c r="CY65" s="565">
        <f t="shared" si="32"/>
        <v>0</v>
      </c>
      <c r="CZ65" s="566">
        <f>SUMIFS(CERT_ACT_POA!$AD:$AD,CERT_ACT_POA!$C:$C,POA_GC_2025!$A65)</f>
        <v>0</v>
      </c>
      <c r="DA65" s="566">
        <f>SUMIFS(CERT_ACT_POA!$AE:$AE,CERT_ACT_POA!$C:$C,POA_GC_2025!$A65)</f>
        <v>0</v>
      </c>
      <c r="DB65" s="566">
        <f>SUMIFS(CERT_ACT_POA!$AF:$AF,CERT_ACT_POA!$C:$C,POA_GC_2025!$A65)</f>
        <v>0</v>
      </c>
      <c r="DC65" s="552" t="str">
        <f t="shared" si="33"/>
        <v>53</v>
      </c>
      <c r="DD65" s="509"/>
      <c r="DE65" s="573"/>
      <c r="DF65" s="574">
        <f>SUMIFS(CERT_PRES!$M:$M,CERT_PRES!$A:$A,$A65)</f>
        <v>0</v>
      </c>
      <c r="DG65" s="574">
        <f>SUMIFS(CERT_PRES!$O:$O,CERT_PRES!$A:$A,$A65)</f>
        <v>306</v>
      </c>
      <c r="DH65" s="574">
        <f>SUMIFS(CERT_PRES!$P:$P,CERT_PRES!$A:$A,$A65)</f>
        <v>306</v>
      </c>
      <c r="DI65" s="587">
        <f t="shared" si="34"/>
        <v>0</v>
      </c>
      <c r="DJ65" s="668">
        <f>IFERROR(VLOOKUP($A65,CERT_PRES!$A$6:$L$3884,12,0),0)</f>
        <v>55</v>
      </c>
      <c r="DK65" s="574" t="str">
        <f t="shared" si="35"/>
        <v>OK</v>
      </c>
      <c r="DL65" s="574" t="str">
        <f t="shared" si="36"/>
        <v>OK</v>
      </c>
      <c r="DM65" s="574">
        <f t="shared" si="20"/>
        <v>306</v>
      </c>
      <c r="DN65" s="574" t="str">
        <f t="shared" si="17"/>
        <v/>
      </c>
      <c r="DO65" s="588">
        <f>IFERROR(VLOOKUP(A65,#REF!,82,0),0)</f>
        <v>0</v>
      </c>
      <c r="DP65" s="589">
        <f t="shared" si="37"/>
        <v>306</v>
      </c>
      <c r="DQ65" s="590">
        <f t="shared" si="38"/>
        <v>0</v>
      </c>
    </row>
    <row r="66" spans="1:121" s="39" customFormat="1" ht="17.25" customHeight="1">
      <c r="A66" s="3" t="s">
        <v>2724</v>
      </c>
      <c r="B66" s="470" t="str">
        <f>IF(D66="","",INDEX(CATALOGO!E:E,MATCH(D66,CATALOGO!D:D,0)))</f>
        <v>HOSPITAL GENERAL DE CHONE</v>
      </c>
      <c r="C66" s="218" t="s">
        <v>2465</v>
      </c>
      <c r="D66" s="471" t="s">
        <v>954</v>
      </c>
      <c r="E66" s="474" t="s">
        <v>225</v>
      </c>
      <c r="F66" s="471" t="str">
        <f t="shared" si="22"/>
        <v>000</v>
      </c>
      <c r="G66" s="472" t="s">
        <v>196</v>
      </c>
      <c r="H66" s="473">
        <v>530701</v>
      </c>
      <c r="I66" s="486" t="s">
        <v>1155</v>
      </c>
      <c r="J66" s="472" t="s">
        <v>193</v>
      </c>
      <c r="K66" s="487" t="str">
        <f>IF(J66="","",INDEX(CATALOGO!AT:AT,MATCH(POA_GC_2025!J66,CATALOGO!AS:AS,0)))</f>
        <v>0000</v>
      </c>
      <c r="L66" s="487" t="str">
        <f>IF(J66="","",INDEX(CATALOGO!AV:AV,MATCH(POA_GC_2025!J66,CATALOGO!AS:AS,0)))</f>
        <v>0000</v>
      </c>
      <c r="M66" s="488" t="str">
        <f>IF(D66="","",INDEX(CATALOGO!E:E,MATCH(D66,CATALOGO!D:D,0)))</f>
        <v>HOSPITAL GENERAL DE CHONE</v>
      </c>
      <c r="N66" s="489" t="str">
        <f>IF(E66="","",INDEX(CATALOGO!L:L,MATCH(POA_GC_2025!E66,CATALOGO!J:J,0)))</f>
        <v>PROVISION Y PRESTACION DE SERVICIOS DE SALUD</v>
      </c>
      <c r="O66" s="490" t="str">
        <f t="shared" si="23"/>
        <v>SIN PROYECTO</v>
      </c>
      <c r="P66" s="491" t="str">
        <f>IF(CR66="","",INDEX(CATALOGO!Q:Q,MATCH(POA_GC_2025!CR66,CATALOGO!P:P,0)))</f>
        <v>PRESTACION DE SERVICIOS DE SALUD SEGUNDO NIVEL</v>
      </c>
      <c r="Q66" s="496" t="str">
        <f>IF(H66="","",INDEX(CATALOGO!AD:AD,MATCH(POA_GC_2025!H66,CATALOGO!AC:AC,0)))</f>
        <v>DESARROLLO- ACTUALIZACION- ASISTENCIA TECNICA Y SOPORTE DE SISTEMAS INFORMATICOS</v>
      </c>
      <c r="R66" s="490" t="str">
        <f t="array" ref="R66">IF(J66="","",INDEX(CATALOGO!AR:AR,MATCH(J66,CATALOGO!AS:AS,0)))</f>
        <v>RECURSOS FISCALES</v>
      </c>
      <c r="S66" s="497" t="str">
        <f>IF(K66="","",INDEX(CATALOGO!AU:AU,MATCH(K66,CATALOGO!AT:AT,0)))</f>
        <v>SIN ORGANISMO</v>
      </c>
      <c r="T66" s="497" t="str">
        <f>IF(L66="","",INDEX(CATALOGO!AW:AW,MATCH(POA_GC_2025!L66,CATALOGO!AV:AV,0)))</f>
        <v>SIN CORRELATIVO</v>
      </c>
      <c r="U66" s="498" t="s">
        <v>495</v>
      </c>
      <c r="V66" s="499" t="s">
        <v>2482</v>
      </c>
      <c r="W66" s="499" t="s">
        <v>2493</v>
      </c>
      <c r="X66" s="500" t="str">
        <f t="array" ref="X66">IF(H66="","",INDEX(CATALOGO!AH:AH,MATCH(H66,CATALOGO!AC:AC,0)))</f>
        <v>06</v>
      </c>
      <c r="Y66" s="507" t="str">
        <f t="array" ref="Y66">IF(H66="","",INDEX(CATALOGO!AF:AF,MATCH(H66,CATALOGO!AC:AC,0)))</f>
        <v>NA</v>
      </c>
      <c r="Z66" s="507" t="str">
        <f t="array" ref="Z66">IF(H66="","",INDEX(CATALOGO!AG:AG,MATCH(H66,CATALOGO!AC:AC,0)))</f>
        <v>NA</v>
      </c>
      <c r="AA66" s="508" t="s">
        <v>194</v>
      </c>
      <c r="AB66" s="509"/>
      <c r="AC66" s="510" t="s">
        <v>206</v>
      </c>
      <c r="AD66" s="511" t="s">
        <v>41</v>
      </c>
      <c r="AE66" s="512">
        <v>46073</v>
      </c>
      <c r="AF66" s="512">
        <v>46073</v>
      </c>
      <c r="AG66" s="512">
        <v>46056</v>
      </c>
      <c r="AH66" s="512">
        <v>46056</v>
      </c>
      <c r="AI66" s="512">
        <v>46056</v>
      </c>
      <c r="AJ66" s="519"/>
      <c r="AK66" s="512">
        <v>46056</v>
      </c>
      <c r="AL66" s="512">
        <v>46078</v>
      </c>
      <c r="AM66" s="511" t="s">
        <v>41</v>
      </c>
      <c r="AN66" s="520">
        <v>0</v>
      </c>
      <c r="AO66" s="520">
        <v>0</v>
      </c>
      <c r="AP66" s="520">
        <v>0</v>
      </c>
      <c r="AQ66" s="520">
        <v>10000</v>
      </c>
      <c r="AR66" s="520">
        <v>0</v>
      </c>
      <c r="AS66" s="520">
        <v>0</v>
      </c>
      <c r="AT66" s="520">
        <v>0</v>
      </c>
      <c r="AU66" s="520">
        <v>0</v>
      </c>
      <c r="AV66" s="520">
        <v>0</v>
      </c>
      <c r="AW66" s="520">
        <v>0</v>
      </c>
      <c r="AX66" s="520">
        <v>0</v>
      </c>
      <c r="AY66" s="520">
        <v>0</v>
      </c>
      <c r="AZ66" s="533">
        <f t="shared" si="24"/>
        <v>10000</v>
      </c>
      <c r="BA66" s="509"/>
      <c r="BB66" s="534">
        <f>SUMIFS(REPROGRAM!W:W,REPROGRAM!B:B,POA_GC_2025!A66)</f>
        <v>0</v>
      </c>
      <c r="BC66" s="534">
        <f>SUMIFS(REPROGRAM!Y:Y,REPROGRAM!B:B,POA_GC_2025!A66)</f>
        <v>10000</v>
      </c>
      <c r="BD66" s="534">
        <f t="shared" si="25"/>
        <v>0</v>
      </c>
      <c r="BE66" s="520">
        <v>0</v>
      </c>
      <c r="BF66" s="539">
        <f>SUMIFS(CERT_PRES!$P:$P,CERT_PRES!$A:$A,$A66,CERT_PRES!$Q:$Q,"ENERO")</f>
        <v>0</v>
      </c>
      <c r="BG66" s="520">
        <v>0</v>
      </c>
      <c r="BH66" s="539">
        <f>SUMIFS(CERT_PRES!$P:$P,CERT_PRES!$A:$A,$A66,CERT_PRES!$Q:$Q,"FEBRERO")</f>
        <v>0</v>
      </c>
      <c r="BI66" s="520">
        <v>0</v>
      </c>
      <c r="BJ66" s="539">
        <f>SUMIFS(CERT_PRES!$P:$P,CERT_PRES!$A:$A,$A66,CERT_PRES!$Q:$Q,"MARZO")</f>
        <v>0</v>
      </c>
      <c r="BK66" s="520">
        <v>0</v>
      </c>
      <c r="BL66" s="539">
        <f>SUMIFS(CERT_PRES!$P:$P,CERT_PRES!$A:$A,$A66,CERT_PRES!$Q:$Q,"ABRIL")</f>
        <v>0</v>
      </c>
      <c r="BM66" s="520">
        <v>0</v>
      </c>
      <c r="BN66" s="539">
        <f>SUMIFS(CERT_PRES!$P:$P,CERT_PRES!$A:$A,$A66,CERT_PRES!$Q:$Q,"MAYO")</f>
        <v>0</v>
      </c>
      <c r="BO66" s="520">
        <v>0</v>
      </c>
      <c r="BP66" s="539">
        <f>SUMIFS(CERT_PRES!$P:$P,CERT_PRES!$A:$A,$A66,CERT_PRES!$Q:$Q,"JUNIO")</f>
        <v>0</v>
      </c>
      <c r="BQ66" s="520">
        <v>0</v>
      </c>
      <c r="BR66" s="539">
        <f>SUMIFS(CERT_PRES!$P:$P,CERT_PRES!$A:$A,$A66,CERT_PRES!$Q:$Q,"JULIO")</f>
        <v>0</v>
      </c>
      <c r="BS66" s="520">
        <v>0</v>
      </c>
      <c r="BT66" s="539">
        <f>SUMIFS(CERT_PRES!$P:$P,CERT_PRES!$A:$A,$A66,CERT_PRES!$Q:$Q,"AGOSTO")</f>
        <v>0</v>
      </c>
      <c r="BU66" s="520">
        <v>0</v>
      </c>
      <c r="BV66" s="539">
        <f>SUMIFS(CERT_PRES!$P:$P,CERT_PRES!$A:$A,$A66,CERT_PRES!$Q:$Q,"SEPTIEMBRE")</f>
        <v>0</v>
      </c>
      <c r="BW66" s="520">
        <v>0</v>
      </c>
      <c r="BX66" s="539">
        <f>SUMIFS(CERT_PRES!$P:$P,CERT_PRES!$A:$A,$A66,CERT_PRES!$Q:$Q,"OCTUBRE")</f>
        <v>0</v>
      </c>
      <c r="BY66" s="520">
        <v>0</v>
      </c>
      <c r="BZ66" s="539">
        <f>SUMIFS(CERT_PRES!$P:$P,CERT_PRES!$A:$A,$A66,CERT_PRES!$Q:$Q,"NOVIEMBRE")</f>
        <v>0</v>
      </c>
      <c r="CA66" s="520">
        <v>0</v>
      </c>
      <c r="CB66" s="533">
        <f>SUMIFS(CERT_PRES!$P:$P,CERT_PRES!$A:$A,$A66,CERT_PRES!$Q:$Q,"DICIEMBRE")</f>
        <v>0</v>
      </c>
      <c r="CC66" s="533">
        <f t="shared" si="26"/>
        <v>0</v>
      </c>
      <c r="CD66" s="552" t="str">
        <f t="shared" si="39"/>
        <v>NO</v>
      </c>
      <c r="CE66" s="553" t="str">
        <f t="shared" si="21"/>
        <v>VALIDADO</v>
      </c>
      <c r="CF66" s="554">
        <f>+((SUMIFS(REPROGRAM!$U:$U,REPROGRAM!$B:$B,$A66,REPROGRAM!$AA:$AA,"NO"))-(SUMIFS(REPROGRAM!$V:$V,REPROGRAM!$B:$B,$A66,REPROGRAM!$AA:$AA,"NO")))</f>
        <v>0</v>
      </c>
      <c r="CG66" s="554">
        <f t="shared" si="27"/>
        <v>0</v>
      </c>
      <c r="CH66" s="554">
        <f t="shared" si="28"/>
        <v>0</v>
      </c>
      <c r="CI66" s="555" t="e">
        <f t="array" ref="CI66">IF(B66="","",INDEX(CATALOGO!C:C,MATCH(B66,CATALOGO!A:A,0)))</f>
        <v>#N/A</v>
      </c>
      <c r="CJ66" s="555" t="e">
        <f t="array" ref="CJ66">IF(B66="","",INDEX(CATALOGO!B:B,MATCH(B66,CATALOGO!A:A,0)))</f>
        <v>#N/A</v>
      </c>
      <c r="CK66" s="497" t="str">
        <f>IF(D66="","",INDEX(CATALOGO!G:G,MATCH(D66,CATALOGO!D:D,0)))</f>
        <v>COORDINACIÓN ZONAL 4</v>
      </c>
      <c r="CL66" s="497" t="str">
        <f>IF(D66="","",INDEX(CATALOGO!H:H,MATCH(D66,CATALOGO!D:D,0)))</f>
        <v>MANABI</v>
      </c>
      <c r="CM66" s="497" t="str">
        <f>IF(D66="","",INDEX(CATALOGO!I:I,MATCH(D66,CATALOGO!D:D,0)))</f>
        <v>CHONE</v>
      </c>
      <c r="CN66" s="556" t="str">
        <f t="array" ref="CN66">IF(H66="","",INDEX(CATALOGO!AE:AE,MATCH(H66,CATALOGO!AC:AC,0)))</f>
        <v>GASTOS OPERATIVOS</v>
      </c>
      <c r="CO66" s="497" t="str">
        <f t="shared" si="29"/>
        <v>NO APLICA</v>
      </c>
      <c r="CP66" s="497" t="str">
        <f>IF(E66="","",INDEX(CATALOGO!K:K,MATCH(POA_GC_2025!E66,CATALOGO!J:J,0)))</f>
        <v>PROV</v>
      </c>
      <c r="CQ66" s="497" t="str">
        <f t="shared" si="30"/>
        <v>CORRIENTE</v>
      </c>
      <c r="CR66" s="497" t="str">
        <f t="shared" si="31"/>
        <v>90000004</v>
      </c>
      <c r="CS66" s="562" t="str">
        <f>IFERROR(VLOOKUP(E66,CATALOGO!$AY$3:$AZ$24,2,0)," ")</f>
        <v>G21</v>
      </c>
      <c r="CT66" s="563" t="str">
        <f>IF(E66="","",INDEX(CATALOGO!AK:AK,MATCH(POA_GC_2025!E66,CATALOGO!AN:AN,0)))</f>
        <v>Mejorar las condiciones de vida de la población de forma integral, promoviendo el acceso equitativo a salud, vivienda y bienestar social.</v>
      </c>
      <c r="CU66" s="563" t="str">
        <f>IF(E66="","",INDEX(CATALOGO!AL:AL,MATCH(POA_GC_2025!E66,CATALOGO!AN:AN,0)))</f>
        <v>OE5 Incrementar la cobertura de las prestaciones de servicios de salud</v>
      </c>
      <c r="CV66" s="552" t="str">
        <f>IF(CU66="","",INDEX(CATALOGO!AM:AM,MATCH(POA_GC_2025!CU66,CATALOGO!AL:AL,0)))</f>
        <v>OE_5</v>
      </c>
      <c r="CW66" s="564"/>
      <c r="CX66" s="565">
        <f>SUMIFS(CERT_ACT_POA!AM:AM,CERT_ACT_POA!C:C,A66)</f>
        <v>0</v>
      </c>
      <c r="CY66" s="565">
        <f t="shared" si="32"/>
        <v>0</v>
      </c>
      <c r="CZ66" s="566">
        <f>SUMIFS(CERT_ACT_POA!$AD:$AD,CERT_ACT_POA!$C:$C,POA_GC_2025!$A66)</f>
        <v>0</v>
      </c>
      <c r="DA66" s="566">
        <f>SUMIFS(CERT_ACT_POA!$AE:$AE,CERT_ACT_POA!$C:$C,POA_GC_2025!$A66)</f>
        <v>0</v>
      </c>
      <c r="DB66" s="566">
        <f>SUMIFS(CERT_ACT_POA!$AF:$AF,CERT_ACT_POA!$C:$C,POA_GC_2025!$A66)</f>
        <v>0</v>
      </c>
      <c r="DC66" s="552" t="str">
        <f t="shared" si="33"/>
        <v>53</v>
      </c>
      <c r="DD66" s="509"/>
      <c r="DE66" s="573"/>
      <c r="DF66" s="574">
        <f>SUMIFS(CERT_PRES!$M:$M,CERT_PRES!$A:$A,$A66)</f>
        <v>0</v>
      </c>
      <c r="DG66" s="574">
        <f>SUMIFS(CERT_PRES!$O:$O,CERT_PRES!$A:$A,$A66)</f>
        <v>0</v>
      </c>
      <c r="DH66" s="574">
        <f>SUMIFS(CERT_PRES!$P:$P,CERT_PRES!$A:$A,$A66)</f>
        <v>0</v>
      </c>
      <c r="DI66" s="587">
        <f t="shared" si="34"/>
        <v>0</v>
      </c>
      <c r="DJ66" s="668">
        <f>IFERROR(VLOOKUP($A66,CERT_PRES!$A$6:$L$3884,12,0),0)</f>
        <v>0</v>
      </c>
      <c r="DK66" s="574" t="str">
        <f t="shared" si="35"/>
        <v>OK</v>
      </c>
      <c r="DL66" s="574" t="str">
        <f t="shared" si="36"/>
        <v>OK</v>
      </c>
      <c r="DM66" s="574" t="str">
        <f t="shared" si="20"/>
        <v/>
      </c>
      <c r="DN66" s="574" t="str">
        <f t="shared" si="17"/>
        <v/>
      </c>
      <c r="DO66" s="588">
        <f>IFERROR(VLOOKUP(A66,#REF!,82,0),0)</f>
        <v>0</v>
      </c>
      <c r="DP66" s="589">
        <f t="shared" si="37"/>
        <v>0</v>
      </c>
      <c r="DQ66" s="590">
        <f t="shared" si="38"/>
        <v>0</v>
      </c>
    </row>
    <row r="67" spans="1:121" s="39" customFormat="1" ht="17.25" customHeight="1">
      <c r="A67" s="3" t="s">
        <v>2725</v>
      </c>
      <c r="B67" s="470" t="str">
        <f>IF(D67="","",INDEX(CATALOGO!E:E,MATCH(D67,CATALOGO!D:D,0)))</f>
        <v>HOSPITAL GENERAL DE CHONE</v>
      </c>
      <c r="C67" s="218" t="s">
        <v>2466</v>
      </c>
      <c r="D67" s="471" t="s">
        <v>954</v>
      </c>
      <c r="E67" s="474" t="s">
        <v>225</v>
      </c>
      <c r="F67" s="471" t="str">
        <f t="shared" si="22"/>
        <v>000</v>
      </c>
      <c r="G67" s="472" t="s">
        <v>196</v>
      </c>
      <c r="H67" s="473">
        <v>530702</v>
      </c>
      <c r="I67" s="486" t="s">
        <v>1155</v>
      </c>
      <c r="J67" s="472" t="s">
        <v>193</v>
      </c>
      <c r="K67" s="487" t="str">
        <f>IF(J67="","",INDEX(CATALOGO!AT:AT,MATCH(POA_GC_2025!J67,CATALOGO!AS:AS,0)))</f>
        <v>0000</v>
      </c>
      <c r="L67" s="487" t="str">
        <f>IF(J67="","",INDEX(CATALOGO!AV:AV,MATCH(POA_GC_2025!J67,CATALOGO!AS:AS,0)))</f>
        <v>0000</v>
      </c>
      <c r="M67" s="488" t="str">
        <f>IF(D67="","",INDEX(CATALOGO!E:E,MATCH(D67,CATALOGO!D:D,0)))</f>
        <v>HOSPITAL GENERAL DE CHONE</v>
      </c>
      <c r="N67" s="489" t="str">
        <f>IF(E67="","",INDEX(CATALOGO!L:L,MATCH(POA_GC_2025!E67,CATALOGO!J:J,0)))</f>
        <v>PROVISION Y PRESTACION DE SERVICIOS DE SALUD</v>
      </c>
      <c r="O67" s="490" t="str">
        <f t="shared" si="23"/>
        <v>SIN PROYECTO</v>
      </c>
      <c r="P67" s="491" t="str">
        <f>IF(CR67="","",INDEX(CATALOGO!Q:Q,MATCH(POA_GC_2025!CR67,CATALOGO!P:P,0)))</f>
        <v>PRESTACION DE SERVICIOS DE SALUD SEGUNDO NIVEL</v>
      </c>
      <c r="Q67" s="496" t="str">
        <f>IF(H67="","",INDEX(CATALOGO!AD:AD,MATCH(POA_GC_2025!H67,CATALOGO!AC:AC,0)))</f>
        <v>ARRENDAMIENTO Y LICENCIAS DE USO DE PAQUETES INFORMATICOS</v>
      </c>
      <c r="R67" s="490" t="str">
        <f t="array" ref="R67">IF(J67="","",INDEX(CATALOGO!AR:AR,MATCH(J67,CATALOGO!AS:AS,0)))</f>
        <v>RECURSOS FISCALES</v>
      </c>
      <c r="S67" s="497" t="str">
        <f>IF(K67="","",INDEX(CATALOGO!AU:AU,MATCH(K67,CATALOGO!AT:AT,0)))</f>
        <v>SIN ORGANISMO</v>
      </c>
      <c r="T67" s="497" t="str">
        <f>IF(L67="","",INDEX(CATALOGO!AW:AW,MATCH(POA_GC_2025!L67,CATALOGO!AV:AV,0)))</f>
        <v>SIN CORRELATIVO</v>
      </c>
      <c r="U67" s="498" t="s">
        <v>495</v>
      </c>
      <c r="V67" s="499" t="s">
        <v>2482</v>
      </c>
      <c r="W67" s="499" t="s">
        <v>2493</v>
      </c>
      <c r="X67" s="500" t="str">
        <f t="array" ref="X67">IF(H67="","",INDEX(CATALOGO!AH:AH,MATCH(H67,CATALOGO!AC:AC,0)))</f>
        <v>06</v>
      </c>
      <c r="Y67" s="507" t="str">
        <f t="array" ref="Y67">IF(H67="","",INDEX(CATALOGO!AF:AF,MATCH(H67,CATALOGO!AC:AC,0)))</f>
        <v>NA</v>
      </c>
      <c r="Z67" s="507" t="str">
        <f t="array" ref="Z67">IF(H67="","",INDEX(CATALOGO!AG:AG,MATCH(H67,CATALOGO!AC:AC,0)))</f>
        <v>NA</v>
      </c>
      <c r="AA67" s="508" t="s">
        <v>194</v>
      </c>
      <c r="AB67" s="509"/>
      <c r="AC67" s="510" t="s">
        <v>206</v>
      </c>
      <c r="AD67" s="511" t="s">
        <v>41</v>
      </c>
      <c r="AE67" s="512">
        <v>46073</v>
      </c>
      <c r="AF67" s="512">
        <v>46073</v>
      </c>
      <c r="AG67" s="512">
        <v>46056</v>
      </c>
      <c r="AH67" s="512">
        <v>46056</v>
      </c>
      <c r="AI67" s="512">
        <v>46056</v>
      </c>
      <c r="AJ67" s="519"/>
      <c r="AK67" s="512">
        <v>46056</v>
      </c>
      <c r="AL67" s="512">
        <v>46078</v>
      </c>
      <c r="AM67" s="511" t="s">
        <v>41</v>
      </c>
      <c r="AN67" s="520">
        <v>0</v>
      </c>
      <c r="AO67" s="520">
        <v>0</v>
      </c>
      <c r="AP67" s="520">
        <v>0</v>
      </c>
      <c r="AQ67" s="520">
        <v>5000</v>
      </c>
      <c r="AR67" s="520">
        <v>0</v>
      </c>
      <c r="AS67" s="520">
        <v>0</v>
      </c>
      <c r="AT67" s="520">
        <v>0</v>
      </c>
      <c r="AU67" s="520">
        <v>0</v>
      </c>
      <c r="AV67" s="520">
        <v>0</v>
      </c>
      <c r="AW67" s="520">
        <v>0</v>
      </c>
      <c r="AX67" s="520">
        <v>0</v>
      </c>
      <c r="AY67" s="520">
        <v>0</v>
      </c>
      <c r="AZ67" s="533">
        <f t="shared" si="24"/>
        <v>5000</v>
      </c>
      <c r="BA67" s="509"/>
      <c r="BB67" s="534">
        <f>SUMIFS(REPROGRAM!W:W,REPROGRAM!B:B,POA_GC_2025!A67)</f>
        <v>0</v>
      </c>
      <c r="BC67" s="534">
        <f>SUMIFS(REPROGRAM!Y:Y,REPROGRAM!B:B,POA_GC_2025!A67)</f>
        <v>5000</v>
      </c>
      <c r="BD67" s="534">
        <f t="shared" si="25"/>
        <v>0</v>
      </c>
      <c r="BE67" s="520">
        <v>0</v>
      </c>
      <c r="BF67" s="539">
        <f>SUMIFS(CERT_PRES!$P:$P,CERT_PRES!$A:$A,$A67,CERT_PRES!$Q:$Q,"ENERO")</f>
        <v>0</v>
      </c>
      <c r="BG67" s="520">
        <v>0</v>
      </c>
      <c r="BH67" s="539">
        <f>SUMIFS(CERT_PRES!$P:$P,CERT_PRES!$A:$A,$A67,CERT_PRES!$Q:$Q,"FEBRERO")</f>
        <v>0</v>
      </c>
      <c r="BI67" s="520">
        <v>0</v>
      </c>
      <c r="BJ67" s="539">
        <f>SUMIFS(CERT_PRES!$P:$P,CERT_PRES!$A:$A,$A67,CERT_PRES!$Q:$Q,"MARZO")</f>
        <v>0</v>
      </c>
      <c r="BK67" s="520">
        <v>0</v>
      </c>
      <c r="BL67" s="539">
        <f>SUMIFS(CERT_PRES!$P:$P,CERT_PRES!$A:$A,$A67,CERT_PRES!$Q:$Q,"ABRIL")</f>
        <v>0</v>
      </c>
      <c r="BM67" s="520">
        <v>0</v>
      </c>
      <c r="BN67" s="539">
        <f>SUMIFS(CERT_PRES!$P:$P,CERT_PRES!$A:$A,$A67,CERT_PRES!$Q:$Q,"MAYO")</f>
        <v>0</v>
      </c>
      <c r="BO67" s="520">
        <v>0</v>
      </c>
      <c r="BP67" s="539">
        <f>SUMIFS(CERT_PRES!$P:$P,CERT_PRES!$A:$A,$A67,CERT_PRES!$Q:$Q,"JUNIO")</f>
        <v>0</v>
      </c>
      <c r="BQ67" s="520">
        <v>0</v>
      </c>
      <c r="BR67" s="539">
        <f>SUMIFS(CERT_PRES!$P:$P,CERT_PRES!$A:$A,$A67,CERT_PRES!$Q:$Q,"JULIO")</f>
        <v>0</v>
      </c>
      <c r="BS67" s="520">
        <v>0</v>
      </c>
      <c r="BT67" s="539">
        <f>SUMIFS(CERT_PRES!$P:$P,CERT_PRES!$A:$A,$A67,CERT_PRES!$Q:$Q,"AGOSTO")</f>
        <v>0</v>
      </c>
      <c r="BU67" s="520">
        <v>0</v>
      </c>
      <c r="BV67" s="539">
        <f>SUMIFS(CERT_PRES!$P:$P,CERT_PRES!$A:$A,$A67,CERT_PRES!$Q:$Q,"SEPTIEMBRE")</f>
        <v>0</v>
      </c>
      <c r="BW67" s="520">
        <v>0</v>
      </c>
      <c r="BX67" s="539">
        <f>SUMIFS(CERT_PRES!$P:$P,CERT_PRES!$A:$A,$A67,CERT_PRES!$Q:$Q,"OCTUBRE")</f>
        <v>0</v>
      </c>
      <c r="BY67" s="520">
        <v>0</v>
      </c>
      <c r="BZ67" s="539">
        <f>SUMIFS(CERT_PRES!$P:$P,CERT_PRES!$A:$A,$A67,CERT_PRES!$Q:$Q,"NOVIEMBRE")</f>
        <v>0</v>
      </c>
      <c r="CA67" s="520">
        <v>0</v>
      </c>
      <c r="CB67" s="533">
        <f>SUMIFS(CERT_PRES!$P:$P,CERT_PRES!$A:$A,$A67,CERT_PRES!$Q:$Q,"DICIEMBRE")</f>
        <v>0</v>
      </c>
      <c r="CC67" s="533">
        <f t="shared" si="26"/>
        <v>0</v>
      </c>
      <c r="CD67" s="552" t="str">
        <f t="shared" si="39"/>
        <v>NO</v>
      </c>
      <c r="CE67" s="553" t="str">
        <f t="shared" si="21"/>
        <v>VALIDADO</v>
      </c>
      <c r="CF67" s="554">
        <f>+((SUMIFS(REPROGRAM!$U:$U,REPROGRAM!$B:$B,$A67,REPROGRAM!$AA:$AA,"NO"))-(SUMIFS(REPROGRAM!$V:$V,REPROGRAM!$B:$B,$A67,REPROGRAM!$AA:$AA,"NO")))</f>
        <v>0</v>
      </c>
      <c r="CG67" s="554">
        <f t="shared" si="27"/>
        <v>0</v>
      </c>
      <c r="CH67" s="554">
        <f t="shared" si="28"/>
        <v>0</v>
      </c>
      <c r="CI67" s="555" t="e">
        <f t="array" ref="CI67">IF(B67="","",INDEX(CATALOGO!C:C,MATCH(B67,CATALOGO!A:A,0)))</f>
        <v>#N/A</v>
      </c>
      <c r="CJ67" s="555" t="e">
        <f t="array" ref="CJ67">IF(B67="","",INDEX(CATALOGO!B:B,MATCH(B67,CATALOGO!A:A,0)))</f>
        <v>#N/A</v>
      </c>
      <c r="CK67" s="497" t="str">
        <f>IF(D67="","",INDEX(CATALOGO!G:G,MATCH(D67,CATALOGO!D:D,0)))</f>
        <v>COORDINACIÓN ZONAL 4</v>
      </c>
      <c r="CL67" s="497" t="str">
        <f>IF(D67="","",INDEX(CATALOGO!H:H,MATCH(D67,CATALOGO!D:D,0)))</f>
        <v>MANABI</v>
      </c>
      <c r="CM67" s="497" t="str">
        <f>IF(D67="","",INDEX(CATALOGO!I:I,MATCH(D67,CATALOGO!D:D,0)))</f>
        <v>CHONE</v>
      </c>
      <c r="CN67" s="556" t="str">
        <f t="array" ref="CN67">IF(H67="","",INDEX(CATALOGO!AE:AE,MATCH(H67,CATALOGO!AC:AC,0)))</f>
        <v>GASTOS OPERATIVOS</v>
      </c>
      <c r="CO67" s="497" t="str">
        <f t="shared" si="29"/>
        <v>NO APLICA</v>
      </c>
      <c r="CP67" s="497" t="str">
        <f>IF(E67="","",INDEX(CATALOGO!K:K,MATCH(POA_GC_2025!E67,CATALOGO!J:J,0)))</f>
        <v>PROV</v>
      </c>
      <c r="CQ67" s="497" t="str">
        <f t="shared" si="30"/>
        <v>CORRIENTE</v>
      </c>
      <c r="CR67" s="497" t="str">
        <f t="shared" si="31"/>
        <v>90000004</v>
      </c>
      <c r="CS67" s="562" t="str">
        <f>IFERROR(VLOOKUP(E67,CATALOGO!$AY$3:$AZ$24,2,0)," ")</f>
        <v>G21</v>
      </c>
      <c r="CT67" s="563" t="str">
        <f>IF(E67="","",INDEX(CATALOGO!AK:AK,MATCH(POA_GC_2025!E67,CATALOGO!AN:AN,0)))</f>
        <v>Mejorar las condiciones de vida de la población de forma integral, promoviendo el acceso equitativo a salud, vivienda y bienestar social.</v>
      </c>
      <c r="CU67" s="563" t="str">
        <f>IF(E67="","",INDEX(CATALOGO!AL:AL,MATCH(POA_GC_2025!E67,CATALOGO!AN:AN,0)))</f>
        <v>OE5 Incrementar la cobertura de las prestaciones de servicios de salud</v>
      </c>
      <c r="CV67" s="552" t="str">
        <f>IF(CU67="","",INDEX(CATALOGO!AM:AM,MATCH(POA_GC_2025!CU67,CATALOGO!AL:AL,0)))</f>
        <v>OE_5</v>
      </c>
      <c r="CW67" s="564"/>
      <c r="CX67" s="565">
        <f>SUMIFS(CERT_ACT_POA!AM:AM,CERT_ACT_POA!C:C,A67)</f>
        <v>0</v>
      </c>
      <c r="CY67" s="565">
        <f t="shared" si="32"/>
        <v>0</v>
      </c>
      <c r="CZ67" s="566">
        <f>SUMIFS(CERT_ACT_POA!$AD:$AD,CERT_ACT_POA!$C:$C,POA_GC_2025!$A67)</f>
        <v>0</v>
      </c>
      <c r="DA67" s="566">
        <f>SUMIFS(CERT_ACT_POA!$AE:$AE,CERT_ACT_POA!$C:$C,POA_GC_2025!$A67)</f>
        <v>0</v>
      </c>
      <c r="DB67" s="566">
        <f>SUMIFS(CERT_ACT_POA!$AF:$AF,CERT_ACT_POA!$C:$C,POA_GC_2025!$A67)</f>
        <v>0</v>
      </c>
      <c r="DC67" s="552" t="str">
        <f t="shared" si="33"/>
        <v>53</v>
      </c>
      <c r="DD67" s="509"/>
      <c r="DE67" s="573"/>
      <c r="DF67" s="574">
        <f>SUMIFS(CERT_PRES!$M:$M,CERT_PRES!$A:$A,$A67)</f>
        <v>0</v>
      </c>
      <c r="DG67" s="574">
        <f>SUMIFS(CERT_PRES!$O:$O,CERT_PRES!$A:$A,$A67)</f>
        <v>0</v>
      </c>
      <c r="DH67" s="574">
        <f>SUMIFS(CERT_PRES!$P:$P,CERT_PRES!$A:$A,$A67)</f>
        <v>0</v>
      </c>
      <c r="DI67" s="587">
        <f t="shared" si="34"/>
        <v>0</v>
      </c>
      <c r="DJ67" s="668">
        <f>IFERROR(VLOOKUP($A67,CERT_PRES!$A$6:$L$3884,12,0),0)</f>
        <v>0</v>
      </c>
      <c r="DK67" s="574" t="str">
        <f t="shared" si="35"/>
        <v>OK</v>
      </c>
      <c r="DL67" s="574" t="str">
        <f t="shared" si="36"/>
        <v>OK</v>
      </c>
      <c r="DM67" s="574" t="str">
        <f t="shared" si="20"/>
        <v/>
      </c>
      <c r="DN67" s="574" t="str">
        <f t="shared" si="17"/>
        <v/>
      </c>
      <c r="DO67" s="588">
        <f>IFERROR(VLOOKUP(A67,#REF!,82,0),0)</f>
        <v>0</v>
      </c>
      <c r="DP67" s="589">
        <f t="shared" si="37"/>
        <v>0</v>
      </c>
      <c r="DQ67" s="590">
        <f t="shared" si="38"/>
        <v>0</v>
      </c>
    </row>
    <row r="68" spans="1:121" s="39" customFormat="1" ht="17.25" customHeight="1">
      <c r="A68" s="3" t="s">
        <v>2726</v>
      </c>
      <c r="B68" s="470" t="str">
        <f>IF(D68="","",INDEX(CATALOGO!E:E,MATCH(D68,CATALOGO!D:D,0)))</f>
        <v>HOSPITAL GENERAL DE CHONE</v>
      </c>
      <c r="C68" s="218" t="s">
        <v>2467</v>
      </c>
      <c r="D68" s="471" t="s">
        <v>954</v>
      </c>
      <c r="E68" s="474" t="s">
        <v>225</v>
      </c>
      <c r="F68" s="471" t="str">
        <f t="shared" si="22"/>
        <v>000</v>
      </c>
      <c r="G68" s="472" t="s">
        <v>196</v>
      </c>
      <c r="H68" s="473">
        <v>530802</v>
      </c>
      <c r="I68" s="486" t="s">
        <v>1155</v>
      </c>
      <c r="J68" s="472" t="s">
        <v>193</v>
      </c>
      <c r="K68" s="487" t="str">
        <f>IF(J68="","",INDEX(CATALOGO!AT:AT,MATCH(POA_GC_2025!J68,CATALOGO!AS:AS,0)))</f>
        <v>0000</v>
      </c>
      <c r="L68" s="487" t="str">
        <f>IF(J68="","",INDEX(CATALOGO!AV:AV,MATCH(POA_GC_2025!J68,CATALOGO!AS:AS,0)))</f>
        <v>0000</v>
      </c>
      <c r="M68" s="488" t="str">
        <f>IF(D68="","",INDEX(CATALOGO!E:E,MATCH(D68,CATALOGO!D:D,0)))</f>
        <v>HOSPITAL GENERAL DE CHONE</v>
      </c>
      <c r="N68" s="489" t="str">
        <f>IF(E68="","",INDEX(CATALOGO!L:L,MATCH(POA_GC_2025!E68,CATALOGO!J:J,0)))</f>
        <v>PROVISION Y PRESTACION DE SERVICIOS DE SALUD</v>
      </c>
      <c r="O68" s="490" t="str">
        <f t="shared" si="23"/>
        <v>SIN PROYECTO</v>
      </c>
      <c r="P68" s="491" t="str">
        <f>IF(CR68="","",INDEX(CATALOGO!Q:Q,MATCH(POA_GC_2025!CR68,CATALOGO!P:P,0)))</f>
        <v>PRESTACION DE SERVICIOS DE SALUD SEGUNDO NIVEL</v>
      </c>
      <c r="Q68" s="496" t="str">
        <f>IF(H68="","",INDEX(CATALOGO!AD:AD,MATCH(POA_GC_2025!H68,CATALOGO!AC:AC,0)))</f>
        <v xml:space="preserve">VESTUARIO- LENCERIA- PRENDAS DE PROTECCION- Y- ACCESORIOS PARA UNIFORMES MILITARES Y POLICIALES- Y- CARPAS </v>
      </c>
      <c r="R68" s="490" t="str">
        <f t="array" ref="R68">IF(J68="","",INDEX(CATALOGO!AR:AR,MATCH(J68,CATALOGO!AS:AS,0)))</f>
        <v>RECURSOS FISCALES</v>
      </c>
      <c r="S68" s="497" t="str">
        <f>IF(K68="","",INDEX(CATALOGO!AU:AU,MATCH(K68,CATALOGO!AT:AT,0)))</f>
        <v>SIN ORGANISMO</v>
      </c>
      <c r="T68" s="497" t="str">
        <f>IF(L68="","",INDEX(CATALOGO!AW:AW,MATCH(POA_GC_2025!L68,CATALOGO!AV:AV,0)))</f>
        <v>SIN CORRELATIVO</v>
      </c>
      <c r="U68" s="498" t="s">
        <v>495</v>
      </c>
      <c r="V68" s="499" t="s">
        <v>2494</v>
      </c>
      <c r="W68" s="499" t="s">
        <v>2495</v>
      </c>
      <c r="X68" s="500" t="str">
        <f t="array" ref="X68">IF(H68="","",INDEX(CATALOGO!AH:AH,MATCH(H68,CATALOGO!AC:AC,0)))</f>
        <v>02</v>
      </c>
      <c r="Y68" s="507" t="str">
        <f t="array" ref="Y68">IF(H68="","",INDEX(CATALOGO!AF:AF,MATCH(H68,CATALOGO!AC:AC,0)))</f>
        <v>NA</v>
      </c>
      <c r="Z68" s="507" t="str">
        <f t="array" ref="Z68">IF(H68="","",INDEX(CATALOGO!AG:AG,MATCH(H68,CATALOGO!AC:AC,0)))</f>
        <v>NA</v>
      </c>
      <c r="AA68" s="508" t="s">
        <v>194</v>
      </c>
      <c r="AB68" s="509"/>
      <c r="AC68" s="510" t="s">
        <v>209</v>
      </c>
      <c r="AD68" s="511" t="s">
        <v>41</v>
      </c>
      <c r="AE68" s="512">
        <v>46073</v>
      </c>
      <c r="AF68" s="512">
        <v>46073</v>
      </c>
      <c r="AG68" s="512">
        <v>46056</v>
      </c>
      <c r="AH68" s="512">
        <v>46056</v>
      </c>
      <c r="AI68" s="512">
        <v>46056</v>
      </c>
      <c r="AJ68" s="519"/>
      <c r="AK68" s="512">
        <v>46056</v>
      </c>
      <c r="AL68" s="512">
        <v>46078</v>
      </c>
      <c r="AM68" s="511" t="s">
        <v>41</v>
      </c>
      <c r="AN68" s="520">
        <v>0</v>
      </c>
      <c r="AO68" s="520">
        <v>0</v>
      </c>
      <c r="AP68" s="520">
        <v>0</v>
      </c>
      <c r="AQ68" s="520">
        <v>0</v>
      </c>
      <c r="AR68" s="520">
        <v>0</v>
      </c>
      <c r="AS68" s="520">
        <v>0</v>
      </c>
      <c r="AT68" s="520">
        <v>0</v>
      </c>
      <c r="AU68" s="520">
        <v>0</v>
      </c>
      <c r="AV68" s="520">
        <v>0</v>
      </c>
      <c r="AW68" s="520">
        <v>0</v>
      </c>
      <c r="AX68" s="520">
        <v>0</v>
      </c>
      <c r="AY68" s="520">
        <v>0</v>
      </c>
      <c r="AZ68" s="533">
        <f t="shared" si="24"/>
        <v>0</v>
      </c>
      <c r="BA68" s="509"/>
      <c r="BB68" s="534">
        <f>SUMIFS(REPROGRAM!W:W,REPROGRAM!B:B,POA_GC_2025!A68)</f>
        <v>0</v>
      </c>
      <c r="BC68" s="534">
        <f>SUMIFS(REPROGRAM!Y:Y,REPROGRAM!B:B,POA_GC_2025!A68)</f>
        <v>0</v>
      </c>
      <c r="BD68" s="534">
        <f t="shared" si="25"/>
        <v>0</v>
      </c>
      <c r="BE68" s="520">
        <v>0</v>
      </c>
      <c r="BF68" s="539">
        <f>SUMIFS(CERT_PRES!$P:$P,CERT_PRES!$A:$A,$A68,CERT_PRES!$Q:$Q,"ENERO")</f>
        <v>0</v>
      </c>
      <c r="BG68" s="520">
        <v>0</v>
      </c>
      <c r="BH68" s="539">
        <f>SUMIFS(CERT_PRES!$P:$P,CERT_PRES!$A:$A,$A68,CERT_PRES!$Q:$Q,"FEBRERO")</f>
        <v>0</v>
      </c>
      <c r="BI68" s="520">
        <v>0</v>
      </c>
      <c r="BJ68" s="539">
        <f>SUMIFS(CERT_PRES!$P:$P,CERT_PRES!$A:$A,$A68,CERT_PRES!$Q:$Q,"MARZO")</f>
        <v>0</v>
      </c>
      <c r="BK68" s="520">
        <v>0</v>
      </c>
      <c r="BL68" s="539">
        <f>SUMIFS(CERT_PRES!$P:$P,CERT_PRES!$A:$A,$A68,CERT_PRES!$Q:$Q,"ABRIL")</f>
        <v>0</v>
      </c>
      <c r="BM68" s="520">
        <v>0</v>
      </c>
      <c r="BN68" s="539">
        <f>SUMIFS(CERT_PRES!$P:$P,CERT_PRES!$A:$A,$A68,CERT_PRES!$Q:$Q,"MAYO")</f>
        <v>0</v>
      </c>
      <c r="BO68" s="520">
        <v>0</v>
      </c>
      <c r="BP68" s="539">
        <f>SUMIFS(CERT_PRES!$P:$P,CERT_PRES!$A:$A,$A68,CERT_PRES!$Q:$Q,"JUNIO")</f>
        <v>0</v>
      </c>
      <c r="BQ68" s="520">
        <v>0</v>
      </c>
      <c r="BR68" s="539">
        <f>SUMIFS(CERT_PRES!$P:$P,CERT_PRES!$A:$A,$A68,CERT_PRES!$Q:$Q,"JULIO")</f>
        <v>0</v>
      </c>
      <c r="BS68" s="520">
        <v>0</v>
      </c>
      <c r="BT68" s="539">
        <f>SUMIFS(CERT_PRES!$P:$P,CERT_PRES!$A:$A,$A68,CERT_PRES!$Q:$Q,"AGOSTO")</f>
        <v>0</v>
      </c>
      <c r="BU68" s="520">
        <v>0</v>
      </c>
      <c r="BV68" s="539">
        <f>SUMIFS(CERT_PRES!$P:$P,CERT_PRES!$A:$A,$A68,CERT_PRES!$Q:$Q,"SEPTIEMBRE")</f>
        <v>0</v>
      </c>
      <c r="BW68" s="520">
        <v>0</v>
      </c>
      <c r="BX68" s="539">
        <f>SUMIFS(CERT_PRES!$P:$P,CERT_PRES!$A:$A,$A68,CERT_PRES!$Q:$Q,"OCTUBRE")</f>
        <v>0</v>
      </c>
      <c r="BY68" s="520">
        <v>0</v>
      </c>
      <c r="BZ68" s="539">
        <f>SUMIFS(CERT_PRES!$P:$P,CERT_PRES!$A:$A,$A68,CERT_PRES!$Q:$Q,"NOVIEMBRE")</f>
        <v>0</v>
      </c>
      <c r="CA68" s="520">
        <v>0</v>
      </c>
      <c r="CB68" s="533">
        <f>SUMIFS(CERT_PRES!$P:$P,CERT_PRES!$A:$A,$A68,CERT_PRES!$Q:$Q,"DICIEMBRE")</f>
        <v>0</v>
      </c>
      <c r="CC68" s="533">
        <f t="shared" si="26"/>
        <v>0</v>
      </c>
      <c r="CD68" s="552" t="str">
        <f t="shared" si="39"/>
        <v>NO</v>
      </c>
      <c r="CE68" s="553" t="str">
        <f t="shared" si="21"/>
        <v>VALIDADO</v>
      </c>
      <c r="CF68" s="554">
        <f>+((SUMIFS(REPROGRAM!$U:$U,REPROGRAM!$B:$B,$A68,REPROGRAM!$AA:$AA,"NO"))-(SUMIFS(REPROGRAM!$V:$V,REPROGRAM!$B:$B,$A68,REPROGRAM!$AA:$AA,"NO")))</f>
        <v>0</v>
      </c>
      <c r="CG68" s="554">
        <f t="shared" si="27"/>
        <v>0</v>
      </c>
      <c r="CH68" s="554">
        <f t="shared" si="28"/>
        <v>0</v>
      </c>
      <c r="CI68" s="555" t="e">
        <f t="array" ref="CI68">IF(B68="","",INDEX(CATALOGO!C:C,MATCH(B68,CATALOGO!A:A,0)))</f>
        <v>#N/A</v>
      </c>
      <c r="CJ68" s="555" t="e">
        <f t="array" ref="CJ68">IF(B68="","",INDEX(CATALOGO!B:B,MATCH(B68,CATALOGO!A:A,0)))</f>
        <v>#N/A</v>
      </c>
      <c r="CK68" s="497" t="str">
        <f>IF(D68="","",INDEX(CATALOGO!G:G,MATCH(D68,CATALOGO!D:D,0)))</f>
        <v>COORDINACIÓN ZONAL 4</v>
      </c>
      <c r="CL68" s="497" t="str">
        <f>IF(D68="","",INDEX(CATALOGO!H:H,MATCH(D68,CATALOGO!D:D,0)))</f>
        <v>MANABI</v>
      </c>
      <c r="CM68" s="497" t="str">
        <f>IF(D68="","",INDEX(CATALOGO!I:I,MATCH(D68,CATALOGO!D:D,0)))</f>
        <v>CHONE</v>
      </c>
      <c r="CN68" s="556" t="str">
        <f t="array" ref="CN68">IF(H68="","",INDEX(CATALOGO!AE:AE,MATCH(H68,CATALOGO!AC:AC,0)))</f>
        <v>GASTOS OPERATIVOS</v>
      </c>
      <c r="CO68" s="497" t="str">
        <f t="shared" si="29"/>
        <v>NO APLICA</v>
      </c>
      <c r="CP68" s="497" t="str">
        <f>IF(E68="","",INDEX(CATALOGO!K:K,MATCH(POA_GC_2025!E68,CATALOGO!J:J,0)))</f>
        <v>PROV</v>
      </c>
      <c r="CQ68" s="497" t="str">
        <f t="shared" si="30"/>
        <v>CORRIENTE</v>
      </c>
      <c r="CR68" s="497" t="str">
        <f t="shared" si="31"/>
        <v>90000004</v>
      </c>
      <c r="CS68" s="562" t="str">
        <f>IFERROR(VLOOKUP(E68,CATALOGO!$AY$3:$AZ$24,2,0)," ")</f>
        <v>G21</v>
      </c>
      <c r="CT68" s="563" t="str">
        <f>IF(E68="","",INDEX(CATALOGO!AK:AK,MATCH(POA_GC_2025!E68,CATALOGO!AN:AN,0)))</f>
        <v>Mejorar las condiciones de vida de la población de forma integral, promoviendo el acceso equitativo a salud, vivienda y bienestar social.</v>
      </c>
      <c r="CU68" s="563" t="str">
        <f>IF(E68="","",INDEX(CATALOGO!AL:AL,MATCH(POA_GC_2025!E68,CATALOGO!AN:AN,0)))</f>
        <v>OE5 Incrementar la cobertura de las prestaciones de servicios de salud</v>
      </c>
      <c r="CV68" s="552" t="str">
        <f>IF(CU68="","",INDEX(CATALOGO!AM:AM,MATCH(POA_GC_2025!CU68,CATALOGO!AL:AL,0)))</f>
        <v>OE_5</v>
      </c>
      <c r="CW68" s="564"/>
      <c r="CX68" s="565">
        <f>SUMIFS(CERT_ACT_POA!AM:AM,CERT_ACT_POA!C:C,A68)</f>
        <v>0</v>
      </c>
      <c r="CY68" s="565">
        <f t="shared" si="32"/>
        <v>0</v>
      </c>
      <c r="CZ68" s="566">
        <f>SUMIFS(CERT_ACT_POA!$AD:$AD,CERT_ACT_POA!$C:$C,POA_GC_2025!$A68)</f>
        <v>0</v>
      </c>
      <c r="DA68" s="566">
        <f>SUMIFS(CERT_ACT_POA!$AE:$AE,CERT_ACT_POA!$C:$C,POA_GC_2025!$A68)</f>
        <v>0</v>
      </c>
      <c r="DB68" s="566">
        <f>SUMIFS(CERT_ACT_POA!$AF:$AF,CERT_ACT_POA!$C:$C,POA_GC_2025!$A68)</f>
        <v>0</v>
      </c>
      <c r="DC68" s="552" t="str">
        <f t="shared" si="33"/>
        <v>53</v>
      </c>
      <c r="DD68" s="509"/>
      <c r="DE68" s="573"/>
      <c r="DF68" s="574">
        <f>SUMIFS(CERT_PRES!$M:$M,CERT_PRES!$A:$A,$A68)</f>
        <v>0</v>
      </c>
      <c r="DG68" s="574">
        <f>SUMIFS(CERT_PRES!$O:$O,CERT_PRES!$A:$A,$A68)</f>
        <v>0</v>
      </c>
      <c r="DH68" s="574">
        <f>SUMIFS(CERT_PRES!$P:$P,CERT_PRES!$A:$A,$A68)</f>
        <v>0</v>
      </c>
      <c r="DI68" s="587">
        <f t="shared" si="34"/>
        <v>0</v>
      </c>
      <c r="DJ68" s="668">
        <f>IFERROR(VLOOKUP($A68,CERT_PRES!$A$6:$L$3884,12,0),0)</f>
        <v>0</v>
      </c>
      <c r="DK68" s="574" t="str">
        <f t="shared" si="35"/>
        <v>OK</v>
      </c>
      <c r="DL68" s="574" t="str">
        <f t="shared" si="36"/>
        <v>OK</v>
      </c>
      <c r="DM68" s="574" t="str">
        <f t="shared" si="20"/>
        <v/>
      </c>
      <c r="DN68" s="574" t="str">
        <f t="shared" si="17"/>
        <v/>
      </c>
      <c r="DO68" s="588">
        <f>IFERROR(VLOOKUP(A68,#REF!,82,0),0)</f>
        <v>0</v>
      </c>
      <c r="DP68" s="589">
        <f t="shared" si="37"/>
        <v>0</v>
      </c>
      <c r="DQ68" s="590">
        <f t="shared" si="38"/>
        <v>0</v>
      </c>
    </row>
    <row r="69" spans="1:121" s="39" customFormat="1" ht="17.25" customHeight="1">
      <c r="A69" s="3" t="s">
        <v>2727</v>
      </c>
      <c r="B69" s="470" t="str">
        <f>IF(D69="","",INDEX(CATALOGO!E:E,MATCH(D69,CATALOGO!D:D,0)))</f>
        <v>HOSPITAL GENERAL DE CHONE</v>
      </c>
      <c r="C69" s="218" t="s">
        <v>2467</v>
      </c>
      <c r="D69" s="471" t="s">
        <v>954</v>
      </c>
      <c r="E69" s="474" t="s">
        <v>225</v>
      </c>
      <c r="F69" s="471" t="str">
        <f t="shared" si="22"/>
        <v>000</v>
      </c>
      <c r="G69" s="472" t="s">
        <v>196</v>
      </c>
      <c r="H69" s="473">
        <v>530802</v>
      </c>
      <c r="I69" s="486" t="s">
        <v>1155</v>
      </c>
      <c r="J69" s="472" t="s">
        <v>193</v>
      </c>
      <c r="K69" s="487" t="str">
        <f>IF(J69="","",INDEX(CATALOGO!AT:AT,MATCH(POA_GC_2025!J69,CATALOGO!AS:AS,0)))</f>
        <v>0000</v>
      </c>
      <c r="L69" s="487" t="str">
        <f>IF(J69="","",INDEX(CATALOGO!AV:AV,MATCH(POA_GC_2025!J69,CATALOGO!AS:AS,0)))</f>
        <v>0000</v>
      </c>
      <c r="M69" s="488" t="str">
        <f>IF(D69="","",INDEX(CATALOGO!E:E,MATCH(D69,CATALOGO!D:D,0)))</f>
        <v>HOSPITAL GENERAL DE CHONE</v>
      </c>
      <c r="N69" s="489" t="str">
        <f>IF(E69="","",INDEX(CATALOGO!L:L,MATCH(POA_GC_2025!E69,CATALOGO!J:J,0)))</f>
        <v>PROVISION Y PRESTACION DE SERVICIOS DE SALUD</v>
      </c>
      <c r="O69" s="490" t="str">
        <f t="shared" si="23"/>
        <v>SIN PROYECTO</v>
      </c>
      <c r="P69" s="491" t="str">
        <f>IF(CR69="","",INDEX(CATALOGO!Q:Q,MATCH(POA_GC_2025!CR69,CATALOGO!P:P,0)))</f>
        <v>PRESTACION DE SERVICIOS DE SALUD SEGUNDO NIVEL</v>
      </c>
      <c r="Q69" s="496" t="str">
        <f>IF(H69="","",INDEX(CATALOGO!AD:AD,MATCH(POA_GC_2025!H69,CATALOGO!AC:AC,0)))</f>
        <v xml:space="preserve">VESTUARIO- LENCERIA- PRENDAS DE PROTECCION- Y- ACCESORIOS PARA UNIFORMES MILITARES Y POLICIALES- Y- CARPAS </v>
      </c>
      <c r="R69" s="490" t="str">
        <f t="array" ref="R69">IF(J69="","",INDEX(CATALOGO!AR:AR,MATCH(J69,CATALOGO!AS:AS,0)))</f>
        <v>RECURSOS FISCALES</v>
      </c>
      <c r="S69" s="497" t="str">
        <f>IF(K69="","",INDEX(CATALOGO!AU:AU,MATCH(K69,CATALOGO!AT:AT,0)))</f>
        <v>SIN ORGANISMO</v>
      </c>
      <c r="T69" s="497" t="str">
        <f>IF(L69="","",INDEX(CATALOGO!AW:AW,MATCH(POA_GC_2025!L69,CATALOGO!AV:AV,0)))</f>
        <v>SIN CORRELATIVO</v>
      </c>
      <c r="U69" s="498" t="s">
        <v>495</v>
      </c>
      <c r="V69" s="499" t="s">
        <v>2494</v>
      </c>
      <c r="W69" s="499" t="s">
        <v>2495</v>
      </c>
      <c r="X69" s="500" t="str">
        <f t="array" ref="X69">IF(H69="","",INDEX(CATALOGO!AH:AH,MATCH(H69,CATALOGO!AC:AC,0)))</f>
        <v>02</v>
      </c>
      <c r="Y69" s="507" t="str">
        <f t="array" ref="Y69">IF(H69="","",INDEX(CATALOGO!AF:AF,MATCH(H69,CATALOGO!AC:AC,0)))</f>
        <v>NA</v>
      </c>
      <c r="Z69" s="507" t="str">
        <f t="array" ref="Z69">IF(H69="","",INDEX(CATALOGO!AG:AG,MATCH(H69,CATALOGO!AC:AC,0)))</f>
        <v>NA</v>
      </c>
      <c r="AA69" s="508" t="s">
        <v>194</v>
      </c>
      <c r="AB69" s="509"/>
      <c r="AC69" s="510" t="s">
        <v>209</v>
      </c>
      <c r="AD69" s="511" t="s">
        <v>41</v>
      </c>
      <c r="AE69" s="512">
        <v>46073</v>
      </c>
      <c r="AF69" s="512">
        <v>46073</v>
      </c>
      <c r="AG69" s="512">
        <v>46056</v>
      </c>
      <c r="AH69" s="512">
        <v>46056</v>
      </c>
      <c r="AI69" s="512">
        <v>46056</v>
      </c>
      <c r="AJ69" s="519"/>
      <c r="AK69" s="512">
        <v>46056</v>
      </c>
      <c r="AL69" s="512">
        <v>46078</v>
      </c>
      <c r="AM69" s="511" t="s">
        <v>41</v>
      </c>
      <c r="AN69" s="520">
        <v>0</v>
      </c>
      <c r="AO69" s="520">
        <v>0</v>
      </c>
      <c r="AP69" s="520">
        <v>107618</v>
      </c>
      <c r="AQ69" s="520">
        <v>0</v>
      </c>
      <c r="AR69" s="520">
        <v>0</v>
      </c>
      <c r="AS69" s="520">
        <v>0</v>
      </c>
      <c r="AT69" s="520">
        <v>0</v>
      </c>
      <c r="AU69" s="520">
        <v>0</v>
      </c>
      <c r="AV69" s="520">
        <v>0</v>
      </c>
      <c r="AW69" s="520">
        <v>0</v>
      </c>
      <c r="AX69" s="520">
        <v>0</v>
      </c>
      <c r="AY69" s="520">
        <v>0</v>
      </c>
      <c r="AZ69" s="533">
        <f t="shared" si="24"/>
        <v>107618</v>
      </c>
      <c r="BA69" s="509"/>
      <c r="BB69" s="534">
        <f>SUMIFS(REPROGRAM!W:W,REPROGRAM!B:B,POA_GC_2025!A69)</f>
        <v>0</v>
      </c>
      <c r="BC69" s="534">
        <f>SUMIFS(REPROGRAM!Y:Y,REPROGRAM!B:B,POA_GC_2025!A69)</f>
        <v>107618</v>
      </c>
      <c r="BD69" s="534">
        <f t="shared" si="25"/>
        <v>0</v>
      </c>
      <c r="BE69" s="520">
        <v>0</v>
      </c>
      <c r="BF69" s="539">
        <f>SUMIFS(CERT_PRES!$P:$P,CERT_PRES!$A:$A,$A69,CERT_PRES!$Q:$Q,"ENERO")</f>
        <v>0</v>
      </c>
      <c r="BG69" s="520">
        <v>0</v>
      </c>
      <c r="BH69" s="539">
        <f>SUMIFS(CERT_PRES!$P:$P,CERT_PRES!$A:$A,$A69,CERT_PRES!$Q:$Q,"FEBRERO")</f>
        <v>0</v>
      </c>
      <c r="BI69" s="520">
        <v>0</v>
      </c>
      <c r="BJ69" s="539">
        <f>SUMIFS(CERT_PRES!$P:$P,CERT_PRES!$A:$A,$A69,CERT_PRES!$Q:$Q,"MARZO")</f>
        <v>0</v>
      </c>
      <c r="BK69" s="520">
        <v>0</v>
      </c>
      <c r="BL69" s="539">
        <f>SUMIFS(CERT_PRES!$P:$P,CERT_PRES!$A:$A,$A69,CERT_PRES!$Q:$Q,"ABRIL")</f>
        <v>0</v>
      </c>
      <c r="BM69" s="520">
        <v>0</v>
      </c>
      <c r="BN69" s="539">
        <f>SUMIFS(CERT_PRES!$P:$P,CERT_PRES!$A:$A,$A69,CERT_PRES!$Q:$Q,"MAYO")</f>
        <v>0</v>
      </c>
      <c r="BO69" s="520">
        <v>0</v>
      </c>
      <c r="BP69" s="539">
        <f>SUMIFS(CERT_PRES!$P:$P,CERT_PRES!$A:$A,$A69,CERT_PRES!$Q:$Q,"JUNIO")</f>
        <v>0</v>
      </c>
      <c r="BQ69" s="520">
        <v>0</v>
      </c>
      <c r="BR69" s="539">
        <f>SUMIFS(CERT_PRES!$P:$P,CERT_PRES!$A:$A,$A69,CERT_PRES!$Q:$Q,"JULIO")</f>
        <v>0</v>
      </c>
      <c r="BS69" s="520">
        <v>0</v>
      </c>
      <c r="BT69" s="539">
        <f>SUMIFS(CERT_PRES!$P:$P,CERT_PRES!$A:$A,$A69,CERT_PRES!$Q:$Q,"AGOSTO")</f>
        <v>0</v>
      </c>
      <c r="BU69" s="520">
        <v>0</v>
      </c>
      <c r="BV69" s="539">
        <f>SUMIFS(CERT_PRES!$P:$P,CERT_PRES!$A:$A,$A69,CERT_PRES!$Q:$Q,"SEPTIEMBRE")</f>
        <v>0</v>
      </c>
      <c r="BW69" s="520">
        <v>0</v>
      </c>
      <c r="BX69" s="539">
        <f>SUMIFS(CERT_PRES!$P:$P,CERT_PRES!$A:$A,$A69,CERT_PRES!$Q:$Q,"OCTUBRE")</f>
        <v>0</v>
      </c>
      <c r="BY69" s="520">
        <v>0</v>
      </c>
      <c r="BZ69" s="539">
        <f>SUMIFS(CERT_PRES!$P:$P,CERT_PRES!$A:$A,$A69,CERT_PRES!$Q:$Q,"NOVIEMBRE")</f>
        <v>0</v>
      </c>
      <c r="CA69" s="520">
        <v>0</v>
      </c>
      <c r="CB69" s="533">
        <f>SUMIFS(CERT_PRES!$P:$P,CERT_PRES!$A:$A,$A69,CERT_PRES!$Q:$Q,"DICIEMBRE")</f>
        <v>0</v>
      </c>
      <c r="CC69" s="533">
        <f t="shared" si="26"/>
        <v>0</v>
      </c>
      <c r="CD69" s="552" t="str">
        <f t="shared" si="39"/>
        <v>NO</v>
      </c>
      <c r="CE69" s="553" t="str">
        <f t="shared" si="21"/>
        <v>VALIDADO</v>
      </c>
      <c r="CF69" s="554">
        <f>+((SUMIFS(REPROGRAM!$U:$U,REPROGRAM!$B:$B,$A69,REPROGRAM!$AA:$AA,"NO"))-(SUMIFS(REPROGRAM!$V:$V,REPROGRAM!$B:$B,$A69,REPROGRAM!$AA:$AA,"NO")))</f>
        <v>0</v>
      </c>
      <c r="CG69" s="554">
        <f t="shared" si="27"/>
        <v>0</v>
      </c>
      <c r="CH69" s="554">
        <f t="shared" si="28"/>
        <v>0</v>
      </c>
      <c r="CI69" s="555" t="e">
        <f t="array" ref="CI69">IF(B69="","",INDEX(CATALOGO!C:C,MATCH(B69,CATALOGO!A:A,0)))</f>
        <v>#N/A</v>
      </c>
      <c r="CJ69" s="555" t="e">
        <f t="array" ref="CJ69">IF(B69="","",INDEX(CATALOGO!B:B,MATCH(B69,CATALOGO!A:A,0)))</f>
        <v>#N/A</v>
      </c>
      <c r="CK69" s="497" t="str">
        <f>IF(D69="","",INDEX(CATALOGO!G:G,MATCH(D69,CATALOGO!D:D,0)))</f>
        <v>COORDINACIÓN ZONAL 4</v>
      </c>
      <c r="CL69" s="497" t="str">
        <f>IF(D69="","",INDEX(CATALOGO!H:H,MATCH(D69,CATALOGO!D:D,0)))</f>
        <v>MANABI</v>
      </c>
      <c r="CM69" s="497" t="str">
        <f>IF(D69="","",INDEX(CATALOGO!I:I,MATCH(D69,CATALOGO!D:D,0)))</f>
        <v>CHONE</v>
      </c>
      <c r="CN69" s="556" t="str">
        <f t="array" ref="CN69">IF(H69="","",INDEX(CATALOGO!AE:AE,MATCH(H69,CATALOGO!AC:AC,0)))</f>
        <v>GASTOS OPERATIVOS</v>
      </c>
      <c r="CO69" s="497" t="str">
        <f t="shared" si="29"/>
        <v>NO APLICA</v>
      </c>
      <c r="CP69" s="497" t="str">
        <f>IF(E69="","",INDEX(CATALOGO!K:K,MATCH(POA_GC_2025!E69,CATALOGO!J:J,0)))</f>
        <v>PROV</v>
      </c>
      <c r="CQ69" s="497" t="str">
        <f t="shared" si="30"/>
        <v>CORRIENTE</v>
      </c>
      <c r="CR69" s="497" t="str">
        <f t="shared" si="31"/>
        <v>90000004</v>
      </c>
      <c r="CS69" s="562" t="str">
        <f>IFERROR(VLOOKUP(E69,CATALOGO!$AY$3:$AZ$24,2,0)," ")</f>
        <v>G21</v>
      </c>
      <c r="CT69" s="563" t="str">
        <f>IF(E69="","",INDEX(CATALOGO!AK:AK,MATCH(POA_GC_2025!E69,CATALOGO!AN:AN,0)))</f>
        <v>Mejorar las condiciones de vida de la población de forma integral, promoviendo el acceso equitativo a salud, vivienda y bienestar social.</v>
      </c>
      <c r="CU69" s="563" t="str">
        <f>IF(E69="","",INDEX(CATALOGO!AL:AL,MATCH(POA_GC_2025!E69,CATALOGO!AN:AN,0)))</f>
        <v>OE5 Incrementar la cobertura de las prestaciones de servicios de salud</v>
      </c>
      <c r="CV69" s="552" t="str">
        <f>IF(CU69="","",INDEX(CATALOGO!AM:AM,MATCH(POA_GC_2025!CU69,CATALOGO!AL:AL,0)))</f>
        <v>OE_5</v>
      </c>
      <c r="CW69" s="564"/>
      <c r="CX69" s="565">
        <f>SUMIFS(CERT_ACT_POA!AM:AM,CERT_ACT_POA!C:C,A69)</f>
        <v>0</v>
      </c>
      <c r="CY69" s="565">
        <f t="shared" si="32"/>
        <v>0</v>
      </c>
      <c r="CZ69" s="566">
        <f>SUMIFS(CERT_ACT_POA!$AD:$AD,CERT_ACT_POA!$C:$C,POA_GC_2025!$A69)</f>
        <v>0</v>
      </c>
      <c r="DA69" s="566">
        <f>SUMIFS(CERT_ACT_POA!$AE:$AE,CERT_ACT_POA!$C:$C,POA_GC_2025!$A69)</f>
        <v>0</v>
      </c>
      <c r="DB69" s="566">
        <f>SUMIFS(CERT_ACT_POA!$AF:$AF,CERT_ACT_POA!$C:$C,POA_GC_2025!$A69)</f>
        <v>0</v>
      </c>
      <c r="DC69" s="552" t="str">
        <f t="shared" si="33"/>
        <v>53</v>
      </c>
      <c r="DD69" s="509"/>
      <c r="DE69" s="573"/>
      <c r="DF69" s="574">
        <f>SUMIFS(CERT_PRES!$M:$M,CERT_PRES!$A:$A,$A69)</f>
        <v>0</v>
      </c>
      <c r="DG69" s="574">
        <f>SUMIFS(CERT_PRES!$O:$O,CERT_PRES!$A:$A,$A69)</f>
        <v>0</v>
      </c>
      <c r="DH69" s="574">
        <f>SUMIFS(CERT_PRES!$P:$P,CERT_PRES!$A:$A,$A69)</f>
        <v>0</v>
      </c>
      <c r="DI69" s="587">
        <f t="shared" si="34"/>
        <v>0</v>
      </c>
      <c r="DJ69" s="668">
        <f>IFERROR(VLOOKUP($A69,CERT_PRES!$A$6:$L$3884,12,0),0)</f>
        <v>0</v>
      </c>
      <c r="DK69" s="574" t="str">
        <f t="shared" si="35"/>
        <v>OK</v>
      </c>
      <c r="DL69" s="574" t="str">
        <f t="shared" si="36"/>
        <v>OK</v>
      </c>
      <c r="DM69" s="574" t="str">
        <f t="shared" si="20"/>
        <v/>
      </c>
      <c r="DN69" s="574" t="str">
        <f t="shared" si="17"/>
        <v/>
      </c>
      <c r="DO69" s="588">
        <f>IFERROR(VLOOKUP(A69,#REF!,82,0),0)</f>
        <v>0</v>
      </c>
      <c r="DP69" s="589">
        <f t="shared" si="37"/>
        <v>0</v>
      </c>
      <c r="DQ69" s="590">
        <f t="shared" si="38"/>
        <v>0</v>
      </c>
    </row>
    <row r="70" spans="1:121" s="39" customFormat="1" ht="17.25" customHeight="1">
      <c r="A70" s="3" t="s">
        <v>2728</v>
      </c>
      <c r="B70" s="470" t="str">
        <f>IF(D70="","",INDEX(CATALOGO!E:E,MATCH(D70,CATALOGO!D:D,0)))</f>
        <v>HOSPITAL GENERAL DE CHONE</v>
      </c>
      <c r="C70" s="218" t="s">
        <v>2424</v>
      </c>
      <c r="D70" s="471" t="s">
        <v>954</v>
      </c>
      <c r="E70" s="474" t="s">
        <v>225</v>
      </c>
      <c r="F70" s="471" t="str">
        <f t="shared" si="22"/>
        <v>000</v>
      </c>
      <c r="G70" s="472" t="s">
        <v>196</v>
      </c>
      <c r="H70" s="473">
        <v>530804</v>
      </c>
      <c r="I70" s="486" t="s">
        <v>1155</v>
      </c>
      <c r="J70" s="472" t="s">
        <v>193</v>
      </c>
      <c r="K70" s="487" t="str">
        <f>IF(J70="","",INDEX(CATALOGO!AT:AT,MATCH(POA_GC_2025!J70,CATALOGO!AS:AS,0)))</f>
        <v>0000</v>
      </c>
      <c r="L70" s="487" t="str">
        <f>IF(J70="","",INDEX(CATALOGO!AV:AV,MATCH(POA_GC_2025!J70,CATALOGO!AS:AS,0)))</f>
        <v>0000</v>
      </c>
      <c r="M70" s="488" t="str">
        <f>IF(D70="","",INDEX(CATALOGO!E:E,MATCH(D70,CATALOGO!D:D,0)))</f>
        <v>HOSPITAL GENERAL DE CHONE</v>
      </c>
      <c r="N70" s="489" t="str">
        <f>IF(E70="","",INDEX(CATALOGO!L:L,MATCH(POA_GC_2025!E70,CATALOGO!J:J,0)))</f>
        <v>PROVISION Y PRESTACION DE SERVICIOS DE SALUD</v>
      </c>
      <c r="O70" s="490" t="str">
        <f t="shared" si="23"/>
        <v>SIN PROYECTO</v>
      </c>
      <c r="P70" s="491" t="str">
        <f>IF(CR70="","",INDEX(CATALOGO!Q:Q,MATCH(POA_GC_2025!CR70,CATALOGO!P:P,0)))</f>
        <v>PRESTACION DE SERVICIOS DE SALUD SEGUNDO NIVEL</v>
      </c>
      <c r="Q70" s="496" t="str">
        <f>IF(H70="","",INDEX(CATALOGO!AD:AD,MATCH(POA_GC_2025!H70,CATALOGO!AC:AC,0)))</f>
        <v>MATERIALES DE OFICINA</v>
      </c>
      <c r="R70" s="490" t="str">
        <f t="array" ref="R70">IF(J70="","",INDEX(CATALOGO!AR:AR,MATCH(J70,CATALOGO!AS:AS,0)))</f>
        <v>RECURSOS FISCALES</v>
      </c>
      <c r="S70" s="497" t="str">
        <f>IF(K70="","",INDEX(CATALOGO!AU:AU,MATCH(K70,CATALOGO!AT:AT,0)))</f>
        <v>SIN ORGANISMO</v>
      </c>
      <c r="T70" s="497" t="str">
        <f>IF(L70="","",INDEX(CATALOGO!AW:AW,MATCH(POA_GC_2025!L70,CATALOGO!AV:AV,0)))</f>
        <v>SIN CORRELATIVO</v>
      </c>
      <c r="U70" s="498" t="s">
        <v>495</v>
      </c>
      <c r="V70" s="499" t="s">
        <v>2496</v>
      </c>
      <c r="W70" s="499" t="s">
        <v>2497</v>
      </c>
      <c r="X70" s="500" t="str">
        <f t="array" ref="X70">IF(H70="","",INDEX(CATALOGO!AH:AH,MATCH(H70,CATALOGO!AC:AC,0)))</f>
        <v>02</v>
      </c>
      <c r="Y70" s="507" t="str">
        <f t="array" ref="Y70">IF(H70="","",INDEX(CATALOGO!AF:AF,MATCH(H70,CATALOGO!AC:AC,0)))</f>
        <v>NA</v>
      </c>
      <c r="Z70" s="507" t="str">
        <f t="array" ref="Z70">IF(H70="","",INDEX(CATALOGO!AG:AG,MATCH(H70,CATALOGO!AC:AC,0)))</f>
        <v>NA</v>
      </c>
      <c r="AA70" s="508" t="s">
        <v>194</v>
      </c>
      <c r="AB70" s="509"/>
      <c r="AC70" s="510" t="s">
        <v>209</v>
      </c>
      <c r="AD70" s="511" t="s">
        <v>41</v>
      </c>
      <c r="AE70" s="512">
        <v>46073</v>
      </c>
      <c r="AF70" s="512">
        <v>46073</v>
      </c>
      <c r="AG70" s="512">
        <v>46056</v>
      </c>
      <c r="AH70" s="512">
        <v>46056</v>
      </c>
      <c r="AI70" s="512">
        <v>46056</v>
      </c>
      <c r="AJ70" s="519"/>
      <c r="AK70" s="512">
        <v>46056</v>
      </c>
      <c r="AL70" s="512">
        <v>46078</v>
      </c>
      <c r="AM70" s="511" t="s">
        <v>41</v>
      </c>
      <c r="AN70" s="520">
        <v>0</v>
      </c>
      <c r="AO70" s="520">
        <v>0</v>
      </c>
      <c r="AP70" s="520">
        <v>0</v>
      </c>
      <c r="AQ70" s="520">
        <v>0</v>
      </c>
      <c r="AR70" s="520">
        <v>0</v>
      </c>
      <c r="AS70" s="520">
        <v>0</v>
      </c>
      <c r="AT70" s="520">
        <v>0</v>
      </c>
      <c r="AU70" s="520">
        <v>0</v>
      </c>
      <c r="AV70" s="520">
        <v>0</v>
      </c>
      <c r="AW70" s="520">
        <v>0</v>
      </c>
      <c r="AX70" s="520">
        <v>0</v>
      </c>
      <c r="AY70" s="520">
        <v>10000</v>
      </c>
      <c r="AZ70" s="533">
        <f t="shared" si="24"/>
        <v>10000</v>
      </c>
      <c r="BA70" s="509"/>
      <c r="BB70" s="534">
        <f>SUMIFS(REPROGRAM!W:W,REPROGRAM!B:B,POA_GC_2025!A70)</f>
        <v>0</v>
      </c>
      <c r="BC70" s="534">
        <f>SUMIFS(REPROGRAM!Y:Y,REPROGRAM!B:B,POA_GC_2025!A70)</f>
        <v>10000</v>
      </c>
      <c r="BD70" s="534">
        <f t="shared" si="25"/>
        <v>0</v>
      </c>
      <c r="BE70" s="520">
        <v>0</v>
      </c>
      <c r="BF70" s="539">
        <f>SUMIFS(CERT_PRES!$P:$P,CERT_PRES!$A:$A,$A70,CERT_PRES!$Q:$Q,"ENERO")</f>
        <v>0</v>
      </c>
      <c r="BG70" s="520">
        <v>0</v>
      </c>
      <c r="BH70" s="539">
        <f>SUMIFS(CERT_PRES!$P:$P,CERT_PRES!$A:$A,$A70,CERT_PRES!$Q:$Q,"FEBRERO")</f>
        <v>0</v>
      </c>
      <c r="BI70" s="520">
        <v>0</v>
      </c>
      <c r="BJ70" s="539">
        <f>SUMIFS(CERT_PRES!$P:$P,CERT_PRES!$A:$A,$A70,CERT_PRES!$Q:$Q,"MARZO")</f>
        <v>0</v>
      </c>
      <c r="BK70" s="520">
        <v>0</v>
      </c>
      <c r="BL70" s="539">
        <f>SUMIFS(CERT_PRES!$P:$P,CERT_PRES!$A:$A,$A70,CERT_PRES!$Q:$Q,"ABRIL")</f>
        <v>0</v>
      </c>
      <c r="BM70" s="520">
        <v>0</v>
      </c>
      <c r="BN70" s="539">
        <f>SUMIFS(CERT_PRES!$P:$P,CERT_PRES!$A:$A,$A70,CERT_PRES!$Q:$Q,"MAYO")</f>
        <v>0</v>
      </c>
      <c r="BO70" s="520">
        <v>0</v>
      </c>
      <c r="BP70" s="539">
        <f>SUMIFS(CERT_PRES!$P:$P,CERT_PRES!$A:$A,$A70,CERT_PRES!$Q:$Q,"JUNIO")</f>
        <v>0</v>
      </c>
      <c r="BQ70" s="520">
        <v>0</v>
      </c>
      <c r="BR70" s="539">
        <f>SUMIFS(CERT_PRES!$P:$P,CERT_PRES!$A:$A,$A70,CERT_PRES!$Q:$Q,"JULIO")</f>
        <v>0</v>
      </c>
      <c r="BS70" s="520">
        <v>0</v>
      </c>
      <c r="BT70" s="539">
        <f>SUMIFS(CERT_PRES!$P:$P,CERT_PRES!$A:$A,$A70,CERT_PRES!$Q:$Q,"AGOSTO")</f>
        <v>0</v>
      </c>
      <c r="BU70" s="520">
        <v>0</v>
      </c>
      <c r="BV70" s="539">
        <f>SUMIFS(CERT_PRES!$P:$P,CERT_PRES!$A:$A,$A70,CERT_PRES!$Q:$Q,"SEPTIEMBRE")</f>
        <v>0</v>
      </c>
      <c r="BW70" s="520">
        <v>0</v>
      </c>
      <c r="BX70" s="539">
        <f>SUMIFS(CERT_PRES!$P:$P,CERT_PRES!$A:$A,$A70,CERT_PRES!$Q:$Q,"OCTUBRE")</f>
        <v>0</v>
      </c>
      <c r="BY70" s="520">
        <v>0</v>
      </c>
      <c r="BZ70" s="539">
        <f>SUMIFS(CERT_PRES!$P:$P,CERT_PRES!$A:$A,$A70,CERT_PRES!$Q:$Q,"NOVIEMBRE")</f>
        <v>0</v>
      </c>
      <c r="CA70" s="520">
        <v>0</v>
      </c>
      <c r="CB70" s="533">
        <f>SUMIFS(CERT_PRES!$P:$P,CERT_PRES!$A:$A,$A70,CERT_PRES!$Q:$Q,"DICIEMBRE")</f>
        <v>0</v>
      </c>
      <c r="CC70" s="533">
        <f t="shared" si="26"/>
        <v>0</v>
      </c>
      <c r="CD70" s="552" t="str">
        <f t="shared" si="39"/>
        <v>NO</v>
      </c>
      <c r="CE70" s="553" t="str">
        <f t="shared" si="21"/>
        <v>VALIDADO</v>
      </c>
      <c r="CF70" s="554">
        <f>+((SUMIFS(REPROGRAM!$U:$U,REPROGRAM!$B:$B,$A70,REPROGRAM!$AA:$AA,"NO"))-(SUMIFS(REPROGRAM!$V:$V,REPROGRAM!$B:$B,$A70,REPROGRAM!$AA:$AA,"NO")))</f>
        <v>0</v>
      </c>
      <c r="CG70" s="554">
        <f t="shared" si="27"/>
        <v>0</v>
      </c>
      <c r="CH70" s="554">
        <f t="shared" si="28"/>
        <v>0</v>
      </c>
      <c r="CI70" s="555" t="e">
        <f t="array" ref="CI70">IF(B70="","",INDEX(CATALOGO!C:C,MATCH(B70,CATALOGO!A:A,0)))</f>
        <v>#N/A</v>
      </c>
      <c r="CJ70" s="555" t="e">
        <f t="array" ref="CJ70">IF(B70="","",INDEX(CATALOGO!B:B,MATCH(B70,CATALOGO!A:A,0)))</f>
        <v>#N/A</v>
      </c>
      <c r="CK70" s="497" t="str">
        <f>IF(D70="","",INDEX(CATALOGO!G:G,MATCH(D70,CATALOGO!D:D,0)))</f>
        <v>COORDINACIÓN ZONAL 4</v>
      </c>
      <c r="CL70" s="497" t="str">
        <f>IF(D70="","",INDEX(CATALOGO!H:H,MATCH(D70,CATALOGO!D:D,0)))</f>
        <v>MANABI</v>
      </c>
      <c r="CM70" s="497" t="str">
        <f>IF(D70="","",INDEX(CATALOGO!I:I,MATCH(D70,CATALOGO!D:D,0)))</f>
        <v>CHONE</v>
      </c>
      <c r="CN70" s="556" t="str">
        <f t="array" ref="CN70">IF(H70="","",INDEX(CATALOGO!AE:AE,MATCH(H70,CATALOGO!AC:AC,0)))</f>
        <v>GASTOS OPERATIVOS</v>
      </c>
      <c r="CO70" s="497" t="str">
        <f t="shared" si="29"/>
        <v>NO APLICA</v>
      </c>
      <c r="CP70" s="497" t="str">
        <f>IF(E70="","",INDEX(CATALOGO!K:K,MATCH(POA_GC_2025!E70,CATALOGO!J:J,0)))</f>
        <v>PROV</v>
      </c>
      <c r="CQ70" s="497" t="str">
        <f t="shared" si="30"/>
        <v>CORRIENTE</v>
      </c>
      <c r="CR70" s="497" t="str">
        <f t="shared" si="31"/>
        <v>90000004</v>
      </c>
      <c r="CS70" s="562" t="str">
        <f>IFERROR(VLOOKUP(E70,CATALOGO!$AY$3:$AZ$24,2,0)," ")</f>
        <v>G21</v>
      </c>
      <c r="CT70" s="563" t="str">
        <f>IF(E70="","",INDEX(CATALOGO!AK:AK,MATCH(POA_GC_2025!E70,CATALOGO!AN:AN,0)))</f>
        <v>Mejorar las condiciones de vida de la población de forma integral, promoviendo el acceso equitativo a salud, vivienda y bienestar social.</v>
      </c>
      <c r="CU70" s="563" t="str">
        <f>IF(E70="","",INDEX(CATALOGO!AL:AL,MATCH(POA_GC_2025!E70,CATALOGO!AN:AN,0)))</f>
        <v>OE5 Incrementar la cobertura de las prestaciones de servicios de salud</v>
      </c>
      <c r="CV70" s="552" t="str">
        <f>IF(CU70="","",INDEX(CATALOGO!AM:AM,MATCH(POA_GC_2025!CU70,CATALOGO!AL:AL,0)))</f>
        <v>OE_5</v>
      </c>
      <c r="CW70" s="564"/>
      <c r="CX70" s="565">
        <f>SUMIFS(CERT_ACT_POA!AM:AM,CERT_ACT_POA!C:C,A70)</f>
        <v>0</v>
      </c>
      <c r="CY70" s="565">
        <f t="shared" si="32"/>
        <v>0</v>
      </c>
      <c r="CZ70" s="566">
        <f>SUMIFS(CERT_ACT_POA!$AD:$AD,CERT_ACT_POA!$C:$C,POA_GC_2025!$A70)</f>
        <v>0</v>
      </c>
      <c r="DA70" s="566">
        <f>SUMIFS(CERT_ACT_POA!$AE:$AE,CERT_ACT_POA!$C:$C,POA_GC_2025!$A70)</f>
        <v>0</v>
      </c>
      <c r="DB70" s="566">
        <f>SUMIFS(CERT_ACT_POA!$AF:$AF,CERT_ACT_POA!$C:$C,POA_GC_2025!$A70)</f>
        <v>0</v>
      </c>
      <c r="DC70" s="552" t="str">
        <f t="shared" si="33"/>
        <v>53</v>
      </c>
      <c r="DD70" s="509"/>
      <c r="DE70" s="573"/>
      <c r="DF70" s="574">
        <f>SUMIFS(CERT_PRES!$M:$M,CERT_PRES!$A:$A,$A70)</f>
        <v>0</v>
      </c>
      <c r="DG70" s="574">
        <f>SUMIFS(CERT_PRES!$O:$O,CERT_PRES!$A:$A,$A70)</f>
        <v>0</v>
      </c>
      <c r="DH70" s="574">
        <f>SUMIFS(CERT_PRES!$P:$P,CERT_PRES!$A:$A,$A70)</f>
        <v>0</v>
      </c>
      <c r="DI70" s="587">
        <f t="shared" si="34"/>
        <v>0</v>
      </c>
      <c r="DJ70" s="668">
        <f>IFERROR(VLOOKUP($A70,CERT_PRES!$A$6:$L$3884,12,0),0)</f>
        <v>0</v>
      </c>
      <c r="DK70" s="574" t="str">
        <f t="shared" si="35"/>
        <v>OK</v>
      </c>
      <c r="DL70" s="574" t="str">
        <f t="shared" si="36"/>
        <v>OK</v>
      </c>
      <c r="DM70" s="574" t="str">
        <f t="shared" si="20"/>
        <v/>
      </c>
      <c r="DN70" s="574" t="str">
        <f t="shared" si="17"/>
        <v/>
      </c>
      <c r="DO70" s="588">
        <f>IFERROR(VLOOKUP(A70,#REF!,82,0),0)</f>
        <v>0</v>
      </c>
      <c r="DP70" s="589">
        <f t="shared" si="37"/>
        <v>0</v>
      </c>
      <c r="DQ70" s="590">
        <f t="shared" si="38"/>
        <v>0</v>
      </c>
    </row>
    <row r="71" spans="1:121" s="39" customFormat="1" ht="17.25" customHeight="1">
      <c r="A71" s="3" t="s">
        <v>2729</v>
      </c>
      <c r="B71" s="470" t="str">
        <f>IF(D71="","",INDEX(CATALOGO!E:E,MATCH(D71,CATALOGO!D:D,0)))</f>
        <v>HOSPITAL GENERAL DE CHONE</v>
      </c>
      <c r="C71" s="218" t="s">
        <v>2424</v>
      </c>
      <c r="D71" s="471" t="s">
        <v>954</v>
      </c>
      <c r="E71" s="474" t="s">
        <v>225</v>
      </c>
      <c r="F71" s="471" t="str">
        <f t="shared" si="22"/>
        <v>000</v>
      </c>
      <c r="G71" s="472" t="s">
        <v>196</v>
      </c>
      <c r="H71" s="473">
        <v>530804</v>
      </c>
      <c r="I71" s="486" t="s">
        <v>1155</v>
      </c>
      <c r="J71" s="472" t="s">
        <v>193</v>
      </c>
      <c r="K71" s="487" t="str">
        <f>IF(J71="","",INDEX(CATALOGO!AT:AT,MATCH(POA_GC_2025!J71,CATALOGO!AS:AS,0)))</f>
        <v>0000</v>
      </c>
      <c r="L71" s="487" t="str">
        <f>IF(J71="","",INDEX(CATALOGO!AV:AV,MATCH(POA_GC_2025!J71,CATALOGO!AS:AS,0)))</f>
        <v>0000</v>
      </c>
      <c r="M71" s="488" t="str">
        <f>IF(D71="","",INDEX(CATALOGO!E:E,MATCH(D71,CATALOGO!D:D,0)))</f>
        <v>HOSPITAL GENERAL DE CHONE</v>
      </c>
      <c r="N71" s="489" t="str">
        <f>IF(E71="","",INDEX(CATALOGO!L:L,MATCH(POA_GC_2025!E71,CATALOGO!J:J,0)))</f>
        <v>PROVISION Y PRESTACION DE SERVICIOS DE SALUD</v>
      </c>
      <c r="O71" s="490" t="str">
        <f t="shared" si="23"/>
        <v>SIN PROYECTO</v>
      </c>
      <c r="P71" s="491" t="str">
        <f>IF(CR71="","",INDEX(CATALOGO!Q:Q,MATCH(POA_GC_2025!CR71,CATALOGO!P:P,0)))</f>
        <v>PRESTACION DE SERVICIOS DE SALUD SEGUNDO NIVEL</v>
      </c>
      <c r="Q71" s="496" t="str">
        <f>IF(H71="","",INDEX(CATALOGO!AD:AD,MATCH(POA_GC_2025!H71,CATALOGO!AC:AC,0)))</f>
        <v>MATERIALES DE OFICINA</v>
      </c>
      <c r="R71" s="490" t="str">
        <f t="array" ref="R71">IF(J71="","",INDEX(CATALOGO!AR:AR,MATCH(J71,CATALOGO!AS:AS,0)))</f>
        <v>RECURSOS FISCALES</v>
      </c>
      <c r="S71" s="497" t="str">
        <f>IF(K71="","",INDEX(CATALOGO!AU:AU,MATCH(K71,CATALOGO!AT:AT,0)))</f>
        <v>SIN ORGANISMO</v>
      </c>
      <c r="T71" s="497" t="str">
        <f>IF(L71="","",INDEX(CATALOGO!AW:AW,MATCH(POA_GC_2025!L71,CATALOGO!AV:AV,0)))</f>
        <v>SIN CORRELATIVO</v>
      </c>
      <c r="U71" s="498" t="s">
        <v>495</v>
      </c>
      <c r="V71" s="499" t="s">
        <v>2496</v>
      </c>
      <c r="W71" s="499" t="s">
        <v>2497</v>
      </c>
      <c r="X71" s="500" t="str">
        <f t="array" ref="X71">IF(H71="","",INDEX(CATALOGO!AH:AH,MATCH(H71,CATALOGO!AC:AC,0)))</f>
        <v>02</v>
      </c>
      <c r="Y71" s="507" t="str">
        <f t="array" ref="Y71">IF(H71="","",INDEX(CATALOGO!AF:AF,MATCH(H71,CATALOGO!AC:AC,0)))</f>
        <v>NA</v>
      </c>
      <c r="Z71" s="507" t="str">
        <f t="array" ref="Z71">IF(H71="","",INDEX(CATALOGO!AG:AG,MATCH(H71,CATALOGO!AC:AC,0)))</f>
        <v>NA</v>
      </c>
      <c r="AA71" s="508" t="s">
        <v>207</v>
      </c>
      <c r="AB71" s="509" t="s">
        <v>2517</v>
      </c>
      <c r="AC71" s="510" t="s">
        <v>209</v>
      </c>
      <c r="AD71" s="511" t="s">
        <v>44</v>
      </c>
      <c r="AE71" s="512">
        <v>46073</v>
      </c>
      <c r="AF71" s="512">
        <v>46078</v>
      </c>
      <c r="AG71" s="512">
        <v>46078</v>
      </c>
      <c r="AH71" s="512">
        <v>46078</v>
      </c>
      <c r="AI71" s="512">
        <v>46080</v>
      </c>
      <c r="AJ71" s="519">
        <v>60</v>
      </c>
      <c r="AK71" s="512">
        <v>46080</v>
      </c>
      <c r="AL71" s="512">
        <v>46142</v>
      </c>
      <c r="AM71" s="511" t="s">
        <v>41</v>
      </c>
      <c r="AN71" s="520">
        <v>0</v>
      </c>
      <c r="AO71" s="520">
        <v>0</v>
      </c>
      <c r="AP71" s="520">
        <v>0</v>
      </c>
      <c r="AQ71" s="520">
        <v>1400</v>
      </c>
      <c r="AR71" s="520">
        <v>0</v>
      </c>
      <c r="AS71" s="520">
        <v>0</v>
      </c>
      <c r="AT71" s="520">
        <v>0</v>
      </c>
      <c r="AU71" s="520">
        <v>0</v>
      </c>
      <c r="AV71" s="520">
        <v>0</v>
      </c>
      <c r="AW71" s="520">
        <v>0</v>
      </c>
      <c r="AX71" s="520">
        <v>0</v>
      </c>
      <c r="AY71" s="520">
        <v>0</v>
      </c>
      <c r="AZ71" s="533">
        <f t="shared" si="24"/>
        <v>1400</v>
      </c>
      <c r="BA71" s="509"/>
      <c r="BB71" s="534">
        <f>SUMIFS(REPROGRAM!W:W,REPROGRAM!B:B,POA_GC_2025!A71)</f>
        <v>1400</v>
      </c>
      <c r="BC71" s="534">
        <f>SUMIFS(REPROGRAM!Y:Y,REPROGRAM!B:B,POA_GC_2025!A71)</f>
        <v>1400</v>
      </c>
      <c r="BD71" s="534">
        <f t="shared" si="25"/>
        <v>1400</v>
      </c>
      <c r="BE71" s="520">
        <v>0</v>
      </c>
      <c r="BF71" s="539">
        <f>SUMIFS(CERT_PRES!$P:$P,CERT_PRES!$A:$A,$A71,CERT_PRES!$Q:$Q,"ENERO")</f>
        <v>0</v>
      </c>
      <c r="BG71" s="520">
        <v>0</v>
      </c>
      <c r="BH71" s="539">
        <f>SUMIFS(CERT_PRES!$P:$P,CERT_PRES!$A:$A,$A71,CERT_PRES!$Q:$Q,"FEBRERO")</f>
        <v>0</v>
      </c>
      <c r="BI71" s="520">
        <v>0</v>
      </c>
      <c r="BJ71" s="539">
        <f>SUMIFS(CERT_PRES!$P:$P,CERT_PRES!$A:$A,$A71,CERT_PRES!$Q:$Q,"MARZO")</f>
        <v>0</v>
      </c>
      <c r="BK71" s="520">
        <v>0</v>
      </c>
      <c r="BL71" s="539">
        <f>SUMIFS(CERT_PRES!$P:$P,CERT_PRES!$A:$A,$A71,CERT_PRES!$Q:$Q,"ABRIL")</f>
        <v>0</v>
      </c>
      <c r="BM71" s="520">
        <v>1400</v>
      </c>
      <c r="BN71" s="539">
        <f>SUMIFS(CERT_PRES!$P:$P,CERT_PRES!$A:$A,$A71,CERT_PRES!$Q:$Q,"MAYO")</f>
        <v>1400</v>
      </c>
      <c r="BO71" s="520">
        <v>0</v>
      </c>
      <c r="BP71" s="539">
        <f>SUMIFS(CERT_PRES!$P:$P,CERT_PRES!$A:$A,$A71,CERT_PRES!$Q:$Q,"JUNIO")</f>
        <v>0</v>
      </c>
      <c r="BQ71" s="520">
        <v>0</v>
      </c>
      <c r="BR71" s="539">
        <f>SUMIFS(CERT_PRES!$P:$P,CERT_PRES!$A:$A,$A71,CERT_PRES!$Q:$Q,"JULIO")</f>
        <v>0</v>
      </c>
      <c r="BS71" s="520">
        <v>0</v>
      </c>
      <c r="BT71" s="539">
        <f>SUMIFS(CERT_PRES!$P:$P,CERT_PRES!$A:$A,$A71,CERT_PRES!$Q:$Q,"AGOSTO")</f>
        <v>0</v>
      </c>
      <c r="BU71" s="520">
        <v>0</v>
      </c>
      <c r="BV71" s="539">
        <f>SUMIFS(CERT_PRES!$P:$P,CERT_PRES!$A:$A,$A71,CERT_PRES!$Q:$Q,"SEPTIEMBRE")</f>
        <v>0</v>
      </c>
      <c r="BW71" s="520">
        <v>0</v>
      </c>
      <c r="BX71" s="539">
        <f>SUMIFS(CERT_PRES!$P:$P,CERT_PRES!$A:$A,$A71,CERT_PRES!$Q:$Q,"OCTUBRE")</f>
        <v>0</v>
      </c>
      <c r="BY71" s="520">
        <v>0</v>
      </c>
      <c r="BZ71" s="539">
        <f>SUMIFS(CERT_PRES!$P:$P,CERT_PRES!$A:$A,$A71,CERT_PRES!$Q:$Q,"NOVIEMBRE")</f>
        <v>0</v>
      </c>
      <c r="CA71" s="520">
        <v>0</v>
      </c>
      <c r="CB71" s="533">
        <f>SUMIFS(CERT_PRES!$P:$P,CERT_PRES!$A:$A,$A71,CERT_PRES!$Q:$Q,"DICIEMBRE")</f>
        <v>0</v>
      </c>
      <c r="CC71" s="533">
        <f t="shared" si="26"/>
        <v>1400</v>
      </c>
      <c r="CD71" s="552" t="str">
        <f t="shared" si="39"/>
        <v>SI</v>
      </c>
      <c r="CE71" s="553" t="str">
        <f t="shared" si="21"/>
        <v>VALIDADO</v>
      </c>
      <c r="CF71" s="554">
        <f>+((SUMIFS(REPROGRAM!$U:$U,REPROGRAM!$B:$B,$A71,REPROGRAM!$AA:$AA,"NO"))-(SUMIFS(REPROGRAM!$V:$V,REPROGRAM!$B:$B,$A71,REPROGRAM!$AA:$AA,"NO")))</f>
        <v>0</v>
      </c>
      <c r="CG71" s="554">
        <f t="shared" si="27"/>
        <v>1400</v>
      </c>
      <c r="CH71" s="554">
        <f t="shared" si="28"/>
        <v>0</v>
      </c>
      <c r="CI71" s="555" t="e">
        <f t="array" ref="CI71">IF(B71="","",INDEX(CATALOGO!C:C,MATCH(B71,CATALOGO!A:A,0)))</f>
        <v>#N/A</v>
      </c>
      <c r="CJ71" s="555" t="e">
        <f t="array" ref="CJ71">IF(B71="","",INDEX(CATALOGO!B:B,MATCH(B71,CATALOGO!A:A,0)))</f>
        <v>#N/A</v>
      </c>
      <c r="CK71" s="497" t="str">
        <f>IF(D71="","",INDEX(CATALOGO!G:G,MATCH(D71,CATALOGO!D:D,0)))</f>
        <v>COORDINACIÓN ZONAL 4</v>
      </c>
      <c r="CL71" s="497" t="str">
        <f>IF(D71="","",INDEX(CATALOGO!H:H,MATCH(D71,CATALOGO!D:D,0)))</f>
        <v>MANABI</v>
      </c>
      <c r="CM71" s="497" t="str">
        <f>IF(D71="","",INDEX(CATALOGO!I:I,MATCH(D71,CATALOGO!D:D,0)))</f>
        <v>CHONE</v>
      </c>
      <c r="CN71" s="556" t="str">
        <f t="array" ref="CN71">IF(H71="","",INDEX(CATALOGO!AE:AE,MATCH(H71,CATALOGO!AC:AC,0)))</f>
        <v>GASTOS OPERATIVOS</v>
      </c>
      <c r="CO71" s="497" t="str">
        <f t="shared" si="29"/>
        <v>NO APLICA</v>
      </c>
      <c r="CP71" s="497" t="str">
        <f>IF(E71="","",INDEX(CATALOGO!K:K,MATCH(POA_GC_2025!E71,CATALOGO!J:J,0)))</f>
        <v>PROV</v>
      </c>
      <c r="CQ71" s="497" t="str">
        <f t="shared" si="30"/>
        <v>CORRIENTE</v>
      </c>
      <c r="CR71" s="497" t="str">
        <f t="shared" si="31"/>
        <v>90000004</v>
      </c>
      <c r="CS71" s="562" t="str">
        <f>IFERROR(VLOOKUP(E71,CATALOGO!$AY$3:$AZ$24,2,0)," ")</f>
        <v>G21</v>
      </c>
      <c r="CT71" s="563" t="str">
        <f>IF(E71="","",INDEX(CATALOGO!AK:AK,MATCH(POA_GC_2025!E71,CATALOGO!AN:AN,0)))</f>
        <v>Mejorar las condiciones de vida de la población de forma integral, promoviendo el acceso equitativo a salud, vivienda y bienestar social.</v>
      </c>
      <c r="CU71" s="563" t="str">
        <f>IF(E71="","",INDEX(CATALOGO!AL:AL,MATCH(POA_GC_2025!E71,CATALOGO!AN:AN,0)))</f>
        <v>OE5 Incrementar la cobertura de las prestaciones de servicios de salud</v>
      </c>
      <c r="CV71" s="552" t="str">
        <f>IF(CU71="","",INDEX(CATALOGO!AM:AM,MATCH(POA_GC_2025!CU71,CATALOGO!AL:AL,0)))</f>
        <v>OE_5</v>
      </c>
      <c r="CW71" s="564"/>
      <c r="CX71" s="565">
        <f>SUMIFS(CERT_ACT_POA!AM:AM,CERT_ACT_POA!C:C,A71)</f>
        <v>1400</v>
      </c>
      <c r="CY71" s="565">
        <f t="shared" si="32"/>
        <v>0</v>
      </c>
      <c r="CZ71" s="566">
        <f>SUMIFS(CERT_ACT_POA!$AD:$AD,CERT_ACT_POA!$C:$C,POA_GC_2025!$A71)</f>
        <v>0</v>
      </c>
      <c r="DA71" s="566">
        <f>SUMIFS(CERT_ACT_POA!$AE:$AE,CERT_ACT_POA!$C:$C,POA_GC_2025!$A71)</f>
        <v>0</v>
      </c>
      <c r="DB71" s="566">
        <f>SUMIFS(CERT_ACT_POA!$AF:$AF,CERT_ACT_POA!$C:$C,POA_GC_2025!$A71)</f>
        <v>0</v>
      </c>
      <c r="DC71" s="552" t="str">
        <f t="shared" si="33"/>
        <v>53</v>
      </c>
      <c r="DD71" s="509"/>
      <c r="DE71" s="573"/>
      <c r="DF71" s="574">
        <f>SUMIFS(CERT_PRES!$M:$M,CERT_PRES!$A:$A,$A71)</f>
        <v>0</v>
      </c>
      <c r="DG71" s="574">
        <f>SUMIFS(CERT_PRES!$O:$O,CERT_PRES!$A:$A,$A71)</f>
        <v>1400</v>
      </c>
      <c r="DH71" s="574">
        <f>SUMIFS(CERT_PRES!$P:$P,CERT_PRES!$A:$A,$A71)</f>
        <v>1400</v>
      </c>
      <c r="DI71" s="587">
        <f t="shared" si="34"/>
        <v>0</v>
      </c>
      <c r="DJ71" s="668">
        <f>IFERROR(VLOOKUP($A71,CERT_PRES!$A$6:$L$3884,12,0),0)</f>
        <v>53</v>
      </c>
      <c r="DK71" s="574" t="str">
        <f t="shared" si="35"/>
        <v>OK</v>
      </c>
      <c r="DL71" s="574" t="str">
        <f t="shared" si="36"/>
        <v>OK</v>
      </c>
      <c r="DM71" s="574">
        <f t="shared" si="20"/>
        <v>1400</v>
      </c>
      <c r="DN71" s="574" t="str">
        <f t="shared" si="17"/>
        <v/>
      </c>
      <c r="DO71" s="588">
        <f>IFERROR(VLOOKUP(A71,#REF!,82,0),0)</f>
        <v>0</v>
      </c>
      <c r="DP71" s="589">
        <f t="shared" si="37"/>
        <v>1400</v>
      </c>
      <c r="DQ71" s="590">
        <f t="shared" si="38"/>
        <v>0</v>
      </c>
    </row>
    <row r="72" spans="1:121" s="39" customFormat="1" ht="17.25" customHeight="1">
      <c r="A72" s="3" t="s">
        <v>2730</v>
      </c>
      <c r="B72" s="470" t="str">
        <f>IF(D72="","",INDEX(CATALOGO!E:E,MATCH(D72,CATALOGO!D:D,0)))</f>
        <v>HOSPITAL GENERAL DE CHONE</v>
      </c>
      <c r="C72" s="218" t="s">
        <v>2468</v>
      </c>
      <c r="D72" s="471" t="s">
        <v>954</v>
      </c>
      <c r="E72" s="474" t="s">
        <v>225</v>
      </c>
      <c r="F72" s="471" t="str">
        <f t="shared" si="22"/>
        <v>000</v>
      </c>
      <c r="G72" s="472" t="s">
        <v>196</v>
      </c>
      <c r="H72" s="473">
        <v>530805</v>
      </c>
      <c r="I72" s="486" t="s">
        <v>1155</v>
      </c>
      <c r="J72" s="472" t="s">
        <v>193</v>
      </c>
      <c r="K72" s="487" t="str">
        <f>IF(J72="","",INDEX(CATALOGO!AT:AT,MATCH(POA_GC_2025!J72,CATALOGO!AS:AS,0)))</f>
        <v>0000</v>
      </c>
      <c r="L72" s="487" t="str">
        <f>IF(J72="","",INDEX(CATALOGO!AV:AV,MATCH(POA_GC_2025!J72,CATALOGO!AS:AS,0)))</f>
        <v>0000</v>
      </c>
      <c r="M72" s="488" t="str">
        <f>IF(D72="","",INDEX(CATALOGO!E:E,MATCH(D72,CATALOGO!D:D,0)))</f>
        <v>HOSPITAL GENERAL DE CHONE</v>
      </c>
      <c r="N72" s="489" t="str">
        <f>IF(E72="","",INDEX(CATALOGO!L:L,MATCH(POA_GC_2025!E72,CATALOGO!J:J,0)))</f>
        <v>PROVISION Y PRESTACION DE SERVICIOS DE SALUD</v>
      </c>
      <c r="O72" s="490" t="str">
        <f t="shared" si="23"/>
        <v>SIN PROYECTO</v>
      </c>
      <c r="P72" s="491" t="str">
        <f>IF(CR72="","",INDEX(CATALOGO!Q:Q,MATCH(POA_GC_2025!CR72,CATALOGO!P:P,0)))</f>
        <v>PRESTACION DE SERVICIOS DE SALUD SEGUNDO NIVEL</v>
      </c>
      <c r="Q72" s="496" t="str">
        <f>IF(H72="","",INDEX(CATALOGO!AD:AD,MATCH(POA_GC_2025!H72,CATALOGO!AC:AC,0)))</f>
        <v>MATERIALES DE ASEO</v>
      </c>
      <c r="R72" s="490" t="str">
        <f t="array" ref="R72">IF(J72="","",INDEX(CATALOGO!AR:AR,MATCH(J72,CATALOGO!AS:AS,0)))</f>
        <v>RECURSOS FISCALES</v>
      </c>
      <c r="S72" s="497" t="str">
        <f>IF(K72="","",INDEX(CATALOGO!AU:AU,MATCH(K72,CATALOGO!AT:AT,0)))</f>
        <v>SIN ORGANISMO</v>
      </c>
      <c r="T72" s="497" t="str">
        <f>IF(L72="","",INDEX(CATALOGO!AW:AW,MATCH(POA_GC_2025!L72,CATALOGO!AV:AV,0)))</f>
        <v>SIN CORRELATIVO</v>
      </c>
      <c r="U72" s="498" t="s">
        <v>495</v>
      </c>
      <c r="V72" s="499" t="s">
        <v>2482</v>
      </c>
      <c r="W72" s="499" t="s">
        <v>2497</v>
      </c>
      <c r="X72" s="500" t="str">
        <f t="array" ref="X72">IF(H72="","",INDEX(CATALOGO!AH:AH,MATCH(H72,CATALOGO!AC:AC,0)))</f>
        <v>02</v>
      </c>
      <c r="Y72" s="507" t="str">
        <f t="array" ref="Y72">IF(H72="","",INDEX(CATALOGO!AF:AF,MATCH(H72,CATALOGO!AC:AC,0)))</f>
        <v>NA</v>
      </c>
      <c r="Z72" s="507" t="str">
        <f t="array" ref="Z72">IF(H72="","",INDEX(CATALOGO!AG:AG,MATCH(H72,CATALOGO!AC:AC,0)))</f>
        <v>NA</v>
      </c>
      <c r="AA72" s="508" t="s">
        <v>194</v>
      </c>
      <c r="AB72" s="509" t="s">
        <v>2518</v>
      </c>
      <c r="AC72" s="510" t="s">
        <v>209</v>
      </c>
      <c r="AD72" s="511" t="s">
        <v>41</v>
      </c>
      <c r="AE72" s="512">
        <v>46073</v>
      </c>
      <c r="AF72" s="512">
        <v>46073</v>
      </c>
      <c r="AG72" s="512">
        <v>46056</v>
      </c>
      <c r="AH72" s="512">
        <v>46056</v>
      </c>
      <c r="AI72" s="512">
        <v>46056</v>
      </c>
      <c r="AJ72" s="519"/>
      <c r="AK72" s="512">
        <v>46056</v>
      </c>
      <c r="AL72" s="512">
        <v>46078</v>
      </c>
      <c r="AM72" s="511" t="s">
        <v>41</v>
      </c>
      <c r="AN72" s="520">
        <v>17500.22</v>
      </c>
      <c r="AO72" s="520">
        <v>0</v>
      </c>
      <c r="AP72" s="520">
        <v>0</v>
      </c>
      <c r="AQ72" s="520">
        <v>0</v>
      </c>
      <c r="AR72" s="520">
        <v>0</v>
      </c>
      <c r="AS72" s="520">
        <v>0</v>
      </c>
      <c r="AT72" s="520">
        <v>0</v>
      </c>
      <c r="AU72" s="520">
        <v>0</v>
      </c>
      <c r="AV72" s="520">
        <v>0</v>
      </c>
      <c r="AW72" s="520">
        <v>0</v>
      </c>
      <c r="AX72" s="520">
        <v>0</v>
      </c>
      <c r="AY72" s="520">
        <v>0</v>
      </c>
      <c r="AZ72" s="533">
        <f t="shared" si="24"/>
        <v>17500.22</v>
      </c>
      <c r="BA72" s="509" t="s">
        <v>2535</v>
      </c>
      <c r="BB72" s="534">
        <f>SUMIFS(REPROGRAM!W:W,REPROGRAM!B:B,POA_GC_2025!A72)</f>
        <v>0</v>
      </c>
      <c r="BC72" s="534">
        <f>SUMIFS(REPROGRAM!Y:Y,REPROGRAM!B:B,POA_GC_2025!A72)</f>
        <v>17500.22</v>
      </c>
      <c r="BD72" s="534">
        <f t="shared" si="25"/>
        <v>0</v>
      </c>
      <c r="BE72" s="520">
        <v>0</v>
      </c>
      <c r="BF72" s="539">
        <f>SUMIFS(CERT_PRES!$P:$P,CERT_PRES!$A:$A,$A72,CERT_PRES!$Q:$Q,"ENERO")</f>
        <v>0</v>
      </c>
      <c r="BG72" s="520">
        <v>0</v>
      </c>
      <c r="BH72" s="539">
        <f>SUMIFS(CERT_PRES!$P:$P,CERT_PRES!$A:$A,$A72,CERT_PRES!$Q:$Q,"FEBRERO")</f>
        <v>0</v>
      </c>
      <c r="BI72" s="520">
        <v>0</v>
      </c>
      <c r="BJ72" s="539">
        <f>SUMIFS(CERT_PRES!$P:$P,CERT_PRES!$A:$A,$A72,CERT_PRES!$Q:$Q,"MARZO")</f>
        <v>0</v>
      </c>
      <c r="BK72" s="520">
        <v>0</v>
      </c>
      <c r="BL72" s="539">
        <f>SUMIFS(CERT_PRES!$P:$P,CERT_PRES!$A:$A,$A72,CERT_PRES!$Q:$Q,"ABRIL")</f>
        <v>0</v>
      </c>
      <c r="BM72" s="520">
        <v>0</v>
      </c>
      <c r="BN72" s="539">
        <f>SUMIFS(CERT_PRES!$P:$P,CERT_PRES!$A:$A,$A72,CERT_PRES!$Q:$Q,"MAYO")</f>
        <v>0</v>
      </c>
      <c r="BO72" s="520">
        <v>0</v>
      </c>
      <c r="BP72" s="539">
        <f>SUMIFS(CERT_PRES!$P:$P,CERT_PRES!$A:$A,$A72,CERT_PRES!$Q:$Q,"JUNIO")</f>
        <v>0</v>
      </c>
      <c r="BQ72" s="520">
        <v>0</v>
      </c>
      <c r="BR72" s="539">
        <f>SUMIFS(CERT_PRES!$P:$P,CERT_PRES!$A:$A,$A72,CERT_PRES!$Q:$Q,"JULIO")</f>
        <v>0</v>
      </c>
      <c r="BS72" s="520">
        <v>0</v>
      </c>
      <c r="BT72" s="539">
        <f>SUMIFS(CERT_PRES!$P:$P,CERT_PRES!$A:$A,$A72,CERT_PRES!$Q:$Q,"AGOSTO")</f>
        <v>0</v>
      </c>
      <c r="BU72" s="520">
        <v>0</v>
      </c>
      <c r="BV72" s="539">
        <f>SUMIFS(CERT_PRES!$P:$P,CERT_PRES!$A:$A,$A72,CERT_PRES!$Q:$Q,"SEPTIEMBRE")</f>
        <v>0</v>
      </c>
      <c r="BW72" s="520">
        <v>0</v>
      </c>
      <c r="BX72" s="539">
        <f>SUMIFS(CERT_PRES!$P:$P,CERT_PRES!$A:$A,$A72,CERT_PRES!$Q:$Q,"OCTUBRE")</f>
        <v>0</v>
      </c>
      <c r="BY72" s="520">
        <v>0</v>
      </c>
      <c r="BZ72" s="539">
        <f>SUMIFS(CERT_PRES!$P:$P,CERT_PRES!$A:$A,$A72,CERT_PRES!$Q:$Q,"NOVIEMBRE")</f>
        <v>0</v>
      </c>
      <c r="CA72" s="520">
        <v>0</v>
      </c>
      <c r="CB72" s="533">
        <f>SUMIFS(CERT_PRES!$P:$P,CERT_PRES!$A:$A,$A72,CERT_PRES!$Q:$Q,"DICIEMBRE")</f>
        <v>0</v>
      </c>
      <c r="CC72" s="533">
        <f t="shared" si="26"/>
        <v>0</v>
      </c>
      <c r="CD72" s="552" t="str">
        <f t="shared" si="39"/>
        <v>NO</v>
      </c>
      <c r="CE72" s="553" t="str">
        <f t="shared" si="21"/>
        <v>VALIDADO</v>
      </c>
      <c r="CF72" s="554">
        <f>+((SUMIFS(REPROGRAM!$U:$U,REPROGRAM!$B:$B,$A72,REPROGRAM!$AA:$AA,"NO"))-(SUMIFS(REPROGRAM!$V:$V,REPROGRAM!$B:$B,$A72,REPROGRAM!$AA:$AA,"NO")))</f>
        <v>0</v>
      </c>
      <c r="CG72" s="554">
        <f t="shared" si="27"/>
        <v>0</v>
      </c>
      <c r="CH72" s="554">
        <f t="shared" si="28"/>
        <v>0</v>
      </c>
      <c r="CI72" s="555" t="e">
        <f t="array" ref="CI72">IF(B72="","",INDEX(CATALOGO!C:C,MATCH(B72,CATALOGO!A:A,0)))</f>
        <v>#N/A</v>
      </c>
      <c r="CJ72" s="555" t="e">
        <f t="array" ref="CJ72">IF(B72="","",INDEX(CATALOGO!B:B,MATCH(B72,CATALOGO!A:A,0)))</f>
        <v>#N/A</v>
      </c>
      <c r="CK72" s="497" t="str">
        <f>IF(D72="","",INDEX(CATALOGO!G:G,MATCH(D72,CATALOGO!D:D,0)))</f>
        <v>COORDINACIÓN ZONAL 4</v>
      </c>
      <c r="CL72" s="497" t="str">
        <f>IF(D72="","",INDEX(CATALOGO!H:H,MATCH(D72,CATALOGO!D:D,0)))</f>
        <v>MANABI</v>
      </c>
      <c r="CM72" s="497" t="str">
        <f>IF(D72="","",INDEX(CATALOGO!I:I,MATCH(D72,CATALOGO!D:D,0)))</f>
        <v>CHONE</v>
      </c>
      <c r="CN72" s="556" t="str">
        <f t="array" ref="CN72">IF(H72="","",INDEX(CATALOGO!AE:AE,MATCH(H72,CATALOGO!AC:AC,0)))</f>
        <v>EXTERNALIZADOS</v>
      </c>
      <c r="CO72" s="497" t="str">
        <f t="shared" si="29"/>
        <v>NO APLICA</v>
      </c>
      <c r="CP72" s="497" t="str">
        <f>IF(E72="","",INDEX(CATALOGO!K:K,MATCH(POA_GC_2025!E72,CATALOGO!J:J,0)))</f>
        <v>PROV</v>
      </c>
      <c r="CQ72" s="497" t="str">
        <f t="shared" si="30"/>
        <v>CORRIENTE</v>
      </c>
      <c r="CR72" s="497" t="str">
        <f t="shared" si="31"/>
        <v>90000004</v>
      </c>
      <c r="CS72" s="562" t="str">
        <f>IFERROR(VLOOKUP(E72,CATALOGO!$AY$3:$AZ$24,2,0)," ")</f>
        <v>G21</v>
      </c>
      <c r="CT72" s="563" t="str">
        <f>IF(E72="","",INDEX(CATALOGO!AK:AK,MATCH(POA_GC_2025!E72,CATALOGO!AN:AN,0)))</f>
        <v>Mejorar las condiciones de vida de la población de forma integral, promoviendo el acceso equitativo a salud, vivienda y bienestar social.</v>
      </c>
      <c r="CU72" s="563" t="str">
        <f>IF(E72="","",INDEX(CATALOGO!AL:AL,MATCH(POA_GC_2025!E72,CATALOGO!AN:AN,0)))</f>
        <v>OE5 Incrementar la cobertura de las prestaciones de servicios de salud</v>
      </c>
      <c r="CV72" s="552" t="str">
        <f>IF(CU72="","",INDEX(CATALOGO!AM:AM,MATCH(POA_GC_2025!CU72,CATALOGO!AL:AL,0)))</f>
        <v>OE_5</v>
      </c>
      <c r="CW72" s="564"/>
      <c r="CX72" s="565">
        <f>SUMIFS(CERT_ACT_POA!AM:AM,CERT_ACT_POA!C:C,A72)</f>
        <v>0</v>
      </c>
      <c r="CY72" s="565">
        <f t="shared" si="32"/>
        <v>0</v>
      </c>
      <c r="CZ72" s="566">
        <f>SUMIFS(CERT_ACT_POA!$AD:$AD,CERT_ACT_POA!$C:$C,POA_GC_2025!$A72)</f>
        <v>0</v>
      </c>
      <c r="DA72" s="566">
        <f>SUMIFS(CERT_ACT_POA!$AE:$AE,CERT_ACT_POA!$C:$C,POA_GC_2025!$A72)</f>
        <v>0</v>
      </c>
      <c r="DB72" s="566">
        <f>SUMIFS(CERT_ACT_POA!$AF:$AF,CERT_ACT_POA!$C:$C,POA_GC_2025!$A72)</f>
        <v>0</v>
      </c>
      <c r="DC72" s="552" t="str">
        <f t="shared" si="33"/>
        <v>53</v>
      </c>
      <c r="DD72" s="509"/>
      <c r="DE72" s="573"/>
      <c r="DF72" s="574">
        <f>SUMIFS(CERT_PRES!$M:$M,CERT_PRES!$A:$A,$A72)</f>
        <v>0</v>
      </c>
      <c r="DG72" s="574">
        <f>SUMIFS(CERT_PRES!$O:$O,CERT_PRES!$A:$A,$A72)</f>
        <v>0</v>
      </c>
      <c r="DH72" s="574">
        <f>SUMIFS(CERT_PRES!$P:$P,CERT_PRES!$A:$A,$A72)</f>
        <v>0</v>
      </c>
      <c r="DI72" s="587">
        <f t="shared" si="34"/>
        <v>0</v>
      </c>
      <c r="DJ72" s="668">
        <f>IFERROR(VLOOKUP($A72,CERT_PRES!$A$6:$L$3884,12,0),0)</f>
        <v>0</v>
      </c>
      <c r="DK72" s="574" t="str">
        <f t="shared" si="35"/>
        <v>OK</v>
      </c>
      <c r="DL72" s="574" t="str">
        <f t="shared" si="36"/>
        <v>OK</v>
      </c>
      <c r="DM72" s="574" t="str">
        <f t="shared" si="20"/>
        <v/>
      </c>
      <c r="DN72" s="574" t="str">
        <f t="shared" si="17"/>
        <v/>
      </c>
      <c r="DO72" s="588">
        <f>IFERROR(VLOOKUP(A72,#REF!,82,0),0)</f>
        <v>0</v>
      </c>
      <c r="DP72" s="589">
        <f t="shared" si="37"/>
        <v>0</v>
      </c>
      <c r="DQ72" s="590">
        <f t="shared" si="38"/>
        <v>0</v>
      </c>
    </row>
    <row r="73" spans="1:121" s="39" customFormat="1" ht="17.25" customHeight="1">
      <c r="A73" s="3" t="s">
        <v>2731</v>
      </c>
      <c r="B73" s="470" t="str">
        <f>IF(D73="","",INDEX(CATALOGO!E:E,MATCH(D73,CATALOGO!D:D,0)))</f>
        <v>HOSPITAL GENERAL DE CHONE</v>
      </c>
      <c r="C73" s="218" t="s">
        <v>2468</v>
      </c>
      <c r="D73" s="471" t="s">
        <v>954</v>
      </c>
      <c r="E73" s="474" t="s">
        <v>225</v>
      </c>
      <c r="F73" s="471" t="str">
        <f t="shared" si="22"/>
        <v>000</v>
      </c>
      <c r="G73" s="472" t="s">
        <v>196</v>
      </c>
      <c r="H73" s="473">
        <v>530805</v>
      </c>
      <c r="I73" s="486" t="s">
        <v>1155</v>
      </c>
      <c r="J73" s="472" t="s">
        <v>193</v>
      </c>
      <c r="K73" s="487" t="str">
        <f>IF(J73="","",INDEX(CATALOGO!AT:AT,MATCH(POA_GC_2025!J73,CATALOGO!AS:AS,0)))</f>
        <v>0000</v>
      </c>
      <c r="L73" s="487" t="str">
        <f>IF(J73="","",INDEX(CATALOGO!AV:AV,MATCH(POA_GC_2025!J73,CATALOGO!AS:AS,0)))</f>
        <v>0000</v>
      </c>
      <c r="M73" s="488" t="str">
        <f>IF(D73="","",INDEX(CATALOGO!E:E,MATCH(D73,CATALOGO!D:D,0)))</f>
        <v>HOSPITAL GENERAL DE CHONE</v>
      </c>
      <c r="N73" s="489" t="str">
        <f>IF(E73="","",INDEX(CATALOGO!L:L,MATCH(POA_GC_2025!E73,CATALOGO!J:J,0)))</f>
        <v>PROVISION Y PRESTACION DE SERVICIOS DE SALUD</v>
      </c>
      <c r="O73" s="490" t="str">
        <f t="shared" si="23"/>
        <v>SIN PROYECTO</v>
      </c>
      <c r="P73" s="491" t="str">
        <f>IF(CR73="","",INDEX(CATALOGO!Q:Q,MATCH(POA_GC_2025!CR73,CATALOGO!P:P,0)))</f>
        <v>PRESTACION DE SERVICIOS DE SALUD SEGUNDO NIVEL</v>
      </c>
      <c r="Q73" s="496" t="str">
        <f>IF(H73="","",INDEX(CATALOGO!AD:AD,MATCH(POA_GC_2025!H73,CATALOGO!AC:AC,0)))</f>
        <v>MATERIALES DE ASEO</v>
      </c>
      <c r="R73" s="490" t="str">
        <f t="array" ref="R73">IF(J73="","",INDEX(CATALOGO!AR:AR,MATCH(J73,CATALOGO!AS:AS,0)))</f>
        <v>RECURSOS FISCALES</v>
      </c>
      <c r="S73" s="497" t="str">
        <f>IF(K73="","",INDEX(CATALOGO!AU:AU,MATCH(K73,CATALOGO!AT:AT,0)))</f>
        <v>SIN ORGANISMO</v>
      </c>
      <c r="T73" s="497" t="str">
        <f>IF(L73="","",INDEX(CATALOGO!AW:AW,MATCH(POA_GC_2025!L73,CATALOGO!AV:AV,0)))</f>
        <v>SIN CORRELATIVO</v>
      </c>
      <c r="U73" s="498" t="s">
        <v>495</v>
      </c>
      <c r="V73" s="499" t="s">
        <v>2482</v>
      </c>
      <c r="W73" s="499" t="s">
        <v>2497</v>
      </c>
      <c r="X73" s="500" t="str">
        <f t="array" ref="X73">IF(H73="","",INDEX(CATALOGO!AH:AH,MATCH(H73,CATALOGO!AC:AC,0)))</f>
        <v>02</v>
      </c>
      <c r="Y73" s="507" t="str">
        <f t="array" ref="Y73">IF(H73="","",INDEX(CATALOGO!AF:AF,MATCH(H73,CATALOGO!AC:AC,0)))</f>
        <v>NA</v>
      </c>
      <c r="Z73" s="507" t="str">
        <f t="array" ref="Z73">IF(H73="","",INDEX(CATALOGO!AG:AG,MATCH(H73,CATALOGO!AC:AC,0)))</f>
        <v>NA</v>
      </c>
      <c r="AA73" s="508" t="s">
        <v>194</v>
      </c>
      <c r="AB73" s="509" t="s">
        <v>2519</v>
      </c>
      <c r="AC73" s="510" t="s">
        <v>208</v>
      </c>
      <c r="AD73" s="511" t="s">
        <v>41</v>
      </c>
      <c r="AE73" s="512">
        <v>46073</v>
      </c>
      <c r="AF73" s="512">
        <v>46073</v>
      </c>
      <c r="AG73" s="512">
        <v>46056</v>
      </c>
      <c r="AH73" s="512">
        <v>46056</v>
      </c>
      <c r="AI73" s="512">
        <v>46056</v>
      </c>
      <c r="AJ73" s="519"/>
      <c r="AK73" s="512">
        <v>46056</v>
      </c>
      <c r="AL73" s="512">
        <v>46078</v>
      </c>
      <c r="AM73" s="511" t="s">
        <v>41</v>
      </c>
      <c r="AN73" s="520">
        <v>0</v>
      </c>
      <c r="AO73" s="520">
        <v>0</v>
      </c>
      <c r="AP73" s="520">
        <v>0</v>
      </c>
      <c r="AQ73" s="520">
        <v>0</v>
      </c>
      <c r="AR73" s="520">
        <v>0</v>
      </c>
      <c r="AS73" s="520">
        <v>0</v>
      </c>
      <c r="AT73" s="520">
        <v>0</v>
      </c>
      <c r="AU73" s="520">
        <v>0</v>
      </c>
      <c r="AV73" s="520">
        <v>0</v>
      </c>
      <c r="AW73" s="520">
        <v>0</v>
      </c>
      <c r="AX73" s="520">
        <v>0</v>
      </c>
      <c r="AY73" s="520">
        <v>102259.83</v>
      </c>
      <c r="AZ73" s="533">
        <f t="shared" si="24"/>
        <v>102259.83</v>
      </c>
      <c r="BA73" s="509" t="s">
        <v>2535</v>
      </c>
      <c r="BB73" s="534">
        <f>SUMIFS(REPROGRAM!W:W,REPROGRAM!B:B,POA_GC_2025!A73)</f>
        <v>97144</v>
      </c>
      <c r="BC73" s="534">
        <f>SUMIFS(REPROGRAM!Y:Y,REPROGRAM!B:B,POA_GC_2025!A73)</f>
        <v>102259.83</v>
      </c>
      <c r="BD73" s="534">
        <f t="shared" si="25"/>
        <v>97144.000000000015</v>
      </c>
      <c r="BE73" s="520">
        <v>0</v>
      </c>
      <c r="BF73" s="539">
        <f>SUMIFS(CERT_PRES!$P:$P,CERT_PRES!$A:$A,$A73,CERT_PRES!$Q:$Q,"ENERO")</f>
        <v>0</v>
      </c>
      <c r="BG73" s="520">
        <v>0</v>
      </c>
      <c r="BH73" s="539">
        <f>SUMIFS(CERT_PRES!$P:$P,CERT_PRES!$A:$A,$A73,CERT_PRES!$Q:$Q,"FEBRERO")</f>
        <v>0</v>
      </c>
      <c r="BI73" s="520">
        <v>0</v>
      </c>
      <c r="BJ73" s="539">
        <f>SUMIFS(CERT_PRES!$P:$P,CERT_PRES!$A:$A,$A73,CERT_PRES!$Q:$Q,"MARZO")</f>
        <v>0</v>
      </c>
      <c r="BK73" s="520">
        <v>0</v>
      </c>
      <c r="BL73" s="539">
        <f>SUMIFS(CERT_PRES!$P:$P,CERT_PRES!$A:$A,$A73,CERT_PRES!$Q:$Q,"ABRIL")</f>
        <v>0</v>
      </c>
      <c r="BM73" s="520">
        <v>97144</v>
      </c>
      <c r="BN73" s="539">
        <f>SUMIFS(CERT_PRES!$P:$P,CERT_PRES!$A:$A,$A73,CERT_PRES!$Q:$Q,"MAYO")</f>
        <v>97144</v>
      </c>
      <c r="BO73" s="520">
        <v>0</v>
      </c>
      <c r="BP73" s="539">
        <f>SUMIFS(CERT_PRES!$P:$P,CERT_PRES!$A:$A,$A73,CERT_PRES!$Q:$Q,"JUNIO")</f>
        <v>0</v>
      </c>
      <c r="BQ73" s="520">
        <v>0</v>
      </c>
      <c r="BR73" s="539">
        <f>SUMIFS(CERT_PRES!$P:$P,CERT_PRES!$A:$A,$A73,CERT_PRES!$Q:$Q,"JULIO")</f>
        <v>0</v>
      </c>
      <c r="BS73" s="520">
        <v>0</v>
      </c>
      <c r="BT73" s="539">
        <f>SUMIFS(CERT_PRES!$P:$P,CERT_PRES!$A:$A,$A73,CERT_PRES!$Q:$Q,"AGOSTO")</f>
        <v>0</v>
      </c>
      <c r="BU73" s="520">
        <v>0</v>
      </c>
      <c r="BV73" s="539">
        <f>SUMIFS(CERT_PRES!$P:$P,CERT_PRES!$A:$A,$A73,CERT_PRES!$Q:$Q,"SEPTIEMBRE")</f>
        <v>0</v>
      </c>
      <c r="BW73" s="520">
        <v>0</v>
      </c>
      <c r="BX73" s="539">
        <f>SUMIFS(CERT_PRES!$P:$P,CERT_PRES!$A:$A,$A73,CERT_PRES!$Q:$Q,"OCTUBRE")</f>
        <v>0</v>
      </c>
      <c r="BY73" s="520">
        <v>0</v>
      </c>
      <c r="BZ73" s="539">
        <f>SUMIFS(CERT_PRES!$P:$P,CERT_PRES!$A:$A,$A73,CERT_PRES!$Q:$Q,"NOVIEMBRE")</f>
        <v>0</v>
      </c>
      <c r="CA73" s="520">
        <v>0</v>
      </c>
      <c r="CB73" s="533">
        <f>SUMIFS(CERT_PRES!$P:$P,CERT_PRES!$A:$A,$A73,CERT_PRES!$Q:$Q,"DICIEMBRE")</f>
        <v>0</v>
      </c>
      <c r="CC73" s="533">
        <f t="shared" si="26"/>
        <v>97144</v>
      </c>
      <c r="CD73" s="552" t="str">
        <f t="shared" si="39"/>
        <v>SI</v>
      </c>
      <c r="CE73" s="553" t="str">
        <f t="shared" si="21"/>
        <v>VALIDADO</v>
      </c>
      <c r="CF73" s="554">
        <f>+((SUMIFS(REPROGRAM!$U:$U,REPROGRAM!$B:$B,$A73,REPROGRAM!$AA:$AA,"NO"))-(SUMIFS(REPROGRAM!$V:$V,REPROGRAM!$B:$B,$A73,REPROGRAM!$AA:$AA,"NO")))</f>
        <v>0</v>
      </c>
      <c r="CG73" s="554">
        <f t="shared" si="27"/>
        <v>97144</v>
      </c>
      <c r="CH73" s="554">
        <f t="shared" si="28"/>
        <v>0</v>
      </c>
      <c r="CI73" s="555" t="e">
        <f t="array" ref="CI73">IF(B73="","",INDEX(CATALOGO!C:C,MATCH(B73,CATALOGO!A:A,0)))</f>
        <v>#N/A</v>
      </c>
      <c r="CJ73" s="555" t="e">
        <f t="array" ref="CJ73">IF(B73="","",INDEX(CATALOGO!B:B,MATCH(B73,CATALOGO!A:A,0)))</f>
        <v>#N/A</v>
      </c>
      <c r="CK73" s="497" t="str">
        <f>IF(D73="","",INDEX(CATALOGO!G:G,MATCH(D73,CATALOGO!D:D,0)))</f>
        <v>COORDINACIÓN ZONAL 4</v>
      </c>
      <c r="CL73" s="497" t="str">
        <f>IF(D73="","",INDEX(CATALOGO!H:H,MATCH(D73,CATALOGO!D:D,0)))</f>
        <v>MANABI</v>
      </c>
      <c r="CM73" s="497" t="str">
        <f>IF(D73="","",INDEX(CATALOGO!I:I,MATCH(D73,CATALOGO!D:D,0)))</f>
        <v>CHONE</v>
      </c>
      <c r="CN73" s="556" t="str">
        <f t="array" ref="CN73">IF(H73="","",INDEX(CATALOGO!AE:AE,MATCH(H73,CATALOGO!AC:AC,0)))</f>
        <v>EXTERNALIZADOS</v>
      </c>
      <c r="CO73" s="497" t="str">
        <f t="shared" si="29"/>
        <v>NO APLICA</v>
      </c>
      <c r="CP73" s="497" t="str">
        <f>IF(E73="","",INDEX(CATALOGO!K:K,MATCH(POA_GC_2025!E73,CATALOGO!J:J,0)))</f>
        <v>PROV</v>
      </c>
      <c r="CQ73" s="497" t="str">
        <f t="shared" si="30"/>
        <v>CORRIENTE</v>
      </c>
      <c r="CR73" s="497" t="str">
        <f t="shared" si="31"/>
        <v>90000004</v>
      </c>
      <c r="CS73" s="562" t="str">
        <f>IFERROR(VLOOKUP(E73,CATALOGO!$AY$3:$AZ$24,2,0)," ")</f>
        <v>G21</v>
      </c>
      <c r="CT73" s="563" t="str">
        <f>IF(E73="","",INDEX(CATALOGO!AK:AK,MATCH(POA_GC_2025!E73,CATALOGO!AN:AN,0)))</f>
        <v>Mejorar las condiciones de vida de la población de forma integral, promoviendo el acceso equitativo a salud, vivienda y bienestar social.</v>
      </c>
      <c r="CU73" s="563" t="str">
        <f>IF(E73="","",INDEX(CATALOGO!AL:AL,MATCH(POA_GC_2025!E73,CATALOGO!AN:AN,0)))</f>
        <v>OE5 Incrementar la cobertura de las prestaciones de servicios de salud</v>
      </c>
      <c r="CV73" s="552" t="str">
        <f>IF(CU73="","",INDEX(CATALOGO!AM:AM,MATCH(POA_GC_2025!CU73,CATALOGO!AL:AL,0)))</f>
        <v>OE_5</v>
      </c>
      <c r="CW73" s="564"/>
      <c r="CX73" s="565">
        <f>SUMIFS(CERT_ACT_POA!AM:AM,CERT_ACT_POA!C:C,A73)</f>
        <v>97144</v>
      </c>
      <c r="CY73" s="565">
        <f t="shared" si="32"/>
        <v>1.4551915228366852E-11</v>
      </c>
      <c r="CZ73" s="566">
        <f>SUMIFS(CERT_ACT_POA!$AD:$AD,CERT_ACT_POA!$C:$C,POA_GC_2025!$A73)</f>
        <v>0</v>
      </c>
      <c r="DA73" s="566">
        <f>SUMIFS(CERT_ACT_POA!$AE:$AE,CERT_ACT_POA!$C:$C,POA_GC_2025!$A73)</f>
        <v>0</v>
      </c>
      <c r="DB73" s="566">
        <f>SUMIFS(CERT_ACT_POA!$AF:$AF,CERT_ACT_POA!$C:$C,POA_GC_2025!$A73)</f>
        <v>0</v>
      </c>
      <c r="DC73" s="552" t="str">
        <f t="shared" si="33"/>
        <v>53</v>
      </c>
      <c r="DD73" s="509"/>
      <c r="DE73" s="573"/>
      <c r="DF73" s="574">
        <f>SUMIFS(CERT_PRES!$M:$M,CERT_PRES!$A:$A,$A73)</f>
        <v>0</v>
      </c>
      <c r="DG73" s="574">
        <f>SUMIFS(CERT_PRES!$O:$O,CERT_PRES!$A:$A,$A73)</f>
        <v>97144</v>
      </c>
      <c r="DH73" s="574">
        <f>SUMIFS(CERT_PRES!$P:$P,CERT_PRES!$A:$A,$A73)</f>
        <v>97144</v>
      </c>
      <c r="DI73" s="587">
        <f t="shared" si="34"/>
        <v>0</v>
      </c>
      <c r="DJ73" s="668">
        <f>IFERROR(VLOOKUP($A73,CERT_PRES!$A$6:$L$3884,12,0),0)</f>
        <v>67</v>
      </c>
      <c r="DK73" s="574" t="str">
        <f t="shared" si="35"/>
        <v>OK</v>
      </c>
      <c r="DL73" s="574" t="str">
        <f t="shared" si="36"/>
        <v>OK</v>
      </c>
      <c r="DM73" s="574">
        <f t="shared" si="20"/>
        <v>97144</v>
      </c>
      <c r="DN73" s="574" t="str">
        <f t="shared" ref="DN73:DN114" si="40">IF(CE73="SI",IF(DI73&gt;DN73,"ANTICIPADO",IF(AND(DI73&gt;0,DI73&lt;DN73),"ATRASADO",IF(AND(DI73&gt;0,DI73=DN73),"CUMPLIDO",IF(AND(DI73=0,DN73&gt;0),"NO CUMPLIDO","")))),"")</f>
        <v/>
      </c>
      <c r="DO73" s="588">
        <f>IFERROR(VLOOKUP(A73,#REF!,82,0),0)</f>
        <v>0</v>
      </c>
      <c r="DP73" s="589">
        <f t="shared" si="37"/>
        <v>97144</v>
      </c>
      <c r="DQ73" s="590">
        <f t="shared" si="38"/>
        <v>0</v>
      </c>
    </row>
    <row r="74" spans="1:121" s="39" customFormat="1" ht="17.25" customHeight="1">
      <c r="A74" s="3" t="s">
        <v>2732</v>
      </c>
      <c r="B74" s="470" t="str">
        <f>IF(D74="","",INDEX(CATALOGO!E:E,MATCH(D74,CATALOGO!D:D,0)))</f>
        <v>HOSPITAL GENERAL DE CHONE</v>
      </c>
      <c r="C74" s="218" t="s">
        <v>2468</v>
      </c>
      <c r="D74" s="471" t="s">
        <v>954</v>
      </c>
      <c r="E74" s="474" t="s">
        <v>225</v>
      </c>
      <c r="F74" s="471" t="str">
        <f t="shared" si="22"/>
        <v>000</v>
      </c>
      <c r="G74" s="472" t="s">
        <v>196</v>
      </c>
      <c r="H74" s="473">
        <v>530805</v>
      </c>
      <c r="I74" s="486" t="s">
        <v>1155</v>
      </c>
      <c r="J74" s="472" t="s">
        <v>193</v>
      </c>
      <c r="K74" s="487" t="str">
        <f>IF(J74="","",INDEX(CATALOGO!AT:AT,MATCH(POA_GC_2025!J74,CATALOGO!AS:AS,0)))</f>
        <v>0000</v>
      </c>
      <c r="L74" s="487" t="str">
        <f>IF(J74="","",INDEX(CATALOGO!AV:AV,MATCH(POA_GC_2025!J74,CATALOGO!AS:AS,0)))</f>
        <v>0000</v>
      </c>
      <c r="M74" s="488" t="str">
        <f>IF(D74="","",INDEX(CATALOGO!E:E,MATCH(D74,CATALOGO!D:D,0)))</f>
        <v>HOSPITAL GENERAL DE CHONE</v>
      </c>
      <c r="N74" s="489" t="str">
        <f>IF(E74="","",INDEX(CATALOGO!L:L,MATCH(POA_GC_2025!E74,CATALOGO!J:J,0)))</f>
        <v>PROVISION Y PRESTACION DE SERVICIOS DE SALUD</v>
      </c>
      <c r="O74" s="490" t="str">
        <f t="shared" si="23"/>
        <v>SIN PROYECTO</v>
      </c>
      <c r="P74" s="491" t="str">
        <f>IF(CR74="","",INDEX(CATALOGO!Q:Q,MATCH(POA_GC_2025!CR74,CATALOGO!P:P,0)))</f>
        <v>PRESTACION DE SERVICIOS DE SALUD SEGUNDO NIVEL</v>
      </c>
      <c r="Q74" s="496" t="str">
        <f>IF(H74="","",INDEX(CATALOGO!AD:AD,MATCH(POA_GC_2025!H74,CATALOGO!AC:AC,0)))</f>
        <v>MATERIALES DE ASEO</v>
      </c>
      <c r="R74" s="490" t="str">
        <f t="array" ref="R74">IF(J74="","",INDEX(CATALOGO!AR:AR,MATCH(J74,CATALOGO!AS:AS,0)))</f>
        <v>RECURSOS FISCALES</v>
      </c>
      <c r="S74" s="497" t="str">
        <f>IF(K74="","",INDEX(CATALOGO!AU:AU,MATCH(K74,CATALOGO!AT:AT,0)))</f>
        <v>SIN ORGANISMO</v>
      </c>
      <c r="T74" s="497" t="str">
        <f>IF(L74="","",INDEX(CATALOGO!AW:AW,MATCH(POA_GC_2025!L74,CATALOGO!AV:AV,0)))</f>
        <v>SIN CORRELATIVO</v>
      </c>
      <c r="U74" s="498" t="s">
        <v>495</v>
      </c>
      <c r="V74" s="499" t="s">
        <v>2482</v>
      </c>
      <c r="W74" s="499" t="s">
        <v>2497</v>
      </c>
      <c r="X74" s="500" t="str">
        <f t="array" ref="X74">IF(H74="","",INDEX(CATALOGO!AH:AH,MATCH(H74,CATALOGO!AC:AC,0)))</f>
        <v>02</v>
      </c>
      <c r="Y74" s="507" t="str">
        <f t="array" ref="Y74">IF(H74="","",INDEX(CATALOGO!AF:AF,MATCH(H74,CATALOGO!AC:AC,0)))</f>
        <v>NA</v>
      </c>
      <c r="Z74" s="507" t="str">
        <f t="array" ref="Z74">IF(H74="","",INDEX(CATALOGO!AG:AG,MATCH(H74,CATALOGO!AC:AC,0)))</f>
        <v>NA</v>
      </c>
      <c r="AA74" s="508" t="s">
        <v>207</v>
      </c>
      <c r="AB74" s="509" t="s">
        <v>2506</v>
      </c>
      <c r="AC74" s="510" t="s">
        <v>197</v>
      </c>
      <c r="AD74" s="511" t="s">
        <v>44</v>
      </c>
      <c r="AE74" s="512">
        <v>46073</v>
      </c>
      <c r="AF74" s="512">
        <v>46078</v>
      </c>
      <c r="AG74" s="512">
        <v>46078</v>
      </c>
      <c r="AH74" s="512">
        <v>46078</v>
      </c>
      <c r="AI74" s="512">
        <v>46080</v>
      </c>
      <c r="AJ74" s="519">
        <v>60</v>
      </c>
      <c r="AK74" s="512">
        <v>46080</v>
      </c>
      <c r="AL74" s="512">
        <v>46142</v>
      </c>
      <c r="AM74" s="511" t="s">
        <v>41</v>
      </c>
      <c r="AN74" s="520">
        <v>0</v>
      </c>
      <c r="AO74" s="520">
        <v>0</v>
      </c>
      <c r="AP74" s="520">
        <v>0</v>
      </c>
      <c r="AQ74" s="520">
        <v>0</v>
      </c>
      <c r="AR74" s="520">
        <v>0</v>
      </c>
      <c r="AS74" s="520">
        <v>0</v>
      </c>
      <c r="AT74" s="520">
        <v>0</v>
      </c>
      <c r="AU74" s="520">
        <v>0</v>
      </c>
      <c r="AV74" s="520">
        <v>0</v>
      </c>
      <c r="AW74" s="520">
        <v>0</v>
      </c>
      <c r="AX74" s="520">
        <v>0</v>
      </c>
      <c r="AY74" s="520">
        <v>36466.800000000003</v>
      </c>
      <c r="AZ74" s="533">
        <f t="shared" si="24"/>
        <v>36466.800000000003</v>
      </c>
      <c r="BA74" s="509"/>
      <c r="BB74" s="534">
        <f>SUMIFS(REPROGRAM!W:W,REPROGRAM!B:B,POA_GC_2025!A74)</f>
        <v>0</v>
      </c>
      <c r="BC74" s="534">
        <f>SUMIFS(REPROGRAM!Y:Y,REPROGRAM!B:B,POA_GC_2025!A74)</f>
        <v>36466.800000000003</v>
      </c>
      <c r="BD74" s="534">
        <f t="shared" si="25"/>
        <v>0</v>
      </c>
      <c r="BE74" s="520">
        <v>0</v>
      </c>
      <c r="BF74" s="539">
        <f>SUMIFS(CERT_PRES!$P:$P,CERT_PRES!$A:$A,$A74,CERT_PRES!$Q:$Q,"ENERO")</f>
        <v>0</v>
      </c>
      <c r="BG74" s="520">
        <v>0</v>
      </c>
      <c r="BH74" s="539">
        <f>SUMIFS(CERT_PRES!$P:$P,CERT_PRES!$A:$A,$A74,CERT_PRES!$Q:$Q,"FEBRERO")</f>
        <v>0</v>
      </c>
      <c r="BI74" s="520">
        <v>0</v>
      </c>
      <c r="BJ74" s="539">
        <f>SUMIFS(CERT_PRES!$P:$P,CERT_PRES!$A:$A,$A74,CERT_PRES!$Q:$Q,"MARZO")</f>
        <v>0</v>
      </c>
      <c r="BK74" s="520">
        <v>0</v>
      </c>
      <c r="BL74" s="539">
        <f>SUMIFS(CERT_PRES!$P:$P,CERT_PRES!$A:$A,$A74,CERT_PRES!$Q:$Q,"ABRIL")</f>
        <v>0</v>
      </c>
      <c r="BM74" s="520">
        <v>0</v>
      </c>
      <c r="BN74" s="539">
        <f>SUMIFS(CERT_PRES!$P:$P,CERT_PRES!$A:$A,$A74,CERT_PRES!$Q:$Q,"MAYO")</f>
        <v>0</v>
      </c>
      <c r="BO74" s="520">
        <v>0</v>
      </c>
      <c r="BP74" s="539">
        <f>SUMIFS(CERT_PRES!$P:$P,CERT_PRES!$A:$A,$A74,CERT_PRES!$Q:$Q,"JUNIO")</f>
        <v>0</v>
      </c>
      <c r="BQ74" s="520">
        <v>0</v>
      </c>
      <c r="BR74" s="539">
        <f>SUMIFS(CERT_PRES!$P:$P,CERT_PRES!$A:$A,$A74,CERT_PRES!$Q:$Q,"JULIO")</f>
        <v>0</v>
      </c>
      <c r="BS74" s="520">
        <v>0</v>
      </c>
      <c r="BT74" s="539">
        <f>SUMIFS(CERT_PRES!$P:$P,CERT_PRES!$A:$A,$A74,CERT_PRES!$Q:$Q,"AGOSTO")</f>
        <v>0</v>
      </c>
      <c r="BU74" s="520">
        <v>0</v>
      </c>
      <c r="BV74" s="539">
        <f>SUMIFS(CERT_PRES!$P:$P,CERT_PRES!$A:$A,$A74,CERT_PRES!$Q:$Q,"SEPTIEMBRE")</f>
        <v>0</v>
      </c>
      <c r="BW74" s="520">
        <v>0</v>
      </c>
      <c r="BX74" s="539">
        <f>SUMIFS(CERT_PRES!$P:$P,CERT_PRES!$A:$A,$A74,CERT_PRES!$Q:$Q,"OCTUBRE")</f>
        <v>0</v>
      </c>
      <c r="BY74" s="520">
        <v>0</v>
      </c>
      <c r="BZ74" s="539">
        <f>SUMIFS(CERT_PRES!$P:$P,CERT_PRES!$A:$A,$A74,CERT_PRES!$Q:$Q,"NOVIEMBRE")</f>
        <v>0</v>
      </c>
      <c r="CA74" s="520">
        <v>0</v>
      </c>
      <c r="CB74" s="533">
        <f>SUMIFS(CERT_PRES!$P:$P,CERT_PRES!$A:$A,$A74,CERT_PRES!$Q:$Q,"DICIEMBRE")</f>
        <v>0</v>
      </c>
      <c r="CC74" s="533">
        <f t="shared" si="26"/>
        <v>0</v>
      </c>
      <c r="CD74" s="552" t="str">
        <f t="shared" si="39"/>
        <v>NO</v>
      </c>
      <c r="CE74" s="553" t="str">
        <f t="shared" si="21"/>
        <v>VALIDADO</v>
      </c>
      <c r="CF74" s="554">
        <f>+((SUMIFS(REPROGRAM!$U:$U,REPROGRAM!$B:$B,$A74,REPROGRAM!$AA:$AA,"NO"))-(SUMIFS(REPROGRAM!$V:$V,REPROGRAM!$B:$B,$A74,REPROGRAM!$AA:$AA,"NO")))</f>
        <v>0</v>
      </c>
      <c r="CG74" s="554">
        <f t="shared" si="27"/>
        <v>0</v>
      </c>
      <c r="CH74" s="554">
        <f t="shared" si="28"/>
        <v>0</v>
      </c>
      <c r="CI74" s="555" t="e">
        <f t="array" ref="CI74">IF(B74="","",INDEX(CATALOGO!C:C,MATCH(B74,CATALOGO!A:A,0)))</f>
        <v>#N/A</v>
      </c>
      <c r="CJ74" s="555" t="e">
        <f t="array" ref="CJ74">IF(B74="","",INDEX(CATALOGO!B:B,MATCH(B74,CATALOGO!A:A,0)))</f>
        <v>#N/A</v>
      </c>
      <c r="CK74" s="497" t="str">
        <f>IF(D74="","",INDEX(CATALOGO!G:G,MATCH(D74,CATALOGO!D:D,0)))</f>
        <v>COORDINACIÓN ZONAL 4</v>
      </c>
      <c r="CL74" s="497" t="str">
        <f>IF(D74="","",INDEX(CATALOGO!H:H,MATCH(D74,CATALOGO!D:D,0)))</f>
        <v>MANABI</v>
      </c>
      <c r="CM74" s="497" t="str">
        <f>IF(D74="","",INDEX(CATALOGO!I:I,MATCH(D74,CATALOGO!D:D,0)))</f>
        <v>CHONE</v>
      </c>
      <c r="CN74" s="556" t="str">
        <f t="array" ref="CN74">IF(H74="","",INDEX(CATALOGO!AE:AE,MATCH(H74,CATALOGO!AC:AC,0)))</f>
        <v>EXTERNALIZADOS</v>
      </c>
      <c r="CO74" s="497" t="str">
        <f t="shared" si="29"/>
        <v>NO APLICA</v>
      </c>
      <c r="CP74" s="497" t="str">
        <f>IF(E74="","",INDEX(CATALOGO!K:K,MATCH(POA_GC_2025!E74,CATALOGO!J:J,0)))</f>
        <v>PROV</v>
      </c>
      <c r="CQ74" s="497" t="str">
        <f t="shared" si="30"/>
        <v>CORRIENTE</v>
      </c>
      <c r="CR74" s="497" t="str">
        <f t="shared" si="31"/>
        <v>90000004</v>
      </c>
      <c r="CS74" s="562" t="str">
        <f>IFERROR(VLOOKUP(E74,CATALOGO!$AY$3:$AZ$24,2,0)," ")</f>
        <v>G21</v>
      </c>
      <c r="CT74" s="563" t="str">
        <f>IF(E74="","",INDEX(CATALOGO!AK:AK,MATCH(POA_GC_2025!E74,CATALOGO!AN:AN,0)))</f>
        <v>Mejorar las condiciones de vida de la población de forma integral, promoviendo el acceso equitativo a salud, vivienda y bienestar social.</v>
      </c>
      <c r="CU74" s="563" t="str">
        <f>IF(E74="","",INDEX(CATALOGO!AL:AL,MATCH(POA_GC_2025!E74,CATALOGO!AN:AN,0)))</f>
        <v>OE5 Incrementar la cobertura de las prestaciones de servicios de salud</v>
      </c>
      <c r="CV74" s="552" t="str">
        <f>IF(CU74="","",INDEX(CATALOGO!AM:AM,MATCH(POA_GC_2025!CU74,CATALOGO!AL:AL,0)))</f>
        <v>OE_5</v>
      </c>
      <c r="CW74" s="564"/>
      <c r="CX74" s="565">
        <f>SUMIFS(CERT_ACT_POA!AM:AM,CERT_ACT_POA!C:C,A74)</f>
        <v>0</v>
      </c>
      <c r="CY74" s="565">
        <f t="shared" si="32"/>
        <v>0</v>
      </c>
      <c r="CZ74" s="566">
        <f>SUMIFS(CERT_ACT_POA!$AD:$AD,CERT_ACT_POA!$C:$C,POA_GC_2025!$A74)</f>
        <v>0</v>
      </c>
      <c r="DA74" s="566">
        <f>SUMIFS(CERT_ACT_POA!$AE:$AE,CERT_ACT_POA!$C:$C,POA_GC_2025!$A74)</f>
        <v>0</v>
      </c>
      <c r="DB74" s="566">
        <f>SUMIFS(CERT_ACT_POA!$AF:$AF,CERT_ACT_POA!$C:$C,POA_GC_2025!$A74)</f>
        <v>0</v>
      </c>
      <c r="DC74" s="552" t="str">
        <f t="shared" si="33"/>
        <v>53</v>
      </c>
      <c r="DD74" s="509"/>
      <c r="DE74" s="573"/>
      <c r="DF74" s="574">
        <f>SUMIFS(CERT_PRES!$M:$M,CERT_PRES!$A:$A,$A74)</f>
        <v>0</v>
      </c>
      <c r="DG74" s="574">
        <f>SUMIFS(CERT_PRES!$O:$O,CERT_PRES!$A:$A,$A74)</f>
        <v>0</v>
      </c>
      <c r="DH74" s="574">
        <f>SUMIFS(CERT_PRES!$P:$P,CERT_PRES!$A:$A,$A74)</f>
        <v>0</v>
      </c>
      <c r="DI74" s="587">
        <f t="shared" si="34"/>
        <v>0</v>
      </c>
      <c r="DJ74" s="668">
        <f>IFERROR(VLOOKUP($A74,CERT_PRES!$A$6:$L$3884,12,0),0)</f>
        <v>0</v>
      </c>
      <c r="DK74" s="574" t="str">
        <f t="shared" si="35"/>
        <v>OK</v>
      </c>
      <c r="DL74" s="574" t="str">
        <f t="shared" si="36"/>
        <v>OK</v>
      </c>
      <c r="DM74" s="574" t="str">
        <f t="shared" ref="DM74:DM115" si="41">IF(CD74="SI",BE74+BG74+BI74+BK74+BM74,"")</f>
        <v/>
      </c>
      <c r="DN74" s="574" t="str">
        <f t="shared" si="40"/>
        <v/>
      </c>
      <c r="DO74" s="588">
        <f>IFERROR(VLOOKUP(A74,#REF!,82,0),0)</f>
        <v>0</v>
      </c>
      <c r="DP74" s="589">
        <f t="shared" si="37"/>
        <v>0</v>
      </c>
      <c r="DQ74" s="590">
        <f t="shared" si="38"/>
        <v>0</v>
      </c>
    </row>
    <row r="75" spans="1:121" s="39" customFormat="1" ht="17.25" customHeight="1">
      <c r="A75" s="3" t="s">
        <v>2733</v>
      </c>
      <c r="B75" s="470" t="str">
        <f>IF(D75="","",INDEX(CATALOGO!E:E,MATCH(D75,CATALOGO!D:D,0)))</f>
        <v>HOSPITAL GENERAL DE CHONE</v>
      </c>
      <c r="C75" s="218" t="s">
        <v>2468</v>
      </c>
      <c r="D75" s="471" t="s">
        <v>954</v>
      </c>
      <c r="E75" s="474" t="s">
        <v>225</v>
      </c>
      <c r="F75" s="471" t="str">
        <f t="shared" ref="F75" si="42">IF(E75="","","000")</f>
        <v>000</v>
      </c>
      <c r="G75" s="472" t="s">
        <v>196</v>
      </c>
      <c r="H75" s="473">
        <v>530805</v>
      </c>
      <c r="I75" s="486" t="s">
        <v>1155</v>
      </c>
      <c r="J75" s="472" t="s">
        <v>193</v>
      </c>
      <c r="K75" s="487" t="str">
        <f>IF(J75="","",INDEX(CATALOGO!AT:AT,MATCH(POA_GC_2025!J75,CATALOGO!AS:AS,0)))</f>
        <v>0000</v>
      </c>
      <c r="L75" s="487" t="str">
        <f>IF(J75="","",INDEX(CATALOGO!AV:AV,MATCH(POA_GC_2025!J75,CATALOGO!AS:AS,0)))</f>
        <v>0000</v>
      </c>
      <c r="M75" s="488" t="str">
        <f>IF(D75="","",INDEX(CATALOGO!E:E,MATCH(D75,CATALOGO!D:D,0)))</f>
        <v>HOSPITAL GENERAL DE CHONE</v>
      </c>
      <c r="N75" s="489" t="str">
        <f>IF(E75="","",INDEX(CATALOGO!L:L,MATCH(POA_GC_2025!E75,CATALOGO!J:J,0)))</f>
        <v>PROVISION Y PRESTACION DE SERVICIOS DE SALUD</v>
      </c>
      <c r="O75" s="490" t="str">
        <f t="shared" ref="O75" si="43">IF(CQ75="CORRIENTE","SIN PROYECTO","")</f>
        <v>SIN PROYECTO</v>
      </c>
      <c r="P75" s="491" t="str">
        <f>IF(CR75="","",INDEX(CATALOGO!Q:Q,MATCH(POA_GC_2025!CR75,CATALOGO!P:P,0)))</f>
        <v>PRESTACION DE SERVICIOS DE SALUD SEGUNDO NIVEL</v>
      </c>
      <c r="Q75" s="496" t="str">
        <f>IF(H75="","",INDEX(CATALOGO!AD:AD,MATCH(POA_GC_2025!H75,CATALOGO!AC:AC,0)))</f>
        <v>MATERIALES DE ASEO</v>
      </c>
      <c r="R75" s="490" t="str">
        <f t="array" ref="R75">IF(J75="","",INDEX(CATALOGO!AR:AR,MATCH(J75,CATALOGO!AS:AS,0)))</f>
        <v>RECURSOS FISCALES</v>
      </c>
      <c r="S75" s="497" t="str">
        <f>IF(K75="","",INDEX(CATALOGO!AU:AU,MATCH(K75,CATALOGO!AT:AT,0)))</f>
        <v>SIN ORGANISMO</v>
      </c>
      <c r="T75" s="497" t="str">
        <f>IF(L75="","",INDEX(CATALOGO!AW:AW,MATCH(POA_GC_2025!L75,CATALOGO!AV:AV,0)))</f>
        <v>SIN CORRELATIVO</v>
      </c>
      <c r="U75" s="498" t="s">
        <v>495</v>
      </c>
      <c r="V75" s="499" t="s">
        <v>2482</v>
      </c>
      <c r="W75" s="499" t="s">
        <v>2497</v>
      </c>
      <c r="X75" s="500" t="str">
        <f t="array" ref="X75">IF(H75="","",INDEX(CATALOGO!AH:AH,MATCH(H75,CATALOGO!AC:AC,0)))</f>
        <v>02</v>
      </c>
      <c r="Y75" s="507" t="str">
        <f t="array" ref="Y75">IF(H75="","",INDEX(CATALOGO!AF:AF,MATCH(H75,CATALOGO!AC:AC,0)))</f>
        <v>NA</v>
      </c>
      <c r="Z75" s="507" t="str">
        <f t="array" ref="Z75">IF(H75="","",INDEX(CATALOGO!AG:AG,MATCH(H75,CATALOGO!AC:AC,0)))</f>
        <v>NA</v>
      </c>
      <c r="AA75" s="508" t="s">
        <v>207</v>
      </c>
      <c r="AB75" s="509" t="s">
        <v>2532</v>
      </c>
      <c r="AC75" s="510" t="s">
        <v>209</v>
      </c>
      <c r="AD75" s="511" t="s">
        <v>41</v>
      </c>
      <c r="AE75" s="512">
        <v>46073</v>
      </c>
      <c r="AF75" s="512">
        <v>46078</v>
      </c>
      <c r="AG75" s="512">
        <v>46078</v>
      </c>
      <c r="AH75" s="512">
        <v>46078</v>
      </c>
      <c r="AI75" s="512">
        <v>46080</v>
      </c>
      <c r="AJ75" s="519">
        <v>60</v>
      </c>
      <c r="AK75" s="512">
        <v>46080</v>
      </c>
      <c r="AL75" s="512">
        <v>46142</v>
      </c>
      <c r="AM75" s="511" t="s">
        <v>41</v>
      </c>
      <c r="AN75" s="520">
        <v>166.6</v>
      </c>
      <c r="AO75" s="520">
        <v>0</v>
      </c>
      <c r="AP75" s="520">
        <v>0</v>
      </c>
      <c r="AQ75" s="520">
        <v>0</v>
      </c>
      <c r="AR75" s="520">
        <v>0</v>
      </c>
      <c r="AS75" s="520">
        <v>0</v>
      </c>
      <c r="AT75" s="520">
        <v>0</v>
      </c>
      <c r="AU75" s="520">
        <v>0</v>
      </c>
      <c r="AV75" s="520">
        <v>0</v>
      </c>
      <c r="AW75" s="520">
        <v>0</v>
      </c>
      <c r="AX75" s="520">
        <v>0</v>
      </c>
      <c r="AY75" s="520">
        <v>0</v>
      </c>
      <c r="AZ75" s="533">
        <f t="shared" ref="AZ75" si="44">AN75+AO75+AP75+AQ75+AR75+AS75+AT75+AU75+AV75+AW75+AX75+AY75</f>
        <v>166.6</v>
      </c>
      <c r="BA75" s="509"/>
      <c r="BB75" s="534">
        <f>SUMIFS(REPROGRAM!W:W,REPROGRAM!B:B,POA_GC_2025!A75)</f>
        <v>166.6</v>
      </c>
      <c r="BC75" s="534">
        <f>SUMIFS(REPROGRAM!Y:Y,REPROGRAM!B:B,POA_GC_2025!A75)</f>
        <v>166.6</v>
      </c>
      <c r="BD75" s="534">
        <f t="shared" ref="BD75" si="45">AZ75+BB75-BC75</f>
        <v>166.6</v>
      </c>
      <c r="BE75" s="520">
        <v>0</v>
      </c>
      <c r="BF75" s="539">
        <f>SUMIFS(CERT_PRES!$P:$P,CERT_PRES!$A:$A,$A75,CERT_PRES!$Q:$Q,"ENERO")</f>
        <v>0</v>
      </c>
      <c r="BG75" s="520">
        <v>0</v>
      </c>
      <c r="BH75" s="539">
        <f>SUMIFS(CERT_PRES!$P:$P,CERT_PRES!$A:$A,$A75,CERT_PRES!$Q:$Q,"FEBRERO")</f>
        <v>0</v>
      </c>
      <c r="BI75" s="520">
        <v>0</v>
      </c>
      <c r="BJ75" s="539">
        <f>SUMIFS(CERT_PRES!$P:$P,CERT_PRES!$A:$A,$A75,CERT_PRES!$Q:$Q,"MARZO")</f>
        <v>0</v>
      </c>
      <c r="BK75" s="520">
        <v>0</v>
      </c>
      <c r="BL75" s="539">
        <f>SUMIFS(CERT_PRES!$P:$P,CERT_PRES!$A:$A,$A75,CERT_PRES!$Q:$Q,"ABRIL")</f>
        <v>0</v>
      </c>
      <c r="BM75" s="520">
        <v>0</v>
      </c>
      <c r="BN75" s="539">
        <f>SUMIFS(CERT_PRES!$P:$P,CERT_PRES!$A:$A,$A75,CERT_PRES!$Q:$Q,"MAYO")</f>
        <v>0</v>
      </c>
      <c r="BO75" s="520">
        <v>166.6</v>
      </c>
      <c r="BP75" s="539">
        <f>SUMIFS(CERT_PRES!$P:$P,CERT_PRES!$A:$A,$A75,CERT_PRES!$Q:$Q,"JUNIO")</f>
        <v>0</v>
      </c>
      <c r="BQ75" s="520">
        <v>0</v>
      </c>
      <c r="BR75" s="539">
        <f>SUMIFS(CERT_PRES!$P:$P,CERT_PRES!$A:$A,$A75,CERT_PRES!$Q:$Q,"JULIO")</f>
        <v>0</v>
      </c>
      <c r="BS75" s="520">
        <v>0</v>
      </c>
      <c r="BT75" s="539">
        <f>SUMIFS(CERT_PRES!$P:$P,CERT_PRES!$A:$A,$A75,CERT_PRES!$Q:$Q,"AGOSTO")</f>
        <v>0</v>
      </c>
      <c r="BU75" s="520">
        <v>0</v>
      </c>
      <c r="BV75" s="539">
        <f>SUMIFS(CERT_PRES!$P:$P,CERT_PRES!$A:$A,$A75,CERT_PRES!$Q:$Q,"SEPTIEMBRE")</f>
        <v>0</v>
      </c>
      <c r="BW75" s="520">
        <v>0</v>
      </c>
      <c r="BX75" s="539">
        <f>SUMIFS(CERT_PRES!$P:$P,CERT_PRES!$A:$A,$A75,CERT_PRES!$Q:$Q,"OCTUBRE")</f>
        <v>0</v>
      </c>
      <c r="BY75" s="520">
        <v>0</v>
      </c>
      <c r="BZ75" s="539">
        <f>SUMIFS(CERT_PRES!$P:$P,CERT_PRES!$A:$A,$A75,CERT_PRES!$Q:$Q,"NOVIEMBRE")</f>
        <v>0</v>
      </c>
      <c r="CA75" s="520">
        <v>0</v>
      </c>
      <c r="CB75" s="533">
        <f>SUMIFS(CERT_PRES!$P:$P,CERT_PRES!$A:$A,$A75,CERT_PRES!$Q:$Q,"DICIEMBRE")</f>
        <v>0</v>
      </c>
      <c r="CC75" s="533">
        <f t="shared" ref="CC75" si="46">BE75+BG75+BI75+BK75+BM75+BO75+BQ75+BS75+BU75+BW75+BY75+CA75</f>
        <v>166.6</v>
      </c>
      <c r="CD75" s="552" t="str">
        <f t="shared" ref="CD75" si="47">IF(OR(J75="003"),"SIN_LIQUIDEZ",IF(CG75&gt;0,"SI","NO"))</f>
        <v>SI</v>
      </c>
      <c r="CE75" s="553" t="str">
        <f t="shared" ref="CE75" si="48">IF(BD75=CC75,"VALIDADO","REVISAR")</f>
        <v>VALIDADO</v>
      </c>
      <c r="CF75" s="554">
        <f>+((SUMIFS(REPROGRAM!$U:$U,REPROGRAM!$B:$B,$A75,REPROGRAM!$AA:$AA,"NO"))-(SUMIFS(REPROGRAM!$V:$V,REPROGRAM!$B:$B,$A75,REPROGRAM!$AA:$AA,"NO")))</f>
        <v>0</v>
      </c>
      <c r="CG75" s="554">
        <f t="shared" ref="CG75" si="49">ROUND(BD75-CF75,2)</f>
        <v>166.6</v>
      </c>
      <c r="CH75" s="554">
        <f t="shared" ref="CH75" si="50">+BD75-CC75</f>
        <v>0</v>
      </c>
      <c r="CI75" s="555" t="e">
        <f t="array" ref="CI75">IF(B75="","",INDEX(CATALOGO!C:C,MATCH(B75,CATALOGO!A:A,0)))</f>
        <v>#N/A</v>
      </c>
      <c r="CJ75" s="555" t="e">
        <f t="array" ref="CJ75">IF(B75="","",INDEX(CATALOGO!B:B,MATCH(B75,CATALOGO!A:A,0)))</f>
        <v>#N/A</v>
      </c>
      <c r="CK75" s="497" t="str">
        <f>IF(D75="","",INDEX(CATALOGO!G:G,MATCH(D75,CATALOGO!D:D,0)))</f>
        <v>COORDINACIÓN ZONAL 4</v>
      </c>
      <c r="CL75" s="497" t="str">
        <f>IF(D75="","",INDEX(CATALOGO!H:H,MATCH(D75,CATALOGO!D:D,0)))</f>
        <v>MANABI</v>
      </c>
      <c r="CM75" s="497" t="str">
        <f>IF(D75="","",INDEX(CATALOGO!I:I,MATCH(D75,CATALOGO!D:D,0)))</f>
        <v>CHONE</v>
      </c>
      <c r="CN75" s="556" t="str">
        <f t="array" ref="CN75">IF(H75="","",INDEX(CATALOGO!AE:AE,MATCH(H75,CATALOGO!AC:AC,0)))</f>
        <v>EXTERNALIZADOS</v>
      </c>
      <c r="CO75" s="497" t="str">
        <f t="shared" ref="CO75" si="51">IF(O75="","","NO APLICA")</f>
        <v>NO APLICA</v>
      </c>
      <c r="CP75" s="497" t="str">
        <f>IF(E75="","",INDEX(CATALOGO!K:K,MATCH(POA_GC_2025!E75,CATALOGO!J:J,0)))</f>
        <v>PROV</v>
      </c>
      <c r="CQ75" s="497" t="str">
        <f t="shared" ref="CQ75" si="52">IF(F75="","",IF(F75="000","CORRIENTE","INVERSIÓN"))</f>
        <v>CORRIENTE</v>
      </c>
      <c r="CR75" s="497" t="str">
        <f t="shared" ref="CR75" si="53">E75&amp;F75&amp;G75</f>
        <v>90000004</v>
      </c>
      <c r="CS75" s="562" t="str">
        <f>IFERROR(VLOOKUP(E75,CATALOGO!$AY$3:$AZ$24,2,0)," ")</f>
        <v>G21</v>
      </c>
      <c r="CT75" s="563" t="str">
        <f>IF(E75="","",INDEX(CATALOGO!AK:AK,MATCH(POA_GC_2025!E75,CATALOGO!AN:AN,0)))</f>
        <v>Mejorar las condiciones de vida de la población de forma integral, promoviendo el acceso equitativo a salud, vivienda y bienestar social.</v>
      </c>
      <c r="CU75" s="563" t="str">
        <f>IF(E75="","",INDEX(CATALOGO!AL:AL,MATCH(POA_GC_2025!E75,CATALOGO!AN:AN,0)))</f>
        <v>OE5 Incrementar la cobertura de las prestaciones de servicios de salud</v>
      </c>
      <c r="CV75" s="552" t="str">
        <f>IF(CU75="","",INDEX(CATALOGO!AM:AM,MATCH(POA_GC_2025!CU75,CATALOGO!AL:AL,0)))</f>
        <v>OE_5</v>
      </c>
      <c r="CW75" s="564"/>
      <c r="CX75" s="565">
        <f>SUMIFS(CERT_ACT_POA!AM:AM,CERT_ACT_POA!C:C,A75)</f>
        <v>166.6</v>
      </c>
      <c r="CY75" s="565">
        <f t="shared" ref="CY75" si="54">IF(A75="","",BD75-CX75)</f>
        <v>0</v>
      </c>
      <c r="CZ75" s="566">
        <f>SUMIFS(CERT_ACT_POA!$AD:$AD,CERT_ACT_POA!$C:$C,POA_GC_2025!$A75)</f>
        <v>0</v>
      </c>
      <c r="DA75" s="566">
        <f>SUMIFS(CERT_ACT_POA!$AE:$AE,CERT_ACT_POA!$C:$C,POA_GC_2025!$A75)</f>
        <v>0</v>
      </c>
      <c r="DB75" s="566">
        <f>SUMIFS(CERT_ACT_POA!$AF:$AF,CERT_ACT_POA!$C:$C,POA_GC_2025!$A75)</f>
        <v>0</v>
      </c>
      <c r="DC75" s="552" t="str">
        <f t="shared" ref="DC75" si="55">MID(H75,1,2)</f>
        <v>53</v>
      </c>
      <c r="DD75" s="509"/>
      <c r="DE75" s="573"/>
      <c r="DF75" s="574">
        <f>SUMIFS(CERT_PRES!$M:$M,CERT_PRES!$A:$A,$A75)</f>
        <v>0</v>
      </c>
      <c r="DG75" s="574">
        <f>SUMIFS(CERT_PRES!$O:$O,CERT_PRES!$A:$A,$A75)</f>
        <v>166.6</v>
      </c>
      <c r="DH75" s="574">
        <f>SUMIFS(CERT_PRES!$P:$P,CERT_PRES!$A:$A,$A75)</f>
        <v>0</v>
      </c>
      <c r="DI75" s="587">
        <f t="shared" ref="DI75" si="56">+CF75</f>
        <v>0</v>
      </c>
      <c r="DJ75" s="668">
        <f>IFERROR(VLOOKUP($A75,CERT_PRES!$A$6:$L$3884,12,0),0)</f>
        <v>54</v>
      </c>
      <c r="DK75" s="574" t="str">
        <f t="shared" ref="DK75" si="57">IF(A75="","",IF(ROUND(DF75,2)+ROUND(DG75,2)&lt;=ROUND(CG75,2),"OK","REVISAR"))</f>
        <v>OK</v>
      </c>
      <c r="DL75" s="574" t="str">
        <f t="shared" ref="DL75" si="58">IF(A75="","",IF(ROUND(DF75,2)+ROUND(DG75,2)&lt;=ROUND(CG75+CF75,2),"OK","REVISAR"))</f>
        <v>OK</v>
      </c>
      <c r="DM75" s="574">
        <f t="shared" si="41"/>
        <v>0</v>
      </c>
      <c r="DN75" s="574" t="str">
        <f t="shared" si="40"/>
        <v/>
      </c>
      <c r="DO75" s="588">
        <f>IFERROR(VLOOKUP(A75,#REF!,82,0),0)</f>
        <v>0</v>
      </c>
      <c r="DP75" s="589">
        <f t="shared" ref="DP75" si="59">+DF75+DG75</f>
        <v>166.6</v>
      </c>
      <c r="DQ75" s="590">
        <f t="shared" ref="DQ75" si="60">+CG75-DP75</f>
        <v>0</v>
      </c>
    </row>
    <row r="76" spans="1:121" s="39" customFormat="1" ht="17.25" customHeight="1">
      <c r="A76" s="3" t="s">
        <v>2734</v>
      </c>
      <c r="B76" s="470" t="str">
        <f>IF(D76="","",INDEX(CATALOGO!E:E,MATCH(D76,CATALOGO!D:D,0)))</f>
        <v>HOSPITAL GENERAL DE CHONE</v>
      </c>
      <c r="C76" s="218" t="s">
        <v>2439</v>
      </c>
      <c r="D76" s="471" t="s">
        <v>954</v>
      </c>
      <c r="E76" s="474" t="s">
        <v>225</v>
      </c>
      <c r="F76" s="471" t="str">
        <f t="shared" si="22"/>
        <v>000</v>
      </c>
      <c r="G76" s="472" t="s">
        <v>196</v>
      </c>
      <c r="H76" s="473">
        <v>530809</v>
      </c>
      <c r="I76" s="486" t="s">
        <v>1155</v>
      </c>
      <c r="J76" s="472" t="s">
        <v>193</v>
      </c>
      <c r="K76" s="487" t="str">
        <f>IF(J76="","",INDEX(CATALOGO!AT:AT,MATCH(POA_GC_2025!J76,CATALOGO!AS:AS,0)))</f>
        <v>0000</v>
      </c>
      <c r="L76" s="487" t="str">
        <f>IF(J76="","",INDEX(CATALOGO!AV:AV,MATCH(POA_GC_2025!J76,CATALOGO!AS:AS,0)))</f>
        <v>0000</v>
      </c>
      <c r="M76" s="488" t="str">
        <f>IF(D76="","",INDEX(CATALOGO!E:E,MATCH(D76,CATALOGO!D:D,0)))</f>
        <v>HOSPITAL GENERAL DE CHONE</v>
      </c>
      <c r="N76" s="489" t="str">
        <f>IF(E76="","",INDEX(CATALOGO!L:L,MATCH(POA_GC_2025!E76,CATALOGO!J:J,0)))</f>
        <v>PROVISION Y PRESTACION DE SERVICIOS DE SALUD</v>
      </c>
      <c r="O76" s="490" t="str">
        <f t="shared" si="23"/>
        <v>SIN PROYECTO</v>
      </c>
      <c r="P76" s="491" t="str">
        <f>IF(CR76="","",INDEX(CATALOGO!Q:Q,MATCH(POA_GC_2025!CR76,CATALOGO!P:P,0)))</f>
        <v>PRESTACION DE SERVICIOS DE SALUD SEGUNDO NIVEL</v>
      </c>
      <c r="Q76" s="496" t="str">
        <f>IF(H76="","",INDEX(CATALOGO!AD:AD,MATCH(POA_GC_2025!H76,CATALOGO!AC:AC,0)))</f>
        <v>MEDICAMENTOS</v>
      </c>
      <c r="R76" s="490" t="str">
        <f t="array" ref="R76">IF(J76="","",INDEX(CATALOGO!AR:AR,MATCH(J76,CATALOGO!AS:AS,0)))</f>
        <v>RECURSOS FISCALES</v>
      </c>
      <c r="S76" s="497" t="str">
        <f>IF(K76="","",INDEX(CATALOGO!AU:AU,MATCH(K76,CATALOGO!AT:AT,0)))</f>
        <v>SIN ORGANISMO</v>
      </c>
      <c r="T76" s="497" t="str">
        <f>IF(L76="","",INDEX(CATALOGO!AW:AW,MATCH(POA_GC_2025!L76,CATALOGO!AV:AV,0)))</f>
        <v>SIN CORRELATIVO</v>
      </c>
      <c r="U76" s="498" t="s">
        <v>620</v>
      </c>
      <c r="V76" s="499" t="s">
        <v>2498</v>
      </c>
      <c r="W76" s="499" t="s">
        <v>2483</v>
      </c>
      <c r="X76" s="500" t="str">
        <f t="array" ref="X76">IF(H76="","",INDEX(CATALOGO!AH:AH,MATCH(H76,CATALOGO!AC:AC,0)))</f>
        <v>02</v>
      </c>
      <c r="Y76" s="507" t="str">
        <f t="array" ref="Y76">IF(H76="","",INDEX(CATALOGO!AF:AF,MATCH(H76,CATALOGO!AC:AC,0)))</f>
        <v>NA</v>
      </c>
      <c r="Z76" s="507" t="str">
        <f t="array" ref="Z76">IF(H76="","",INDEX(CATALOGO!AG:AG,MATCH(H76,CATALOGO!AC:AC,0)))</f>
        <v>NA</v>
      </c>
      <c r="AA76" s="508" t="s">
        <v>207</v>
      </c>
      <c r="AB76" s="509" t="s">
        <v>2520</v>
      </c>
      <c r="AC76" s="510" t="s">
        <v>209</v>
      </c>
      <c r="AD76" s="511" t="s">
        <v>44</v>
      </c>
      <c r="AE76" s="512">
        <v>46073</v>
      </c>
      <c r="AF76" s="512">
        <v>46078</v>
      </c>
      <c r="AG76" s="512">
        <v>46078</v>
      </c>
      <c r="AH76" s="512">
        <v>46078</v>
      </c>
      <c r="AI76" s="512">
        <v>46080</v>
      </c>
      <c r="AJ76" s="519">
        <v>60</v>
      </c>
      <c r="AK76" s="512">
        <v>46080</v>
      </c>
      <c r="AL76" s="512">
        <v>46142</v>
      </c>
      <c r="AM76" s="511" t="s">
        <v>41</v>
      </c>
      <c r="AN76" s="520">
        <v>0</v>
      </c>
      <c r="AO76" s="520">
        <v>0</v>
      </c>
      <c r="AP76" s="520">
        <v>0</v>
      </c>
      <c r="AQ76" s="520">
        <v>0</v>
      </c>
      <c r="AR76" s="520">
        <v>0</v>
      </c>
      <c r="AS76" s="520">
        <v>0</v>
      </c>
      <c r="AT76" s="520">
        <v>0</v>
      </c>
      <c r="AU76" s="520">
        <v>0</v>
      </c>
      <c r="AV76" s="520">
        <v>0</v>
      </c>
      <c r="AW76" s="520">
        <v>0</v>
      </c>
      <c r="AX76" s="520">
        <v>0</v>
      </c>
      <c r="AY76" s="520">
        <v>3095.74</v>
      </c>
      <c r="AZ76" s="533">
        <f t="shared" si="24"/>
        <v>3095.74</v>
      </c>
      <c r="BA76" s="509"/>
      <c r="BB76" s="534">
        <f>SUMIFS(REPROGRAM!W:W,REPROGRAM!B:B,POA_GC_2025!A76)</f>
        <v>3095.74</v>
      </c>
      <c r="BC76" s="534">
        <f>SUMIFS(REPROGRAM!Y:Y,REPROGRAM!B:B,POA_GC_2025!A76)</f>
        <v>3095.74</v>
      </c>
      <c r="BD76" s="534">
        <f t="shared" si="25"/>
        <v>3095.74</v>
      </c>
      <c r="BE76" s="520">
        <v>0</v>
      </c>
      <c r="BF76" s="539">
        <f>SUMIFS(CERT_PRES!$P:$P,CERT_PRES!$A:$A,$A76,CERT_PRES!$Q:$Q,"ENERO")</f>
        <v>0</v>
      </c>
      <c r="BG76" s="520">
        <v>0</v>
      </c>
      <c r="BH76" s="539">
        <f>SUMIFS(CERT_PRES!$P:$P,CERT_PRES!$A:$A,$A76,CERT_PRES!$Q:$Q,"FEBRERO")</f>
        <v>0</v>
      </c>
      <c r="BI76" s="520">
        <v>0</v>
      </c>
      <c r="BJ76" s="539">
        <f>SUMIFS(CERT_PRES!$P:$P,CERT_PRES!$A:$A,$A76,CERT_PRES!$Q:$Q,"MARZO")</f>
        <v>0</v>
      </c>
      <c r="BK76" s="520">
        <v>1844.1</v>
      </c>
      <c r="BL76" s="539">
        <f>SUMIFS(CERT_PRES!$P:$P,CERT_PRES!$A:$A,$A76,CERT_PRES!$Q:$Q,"ABRIL")</f>
        <v>1844.1</v>
      </c>
      <c r="BM76" s="520">
        <v>0</v>
      </c>
      <c r="BN76" s="539">
        <f>SUMIFS(CERT_PRES!$P:$P,CERT_PRES!$A:$A,$A76,CERT_PRES!$Q:$Q,"MAYO")</f>
        <v>0</v>
      </c>
      <c r="BO76" s="520">
        <v>1251.6400000000001</v>
      </c>
      <c r="BP76" s="539">
        <f>SUMIFS(CERT_PRES!$P:$P,CERT_PRES!$A:$A,$A76,CERT_PRES!$Q:$Q,"JUNIO")</f>
        <v>0</v>
      </c>
      <c r="BQ76" s="520">
        <v>0</v>
      </c>
      <c r="BR76" s="539">
        <f>SUMIFS(CERT_PRES!$P:$P,CERT_PRES!$A:$A,$A76,CERT_PRES!$Q:$Q,"JULIO")</f>
        <v>0</v>
      </c>
      <c r="BS76" s="520">
        <v>0</v>
      </c>
      <c r="BT76" s="539">
        <f>SUMIFS(CERT_PRES!$P:$P,CERT_PRES!$A:$A,$A76,CERT_PRES!$Q:$Q,"AGOSTO")</f>
        <v>0</v>
      </c>
      <c r="BU76" s="520">
        <v>0</v>
      </c>
      <c r="BV76" s="539">
        <f>SUMIFS(CERT_PRES!$P:$P,CERT_PRES!$A:$A,$A76,CERT_PRES!$Q:$Q,"SEPTIEMBRE")</f>
        <v>0</v>
      </c>
      <c r="BW76" s="520">
        <v>0</v>
      </c>
      <c r="BX76" s="539">
        <f>SUMIFS(CERT_PRES!$P:$P,CERT_PRES!$A:$A,$A76,CERT_PRES!$Q:$Q,"OCTUBRE")</f>
        <v>0</v>
      </c>
      <c r="BY76" s="520">
        <v>0</v>
      </c>
      <c r="BZ76" s="539">
        <f>SUMIFS(CERT_PRES!$P:$P,CERT_PRES!$A:$A,$A76,CERT_PRES!$Q:$Q,"NOVIEMBRE")</f>
        <v>0</v>
      </c>
      <c r="CA76" s="520">
        <v>0</v>
      </c>
      <c r="CB76" s="533">
        <f>SUMIFS(CERT_PRES!$P:$P,CERT_PRES!$A:$A,$A76,CERT_PRES!$Q:$Q,"DICIEMBRE")</f>
        <v>0</v>
      </c>
      <c r="CC76" s="533">
        <f t="shared" si="26"/>
        <v>3095.74</v>
      </c>
      <c r="CD76" s="552" t="str">
        <f t="shared" si="39"/>
        <v>SI</v>
      </c>
      <c r="CE76" s="553" t="str">
        <f t="shared" si="21"/>
        <v>VALIDADO</v>
      </c>
      <c r="CF76" s="554">
        <f>+((SUMIFS(REPROGRAM!$U:$U,REPROGRAM!$B:$B,$A76,REPROGRAM!$AA:$AA,"NO"))-(SUMIFS(REPROGRAM!$V:$V,REPROGRAM!$B:$B,$A76,REPROGRAM!$AA:$AA,"NO")))</f>
        <v>0</v>
      </c>
      <c r="CG76" s="554">
        <f t="shared" si="27"/>
        <v>3095.74</v>
      </c>
      <c r="CH76" s="554">
        <f t="shared" si="28"/>
        <v>0</v>
      </c>
      <c r="CI76" s="555" t="e">
        <f t="array" ref="CI76">IF(B76="","",INDEX(CATALOGO!C:C,MATCH(B76,CATALOGO!A:A,0)))</f>
        <v>#N/A</v>
      </c>
      <c r="CJ76" s="555" t="e">
        <f t="array" ref="CJ76">IF(B76="","",INDEX(CATALOGO!B:B,MATCH(B76,CATALOGO!A:A,0)))</f>
        <v>#N/A</v>
      </c>
      <c r="CK76" s="497" t="str">
        <f>IF(D76="","",INDEX(CATALOGO!G:G,MATCH(D76,CATALOGO!D:D,0)))</f>
        <v>COORDINACIÓN ZONAL 4</v>
      </c>
      <c r="CL76" s="497" t="str">
        <f>IF(D76="","",INDEX(CATALOGO!H:H,MATCH(D76,CATALOGO!D:D,0)))</f>
        <v>MANABI</v>
      </c>
      <c r="CM76" s="497" t="str">
        <f>IF(D76="","",INDEX(CATALOGO!I:I,MATCH(D76,CATALOGO!D:D,0)))</f>
        <v>CHONE</v>
      </c>
      <c r="CN76" s="556" t="str">
        <f t="array" ref="CN76">IF(H76="","",INDEX(CATALOGO!AE:AE,MATCH(H76,CATALOGO!AC:AC,0)))</f>
        <v>MEDICAMENTOS Y DISPOSITIVOS MÉDICOS</v>
      </c>
      <c r="CO76" s="497" t="str">
        <f t="shared" si="29"/>
        <v>NO APLICA</v>
      </c>
      <c r="CP76" s="497" t="str">
        <f>IF(E76="","",INDEX(CATALOGO!K:K,MATCH(POA_GC_2025!E76,CATALOGO!J:J,0)))</f>
        <v>PROV</v>
      </c>
      <c r="CQ76" s="497" t="str">
        <f t="shared" si="30"/>
        <v>CORRIENTE</v>
      </c>
      <c r="CR76" s="497" t="str">
        <f t="shared" si="31"/>
        <v>90000004</v>
      </c>
      <c r="CS76" s="562" t="str">
        <f>IFERROR(VLOOKUP(E76,CATALOGO!$AY$3:$AZ$24,2,0)," ")</f>
        <v>G21</v>
      </c>
      <c r="CT76" s="563" t="str">
        <f>IF(E76="","",INDEX(CATALOGO!AK:AK,MATCH(POA_GC_2025!E76,CATALOGO!AN:AN,0)))</f>
        <v>Mejorar las condiciones de vida de la población de forma integral, promoviendo el acceso equitativo a salud, vivienda y bienestar social.</v>
      </c>
      <c r="CU76" s="563" t="str">
        <f>IF(E76="","",INDEX(CATALOGO!AL:AL,MATCH(POA_GC_2025!E76,CATALOGO!AN:AN,0)))</f>
        <v>OE5 Incrementar la cobertura de las prestaciones de servicios de salud</v>
      </c>
      <c r="CV76" s="552" t="str">
        <f>IF(CU76="","",INDEX(CATALOGO!AM:AM,MATCH(POA_GC_2025!CU76,CATALOGO!AL:AL,0)))</f>
        <v>OE_5</v>
      </c>
      <c r="CW76" s="564"/>
      <c r="CX76" s="565">
        <f>SUMIFS(CERT_ACT_POA!AM:AM,CERT_ACT_POA!C:C,A76)</f>
        <v>3095.73</v>
      </c>
      <c r="CY76" s="565">
        <f t="shared" si="32"/>
        <v>9.9999999997635314E-3</v>
      </c>
      <c r="CZ76" s="566">
        <f>SUMIFS(CERT_ACT_POA!$AD:$AD,CERT_ACT_POA!$C:$C,POA_GC_2025!$A76)</f>
        <v>0</v>
      </c>
      <c r="DA76" s="566">
        <f>SUMIFS(CERT_ACT_POA!$AE:$AE,CERT_ACT_POA!$C:$C,POA_GC_2025!$A76)</f>
        <v>0</v>
      </c>
      <c r="DB76" s="566">
        <f>SUMIFS(CERT_ACT_POA!$AF:$AF,CERT_ACT_POA!$C:$C,POA_GC_2025!$A76)</f>
        <v>0</v>
      </c>
      <c r="DC76" s="552" t="str">
        <f t="shared" si="33"/>
        <v>53</v>
      </c>
      <c r="DD76" s="509"/>
      <c r="DE76" s="573"/>
      <c r="DF76" s="574">
        <f>SUMIFS(CERT_PRES!$M:$M,CERT_PRES!$A:$A,$A76)</f>
        <v>0</v>
      </c>
      <c r="DG76" s="574">
        <f>SUMIFS(CERT_PRES!$O:$O,CERT_PRES!$A:$A,$A76)</f>
        <v>3095.73</v>
      </c>
      <c r="DH76" s="574">
        <f>SUMIFS(CERT_PRES!$P:$P,CERT_PRES!$A:$A,$A76)</f>
        <v>1844.1</v>
      </c>
      <c r="DI76" s="587">
        <f t="shared" si="34"/>
        <v>0</v>
      </c>
      <c r="DJ76" s="668">
        <f>IFERROR(VLOOKUP($A76,CERT_PRES!$A$6:$L$3884,12,0),0)</f>
        <v>23</v>
      </c>
      <c r="DK76" s="574" t="str">
        <f t="shared" si="35"/>
        <v>OK</v>
      </c>
      <c r="DL76" s="574" t="str">
        <f t="shared" si="36"/>
        <v>OK</v>
      </c>
      <c r="DM76" s="574">
        <f t="shared" si="41"/>
        <v>1844.1</v>
      </c>
      <c r="DN76" s="574" t="str">
        <f t="shared" si="40"/>
        <v/>
      </c>
      <c r="DO76" s="588">
        <f>IFERROR(VLOOKUP(A76,#REF!,82,0),0)</f>
        <v>0</v>
      </c>
      <c r="DP76" s="589">
        <f t="shared" si="37"/>
        <v>3095.73</v>
      </c>
      <c r="DQ76" s="590">
        <f t="shared" si="38"/>
        <v>9.9999999997635314E-3</v>
      </c>
    </row>
    <row r="77" spans="1:121" s="39" customFormat="1" ht="17.25" customHeight="1">
      <c r="A77" s="3" t="s">
        <v>2735</v>
      </c>
      <c r="B77" s="470" t="str">
        <f>IF(D77="","",INDEX(CATALOGO!E:E,MATCH(D77,CATALOGO!D:D,0)))</f>
        <v>HOSPITAL GENERAL DE CHONE</v>
      </c>
      <c r="C77" s="218" t="s">
        <v>2439</v>
      </c>
      <c r="D77" s="471" t="s">
        <v>954</v>
      </c>
      <c r="E77" s="474" t="s">
        <v>225</v>
      </c>
      <c r="F77" s="471" t="str">
        <f t="shared" si="22"/>
        <v>000</v>
      </c>
      <c r="G77" s="472" t="s">
        <v>196</v>
      </c>
      <c r="H77" s="473">
        <v>530809</v>
      </c>
      <c r="I77" s="486" t="s">
        <v>1155</v>
      </c>
      <c r="J77" s="472" t="s">
        <v>193</v>
      </c>
      <c r="K77" s="487" t="str">
        <f>IF(J77="","",INDEX(CATALOGO!AT:AT,MATCH(POA_GC_2025!J77,CATALOGO!AS:AS,0)))</f>
        <v>0000</v>
      </c>
      <c r="L77" s="487" t="str">
        <f>IF(J77="","",INDEX(CATALOGO!AV:AV,MATCH(POA_GC_2025!J77,CATALOGO!AS:AS,0)))</f>
        <v>0000</v>
      </c>
      <c r="M77" s="488" t="str">
        <f>IF(D77="","",INDEX(CATALOGO!E:E,MATCH(D77,CATALOGO!D:D,0)))</f>
        <v>HOSPITAL GENERAL DE CHONE</v>
      </c>
      <c r="N77" s="489" t="str">
        <f>IF(E77="","",INDEX(CATALOGO!L:L,MATCH(POA_GC_2025!E77,CATALOGO!J:J,0)))</f>
        <v>PROVISION Y PRESTACION DE SERVICIOS DE SALUD</v>
      </c>
      <c r="O77" s="490" t="str">
        <f t="shared" si="23"/>
        <v>SIN PROYECTO</v>
      </c>
      <c r="P77" s="491" t="str">
        <f>IF(CR77="","",INDEX(CATALOGO!Q:Q,MATCH(POA_GC_2025!CR77,CATALOGO!P:P,0)))</f>
        <v>PRESTACION DE SERVICIOS DE SALUD SEGUNDO NIVEL</v>
      </c>
      <c r="Q77" s="496" t="str">
        <f>IF(H77="","",INDEX(CATALOGO!AD:AD,MATCH(POA_GC_2025!H77,CATALOGO!AC:AC,0)))</f>
        <v>MEDICAMENTOS</v>
      </c>
      <c r="R77" s="490" t="str">
        <f t="array" ref="R77">IF(J77="","",INDEX(CATALOGO!AR:AR,MATCH(J77,CATALOGO!AS:AS,0)))</f>
        <v>RECURSOS FISCALES</v>
      </c>
      <c r="S77" s="497" t="str">
        <f>IF(K77="","",INDEX(CATALOGO!AU:AU,MATCH(K77,CATALOGO!AT:AT,0)))</f>
        <v>SIN ORGANISMO</v>
      </c>
      <c r="T77" s="497" t="str">
        <f>IF(L77="","",INDEX(CATALOGO!AW:AW,MATCH(POA_GC_2025!L77,CATALOGO!AV:AV,0)))</f>
        <v>SIN CORRELATIVO</v>
      </c>
      <c r="U77" s="498" t="s">
        <v>620</v>
      </c>
      <c r="V77" s="499" t="s">
        <v>2498</v>
      </c>
      <c r="W77" s="499" t="s">
        <v>2483</v>
      </c>
      <c r="X77" s="500" t="str">
        <f t="array" ref="X77">IF(H77="","",INDEX(CATALOGO!AH:AH,MATCH(H77,CATALOGO!AC:AC,0)))</f>
        <v>02</v>
      </c>
      <c r="Y77" s="507" t="str">
        <f t="array" ref="Y77">IF(H77="","",INDEX(CATALOGO!AF:AF,MATCH(H77,CATALOGO!AC:AC,0)))</f>
        <v>NA</v>
      </c>
      <c r="Z77" s="507" t="str">
        <f t="array" ref="Z77">IF(H77="","",INDEX(CATALOGO!AG:AG,MATCH(H77,CATALOGO!AC:AC,0)))</f>
        <v>NA</v>
      </c>
      <c r="AA77" s="508" t="s">
        <v>207</v>
      </c>
      <c r="AB77" s="509" t="s">
        <v>2521</v>
      </c>
      <c r="AC77" s="510" t="s">
        <v>209</v>
      </c>
      <c r="AD77" s="511" t="s">
        <v>44</v>
      </c>
      <c r="AE77" s="512">
        <v>46073</v>
      </c>
      <c r="AF77" s="512">
        <v>46078</v>
      </c>
      <c r="AG77" s="512">
        <v>46078</v>
      </c>
      <c r="AH77" s="512">
        <v>46078</v>
      </c>
      <c r="AI77" s="512">
        <v>46080</v>
      </c>
      <c r="AJ77" s="519">
        <v>60</v>
      </c>
      <c r="AK77" s="512">
        <v>46080</v>
      </c>
      <c r="AL77" s="512">
        <v>46142</v>
      </c>
      <c r="AM77" s="511" t="s">
        <v>41</v>
      </c>
      <c r="AN77" s="520">
        <v>0</v>
      </c>
      <c r="AO77" s="520">
        <v>0</v>
      </c>
      <c r="AP77" s="520">
        <v>0</v>
      </c>
      <c r="AQ77" s="520">
        <v>0</v>
      </c>
      <c r="AR77" s="520">
        <v>0</v>
      </c>
      <c r="AS77" s="520">
        <v>0</v>
      </c>
      <c r="AT77" s="520">
        <v>0</v>
      </c>
      <c r="AU77" s="520">
        <v>0</v>
      </c>
      <c r="AV77" s="520">
        <v>0</v>
      </c>
      <c r="AW77" s="520">
        <v>0</v>
      </c>
      <c r="AX77" s="520">
        <v>0</v>
      </c>
      <c r="AY77" s="520">
        <v>336</v>
      </c>
      <c r="AZ77" s="533">
        <f t="shared" si="24"/>
        <v>336</v>
      </c>
      <c r="BA77" s="509"/>
      <c r="BB77" s="534">
        <f>SUMIFS(REPROGRAM!W:W,REPROGRAM!B:B,POA_GC_2025!A77)</f>
        <v>336</v>
      </c>
      <c r="BC77" s="534">
        <f>SUMIFS(REPROGRAM!Y:Y,REPROGRAM!B:B,POA_GC_2025!A77)</f>
        <v>336</v>
      </c>
      <c r="BD77" s="534">
        <f t="shared" si="25"/>
        <v>336</v>
      </c>
      <c r="BE77" s="520">
        <v>0</v>
      </c>
      <c r="BF77" s="539">
        <f>SUMIFS(CERT_PRES!$P:$P,CERT_PRES!$A:$A,$A77,CERT_PRES!$Q:$Q,"ENERO")</f>
        <v>0</v>
      </c>
      <c r="BG77" s="520">
        <v>0</v>
      </c>
      <c r="BH77" s="539">
        <f>SUMIFS(CERT_PRES!$P:$P,CERT_PRES!$A:$A,$A77,CERT_PRES!$Q:$Q,"FEBRERO")</f>
        <v>0</v>
      </c>
      <c r="BI77" s="520">
        <v>0</v>
      </c>
      <c r="BJ77" s="539">
        <f>SUMIFS(CERT_PRES!$P:$P,CERT_PRES!$A:$A,$A77,CERT_PRES!$Q:$Q,"MARZO")</f>
        <v>0</v>
      </c>
      <c r="BK77" s="520">
        <v>0</v>
      </c>
      <c r="BL77" s="539">
        <f>SUMIFS(CERT_PRES!$P:$P,CERT_PRES!$A:$A,$A77,CERT_PRES!$Q:$Q,"ABRIL")</f>
        <v>0</v>
      </c>
      <c r="BM77" s="520">
        <v>0</v>
      </c>
      <c r="BN77" s="539">
        <f>SUMIFS(CERT_PRES!$P:$P,CERT_PRES!$A:$A,$A77,CERT_PRES!$Q:$Q,"MAYO")</f>
        <v>0</v>
      </c>
      <c r="BO77" s="520">
        <v>336</v>
      </c>
      <c r="BP77" s="539">
        <f>SUMIFS(CERT_PRES!$P:$P,CERT_PRES!$A:$A,$A77,CERT_PRES!$Q:$Q,"JUNIO")</f>
        <v>0</v>
      </c>
      <c r="BQ77" s="520">
        <v>0</v>
      </c>
      <c r="BR77" s="539">
        <f>SUMIFS(CERT_PRES!$P:$P,CERT_PRES!$A:$A,$A77,CERT_PRES!$Q:$Q,"JULIO")</f>
        <v>0</v>
      </c>
      <c r="BS77" s="520">
        <v>0</v>
      </c>
      <c r="BT77" s="539">
        <f>SUMIFS(CERT_PRES!$P:$P,CERT_PRES!$A:$A,$A77,CERT_PRES!$Q:$Q,"AGOSTO")</f>
        <v>0</v>
      </c>
      <c r="BU77" s="520">
        <v>0</v>
      </c>
      <c r="BV77" s="539">
        <f>SUMIFS(CERT_PRES!$P:$P,CERT_PRES!$A:$A,$A77,CERT_PRES!$Q:$Q,"SEPTIEMBRE")</f>
        <v>0</v>
      </c>
      <c r="BW77" s="520">
        <v>0</v>
      </c>
      <c r="BX77" s="539">
        <f>SUMIFS(CERT_PRES!$P:$P,CERT_PRES!$A:$A,$A77,CERT_PRES!$Q:$Q,"OCTUBRE")</f>
        <v>0</v>
      </c>
      <c r="BY77" s="520">
        <v>0</v>
      </c>
      <c r="BZ77" s="539">
        <f>SUMIFS(CERT_PRES!$P:$P,CERT_PRES!$A:$A,$A77,CERT_PRES!$Q:$Q,"NOVIEMBRE")</f>
        <v>0</v>
      </c>
      <c r="CA77" s="520">
        <v>0</v>
      </c>
      <c r="CB77" s="533">
        <f>SUMIFS(CERT_PRES!$P:$P,CERT_PRES!$A:$A,$A77,CERT_PRES!$Q:$Q,"DICIEMBRE")</f>
        <v>0</v>
      </c>
      <c r="CC77" s="533">
        <f t="shared" si="26"/>
        <v>336</v>
      </c>
      <c r="CD77" s="552" t="str">
        <f t="shared" si="39"/>
        <v>SI</v>
      </c>
      <c r="CE77" s="553" t="str">
        <f t="shared" si="21"/>
        <v>VALIDADO</v>
      </c>
      <c r="CF77" s="554">
        <f>+((SUMIFS(REPROGRAM!$U:$U,REPROGRAM!$B:$B,$A77,REPROGRAM!$AA:$AA,"NO"))-(SUMIFS(REPROGRAM!$V:$V,REPROGRAM!$B:$B,$A77,REPROGRAM!$AA:$AA,"NO")))</f>
        <v>0</v>
      </c>
      <c r="CG77" s="554">
        <f t="shared" si="27"/>
        <v>336</v>
      </c>
      <c r="CH77" s="554">
        <f t="shared" si="28"/>
        <v>0</v>
      </c>
      <c r="CI77" s="555" t="e">
        <f t="array" ref="CI77">IF(B77="","",INDEX(CATALOGO!C:C,MATCH(B77,CATALOGO!A:A,0)))</f>
        <v>#N/A</v>
      </c>
      <c r="CJ77" s="555" t="e">
        <f t="array" ref="CJ77">IF(B77="","",INDEX(CATALOGO!B:B,MATCH(B77,CATALOGO!A:A,0)))</f>
        <v>#N/A</v>
      </c>
      <c r="CK77" s="497" t="str">
        <f>IF(D77="","",INDEX(CATALOGO!G:G,MATCH(D77,CATALOGO!D:D,0)))</f>
        <v>COORDINACIÓN ZONAL 4</v>
      </c>
      <c r="CL77" s="497" t="str">
        <f>IF(D77="","",INDEX(CATALOGO!H:H,MATCH(D77,CATALOGO!D:D,0)))</f>
        <v>MANABI</v>
      </c>
      <c r="CM77" s="497" t="str">
        <f>IF(D77="","",INDEX(CATALOGO!I:I,MATCH(D77,CATALOGO!D:D,0)))</f>
        <v>CHONE</v>
      </c>
      <c r="CN77" s="556" t="str">
        <f t="array" ref="CN77">IF(H77="","",INDEX(CATALOGO!AE:AE,MATCH(H77,CATALOGO!AC:AC,0)))</f>
        <v>MEDICAMENTOS Y DISPOSITIVOS MÉDICOS</v>
      </c>
      <c r="CO77" s="497" t="str">
        <f t="shared" si="29"/>
        <v>NO APLICA</v>
      </c>
      <c r="CP77" s="497" t="str">
        <f>IF(E77="","",INDEX(CATALOGO!K:K,MATCH(POA_GC_2025!E77,CATALOGO!J:J,0)))</f>
        <v>PROV</v>
      </c>
      <c r="CQ77" s="497" t="str">
        <f t="shared" si="30"/>
        <v>CORRIENTE</v>
      </c>
      <c r="CR77" s="497" t="str">
        <f t="shared" si="31"/>
        <v>90000004</v>
      </c>
      <c r="CS77" s="562" t="str">
        <f>IFERROR(VLOOKUP(E77,CATALOGO!$AY$3:$AZ$24,2,0)," ")</f>
        <v>G21</v>
      </c>
      <c r="CT77" s="563" t="str">
        <f>IF(E77="","",INDEX(CATALOGO!AK:AK,MATCH(POA_GC_2025!E77,CATALOGO!AN:AN,0)))</f>
        <v>Mejorar las condiciones de vida de la población de forma integral, promoviendo el acceso equitativo a salud, vivienda y bienestar social.</v>
      </c>
      <c r="CU77" s="563" t="str">
        <f>IF(E77="","",INDEX(CATALOGO!AL:AL,MATCH(POA_GC_2025!E77,CATALOGO!AN:AN,0)))</f>
        <v>OE5 Incrementar la cobertura de las prestaciones de servicios de salud</v>
      </c>
      <c r="CV77" s="552" t="str">
        <f>IF(CU77="","",INDEX(CATALOGO!AM:AM,MATCH(POA_GC_2025!CU77,CATALOGO!AL:AL,0)))</f>
        <v>OE_5</v>
      </c>
      <c r="CW77" s="564"/>
      <c r="CX77" s="565">
        <f>SUMIFS(CERT_ACT_POA!AM:AM,CERT_ACT_POA!C:C,A77)</f>
        <v>336</v>
      </c>
      <c r="CY77" s="565">
        <f t="shared" si="32"/>
        <v>0</v>
      </c>
      <c r="CZ77" s="566">
        <f>SUMIFS(CERT_ACT_POA!$AD:$AD,CERT_ACT_POA!$C:$C,POA_GC_2025!$A77)</f>
        <v>0</v>
      </c>
      <c r="DA77" s="566">
        <f>SUMIFS(CERT_ACT_POA!$AE:$AE,CERT_ACT_POA!$C:$C,POA_GC_2025!$A77)</f>
        <v>0</v>
      </c>
      <c r="DB77" s="566">
        <f>SUMIFS(CERT_ACT_POA!$AF:$AF,CERT_ACT_POA!$C:$C,POA_GC_2025!$A77)</f>
        <v>0</v>
      </c>
      <c r="DC77" s="552" t="str">
        <f t="shared" si="33"/>
        <v>53</v>
      </c>
      <c r="DD77" s="509"/>
      <c r="DE77" s="573"/>
      <c r="DF77" s="574">
        <f>SUMIFS(CERT_PRES!$M:$M,CERT_PRES!$A:$A,$A77)</f>
        <v>0</v>
      </c>
      <c r="DG77" s="574">
        <f>SUMIFS(CERT_PRES!$O:$O,CERT_PRES!$A:$A,$A77)</f>
        <v>336</v>
      </c>
      <c r="DH77" s="574">
        <f>SUMIFS(CERT_PRES!$P:$P,CERT_PRES!$A:$A,$A77)</f>
        <v>0</v>
      </c>
      <c r="DI77" s="587">
        <f t="shared" si="34"/>
        <v>0</v>
      </c>
      <c r="DJ77" s="668">
        <f>IFERROR(VLOOKUP($A77,CERT_PRES!$A$6:$L$3884,12,0),0)</f>
        <v>25</v>
      </c>
      <c r="DK77" s="574" t="str">
        <f t="shared" si="35"/>
        <v>OK</v>
      </c>
      <c r="DL77" s="574" t="str">
        <f t="shared" si="36"/>
        <v>OK</v>
      </c>
      <c r="DM77" s="574">
        <f t="shared" si="41"/>
        <v>0</v>
      </c>
      <c r="DN77" s="574" t="str">
        <f t="shared" si="40"/>
        <v/>
      </c>
      <c r="DO77" s="588">
        <f>IFERROR(VLOOKUP(A77,#REF!,82,0),0)</f>
        <v>0</v>
      </c>
      <c r="DP77" s="589">
        <f t="shared" si="37"/>
        <v>336</v>
      </c>
      <c r="DQ77" s="590">
        <f t="shared" si="38"/>
        <v>0</v>
      </c>
    </row>
    <row r="78" spans="1:121" s="39" customFormat="1" ht="17.25" customHeight="1">
      <c r="A78" s="3" t="s">
        <v>2736</v>
      </c>
      <c r="B78" s="470" t="str">
        <f>IF(D78="","",INDEX(CATALOGO!E:E,MATCH(D78,CATALOGO!D:D,0)))</f>
        <v>HOSPITAL GENERAL DE CHONE</v>
      </c>
      <c r="C78" s="218" t="s">
        <v>2439</v>
      </c>
      <c r="D78" s="471" t="s">
        <v>954</v>
      </c>
      <c r="E78" s="474" t="s">
        <v>225</v>
      </c>
      <c r="F78" s="471" t="str">
        <f t="shared" si="22"/>
        <v>000</v>
      </c>
      <c r="G78" s="472" t="s">
        <v>196</v>
      </c>
      <c r="H78" s="473">
        <v>530809</v>
      </c>
      <c r="I78" s="486" t="s">
        <v>1155</v>
      </c>
      <c r="J78" s="472" t="s">
        <v>193</v>
      </c>
      <c r="K78" s="487" t="str">
        <f>IF(J78="","",INDEX(CATALOGO!AT:AT,MATCH(POA_GC_2025!J78,CATALOGO!AS:AS,0)))</f>
        <v>0000</v>
      </c>
      <c r="L78" s="487" t="str">
        <f>IF(J78="","",INDEX(CATALOGO!AV:AV,MATCH(POA_GC_2025!J78,CATALOGO!AS:AS,0)))</f>
        <v>0000</v>
      </c>
      <c r="M78" s="488" t="str">
        <f>IF(D78="","",INDEX(CATALOGO!E:E,MATCH(D78,CATALOGO!D:D,0)))</f>
        <v>HOSPITAL GENERAL DE CHONE</v>
      </c>
      <c r="N78" s="489" t="str">
        <f>IF(E78="","",INDEX(CATALOGO!L:L,MATCH(POA_GC_2025!E78,CATALOGO!J:J,0)))</f>
        <v>PROVISION Y PRESTACION DE SERVICIOS DE SALUD</v>
      </c>
      <c r="O78" s="490" t="str">
        <f t="shared" si="23"/>
        <v>SIN PROYECTO</v>
      </c>
      <c r="P78" s="491" t="str">
        <f>IF(CR78="","",INDEX(CATALOGO!Q:Q,MATCH(POA_GC_2025!CR78,CATALOGO!P:P,0)))</f>
        <v>PRESTACION DE SERVICIOS DE SALUD SEGUNDO NIVEL</v>
      </c>
      <c r="Q78" s="496" t="str">
        <f>IF(H78="","",INDEX(CATALOGO!AD:AD,MATCH(POA_GC_2025!H78,CATALOGO!AC:AC,0)))</f>
        <v>MEDICAMENTOS</v>
      </c>
      <c r="R78" s="490" t="str">
        <f t="array" ref="R78">IF(J78="","",INDEX(CATALOGO!AR:AR,MATCH(J78,CATALOGO!AS:AS,0)))</f>
        <v>RECURSOS FISCALES</v>
      </c>
      <c r="S78" s="497" t="str">
        <f>IF(K78="","",INDEX(CATALOGO!AU:AU,MATCH(K78,CATALOGO!AT:AT,0)))</f>
        <v>SIN ORGANISMO</v>
      </c>
      <c r="T78" s="497" t="str">
        <f>IF(L78="","",INDEX(CATALOGO!AW:AW,MATCH(POA_GC_2025!L78,CATALOGO!AV:AV,0)))</f>
        <v>SIN CORRELATIVO</v>
      </c>
      <c r="U78" s="498" t="s">
        <v>620</v>
      </c>
      <c r="V78" s="499" t="s">
        <v>2498</v>
      </c>
      <c r="W78" s="499" t="s">
        <v>2483</v>
      </c>
      <c r="X78" s="500" t="str">
        <f t="array" ref="X78">IF(H78="","",INDEX(CATALOGO!AH:AH,MATCH(H78,CATALOGO!AC:AC,0)))</f>
        <v>02</v>
      </c>
      <c r="Y78" s="507" t="str">
        <f t="array" ref="Y78">IF(H78="","",INDEX(CATALOGO!AF:AF,MATCH(H78,CATALOGO!AC:AC,0)))</f>
        <v>NA</v>
      </c>
      <c r="Z78" s="507" t="str">
        <f t="array" ref="Z78">IF(H78="","",INDEX(CATALOGO!AG:AG,MATCH(H78,CATALOGO!AC:AC,0)))</f>
        <v>NA</v>
      </c>
      <c r="AA78" s="508" t="s">
        <v>207</v>
      </c>
      <c r="AB78" s="509" t="s">
        <v>2522</v>
      </c>
      <c r="AC78" s="510" t="s">
        <v>209</v>
      </c>
      <c r="AD78" s="511" t="s">
        <v>44</v>
      </c>
      <c r="AE78" s="512">
        <v>46073</v>
      </c>
      <c r="AF78" s="512">
        <v>46078</v>
      </c>
      <c r="AG78" s="512">
        <v>46078</v>
      </c>
      <c r="AH78" s="512">
        <v>46078</v>
      </c>
      <c r="AI78" s="512">
        <v>46080</v>
      </c>
      <c r="AJ78" s="519">
        <v>60</v>
      </c>
      <c r="AK78" s="512">
        <v>46080</v>
      </c>
      <c r="AL78" s="512">
        <v>46142</v>
      </c>
      <c r="AM78" s="511" t="s">
        <v>41</v>
      </c>
      <c r="AN78" s="520">
        <v>0</v>
      </c>
      <c r="AO78" s="520">
        <v>0</v>
      </c>
      <c r="AP78" s="520">
        <v>0</v>
      </c>
      <c r="AQ78" s="520">
        <v>0</v>
      </c>
      <c r="AR78" s="520">
        <v>0</v>
      </c>
      <c r="AS78" s="520">
        <v>0</v>
      </c>
      <c r="AT78" s="520">
        <v>0</v>
      </c>
      <c r="AU78" s="520">
        <v>0</v>
      </c>
      <c r="AV78" s="520">
        <v>0</v>
      </c>
      <c r="AW78" s="520">
        <v>0</v>
      </c>
      <c r="AX78" s="520">
        <v>0</v>
      </c>
      <c r="AY78" s="520">
        <v>10783.63</v>
      </c>
      <c r="AZ78" s="533">
        <f t="shared" si="24"/>
        <v>10783.63</v>
      </c>
      <c r="BA78" s="509"/>
      <c r="BB78" s="534">
        <f>SUMIFS(REPROGRAM!W:W,REPROGRAM!B:B,POA_GC_2025!A78)</f>
        <v>10783.63</v>
      </c>
      <c r="BC78" s="534">
        <f>SUMIFS(REPROGRAM!Y:Y,REPROGRAM!B:B,POA_GC_2025!A78)</f>
        <v>10783.63</v>
      </c>
      <c r="BD78" s="534">
        <f t="shared" si="25"/>
        <v>10783.63</v>
      </c>
      <c r="BE78" s="520">
        <v>0</v>
      </c>
      <c r="BF78" s="539">
        <f>SUMIFS(CERT_PRES!$P:$P,CERT_PRES!$A:$A,$A78,CERT_PRES!$Q:$Q,"ENERO")</f>
        <v>0</v>
      </c>
      <c r="BG78" s="520">
        <v>0</v>
      </c>
      <c r="BH78" s="539">
        <f>SUMIFS(CERT_PRES!$P:$P,CERT_PRES!$A:$A,$A78,CERT_PRES!$Q:$Q,"FEBRERO")</f>
        <v>0</v>
      </c>
      <c r="BI78" s="520">
        <v>9844.9</v>
      </c>
      <c r="BJ78" s="539">
        <f>SUMIFS(CERT_PRES!$P:$P,CERT_PRES!$A:$A,$A78,CERT_PRES!$Q:$Q,"MARZO")</f>
        <v>9844.9</v>
      </c>
      <c r="BK78" s="520">
        <v>46.44</v>
      </c>
      <c r="BL78" s="539">
        <f>SUMIFS(CERT_PRES!$P:$P,CERT_PRES!$A:$A,$A78,CERT_PRES!$Q:$Q,"ABRIL")</f>
        <v>46.44</v>
      </c>
      <c r="BM78" s="520">
        <v>646.84</v>
      </c>
      <c r="BN78" s="539">
        <f>SUMIFS(CERT_PRES!$P:$P,CERT_PRES!$A:$A,$A78,CERT_PRES!$Q:$Q,"MAYO")</f>
        <v>646.84</v>
      </c>
      <c r="BO78" s="520">
        <v>0</v>
      </c>
      <c r="BP78" s="539">
        <f>SUMIFS(CERT_PRES!$P:$P,CERT_PRES!$A:$A,$A78,CERT_PRES!$Q:$Q,"JUNIO")</f>
        <v>0</v>
      </c>
      <c r="BQ78" s="520">
        <v>245.45</v>
      </c>
      <c r="BR78" s="539">
        <f>SUMIFS(CERT_PRES!$P:$P,CERT_PRES!$A:$A,$A78,CERT_PRES!$Q:$Q,"JULIO")</f>
        <v>0</v>
      </c>
      <c r="BS78" s="520">
        <v>0</v>
      </c>
      <c r="BT78" s="539">
        <f>SUMIFS(CERT_PRES!$P:$P,CERT_PRES!$A:$A,$A78,CERT_PRES!$Q:$Q,"AGOSTO")</f>
        <v>0</v>
      </c>
      <c r="BU78" s="520">
        <v>0</v>
      </c>
      <c r="BV78" s="539">
        <f>SUMIFS(CERT_PRES!$P:$P,CERT_PRES!$A:$A,$A78,CERT_PRES!$Q:$Q,"SEPTIEMBRE")</f>
        <v>0</v>
      </c>
      <c r="BW78" s="520">
        <v>0</v>
      </c>
      <c r="BX78" s="539">
        <f>SUMIFS(CERT_PRES!$P:$P,CERT_PRES!$A:$A,$A78,CERT_PRES!$Q:$Q,"OCTUBRE")</f>
        <v>0</v>
      </c>
      <c r="BY78" s="520">
        <v>0</v>
      </c>
      <c r="BZ78" s="539">
        <f>SUMIFS(CERT_PRES!$P:$P,CERT_PRES!$A:$A,$A78,CERT_PRES!$Q:$Q,"NOVIEMBRE")</f>
        <v>0</v>
      </c>
      <c r="CA78" s="520">
        <v>0</v>
      </c>
      <c r="CB78" s="533">
        <f>SUMIFS(CERT_PRES!$P:$P,CERT_PRES!$A:$A,$A78,CERT_PRES!$Q:$Q,"DICIEMBRE")</f>
        <v>0</v>
      </c>
      <c r="CC78" s="533">
        <f t="shared" si="26"/>
        <v>10783.630000000001</v>
      </c>
      <c r="CD78" s="552" t="str">
        <f t="shared" si="39"/>
        <v>SI</v>
      </c>
      <c r="CE78" s="553" t="str">
        <f t="shared" si="21"/>
        <v>VALIDADO</v>
      </c>
      <c r="CF78" s="554">
        <f>+((SUMIFS(REPROGRAM!$U:$U,REPROGRAM!$B:$B,$A78,REPROGRAM!$AA:$AA,"NO"))-(SUMIFS(REPROGRAM!$V:$V,REPROGRAM!$B:$B,$A78,REPROGRAM!$AA:$AA,"NO")))</f>
        <v>0</v>
      </c>
      <c r="CG78" s="554">
        <f t="shared" si="27"/>
        <v>10783.63</v>
      </c>
      <c r="CH78" s="554">
        <f t="shared" si="28"/>
        <v>0</v>
      </c>
      <c r="CI78" s="555" t="e">
        <f t="array" ref="CI78">IF(B78="","",INDEX(CATALOGO!C:C,MATCH(B78,CATALOGO!A:A,0)))</f>
        <v>#N/A</v>
      </c>
      <c r="CJ78" s="555" t="e">
        <f t="array" ref="CJ78">IF(B78="","",INDEX(CATALOGO!B:B,MATCH(B78,CATALOGO!A:A,0)))</f>
        <v>#N/A</v>
      </c>
      <c r="CK78" s="497" t="str">
        <f>IF(D78="","",INDEX(CATALOGO!G:G,MATCH(D78,CATALOGO!D:D,0)))</f>
        <v>COORDINACIÓN ZONAL 4</v>
      </c>
      <c r="CL78" s="497" t="str">
        <f>IF(D78="","",INDEX(CATALOGO!H:H,MATCH(D78,CATALOGO!D:D,0)))</f>
        <v>MANABI</v>
      </c>
      <c r="CM78" s="497" t="str">
        <f>IF(D78="","",INDEX(CATALOGO!I:I,MATCH(D78,CATALOGO!D:D,0)))</f>
        <v>CHONE</v>
      </c>
      <c r="CN78" s="556" t="str">
        <f t="array" ref="CN78">IF(H78="","",INDEX(CATALOGO!AE:AE,MATCH(H78,CATALOGO!AC:AC,0)))</f>
        <v>MEDICAMENTOS Y DISPOSITIVOS MÉDICOS</v>
      </c>
      <c r="CO78" s="497" t="str">
        <f t="shared" si="29"/>
        <v>NO APLICA</v>
      </c>
      <c r="CP78" s="497" t="str">
        <f>IF(E78="","",INDEX(CATALOGO!K:K,MATCH(POA_GC_2025!E78,CATALOGO!J:J,0)))</f>
        <v>PROV</v>
      </c>
      <c r="CQ78" s="497" t="str">
        <f t="shared" si="30"/>
        <v>CORRIENTE</v>
      </c>
      <c r="CR78" s="497" t="str">
        <f t="shared" si="31"/>
        <v>90000004</v>
      </c>
      <c r="CS78" s="562" t="str">
        <f>IFERROR(VLOOKUP(E78,CATALOGO!$AY$3:$AZ$24,2,0)," ")</f>
        <v>G21</v>
      </c>
      <c r="CT78" s="563" t="str">
        <f>IF(E78="","",INDEX(CATALOGO!AK:AK,MATCH(POA_GC_2025!E78,CATALOGO!AN:AN,0)))</f>
        <v>Mejorar las condiciones de vida de la población de forma integral, promoviendo el acceso equitativo a salud, vivienda y bienestar social.</v>
      </c>
      <c r="CU78" s="563" t="str">
        <f>IF(E78="","",INDEX(CATALOGO!AL:AL,MATCH(POA_GC_2025!E78,CATALOGO!AN:AN,0)))</f>
        <v>OE5 Incrementar la cobertura de las prestaciones de servicios de salud</v>
      </c>
      <c r="CV78" s="552" t="str">
        <f>IF(CU78="","",INDEX(CATALOGO!AM:AM,MATCH(POA_GC_2025!CU78,CATALOGO!AL:AL,0)))</f>
        <v>OE_5</v>
      </c>
      <c r="CW78" s="564"/>
      <c r="CX78" s="565">
        <f>SUMIFS(CERT_ACT_POA!AM:AM,CERT_ACT_POA!C:C,A78)</f>
        <v>10783.63</v>
      </c>
      <c r="CY78" s="565">
        <f t="shared" si="32"/>
        <v>0</v>
      </c>
      <c r="CZ78" s="566">
        <f>SUMIFS(CERT_ACT_POA!$AD:$AD,CERT_ACT_POA!$C:$C,POA_GC_2025!$A78)</f>
        <v>0</v>
      </c>
      <c r="DA78" s="566">
        <f>SUMIFS(CERT_ACT_POA!$AE:$AE,CERT_ACT_POA!$C:$C,POA_GC_2025!$A78)</f>
        <v>0</v>
      </c>
      <c r="DB78" s="566">
        <f>SUMIFS(CERT_ACT_POA!$AF:$AF,CERT_ACT_POA!$C:$C,POA_GC_2025!$A78)</f>
        <v>0</v>
      </c>
      <c r="DC78" s="552" t="str">
        <f t="shared" si="33"/>
        <v>53</v>
      </c>
      <c r="DD78" s="509"/>
      <c r="DE78" s="573"/>
      <c r="DF78" s="574">
        <f>SUMIFS(CERT_PRES!$M:$M,CERT_PRES!$A:$A,$A78)</f>
        <v>0</v>
      </c>
      <c r="DG78" s="574">
        <f>SUMIFS(CERT_PRES!$O:$O,CERT_PRES!$A:$A,$A78)</f>
        <v>10783.63</v>
      </c>
      <c r="DH78" s="574">
        <f>SUMIFS(CERT_PRES!$P:$P,CERT_PRES!$A:$A,$A78)</f>
        <v>10538.18</v>
      </c>
      <c r="DI78" s="587">
        <f t="shared" si="34"/>
        <v>0</v>
      </c>
      <c r="DJ78" s="668">
        <f>IFERROR(VLOOKUP($A78,CERT_PRES!$A$6:$L$3884,12,0),0)</f>
        <v>24</v>
      </c>
      <c r="DK78" s="574" t="str">
        <f t="shared" si="35"/>
        <v>OK</v>
      </c>
      <c r="DL78" s="574" t="str">
        <f t="shared" si="36"/>
        <v>OK</v>
      </c>
      <c r="DM78" s="574">
        <f t="shared" si="41"/>
        <v>10538.18</v>
      </c>
      <c r="DN78" s="574" t="str">
        <f t="shared" si="40"/>
        <v/>
      </c>
      <c r="DO78" s="588">
        <f>IFERROR(VLOOKUP(A78,#REF!,82,0),0)</f>
        <v>0</v>
      </c>
      <c r="DP78" s="589">
        <f t="shared" si="37"/>
        <v>10783.63</v>
      </c>
      <c r="DQ78" s="590">
        <f t="shared" si="38"/>
        <v>0</v>
      </c>
    </row>
    <row r="79" spans="1:121" s="39" customFormat="1" ht="17.25" customHeight="1">
      <c r="A79" s="3" t="s">
        <v>2737</v>
      </c>
      <c r="B79" s="470" t="str">
        <f>IF(D79="","",INDEX(CATALOGO!E:E,MATCH(D79,CATALOGO!D:D,0)))</f>
        <v>HOSPITAL GENERAL DE CHONE</v>
      </c>
      <c r="C79" s="218" t="s">
        <v>2439</v>
      </c>
      <c r="D79" s="471" t="s">
        <v>954</v>
      </c>
      <c r="E79" s="474" t="s">
        <v>225</v>
      </c>
      <c r="F79" s="471" t="str">
        <f t="shared" si="22"/>
        <v>000</v>
      </c>
      <c r="G79" s="472" t="s">
        <v>196</v>
      </c>
      <c r="H79" s="473">
        <v>530809</v>
      </c>
      <c r="I79" s="486" t="s">
        <v>1155</v>
      </c>
      <c r="J79" s="472" t="s">
        <v>193</v>
      </c>
      <c r="K79" s="487" t="str">
        <f>IF(J79="","",INDEX(CATALOGO!AT:AT,MATCH(POA_GC_2025!J79,CATALOGO!AS:AS,0)))</f>
        <v>0000</v>
      </c>
      <c r="L79" s="487" t="str">
        <f>IF(J79="","",INDEX(CATALOGO!AV:AV,MATCH(POA_GC_2025!J79,CATALOGO!AS:AS,0)))</f>
        <v>0000</v>
      </c>
      <c r="M79" s="488" t="str">
        <f>IF(D79="","",INDEX(CATALOGO!E:E,MATCH(D79,CATALOGO!D:D,0)))</f>
        <v>HOSPITAL GENERAL DE CHONE</v>
      </c>
      <c r="N79" s="489" t="str">
        <f>IF(E79="","",INDEX(CATALOGO!L:L,MATCH(POA_GC_2025!E79,CATALOGO!J:J,0)))</f>
        <v>PROVISION Y PRESTACION DE SERVICIOS DE SALUD</v>
      </c>
      <c r="O79" s="490" t="str">
        <f t="shared" si="23"/>
        <v>SIN PROYECTO</v>
      </c>
      <c r="P79" s="491" t="str">
        <f>IF(CR79="","",INDEX(CATALOGO!Q:Q,MATCH(POA_GC_2025!CR79,CATALOGO!P:P,0)))</f>
        <v>PRESTACION DE SERVICIOS DE SALUD SEGUNDO NIVEL</v>
      </c>
      <c r="Q79" s="496" t="str">
        <f>IF(H79="","",INDEX(CATALOGO!AD:AD,MATCH(POA_GC_2025!H79,CATALOGO!AC:AC,0)))</f>
        <v>MEDICAMENTOS</v>
      </c>
      <c r="R79" s="490" t="str">
        <f t="array" ref="R79">IF(J79="","",INDEX(CATALOGO!AR:AR,MATCH(J79,CATALOGO!AS:AS,0)))</f>
        <v>RECURSOS FISCALES</v>
      </c>
      <c r="S79" s="497" t="str">
        <f>IF(K79="","",INDEX(CATALOGO!AU:AU,MATCH(K79,CATALOGO!AT:AT,0)))</f>
        <v>SIN ORGANISMO</v>
      </c>
      <c r="T79" s="497" t="str">
        <f>IF(L79="","",INDEX(CATALOGO!AW:AW,MATCH(POA_GC_2025!L79,CATALOGO!AV:AV,0)))</f>
        <v>SIN CORRELATIVO</v>
      </c>
      <c r="U79" s="498" t="s">
        <v>620</v>
      </c>
      <c r="V79" s="499" t="s">
        <v>2498</v>
      </c>
      <c r="W79" s="499" t="s">
        <v>2483</v>
      </c>
      <c r="X79" s="500" t="str">
        <f t="array" ref="X79">IF(H79="","",INDEX(CATALOGO!AH:AH,MATCH(H79,CATALOGO!AC:AC,0)))</f>
        <v>02</v>
      </c>
      <c r="Y79" s="507" t="str">
        <f t="array" ref="Y79">IF(H79="","",INDEX(CATALOGO!AF:AF,MATCH(H79,CATALOGO!AC:AC,0)))</f>
        <v>NA</v>
      </c>
      <c r="Z79" s="507" t="str">
        <f t="array" ref="Z79">IF(H79="","",INDEX(CATALOGO!AG:AG,MATCH(H79,CATALOGO!AC:AC,0)))</f>
        <v>NA</v>
      </c>
      <c r="AA79" s="508" t="s">
        <v>207</v>
      </c>
      <c r="AB79" s="509" t="s">
        <v>2523</v>
      </c>
      <c r="AC79" s="510" t="s">
        <v>209</v>
      </c>
      <c r="AD79" s="511" t="s">
        <v>44</v>
      </c>
      <c r="AE79" s="512">
        <v>46073</v>
      </c>
      <c r="AF79" s="512">
        <v>46078</v>
      </c>
      <c r="AG79" s="512">
        <v>46078</v>
      </c>
      <c r="AH79" s="512">
        <v>46078</v>
      </c>
      <c r="AI79" s="512">
        <v>46080</v>
      </c>
      <c r="AJ79" s="519">
        <v>60</v>
      </c>
      <c r="AK79" s="512">
        <v>46080</v>
      </c>
      <c r="AL79" s="512">
        <v>46142</v>
      </c>
      <c r="AM79" s="511" t="s">
        <v>41</v>
      </c>
      <c r="AN79" s="520">
        <v>0</v>
      </c>
      <c r="AO79" s="520">
        <v>0</v>
      </c>
      <c r="AP79" s="520">
        <v>0</v>
      </c>
      <c r="AQ79" s="520">
        <v>0</v>
      </c>
      <c r="AR79" s="520">
        <v>0</v>
      </c>
      <c r="AS79" s="520">
        <v>0</v>
      </c>
      <c r="AT79" s="520">
        <v>0</v>
      </c>
      <c r="AU79" s="520">
        <v>0</v>
      </c>
      <c r="AV79" s="520">
        <v>0</v>
      </c>
      <c r="AW79" s="520">
        <v>0</v>
      </c>
      <c r="AX79" s="520">
        <v>0</v>
      </c>
      <c r="AY79" s="520">
        <v>10005.82</v>
      </c>
      <c r="AZ79" s="533">
        <f t="shared" si="24"/>
        <v>10005.82</v>
      </c>
      <c r="BA79" s="509"/>
      <c r="BB79" s="534">
        <f>SUMIFS(REPROGRAM!W:W,REPROGRAM!B:B,POA_GC_2025!A79)</f>
        <v>10005.82</v>
      </c>
      <c r="BC79" s="534">
        <f>SUMIFS(REPROGRAM!Y:Y,REPROGRAM!B:B,POA_GC_2025!A79)</f>
        <v>10005.82</v>
      </c>
      <c r="BD79" s="534">
        <f t="shared" si="25"/>
        <v>10005.82</v>
      </c>
      <c r="BE79" s="520">
        <v>0</v>
      </c>
      <c r="BF79" s="539">
        <f>SUMIFS(CERT_PRES!$P:$P,CERT_PRES!$A:$A,$A79,CERT_PRES!$Q:$Q,"ENERO")</f>
        <v>0</v>
      </c>
      <c r="BG79" s="520">
        <v>0</v>
      </c>
      <c r="BH79" s="539">
        <f>SUMIFS(CERT_PRES!$P:$P,CERT_PRES!$A:$A,$A79,CERT_PRES!$Q:$Q,"FEBRERO")</f>
        <v>0</v>
      </c>
      <c r="BI79" s="520">
        <v>0</v>
      </c>
      <c r="BJ79" s="539">
        <f>SUMIFS(CERT_PRES!$P:$P,CERT_PRES!$A:$A,$A79,CERT_PRES!$Q:$Q,"MARZO")</f>
        <v>0</v>
      </c>
      <c r="BK79" s="520">
        <v>1936.02</v>
      </c>
      <c r="BL79" s="539">
        <f>SUMIFS(CERT_PRES!$P:$P,CERT_PRES!$A:$A,$A79,CERT_PRES!$Q:$Q,"ABRIL")</f>
        <v>1936.02</v>
      </c>
      <c r="BM79" s="520">
        <v>2377.62</v>
      </c>
      <c r="BN79" s="539">
        <f>SUMIFS(CERT_PRES!$P:$P,CERT_PRES!$A:$A,$A79,CERT_PRES!$Q:$Q,"MAYO")</f>
        <v>2377.62</v>
      </c>
      <c r="BO79" s="520">
        <v>0</v>
      </c>
      <c r="BP79" s="539">
        <f>SUMIFS(CERT_PRES!$P:$P,CERT_PRES!$A:$A,$A79,CERT_PRES!$Q:$Q,"JUNIO")</f>
        <v>0</v>
      </c>
      <c r="BQ79" s="520">
        <v>5692.18</v>
      </c>
      <c r="BR79" s="539">
        <f>SUMIFS(CERT_PRES!$P:$P,CERT_PRES!$A:$A,$A79,CERT_PRES!$Q:$Q,"JULIO")</f>
        <v>0</v>
      </c>
      <c r="BS79" s="520">
        <v>0</v>
      </c>
      <c r="BT79" s="539">
        <f>SUMIFS(CERT_PRES!$P:$P,CERT_PRES!$A:$A,$A79,CERT_PRES!$Q:$Q,"AGOSTO")</f>
        <v>0</v>
      </c>
      <c r="BU79" s="520">
        <v>0</v>
      </c>
      <c r="BV79" s="539">
        <f>SUMIFS(CERT_PRES!$P:$P,CERT_PRES!$A:$A,$A79,CERT_PRES!$Q:$Q,"SEPTIEMBRE")</f>
        <v>0</v>
      </c>
      <c r="BW79" s="520">
        <v>0</v>
      </c>
      <c r="BX79" s="539">
        <f>SUMIFS(CERT_PRES!$P:$P,CERT_PRES!$A:$A,$A79,CERT_PRES!$Q:$Q,"OCTUBRE")</f>
        <v>0</v>
      </c>
      <c r="BY79" s="520">
        <v>0</v>
      </c>
      <c r="BZ79" s="539">
        <f>SUMIFS(CERT_PRES!$P:$P,CERT_PRES!$A:$A,$A79,CERT_PRES!$Q:$Q,"NOVIEMBRE")</f>
        <v>0</v>
      </c>
      <c r="CA79" s="520">
        <v>0</v>
      </c>
      <c r="CB79" s="533">
        <f>SUMIFS(CERT_PRES!$P:$P,CERT_PRES!$A:$A,$A79,CERT_PRES!$Q:$Q,"DICIEMBRE")</f>
        <v>0</v>
      </c>
      <c r="CC79" s="533">
        <f t="shared" si="26"/>
        <v>10005.82</v>
      </c>
      <c r="CD79" s="552" t="str">
        <f t="shared" si="39"/>
        <v>SI</v>
      </c>
      <c r="CE79" s="553" t="str">
        <f t="shared" si="21"/>
        <v>VALIDADO</v>
      </c>
      <c r="CF79" s="554">
        <f>+((SUMIFS(REPROGRAM!$U:$U,REPROGRAM!$B:$B,$A79,REPROGRAM!$AA:$AA,"NO"))-(SUMIFS(REPROGRAM!$V:$V,REPROGRAM!$B:$B,$A79,REPROGRAM!$AA:$AA,"NO")))</f>
        <v>0</v>
      </c>
      <c r="CG79" s="554">
        <f t="shared" si="27"/>
        <v>10005.82</v>
      </c>
      <c r="CH79" s="554">
        <f t="shared" si="28"/>
        <v>0</v>
      </c>
      <c r="CI79" s="555" t="e">
        <f t="array" ref="CI79">IF(B79="","",INDEX(CATALOGO!C:C,MATCH(B79,CATALOGO!A:A,0)))</f>
        <v>#N/A</v>
      </c>
      <c r="CJ79" s="555" t="e">
        <f t="array" ref="CJ79">IF(B79="","",INDEX(CATALOGO!B:B,MATCH(B79,CATALOGO!A:A,0)))</f>
        <v>#N/A</v>
      </c>
      <c r="CK79" s="497" t="str">
        <f>IF(D79="","",INDEX(CATALOGO!G:G,MATCH(D79,CATALOGO!D:D,0)))</f>
        <v>COORDINACIÓN ZONAL 4</v>
      </c>
      <c r="CL79" s="497" t="str">
        <f>IF(D79="","",INDEX(CATALOGO!H:H,MATCH(D79,CATALOGO!D:D,0)))</f>
        <v>MANABI</v>
      </c>
      <c r="CM79" s="497" t="str">
        <f>IF(D79="","",INDEX(CATALOGO!I:I,MATCH(D79,CATALOGO!D:D,0)))</f>
        <v>CHONE</v>
      </c>
      <c r="CN79" s="556" t="str">
        <f t="array" ref="CN79">IF(H79="","",INDEX(CATALOGO!AE:AE,MATCH(H79,CATALOGO!AC:AC,0)))</f>
        <v>MEDICAMENTOS Y DISPOSITIVOS MÉDICOS</v>
      </c>
      <c r="CO79" s="497" t="str">
        <f t="shared" si="29"/>
        <v>NO APLICA</v>
      </c>
      <c r="CP79" s="497" t="str">
        <f>IF(E79="","",INDEX(CATALOGO!K:K,MATCH(POA_GC_2025!E79,CATALOGO!J:J,0)))</f>
        <v>PROV</v>
      </c>
      <c r="CQ79" s="497" t="str">
        <f t="shared" si="30"/>
        <v>CORRIENTE</v>
      </c>
      <c r="CR79" s="497" t="str">
        <f t="shared" si="31"/>
        <v>90000004</v>
      </c>
      <c r="CS79" s="562" t="str">
        <f>IFERROR(VLOOKUP(E79,CATALOGO!$AY$3:$AZ$24,2,0)," ")</f>
        <v>G21</v>
      </c>
      <c r="CT79" s="563" t="str">
        <f>IF(E79="","",INDEX(CATALOGO!AK:AK,MATCH(POA_GC_2025!E79,CATALOGO!AN:AN,0)))</f>
        <v>Mejorar las condiciones de vida de la población de forma integral, promoviendo el acceso equitativo a salud, vivienda y bienestar social.</v>
      </c>
      <c r="CU79" s="563" t="str">
        <f>IF(E79="","",INDEX(CATALOGO!AL:AL,MATCH(POA_GC_2025!E79,CATALOGO!AN:AN,0)))</f>
        <v>OE5 Incrementar la cobertura de las prestaciones de servicios de salud</v>
      </c>
      <c r="CV79" s="552" t="str">
        <f>IF(CU79="","",INDEX(CATALOGO!AM:AM,MATCH(POA_GC_2025!CU79,CATALOGO!AL:AL,0)))</f>
        <v>OE_5</v>
      </c>
      <c r="CW79" s="564"/>
      <c r="CX79" s="565">
        <f>SUMIFS(CERT_ACT_POA!AM:AM,CERT_ACT_POA!C:C,A79)</f>
        <v>10005.82</v>
      </c>
      <c r="CY79" s="565">
        <f t="shared" si="32"/>
        <v>0</v>
      </c>
      <c r="CZ79" s="566">
        <f>SUMIFS(CERT_ACT_POA!$AD:$AD,CERT_ACT_POA!$C:$C,POA_GC_2025!$A79)</f>
        <v>0</v>
      </c>
      <c r="DA79" s="566">
        <f>SUMIFS(CERT_ACT_POA!$AE:$AE,CERT_ACT_POA!$C:$C,POA_GC_2025!$A79)</f>
        <v>0</v>
      </c>
      <c r="DB79" s="566">
        <f>SUMIFS(CERT_ACT_POA!$AF:$AF,CERT_ACT_POA!$C:$C,POA_GC_2025!$A79)</f>
        <v>0</v>
      </c>
      <c r="DC79" s="552" t="str">
        <f t="shared" si="33"/>
        <v>53</v>
      </c>
      <c r="DD79" s="509"/>
      <c r="DE79" s="573"/>
      <c r="DF79" s="574">
        <f>SUMIFS(CERT_PRES!$M:$M,CERT_PRES!$A:$A,$A79)</f>
        <v>0</v>
      </c>
      <c r="DG79" s="574">
        <f>SUMIFS(CERT_PRES!$O:$O,CERT_PRES!$A:$A,$A79)</f>
        <v>10005.82</v>
      </c>
      <c r="DH79" s="574">
        <f>SUMIFS(CERT_PRES!$P:$P,CERT_PRES!$A:$A,$A79)</f>
        <v>4313.6399999999994</v>
      </c>
      <c r="DI79" s="587">
        <f t="shared" si="34"/>
        <v>0</v>
      </c>
      <c r="DJ79" s="668">
        <f>IFERROR(VLOOKUP($A79,CERT_PRES!$A$6:$L$3884,12,0),0)</f>
        <v>29</v>
      </c>
      <c r="DK79" s="574" t="str">
        <f t="shared" si="35"/>
        <v>OK</v>
      </c>
      <c r="DL79" s="574" t="str">
        <f t="shared" si="36"/>
        <v>OK</v>
      </c>
      <c r="DM79" s="574">
        <f t="shared" si="41"/>
        <v>4313.6399999999994</v>
      </c>
      <c r="DN79" s="574" t="str">
        <f t="shared" si="40"/>
        <v/>
      </c>
      <c r="DO79" s="588">
        <f>IFERROR(VLOOKUP(A79,#REF!,82,0),0)</f>
        <v>0</v>
      </c>
      <c r="DP79" s="589">
        <f t="shared" si="37"/>
        <v>10005.82</v>
      </c>
      <c r="DQ79" s="590">
        <f t="shared" si="38"/>
        <v>0</v>
      </c>
    </row>
    <row r="80" spans="1:121" s="39" customFormat="1" ht="17.25" customHeight="1">
      <c r="A80" s="3" t="s">
        <v>2738</v>
      </c>
      <c r="B80" s="470" t="str">
        <f>IF(D80="","",INDEX(CATALOGO!E:E,MATCH(D80,CATALOGO!D:D,0)))</f>
        <v>HOSPITAL GENERAL DE CHONE</v>
      </c>
      <c r="C80" s="218" t="s">
        <v>2439</v>
      </c>
      <c r="D80" s="471" t="s">
        <v>954</v>
      </c>
      <c r="E80" s="474" t="s">
        <v>225</v>
      </c>
      <c r="F80" s="471" t="str">
        <f t="shared" si="22"/>
        <v>000</v>
      </c>
      <c r="G80" s="472" t="s">
        <v>196</v>
      </c>
      <c r="H80" s="473">
        <v>530809</v>
      </c>
      <c r="I80" s="486" t="s">
        <v>1155</v>
      </c>
      <c r="J80" s="472" t="s">
        <v>193</v>
      </c>
      <c r="K80" s="487" t="str">
        <f>IF(J80="","",INDEX(CATALOGO!AT:AT,MATCH(POA_GC_2025!J80,CATALOGO!AS:AS,0)))</f>
        <v>0000</v>
      </c>
      <c r="L80" s="487" t="str">
        <f>IF(J80="","",INDEX(CATALOGO!AV:AV,MATCH(POA_GC_2025!J80,CATALOGO!AS:AS,0)))</f>
        <v>0000</v>
      </c>
      <c r="M80" s="488" t="str">
        <f>IF(D80="","",INDEX(CATALOGO!E:E,MATCH(D80,CATALOGO!D:D,0)))</f>
        <v>HOSPITAL GENERAL DE CHONE</v>
      </c>
      <c r="N80" s="489" t="str">
        <f>IF(E80="","",INDEX(CATALOGO!L:L,MATCH(POA_GC_2025!E80,CATALOGO!J:J,0)))</f>
        <v>PROVISION Y PRESTACION DE SERVICIOS DE SALUD</v>
      </c>
      <c r="O80" s="490" t="str">
        <f t="shared" si="23"/>
        <v>SIN PROYECTO</v>
      </c>
      <c r="P80" s="491" t="str">
        <f>IF(CR80="","",INDEX(CATALOGO!Q:Q,MATCH(POA_GC_2025!CR80,CATALOGO!P:P,0)))</f>
        <v>PRESTACION DE SERVICIOS DE SALUD SEGUNDO NIVEL</v>
      </c>
      <c r="Q80" s="496" t="str">
        <f>IF(H80="","",INDEX(CATALOGO!AD:AD,MATCH(POA_GC_2025!H80,CATALOGO!AC:AC,0)))</f>
        <v>MEDICAMENTOS</v>
      </c>
      <c r="R80" s="490" t="str">
        <f t="array" ref="R80">IF(J80="","",INDEX(CATALOGO!AR:AR,MATCH(J80,CATALOGO!AS:AS,0)))</f>
        <v>RECURSOS FISCALES</v>
      </c>
      <c r="S80" s="497" t="str">
        <f>IF(K80="","",INDEX(CATALOGO!AU:AU,MATCH(K80,CATALOGO!AT:AT,0)))</f>
        <v>SIN ORGANISMO</v>
      </c>
      <c r="T80" s="497" t="str">
        <f>IF(L80="","",INDEX(CATALOGO!AW:AW,MATCH(POA_GC_2025!L80,CATALOGO!AV:AV,0)))</f>
        <v>SIN CORRELATIVO</v>
      </c>
      <c r="U80" s="498" t="s">
        <v>620</v>
      </c>
      <c r="V80" s="499" t="s">
        <v>2498</v>
      </c>
      <c r="W80" s="499" t="s">
        <v>2483</v>
      </c>
      <c r="X80" s="500" t="str">
        <f t="array" ref="X80">IF(H80="","",INDEX(CATALOGO!AH:AH,MATCH(H80,CATALOGO!AC:AC,0)))</f>
        <v>02</v>
      </c>
      <c r="Y80" s="507" t="str">
        <f t="array" ref="Y80">IF(H80="","",INDEX(CATALOGO!AF:AF,MATCH(H80,CATALOGO!AC:AC,0)))</f>
        <v>NA</v>
      </c>
      <c r="Z80" s="507" t="str">
        <f t="array" ref="Z80">IF(H80="","",INDEX(CATALOGO!AG:AG,MATCH(H80,CATALOGO!AC:AC,0)))</f>
        <v>NA</v>
      </c>
      <c r="AA80" s="508" t="s">
        <v>207</v>
      </c>
      <c r="AB80" s="509" t="s">
        <v>2524</v>
      </c>
      <c r="AC80" s="510" t="s">
        <v>206</v>
      </c>
      <c r="AD80" s="511" t="s">
        <v>44</v>
      </c>
      <c r="AE80" s="512">
        <v>46073</v>
      </c>
      <c r="AF80" s="512">
        <v>46078</v>
      </c>
      <c r="AG80" s="512">
        <v>46078</v>
      </c>
      <c r="AH80" s="512">
        <v>46078</v>
      </c>
      <c r="AI80" s="512">
        <v>46080</v>
      </c>
      <c r="AJ80" s="519">
        <v>60</v>
      </c>
      <c r="AK80" s="512">
        <v>46080</v>
      </c>
      <c r="AL80" s="512">
        <v>46142</v>
      </c>
      <c r="AM80" s="511" t="s">
        <v>41</v>
      </c>
      <c r="AN80" s="520">
        <v>0</v>
      </c>
      <c r="AO80" s="520">
        <v>0</v>
      </c>
      <c r="AP80" s="520">
        <v>0</v>
      </c>
      <c r="AQ80" s="520">
        <v>0</v>
      </c>
      <c r="AR80" s="520">
        <v>0</v>
      </c>
      <c r="AS80" s="520">
        <v>0</v>
      </c>
      <c r="AT80" s="520">
        <v>0</v>
      </c>
      <c r="AU80" s="520">
        <v>0</v>
      </c>
      <c r="AV80" s="520">
        <v>0</v>
      </c>
      <c r="AW80" s="520">
        <v>0</v>
      </c>
      <c r="AX80" s="520">
        <v>0</v>
      </c>
      <c r="AY80" s="520">
        <v>3080</v>
      </c>
      <c r="AZ80" s="533">
        <f t="shared" si="24"/>
        <v>3080</v>
      </c>
      <c r="BA80" s="509" t="s">
        <v>2536</v>
      </c>
      <c r="BB80" s="534">
        <f>SUMIFS(REPROGRAM!W:W,REPROGRAM!B:B,POA_GC_2025!A80)</f>
        <v>3080</v>
      </c>
      <c r="BC80" s="534">
        <f>SUMIFS(REPROGRAM!Y:Y,REPROGRAM!B:B,POA_GC_2025!A80)</f>
        <v>3080</v>
      </c>
      <c r="BD80" s="534">
        <f t="shared" si="25"/>
        <v>3080</v>
      </c>
      <c r="BE80" s="520">
        <v>0</v>
      </c>
      <c r="BF80" s="539">
        <f>SUMIFS(CERT_PRES!$P:$P,CERT_PRES!$A:$A,$A80,CERT_PRES!$Q:$Q,"ENERO")</f>
        <v>0</v>
      </c>
      <c r="BG80" s="520">
        <v>0</v>
      </c>
      <c r="BH80" s="539">
        <f>SUMIFS(CERT_PRES!$P:$P,CERT_PRES!$A:$A,$A80,CERT_PRES!$Q:$Q,"FEBRERO")</f>
        <v>0</v>
      </c>
      <c r="BI80" s="520">
        <v>3080</v>
      </c>
      <c r="BJ80" s="539">
        <f>SUMIFS(CERT_PRES!$P:$P,CERT_PRES!$A:$A,$A80,CERT_PRES!$Q:$Q,"MARZO")</f>
        <v>3080</v>
      </c>
      <c r="BK80" s="520">
        <v>0</v>
      </c>
      <c r="BL80" s="539">
        <f>SUMIFS(CERT_PRES!$P:$P,CERT_PRES!$A:$A,$A80,CERT_PRES!$Q:$Q,"ABRIL")</f>
        <v>0</v>
      </c>
      <c r="BM80" s="520">
        <v>0</v>
      </c>
      <c r="BN80" s="539">
        <f>SUMIFS(CERT_PRES!$P:$P,CERT_PRES!$A:$A,$A80,CERT_PRES!$Q:$Q,"MAYO")</f>
        <v>0</v>
      </c>
      <c r="BO80" s="520">
        <v>0</v>
      </c>
      <c r="BP80" s="539">
        <f>SUMIFS(CERT_PRES!$P:$P,CERT_PRES!$A:$A,$A80,CERT_PRES!$Q:$Q,"JUNIO")</f>
        <v>0</v>
      </c>
      <c r="BQ80" s="520">
        <v>0</v>
      </c>
      <c r="BR80" s="539">
        <f>SUMIFS(CERT_PRES!$P:$P,CERT_PRES!$A:$A,$A80,CERT_PRES!$Q:$Q,"JULIO")</f>
        <v>0</v>
      </c>
      <c r="BS80" s="520">
        <v>0</v>
      </c>
      <c r="BT80" s="539">
        <f>SUMIFS(CERT_PRES!$P:$P,CERT_PRES!$A:$A,$A80,CERT_PRES!$Q:$Q,"AGOSTO")</f>
        <v>0</v>
      </c>
      <c r="BU80" s="520">
        <v>0</v>
      </c>
      <c r="BV80" s="539">
        <f>SUMIFS(CERT_PRES!$P:$P,CERT_PRES!$A:$A,$A80,CERT_PRES!$Q:$Q,"SEPTIEMBRE")</f>
        <v>0</v>
      </c>
      <c r="BW80" s="520">
        <v>0</v>
      </c>
      <c r="BX80" s="539">
        <f>SUMIFS(CERT_PRES!$P:$P,CERT_PRES!$A:$A,$A80,CERT_PRES!$Q:$Q,"OCTUBRE")</f>
        <v>0</v>
      </c>
      <c r="BY80" s="520">
        <v>0</v>
      </c>
      <c r="BZ80" s="539">
        <f>SUMIFS(CERT_PRES!$P:$P,CERT_PRES!$A:$A,$A80,CERT_PRES!$Q:$Q,"NOVIEMBRE")</f>
        <v>0</v>
      </c>
      <c r="CA80" s="520">
        <v>0</v>
      </c>
      <c r="CB80" s="533">
        <f>SUMIFS(CERT_PRES!$P:$P,CERT_PRES!$A:$A,$A80,CERT_PRES!$Q:$Q,"DICIEMBRE")</f>
        <v>0</v>
      </c>
      <c r="CC80" s="533">
        <f t="shared" si="26"/>
        <v>3080</v>
      </c>
      <c r="CD80" s="552" t="str">
        <f t="shared" si="39"/>
        <v>SI</v>
      </c>
      <c r="CE80" s="553" t="str">
        <f t="shared" si="21"/>
        <v>VALIDADO</v>
      </c>
      <c r="CF80" s="554">
        <f>+((SUMIFS(REPROGRAM!$U:$U,REPROGRAM!$B:$B,$A80,REPROGRAM!$AA:$AA,"NO"))-(SUMIFS(REPROGRAM!$V:$V,REPROGRAM!$B:$B,$A80,REPROGRAM!$AA:$AA,"NO")))</f>
        <v>0</v>
      </c>
      <c r="CG80" s="554">
        <f t="shared" si="27"/>
        <v>3080</v>
      </c>
      <c r="CH80" s="554">
        <f t="shared" si="28"/>
        <v>0</v>
      </c>
      <c r="CI80" s="555" t="e">
        <f t="array" ref="CI80">IF(B80="","",INDEX(CATALOGO!C:C,MATCH(B80,CATALOGO!A:A,0)))</f>
        <v>#N/A</v>
      </c>
      <c r="CJ80" s="555" t="e">
        <f t="array" ref="CJ80">IF(B80="","",INDEX(CATALOGO!B:B,MATCH(B80,CATALOGO!A:A,0)))</f>
        <v>#N/A</v>
      </c>
      <c r="CK80" s="497" t="str">
        <f>IF(D80="","",INDEX(CATALOGO!G:G,MATCH(D80,CATALOGO!D:D,0)))</f>
        <v>COORDINACIÓN ZONAL 4</v>
      </c>
      <c r="CL80" s="497" t="str">
        <f>IF(D80="","",INDEX(CATALOGO!H:H,MATCH(D80,CATALOGO!D:D,0)))</f>
        <v>MANABI</v>
      </c>
      <c r="CM80" s="497" t="str">
        <f>IF(D80="","",INDEX(CATALOGO!I:I,MATCH(D80,CATALOGO!D:D,0)))</f>
        <v>CHONE</v>
      </c>
      <c r="CN80" s="556" t="str">
        <f t="array" ref="CN80">IF(H80="","",INDEX(CATALOGO!AE:AE,MATCH(H80,CATALOGO!AC:AC,0)))</f>
        <v>MEDICAMENTOS Y DISPOSITIVOS MÉDICOS</v>
      </c>
      <c r="CO80" s="497" t="str">
        <f t="shared" si="29"/>
        <v>NO APLICA</v>
      </c>
      <c r="CP80" s="497" t="str">
        <f>IF(E80="","",INDEX(CATALOGO!K:K,MATCH(POA_GC_2025!E80,CATALOGO!J:J,0)))</f>
        <v>PROV</v>
      </c>
      <c r="CQ80" s="497" t="str">
        <f t="shared" si="30"/>
        <v>CORRIENTE</v>
      </c>
      <c r="CR80" s="497" t="str">
        <f t="shared" si="31"/>
        <v>90000004</v>
      </c>
      <c r="CS80" s="562" t="str">
        <f>IFERROR(VLOOKUP(E80,CATALOGO!$AY$3:$AZ$24,2,0)," ")</f>
        <v>G21</v>
      </c>
      <c r="CT80" s="563" t="str">
        <f>IF(E80="","",INDEX(CATALOGO!AK:AK,MATCH(POA_GC_2025!E80,CATALOGO!AN:AN,0)))</f>
        <v>Mejorar las condiciones de vida de la población de forma integral, promoviendo el acceso equitativo a salud, vivienda y bienestar social.</v>
      </c>
      <c r="CU80" s="563" t="str">
        <f>IF(E80="","",INDEX(CATALOGO!AL:AL,MATCH(POA_GC_2025!E80,CATALOGO!AN:AN,0)))</f>
        <v>OE5 Incrementar la cobertura de las prestaciones de servicios de salud</v>
      </c>
      <c r="CV80" s="552" t="str">
        <f>IF(CU80="","",INDEX(CATALOGO!AM:AM,MATCH(POA_GC_2025!CU80,CATALOGO!AL:AL,0)))</f>
        <v>OE_5</v>
      </c>
      <c r="CW80" s="564"/>
      <c r="CX80" s="565">
        <f>SUMIFS(CERT_ACT_POA!AM:AM,CERT_ACT_POA!C:C,A80)</f>
        <v>3080</v>
      </c>
      <c r="CY80" s="565">
        <f t="shared" si="32"/>
        <v>0</v>
      </c>
      <c r="CZ80" s="566">
        <f>SUMIFS(CERT_ACT_POA!$AD:$AD,CERT_ACT_POA!$C:$C,POA_GC_2025!$A80)</f>
        <v>0</v>
      </c>
      <c r="DA80" s="566">
        <f>SUMIFS(CERT_ACT_POA!$AE:$AE,CERT_ACT_POA!$C:$C,POA_GC_2025!$A80)</f>
        <v>0</v>
      </c>
      <c r="DB80" s="566">
        <f>SUMIFS(CERT_ACT_POA!$AF:$AF,CERT_ACT_POA!$C:$C,POA_GC_2025!$A80)</f>
        <v>0</v>
      </c>
      <c r="DC80" s="552" t="str">
        <f t="shared" si="33"/>
        <v>53</v>
      </c>
      <c r="DD80" s="509"/>
      <c r="DE80" s="573"/>
      <c r="DF80" s="574">
        <f>SUMIFS(CERT_PRES!$M:$M,CERT_PRES!$A:$A,$A80)</f>
        <v>0</v>
      </c>
      <c r="DG80" s="574">
        <f>SUMIFS(CERT_PRES!$O:$O,CERT_PRES!$A:$A,$A80)</f>
        <v>3080</v>
      </c>
      <c r="DH80" s="574">
        <f>SUMIFS(CERT_PRES!$P:$P,CERT_PRES!$A:$A,$A80)</f>
        <v>3080</v>
      </c>
      <c r="DI80" s="587">
        <f t="shared" si="34"/>
        <v>0</v>
      </c>
      <c r="DJ80" s="668">
        <f>IFERROR(VLOOKUP($A80,CERT_PRES!$A$6:$L$3884,12,0),0)</f>
        <v>28</v>
      </c>
      <c r="DK80" s="574" t="str">
        <f t="shared" si="35"/>
        <v>OK</v>
      </c>
      <c r="DL80" s="574" t="str">
        <f t="shared" si="36"/>
        <v>OK</v>
      </c>
      <c r="DM80" s="574">
        <f t="shared" si="41"/>
        <v>3080</v>
      </c>
      <c r="DN80" s="574" t="str">
        <f t="shared" si="40"/>
        <v/>
      </c>
      <c r="DO80" s="588">
        <f>IFERROR(VLOOKUP(A80,#REF!,82,0),0)</f>
        <v>0</v>
      </c>
      <c r="DP80" s="589">
        <f t="shared" si="37"/>
        <v>3080</v>
      </c>
      <c r="DQ80" s="590">
        <f t="shared" si="38"/>
        <v>0</v>
      </c>
    </row>
    <row r="81" spans="1:121" s="39" customFormat="1" ht="17.25" customHeight="1">
      <c r="A81" s="3" t="s">
        <v>2739</v>
      </c>
      <c r="B81" s="470" t="str">
        <f>IF(D81="","",INDEX(CATALOGO!E:E,MATCH(D81,CATALOGO!D:D,0)))</f>
        <v>HOSPITAL GENERAL DE CHONE</v>
      </c>
      <c r="C81" s="218" t="s">
        <v>2439</v>
      </c>
      <c r="D81" s="471" t="s">
        <v>954</v>
      </c>
      <c r="E81" s="474" t="s">
        <v>225</v>
      </c>
      <c r="F81" s="471" t="str">
        <f t="shared" si="22"/>
        <v>000</v>
      </c>
      <c r="G81" s="472" t="s">
        <v>196</v>
      </c>
      <c r="H81" s="473">
        <v>530809</v>
      </c>
      <c r="I81" s="486" t="s">
        <v>1155</v>
      </c>
      <c r="J81" s="472" t="s">
        <v>193</v>
      </c>
      <c r="K81" s="487" t="str">
        <f>IF(J81="","",INDEX(CATALOGO!AT:AT,MATCH(POA_GC_2025!J81,CATALOGO!AS:AS,0)))</f>
        <v>0000</v>
      </c>
      <c r="L81" s="487" t="str">
        <f>IF(J81="","",INDEX(CATALOGO!AV:AV,MATCH(POA_GC_2025!J81,CATALOGO!AS:AS,0)))</f>
        <v>0000</v>
      </c>
      <c r="M81" s="488" t="str">
        <f>IF(D81="","",INDEX(CATALOGO!E:E,MATCH(D81,CATALOGO!D:D,0)))</f>
        <v>HOSPITAL GENERAL DE CHONE</v>
      </c>
      <c r="N81" s="489" t="str">
        <f>IF(E81="","",INDEX(CATALOGO!L:L,MATCH(POA_GC_2025!E81,CATALOGO!J:J,0)))</f>
        <v>PROVISION Y PRESTACION DE SERVICIOS DE SALUD</v>
      </c>
      <c r="O81" s="490" t="str">
        <f t="shared" si="23"/>
        <v>SIN PROYECTO</v>
      </c>
      <c r="P81" s="491" t="str">
        <f>IF(CR81="","",INDEX(CATALOGO!Q:Q,MATCH(POA_GC_2025!CR81,CATALOGO!P:P,0)))</f>
        <v>PRESTACION DE SERVICIOS DE SALUD SEGUNDO NIVEL</v>
      </c>
      <c r="Q81" s="496" t="str">
        <f>IF(H81="","",INDEX(CATALOGO!AD:AD,MATCH(POA_GC_2025!H81,CATALOGO!AC:AC,0)))</f>
        <v>MEDICAMENTOS</v>
      </c>
      <c r="R81" s="490" t="str">
        <f t="array" ref="R81">IF(J81="","",INDEX(CATALOGO!AR:AR,MATCH(J81,CATALOGO!AS:AS,0)))</f>
        <v>RECURSOS FISCALES</v>
      </c>
      <c r="S81" s="497" t="str">
        <f>IF(K81="","",INDEX(CATALOGO!AU:AU,MATCH(K81,CATALOGO!AT:AT,0)))</f>
        <v>SIN ORGANISMO</v>
      </c>
      <c r="T81" s="497" t="str">
        <f>IF(L81="","",INDEX(CATALOGO!AW:AW,MATCH(POA_GC_2025!L81,CATALOGO!AV:AV,0)))</f>
        <v>SIN CORRELATIVO</v>
      </c>
      <c r="U81" s="498" t="s">
        <v>620</v>
      </c>
      <c r="V81" s="499" t="s">
        <v>2498</v>
      </c>
      <c r="W81" s="499" t="s">
        <v>2483</v>
      </c>
      <c r="X81" s="500" t="str">
        <f t="array" ref="X81">IF(H81="","",INDEX(CATALOGO!AH:AH,MATCH(H81,CATALOGO!AC:AC,0)))</f>
        <v>02</v>
      </c>
      <c r="Y81" s="507" t="str">
        <f t="array" ref="Y81">IF(H81="","",INDEX(CATALOGO!AF:AF,MATCH(H81,CATALOGO!AC:AC,0)))</f>
        <v>NA</v>
      </c>
      <c r="Z81" s="507" t="str">
        <f t="array" ref="Z81">IF(H81="","",INDEX(CATALOGO!AG:AG,MATCH(H81,CATALOGO!AC:AC,0)))</f>
        <v>NA</v>
      </c>
      <c r="AA81" s="508" t="s">
        <v>207</v>
      </c>
      <c r="AB81" s="509" t="s">
        <v>2525</v>
      </c>
      <c r="AC81" s="510" t="s">
        <v>208</v>
      </c>
      <c r="AD81" s="511" t="s">
        <v>44</v>
      </c>
      <c r="AE81" s="512">
        <v>46073</v>
      </c>
      <c r="AF81" s="512">
        <v>46078</v>
      </c>
      <c r="AG81" s="512">
        <v>46078</v>
      </c>
      <c r="AH81" s="512">
        <v>46078</v>
      </c>
      <c r="AI81" s="512">
        <v>46080</v>
      </c>
      <c r="AJ81" s="519">
        <v>60</v>
      </c>
      <c r="AK81" s="512">
        <v>46080</v>
      </c>
      <c r="AL81" s="512">
        <v>46142</v>
      </c>
      <c r="AM81" s="511" t="s">
        <v>41</v>
      </c>
      <c r="AN81" s="520">
        <v>0</v>
      </c>
      <c r="AO81" s="520">
        <v>0</v>
      </c>
      <c r="AP81" s="520">
        <v>0</v>
      </c>
      <c r="AQ81" s="520">
        <v>0</v>
      </c>
      <c r="AR81" s="520">
        <v>0</v>
      </c>
      <c r="AS81" s="520">
        <v>0</v>
      </c>
      <c r="AT81" s="520">
        <v>0</v>
      </c>
      <c r="AU81" s="520">
        <v>0</v>
      </c>
      <c r="AV81" s="520">
        <v>0</v>
      </c>
      <c r="AW81" s="520">
        <v>0</v>
      </c>
      <c r="AX81" s="520">
        <v>0</v>
      </c>
      <c r="AY81" s="520">
        <v>2244.9299999999998</v>
      </c>
      <c r="AZ81" s="533">
        <f t="shared" si="24"/>
        <v>2244.9299999999998</v>
      </c>
      <c r="BA81" s="509" t="s">
        <v>2536</v>
      </c>
      <c r="BB81" s="534">
        <f>SUMIFS(REPROGRAM!W:W,REPROGRAM!B:B,POA_GC_2025!A81)</f>
        <v>2244.9299999999998</v>
      </c>
      <c r="BC81" s="534">
        <f>SUMIFS(REPROGRAM!Y:Y,REPROGRAM!B:B,POA_GC_2025!A81)</f>
        <v>2244.9299999999998</v>
      </c>
      <c r="BD81" s="534">
        <f t="shared" si="25"/>
        <v>2244.9299999999998</v>
      </c>
      <c r="BE81" s="520">
        <v>0</v>
      </c>
      <c r="BF81" s="539">
        <f>SUMIFS(CERT_PRES!$P:$P,CERT_PRES!$A:$A,$A81,CERT_PRES!$Q:$Q,"ENERO")</f>
        <v>0</v>
      </c>
      <c r="BG81" s="520">
        <v>0</v>
      </c>
      <c r="BH81" s="539">
        <f>SUMIFS(CERT_PRES!$P:$P,CERT_PRES!$A:$A,$A81,CERT_PRES!$Q:$Q,"FEBRERO")</f>
        <v>0</v>
      </c>
      <c r="BI81" s="520">
        <v>144.65</v>
      </c>
      <c r="BJ81" s="539">
        <f>SUMIFS(CERT_PRES!$P:$P,CERT_PRES!$A:$A,$A81,CERT_PRES!$Q:$Q,"MARZO")</f>
        <v>144.65</v>
      </c>
      <c r="BK81" s="520">
        <v>0</v>
      </c>
      <c r="BL81" s="539">
        <f>SUMIFS(CERT_PRES!$P:$P,CERT_PRES!$A:$A,$A81,CERT_PRES!$Q:$Q,"ABRIL")</f>
        <v>0</v>
      </c>
      <c r="BM81" s="520">
        <v>0</v>
      </c>
      <c r="BN81" s="539">
        <f>SUMIFS(CERT_PRES!$P:$P,CERT_PRES!$A:$A,$A81,CERT_PRES!$Q:$Q,"MAYO")</f>
        <v>0</v>
      </c>
      <c r="BO81" s="520">
        <v>2100.2800000000002</v>
      </c>
      <c r="BP81" s="539">
        <f>SUMIFS(CERT_PRES!$P:$P,CERT_PRES!$A:$A,$A81,CERT_PRES!$Q:$Q,"JUNIO")</f>
        <v>0</v>
      </c>
      <c r="BQ81" s="520">
        <v>0</v>
      </c>
      <c r="BR81" s="539">
        <f>SUMIFS(CERT_PRES!$P:$P,CERT_PRES!$A:$A,$A81,CERT_PRES!$Q:$Q,"JULIO")</f>
        <v>0</v>
      </c>
      <c r="BS81" s="520">
        <v>0</v>
      </c>
      <c r="BT81" s="539">
        <f>SUMIFS(CERT_PRES!$P:$P,CERT_PRES!$A:$A,$A81,CERT_PRES!$Q:$Q,"AGOSTO")</f>
        <v>0</v>
      </c>
      <c r="BU81" s="520">
        <v>0</v>
      </c>
      <c r="BV81" s="539">
        <f>SUMIFS(CERT_PRES!$P:$P,CERT_PRES!$A:$A,$A81,CERT_PRES!$Q:$Q,"SEPTIEMBRE")</f>
        <v>0</v>
      </c>
      <c r="BW81" s="520">
        <v>0</v>
      </c>
      <c r="BX81" s="539">
        <f>SUMIFS(CERT_PRES!$P:$P,CERT_PRES!$A:$A,$A81,CERT_PRES!$Q:$Q,"OCTUBRE")</f>
        <v>0</v>
      </c>
      <c r="BY81" s="520">
        <v>0</v>
      </c>
      <c r="BZ81" s="539">
        <f>SUMIFS(CERT_PRES!$P:$P,CERT_PRES!$A:$A,$A81,CERT_PRES!$Q:$Q,"NOVIEMBRE")</f>
        <v>0</v>
      </c>
      <c r="CA81" s="520">
        <v>0</v>
      </c>
      <c r="CB81" s="533">
        <f>SUMIFS(CERT_PRES!$P:$P,CERT_PRES!$A:$A,$A81,CERT_PRES!$Q:$Q,"DICIEMBRE")</f>
        <v>0</v>
      </c>
      <c r="CC81" s="533">
        <f t="shared" si="26"/>
        <v>2244.9300000000003</v>
      </c>
      <c r="CD81" s="552" t="str">
        <f t="shared" si="39"/>
        <v>SI</v>
      </c>
      <c r="CE81" s="553" t="str">
        <f t="shared" si="21"/>
        <v>VALIDADO</v>
      </c>
      <c r="CF81" s="554">
        <f>+((SUMIFS(REPROGRAM!$U:$U,REPROGRAM!$B:$B,$A81,REPROGRAM!$AA:$AA,"NO"))-(SUMIFS(REPROGRAM!$V:$V,REPROGRAM!$B:$B,$A81,REPROGRAM!$AA:$AA,"NO")))</f>
        <v>0</v>
      </c>
      <c r="CG81" s="554">
        <f t="shared" si="27"/>
        <v>2244.9299999999998</v>
      </c>
      <c r="CH81" s="554">
        <f t="shared" si="28"/>
        <v>0</v>
      </c>
      <c r="CI81" s="555" t="e">
        <f t="array" ref="CI81">IF(B81="","",INDEX(CATALOGO!C:C,MATCH(B81,CATALOGO!A:A,0)))</f>
        <v>#N/A</v>
      </c>
      <c r="CJ81" s="555" t="e">
        <f t="array" ref="CJ81">IF(B81="","",INDEX(CATALOGO!B:B,MATCH(B81,CATALOGO!A:A,0)))</f>
        <v>#N/A</v>
      </c>
      <c r="CK81" s="497" t="str">
        <f>IF(D81="","",INDEX(CATALOGO!G:G,MATCH(D81,CATALOGO!D:D,0)))</f>
        <v>COORDINACIÓN ZONAL 4</v>
      </c>
      <c r="CL81" s="497" t="str">
        <f>IF(D81="","",INDEX(CATALOGO!H:H,MATCH(D81,CATALOGO!D:D,0)))</f>
        <v>MANABI</v>
      </c>
      <c r="CM81" s="497" t="str">
        <f>IF(D81="","",INDEX(CATALOGO!I:I,MATCH(D81,CATALOGO!D:D,0)))</f>
        <v>CHONE</v>
      </c>
      <c r="CN81" s="556" t="str">
        <f t="array" ref="CN81">IF(H81="","",INDEX(CATALOGO!AE:AE,MATCH(H81,CATALOGO!AC:AC,0)))</f>
        <v>MEDICAMENTOS Y DISPOSITIVOS MÉDICOS</v>
      </c>
      <c r="CO81" s="497" t="str">
        <f t="shared" si="29"/>
        <v>NO APLICA</v>
      </c>
      <c r="CP81" s="497" t="str">
        <f>IF(E81="","",INDEX(CATALOGO!K:K,MATCH(POA_GC_2025!E81,CATALOGO!J:J,0)))</f>
        <v>PROV</v>
      </c>
      <c r="CQ81" s="497" t="str">
        <f t="shared" si="30"/>
        <v>CORRIENTE</v>
      </c>
      <c r="CR81" s="497" t="str">
        <f t="shared" si="31"/>
        <v>90000004</v>
      </c>
      <c r="CS81" s="562" t="str">
        <f>IFERROR(VLOOKUP(E81,CATALOGO!$AY$3:$AZ$24,2,0)," ")</f>
        <v>G21</v>
      </c>
      <c r="CT81" s="563" t="str">
        <f>IF(E81="","",INDEX(CATALOGO!AK:AK,MATCH(POA_GC_2025!E81,CATALOGO!AN:AN,0)))</f>
        <v>Mejorar las condiciones de vida de la población de forma integral, promoviendo el acceso equitativo a salud, vivienda y bienestar social.</v>
      </c>
      <c r="CU81" s="563" t="str">
        <f>IF(E81="","",INDEX(CATALOGO!AL:AL,MATCH(POA_GC_2025!E81,CATALOGO!AN:AN,0)))</f>
        <v>OE5 Incrementar la cobertura de las prestaciones de servicios de salud</v>
      </c>
      <c r="CV81" s="552" t="str">
        <f>IF(CU81="","",INDEX(CATALOGO!AM:AM,MATCH(POA_GC_2025!CU81,CATALOGO!AL:AL,0)))</f>
        <v>OE_5</v>
      </c>
      <c r="CW81" s="564"/>
      <c r="CX81" s="565">
        <f>SUMIFS(CERT_ACT_POA!AM:AM,CERT_ACT_POA!C:C,A81)</f>
        <v>2244.9299999999998</v>
      </c>
      <c r="CY81" s="565">
        <f t="shared" si="32"/>
        <v>0</v>
      </c>
      <c r="CZ81" s="566">
        <f>SUMIFS(CERT_ACT_POA!$AD:$AD,CERT_ACT_POA!$C:$C,POA_GC_2025!$A81)</f>
        <v>0</v>
      </c>
      <c r="DA81" s="566">
        <f>SUMIFS(CERT_ACT_POA!$AE:$AE,CERT_ACT_POA!$C:$C,POA_GC_2025!$A81)</f>
        <v>0</v>
      </c>
      <c r="DB81" s="566">
        <f>SUMIFS(CERT_ACT_POA!$AF:$AF,CERT_ACT_POA!$C:$C,POA_GC_2025!$A81)</f>
        <v>0</v>
      </c>
      <c r="DC81" s="552" t="str">
        <f t="shared" si="33"/>
        <v>53</v>
      </c>
      <c r="DD81" s="509"/>
      <c r="DE81" s="573"/>
      <c r="DF81" s="574">
        <f>SUMIFS(CERT_PRES!$M:$M,CERT_PRES!$A:$A,$A81)</f>
        <v>0</v>
      </c>
      <c r="DG81" s="574">
        <f>SUMIFS(CERT_PRES!$O:$O,CERT_PRES!$A:$A,$A81)</f>
        <v>2244.9299999999998</v>
      </c>
      <c r="DH81" s="574">
        <f>SUMIFS(CERT_PRES!$P:$P,CERT_PRES!$A:$A,$A81)</f>
        <v>144.65</v>
      </c>
      <c r="DI81" s="587">
        <f t="shared" si="34"/>
        <v>0</v>
      </c>
      <c r="DJ81" s="668">
        <f>IFERROR(VLOOKUP($A81,CERT_PRES!$A$6:$L$3884,12,0),0)</f>
        <v>32</v>
      </c>
      <c r="DK81" s="574" t="str">
        <f t="shared" si="35"/>
        <v>OK</v>
      </c>
      <c r="DL81" s="574" t="str">
        <f t="shared" si="36"/>
        <v>OK</v>
      </c>
      <c r="DM81" s="574">
        <f t="shared" si="41"/>
        <v>144.65</v>
      </c>
      <c r="DN81" s="574" t="str">
        <f t="shared" si="40"/>
        <v/>
      </c>
      <c r="DO81" s="588">
        <f>IFERROR(VLOOKUP(A81,#REF!,82,0),0)</f>
        <v>0</v>
      </c>
      <c r="DP81" s="589">
        <f t="shared" si="37"/>
        <v>2244.9299999999998</v>
      </c>
      <c r="DQ81" s="590">
        <f t="shared" si="38"/>
        <v>0</v>
      </c>
    </row>
    <row r="82" spans="1:121" s="39" customFormat="1" ht="17.25" customHeight="1">
      <c r="A82" s="3" t="s">
        <v>2740</v>
      </c>
      <c r="B82" s="470" t="str">
        <f>IF(D82="","",INDEX(CATALOGO!E:E,MATCH(D82,CATALOGO!D:D,0)))</f>
        <v>HOSPITAL GENERAL DE CHONE</v>
      </c>
      <c r="C82" s="218" t="s">
        <v>2439</v>
      </c>
      <c r="D82" s="471" t="s">
        <v>954</v>
      </c>
      <c r="E82" s="474" t="s">
        <v>225</v>
      </c>
      <c r="F82" s="471" t="str">
        <f t="shared" si="22"/>
        <v>000</v>
      </c>
      <c r="G82" s="472" t="s">
        <v>196</v>
      </c>
      <c r="H82" s="473">
        <v>530809</v>
      </c>
      <c r="I82" s="486" t="s">
        <v>1155</v>
      </c>
      <c r="J82" s="472" t="s">
        <v>193</v>
      </c>
      <c r="K82" s="487" t="str">
        <f>IF(J82="","",INDEX(CATALOGO!AT:AT,MATCH(POA_GC_2025!J82,CATALOGO!AS:AS,0)))</f>
        <v>0000</v>
      </c>
      <c r="L82" s="487" t="str">
        <f>IF(J82="","",INDEX(CATALOGO!AV:AV,MATCH(POA_GC_2025!J82,CATALOGO!AS:AS,0)))</f>
        <v>0000</v>
      </c>
      <c r="M82" s="488" t="str">
        <f>IF(D82="","",INDEX(CATALOGO!E:E,MATCH(D82,CATALOGO!D:D,0)))</f>
        <v>HOSPITAL GENERAL DE CHONE</v>
      </c>
      <c r="N82" s="489" t="str">
        <f>IF(E82="","",INDEX(CATALOGO!L:L,MATCH(POA_GC_2025!E82,CATALOGO!J:J,0)))</f>
        <v>PROVISION Y PRESTACION DE SERVICIOS DE SALUD</v>
      </c>
      <c r="O82" s="490" t="str">
        <f t="shared" si="23"/>
        <v>SIN PROYECTO</v>
      </c>
      <c r="P82" s="491" t="str">
        <f>IF(CR82="","",INDEX(CATALOGO!Q:Q,MATCH(POA_GC_2025!CR82,CATALOGO!P:P,0)))</f>
        <v>PRESTACION DE SERVICIOS DE SALUD SEGUNDO NIVEL</v>
      </c>
      <c r="Q82" s="496" t="str">
        <f>IF(H82="","",INDEX(CATALOGO!AD:AD,MATCH(POA_GC_2025!H82,CATALOGO!AC:AC,0)))</f>
        <v>MEDICAMENTOS</v>
      </c>
      <c r="R82" s="490" t="str">
        <f t="array" ref="R82">IF(J82="","",INDEX(CATALOGO!AR:AR,MATCH(J82,CATALOGO!AS:AS,0)))</f>
        <v>RECURSOS FISCALES</v>
      </c>
      <c r="S82" s="497" t="str">
        <f>IF(K82="","",INDEX(CATALOGO!AU:AU,MATCH(K82,CATALOGO!AT:AT,0)))</f>
        <v>SIN ORGANISMO</v>
      </c>
      <c r="T82" s="497" t="str">
        <f>IF(L82="","",INDEX(CATALOGO!AW:AW,MATCH(POA_GC_2025!L82,CATALOGO!AV:AV,0)))</f>
        <v>SIN CORRELATIVO</v>
      </c>
      <c r="U82" s="498" t="s">
        <v>620</v>
      </c>
      <c r="V82" s="499" t="s">
        <v>2498</v>
      </c>
      <c r="W82" s="499" t="s">
        <v>2483</v>
      </c>
      <c r="X82" s="500" t="str">
        <f t="array" ref="X82">IF(H82="","",INDEX(CATALOGO!AH:AH,MATCH(H82,CATALOGO!AC:AC,0)))</f>
        <v>02</v>
      </c>
      <c r="Y82" s="507" t="str">
        <f t="array" ref="Y82">IF(H82="","",INDEX(CATALOGO!AF:AF,MATCH(H82,CATALOGO!AC:AC,0)))</f>
        <v>NA</v>
      </c>
      <c r="Z82" s="507" t="str">
        <f t="array" ref="Z82">IF(H82="","",INDEX(CATALOGO!AG:AG,MATCH(H82,CATALOGO!AC:AC,0)))</f>
        <v>NA</v>
      </c>
      <c r="AA82" s="508" t="s">
        <v>207</v>
      </c>
      <c r="AB82" s="509" t="s">
        <v>2526</v>
      </c>
      <c r="AC82" s="510" t="s">
        <v>206</v>
      </c>
      <c r="AD82" s="511" t="s">
        <v>44</v>
      </c>
      <c r="AE82" s="512">
        <v>46073</v>
      </c>
      <c r="AF82" s="512">
        <v>46078</v>
      </c>
      <c r="AG82" s="512">
        <v>46078</v>
      </c>
      <c r="AH82" s="512">
        <v>46078</v>
      </c>
      <c r="AI82" s="512">
        <v>46080</v>
      </c>
      <c r="AJ82" s="519">
        <v>60</v>
      </c>
      <c r="AK82" s="512">
        <v>46080</v>
      </c>
      <c r="AL82" s="512">
        <v>46142</v>
      </c>
      <c r="AM82" s="511" t="s">
        <v>41</v>
      </c>
      <c r="AN82" s="520">
        <v>0</v>
      </c>
      <c r="AO82" s="520">
        <v>0</v>
      </c>
      <c r="AP82" s="520">
        <v>0</v>
      </c>
      <c r="AQ82" s="520">
        <v>0</v>
      </c>
      <c r="AR82" s="520">
        <v>0</v>
      </c>
      <c r="AS82" s="520">
        <v>0</v>
      </c>
      <c r="AT82" s="520">
        <v>0</v>
      </c>
      <c r="AU82" s="520">
        <v>0</v>
      </c>
      <c r="AV82" s="520">
        <v>0</v>
      </c>
      <c r="AW82" s="520">
        <v>0</v>
      </c>
      <c r="AX82" s="520">
        <v>0</v>
      </c>
      <c r="AY82" s="520">
        <v>1890</v>
      </c>
      <c r="AZ82" s="533">
        <f t="shared" si="24"/>
        <v>1890</v>
      </c>
      <c r="BA82" s="509"/>
      <c r="BB82" s="534">
        <f>SUMIFS(REPROGRAM!W:W,REPROGRAM!B:B,POA_GC_2025!A82)</f>
        <v>1890</v>
      </c>
      <c r="BC82" s="534">
        <f>SUMIFS(REPROGRAM!Y:Y,REPROGRAM!B:B,POA_GC_2025!A82)</f>
        <v>1890</v>
      </c>
      <c r="BD82" s="534">
        <f t="shared" si="25"/>
        <v>1890</v>
      </c>
      <c r="BE82" s="520">
        <v>0</v>
      </c>
      <c r="BF82" s="539">
        <f>SUMIFS(CERT_PRES!$P:$P,CERT_PRES!$A:$A,$A82,CERT_PRES!$Q:$Q,"ENERO")</f>
        <v>0</v>
      </c>
      <c r="BG82" s="520">
        <v>0</v>
      </c>
      <c r="BH82" s="539">
        <f>SUMIFS(CERT_PRES!$P:$P,CERT_PRES!$A:$A,$A82,CERT_PRES!$Q:$Q,"FEBRERO")</f>
        <v>0</v>
      </c>
      <c r="BI82" s="520">
        <v>1890</v>
      </c>
      <c r="BJ82" s="539">
        <f>SUMIFS(CERT_PRES!$P:$P,CERT_PRES!$A:$A,$A82,CERT_PRES!$Q:$Q,"MARZO")</f>
        <v>1890</v>
      </c>
      <c r="BK82" s="520">
        <v>0</v>
      </c>
      <c r="BL82" s="539">
        <f>SUMIFS(CERT_PRES!$P:$P,CERT_PRES!$A:$A,$A82,CERT_PRES!$Q:$Q,"ABRIL")</f>
        <v>0</v>
      </c>
      <c r="BM82" s="520">
        <v>0</v>
      </c>
      <c r="BN82" s="539">
        <f>SUMIFS(CERT_PRES!$P:$P,CERT_PRES!$A:$A,$A82,CERT_PRES!$Q:$Q,"MAYO")</f>
        <v>0</v>
      </c>
      <c r="BO82" s="520">
        <v>0</v>
      </c>
      <c r="BP82" s="539">
        <f>SUMIFS(CERT_PRES!$P:$P,CERT_PRES!$A:$A,$A82,CERT_PRES!$Q:$Q,"JUNIO")</f>
        <v>0</v>
      </c>
      <c r="BQ82" s="520">
        <v>0</v>
      </c>
      <c r="BR82" s="539">
        <f>SUMIFS(CERT_PRES!$P:$P,CERT_PRES!$A:$A,$A82,CERT_PRES!$Q:$Q,"JULIO")</f>
        <v>0</v>
      </c>
      <c r="BS82" s="520">
        <v>0</v>
      </c>
      <c r="BT82" s="539">
        <f>SUMIFS(CERT_PRES!$P:$P,CERT_PRES!$A:$A,$A82,CERT_PRES!$Q:$Q,"AGOSTO")</f>
        <v>0</v>
      </c>
      <c r="BU82" s="520">
        <v>0</v>
      </c>
      <c r="BV82" s="539">
        <f>SUMIFS(CERT_PRES!$P:$P,CERT_PRES!$A:$A,$A82,CERT_PRES!$Q:$Q,"SEPTIEMBRE")</f>
        <v>0</v>
      </c>
      <c r="BW82" s="520">
        <v>0</v>
      </c>
      <c r="BX82" s="539">
        <f>SUMIFS(CERT_PRES!$P:$P,CERT_PRES!$A:$A,$A82,CERT_PRES!$Q:$Q,"OCTUBRE")</f>
        <v>0</v>
      </c>
      <c r="BY82" s="520">
        <v>0</v>
      </c>
      <c r="BZ82" s="539">
        <f>SUMIFS(CERT_PRES!$P:$P,CERT_PRES!$A:$A,$A82,CERT_PRES!$Q:$Q,"NOVIEMBRE")</f>
        <v>0</v>
      </c>
      <c r="CA82" s="520">
        <v>0</v>
      </c>
      <c r="CB82" s="533">
        <f>SUMIFS(CERT_PRES!$P:$P,CERT_PRES!$A:$A,$A82,CERT_PRES!$Q:$Q,"DICIEMBRE")</f>
        <v>0</v>
      </c>
      <c r="CC82" s="533">
        <f t="shared" si="26"/>
        <v>1890</v>
      </c>
      <c r="CD82" s="552" t="str">
        <f t="shared" si="39"/>
        <v>SI</v>
      </c>
      <c r="CE82" s="553" t="str">
        <f t="shared" si="21"/>
        <v>VALIDADO</v>
      </c>
      <c r="CF82" s="554">
        <f>+((SUMIFS(REPROGRAM!$U:$U,REPROGRAM!$B:$B,$A82,REPROGRAM!$AA:$AA,"NO"))-(SUMIFS(REPROGRAM!$V:$V,REPROGRAM!$B:$B,$A82,REPROGRAM!$AA:$AA,"NO")))</f>
        <v>0</v>
      </c>
      <c r="CG82" s="554">
        <f t="shared" si="27"/>
        <v>1890</v>
      </c>
      <c r="CH82" s="554">
        <f t="shared" si="28"/>
        <v>0</v>
      </c>
      <c r="CI82" s="555" t="e">
        <f t="array" ref="CI82">IF(B82="","",INDEX(CATALOGO!C:C,MATCH(B82,CATALOGO!A:A,0)))</f>
        <v>#N/A</v>
      </c>
      <c r="CJ82" s="555" t="e">
        <f t="array" ref="CJ82">IF(B82="","",INDEX(CATALOGO!B:B,MATCH(B82,CATALOGO!A:A,0)))</f>
        <v>#N/A</v>
      </c>
      <c r="CK82" s="497" t="str">
        <f>IF(D82="","",INDEX(CATALOGO!G:G,MATCH(D82,CATALOGO!D:D,0)))</f>
        <v>COORDINACIÓN ZONAL 4</v>
      </c>
      <c r="CL82" s="497" t="str">
        <f>IF(D82="","",INDEX(CATALOGO!H:H,MATCH(D82,CATALOGO!D:D,0)))</f>
        <v>MANABI</v>
      </c>
      <c r="CM82" s="497" t="str">
        <f>IF(D82="","",INDEX(CATALOGO!I:I,MATCH(D82,CATALOGO!D:D,0)))</f>
        <v>CHONE</v>
      </c>
      <c r="CN82" s="556" t="str">
        <f t="array" ref="CN82">IF(H82="","",INDEX(CATALOGO!AE:AE,MATCH(H82,CATALOGO!AC:AC,0)))</f>
        <v>MEDICAMENTOS Y DISPOSITIVOS MÉDICOS</v>
      </c>
      <c r="CO82" s="497" t="str">
        <f t="shared" si="29"/>
        <v>NO APLICA</v>
      </c>
      <c r="CP82" s="497" t="str">
        <f>IF(E82="","",INDEX(CATALOGO!K:K,MATCH(POA_GC_2025!E82,CATALOGO!J:J,0)))</f>
        <v>PROV</v>
      </c>
      <c r="CQ82" s="497" t="str">
        <f t="shared" si="30"/>
        <v>CORRIENTE</v>
      </c>
      <c r="CR82" s="497" t="str">
        <f t="shared" si="31"/>
        <v>90000004</v>
      </c>
      <c r="CS82" s="562" t="str">
        <f>IFERROR(VLOOKUP(E82,CATALOGO!$AY$3:$AZ$24,2,0)," ")</f>
        <v>G21</v>
      </c>
      <c r="CT82" s="563" t="str">
        <f>IF(E82="","",INDEX(CATALOGO!AK:AK,MATCH(POA_GC_2025!E82,CATALOGO!AN:AN,0)))</f>
        <v>Mejorar las condiciones de vida de la población de forma integral, promoviendo el acceso equitativo a salud, vivienda y bienestar social.</v>
      </c>
      <c r="CU82" s="563" t="str">
        <f>IF(E82="","",INDEX(CATALOGO!AL:AL,MATCH(POA_GC_2025!E82,CATALOGO!AN:AN,0)))</f>
        <v>OE5 Incrementar la cobertura de las prestaciones de servicios de salud</v>
      </c>
      <c r="CV82" s="552" t="str">
        <f>IF(CU82="","",INDEX(CATALOGO!AM:AM,MATCH(POA_GC_2025!CU82,CATALOGO!AL:AL,0)))</f>
        <v>OE_5</v>
      </c>
      <c r="CW82" s="564"/>
      <c r="CX82" s="565">
        <f>SUMIFS(CERT_ACT_POA!AM:AM,CERT_ACT_POA!C:C,A82)</f>
        <v>1890</v>
      </c>
      <c r="CY82" s="565">
        <f t="shared" si="32"/>
        <v>0</v>
      </c>
      <c r="CZ82" s="566">
        <f>SUMIFS(CERT_ACT_POA!$AD:$AD,CERT_ACT_POA!$C:$C,POA_GC_2025!$A82)</f>
        <v>0</v>
      </c>
      <c r="DA82" s="566">
        <f>SUMIFS(CERT_ACT_POA!$AE:$AE,CERT_ACT_POA!$C:$C,POA_GC_2025!$A82)</f>
        <v>0</v>
      </c>
      <c r="DB82" s="566">
        <f>SUMIFS(CERT_ACT_POA!$AF:$AF,CERT_ACT_POA!$C:$C,POA_GC_2025!$A82)</f>
        <v>0</v>
      </c>
      <c r="DC82" s="552" t="str">
        <f t="shared" si="33"/>
        <v>53</v>
      </c>
      <c r="DD82" s="509"/>
      <c r="DE82" s="573"/>
      <c r="DF82" s="574">
        <f>SUMIFS(CERT_PRES!$M:$M,CERT_PRES!$A:$A,$A82)</f>
        <v>0</v>
      </c>
      <c r="DG82" s="574">
        <f>SUMIFS(CERT_PRES!$O:$O,CERT_PRES!$A:$A,$A82)</f>
        <v>1890</v>
      </c>
      <c r="DH82" s="574">
        <f>SUMIFS(CERT_PRES!$P:$P,CERT_PRES!$A:$A,$A82)</f>
        <v>1890</v>
      </c>
      <c r="DI82" s="587">
        <f t="shared" si="34"/>
        <v>0</v>
      </c>
      <c r="DJ82" s="668">
        <f>IFERROR(VLOOKUP($A82,CERT_PRES!$A$6:$L$3884,12,0),0)</f>
        <v>27</v>
      </c>
      <c r="DK82" s="574" t="str">
        <f t="shared" si="35"/>
        <v>OK</v>
      </c>
      <c r="DL82" s="574" t="str">
        <f t="shared" si="36"/>
        <v>OK</v>
      </c>
      <c r="DM82" s="574">
        <f t="shared" si="41"/>
        <v>1890</v>
      </c>
      <c r="DN82" s="574" t="str">
        <f t="shared" si="40"/>
        <v/>
      </c>
      <c r="DO82" s="588">
        <f>IFERROR(VLOOKUP(A82,#REF!,82,0),0)</f>
        <v>0</v>
      </c>
      <c r="DP82" s="589">
        <f t="shared" si="37"/>
        <v>1890</v>
      </c>
      <c r="DQ82" s="590">
        <f t="shared" si="38"/>
        <v>0</v>
      </c>
    </row>
    <row r="83" spans="1:121" s="39" customFormat="1" ht="17.25" customHeight="1">
      <c r="A83" s="3" t="s">
        <v>2741</v>
      </c>
      <c r="B83" s="470" t="str">
        <f>IF(D83="","",INDEX(CATALOGO!E:E,MATCH(D83,CATALOGO!D:D,0)))</f>
        <v>HOSPITAL GENERAL DE CHONE</v>
      </c>
      <c r="C83" s="218" t="s">
        <v>2439</v>
      </c>
      <c r="D83" s="471" t="s">
        <v>954</v>
      </c>
      <c r="E83" s="474" t="s">
        <v>225</v>
      </c>
      <c r="F83" s="471" t="str">
        <f t="shared" si="22"/>
        <v>000</v>
      </c>
      <c r="G83" s="472" t="s">
        <v>196</v>
      </c>
      <c r="H83" s="473">
        <v>530809</v>
      </c>
      <c r="I83" s="486" t="s">
        <v>1155</v>
      </c>
      <c r="J83" s="472" t="s">
        <v>193</v>
      </c>
      <c r="K83" s="487" t="str">
        <f>IF(J83="","",INDEX(CATALOGO!AT:AT,MATCH(POA_GC_2025!J83,CATALOGO!AS:AS,0)))</f>
        <v>0000</v>
      </c>
      <c r="L83" s="487" t="str">
        <f>IF(J83="","",INDEX(CATALOGO!AV:AV,MATCH(POA_GC_2025!J83,CATALOGO!AS:AS,0)))</f>
        <v>0000</v>
      </c>
      <c r="M83" s="488" t="str">
        <f>IF(D83="","",INDEX(CATALOGO!E:E,MATCH(D83,CATALOGO!D:D,0)))</f>
        <v>HOSPITAL GENERAL DE CHONE</v>
      </c>
      <c r="N83" s="489" t="str">
        <f>IF(E83="","",INDEX(CATALOGO!L:L,MATCH(POA_GC_2025!E83,CATALOGO!J:J,0)))</f>
        <v>PROVISION Y PRESTACION DE SERVICIOS DE SALUD</v>
      </c>
      <c r="O83" s="490" t="str">
        <f t="shared" si="23"/>
        <v>SIN PROYECTO</v>
      </c>
      <c r="P83" s="491" t="str">
        <f>IF(CR83="","",INDEX(CATALOGO!Q:Q,MATCH(POA_GC_2025!CR83,CATALOGO!P:P,0)))</f>
        <v>PRESTACION DE SERVICIOS DE SALUD SEGUNDO NIVEL</v>
      </c>
      <c r="Q83" s="496" t="str">
        <f>IF(H83="","",INDEX(CATALOGO!AD:AD,MATCH(POA_GC_2025!H83,CATALOGO!AC:AC,0)))</f>
        <v>MEDICAMENTOS</v>
      </c>
      <c r="R83" s="490" t="str">
        <f t="array" ref="R83">IF(J83="","",INDEX(CATALOGO!AR:AR,MATCH(J83,CATALOGO!AS:AS,0)))</f>
        <v>RECURSOS FISCALES</v>
      </c>
      <c r="S83" s="497" t="str">
        <f>IF(K83="","",INDEX(CATALOGO!AU:AU,MATCH(K83,CATALOGO!AT:AT,0)))</f>
        <v>SIN ORGANISMO</v>
      </c>
      <c r="T83" s="497" t="str">
        <f>IF(L83="","",INDEX(CATALOGO!AW:AW,MATCH(POA_GC_2025!L83,CATALOGO!AV:AV,0)))</f>
        <v>SIN CORRELATIVO</v>
      </c>
      <c r="U83" s="498" t="s">
        <v>620</v>
      </c>
      <c r="V83" s="499" t="s">
        <v>2498</v>
      </c>
      <c r="W83" s="499" t="s">
        <v>2483</v>
      </c>
      <c r="X83" s="500" t="str">
        <f t="array" ref="X83">IF(H83="","",INDEX(CATALOGO!AH:AH,MATCH(H83,CATALOGO!AC:AC,0)))</f>
        <v>02</v>
      </c>
      <c r="Y83" s="507" t="str">
        <f t="array" ref="Y83">IF(H83="","",INDEX(CATALOGO!AF:AF,MATCH(H83,CATALOGO!AC:AC,0)))</f>
        <v>NA</v>
      </c>
      <c r="Z83" s="507" t="str">
        <f t="array" ref="Z83">IF(H83="","",INDEX(CATALOGO!AG:AG,MATCH(H83,CATALOGO!AC:AC,0)))</f>
        <v>NA</v>
      </c>
      <c r="AA83" s="508" t="s">
        <v>194</v>
      </c>
      <c r="AB83" s="509" t="s">
        <v>2774</v>
      </c>
      <c r="AC83" s="510" t="s">
        <v>206</v>
      </c>
      <c r="AD83" s="511" t="s">
        <v>41</v>
      </c>
      <c r="AE83" s="512">
        <v>46073</v>
      </c>
      <c r="AF83" s="512">
        <v>46073</v>
      </c>
      <c r="AG83" s="512">
        <v>46056</v>
      </c>
      <c r="AH83" s="512">
        <v>46056</v>
      </c>
      <c r="AI83" s="512">
        <v>46056</v>
      </c>
      <c r="AJ83" s="519"/>
      <c r="AK83" s="512">
        <v>46056</v>
      </c>
      <c r="AL83" s="512">
        <v>46078</v>
      </c>
      <c r="AM83" s="511" t="s">
        <v>41</v>
      </c>
      <c r="AN83" s="520">
        <v>0</v>
      </c>
      <c r="AO83" s="520">
        <v>0</v>
      </c>
      <c r="AP83" s="520">
        <v>0</v>
      </c>
      <c r="AQ83" s="520">
        <v>0</v>
      </c>
      <c r="AR83" s="520">
        <v>50000</v>
      </c>
      <c r="AS83" s="520">
        <v>0</v>
      </c>
      <c r="AT83" s="520">
        <v>0</v>
      </c>
      <c r="AU83" s="520">
        <v>0</v>
      </c>
      <c r="AV83" s="520">
        <v>0</v>
      </c>
      <c r="AW83" s="520">
        <v>0</v>
      </c>
      <c r="AX83" s="520">
        <v>0</v>
      </c>
      <c r="AY83" s="520">
        <v>0</v>
      </c>
      <c r="AZ83" s="533">
        <f t="shared" si="24"/>
        <v>50000</v>
      </c>
      <c r="BA83" s="509" t="s">
        <v>2536</v>
      </c>
      <c r="BB83" s="534">
        <f>SUMIFS(REPROGRAM!W:W,REPROGRAM!B:B,POA_GC_2025!A83)</f>
        <v>6764</v>
      </c>
      <c r="BC83" s="534">
        <f>SUMIFS(REPROGRAM!Y:Y,REPROGRAM!B:B,POA_GC_2025!A83)</f>
        <v>50000</v>
      </c>
      <c r="BD83" s="534">
        <f t="shared" si="25"/>
        <v>6764</v>
      </c>
      <c r="BE83" s="520">
        <v>0</v>
      </c>
      <c r="BF83" s="539">
        <f>SUMIFS(CERT_PRES!$P:$P,CERT_PRES!$A:$A,$A83,CERT_PRES!$Q:$Q,"ENERO")</f>
        <v>0</v>
      </c>
      <c r="BG83" s="520">
        <v>0</v>
      </c>
      <c r="BH83" s="539">
        <f>SUMIFS(CERT_PRES!$P:$P,CERT_PRES!$A:$A,$A83,CERT_PRES!$Q:$Q,"FEBRERO")</f>
        <v>0</v>
      </c>
      <c r="BI83" s="520">
        <v>0</v>
      </c>
      <c r="BJ83" s="539">
        <f>SUMIFS(CERT_PRES!$P:$P,CERT_PRES!$A:$A,$A83,CERT_PRES!$Q:$Q,"MARZO")</f>
        <v>0</v>
      </c>
      <c r="BK83" s="520">
        <v>0</v>
      </c>
      <c r="BL83" s="539">
        <f>SUMIFS(CERT_PRES!$P:$P,CERT_PRES!$A:$A,$A83,CERT_PRES!$Q:$Q,"ABRIL")</f>
        <v>0</v>
      </c>
      <c r="BM83" s="520">
        <v>0</v>
      </c>
      <c r="BN83" s="539">
        <f>SUMIFS(CERT_PRES!$P:$P,CERT_PRES!$A:$A,$A83,CERT_PRES!$Q:$Q,"MAYO")</f>
        <v>0</v>
      </c>
      <c r="BO83" s="520">
        <v>6764</v>
      </c>
      <c r="BP83" s="539">
        <f>SUMIFS(CERT_PRES!$P:$P,CERT_PRES!$A:$A,$A83,CERT_PRES!$Q:$Q,"JUNIO")</f>
        <v>0</v>
      </c>
      <c r="BQ83" s="520">
        <v>0</v>
      </c>
      <c r="BR83" s="539">
        <f>SUMIFS(CERT_PRES!$P:$P,CERT_PRES!$A:$A,$A83,CERT_PRES!$Q:$Q,"JULIO")</f>
        <v>0</v>
      </c>
      <c r="BS83" s="520">
        <v>0</v>
      </c>
      <c r="BT83" s="539">
        <f>SUMIFS(CERT_PRES!$P:$P,CERT_PRES!$A:$A,$A83,CERT_PRES!$Q:$Q,"AGOSTO")</f>
        <v>0</v>
      </c>
      <c r="BU83" s="520">
        <v>0</v>
      </c>
      <c r="BV83" s="539">
        <f>SUMIFS(CERT_PRES!$P:$P,CERT_PRES!$A:$A,$A83,CERT_PRES!$Q:$Q,"SEPTIEMBRE")</f>
        <v>0</v>
      </c>
      <c r="BW83" s="520">
        <v>0</v>
      </c>
      <c r="BX83" s="539">
        <f>SUMIFS(CERT_PRES!$P:$P,CERT_PRES!$A:$A,$A83,CERT_PRES!$Q:$Q,"OCTUBRE")</f>
        <v>0</v>
      </c>
      <c r="BY83" s="520">
        <v>0</v>
      </c>
      <c r="BZ83" s="539">
        <f>SUMIFS(CERT_PRES!$P:$P,CERT_PRES!$A:$A,$A83,CERT_PRES!$Q:$Q,"NOVIEMBRE")</f>
        <v>0</v>
      </c>
      <c r="CA83" s="520">
        <v>0</v>
      </c>
      <c r="CB83" s="533">
        <f>SUMIFS(CERT_PRES!$P:$P,CERT_PRES!$A:$A,$A83,CERT_PRES!$Q:$Q,"DICIEMBRE")</f>
        <v>0</v>
      </c>
      <c r="CC83" s="533">
        <f t="shared" si="26"/>
        <v>6764</v>
      </c>
      <c r="CD83" s="552" t="str">
        <f t="shared" si="39"/>
        <v>SI</v>
      </c>
      <c r="CE83" s="553" t="str">
        <f t="shared" si="21"/>
        <v>VALIDADO</v>
      </c>
      <c r="CF83" s="554">
        <f>+((SUMIFS(REPROGRAM!$U:$U,REPROGRAM!$B:$B,$A83,REPROGRAM!$AA:$AA,"NO"))-(SUMIFS(REPROGRAM!$V:$V,REPROGRAM!$B:$B,$A83,REPROGRAM!$AA:$AA,"NO")))</f>
        <v>0</v>
      </c>
      <c r="CG83" s="554">
        <f t="shared" si="27"/>
        <v>6764</v>
      </c>
      <c r="CH83" s="554">
        <f t="shared" si="28"/>
        <v>0</v>
      </c>
      <c r="CI83" s="555" t="e">
        <f t="array" ref="CI83">IF(B83="","",INDEX(CATALOGO!C:C,MATCH(B83,CATALOGO!A:A,0)))</f>
        <v>#N/A</v>
      </c>
      <c r="CJ83" s="555" t="e">
        <f t="array" ref="CJ83">IF(B83="","",INDEX(CATALOGO!B:B,MATCH(B83,CATALOGO!A:A,0)))</f>
        <v>#N/A</v>
      </c>
      <c r="CK83" s="497" t="str">
        <f>IF(D83="","",INDEX(CATALOGO!G:G,MATCH(D83,CATALOGO!D:D,0)))</f>
        <v>COORDINACIÓN ZONAL 4</v>
      </c>
      <c r="CL83" s="497" t="str">
        <f>IF(D83="","",INDEX(CATALOGO!H:H,MATCH(D83,CATALOGO!D:D,0)))</f>
        <v>MANABI</v>
      </c>
      <c r="CM83" s="497" t="str">
        <f>IF(D83="","",INDEX(CATALOGO!I:I,MATCH(D83,CATALOGO!D:D,0)))</f>
        <v>CHONE</v>
      </c>
      <c r="CN83" s="556" t="str">
        <f t="array" ref="CN83">IF(H83="","",INDEX(CATALOGO!AE:AE,MATCH(H83,CATALOGO!AC:AC,0)))</f>
        <v>MEDICAMENTOS Y DISPOSITIVOS MÉDICOS</v>
      </c>
      <c r="CO83" s="497" t="str">
        <f t="shared" si="29"/>
        <v>NO APLICA</v>
      </c>
      <c r="CP83" s="497" t="str">
        <f>IF(E83="","",INDEX(CATALOGO!K:K,MATCH(POA_GC_2025!E83,CATALOGO!J:J,0)))</f>
        <v>PROV</v>
      </c>
      <c r="CQ83" s="497" t="str">
        <f t="shared" si="30"/>
        <v>CORRIENTE</v>
      </c>
      <c r="CR83" s="497" t="str">
        <f t="shared" si="31"/>
        <v>90000004</v>
      </c>
      <c r="CS83" s="562" t="str">
        <f>IFERROR(VLOOKUP(E83,CATALOGO!$AY$3:$AZ$24,2,0)," ")</f>
        <v>G21</v>
      </c>
      <c r="CT83" s="563" t="str">
        <f>IF(E83="","",INDEX(CATALOGO!AK:AK,MATCH(POA_GC_2025!E83,CATALOGO!AN:AN,0)))</f>
        <v>Mejorar las condiciones de vida de la población de forma integral, promoviendo el acceso equitativo a salud, vivienda y bienestar social.</v>
      </c>
      <c r="CU83" s="563" t="str">
        <f>IF(E83="","",INDEX(CATALOGO!AL:AL,MATCH(POA_GC_2025!E83,CATALOGO!AN:AN,0)))</f>
        <v>OE5 Incrementar la cobertura de las prestaciones de servicios de salud</v>
      </c>
      <c r="CV83" s="552" t="str">
        <f>IF(CU83="","",INDEX(CATALOGO!AM:AM,MATCH(POA_GC_2025!CU83,CATALOGO!AL:AL,0)))</f>
        <v>OE_5</v>
      </c>
      <c r="CW83" s="564"/>
      <c r="CX83" s="565">
        <f>SUMIFS(CERT_ACT_POA!AM:AM,CERT_ACT_POA!C:C,A83)</f>
        <v>6764</v>
      </c>
      <c r="CY83" s="565">
        <f t="shared" si="32"/>
        <v>0</v>
      </c>
      <c r="CZ83" s="566">
        <f>SUMIFS(CERT_ACT_POA!$AD:$AD,CERT_ACT_POA!$C:$C,POA_GC_2025!$A83)</f>
        <v>0</v>
      </c>
      <c r="DA83" s="566">
        <f>SUMIFS(CERT_ACT_POA!$AE:$AE,CERT_ACT_POA!$C:$C,POA_GC_2025!$A83)</f>
        <v>0</v>
      </c>
      <c r="DB83" s="566">
        <f>SUMIFS(CERT_ACT_POA!$AF:$AF,CERT_ACT_POA!$C:$C,POA_GC_2025!$A83)</f>
        <v>0</v>
      </c>
      <c r="DC83" s="552" t="str">
        <f t="shared" si="33"/>
        <v>53</v>
      </c>
      <c r="DD83" s="509"/>
      <c r="DE83" s="573"/>
      <c r="DF83" s="574">
        <f>SUMIFS(CERT_PRES!$M:$M,CERT_PRES!$A:$A,$A83)</f>
        <v>0</v>
      </c>
      <c r="DG83" s="574">
        <f>SUMIFS(CERT_PRES!$O:$O,CERT_PRES!$A:$A,$A83)</f>
        <v>6764</v>
      </c>
      <c r="DH83" s="574">
        <f>SUMIFS(CERT_PRES!$P:$P,CERT_PRES!$A:$A,$A83)</f>
        <v>0</v>
      </c>
      <c r="DI83" s="587">
        <f t="shared" si="34"/>
        <v>0</v>
      </c>
      <c r="DJ83" s="668">
        <f>IFERROR(VLOOKUP($A83,CERT_PRES!$A$6:$L$3884,12,0),0)</f>
        <v>34</v>
      </c>
      <c r="DK83" s="574" t="str">
        <f t="shared" si="35"/>
        <v>OK</v>
      </c>
      <c r="DL83" s="574" t="str">
        <f t="shared" si="36"/>
        <v>OK</v>
      </c>
      <c r="DM83" s="574">
        <f t="shared" si="41"/>
        <v>0</v>
      </c>
      <c r="DN83" s="574" t="str">
        <f t="shared" si="40"/>
        <v/>
      </c>
      <c r="DO83" s="588">
        <f>IFERROR(VLOOKUP(A83,#REF!,82,0),0)</f>
        <v>0</v>
      </c>
      <c r="DP83" s="589">
        <f t="shared" si="37"/>
        <v>6764</v>
      </c>
      <c r="DQ83" s="590">
        <f t="shared" si="38"/>
        <v>0</v>
      </c>
    </row>
    <row r="84" spans="1:121" s="39" customFormat="1" ht="17.25" customHeight="1">
      <c r="A84" s="3" t="s">
        <v>2742</v>
      </c>
      <c r="B84" s="470" t="str">
        <f>IF(D84="","",INDEX(CATALOGO!E:E,MATCH(D84,CATALOGO!D:D,0)))</f>
        <v>HOSPITAL GENERAL DE CHONE</v>
      </c>
      <c r="C84" s="218" t="s">
        <v>2439</v>
      </c>
      <c r="D84" s="471" t="s">
        <v>954</v>
      </c>
      <c r="E84" s="474" t="s">
        <v>225</v>
      </c>
      <c r="F84" s="471" t="str">
        <f t="shared" si="22"/>
        <v>000</v>
      </c>
      <c r="G84" s="472" t="s">
        <v>196</v>
      </c>
      <c r="H84" s="473">
        <v>530809</v>
      </c>
      <c r="I84" s="486" t="s">
        <v>1155</v>
      </c>
      <c r="J84" s="472" t="s">
        <v>193</v>
      </c>
      <c r="K84" s="487" t="str">
        <f>IF(J84="","",INDEX(CATALOGO!AT:AT,MATCH(POA_GC_2025!J84,CATALOGO!AS:AS,0)))</f>
        <v>0000</v>
      </c>
      <c r="L84" s="487" t="str">
        <f>IF(J84="","",INDEX(CATALOGO!AV:AV,MATCH(POA_GC_2025!J84,CATALOGO!AS:AS,0)))</f>
        <v>0000</v>
      </c>
      <c r="M84" s="488" t="str">
        <f>IF(D84="","",INDEX(CATALOGO!E:E,MATCH(D84,CATALOGO!D:D,0)))</f>
        <v>HOSPITAL GENERAL DE CHONE</v>
      </c>
      <c r="N84" s="489" t="str">
        <f>IF(E84="","",INDEX(CATALOGO!L:L,MATCH(POA_GC_2025!E84,CATALOGO!J:J,0)))</f>
        <v>PROVISION Y PRESTACION DE SERVICIOS DE SALUD</v>
      </c>
      <c r="O84" s="490" t="str">
        <f t="shared" si="23"/>
        <v>SIN PROYECTO</v>
      </c>
      <c r="P84" s="491" t="str">
        <f>IF(CR84="","",INDEX(CATALOGO!Q:Q,MATCH(POA_GC_2025!CR84,CATALOGO!P:P,0)))</f>
        <v>PRESTACION DE SERVICIOS DE SALUD SEGUNDO NIVEL</v>
      </c>
      <c r="Q84" s="496" t="str">
        <f>IF(H84="","",INDEX(CATALOGO!AD:AD,MATCH(POA_GC_2025!H84,CATALOGO!AC:AC,0)))</f>
        <v>MEDICAMENTOS</v>
      </c>
      <c r="R84" s="490" t="str">
        <f t="array" ref="R84">IF(J84="","",INDEX(CATALOGO!AR:AR,MATCH(J84,CATALOGO!AS:AS,0)))</f>
        <v>RECURSOS FISCALES</v>
      </c>
      <c r="S84" s="497" t="str">
        <f>IF(K84="","",INDEX(CATALOGO!AU:AU,MATCH(K84,CATALOGO!AT:AT,0)))</f>
        <v>SIN ORGANISMO</v>
      </c>
      <c r="T84" s="497" t="str">
        <f>IF(L84="","",INDEX(CATALOGO!AW:AW,MATCH(POA_GC_2025!L84,CATALOGO!AV:AV,0)))</f>
        <v>SIN CORRELATIVO</v>
      </c>
      <c r="U84" s="498" t="s">
        <v>620</v>
      </c>
      <c r="V84" s="499" t="s">
        <v>2498</v>
      </c>
      <c r="W84" s="499" t="s">
        <v>2483</v>
      </c>
      <c r="X84" s="500" t="str">
        <f t="array" ref="X84">IF(H84="","",INDEX(CATALOGO!AH:AH,MATCH(H84,CATALOGO!AC:AC,0)))</f>
        <v>02</v>
      </c>
      <c r="Y84" s="507" t="str">
        <f t="array" ref="Y84">IF(H84="","",INDEX(CATALOGO!AF:AF,MATCH(H84,CATALOGO!AC:AC,0)))</f>
        <v>NA</v>
      </c>
      <c r="Z84" s="507" t="str">
        <f t="array" ref="Z84">IF(H84="","",INDEX(CATALOGO!AG:AG,MATCH(H84,CATALOGO!AC:AC,0)))</f>
        <v>NA</v>
      </c>
      <c r="AA84" s="508" t="s">
        <v>207</v>
      </c>
      <c r="AB84" s="509" t="s">
        <v>2533</v>
      </c>
      <c r="AC84" s="510" t="s">
        <v>209</v>
      </c>
      <c r="AD84" s="511" t="s">
        <v>41</v>
      </c>
      <c r="AE84" s="512">
        <v>46073</v>
      </c>
      <c r="AF84" s="512">
        <v>46073</v>
      </c>
      <c r="AG84" s="512">
        <v>46056</v>
      </c>
      <c r="AH84" s="512">
        <v>46056</v>
      </c>
      <c r="AI84" s="512">
        <v>46056</v>
      </c>
      <c r="AJ84" s="519"/>
      <c r="AK84" s="512">
        <v>46056</v>
      </c>
      <c r="AL84" s="512">
        <v>46078</v>
      </c>
      <c r="AM84" s="511" t="s">
        <v>41</v>
      </c>
      <c r="AN84" s="520">
        <v>0</v>
      </c>
      <c r="AO84" s="520">
        <v>0</v>
      </c>
      <c r="AP84" s="520">
        <v>0</v>
      </c>
      <c r="AQ84" s="520">
        <v>0</v>
      </c>
      <c r="AR84" s="520">
        <v>0</v>
      </c>
      <c r="AS84" s="520">
        <v>0</v>
      </c>
      <c r="AT84" s="520">
        <v>0</v>
      </c>
      <c r="AU84" s="520">
        <v>0</v>
      </c>
      <c r="AV84" s="520">
        <v>0</v>
      </c>
      <c r="AW84" s="520">
        <v>0</v>
      </c>
      <c r="AX84" s="520">
        <v>0</v>
      </c>
      <c r="AY84" s="520">
        <v>2420.7199999999998</v>
      </c>
      <c r="AZ84" s="533">
        <f t="shared" si="24"/>
        <v>2420.7199999999998</v>
      </c>
      <c r="BA84" s="509"/>
      <c r="BB84" s="534">
        <f>SUMIFS(REPROGRAM!W:W,REPROGRAM!B:B,POA_GC_2025!A84)</f>
        <v>2420.7199999999998</v>
      </c>
      <c r="BC84" s="534">
        <f>SUMIFS(REPROGRAM!Y:Y,REPROGRAM!B:B,POA_GC_2025!A84)</f>
        <v>2420.7199999999998</v>
      </c>
      <c r="BD84" s="534">
        <f t="shared" si="25"/>
        <v>2420.7199999999998</v>
      </c>
      <c r="BE84" s="520">
        <v>0</v>
      </c>
      <c r="BF84" s="539">
        <f>SUMIFS(CERT_PRES!$P:$P,CERT_PRES!$A:$A,$A84,CERT_PRES!$Q:$Q,"ENERO")</f>
        <v>0</v>
      </c>
      <c r="BG84" s="520">
        <v>0</v>
      </c>
      <c r="BH84" s="539">
        <f>SUMIFS(CERT_PRES!$P:$P,CERT_PRES!$A:$A,$A84,CERT_PRES!$Q:$Q,"FEBRERO")</f>
        <v>0</v>
      </c>
      <c r="BI84" s="520">
        <v>0</v>
      </c>
      <c r="BJ84" s="539">
        <f>SUMIFS(CERT_PRES!$P:$P,CERT_PRES!$A:$A,$A84,CERT_PRES!$Q:$Q,"MARZO")</f>
        <v>0</v>
      </c>
      <c r="BK84" s="520">
        <v>0</v>
      </c>
      <c r="BL84" s="539">
        <f>SUMIFS(CERT_PRES!$P:$P,CERT_PRES!$A:$A,$A84,CERT_PRES!$Q:$Q,"ABRIL")</f>
        <v>0</v>
      </c>
      <c r="BM84" s="520">
        <v>558</v>
      </c>
      <c r="BN84" s="539">
        <f>SUMIFS(CERT_PRES!$P:$P,CERT_PRES!$A:$A,$A84,CERT_PRES!$Q:$Q,"MAYO")</f>
        <v>558</v>
      </c>
      <c r="BO84" s="520">
        <v>0</v>
      </c>
      <c r="BP84" s="539">
        <f>SUMIFS(CERT_PRES!$P:$P,CERT_PRES!$A:$A,$A84,CERT_PRES!$Q:$Q,"JUNIO")</f>
        <v>0</v>
      </c>
      <c r="BQ84" s="520">
        <v>1862.72</v>
      </c>
      <c r="BR84" s="539">
        <f>SUMIFS(CERT_PRES!$P:$P,CERT_PRES!$A:$A,$A84,CERT_PRES!$Q:$Q,"JULIO")</f>
        <v>0</v>
      </c>
      <c r="BS84" s="520">
        <v>0</v>
      </c>
      <c r="BT84" s="539">
        <f>SUMIFS(CERT_PRES!$P:$P,CERT_PRES!$A:$A,$A84,CERT_PRES!$Q:$Q,"AGOSTO")</f>
        <v>0</v>
      </c>
      <c r="BU84" s="520">
        <v>0</v>
      </c>
      <c r="BV84" s="539">
        <f>SUMIFS(CERT_PRES!$P:$P,CERT_PRES!$A:$A,$A84,CERT_PRES!$Q:$Q,"SEPTIEMBRE")</f>
        <v>0</v>
      </c>
      <c r="BW84" s="520">
        <v>0</v>
      </c>
      <c r="BX84" s="539">
        <f>SUMIFS(CERT_PRES!$P:$P,CERT_PRES!$A:$A,$A84,CERT_PRES!$Q:$Q,"OCTUBRE")</f>
        <v>0</v>
      </c>
      <c r="BY84" s="520">
        <v>0</v>
      </c>
      <c r="BZ84" s="539">
        <f>SUMIFS(CERT_PRES!$P:$P,CERT_PRES!$A:$A,$A84,CERT_PRES!$Q:$Q,"NOVIEMBRE")</f>
        <v>0</v>
      </c>
      <c r="CA84" s="520">
        <v>0</v>
      </c>
      <c r="CB84" s="533">
        <f>SUMIFS(CERT_PRES!$P:$P,CERT_PRES!$A:$A,$A84,CERT_PRES!$Q:$Q,"DICIEMBRE")</f>
        <v>0</v>
      </c>
      <c r="CC84" s="533">
        <f t="shared" si="26"/>
        <v>2420.7200000000003</v>
      </c>
      <c r="CD84" s="552" t="str">
        <f t="shared" si="39"/>
        <v>SI</v>
      </c>
      <c r="CE84" s="553" t="str">
        <f t="shared" si="21"/>
        <v>VALIDADO</v>
      </c>
      <c r="CF84" s="554">
        <f>+((SUMIFS(REPROGRAM!$U:$U,REPROGRAM!$B:$B,$A84,REPROGRAM!$AA:$AA,"NO"))-(SUMIFS(REPROGRAM!$V:$V,REPROGRAM!$B:$B,$A84,REPROGRAM!$AA:$AA,"NO")))</f>
        <v>0</v>
      </c>
      <c r="CG84" s="554">
        <f t="shared" si="27"/>
        <v>2420.7199999999998</v>
      </c>
      <c r="CH84" s="554">
        <f t="shared" si="28"/>
        <v>0</v>
      </c>
      <c r="CI84" s="555" t="e">
        <f t="array" ref="CI84">IF(B84="","",INDEX(CATALOGO!C:C,MATCH(B84,CATALOGO!A:A,0)))</f>
        <v>#N/A</v>
      </c>
      <c r="CJ84" s="555" t="e">
        <f t="array" ref="CJ84">IF(B84="","",INDEX(CATALOGO!B:B,MATCH(B84,CATALOGO!A:A,0)))</f>
        <v>#N/A</v>
      </c>
      <c r="CK84" s="497" t="str">
        <f>IF(D84="","",INDEX(CATALOGO!G:G,MATCH(D84,CATALOGO!D:D,0)))</f>
        <v>COORDINACIÓN ZONAL 4</v>
      </c>
      <c r="CL84" s="497" t="str">
        <f>IF(D84="","",INDEX(CATALOGO!H:H,MATCH(D84,CATALOGO!D:D,0)))</f>
        <v>MANABI</v>
      </c>
      <c r="CM84" s="497" t="str">
        <f>IF(D84="","",INDEX(CATALOGO!I:I,MATCH(D84,CATALOGO!D:D,0)))</f>
        <v>CHONE</v>
      </c>
      <c r="CN84" s="556" t="str">
        <f t="array" ref="CN84">IF(H84="","",INDEX(CATALOGO!AE:AE,MATCH(H84,CATALOGO!AC:AC,0)))</f>
        <v>MEDICAMENTOS Y DISPOSITIVOS MÉDICOS</v>
      </c>
      <c r="CO84" s="497" t="str">
        <f t="shared" si="29"/>
        <v>NO APLICA</v>
      </c>
      <c r="CP84" s="497" t="str">
        <f>IF(E84="","",INDEX(CATALOGO!K:K,MATCH(POA_GC_2025!E84,CATALOGO!J:J,0)))</f>
        <v>PROV</v>
      </c>
      <c r="CQ84" s="497" t="str">
        <f t="shared" si="30"/>
        <v>CORRIENTE</v>
      </c>
      <c r="CR84" s="497" t="str">
        <f t="shared" si="31"/>
        <v>90000004</v>
      </c>
      <c r="CS84" s="562" t="str">
        <f>IFERROR(VLOOKUP(E84,CATALOGO!$AY$3:$AZ$24,2,0)," ")</f>
        <v>G21</v>
      </c>
      <c r="CT84" s="563" t="str">
        <f>IF(E84="","",INDEX(CATALOGO!AK:AK,MATCH(POA_GC_2025!E84,CATALOGO!AN:AN,0)))</f>
        <v>Mejorar las condiciones de vida de la población de forma integral, promoviendo el acceso equitativo a salud, vivienda y bienestar social.</v>
      </c>
      <c r="CU84" s="563" t="str">
        <f>IF(E84="","",INDEX(CATALOGO!AL:AL,MATCH(POA_GC_2025!E84,CATALOGO!AN:AN,0)))</f>
        <v>OE5 Incrementar la cobertura de las prestaciones de servicios de salud</v>
      </c>
      <c r="CV84" s="552" t="str">
        <f>IF(CU84="","",INDEX(CATALOGO!AM:AM,MATCH(POA_GC_2025!CU84,CATALOGO!AL:AL,0)))</f>
        <v>OE_5</v>
      </c>
      <c r="CW84" s="564"/>
      <c r="CX84" s="565">
        <f>SUMIFS(CERT_ACT_POA!AM:AM,CERT_ACT_POA!C:C,A84)</f>
        <v>2420.7199999999998</v>
      </c>
      <c r="CY84" s="565">
        <f t="shared" si="32"/>
        <v>0</v>
      </c>
      <c r="CZ84" s="566">
        <f>SUMIFS(CERT_ACT_POA!$AD:$AD,CERT_ACT_POA!$C:$C,POA_GC_2025!$A84)</f>
        <v>0</v>
      </c>
      <c r="DA84" s="566">
        <f>SUMIFS(CERT_ACT_POA!$AE:$AE,CERT_ACT_POA!$C:$C,POA_GC_2025!$A84)</f>
        <v>0</v>
      </c>
      <c r="DB84" s="566">
        <f>SUMIFS(CERT_ACT_POA!$AF:$AF,CERT_ACT_POA!$C:$C,POA_GC_2025!$A84)</f>
        <v>0</v>
      </c>
      <c r="DC84" s="552" t="str">
        <f t="shared" si="33"/>
        <v>53</v>
      </c>
      <c r="DD84" s="509"/>
      <c r="DE84" s="573"/>
      <c r="DF84" s="574">
        <f>SUMIFS(CERT_PRES!$M:$M,CERT_PRES!$A:$A,$A84)</f>
        <v>0</v>
      </c>
      <c r="DG84" s="574">
        <f>SUMIFS(CERT_PRES!$O:$O,CERT_PRES!$A:$A,$A84)</f>
        <v>2420.7199999999998</v>
      </c>
      <c r="DH84" s="574">
        <f>SUMIFS(CERT_PRES!$P:$P,CERT_PRES!$A:$A,$A84)</f>
        <v>558</v>
      </c>
      <c r="DI84" s="587">
        <f t="shared" si="34"/>
        <v>0</v>
      </c>
      <c r="DJ84" s="668">
        <f>IFERROR(VLOOKUP($A84,CERT_PRES!$A$6:$L$3884,12,0),0)</f>
        <v>26</v>
      </c>
      <c r="DK84" s="574" t="str">
        <f t="shared" si="35"/>
        <v>OK</v>
      </c>
      <c r="DL84" s="574" t="str">
        <f t="shared" si="36"/>
        <v>OK</v>
      </c>
      <c r="DM84" s="574">
        <f t="shared" si="41"/>
        <v>558</v>
      </c>
      <c r="DN84" s="574" t="str">
        <f t="shared" si="40"/>
        <v/>
      </c>
      <c r="DO84" s="588">
        <f>IFERROR(VLOOKUP(A84,#REF!,82,0),0)</f>
        <v>0</v>
      </c>
      <c r="DP84" s="589">
        <f t="shared" si="37"/>
        <v>2420.7199999999998</v>
      </c>
      <c r="DQ84" s="590">
        <f t="shared" si="38"/>
        <v>0</v>
      </c>
    </row>
    <row r="85" spans="1:121" s="39" customFormat="1" ht="17.25" customHeight="1">
      <c r="A85" s="3" t="s">
        <v>2743</v>
      </c>
      <c r="B85" s="470" t="str">
        <f>IF(D85="","",INDEX(CATALOGO!E:E,MATCH(D85,CATALOGO!D:D,0)))</f>
        <v>HOSPITAL GENERAL DE CHONE</v>
      </c>
      <c r="C85" s="218" t="s">
        <v>2469</v>
      </c>
      <c r="D85" s="471" t="s">
        <v>954</v>
      </c>
      <c r="E85" s="474" t="s">
        <v>225</v>
      </c>
      <c r="F85" s="471" t="str">
        <f t="shared" si="22"/>
        <v>000</v>
      </c>
      <c r="G85" s="472" t="s">
        <v>196</v>
      </c>
      <c r="H85" s="473">
        <v>530810</v>
      </c>
      <c r="I85" s="486" t="s">
        <v>1155</v>
      </c>
      <c r="J85" s="472" t="s">
        <v>193</v>
      </c>
      <c r="K85" s="487" t="str">
        <f>IF(J85="","",INDEX(CATALOGO!AT:AT,MATCH(POA_GC_2025!J85,CATALOGO!AS:AS,0)))</f>
        <v>0000</v>
      </c>
      <c r="L85" s="487" t="str">
        <f>IF(J85="","",INDEX(CATALOGO!AV:AV,MATCH(POA_GC_2025!J85,CATALOGO!AS:AS,0)))</f>
        <v>0000</v>
      </c>
      <c r="M85" s="488" t="str">
        <f>IF(D85="","",INDEX(CATALOGO!E:E,MATCH(D85,CATALOGO!D:D,0)))</f>
        <v>HOSPITAL GENERAL DE CHONE</v>
      </c>
      <c r="N85" s="489" t="str">
        <f>IF(E85="","",INDEX(CATALOGO!L:L,MATCH(POA_GC_2025!E85,CATALOGO!J:J,0)))</f>
        <v>PROVISION Y PRESTACION DE SERVICIOS DE SALUD</v>
      </c>
      <c r="O85" s="490" t="str">
        <f t="shared" si="23"/>
        <v>SIN PROYECTO</v>
      </c>
      <c r="P85" s="491" t="str">
        <f>IF(CR85="","",INDEX(CATALOGO!Q:Q,MATCH(POA_GC_2025!CR85,CATALOGO!P:P,0)))</f>
        <v>PRESTACION DE SERVICIOS DE SALUD SEGUNDO NIVEL</v>
      </c>
      <c r="Q85" s="496" t="str">
        <f>IF(H85="","",INDEX(CATALOGO!AD:AD,MATCH(POA_GC_2025!H85,CATALOGO!AC:AC,0)))</f>
        <v>DISPOSITIVOS MEDICOS PARA LABORATORIO CLINICO Y PATOLOGIA</v>
      </c>
      <c r="R85" s="490" t="str">
        <f t="array" ref="R85">IF(J85="","",INDEX(CATALOGO!AR:AR,MATCH(J85,CATALOGO!AS:AS,0)))</f>
        <v>RECURSOS FISCALES</v>
      </c>
      <c r="S85" s="497" t="str">
        <f>IF(K85="","",INDEX(CATALOGO!AU:AU,MATCH(K85,CATALOGO!AT:AT,0)))</f>
        <v>SIN ORGANISMO</v>
      </c>
      <c r="T85" s="497" t="str">
        <f>IF(L85="","",INDEX(CATALOGO!AW:AW,MATCH(POA_GC_2025!L85,CATALOGO!AV:AV,0)))</f>
        <v>SIN CORRELATIVO</v>
      </c>
      <c r="U85" s="498" t="s">
        <v>620</v>
      </c>
      <c r="V85" s="499" t="s">
        <v>2498</v>
      </c>
      <c r="W85" s="499" t="s">
        <v>2499</v>
      </c>
      <c r="X85" s="500" t="str">
        <f t="array" ref="X85">IF(H85="","",INDEX(CATALOGO!AH:AH,MATCH(H85,CATALOGO!AC:AC,0)))</f>
        <v>02</v>
      </c>
      <c r="Y85" s="507" t="str">
        <f t="array" ref="Y85">IF(H85="","",INDEX(CATALOGO!AF:AF,MATCH(H85,CATALOGO!AC:AC,0)))</f>
        <v>NA</v>
      </c>
      <c r="Z85" s="507" t="str">
        <f t="array" ref="Z85">IF(H85="","",INDEX(CATALOGO!AG:AG,MATCH(H85,CATALOGO!AC:AC,0)))</f>
        <v>NA</v>
      </c>
      <c r="AA85" s="508" t="s">
        <v>194</v>
      </c>
      <c r="AB85" s="509" t="s">
        <v>2527</v>
      </c>
      <c r="AC85" s="510" t="s">
        <v>208</v>
      </c>
      <c r="AD85" s="511" t="s">
        <v>41</v>
      </c>
      <c r="AE85" s="512">
        <v>46073</v>
      </c>
      <c r="AF85" s="512">
        <v>46073</v>
      </c>
      <c r="AG85" s="512">
        <v>46056</v>
      </c>
      <c r="AH85" s="512">
        <v>46056</v>
      </c>
      <c r="AI85" s="512">
        <v>46056</v>
      </c>
      <c r="AJ85" s="519"/>
      <c r="AK85" s="512">
        <v>46056</v>
      </c>
      <c r="AL85" s="512">
        <v>46078</v>
      </c>
      <c r="AM85" s="511" t="s">
        <v>41</v>
      </c>
      <c r="AN85" s="520">
        <v>0</v>
      </c>
      <c r="AO85" s="520">
        <v>0</v>
      </c>
      <c r="AP85" s="520">
        <v>31334.799999999999</v>
      </c>
      <c r="AQ85" s="520">
        <v>0</v>
      </c>
      <c r="AR85" s="520">
        <v>0</v>
      </c>
      <c r="AS85" s="520">
        <v>0</v>
      </c>
      <c r="AT85" s="520">
        <v>0</v>
      </c>
      <c r="AU85" s="520">
        <v>0</v>
      </c>
      <c r="AV85" s="520">
        <v>0</v>
      </c>
      <c r="AW85" s="520">
        <v>0</v>
      </c>
      <c r="AX85" s="520">
        <v>0</v>
      </c>
      <c r="AY85" s="520">
        <v>0</v>
      </c>
      <c r="AZ85" s="533">
        <f t="shared" si="24"/>
        <v>31334.799999999999</v>
      </c>
      <c r="BA85" s="509" t="s">
        <v>2535</v>
      </c>
      <c r="BB85" s="534">
        <f>SUMIFS(REPROGRAM!W:W,REPROGRAM!B:B,POA_GC_2025!A85)</f>
        <v>29611.39</v>
      </c>
      <c r="BC85" s="534">
        <f>SUMIFS(REPROGRAM!Y:Y,REPROGRAM!B:B,POA_GC_2025!A85)</f>
        <v>31334.799999999999</v>
      </c>
      <c r="BD85" s="534">
        <f t="shared" si="25"/>
        <v>29611.390000000003</v>
      </c>
      <c r="BE85" s="520">
        <v>0</v>
      </c>
      <c r="BF85" s="539">
        <f>SUMIFS(CERT_PRES!$P:$P,CERT_PRES!$A:$A,$A85,CERT_PRES!$Q:$Q,"ENERO")</f>
        <v>0</v>
      </c>
      <c r="BG85" s="520">
        <v>0</v>
      </c>
      <c r="BH85" s="539">
        <f>SUMIFS(CERT_PRES!$P:$P,CERT_PRES!$A:$A,$A85,CERT_PRES!$Q:$Q,"FEBRERO")</f>
        <v>0</v>
      </c>
      <c r="BI85" s="520">
        <v>14042.94</v>
      </c>
      <c r="BJ85" s="539">
        <f>SUMIFS(CERT_PRES!$P:$P,CERT_PRES!$A:$A,$A85,CERT_PRES!$Q:$Q,"MARZO")</f>
        <v>14042.94</v>
      </c>
      <c r="BK85" s="520">
        <v>0</v>
      </c>
      <c r="BL85" s="539">
        <f>SUMIFS(CERT_PRES!$P:$P,CERT_PRES!$A:$A,$A85,CERT_PRES!$Q:$Q,"ABRIL")</f>
        <v>0</v>
      </c>
      <c r="BM85" s="520">
        <v>0</v>
      </c>
      <c r="BN85" s="539">
        <f>SUMIFS(CERT_PRES!$P:$P,CERT_PRES!$A:$A,$A85,CERT_PRES!$Q:$Q,"MAYO")</f>
        <v>0</v>
      </c>
      <c r="BO85" s="520">
        <v>15568.45</v>
      </c>
      <c r="BP85" s="539">
        <f>SUMIFS(CERT_PRES!$P:$P,CERT_PRES!$A:$A,$A85,CERT_PRES!$Q:$Q,"JUNIO")</f>
        <v>0</v>
      </c>
      <c r="BQ85" s="520">
        <v>0</v>
      </c>
      <c r="BR85" s="539">
        <f>SUMIFS(CERT_PRES!$P:$P,CERT_PRES!$A:$A,$A85,CERT_PRES!$Q:$Q,"JULIO")</f>
        <v>0</v>
      </c>
      <c r="BS85" s="520">
        <v>0</v>
      </c>
      <c r="BT85" s="539">
        <f>SUMIFS(CERT_PRES!$P:$P,CERT_PRES!$A:$A,$A85,CERT_PRES!$Q:$Q,"AGOSTO")</f>
        <v>0</v>
      </c>
      <c r="BU85" s="520">
        <v>0</v>
      </c>
      <c r="BV85" s="539">
        <f>SUMIFS(CERT_PRES!$P:$P,CERT_PRES!$A:$A,$A85,CERT_PRES!$Q:$Q,"SEPTIEMBRE")</f>
        <v>0</v>
      </c>
      <c r="BW85" s="520">
        <v>0</v>
      </c>
      <c r="BX85" s="539">
        <f>SUMIFS(CERT_PRES!$P:$P,CERT_PRES!$A:$A,$A85,CERT_PRES!$Q:$Q,"OCTUBRE")</f>
        <v>0</v>
      </c>
      <c r="BY85" s="520">
        <v>0</v>
      </c>
      <c r="BZ85" s="539">
        <f>SUMIFS(CERT_PRES!$P:$P,CERT_PRES!$A:$A,$A85,CERT_PRES!$Q:$Q,"NOVIEMBRE")</f>
        <v>0</v>
      </c>
      <c r="CA85" s="520">
        <v>0</v>
      </c>
      <c r="CB85" s="533">
        <f>SUMIFS(CERT_PRES!$P:$P,CERT_PRES!$A:$A,$A85,CERT_PRES!$Q:$Q,"DICIEMBRE")</f>
        <v>0</v>
      </c>
      <c r="CC85" s="533">
        <f t="shared" si="26"/>
        <v>29611.39</v>
      </c>
      <c r="CD85" s="552" t="str">
        <f t="shared" si="39"/>
        <v>SI</v>
      </c>
      <c r="CE85" s="553" t="str">
        <f t="shared" si="21"/>
        <v>VALIDADO</v>
      </c>
      <c r="CF85" s="554">
        <f>+((SUMIFS(REPROGRAM!$U:$U,REPROGRAM!$B:$B,$A85,REPROGRAM!$AA:$AA,"NO"))-(SUMIFS(REPROGRAM!$V:$V,REPROGRAM!$B:$B,$A85,REPROGRAM!$AA:$AA,"NO")))</f>
        <v>0</v>
      </c>
      <c r="CG85" s="554">
        <f t="shared" si="27"/>
        <v>29611.39</v>
      </c>
      <c r="CH85" s="554">
        <f t="shared" si="28"/>
        <v>0</v>
      </c>
      <c r="CI85" s="555" t="e">
        <f t="array" ref="CI85">IF(B85="","",INDEX(CATALOGO!C:C,MATCH(B85,CATALOGO!A:A,0)))</f>
        <v>#N/A</v>
      </c>
      <c r="CJ85" s="555" t="e">
        <f t="array" ref="CJ85">IF(B85="","",INDEX(CATALOGO!B:B,MATCH(B85,CATALOGO!A:A,0)))</f>
        <v>#N/A</v>
      </c>
      <c r="CK85" s="497" t="str">
        <f>IF(D85="","",INDEX(CATALOGO!G:G,MATCH(D85,CATALOGO!D:D,0)))</f>
        <v>COORDINACIÓN ZONAL 4</v>
      </c>
      <c r="CL85" s="497" t="str">
        <f>IF(D85="","",INDEX(CATALOGO!H:H,MATCH(D85,CATALOGO!D:D,0)))</f>
        <v>MANABI</v>
      </c>
      <c r="CM85" s="497" t="str">
        <f>IF(D85="","",INDEX(CATALOGO!I:I,MATCH(D85,CATALOGO!D:D,0)))</f>
        <v>CHONE</v>
      </c>
      <c r="CN85" s="556" t="str">
        <f t="array" ref="CN85">IF(H85="","",INDEX(CATALOGO!AE:AE,MATCH(H85,CATALOGO!AC:AC,0)))</f>
        <v>MEDICAMENTOS Y DISPOSITIVOS MÉDICOS</v>
      </c>
      <c r="CO85" s="497" t="str">
        <f t="shared" si="29"/>
        <v>NO APLICA</v>
      </c>
      <c r="CP85" s="497" t="str">
        <f>IF(E85="","",INDEX(CATALOGO!K:K,MATCH(POA_GC_2025!E85,CATALOGO!J:J,0)))</f>
        <v>PROV</v>
      </c>
      <c r="CQ85" s="497" t="str">
        <f t="shared" si="30"/>
        <v>CORRIENTE</v>
      </c>
      <c r="CR85" s="497" t="str">
        <f t="shared" si="31"/>
        <v>90000004</v>
      </c>
      <c r="CS85" s="562" t="str">
        <f>IFERROR(VLOOKUP(E85,CATALOGO!$AY$3:$AZ$24,2,0)," ")</f>
        <v>G21</v>
      </c>
      <c r="CT85" s="563" t="str">
        <f>IF(E85="","",INDEX(CATALOGO!AK:AK,MATCH(POA_GC_2025!E85,CATALOGO!AN:AN,0)))</f>
        <v>Mejorar las condiciones de vida de la población de forma integral, promoviendo el acceso equitativo a salud, vivienda y bienestar social.</v>
      </c>
      <c r="CU85" s="563" t="str">
        <f>IF(E85="","",INDEX(CATALOGO!AL:AL,MATCH(POA_GC_2025!E85,CATALOGO!AN:AN,0)))</f>
        <v>OE5 Incrementar la cobertura de las prestaciones de servicios de salud</v>
      </c>
      <c r="CV85" s="552" t="str">
        <f>IF(CU85="","",INDEX(CATALOGO!AM:AM,MATCH(POA_GC_2025!CU85,CATALOGO!AL:AL,0)))</f>
        <v>OE_5</v>
      </c>
      <c r="CW85" s="564"/>
      <c r="CX85" s="565">
        <f>SUMIFS(CERT_ACT_POA!AM:AM,CERT_ACT_POA!C:C,A85)</f>
        <v>29611.39</v>
      </c>
      <c r="CY85" s="565">
        <f t="shared" si="32"/>
        <v>3.637978807091713E-12</v>
      </c>
      <c r="CZ85" s="566">
        <f>SUMIFS(CERT_ACT_POA!$AD:$AD,CERT_ACT_POA!$C:$C,POA_GC_2025!$A85)</f>
        <v>0</v>
      </c>
      <c r="DA85" s="566">
        <f>SUMIFS(CERT_ACT_POA!$AE:$AE,CERT_ACT_POA!$C:$C,POA_GC_2025!$A85)</f>
        <v>0</v>
      </c>
      <c r="DB85" s="566">
        <f>SUMIFS(CERT_ACT_POA!$AF:$AF,CERT_ACT_POA!$C:$C,POA_GC_2025!$A85)</f>
        <v>0</v>
      </c>
      <c r="DC85" s="552" t="str">
        <f t="shared" si="33"/>
        <v>53</v>
      </c>
      <c r="DD85" s="509"/>
      <c r="DE85" s="573"/>
      <c r="DF85" s="574">
        <f>SUMIFS(CERT_PRES!$M:$M,CERT_PRES!$A:$A,$A85)</f>
        <v>0</v>
      </c>
      <c r="DG85" s="574">
        <f>SUMIFS(CERT_PRES!$O:$O,CERT_PRES!$A:$A,$A85)</f>
        <v>29611.39</v>
      </c>
      <c r="DH85" s="574">
        <f>SUMIFS(CERT_PRES!$P:$P,CERT_PRES!$A:$A,$A85)</f>
        <v>14042.94</v>
      </c>
      <c r="DI85" s="587">
        <f t="shared" si="34"/>
        <v>0</v>
      </c>
      <c r="DJ85" s="668">
        <f>IFERROR(VLOOKUP($A85,CERT_PRES!$A$6:$L$3884,12,0),0)</f>
        <v>21</v>
      </c>
      <c r="DK85" s="574" t="str">
        <f t="shared" si="35"/>
        <v>OK</v>
      </c>
      <c r="DL85" s="574" t="str">
        <f t="shared" si="36"/>
        <v>OK</v>
      </c>
      <c r="DM85" s="574">
        <f t="shared" si="41"/>
        <v>14042.94</v>
      </c>
      <c r="DN85" s="574" t="str">
        <f t="shared" si="40"/>
        <v/>
      </c>
      <c r="DO85" s="588">
        <f>IFERROR(VLOOKUP(A85,#REF!,82,0),0)</f>
        <v>0</v>
      </c>
      <c r="DP85" s="589">
        <f t="shared" si="37"/>
        <v>29611.39</v>
      </c>
      <c r="DQ85" s="590">
        <f t="shared" si="38"/>
        <v>0</v>
      </c>
    </row>
    <row r="86" spans="1:121" s="39" customFormat="1" ht="17.25" customHeight="1">
      <c r="A86" s="3" t="s">
        <v>2744</v>
      </c>
      <c r="B86" s="470" t="str">
        <f>IF(D86="","",INDEX(CATALOGO!E:E,MATCH(D86,CATALOGO!D:D,0)))</f>
        <v>HOSPITAL GENERAL DE CHONE</v>
      </c>
      <c r="C86" s="218" t="s">
        <v>2469</v>
      </c>
      <c r="D86" s="471" t="s">
        <v>954</v>
      </c>
      <c r="E86" s="474" t="s">
        <v>225</v>
      </c>
      <c r="F86" s="471" t="str">
        <f t="shared" si="22"/>
        <v>000</v>
      </c>
      <c r="G86" s="472" t="s">
        <v>196</v>
      </c>
      <c r="H86" s="473">
        <v>530810</v>
      </c>
      <c r="I86" s="486" t="s">
        <v>1155</v>
      </c>
      <c r="J86" s="472" t="s">
        <v>193</v>
      </c>
      <c r="K86" s="487" t="str">
        <f>IF(J86="","",INDEX(CATALOGO!AT:AT,MATCH(POA_GC_2025!J86,CATALOGO!AS:AS,0)))</f>
        <v>0000</v>
      </c>
      <c r="L86" s="487" t="str">
        <f>IF(J86="","",INDEX(CATALOGO!AV:AV,MATCH(POA_GC_2025!J86,CATALOGO!AS:AS,0)))</f>
        <v>0000</v>
      </c>
      <c r="M86" s="488" t="str">
        <f>IF(D86="","",INDEX(CATALOGO!E:E,MATCH(D86,CATALOGO!D:D,0)))</f>
        <v>HOSPITAL GENERAL DE CHONE</v>
      </c>
      <c r="N86" s="489" t="str">
        <f>IF(E86="","",INDEX(CATALOGO!L:L,MATCH(POA_GC_2025!E86,CATALOGO!J:J,0)))</f>
        <v>PROVISION Y PRESTACION DE SERVICIOS DE SALUD</v>
      </c>
      <c r="O86" s="490" t="str">
        <f t="shared" si="23"/>
        <v>SIN PROYECTO</v>
      </c>
      <c r="P86" s="491" t="str">
        <f>IF(CR86="","",INDEX(CATALOGO!Q:Q,MATCH(POA_GC_2025!CR86,CATALOGO!P:P,0)))</f>
        <v>PRESTACION DE SERVICIOS DE SALUD SEGUNDO NIVEL</v>
      </c>
      <c r="Q86" s="496" t="str">
        <f>IF(H86="","",INDEX(CATALOGO!AD:AD,MATCH(POA_GC_2025!H86,CATALOGO!AC:AC,0)))</f>
        <v>DISPOSITIVOS MEDICOS PARA LABORATORIO CLINICO Y PATOLOGIA</v>
      </c>
      <c r="R86" s="490" t="str">
        <f t="array" ref="R86">IF(J86="","",INDEX(CATALOGO!AR:AR,MATCH(J86,CATALOGO!AS:AS,0)))</f>
        <v>RECURSOS FISCALES</v>
      </c>
      <c r="S86" s="497" t="str">
        <f>IF(K86="","",INDEX(CATALOGO!AU:AU,MATCH(K86,CATALOGO!AT:AT,0)))</f>
        <v>SIN ORGANISMO</v>
      </c>
      <c r="T86" s="497" t="str">
        <f>IF(L86="","",INDEX(CATALOGO!AW:AW,MATCH(POA_GC_2025!L86,CATALOGO!AV:AV,0)))</f>
        <v>SIN CORRELATIVO</v>
      </c>
      <c r="U86" s="498" t="s">
        <v>620</v>
      </c>
      <c r="V86" s="499" t="s">
        <v>2498</v>
      </c>
      <c r="W86" s="499" t="s">
        <v>2499</v>
      </c>
      <c r="X86" s="500" t="str">
        <f t="array" ref="X86">IF(H86="","",INDEX(CATALOGO!AH:AH,MATCH(H86,CATALOGO!AC:AC,0)))</f>
        <v>02</v>
      </c>
      <c r="Y86" s="507" t="str">
        <f t="array" ref="Y86">IF(H86="","",INDEX(CATALOGO!AF:AF,MATCH(H86,CATALOGO!AC:AC,0)))</f>
        <v>NA</v>
      </c>
      <c r="Z86" s="507" t="str">
        <f t="array" ref="Z86">IF(H86="","",INDEX(CATALOGO!AG:AG,MATCH(H86,CATALOGO!AC:AC,0)))</f>
        <v>NA</v>
      </c>
      <c r="AA86" s="508" t="s">
        <v>194</v>
      </c>
      <c r="AB86" s="509" t="s">
        <v>2528</v>
      </c>
      <c r="AC86" s="510" t="s">
        <v>208</v>
      </c>
      <c r="AD86" s="511" t="s">
        <v>41</v>
      </c>
      <c r="AE86" s="512">
        <v>46073</v>
      </c>
      <c r="AF86" s="512">
        <v>46073</v>
      </c>
      <c r="AG86" s="512">
        <v>46056</v>
      </c>
      <c r="AH86" s="512">
        <v>46056</v>
      </c>
      <c r="AI86" s="512">
        <v>46056</v>
      </c>
      <c r="AJ86" s="519"/>
      <c r="AK86" s="512">
        <v>46056</v>
      </c>
      <c r="AL86" s="512">
        <v>46078</v>
      </c>
      <c r="AM86" s="511" t="s">
        <v>41</v>
      </c>
      <c r="AN86" s="520">
        <v>0</v>
      </c>
      <c r="AO86" s="520">
        <v>70447.210000000006</v>
      </c>
      <c r="AP86" s="520">
        <v>0</v>
      </c>
      <c r="AQ86" s="520">
        <v>0</v>
      </c>
      <c r="AR86" s="520">
        <v>70447.210000000006</v>
      </c>
      <c r="AS86" s="520">
        <v>0</v>
      </c>
      <c r="AT86" s="520">
        <v>70447.23</v>
      </c>
      <c r="AU86" s="520">
        <v>0</v>
      </c>
      <c r="AV86" s="520">
        <v>0</v>
      </c>
      <c r="AW86" s="520">
        <v>0</v>
      </c>
      <c r="AX86" s="520">
        <v>0</v>
      </c>
      <c r="AY86" s="520">
        <v>0</v>
      </c>
      <c r="AZ86" s="533">
        <f t="shared" si="24"/>
        <v>211341.65000000002</v>
      </c>
      <c r="BA86" s="509" t="s">
        <v>2535</v>
      </c>
      <c r="BB86" s="534">
        <f>SUMIFS(REPROGRAM!W:W,REPROGRAM!B:B,POA_GC_2025!A86)</f>
        <v>199716.74</v>
      </c>
      <c r="BC86" s="534">
        <f>SUMIFS(REPROGRAM!Y:Y,REPROGRAM!B:B,POA_GC_2025!A86)</f>
        <v>211341.65</v>
      </c>
      <c r="BD86" s="534">
        <f t="shared" si="25"/>
        <v>199716.74000000002</v>
      </c>
      <c r="BE86" s="520">
        <v>0</v>
      </c>
      <c r="BF86" s="539">
        <f>SUMIFS(CERT_PRES!$P:$P,CERT_PRES!$A:$A,$A86,CERT_PRES!$Q:$Q,"ENERO")</f>
        <v>0</v>
      </c>
      <c r="BG86" s="520">
        <v>137418.01</v>
      </c>
      <c r="BH86" s="539">
        <f>SUMIFS(CERT_PRES!$P:$P,CERT_PRES!$A:$A,$A86,CERT_PRES!$Q:$Q,"FEBRERO")</f>
        <v>137418.01</v>
      </c>
      <c r="BI86" s="520">
        <v>62298.73</v>
      </c>
      <c r="BJ86" s="539">
        <f>SUMIFS(CERT_PRES!$P:$P,CERT_PRES!$A:$A,$A86,CERT_PRES!$Q:$Q,"MARZO")</f>
        <v>62298.73</v>
      </c>
      <c r="BK86" s="520">
        <v>0</v>
      </c>
      <c r="BL86" s="539">
        <f>SUMIFS(CERT_PRES!$P:$P,CERT_PRES!$A:$A,$A86,CERT_PRES!$Q:$Q,"ABRIL")</f>
        <v>0</v>
      </c>
      <c r="BM86" s="520">
        <v>0</v>
      </c>
      <c r="BN86" s="539">
        <f>SUMIFS(CERT_PRES!$P:$P,CERT_PRES!$A:$A,$A86,CERT_PRES!$Q:$Q,"MAYO")</f>
        <v>0</v>
      </c>
      <c r="BO86" s="520">
        <v>0</v>
      </c>
      <c r="BP86" s="539">
        <f>SUMIFS(CERT_PRES!$P:$P,CERT_PRES!$A:$A,$A86,CERT_PRES!$Q:$Q,"JUNIO")</f>
        <v>0</v>
      </c>
      <c r="BQ86" s="520">
        <v>0</v>
      </c>
      <c r="BR86" s="539">
        <f>SUMIFS(CERT_PRES!$P:$P,CERT_PRES!$A:$A,$A86,CERT_PRES!$Q:$Q,"JULIO")</f>
        <v>0</v>
      </c>
      <c r="BS86" s="520">
        <v>0</v>
      </c>
      <c r="BT86" s="539">
        <f>SUMIFS(CERT_PRES!$P:$P,CERT_PRES!$A:$A,$A86,CERT_PRES!$Q:$Q,"AGOSTO")</f>
        <v>0</v>
      </c>
      <c r="BU86" s="520">
        <v>0</v>
      </c>
      <c r="BV86" s="539">
        <f>SUMIFS(CERT_PRES!$P:$P,CERT_PRES!$A:$A,$A86,CERT_PRES!$Q:$Q,"SEPTIEMBRE")</f>
        <v>0</v>
      </c>
      <c r="BW86" s="520">
        <v>0</v>
      </c>
      <c r="BX86" s="539">
        <f>SUMIFS(CERT_PRES!$P:$P,CERT_PRES!$A:$A,$A86,CERT_PRES!$Q:$Q,"OCTUBRE")</f>
        <v>0</v>
      </c>
      <c r="BY86" s="520">
        <v>0</v>
      </c>
      <c r="BZ86" s="539">
        <f>SUMIFS(CERT_PRES!$P:$P,CERT_PRES!$A:$A,$A86,CERT_PRES!$Q:$Q,"NOVIEMBRE")</f>
        <v>0</v>
      </c>
      <c r="CA86" s="520">
        <v>0</v>
      </c>
      <c r="CB86" s="533">
        <f>SUMIFS(CERT_PRES!$P:$P,CERT_PRES!$A:$A,$A86,CERT_PRES!$Q:$Q,"DICIEMBRE")</f>
        <v>0</v>
      </c>
      <c r="CC86" s="533">
        <f t="shared" si="26"/>
        <v>199716.74000000002</v>
      </c>
      <c r="CD86" s="552" t="str">
        <f t="shared" si="39"/>
        <v>SI</v>
      </c>
      <c r="CE86" s="553" t="str">
        <f t="shared" si="21"/>
        <v>VALIDADO</v>
      </c>
      <c r="CF86" s="554">
        <f>+((SUMIFS(REPROGRAM!$U:$U,REPROGRAM!$B:$B,$A86,REPROGRAM!$AA:$AA,"NO"))-(SUMIFS(REPROGRAM!$V:$V,REPROGRAM!$B:$B,$A86,REPROGRAM!$AA:$AA,"NO")))</f>
        <v>0</v>
      </c>
      <c r="CG86" s="554">
        <f t="shared" si="27"/>
        <v>199716.74</v>
      </c>
      <c r="CH86" s="554">
        <f t="shared" si="28"/>
        <v>0</v>
      </c>
      <c r="CI86" s="555" t="e">
        <f t="array" ref="CI86">IF(B86="","",INDEX(CATALOGO!C:C,MATCH(B86,CATALOGO!A:A,0)))</f>
        <v>#N/A</v>
      </c>
      <c r="CJ86" s="555" t="e">
        <f t="array" ref="CJ86">IF(B86="","",INDEX(CATALOGO!B:B,MATCH(B86,CATALOGO!A:A,0)))</f>
        <v>#N/A</v>
      </c>
      <c r="CK86" s="497" t="str">
        <f>IF(D86="","",INDEX(CATALOGO!G:G,MATCH(D86,CATALOGO!D:D,0)))</f>
        <v>COORDINACIÓN ZONAL 4</v>
      </c>
      <c r="CL86" s="497" t="str">
        <f>IF(D86="","",INDEX(CATALOGO!H:H,MATCH(D86,CATALOGO!D:D,0)))</f>
        <v>MANABI</v>
      </c>
      <c r="CM86" s="497" t="str">
        <f>IF(D86="","",INDEX(CATALOGO!I:I,MATCH(D86,CATALOGO!D:D,0)))</f>
        <v>CHONE</v>
      </c>
      <c r="CN86" s="556" t="str">
        <f t="array" ref="CN86">IF(H86="","",INDEX(CATALOGO!AE:AE,MATCH(H86,CATALOGO!AC:AC,0)))</f>
        <v>MEDICAMENTOS Y DISPOSITIVOS MÉDICOS</v>
      </c>
      <c r="CO86" s="497" t="str">
        <f t="shared" si="29"/>
        <v>NO APLICA</v>
      </c>
      <c r="CP86" s="497" t="str">
        <f>IF(E86="","",INDEX(CATALOGO!K:K,MATCH(POA_GC_2025!E86,CATALOGO!J:J,0)))</f>
        <v>PROV</v>
      </c>
      <c r="CQ86" s="497" t="str">
        <f t="shared" si="30"/>
        <v>CORRIENTE</v>
      </c>
      <c r="CR86" s="497" t="str">
        <f t="shared" si="31"/>
        <v>90000004</v>
      </c>
      <c r="CS86" s="562" t="str">
        <f>IFERROR(VLOOKUP(E86,CATALOGO!$AY$3:$AZ$24,2,0)," ")</f>
        <v>G21</v>
      </c>
      <c r="CT86" s="563" t="str">
        <f>IF(E86="","",INDEX(CATALOGO!AK:AK,MATCH(POA_GC_2025!E86,CATALOGO!AN:AN,0)))</f>
        <v>Mejorar las condiciones de vida de la población de forma integral, promoviendo el acceso equitativo a salud, vivienda y bienestar social.</v>
      </c>
      <c r="CU86" s="563" t="str">
        <f>IF(E86="","",INDEX(CATALOGO!AL:AL,MATCH(POA_GC_2025!E86,CATALOGO!AN:AN,0)))</f>
        <v>OE5 Incrementar la cobertura de las prestaciones de servicios de salud</v>
      </c>
      <c r="CV86" s="552" t="str">
        <f>IF(CU86="","",INDEX(CATALOGO!AM:AM,MATCH(POA_GC_2025!CU86,CATALOGO!AL:AL,0)))</f>
        <v>OE_5</v>
      </c>
      <c r="CW86" s="564"/>
      <c r="CX86" s="565">
        <f>SUMIFS(CERT_ACT_POA!AM:AM,CERT_ACT_POA!C:C,A86)</f>
        <v>199716.74</v>
      </c>
      <c r="CY86" s="565">
        <f t="shared" si="32"/>
        <v>2.9103830456733704E-11</v>
      </c>
      <c r="CZ86" s="566">
        <f>SUMIFS(CERT_ACT_POA!$AD:$AD,CERT_ACT_POA!$C:$C,POA_GC_2025!$A86)</f>
        <v>0</v>
      </c>
      <c r="DA86" s="566">
        <f>SUMIFS(CERT_ACT_POA!$AE:$AE,CERT_ACT_POA!$C:$C,POA_GC_2025!$A86)</f>
        <v>0</v>
      </c>
      <c r="DB86" s="566">
        <f>SUMIFS(CERT_ACT_POA!$AF:$AF,CERT_ACT_POA!$C:$C,POA_GC_2025!$A86)</f>
        <v>0</v>
      </c>
      <c r="DC86" s="552" t="str">
        <f t="shared" si="33"/>
        <v>53</v>
      </c>
      <c r="DD86" s="509"/>
      <c r="DE86" s="573"/>
      <c r="DF86" s="574">
        <f>SUMIFS(CERT_PRES!$M:$M,CERT_PRES!$A:$A,$A86)</f>
        <v>0</v>
      </c>
      <c r="DG86" s="574">
        <f>SUMIFS(CERT_PRES!$O:$O,CERT_PRES!$A:$A,$A86)</f>
        <v>199716.74</v>
      </c>
      <c r="DH86" s="574">
        <f>SUMIFS(CERT_PRES!$P:$P,CERT_PRES!$A:$A,$A86)</f>
        <v>199716.74000000002</v>
      </c>
      <c r="DI86" s="587">
        <f t="shared" si="34"/>
        <v>0</v>
      </c>
      <c r="DJ86" s="668">
        <f>IFERROR(VLOOKUP($A86,CERT_PRES!$A$6:$L$3884,12,0),0)</f>
        <v>20</v>
      </c>
      <c r="DK86" s="574" t="str">
        <f t="shared" si="35"/>
        <v>OK</v>
      </c>
      <c r="DL86" s="574" t="str">
        <f t="shared" si="36"/>
        <v>OK</v>
      </c>
      <c r="DM86" s="574">
        <f t="shared" si="41"/>
        <v>199716.74000000002</v>
      </c>
      <c r="DN86" s="574" t="str">
        <f t="shared" si="40"/>
        <v/>
      </c>
      <c r="DO86" s="588">
        <f>IFERROR(VLOOKUP(A86,#REF!,82,0),0)</f>
        <v>0</v>
      </c>
      <c r="DP86" s="589">
        <f t="shared" si="37"/>
        <v>199716.74</v>
      </c>
      <c r="DQ86" s="590">
        <f t="shared" si="38"/>
        <v>0</v>
      </c>
    </row>
    <row r="87" spans="1:121" s="39" customFormat="1" ht="17.25" customHeight="1">
      <c r="A87" s="3" t="s">
        <v>2745</v>
      </c>
      <c r="B87" s="470" t="str">
        <f>IF(D87="","",INDEX(CATALOGO!E:E,MATCH(D87,CATALOGO!D:D,0)))</f>
        <v>HOSPITAL GENERAL DE CHONE</v>
      </c>
      <c r="C87" s="218" t="s">
        <v>2469</v>
      </c>
      <c r="D87" s="471" t="s">
        <v>954</v>
      </c>
      <c r="E87" s="474" t="s">
        <v>225</v>
      </c>
      <c r="F87" s="471" t="str">
        <f t="shared" si="22"/>
        <v>000</v>
      </c>
      <c r="G87" s="472" t="s">
        <v>196</v>
      </c>
      <c r="H87" s="473">
        <v>530810</v>
      </c>
      <c r="I87" s="486" t="s">
        <v>1155</v>
      </c>
      <c r="J87" s="472" t="s">
        <v>193</v>
      </c>
      <c r="K87" s="487" t="str">
        <f>IF(J87="","",INDEX(CATALOGO!AT:AT,MATCH(POA_GC_2025!J87,CATALOGO!AS:AS,0)))</f>
        <v>0000</v>
      </c>
      <c r="L87" s="487" t="str">
        <f>IF(J87="","",INDEX(CATALOGO!AV:AV,MATCH(POA_GC_2025!J87,CATALOGO!AS:AS,0)))</f>
        <v>0000</v>
      </c>
      <c r="M87" s="488" t="str">
        <f>IF(D87="","",INDEX(CATALOGO!E:E,MATCH(D87,CATALOGO!D:D,0)))</f>
        <v>HOSPITAL GENERAL DE CHONE</v>
      </c>
      <c r="N87" s="489" t="str">
        <f>IF(E87="","",INDEX(CATALOGO!L:L,MATCH(POA_GC_2025!E87,CATALOGO!J:J,0)))</f>
        <v>PROVISION Y PRESTACION DE SERVICIOS DE SALUD</v>
      </c>
      <c r="O87" s="490" t="str">
        <f t="shared" si="23"/>
        <v>SIN PROYECTO</v>
      </c>
      <c r="P87" s="491" t="str">
        <f>IF(CR87="","",INDEX(CATALOGO!Q:Q,MATCH(POA_GC_2025!CR87,CATALOGO!P:P,0)))</f>
        <v>PRESTACION DE SERVICIOS DE SALUD SEGUNDO NIVEL</v>
      </c>
      <c r="Q87" s="496" t="str">
        <f>IF(H87="","",INDEX(CATALOGO!AD:AD,MATCH(POA_GC_2025!H87,CATALOGO!AC:AC,0)))</f>
        <v>DISPOSITIVOS MEDICOS PARA LABORATORIO CLINICO Y PATOLOGIA</v>
      </c>
      <c r="R87" s="490" t="str">
        <f t="array" ref="R87">IF(J87="","",INDEX(CATALOGO!AR:AR,MATCH(J87,CATALOGO!AS:AS,0)))</f>
        <v>RECURSOS FISCALES</v>
      </c>
      <c r="S87" s="497" t="str">
        <f>IF(K87="","",INDEX(CATALOGO!AU:AU,MATCH(K87,CATALOGO!AT:AT,0)))</f>
        <v>SIN ORGANISMO</v>
      </c>
      <c r="T87" s="497" t="str">
        <f>IF(L87="","",INDEX(CATALOGO!AW:AW,MATCH(POA_GC_2025!L87,CATALOGO!AV:AV,0)))</f>
        <v>SIN CORRELATIVO</v>
      </c>
      <c r="U87" s="498" t="s">
        <v>620</v>
      </c>
      <c r="V87" s="499" t="s">
        <v>2498</v>
      </c>
      <c r="W87" s="499" t="s">
        <v>2499</v>
      </c>
      <c r="X87" s="500" t="str">
        <f t="array" ref="X87">IF(H87="","",INDEX(CATALOGO!AH:AH,MATCH(H87,CATALOGO!AC:AC,0)))</f>
        <v>02</v>
      </c>
      <c r="Y87" s="507" t="str">
        <f t="array" ref="Y87">IF(H87="","",INDEX(CATALOGO!AF:AF,MATCH(H87,CATALOGO!AC:AC,0)))</f>
        <v>NA</v>
      </c>
      <c r="Z87" s="507" t="str">
        <f t="array" ref="Z87">IF(H87="","",INDEX(CATALOGO!AG:AG,MATCH(H87,CATALOGO!AC:AC,0)))</f>
        <v>NA</v>
      </c>
      <c r="AA87" s="508" t="s">
        <v>194</v>
      </c>
      <c r="AB87" s="509"/>
      <c r="AC87" s="510" t="s">
        <v>208</v>
      </c>
      <c r="AD87" s="511" t="s">
        <v>41</v>
      </c>
      <c r="AE87" s="512">
        <v>46073</v>
      </c>
      <c r="AF87" s="512">
        <v>46073</v>
      </c>
      <c r="AG87" s="512">
        <v>46056</v>
      </c>
      <c r="AH87" s="512">
        <v>46056</v>
      </c>
      <c r="AI87" s="512">
        <v>46056</v>
      </c>
      <c r="AJ87" s="519"/>
      <c r="AK87" s="512">
        <v>46056</v>
      </c>
      <c r="AL87" s="512">
        <v>46078</v>
      </c>
      <c r="AM87" s="511" t="s">
        <v>41</v>
      </c>
      <c r="AN87" s="520">
        <v>0</v>
      </c>
      <c r="AO87" s="520">
        <v>201781.1</v>
      </c>
      <c r="AP87" s="520">
        <v>0</v>
      </c>
      <c r="AQ87" s="520">
        <v>0</v>
      </c>
      <c r="AR87" s="520">
        <v>0</v>
      </c>
      <c r="AS87" s="520">
        <v>0</v>
      </c>
      <c r="AT87" s="520">
        <v>0</v>
      </c>
      <c r="AU87" s="520">
        <v>0</v>
      </c>
      <c r="AV87" s="520">
        <v>0</v>
      </c>
      <c r="AW87" s="520">
        <v>0</v>
      </c>
      <c r="AX87" s="520">
        <v>0</v>
      </c>
      <c r="AY87" s="520">
        <v>0</v>
      </c>
      <c r="AZ87" s="533">
        <f t="shared" si="24"/>
        <v>201781.1</v>
      </c>
      <c r="BA87" s="509"/>
      <c r="BB87" s="534">
        <f>SUMIFS(REPROGRAM!W:W,REPROGRAM!B:B,POA_GC_2025!A87)</f>
        <v>238178.24</v>
      </c>
      <c r="BC87" s="534">
        <f>SUMIFS(REPROGRAM!Y:Y,REPROGRAM!B:B,POA_GC_2025!A87)</f>
        <v>439959.33999999997</v>
      </c>
      <c r="BD87" s="534">
        <f t="shared" si="25"/>
        <v>0</v>
      </c>
      <c r="BE87" s="520">
        <v>0</v>
      </c>
      <c r="BF87" s="539">
        <f>SUMIFS(CERT_PRES!$P:$P,CERT_PRES!$A:$A,$A87,CERT_PRES!$Q:$Q,"ENERO")</f>
        <v>0</v>
      </c>
      <c r="BG87" s="520">
        <v>0</v>
      </c>
      <c r="BH87" s="539">
        <f>SUMIFS(CERT_PRES!$P:$P,CERT_PRES!$A:$A,$A87,CERT_PRES!$Q:$Q,"FEBRERO")</f>
        <v>0</v>
      </c>
      <c r="BI87" s="520">
        <v>0</v>
      </c>
      <c r="BJ87" s="539">
        <f>SUMIFS(CERT_PRES!$P:$P,CERT_PRES!$A:$A,$A87,CERT_PRES!$Q:$Q,"MARZO")</f>
        <v>0</v>
      </c>
      <c r="BK87" s="520">
        <v>0</v>
      </c>
      <c r="BL87" s="539">
        <f>SUMIFS(CERT_PRES!$P:$P,CERT_PRES!$A:$A,$A87,CERT_PRES!$Q:$Q,"ABRIL")</f>
        <v>0</v>
      </c>
      <c r="BM87" s="520">
        <v>0</v>
      </c>
      <c r="BN87" s="539">
        <f>SUMIFS(CERT_PRES!$P:$P,CERT_PRES!$A:$A,$A87,CERT_PRES!$Q:$Q,"MAYO")</f>
        <v>0</v>
      </c>
      <c r="BO87" s="520">
        <v>0</v>
      </c>
      <c r="BP87" s="539">
        <f>SUMIFS(CERT_PRES!$P:$P,CERT_PRES!$A:$A,$A87,CERT_PRES!$Q:$Q,"JUNIO")</f>
        <v>0</v>
      </c>
      <c r="BQ87" s="520">
        <v>0</v>
      </c>
      <c r="BR87" s="539">
        <f>SUMIFS(CERT_PRES!$P:$P,CERT_PRES!$A:$A,$A87,CERT_PRES!$Q:$Q,"JULIO")</f>
        <v>0</v>
      </c>
      <c r="BS87" s="520">
        <v>0</v>
      </c>
      <c r="BT87" s="539">
        <f>SUMIFS(CERT_PRES!$P:$P,CERT_PRES!$A:$A,$A87,CERT_PRES!$Q:$Q,"AGOSTO")</f>
        <v>0</v>
      </c>
      <c r="BU87" s="520">
        <v>0</v>
      </c>
      <c r="BV87" s="539">
        <f>SUMIFS(CERT_PRES!$P:$P,CERT_PRES!$A:$A,$A87,CERT_PRES!$Q:$Q,"SEPTIEMBRE")</f>
        <v>0</v>
      </c>
      <c r="BW87" s="520">
        <v>0</v>
      </c>
      <c r="BX87" s="539">
        <f>SUMIFS(CERT_PRES!$P:$P,CERT_PRES!$A:$A,$A87,CERT_PRES!$Q:$Q,"OCTUBRE")</f>
        <v>0</v>
      </c>
      <c r="BY87" s="520">
        <v>0</v>
      </c>
      <c r="BZ87" s="539">
        <f>SUMIFS(CERT_PRES!$P:$P,CERT_PRES!$A:$A,$A87,CERT_PRES!$Q:$Q,"NOVIEMBRE")</f>
        <v>0</v>
      </c>
      <c r="CA87" s="520">
        <v>0</v>
      </c>
      <c r="CB87" s="533">
        <f>SUMIFS(CERT_PRES!$P:$P,CERT_PRES!$A:$A,$A87,CERT_PRES!$Q:$Q,"DICIEMBRE")</f>
        <v>0</v>
      </c>
      <c r="CC87" s="533">
        <f t="shared" si="26"/>
        <v>0</v>
      </c>
      <c r="CD87" s="552" t="str">
        <f t="shared" si="39"/>
        <v>NO</v>
      </c>
      <c r="CE87" s="553" t="str">
        <f t="shared" si="21"/>
        <v>VALIDADO</v>
      </c>
      <c r="CF87" s="554">
        <f>+((SUMIFS(REPROGRAM!$U:$U,REPROGRAM!$B:$B,$A87,REPROGRAM!$AA:$AA,"NO"))-(SUMIFS(REPROGRAM!$V:$V,REPROGRAM!$B:$B,$A87,REPROGRAM!$AA:$AA,"NO")))</f>
        <v>0</v>
      </c>
      <c r="CG87" s="554">
        <f t="shared" si="27"/>
        <v>0</v>
      </c>
      <c r="CH87" s="554">
        <f t="shared" si="28"/>
        <v>0</v>
      </c>
      <c r="CI87" s="555" t="e">
        <f t="array" ref="CI87">IF(B87="","",INDEX(CATALOGO!C:C,MATCH(B87,CATALOGO!A:A,0)))</f>
        <v>#N/A</v>
      </c>
      <c r="CJ87" s="555" t="e">
        <f t="array" ref="CJ87">IF(B87="","",INDEX(CATALOGO!B:B,MATCH(B87,CATALOGO!A:A,0)))</f>
        <v>#N/A</v>
      </c>
      <c r="CK87" s="497" t="str">
        <f>IF(D87="","",INDEX(CATALOGO!G:G,MATCH(D87,CATALOGO!D:D,0)))</f>
        <v>COORDINACIÓN ZONAL 4</v>
      </c>
      <c r="CL87" s="497" t="str">
        <f>IF(D87="","",INDEX(CATALOGO!H:H,MATCH(D87,CATALOGO!D:D,0)))</f>
        <v>MANABI</v>
      </c>
      <c r="CM87" s="497" t="str">
        <f>IF(D87="","",INDEX(CATALOGO!I:I,MATCH(D87,CATALOGO!D:D,0)))</f>
        <v>CHONE</v>
      </c>
      <c r="CN87" s="556" t="str">
        <f t="array" ref="CN87">IF(H87="","",INDEX(CATALOGO!AE:AE,MATCH(H87,CATALOGO!AC:AC,0)))</f>
        <v>MEDICAMENTOS Y DISPOSITIVOS MÉDICOS</v>
      </c>
      <c r="CO87" s="497" t="str">
        <f t="shared" si="29"/>
        <v>NO APLICA</v>
      </c>
      <c r="CP87" s="497" t="str">
        <f>IF(E87="","",INDEX(CATALOGO!K:K,MATCH(POA_GC_2025!E87,CATALOGO!J:J,0)))</f>
        <v>PROV</v>
      </c>
      <c r="CQ87" s="497" t="str">
        <f t="shared" si="30"/>
        <v>CORRIENTE</v>
      </c>
      <c r="CR87" s="497" t="str">
        <f t="shared" si="31"/>
        <v>90000004</v>
      </c>
      <c r="CS87" s="562" t="str">
        <f>IFERROR(VLOOKUP(E87,CATALOGO!$AY$3:$AZ$24,2,0)," ")</f>
        <v>G21</v>
      </c>
      <c r="CT87" s="563" t="str">
        <f>IF(E87="","",INDEX(CATALOGO!AK:AK,MATCH(POA_GC_2025!E87,CATALOGO!AN:AN,0)))</f>
        <v>Mejorar las condiciones de vida de la población de forma integral, promoviendo el acceso equitativo a salud, vivienda y bienestar social.</v>
      </c>
      <c r="CU87" s="563" t="str">
        <f>IF(E87="","",INDEX(CATALOGO!AL:AL,MATCH(POA_GC_2025!E87,CATALOGO!AN:AN,0)))</f>
        <v>OE5 Incrementar la cobertura de las prestaciones de servicios de salud</v>
      </c>
      <c r="CV87" s="552" t="str">
        <f>IF(CU87="","",INDEX(CATALOGO!AM:AM,MATCH(POA_GC_2025!CU87,CATALOGO!AL:AL,0)))</f>
        <v>OE_5</v>
      </c>
      <c r="CW87" s="564"/>
      <c r="CX87" s="565">
        <f>SUMIFS(CERT_ACT_POA!AM:AM,CERT_ACT_POA!C:C,A87)</f>
        <v>0</v>
      </c>
      <c r="CY87" s="565">
        <f t="shared" si="32"/>
        <v>0</v>
      </c>
      <c r="CZ87" s="566">
        <f>SUMIFS(CERT_ACT_POA!$AD:$AD,CERT_ACT_POA!$C:$C,POA_GC_2025!$A87)</f>
        <v>0</v>
      </c>
      <c r="DA87" s="566">
        <f>SUMIFS(CERT_ACT_POA!$AE:$AE,CERT_ACT_POA!$C:$C,POA_GC_2025!$A87)</f>
        <v>0</v>
      </c>
      <c r="DB87" s="566">
        <f>SUMIFS(CERT_ACT_POA!$AF:$AF,CERT_ACT_POA!$C:$C,POA_GC_2025!$A87)</f>
        <v>0</v>
      </c>
      <c r="DC87" s="552" t="str">
        <f t="shared" si="33"/>
        <v>53</v>
      </c>
      <c r="DD87" s="509"/>
      <c r="DE87" s="573"/>
      <c r="DF87" s="574">
        <f>SUMIFS(CERT_PRES!$M:$M,CERT_PRES!$A:$A,$A87)</f>
        <v>0</v>
      </c>
      <c r="DG87" s="574">
        <f>SUMIFS(CERT_PRES!$O:$O,CERT_PRES!$A:$A,$A87)</f>
        <v>0</v>
      </c>
      <c r="DH87" s="574">
        <f>SUMIFS(CERT_PRES!$P:$P,CERT_PRES!$A:$A,$A87)</f>
        <v>0</v>
      </c>
      <c r="DI87" s="587">
        <f t="shared" si="34"/>
        <v>0</v>
      </c>
      <c r="DJ87" s="668">
        <f>IFERROR(VLOOKUP($A87,CERT_PRES!$A$6:$L$3884,12,0),0)</f>
        <v>36</v>
      </c>
      <c r="DK87" s="574" t="str">
        <f t="shared" si="35"/>
        <v>OK</v>
      </c>
      <c r="DL87" s="574" t="str">
        <f t="shared" si="36"/>
        <v>OK</v>
      </c>
      <c r="DM87" s="574" t="str">
        <f t="shared" si="41"/>
        <v/>
      </c>
      <c r="DN87" s="574" t="str">
        <f t="shared" si="40"/>
        <v/>
      </c>
      <c r="DO87" s="588">
        <f>IFERROR(VLOOKUP(A87,#REF!,82,0),0)</f>
        <v>0</v>
      </c>
      <c r="DP87" s="589">
        <f t="shared" si="37"/>
        <v>0</v>
      </c>
      <c r="DQ87" s="590">
        <f t="shared" si="38"/>
        <v>0</v>
      </c>
    </row>
    <row r="88" spans="1:121" s="39" customFormat="1" ht="17.25" customHeight="1">
      <c r="A88" s="3" t="s">
        <v>2746</v>
      </c>
      <c r="B88" s="470" t="str">
        <f>IF(D88="","",INDEX(CATALOGO!E:E,MATCH(D88,CATALOGO!D:D,0)))</f>
        <v>HOSPITAL GENERAL DE CHONE</v>
      </c>
      <c r="C88" s="218" t="s">
        <v>2469</v>
      </c>
      <c r="D88" s="471" t="s">
        <v>954</v>
      </c>
      <c r="E88" s="474" t="s">
        <v>225</v>
      </c>
      <c r="F88" s="471" t="str">
        <f t="shared" si="22"/>
        <v>000</v>
      </c>
      <c r="G88" s="472" t="s">
        <v>196</v>
      </c>
      <c r="H88" s="473">
        <v>530810</v>
      </c>
      <c r="I88" s="486" t="s">
        <v>1155</v>
      </c>
      <c r="J88" s="472" t="s">
        <v>193</v>
      </c>
      <c r="K88" s="487" t="str">
        <f>IF(J88="","",INDEX(CATALOGO!AT:AT,MATCH(POA_GC_2025!J88,CATALOGO!AS:AS,0)))</f>
        <v>0000</v>
      </c>
      <c r="L88" s="487" t="str">
        <f>IF(J88="","",INDEX(CATALOGO!AV:AV,MATCH(POA_GC_2025!J88,CATALOGO!AS:AS,0)))</f>
        <v>0000</v>
      </c>
      <c r="M88" s="488" t="str">
        <f>IF(D88="","",INDEX(CATALOGO!E:E,MATCH(D88,CATALOGO!D:D,0)))</f>
        <v>HOSPITAL GENERAL DE CHONE</v>
      </c>
      <c r="N88" s="489" t="str">
        <f>IF(E88="","",INDEX(CATALOGO!L:L,MATCH(POA_GC_2025!E88,CATALOGO!J:J,0)))</f>
        <v>PROVISION Y PRESTACION DE SERVICIOS DE SALUD</v>
      </c>
      <c r="O88" s="490" t="str">
        <f t="shared" si="23"/>
        <v>SIN PROYECTO</v>
      </c>
      <c r="P88" s="491" t="str">
        <f>IF(CR88="","",INDEX(CATALOGO!Q:Q,MATCH(POA_GC_2025!CR88,CATALOGO!P:P,0)))</f>
        <v>PRESTACION DE SERVICIOS DE SALUD SEGUNDO NIVEL</v>
      </c>
      <c r="Q88" s="496" t="str">
        <f>IF(H88="","",INDEX(CATALOGO!AD:AD,MATCH(POA_GC_2025!H88,CATALOGO!AC:AC,0)))</f>
        <v>DISPOSITIVOS MEDICOS PARA LABORATORIO CLINICO Y PATOLOGIA</v>
      </c>
      <c r="R88" s="490" t="str">
        <f t="array" ref="R88">IF(J88="","",INDEX(CATALOGO!AR:AR,MATCH(J88,CATALOGO!AS:AS,0)))</f>
        <v>RECURSOS FISCALES</v>
      </c>
      <c r="S88" s="497" t="str">
        <f>IF(K88="","",INDEX(CATALOGO!AU:AU,MATCH(K88,CATALOGO!AT:AT,0)))</f>
        <v>SIN ORGANISMO</v>
      </c>
      <c r="T88" s="497" t="str">
        <f>IF(L88="","",INDEX(CATALOGO!AW:AW,MATCH(POA_GC_2025!L88,CATALOGO!AV:AV,0)))</f>
        <v>SIN CORRELATIVO</v>
      </c>
      <c r="U88" s="498" t="s">
        <v>620</v>
      </c>
      <c r="V88" s="499" t="s">
        <v>2498</v>
      </c>
      <c r="W88" s="499" t="s">
        <v>2499</v>
      </c>
      <c r="X88" s="500" t="str">
        <f t="array" ref="X88">IF(H88="","",INDEX(CATALOGO!AH:AH,MATCH(H88,CATALOGO!AC:AC,0)))</f>
        <v>02</v>
      </c>
      <c r="Y88" s="507" t="str">
        <f t="array" ref="Y88">IF(H88="","",INDEX(CATALOGO!AF:AF,MATCH(H88,CATALOGO!AC:AC,0)))</f>
        <v>NA</v>
      </c>
      <c r="Z88" s="507" t="str">
        <f t="array" ref="Z88">IF(H88="","",INDEX(CATALOGO!AG:AG,MATCH(H88,CATALOGO!AC:AC,0)))</f>
        <v>NA</v>
      </c>
      <c r="AA88" s="508" t="s">
        <v>194</v>
      </c>
      <c r="AB88" s="509"/>
      <c r="AC88" s="510" t="s">
        <v>208</v>
      </c>
      <c r="AD88" s="511" t="s">
        <v>41</v>
      </c>
      <c r="AE88" s="512">
        <v>46073</v>
      </c>
      <c r="AF88" s="512">
        <v>46073</v>
      </c>
      <c r="AG88" s="512">
        <v>46056</v>
      </c>
      <c r="AH88" s="512">
        <v>46056</v>
      </c>
      <c r="AI88" s="512">
        <v>46056</v>
      </c>
      <c r="AJ88" s="519"/>
      <c r="AK88" s="512">
        <v>46056</v>
      </c>
      <c r="AL88" s="512">
        <v>46078</v>
      </c>
      <c r="AM88" s="511" t="s">
        <v>41</v>
      </c>
      <c r="AN88" s="520">
        <v>0</v>
      </c>
      <c r="AO88" s="520">
        <v>0</v>
      </c>
      <c r="AP88" s="520">
        <v>0</v>
      </c>
      <c r="AQ88" s="520">
        <v>0</v>
      </c>
      <c r="AR88" s="520">
        <v>0</v>
      </c>
      <c r="AS88" s="520">
        <v>0</v>
      </c>
      <c r="AT88" s="520">
        <v>0</v>
      </c>
      <c r="AU88" s="520">
        <v>0</v>
      </c>
      <c r="AV88" s="520">
        <v>0</v>
      </c>
      <c r="AW88" s="520">
        <v>0</v>
      </c>
      <c r="AX88" s="520">
        <v>0</v>
      </c>
      <c r="AY88" s="520">
        <v>0</v>
      </c>
      <c r="AZ88" s="533">
        <f t="shared" si="24"/>
        <v>0</v>
      </c>
      <c r="BA88" s="509"/>
      <c r="BB88" s="534">
        <f>SUMIFS(REPROGRAM!W:W,REPROGRAM!B:B,POA_GC_2025!A88)</f>
        <v>0</v>
      </c>
      <c r="BC88" s="534">
        <f>SUMIFS(REPROGRAM!Y:Y,REPROGRAM!B:B,POA_GC_2025!A88)</f>
        <v>0</v>
      </c>
      <c r="BD88" s="534">
        <f t="shared" si="25"/>
        <v>0</v>
      </c>
      <c r="BE88" s="520">
        <v>0</v>
      </c>
      <c r="BF88" s="539">
        <f>SUMIFS(CERT_PRES!$P:$P,CERT_PRES!$A:$A,$A88,CERT_PRES!$Q:$Q,"ENERO")</f>
        <v>0</v>
      </c>
      <c r="BG88" s="520">
        <v>0</v>
      </c>
      <c r="BH88" s="539">
        <f>SUMIFS(CERT_PRES!$P:$P,CERT_PRES!$A:$A,$A88,CERT_PRES!$Q:$Q,"FEBRERO")</f>
        <v>0</v>
      </c>
      <c r="BI88" s="520">
        <v>0</v>
      </c>
      <c r="BJ88" s="539">
        <f>SUMIFS(CERT_PRES!$P:$P,CERT_PRES!$A:$A,$A88,CERT_PRES!$Q:$Q,"MARZO")</f>
        <v>0</v>
      </c>
      <c r="BK88" s="520">
        <v>0</v>
      </c>
      <c r="BL88" s="539">
        <f>SUMIFS(CERT_PRES!$P:$P,CERT_PRES!$A:$A,$A88,CERT_PRES!$Q:$Q,"ABRIL")</f>
        <v>0</v>
      </c>
      <c r="BM88" s="520">
        <v>0</v>
      </c>
      <c r="BN88" s="539">
        <f>SUMIFS(CERT_PRES!$P:$P,CERT_PRES!$A:$A,$A88,CERT_PRES!$Q:$Q,"MAYO")</f>
        <v>0</v>
      </c>
      <c r="BO88" s="520">
        <v>0</v>
      </c>
      <c r="BP88" s="539">
        <f>SUMIFS(CERT_PRES!$P:$P,CERT_PRES!$A:$A,$A88,CERT_PRES!$Q:$Q,"JUNIO")</f>
        <v>0</v>
      </c>
      <c r="BQ88" s="520">
        <v>0</v>
      </c>
      <c r="BR88" s="539">
        <f>SUMIFS(CERT_PRES!$P:$P,CERT_PRES!$A:$A,$A88,CERT_PRES!$Q:$Q,"JULIO")</f>
        <v>0</v>
      </c>
      <c r="BS88" s="520">
        <v>0</v>
      </c>
      <c r="BT88" s="539">
        <f>SUMIFS(CERT_PRES!$P:$P,CERT_PRES!$A:$A,$A88,CERT_PRES!$Q:$Q,"AGOSTO")</f>
        <v>0</v>
      </c>
      <c r="BU88" s="520">
        <v>0</v>
      </c>
      <c r="BV88" s="539">
        <f>SUMIFS(CERT_PRES!$P:$P,CERT_PRES!$A:$A,$A88,CERT_PRES!$Q:$Q,"SEPTIEMBRE")</f>
        <v>0</v>
      </c>
      <c r="BW88" s="520">
        <v>0</v>
      </c>
      <c r="BX88" s="539">
        <f>SUMIFS(CERT_PRES!$P:$P,CERT_PRES!$A:$A,$A88,CERT_PRES!$Q:$Q,"OCTUBRE")</f>
        <v>0</v>
      </c>
      <c r="BY88" s="520">
        <v>0</v>
      </c>
      <c r="BZ88" s="539">
        <f>SUMIFS(CERT_PRES!$P:$P,CERT_PRES!$A:$A,$A88,CERT_PRES!$Q:$Q,"NOVIEMBRE")</f>
        <v>0</v>
      </c>
      <c r="CA88" s="520">
        <v>0</v>
      </c>
      <c r="CB88" s="533">
        <f>SUMIFS(CERT_PRES!$P:$P,CERT_PRES!$A:$A,$A88,CERT_PRES!$Q:$Q,"DICIEMBRE")</f>
        <v>0</v>
      </c>
      <c r="CC88" s="533">
        <f t="shared" si="26"/>
        <v>0</v>
      </c>
      <c r="CD88" s="552" t="str">
        <f t="shared" si="39"/>
        <v>NO</v>
      </c>
      <c r="CE88" s="553" t="str">
        <f t="shared" si="21"/>
        <v>VALIDADO</v>
      </c>
      <c r="CF88" s="554">
        <f>+((SUMIFS(REPROGRAM!$U:$U,REPROGRAM!$B:$B,$A88,REPROGRAM!$AA:$AA,"NO"))-(SUMIFS(REPROGRAM!$V:$V,REPROGRAM!$B:$B,$A88,REPROGRAM!$AA:$AA,"NO")))</f>
        <v>0</v>
      </c>
      <c r="CG88" s="554">
        <f t="shared" si="27"/>
        <v>0</v>
      </c>
      <c r="CH88" s="554">
        <f t="shared" si="28"/>
        <v>0</v>
      </c>
      <c r="CI88" s="555" t="e">
        <f t="array" ref="CI88">IF(B88="","",INDEX(CATALOGO!C:C,MATCH(B88,CATALOGO!A:A,0)))</f>
        <v>#N/A</v>
      </c>
      <c r="CJ88" s="555" t="e">
        <f t="array" ref="CJ88">IF(B88="","",INDEX(CATALOGO!B:B,MATCH(B88,CATALOGO!A:A,0)))</f>
        <v>#N/A</v>
      </c>
      <c r="CK88" s="497" t="str">
        <f>IF(D88="","",INDEX(CATALOGO!G:G,MATCH(D88,CATALOGO!D:D,0)))</f>
        <v>COORDINACIÓN ZONAL 4</v>
      </c>
      <c r="CL88" s="497" t="str">
        <f>IF(D88="","",INDEX(CATALOGO!H:H,MATCH(D88,CATALOGO!D:D,0)))</f>
        <v>MANABI</v>
      </c>
      <c r="CM88" s="497" t="str">
        <f>IF(D88="","",INDEX(CATALOGO!I:I,MATCH(D88,CATALOGO!D:D,0)))</f>
        <v>CHONE</v>
      </c>
      <c r="CN88" s="556" t="str">
        <f t="array" ref="CN88">IF(H88="","",INDEX(CATALOGO!AE:AE,MATCH(H88,CATALOGO!AC:AC,0)))</f>
        <v>MEDICAMENTOS Y DISPOSITIVOS MÉDICOS</v>
      </c>
      <c r="CO88" s="497" t="str">
        <f t="shared" si="29"/>
        <v>NO APLICA</v>
      </c>
      <c r="CP88" s="497" t="str">
        <f>IF(E88="","",INDEX(CATALOGO!K:K,MATCH(POA_GC_2025!E88,CATALOGO!J:J,0)))</f>
        <v>PROV</v>
      </c>
      <c r="CQ88" s="497" t="str">
        <f t="shared" si="30"/>
        <v>CORRIENTE</v>
      </c>
      <c r="CR88" s="497" t="str">
        <f t="shared" si="31"/>
        <v>90000004</v>
      </c>
      <c r="CS88" s="562" t="str">
        <f>IFERROR(VLOOKUP(E88,CATALOGO!$AY$3:$AZ$24,2,0)," ")</f>
        <v>G21</v>
      </c>
      <c r="CT88" s="563" t="str">
        <f>IF(E88="","",INDEX(CATALOGO!AK:AK,MATCH(POA_GC_2025!E88,CATALOGO!AN:AN,0)))</f>
        <v>Mejorar las condiciones de vida de la población de forma integral, promoviendo el acceso equitativo a salud, vivienda y bienestar social.</v>
      </c>
      <c r="CU88" s="563" t="str">
        <f>IF(E88="","",INDEX(CATALOGO!AL:AL,MATCH(POA_GC_2025!E88,CATALOGO!AN:AN,0)))</f>
        <v>OE5 Incrementar la cobertura de las prestaciones de servicios de salud</v>
      </c>
      <c r="CV88" s="552" t="str">
        <f>IF(CU88="","",INDEX(CATALOGO!AM:AM,MATCH(POA_GC_2025!CU88,CATALOGO!AL:AL,0)))</f>
        <v>OE_5</v>
      </c>
      <c r="CW88" s="564"/>
      <c r="CX88" s="565">
        <f>SUMIFS(CERT_ACT_POA!AM:AM,CERT_ACT_POA!C:C,A88)</f>
        <v>0</v>
      </c>
      <c r="CY88" s="565">
        <f t="shared" si="32"/>
        <v>0</v>
      </c>
      <c r="CZ88" s="566">
        <f>SUMIFS(CERT_ACT_POA!$AD:$AD,CERT_ACT_POA!$C:$C,POA_GC_2025!$A88)</f>
        <v>0</v>
      </c>
      <c r="DA88" s="566">
        <f>SUMIFS(CERT_ACT_POA!$AE:$AE,CERT_ACT_POA!$C:$C,POA_GC_2025!$A88)</f>
        <v>0</v>
      </c>
      <c r="DB88" s="566">
        <f>SUMIFS(CERT_ACT_POA!$AF:$AF,CERT_ACT_POA!$C:$C,POA_GC_2025!$A88)</f>
        <v>0</v>
      </c>
      <c r="DC88" s="552" t="str">
        <f t="shared" si="33"/>
        <v>53</v>
      </c>
      <c r="DD88" s="509"/>
      <c r="DE88" s="573"/>
      <c r="DF88" s="574">
        <f>SUMIFS(CERT_PRES!$M:$M,CERT_PRES!$A:$A,$A88)</f>
        <v>0</v>
      </c>
      <c r="DG88" s="574">
        <f>SUMIFS(CERT_PRES!$O:$O,CERT_PRES!$A:$A,$A88)</f>
        <v>0</v>
      </c>
      <c r="DH88" s="574">
        <f>SUMIFS(CERT_PRES!$P:$P,CERT_PRES!$A:$A,$A88)</f>
        <v>0</v>
      </c>
      <c r="DI88" s="587">
        <f t="shared" si="34"/>
        <v>0</v>
      </c>
      <c r="DJ88" s="668">
        <f>IFERROR(VLOOKUP($A88,CERT_PRES!$A$6:$L$3884,12,0),0)</f>
        <v>0</v>
      </c>
      <c r="DK88" s="574" t="str">
        <f t="shared" si="35"/>
        <v>OK</v>
      </c>
      <c r="DL88" s="574" t="str">
        <f t="shared" si="36"/>
        <v>OK</v>
      </c>
      <c r="DM88" s="574" t="str">
        <f t="shared" si="41"/>
        <v/>
      </c>
      <c r="DN88" s="574" t="str">
        <f t="shared" si="40"/>
        <v/>
      </c>
      <c r="DO88" s="588">
        <f>IFERROR(VLOOKUP(A88,#REF!,82,0),0)</f>
        <v>0</v>
      </c>
      <c r="DP88" s="589">
        <f t="shared" si="37"/>
        <v>0</v>
      </c>
      <c r="DQ88" s="590">
        <f t="shared" si="38"/>
        <v>0</v>
      </c>
    </row>
    <row r="89" spans="1:121" s="39" customFormat="1" ht="17.25" customHeight="1">
      <c r="A89" s="3" t="s">
        <v>2747</v>
      </c>
      <c r="B89" s="470" t="str">
        <f>IF(D89="","",INDEX(CATALOGO!E:E,MATCH(D89,CATALOGO!D:D,0)))</f>
        <v>HOSPITAL GENERAL DE CHONE</v>
      </c>
      <c r="C89" s="218" t="s">
        <v>2469</v>
      </c>
      <c r="D89" s="471" t="s">
        <v>954</v>
      </c>
      <c r="E89" s="474" t="s">
        <v>225</v>
      </c>
      <c r="F89" s="471" t="str">
        <f t="shared" si="22"/>
        <v>000</v>
      </c>
      <c r="G89" s="472" t="s">
        <v>196</v>
      </c>
      <c r="H89" s="473">
        <v>530810</v>
      </c>
      <c r="I89" s="486" t="s">
        <v>1155</v>
      </c>
      <c r="J89" s="472" t="s">
        <v>193</v>
      </c>
      <c r="K89" s="487" t="str">
        <f>IF(J89="","",INDEX(CATALOGO!AT:AT,MATCH(POA_GC_2025!J89,CATALOGO!AS:AS,0)))</f>
        <v>0000</v>
      </c>
      <c r="L89" s="487" t="str">
        <f>IF(J89="","",INDEX(CATALOGO!AV:AV,MATCH(POA_GC_2025!J89,CATALOGO!AS:AS,0)))</f>
        <v>0000</v>
      </c>
      <c r="M89" s="488" t="str">
        <f>IF(D89="","",INDEX(CATALOGO!E:E,MATCH(D89,CATALOGO!D:D,0)))</f>
        <v>HOSPITAL GENERAL DE CHONE</v>
      </c>
      <c r="N89" s="489" t="str">
        <f>IF(E89="","",INDEX(CATALOGO!L:L,MATCH(POA_GC_2025!E89,CATALOGO!J:J,0)))</f>
        <v>PROVISION Y PRESTACION DE SERVICIOS DE SALUD</v>
      </c>
      <c r="O89" s="490" t="str">
        <f t="shared" si="23"/>
        <v>SIN PROYECTO</v>
      </c>
      <c r="P89" s="491" t="str">
        <f>IF(CR89="","",INDEX(CATALOGO!Q:Q,MATCH(POA_GC_2025!CR89,CATALOGO!P:P,0)))</f>
        <v>PRESTACION DE SERVICIOS DE SALUD SEGUNDO NIVEL</v>
      </c>
      <c r="Q89" s="496" t="str">
        <f>IF(H89="","",INDEX(CATALOGO!AD:AD,MATCH(POA_GC_2025!H89,CATALOGO!AC:AC,0)))</f>
        <v>DISPOSITIVOS MEDICOS PARA LABORATORIO CLINICO Y PATOLOGIA</v>
      </c>
      <c r="R89" s="490" t="str">
        <f t="array" ref="R89">IF(J89="","",INDEX(CATALOGO!AR:AR,MATCH(J89,CATALOGO!AS:AS,0)))</f>
        <v>RECURSOS FISCALES</v>
      </c>
      <c r="S89" s="497" t="str">
        <f>IF(K89="","",INDEX(CATALOGO!AU:AU,MATCH(K89,CATALOGO!AT:AT,0)))</f>
        <v>SIN ORGANISMO</v>
      </c>
      <c r="T89" s="497" t="str">
        <f>IF(L89="","",INDEX(CATALOGO!AW:AW,MATCH(POA_GC_2025!L89,CATALOGO!AV:AV,0)))</f>
        <v>SIN CORRELATIVO</v>
      </c>
      <c r="U89" s="498" t="s">
        <v>620</v>
      </c>
      <c r="V89" s="499" t="s">
        <v>2498</v>
      </c>
      <c r="W89" s="499" t="s">
        <v>2499</v>
      </c>
      <c r="X89" s="500" t="str">
        <f t="array" ref="X89">IF(H89="","",INDEX(CATALOGO!AH:AH,MATCH(H89,CATALOGO!AC:AC,0)))</f>
        <v>02</v>
      </c>
      <c r="Y89" s="507" t="str">
        <f t="array" ref="Y89">IF(H89="","",INDEX(CATALOGO!AF:AF,MATCH(H89,CATALOGO!AC:AC,0)))</f>
        <v>NA</v>
      </c>
      <c r="Z89" s="507" t="str">
        <f t="array" ref="Z89">IF(H89="","",INDEX(CATALOGO!AG:AG,MATCH(H89,CATALOGO!AC:AC,0)))</f>
        <v>NA</v>
      </c>
      <c r="AA89" s="508" t="s">
        <v>194</v>
      </c>
      <c r="AB89" s="509"/>
      <c r="AC89" s="510" t="s">
        <v>208</v>
      </c>
      <c r="AD89" s="511" t="s">
        <v>41</v>
      </c>
      <c r="AE89" s="512">
        <v>46073</v>
      </c>
      <c r="AF89" s="512">
        <v>46073</v>
      </c>
      <c r="AG89" s="512">
        <v>46056</v>
      </c>
      <c r="AH89" s="512">
        <v>46056</v>
      </c>
      <c r="AI89" s="512">
        <v>46056</v>
      </c>
      <c r="AJ89" s="519"/>
      <c r="AK89" s="512">
        <v>46056</v>
      </c>
      <c r="AL89" s="512">
        <v>46078</v>
      </c>
      <c r="AM89" s="511" t="s">
        <v>41</v>
      </c>
      <c r="AN89" s="520">
        <v>0</v>
      </c>
      <c r="AO89" s="520">
        <v>0</v>
      </c>
      <c r="AP89" s="520">
        <v>0</v>
      </c>
      <c r="AQ89" s="520">
        <v>0</v>
      </c>
      <c r="AR89" s="520">
        <v>0</v>
      </c>
      <c r="AS89" s="520">
        <v>0</v>
      </c>
      <c r="AT89" s="520">
        <v>0</v>
      </c>
      <c r="AU89" s="520">
        <v>0</v>
      </c>
      <c r="AV89" s="520">
        <v>0</v>
      </c>
      <c r="AW89" s="520">
        <v>0</v>
      </c>
      <c r="AX89" s="520">
        <v>0</v>
      </c>
      <c r="AY89" s="520">
        <v>0</v>
      </c>
      <c r="AZ89" s="533">
        <f t="shared" si="24"/>
        <v>0</v>
      </c>
      <c r="BA89" s="509"/>
      <c r="BB89" s="534">
        <f>SUMIFS(REPROGRAM!W:W,REPROGRAM!B:B,POA_GC_2025!A89)</f>
        <v>0</v>
      </c>
      <c r="BC89" s="534">
        <f>SUMIFS(REPROGRAM!Y:Y,REPROGRAM!B:B,POA_GC_2025!A89)</f>
        <v>0</v>
      </c>
      <c r="BD89" s="534">
        <f t="shared" si="25"/>
        <v>0</v>
      </c>
      <c r="BE89" s="520">
        <v>0</v>
      </c>
      <c r="BF89" s="539">
        <f>SUMIFS(CERT_PRES!$P:$P,CERT_PRES!$A:$A,$A89,CERT_PRES!$Q:$Q,"ENERO")</f>
        <v>0</v>
      </c>
      <c r="BG89" s="520">
        <v>0</v>
      </c>
      <c r="BH89" s="539">
        <f>SUMIFS(CERT_PRES!$P:$P,CERT_PRES!$A:$A,$A89,CERT_PRES!$Q:$Q,"FEBRERO")</f>
        <v>0</v>
      </c>
      <c r="BI89" s="520">
        <v>0</v>
      </c>
      <c r="BJ89" s="539">
        <f>SUMIFS(CERT_PRES!$P:$P,CERT_PRES!$A:$A,$A89,CERT_PRES!$Q:$Q,"MARZO")</f>
        <v>0</v>
      </c>
      <c r="BK89" s="520">
        <v>0</v>
      </c>
      <c r="BL89" s="539">
        <f>SUMIFS(CERT_PRES!$P:$P,CERT_PRES!$A:$A,$A89,CERT_PRES!$Q:$Q,"ABRIL")</f>
        <v>0</v>
      </c>
      <c r="BM89" s="520">
        <v>0</v>
      </c>
      <c r="BN89" s="539">
        <f>SUMIFS(CERT_PRES!$P:$P,CERT_PRES!$A:$A,$A89,CERT_PRES!$Q:$Q,"MAYO")</f>
        <v>0</v>
      </c>
      <c r="BO89" s="520">
        <v>0</v>
      </c>
      <c r="BP89" s="539">
        <f>SUMIFS(CERT_PRES!$P:$P,CERT_PRES!$A:$A,$A89,CERT_PRES!$Q:$Q,"JUNIO")</f>
        <v>0</v>
      </c>
      <c r="BQ89" s="520">
        <v>0</v>
      </c>
      <c r="BR89" s="539">
        <f>SUMIFS(CERT_PRES!$P:$P,CERT_PRES!$A:$A,$A89,CERT_PRES!$Q:$Q,"JULIO")</f>
        <v>0</v>
      </c>
      <c r="BS89" s="520">
        <v>0</v>
      </c>
      <c r="BT89" s="539">
        <f>SUMIFS(CERT_PRES!$P:$P,CERT_PRES!$A:$A,$A89,CERT_PRES!$Q:$Q,"AGOSTO")</f>
        <v>0</v>
      </c>
      <c r="BU89" s="520">
        <v>0</v>
      </c>
      <c r="BV89" s="539">
        <f>SUMIFS(CERT_PRES!$P:$P,CERT_PRES!$A:$A,$A89,CERT_PRES!$Q:$Q,"SEPTIEMBRE")</f>
        <v>0</v>
      </c>
      <c r="BW89" s="520">
        <v>0</v>
      </c>
      <c r="BX89" s="539">
        <f>SUMIFS(CERT_PRES!$P:$P,CERT_PRES!$A:$A,$A89,CERT_PRES!$Q:$Q,"OCTUBRE")</f>
        <v>0</v>
      </c>
      <c r="BY89" s="520">
        <v>0</v>
      </c>
      <c r="BZ89" s="539">
        <f>SUMIFS(CERT_PRES!$P:$P,CERT_PRES!$A:$A,$A89,CERT_PRES!$Q:$Q,"NOVIEMBRE")</f>
        <v>0</v>
      </c>
      <c r="CA89" s="520">
        <v>0</v>
      </c>
      <c r="CB89" s="533">
        <f>SUMIFS(CERT_PRES!$P:$P,CERT_PRES!$A:$A,$A89,CERT_PRES!$Q:$Q,"DICIEMBRE")</f>
        <v>0</v>
      </c>
      <c r="CC89" s="533">
        <f t="shared" si="26"/>
        <v>0</v>
      </c>
      <c r="CD89" s="552" t="str">
        <f t="shared" si="39"/>
        <v>NO</v>
      </c>
      <c r="CE89" s="553" t="str">
        <f t="shared" si="21"/>
        <v>VALIDADO</v>
      </c>
      <c r="CF89" s="554">
        <f>+((SUMIFS(REPROGRAM!$U:$U,REPROGRAM!$B:$B,$A89,REPROGRAM!$AA:$AA,"NO"))-(SUMIFS(REPROGRAM!$V:$V,REPROGRAM!$B:$B,$A89,REPROGRAM!$AA:$AA,"NO")))</f>
        <v>0</v>
      </c>
      <c r="CG89" s="554">
        <f t="shared" si="27"/>
        <v>0</v>
      </c>
      <c r="CH89" s="554">
        <f t="shared" si="28"/>
        <v>0</v>
      </c>
      <c r="CI89" s="555" t="e">
        <f t="array" ref="CI89">IF(B89="","",INDEX(CATALOGO!C:C,MATCH(B89,CATALOGO!A:A,0)))</f>
        <v>#N/A</v>
      </c>
      <c r="CJ89" s="555" t="e">
        <f t="array" ref="CJ89">IF(B89="","",INDEX(CATALOGO!B:B,MATCH(B89,CATALOGO!A:A,0)))</f>
        <v>#N/A</v>
      </c>
      <c r="CK89" s="497" t="str">
        <f>IF(D89="","",INDEX(CATALOGO!G:G,MATCH(D89,CATALOGO!D:D,0)))</f>
        <v>COORDINACIÓN ZONAL 4</v>
      </c>
      <c r="CL89" s="497" t="str">
        <f>IF(D89="","",INDEX(CATALOGO!H:H,MATCH(D89,CATALOGO!D:D,0)))</f>
        <v>MANABI</v>
      </c>
      <c r="CM89" s="497" t="str">
        <f>IF(D89="","",INDEX(CATALOGO!I:I,MATCH(D89,CATALOGO!D:D,0)))</f>
        <v>CHONE</v>
      </c>
      <c r="CN89" s="556" t="str">
        <f t="array" ref="CN89">IF(H89="","",INDEX(CATALOGO!AE:AE,MATCH(H89,CATALOGO!AC:AC,0)))</f>
        <v>MEDICAMENTOS Y DISPOSITIVOS MÉDICOS</v>
      </c>
      <c r="CO89" s="497" t="str">
        <f t="shared" si="29"/>
        <v>NO APLICA</v>
      </c>
      <c r="CP89" s="497" t="str">
        <f>IF(E89="","",INDEX(CATALOGO!K:K,MATCH(POA_GC_2025!E89,CATALOGO!J:J,0)))</f>
        <v>PROV</v>
      </c>
      <c r="CQ89" s="497" t="str">
        <f t="shared" si="30"/>
        <v>CORRIENTE</v>
      </c>
      <c r="CR89" s="497" t="str">
        <f t="shared" si="31"/>
        <v>90000004</v>
      </c>
      <c r="CS89" s="562" t="str">
        <f>IFERROR(VLOOKUP(E89,CATALOGO!$AY$3:$AZ$24,2,0)," ")</f>
        <v>G21</v>
      </c>
      <c r="CT89" s="563" t="str">
        <f>IF(E89="","",INDEX(CATALOGO!AK:AK,MATCH(POA_GC_2025!E89,CATALOGO!AN:AN,0)))</f>
        <v>Mejorar las condiciones de vida de la población de forma integral, promoviendo el acceso equitativo a salud, vivienda y bienestar social.</v>
      </c>
      <c r="CU89" s="563" t="str">
        <f>IF(E89="","",INDEX(CATALOGO!AL:AL,MATCH(POA_GC_2025!E89,CATALOGO!AN:AN,0)))</f>
        <v>OE5 Incrementar la cobertura de las prestaciones de servicios de salud</v>
      </c>
      <c r="CV89" s="552" t="str">
        <f>IF(CU89="","",INDEX(CATALOGO!AM:AM,MATCH(POA_GC_2025!CU89,CATALOGO!AL:AL,0)))</f>
        <v>OE_5</v>
      </c>
      <c r="CW89" s="564"/>
      <c r="CX89" s="565">
        <f>SUMIFS(CERT_ACT_POA!AM:AM,CERT_ACT_POA!C:C,A89)</f>
        <v>0</v>
      </c>
      <c r="CY89" s="565">
        <f t="shared" si="32"/>
        <v>0</v>
      </c>
      <c r="CZ89" s="566">
        <f>SUMIFS(CERT_ACT_POA!$AD:$AD,CERT_ACT_POA!$C:$C,POA_GC_2025!$A89)</f>
        <v>0</v>
      </c>
      <c r="DA89" s="566">
        <f>SUMIFS(CERT_ACT_POA!$AE:$AE,CERT_ACT_POA!$C:$C,POA_GC_2025!$A89)</f>
        <v>0</v>
      </c>
      <c r="DB89" s="566">
        <f>SUMIFS(CERT_ACT_POA!$AF:$AF,CERT_ACT_POA!$C:$C,POA_GC_2025!$A89)</f>
        <v>0</v>
      </c>
      <c r="DC89" s="552" t="str">
        <f t="shared" si="33"/>
        <v>53</v>
      </c>
      <c r="DD89" s="509"/>
      <c r="DE89" s="573"/>
      <c r="DF89" s="574">
        <f>SUMIFS(CERT_PRES!$M:$M,CERT_PRES!$A:$A,$A89)</f>
        <v>0</v>
      </c>
      <c r="DG89" s="574">
        <f>SUMIFS(CERT_PRES!$O:$O,CERT_PRES!$A:$A,$A89)</f>
        <v>0</v>
      </c>
      <c r="DH89" s="574">
        <f>SUMIFS(CERT_PRES!$P:$P,CERT_PRES!$A:$A,$A89)</f>
        <v>0</v>
      </c>
      <c r="DI89" s="587">
        <f t="shared" si="34"/>
        <v>0</v>
      </c>
      <c r="DJ89" s="668">
        <f>IFERROR(VLOOKUP($A89,CERT_PRES!$A$6:$L$3884,12,0),0)</f>
        <v>0</v>
      </c>
      <c r="DK89" s="574" t="str">
        <f t="shared" si="35"/>
        <v>OK</v>
      </c>
      <c r="DL89" s="574" t="str">
        <f t="shared" si="36"/>
        <v>OK</v>
      </c>
      <c r="DM89" s="574" t="str">
        <f t="shared" si="41"/>
        <v/>
      </c>
      <c r="DN89" s="574" t="str">
        <f t="shared" si="40"/>
        <v/>
      </c>
      <c r="DO89" s="588">
        <f>IFERROR(VLOOKUP(A89,#REF!,82,0),0)</f>
        <v>0</v>
      </c>
      <c r="DP89" s="589">
        <f t="shared" si="37"/>
        <v>0</v>
      </c>
      <c r="DQ89" s="590">
        <f t="shared" si="38"/>
        <v>0</v>
      </c>
    </row>
    <row r="90" spans="1:121" s="39" customFormat="1" ht="17.25" customHeight="1">
      <c r="A90" s="3" t="s">
        <v>2748</v>
      </c>
      <c r="B90" s="470" t="str">
        <f>IF(D90="","",INDEX(CATALOGO!E:E,MATCH(D90,CATALOGO!D:D,0)))</f>
        <v>HOSPITAL GENERAL DE CHONE</v>
      </c>
      <c r="C90" s="218" t="s">
        <v>2469</v>
      </c>
      <c r="D90" s="471" t="s">
        <v>954</v>
      </c>
      <c r="E90" s="474" t="s">
        <v>225</v>
      </c>
      <c r="F90" s="471" t="str">
        <f t="shared" si="22"/>
        <v>000</v>
      </c>
      <c r="G90" s="472" t="s">
        <v>196</v>
      </c>
      <c r="H90" s="473">
        <v>530810</v>
      </c>
      <c r="I90" s="486" t="s">
        <v>1155</v>
      </c>
      <c r="J90" s="472" t="s">
        <v>193</v>
      </c>
      <c r="K90" s="487" t="str">
        <f>IF(J90="","",INDEX(CATALOGO!AT:AT,MATCH(POA_GC_2025!J90,CATALOGO!AS:AS,0)))</f>
        <v>0000</v>
      </c>
      <c r="L90" s="487" t="str">
        <f>IF(J90="","",INDEX(CATALOGO!AV:AV,MATCH(POA_GC_2025!J90,CATALOGO!AS:AS,0)))</f>
        <v>0000</v>
      </c>
      <c r="M90" s="488" t="str">
        <f>IF(D90="","",INDEX(CATALOGO!E:E,MATCH(D90,CATALOGO!D:D,0)))</f>
        <v>HOSPITAL GENERAL DE CHONE</v>
      </c>
      <c r="N90" s="489" t="str">
        <f>IF(E90="","",INDEX(CATALOGO!L:L,MATCH(POA_GC_2025!E90,CATALOGO!J:J,0)))</f>
        <v>PROVISION Y PRESTACION DE SERVICIOS DE SALUD</v>
      </c>
      <c r="O90" s="490" t="str">
        <f t="shared" si="23"/>
        <v>SIN PROYECTO</v>
      </c>
      <c r="P90" s="491" t="str">
        <f>IF(CR90="","",INDEX(CATALOGO!Q:Q,MATCH(POA_GC_2025!CR90,CATALOGO!P:P,0)))</f>
        <v>PRESTACION DE SERVICIOS DE SALUD SEGUNDO NIVEL</v>
      </c>
      <c r="Q90" s="496" t="str">
        <f>IF(H90="","",INDEX(CATALOGO!AD:AD,MATCH(POA_GC_2025!H90,CATALOGO!AC:AC,0)))</f>
        <v>DISPOSITIVOS MEDICOS PARA LABORATORIO CLINICO Y PATOLOGIA</v>
      </c>
      <c r="R90" s="490" t="str">
        <f t="array" ref="R90">IF(J90="","",INDEX(CATALOGO!AR:AR,MATCH(J90,CATALOGO!AS:AS,0)))</f>
        <v>RECURSOS FISCALES</v>
      </c>
      <c r="S90" s="497" t="str">
        <f>IF(K90="","",INDEX(CATALOGO!AU:AU,MATCH(K90,CATALOGO!AT:AT,0)))</f>
        <v>SIN ORGANISMO</v>
      </c>
      <c r="T90" s="497" t="str">
        <f>IF(L90="","",INDEX(CATALOGO!AW:AW,MATCH(POA_GC_2025!L90,CATALOGO!AV:AV,0)))</f>
        <v>SIN CORRELATIVO</v>
      </c>
      <c r="U90" s="498" t="s">
        <v>620</v>
      </c>
      <c r="V90" s="499" t="s">
        <v>2498</v>
      </c>
      <c r="W90" s="499" t="s">
        <v>2499</v>
      </c>
      <c r="X90" s="500" t="str">
        <f t="array" ref="X90">IF(H90="","",INDEX(CATALOGO!AH:AH,MATCH(H90,CATALOGO!AC:AC,0)))</f>
        <v>02</v>
      </c>
      <c r="Y90" s="507" t="str">
        <f t="array" ref="Y90">IF(H90="","",INDEX(CATALOGO!AF:AF,MATCH(H90,CATALOGO!AC:AC,0)))</f>
        <v>NA</v>
      </c>
      <c r="Z90" s="507" t="str">
        <f t="array" ref="Z90">IF(H90="","",INDEX(CATALOGO!AG:AG,MATCH(H90,CATALOGO!AC:AC,0)))</f>
        <v>NA</v>
      </c>
      <c r="AA90" s="508" t="s">
        <v>194</v>
      </c>
      <c r="AB90" s="509"/>
      <c r="AC90" s="510" t="s">
        <v>208</v>
      </c>
      <c r="AD90" s="511" t="s">
        <v>41</v>
      </c>
      <c r="AE90" s="512">
        <v>46073</v>
      </c>
      <c r="AF90" s="512">
        <v>46073</v>
      </c>
      <c r="AG90" s="512">
        <v>46056</v>
      </c>
      <c r="AH90" s="512">
        <v>46056</v>
      </c>
      <c r="AI90" s="512">
        <v>46056</v>
      </c>
      <c r="AJ90" s="519"/>
      <c r="AK90" s="512">
        <v>46056</v>
      </c>
      <c r="AL90" s="512">
        <v>46078</v>
      </c>
      <c r="AM90" s="511" t="s">
        <v>41</v>
      </c>
      <c r="AN90" s="520">
        <v>0</v>
      </c>
      <c r="AO90" s="520">
        <v>0</v>
      </c>
      <c r="AP90" s="520">
        <v>0</v>
      </c>
      <c r="AQ90" s="520">
        <v>0</v>
      </c>
      <c r="AR90" s="520">
        <v>0</v>
      </c>
      <c r="AS90" s="520">
        <v>0</v>
      </c>
      <c r="AT90" s="520">
        <v>0</v>
      </c>
      <c r="AU90" s="520">
        <v>0</v>
      </c>
      <c r="AV90" s="520">
        <v>0</v>
      </c>
      <c r="AW90" s="520">
        <v>0</v>
      </c>
      <c r="AX90" s="520">
        <v>0</v>
      </c>
      <c r="AY90" s="520">
        <v>0</v>
      </c>
      <c r="AZ90" s="533">
        <f t="shared" si="24"/>
        <v>0</v>
      </c>
      <c r="BA90" s="509"/>
      <c r="BB90" s="534">
        <f>SUMIFS(REPROGRAM!W:W,REPROGRAM!B:B,POA_GC_2025!A90)</f>
        <v>0</v>
      </c>
      <c r="BC90" s="534">
        <f>SUMIFS(REPROGRAM!Y:Y,REPROGRAM!B:B,POA_GC_2025!A90)</f>
        <v>0</v>
      </c>
      <c r="BD90" s="534">
        <f t="shared" si="25"/>
        <v>0</v>
      </c>
      <c r="BE90" s="520">
        <v>0</v>
      </c>
      <c r="BF90" s="539">
        <f>SUMIFS(CERT_PRES!$P:$P,CERT_PRES!$A:$A,$A90,CERT_PRES!$Q:$Q,"ENERO")</f>
        <v>0</v>
      </c>
      <c r="BG90" s="520">
        <v>0</v>
      </c>
      <c r="BH90" s="539">
        <f>SUMIFS(CERT_PRES!$P:$P,CERT_PRES!$A:$A,$A90,CERT_PRES!$Q:$Q,"FEBRERO")</f>
        <v>0</v>
      </c>
      <c r="BI90" s="520">
        <v>0</v>
      </c>
      <c r="BJ90" s="539">
        <f>SUMIFS(CERT_PRES!$P:$P,CERT_PRES!$A:$A,$A90,CERT_PRES!$Q:$Q,"MARZO")</f>
        <v>0</v>
      </c>
      <c r="BK90" s="520">
        <v>0</v>
      </c>
      <c r="BL90" s="539">
        <f>SUMIFS(CERT_PRES!$P:$P,CERT_PRES!$A:$A,$A90,CERT_PRES!$Q:$Q,"ABRIL")</f>
        <v>0</v>
      </c>
      <c r="BM90" s="520">
        <v>0</v>
      </c>
      <c r="BN90" s="539">
        <f>SUMIFS(CERT_PRES!$P:$P,CERT_PRES!$A:$A,$A90,CERT_PRES!$Q:$Q,"MAYO")</f>
        <v>0</v>
      </c>
      <c r="BO90" s="520">
        <v>0</v>
      </c>
      <c r="BP90" s="539">
        <f>SUMIFS(CERT_PRES!$P:$P,CERT_PRES!$A:$A,$A90,CERT_PRES!$Q:$Q,"JUNIO")</f>
        <v>0</v>
      </c>
      <c r="BQ90" s="520">
        <v>0</v>
      </c>
      <c r="BR90" s="539">
        <f>SUMIFS(CERT_PRES!$P:$P,CERT_PRES!$A:$A,$A90,CERT_PRES!$Q:$Q,"JULIO")</f>
        <v>0</v>
      </c>
      <c r="BS90" s="520">
        <v>0</v>
      </c>
      <c r="BT90" s="539">
        <f>SUMIFS(CERT_PRES!$P:$P,CERT_PRES!$A:$A,$A90,CERT_PRES!$Q:$Q,"AGOSTO")</f>
        <v>0</v>
      </c>
      <c r="BU90" s="520">
        <v>0</v>
      </c>
      <c r="BV90" s="539">
        <f>SUMIFS(CERT_PRES!$P:$P,CERT_PRES!$A:$A,$A90,CERT_PRES!$Q:$Q,"SEPTIEMBRE")</f>
        <v>0</v>
      </c>
      <c r="BW90" s="520">
        <v>0</v>
      </c>
      <c r="BX90" s="539">
        <f>SUMIFS(CERT_PRES!$P:$P,CERT_PRES!$A:$A,$A90,CERT_PRES!$Q:$Q,"OCTUBRE")</f>
        <v>0</v>
      </c>
      <c r="BY90" s="520">
        <v>0</v>
      </c>
      <c r="BZ90" s="539">
        <f>SUMIFS(CERT_PRES!$P:$P,CERT_PRES!$A:$A,$A90,CERT_PRES!$Q:$Q,"NOVIEMBRE")</f>
        <v>0</v>
      </c>
      <c r="CA90" s="520">
        <v>0</v>
      </c>
      <c r="CB90" s="533">
        <f>SUMIFS(CERT_PRES!$P:$P,CERT_PRES!$A:$A,$A90,CERT_PRES!$Q:$Q,"DICIEMBRE")</f>
        <v>0</v>
      </c>
      <c r="CC90" s="533">
        <f t="shared" si="26"/>
        <v>0</v>
      </c>
      <c r="CD90" s="552" t="str">
        <f t="shared" si="39"/>
        <v>NO</v>
      </c>
      <c r="CE90" s="553" t="str">
        <f t="shared" si="21"/>
        <v>VALIDADO</v>
      </c>
      <c r="CF90" s="554">
        <f>+((SUMIFS(REPROGRAM!$U:$U,REPROGRAM!$B:$B,$A90,REPROGRAM!$AA:$AA,"NO"))-(SUMIFS(REPROGRAM!$V:$V,REPROGRAM!$B:$B,$A90,REPROGRAM!$AA:$AA,"NO")))</f>
        <v>0</v>
      </c>
      <c r="CG90" s="554">
        <f t="shared" si="27"/>
        <v>0</v>
      </c>
      <c r="CH90" s="554">
        <f t="shared" si="28"/>
        <v>0</v>
      </c>
      <c r="CI90" s="555" t="e">
        <f t="array" ref="CI90">IF(B90="","",INDEX(CATALOGO!C:C,MATCH(B90,CATALOGO!A:A,0)))</f>
        <v>#N/A</v>
      </c>
      <c r="CJ90" s="555" t="e">
        <f t="array" ref="CJ90">IF(B90="","",INDEX(CATALOGO!B:B,MATCH(B90,CATALOGO!A:A,0)))</f>
        <v>#N/A</v>
      </c>
      <c r="CK90" s="497" t="str">
        <f>IF(D90="","",INDEX(CATALOGO!G:G,MATCH(D90,CATALOGO!D:D,0)))</f>
        <v>COORDINACIÓN ZONAL 4</v>
      </c>
      <c r="CL90" s="497" t="str">
        <f>IF(D90="","",INDEX(CATALOGO!H:H,MATCH(D90,CATALOGO!D:D,0)))</f>
        <v>MANABI</v>
      </c>
      <c r="CM90" s="497" t="str">
        <f>IF(D90="","",INDEX(CATALOGO!I:I,MATCH(D90,CATALOGO!D:D,0)))</f>
        <v>CHONE</v>
      </c>
      <c r="CN90" s="556" t="str">
        <f t="array" ref="CN90">IF(H90="","",INDEX(CATALOGO!AE:AE,MATCH(H90,CATALOGO!AC:AC,0)))</f>
        <v>MEDICAMENTOS Y DISPOSITIVOS MÉDICOS</v>
      </c>
      <c r="CO90" s="497" t="str">
        <f t="shared" si="29"/>
        <v>NO APLICA</v>
      </c>
      <c r="CP90" s="497" t="str">
        <f>IF(E90="","",INDEX(CATALOGO!K:K,MATCH(POA_GC_2025!E90,CATALOGO!J:J,0)))</f>
        <v>PROV</v>
      </c>
      <c r="CQ90" s="497" t="str">
        <f t="shared" si="30"/>
        <v>CORRIENTE</v>
      </c>
      <c r="CR90" s="497" t="str">
        <f t="shared" si="31"/>
        <v>90000004</v>
      </c>
      <c r="CS90" s="562" t="str">
        <f>IFERROR(VLOOKUP(E90,CATALOGO!$AY$3:$AZ$24,2,0)," ")</f>
        <v>G21</v>
      </c>
      <c r="CT90" s="563" t="str">
        <f>IF(E90="","",INDEX(CATALOGO!AK:AK,MATCH(POA_GC_2025!E90,CATALOGO!AN:AN,0)))</f>
        <v>Mejorar las condiciones de vida de la población de forma integral, promoviendo el acceso equitativo a salud, vivienda y bienestar social.</v>
      </c>
      <c r="CU90" s="563" t="str">
        <f>IF(E90="","",INDEX(CATALOGO!AL:AL,MATCH(POA_GC_2025!E90,CATALOGO!AN:AN,0)))</f>
        <v>OE5 Incrementar la cobertura de las prestaciones de servicios de salud</v>
      </c>
      <c r="CV90" s="552" t="str">
        <f>IF(CU90="","",INDEX(CATALOGO!AM:AM,MATCH(POA_GC_2025!CU90,CATALOGO!AL:AL,0)))</f>
        <v>OE_5</v>
      </c>
      <c r="CW90" s="564"/>
      <c r="CX90" s="565">
        <f>SUMIFS(CERT_ACT_POA!AM:AM,CERT_ACT_POA!C:C,A90)</f>
        <v>0</v>
      </c>
      <c r="CY90" s="565">
        <f t="shared" si="32"/>
        <v>0</v>
      </c>
      <c r="CZ90" s="566">
        <f>SUMIFS(CERT_ACT_POA!$AD:$AD,CERT_ACT_POA!$C:$C,POA_GC_2025!$A90)</f>
        <v>0</v>
      </c>
      <c r="DA90" s="566">
        <f>SUMIFS(CERT_ACT_POA!$AE:$AE,CERT_ACT_POA!$C:$C,POA_GC_2025!$A90)</f>
        <v>0</v>
      </c>
      <c r="DB90" s="566">
        <f>SUMIFS(CERT_ACT_POA!$AF:$AF,CERT_ACT_POA!$C:$C,POA_GC_2025!$A90)</f>
        <v>0</v>
      </c>
      <c r="DC90" s="552" t="str">
        <f t="shared" si="33"/>
        <v>53</v>
      </c>
      <c r="DD90" s="509"/>
      <c r="DE90" s="573"/>
      <c r="DF90" s="574">
        <f>SUMIFS(CERT_PRES!$M:$M,CERT_PRES!$A:$A,$A90)</f>
        <v>0</v>
      </c>
      <c r="DG90" s="574">
        <f>SUMIFS(CERT_PRES!$O:$O,CERT_PRES!$A:$A,$A90)</f>
        <v>0</v>
      </c>
      <c r="DH90" s="574">
        <f>SUMIFS(CERT_PRES!$P:$P,CERT_PRES!$A:$A,$A90)</f>
        <v>0</v>
      </c>
      <c r="DI90" s="587">
        <f t="shared" si="34"/>
        <v>0</v>
      </c>
      <c r="DJ90" s="668">
        <f>IFERROR(VLOOKUP($A90,CERT_PRES!$A$6:$L$3884,12,0),0)</f>
        <v>0</v>
      </c>
      <c r="DK90" s="574" t="str">
        <f t="shared" si="35"/>
        <v>OK</v>
      </c>
      <c r="DL90" s="574" t="str">
        <f t="shared" si="36"/>
        <v>OK</v>
      </c>
      <c r="DM90" s="574" t="str">
        <f t="shared" si="41"/>
        <v/>
      </c>
      <c r="DN90" s="574" t="str">
        <f t="shared" si="40"/>
        <v/>
      </c>
      <c r="DO90" s="588">
        <f>IFERROR(VLOOKUP(A90,#REF!,82,0),0)</f>
        <v>0</v>
      </c>
      <c r="DP90" s="589">
        <f t="shared" si="37"/>
        <v>0</v>
      </c>
      <c r="DQ90" s="590">
        <f t="shared" si="38"/>
        <v>0</v>
      </c>
    </row>
    <row r="91" spans="1:121" s="39" customFormat="1" ht="17.25" customHeight="1">
      <c r="A91" s="3" t="s">
        <v>2749</v>
      </c>
      <c r="B91" s="470" t="str">
        <f>IF(D91="","",INDEX(CATALOGO!E:E,MATCH(D91,CATALOGO!D:D,0)))</f>
        <v>HOSPITAL GENERAL DE CHONE</v>
      </c>
      <c r="C91" s="218" t="s">
        <v>2469</v>
      </c>
      <c r="D91" s="471" t="s">
        <v>954</v>
      </c>
      <c r="E91" s="474" t="s">
        <v>225</v>
      </c>
      <c r="F91" s="471" t="str">
        <f t="shared" si="22"/>
        <v>000</v>
      </c>
      <c r="G91" s="472" t="s">
        <v>196</v>
      </c>
      <c r="H91" s="473">
        <v>530810</v>
      </c>
      <c r="I91" s="486" t="s">
        <v>1155</v>
      </c>
      <c r="J91" s="472" t="s">
        <v>193</v>
      </c>
      <c r="K91" s="487" t="str">
        <f>IF(J91="","",INDEX(CATALOGO!AT:AT,MATCH(POA_GC_2025!J91,CATALOGO!AS:AS,0)))</f>
        <v>0000</v>
      </c>
      <c r="L91" s="487" t="str">
        <f>IF(J91="","",INDEX(CATALOGO!AV:AV,MATCH(POA_GC_2025!J91,CATALOGO!AS:AS,0)))</f>
        <v>0000</v>
      </c>
      <c r="M91" s="488" t="str">
        <f>IF(D91="","",INDEX(CATALOGO!E:E,MATCH(D91,CATALOGO!D:D,0)))</f>
        <v>HOSPITAL GENERAL DE CHONE</v>
      </c>
      <c r="N91" s="489" t="str">
        <f>IF(E91="","",INDEX(CATALOGO!L:L,MATCH(POA_GC_2025!E91,CATALOGO!J:J,0)))</f>
        <v>PROVISION Y PRESTACION DE SERVICIOS DE SALUD</v>
      </c>
      <c r="O91" s="490" t="str">
        <f t="shared" si="23"/>
        <v>SIN PROYECTO</v>
      </c>
      <c r="P91" s="491" t="str">
        <f>IF(CR91="","",INDEX(CATALOGO!Q:Q,MATCH(POA_GC_2025!CR91,CATALOGO!P:P,0)))</f>
        <v>PRESTACION DE SERVICIOS DE SALUD SEGUNDO NIVEL</v>
      </c>
      <c r="Q91" s="496" t="str">
        <f>IF(H91="","",INDEX(CATALOGO!AD:AD,MATCH(POA_GC_2025!H91,CATALOGO!AC:AC,0)))</f>
        <v>DISPOSITIVOS MEDICOS PARA LABORATORIO CLINICO Y PATOLOGIA</v>
      </c>
      <c r="R91" s="490" t="str">
        <f t="array" ref="R91">IF(J91="","",INDEX(CATALOGO!AR:AR,MATCH(J91,CATALOGO!AS:AS,0)))</f>
        <v>RECURSOS FISCALES</v>
      </c>
      <c r="S91" s="497" t="str">
        <f>IF(K91="","",INDEX(CATALOGO!AU:AU,MATCH(K91,CATALOGO!AT:AT,0)))</f>
        <v>SIN ORGANISMO</v>
      </c>
      <c r="T91" s="497" t="str">
        <f>IF(L91="","",INDEX(CATALOGO!AW:AW,MATCH(POA_GC_2025!L91,CATALOGO!AV:AV,0)))</f>
        <v>SIN CORRELATIVO</v>
      </c>
      <c r="U91" s="498" t="s">
        <v>620</v>
      </c>
      <c r="V91" s="499" t="s">
        <v>2498</v>
      </c>
      <c r="W91" s="499" t="s">
        <v>2499</v>
      </c>
      <c r="X91" s="500" t="str">
        <f t="array" ref="X91">IF(H91="","",INDEX(CATALOGO!AH:AH,MATCH(H91,CATALOGO!AC:AC,0)))</f>
        <v>02</v>
      </c>
      <c r="Y91" s="507" t="str">
        <f t="array" ref="Y91">IF(H91="","",INDEX(CATALOGO!AF:AF,MATCH(H91,CATALOGO!AC:AC,0)))</f>
        <v>NA</v>
      </c>
      <c r="Z91" s="507" t="str">
        <f t="array" ref="Z91">IF(H91="","",INDEX(CATALOGO!AG:AG,MATCH(H91,CATALOGO!AC:AC,0)))</f>
        <v>NA</v>
      </c>
      <c r="AA91" s="508" t="s">
        <v>194</v>
      </c>
      <c r="AB91" s="509"/>
      <c r="AC91" s="510" t="s">
        <v>208</v>
      </c>
      <c r="AD91" s="511" t="s">
        <v>41</v>
      </c>
      <c r="AE91" s="512">
        <v>46073</v>
      </c>
      <c r="AF91" s="512">
        <v>46073</v>
      </c>
      <c r="AG91" s="512">
        <v>46056</v>
      </c>
      <c r="AH91" s="512">
        <v>46056</v>
      </c>
      <c r="AI91" s="512">
        <v>46056</v>
      </c>
      <c r="AJ91" s="519"/>
      <c r="AK91" s="512">
        <v>46056</v>
      </c>
      <c r="AL91" s="512">
        <v>46078</v>
      </c>
      <c r="AM91" s="511" t="s">
        <v>41</v>
      </c>
      <c r="AN91" s="520">
        <v>0</v>
      </c>
      <c r="AO91" s="520">
        <v>0</v>
      </c>
      <c r="AP91" s="520">
        <v>0</v>
      </c>
      <c r="AQ91" s="520">
        <v>0</v>
      </c>
      <c r="AR91" s="520">
        <v>0</v>
      </c>
      <c r="AS91" s="520">
        <v>0</v>
      </c>
      <c r="AT91" s="520">
        <v>0</v>
      </c>
      <c r="AU91" s="520">
        <v>0</v>
      </c>
      <c r="AV91" s="520">
        <v>0</v>
      </c>
      <c r="AW91" s="520">
        <v>0</v>
      </c>
      <c r="AX91" s="520">
        <v>0</v>
      </c>
      <c r="AY91" s="520">
        <v>0</v>
      </c>
      <c r="AZ91" s="533">
        <f t="shared" si="24"/>
        <v>0</v>
      </c>
      <c r="BA91" s="509"/>
      <c r="BB91" s="534">
        <f>SUMIFS(REPROGRAM!W:W,REPROGRAM!B:B,POA_GC_2025!A91)</f>
        <v>0</v>
      </c>
      <c r="BC91" s="534">
        <f>SUMIFS(REPROGRAM!Y:Y,REPROGRAM!B:B,POA_GC_2025!A91)</f>
        <v>0</v>
      </c>
      <c r="BD91" s="534">
        <f t="shared" si="25"/>
        <v>0</v>
      </c>
      <c r="BE91" s="520">
        <v>0</v>
      </c>
      <c r="BF91" s="539">
        <f>SUMIFS(CERT_PRES!$P:$P,CERT_PRES!$A:$A,$A91,CERT_PRES!$Q:$Q,"ENERO")</f>
        <v>0</v>
      </c>
      <c r="BG91" s="520">
        <v>0</v>
      </c>
      <c r="BH91" s="539">
        <f>SUMIFS(CERT_PRES!$P:$P,CERT_PRES!$A:$A,$A91,CERT_PRES!$Q:$Q,"FEBRERO")</f>
        <v>0</v>
      </c>
      <c r="BI91" s="520">
        <v>0</v>
      </c>
      <c r="BJ91" s="539">
        <f>SUMIFS(CERT_PRES!$P:$P,CERT_PRES!$A:$A,$A91,CERT_PRES!$Q:$Q,"MARZO")</f>
        <v>0</v>
      </c>
      <c r="BK91" s="520">
        <v>0</v>
      </c>
      <c r="BL91" s="539">
        <f>SUMIFS(CERT_PRES!$P:$P,CERT_PRES!$A:$A,$A91,CERT_PRES!$Q:$Q,"ABRIL")</f>
        <v>0</v>
      </c>
      <c r="BM91" s="520">
        <v>0</v>
      </c>
      <c r="BN91" s="539">
        <f>SUMIFS(CERT_PRES!$P:$P,CERT_PRES!$A:$A,$A91,CERT_PRES!$Q:$Q,"MAYO")</f>
        <v>0</v>
      </c>
      <c r="BO91" s="520">
        <v>0</v>
      </c>
      <c r="BP91" s="539">
        <f>SUMIFS(CERT_PRES!$P:$P,CERT_PRES!$A:$A,$A91,CERT_PRES!$Q:$Q,"JUNIO")</f>
        <v>0</v>
      </c>
      <c r="BQ91" s="520">
        <v>0</v>
      </c>
      <c r="BR91" s="539">
        <f>SUMIFS(CERT_PRES!$P:$P,CERT_PRES!$A:$A,$A91,CERT_PRES!$Q:$Q,"JULIO")</f>
        <v>0</v>
      </c>
      <c r="BS91" s="520">
        <v>0</v>
      </c>
      <c r="BT91" s="539">
        <f>SUMIFS(CERT_PRES!$P:$P,CERT_PRES!$A:$A,$A91,CERT_PRES!$Q:$Q,"AGOSTO")</f>
        <v>0</v>
      </c>
      <c r="BU91" s="520">
        <v>0</v>
      </c>
      <c r="BV91" s="539">
        <f>SUMIFS(CERT_PRES!$P:$P,CERT_PRES!$A:$A,$A91,CERT_PRES!$Q:$Q,"SEPTIEMBRE")</f>
        <v>0</v>
      </c>
      <c r="BW91" s="520">
        <v>0</v>
      </c>
      <c r="BX91" s="539">
        <f>SUMIFS(CERT_PRES!$P:$P,CERT_PRES!$A:$A,$A91,CERT_PRES!$Q:$Q,"OCTUBRE")</f>
        <v>0</v>
      </c>
      <c r="BY91" s="520">
        <v>0</v>
      </c>
      <c r="BZ91" s="539">
        <f>SUMIFS(CERT_PRES!$P:$P,CERT_PRES!$A:$A,$A91,CERT_PRES!$Q:$Q,"NOVIEMBRE")</f>
        <v>0</v>
      </c>
      <c r="CA91" s="520">
        <v>0</v>
      </c>
      <c r="CB91" s="533">
        <f>SUMIFS(CERT_PRES!$P:$P,CERT_PRES!$A:$A,$A91,CERT_PRES!$Q:$Q,"DICIEMBRE")</f>
        <v>0</v>
      </c>
      <c r="CC91" s="533">
        <f t="shared" si="26"/>
        <v>0</v>
      </c>
      <c r="CD91" s="552" t="str">
        <f t="shared" si="39"/>
        <v>NO</v>
      </c>
      <c r="CE91" s="553" t="str">
        <f t="shared" ref="CE91:CE116" si="61">IF(BD91=CC91,"VALIDADO","REVISAR")</f>
        <v>VALIDADO</v>
      </c>
      <c r="CF91" s="554">
        <f>+((SUMIFS(REPROGRAM!$U:$U,REPROGRAM!$B:$B,$A91,REPROGRAM!$AA:$AA,"NO"))-(SUMIFS(REPROGRAM!$V:$V,REPROGRAM!$B:$B,$A91,REPROGRAM!$AA:$AA,"NO")))</f>
        <v>0</v>
      </c>
      <c r="CG91" s="554">
        <f t="shared" si="27"/>
        <v>0</v>
      </c>
      <c r="CH91" s="554">
        <f t="shared" si="28"/>
        <v>0</v>
      </c>
      <c r="CI91" s="555" t="e">
        <f t="array" ref="CI91">IF(B91="","",INDEX(CATALOGO!C:C,MATCH(B91,CATALOGO!A:A,0)))</f>
        <v>#N/A</v>
      </c>
      <c r="CJ91" s="555" t="e">
        <f t="array" ref="CJ91">IF(B91="","",INDEX(CATALOGO!B:B,MATCH(B91,CATALOGO!A:A,0)))</f>
        <v>#N/A</v>
      </c>
      <c r="CK91" s="497" t="str">
        <f>IF(D91="","",INDEX(CATALOGO!G:G,MATCH(D91,CATALOGO!D:D,0)))</f>
        <v>COORDINACIÓN ZONAL 4</v>
      </c>
      <c r="CL91" s="497" t="str">
        <f>IF(D91="","",INDEX(CATALOGO!H:H,MATCH(D91,CATALOGO!D:D,0)))</f>
        <v>MANABI</v>
      </c>
      <c r="CM91" s="497" t="str">
        <f>IF(D91="","",INDEX(CATALOGO!I:I,MATCH(D91,CATALOGO!D:D,0)))</f>
        <v>CHONE</v>
      </c>
      <c r="CN91" s="556" t="str">
        <f t="array" ref="CN91">IF(H91="","",INDEX(CATALOGO!AE:AE,MATCH(H91,CATALOGO!AC:AC,0)))</f>
        <v>MEDICAMENTOS Y DISPOSITIVOS MÉDICOS</v>
      </c>
      <c r="CO91" s="497" t="str">
        <f t="shared" si="29"/>
        <v>NO APLICA</v>
      </c>
      <c r="CP91" s="497" t="str">
        <f>IF(E91="","",INDEX(CATALOGO!K:K,MATCH(POA_GC_2025!E91,CATALOGO!J:J,0)))</f>
        <v>PROV</v>
      </c>
      <c r="CQ91" s="497" t="str">
        <f t="shared" si="30"/>
        <v>CORRIENTE</v>
      </c>
      <c r="CR91" s="497" t="str">
        <f t="shared" si="31"/>
        <v>90000004</v>
      </c>
      <c r="CS91" s="562" t="str">
        <f>IFERROR(VLOOKUP(E91,CATALOGO!$AY$3:$AZ$24,2,0)," ")</f>
        <v>G21</v>
      </c>
      <c r="CT91" s="563" t="str">
        <f>IF(E91="","",INDEX(CATALOGO!AK:AK,MATCH(POA_GC_2025!E91,CATALOGO!AN:AN,0)))</f>
        <v>Mejorar las condiciones de vida de la población de forma integral, promoviendo el acceso equitativo a salud, vivienda y bienestar social.</v>
      </c>
      <c r="CU91" s="563" t="str">
        <f>IF(E91="","",INDEX(CATALOGO!AL:AL,MATCH(POA_GC_2025!E91,CATALOGO!AN:AN,0)))</f>
        <v>OE5 Incrementar la cobertura de las prestaciones de servicios de salud</v>
      </c>
      <c r="CV91" s="552" t="str">
        <f>IF(CU91="","",INDEX(CATALOGO!AM:AM,MATCH(POA_GC_2025!CU91,CATALOGO!AL:AL,0)))</f>
        <v>OE_5</v>
      </c>
      <c r="CW91" s="564"/>
      <c r="CX91" s="565">
        <f>SUMIFS(CERT_ACT_POA!AM:AM,CERT_ACT_POA!C:C,A91)</f>
        <v>0</v>
      </c>
      <c r="CY91" s="565">
        <f t="shared" si="32"/>
        <v>0</v>
      </c>
      <c r="CZ91" s="566">
        <f>SUMIFS(CERT_ACT_POA!$AD:$AD,CERT_ACT_POA!$C:$C,POA_GC_2025!$A91)</f>
        <v>0</v>
      </c>
      <c r="DA91" s="566">
        <f>SUMIFS(CERT_ACT_POA!$AE:$AE,CERT_ACT_POA!$C:$C,POA_GC_2025!$A91)</f>
        <v>0</v>
      </c>
      <c r="DB91" s="566">
        <f>SUMIFS(CERT_ACT_POA!$AF:$AF,CERT_ACT_POA!$C:$C,POA_GC_2025!$A91)</f>
        <v>0</v>
      </c>
      <c r="DC91" s="552" t="str">
        <f t="shared" si="33"/>
        <v>53</v>
      </c>
      <c r="DD91" s="509"/>
      <c r="DE91" s="573"/>
      <c r="DF91" s="574">
        <f>SUMIFS(CERT_PRES!$M:$M,CERT_PRES!$A:$A,$A91)</f>
        <v>0</v>
      </c>
      <c r="DG91" s="574">
        <f>SUMIFS(CERT_PRES!$O:$O,CERT_PRES!$A:$A,$A91)</f>
        <v>0</v>
      </c>
      <c r="DH91" s="574">
        <f>SUMIFS(CERT_PRES!$P:$P,CERT_PRES!$A:$A,$A91)</f>
        <v>0</v>
      </c>
      <c r="DI91" s="587">
        <f t="shared" si="34"/>
        <v>0</v>
      </c>
      <c r="DJ91" s="668">
        <f>IFERROR(VLOOKUP($A91,CERT_PRES!$A$6:$L$3884,12,0),0)</f>
        <v>0</v>
      </c>
      <c r="DK91" s="574" t="str">
        <f t="shared" si="35"/>
        <v>OK</v>
      </c>
      <c r="DL91" s="574" t="str">
        <f t="shared" si="36"/>
        <v>OK</v>
      </c>
      <c r="DM91" s="574" t="str">
        <f t="shared" si="41"/>
        <v/>
      </c>
      <c r="DN91" s="574" t="str">
        <f t="shared" si="40"/>
        <v/>
      </c>
      <c r="DO91" s="588">
        <f>IFERROR(VLOOKUP(A91,#REF!,82,0),0)</f>
        <v>0</v>
      </c>
      <c r="DP91" s="589">
        <f t="shared" si="37"/>
        <v>0</v>
      </c>
      <c r="DQ91" s="590">
        <f t="shared" si="38"/>
        <v>0</v>
      </c>
    </row>
    <row r="92" spans="1:121" s="39" customFormat="1" ht="17.25" customHeight="1">
      <c r="A92" s="3" t="s">
        <v>2750</v>
      </c>
      <c r="B92" s="470" t="str">
        <f>IF(D92="","",INDEX(CATALOGO!E:E,MATCH(D92,CATALOGO!D:D,0)))</f>
        <v>HOSPITAL GENERAL DE CHONE</v>
      </c>
      <c r="C92" s="218" t="s">
        <v>2469</v>
      </c>
      <c r="D92" s="471" t="s">
        <v>954</v>
      </c>
      <c r="E92" s="474" t="s">
        <v>225</v>
      </c>
      <c r="F92" s="471" t="str">
        <f t="shared" ref="F92:F116" si="62">IF(E92="","","000")</f>
        <v>000</v>
      </c>
      <c r="G92" s="472" t="s">
        <v>196</v>
      </c>
      <c r="H92" s="473">
        <v>530810</v>
      </c>
      <c r="I92" s="486" t="s">
        <v>1155</v>
      </c>
      <c r="J92" s="472" t="s">
        <v>193</v>
      </c>
      <c r="K92" s="487" t="str">
        <f>IF(J92="","",INDEX(CATALOGO!AT:AT,MATCH(POA_GC_2025!J92,CATALOGO!AS:AS,0)))</f>
        <v>0000</v>
      </c>
      <c r="L92" s="487" t="str">
        <f>IF(J92="","",INDEX(CATALOGO!AV:AV,MATCH(POA_GC_2025!J92,CATALOGO!AS:AS,0)))</f>
        <v>0000</v>
      </c>
      <c r="M92" s="488" t="str">
        <f>IF(D92="","",INDEX(CATALOGO!E:E,MATCH(D92,CATALOGO!D:D,0)))</f>
        <v>HOSPITAL GENERAL DE CHONE</v>
      </c>
      <c r="N92" s="489" t="str">
        <f>IF(E92="","",INDEX(CATALOGO!L:L,MATCH(POA_GC_2025!E92,CATALOGO!J:J,0)))</f>
        <v>PROVISION Y PRESTACION DE SERVICIOS DE SALUD</v>
      </c>
      <c r="O92" s="490" t="str">
        <f t="shared" ref="O92:O116" si="63">IF(CQ92="CORRIENTE","SIN PROYECTO","")</f>
        <v>SIN PROYECTO</v>
      </c>
      <c r="P92" s="491" t="str">
        <f>IF(CR92="","",INDEX(CATALOGO!Q:Q,MATCH(POA_GC_2025!CR92,CATALOGO!P:P,0)))</f>
        <v>PRESTACION DE SERVICIOS DE SALUD SEGUNDO NIVEL</v>
      </c>
      <c r="Q92" s="496" t="str">
        <f>IF(H92="","",INDEX(CATALOGO!AD:AD,MATCH(POA_GC_2025!H92,CATALOGO!AC:AC,0)))</f>
        <v>DISPOSITIVOS MEDICOS PARA LABORATORIO CLINICO Y PATOLOGIA</v>
      </c>
      <c r="R92" s="490" t="str">
        <f t="array" ref="R92">IF(J92="","",INDEX(CATALOGO!AR:AR,MATCH(J92,CATALOGO!AS:AS,0)))</f>
        <v>RECURSOS FISCALES</v>
      </c>
      <c r="S92" s="497" t="str">
        <f>IF(K92="","",INDEX(CATALOGO!AU:AU,MATCH(K92,CATALOGO!AT:AT,0)))</f>
        <v>SIN ORGANISMO</v>
      </c>
      <c r="T92" s="497" t="str">
        <f>IF(L92="","",INDEX(CATALOGO!AW:AW,MATCH(POA_GC_2025!L92,CATALOGO!AV:AV,0)))</f>
        <v>SIN CORRELATIVO</v>
      </c>
      <c r="U92" s="498" t="s">
        <v>620</v>
      </c>
      <c r="V92" s="499" t="s">
        <v>2498</v>
      </c>
      <c r="W92" s="499" t="s">
        <v>2499</v>
      </c>
      <c r="X92" s="500" t="str">
        <f t="array" ref="X92">IF(H92="","",INDEX(CATALOGO!AH:AH,MATCH(H92,CATALOGO!AC:AC,0)))</f>
        <v>02</v>
      </c>
      <c r="Y92" s="507" t="str">
        <f t="array" ref="Y92">IF(H92="","",INDEX(CATALOGO!AF:AF,MATCH(H92,CATALOGO!AC:AC,0)))</f>
        <v>NA</v>
      </c>
      <c r="Z92" s="507" t="str">
        <f t="array" ref="Z92">IF(H92="","",INDEX(CATALOGO!AG:AG,MATCH(H92,CATALOGO!AC:AC,0)))</f>
        <v>NA</v>
      </c>
      <c r="AA92" s="508" t="s">
        <v>194</v>
      </c>
      <c r="AB92" s="509"/>
      <c r="AC92" s="510" t="s">
        <v>208</v>
      </c>
      <c r="AD92" s="511" t="s">
        <v>41</v>
      </c>
      <c r="AE92" s="512">
        <v>46073</v>
      </c>
      <c r="AF92" s="512">
        <v>46073</v>
      </c>
      <c r="AG92" s="512">
        <v>46056</v>
      </c>
      <c r="AH92" s="512">
        <v>46056</v>
      </c>
      <c r="AI92" s="512">
        <v>46056</v>
      </c>
      <c r="AJ92" s="519"/>
      <c r="AK92" s="512">
        <v>46056</v>
      </c>
      <c r="AL92" s="512">
        <v>46078</v>
      </c>
      <c r="AM92" s="511" t="s">
        <v>41</v>
      </c>
      <c r="AN92" s="520">
        <v>0</v>
      </c>
      <c r="AO92" s="520">
        <v>0</v>
      </c>
      <c r="AP92" s="520">
        <v>0</v>
      </c>
      <c r="AQ92" s="520">
        <v>0</v>
      </c>
      <c r="AR92" s="520">
        <v>0</v>
      </c>
      <c r="AS92" s="520">
        <v>0</v>
      </c>
      <c r="AT92" s="520">
        <v>0</v>
      </c>
      <c r="AU92" s="520">
        <v>0</v>
      </c>
      <c r="AV92" s="520">
        <v>0</v>
      </c>
      <c r="AW92" s="520">
        <v>0</v>
      </c>
      <c r="AX92" s="520">
        <v>0</v>
      </c>
      <c r="AY92" s="520">
        <v>0</v>
      </c>
      <c r="AZ92" s="533">
        <f t="shared" ref="AZ92:AZ116" si="64">AN92+AO92+AP92+AQ92+AR92+AS92+AT92+AU92+AV92+AW92+AX92+AY92</f>
        <v>0</v>
      </c>
      <c r="BA92" s="509"/>
      <c r="BB92" s="534">
        <f>SUMIFS(REPROGRAM!W:W,REPROGRAM!B:B,POA_GC_2025!A92)</f>
        <v>0</v>
      </c>
      <c r="BC92" s="534">
        <f>SUMIFS(REPROGRAM!Y:Y,REPROGRAM!B:B,POA_GC_2025!A92)</f>
        <v>0</v>
      </c>
      <c r="BD92" s="534">
        <f t="shared" ref="BD92:BD116" si="65">AZ92+BB92-BC92</f>
        <v>0</v>
      </c>
      <c r="BE92" s="520">
        <v>0</v>
      </c>
      <c r="BF92" s="539">
        <f>SUMIFS(CERT_PRES!$P:$P,CERT_PRES!$A:$A,$A92,CERT_PRES!$Q:$Q,"ENERO")</f>
        <v>0</v>
      </c>
      <c r="BG92" s="520">
        <v>0</v>
      </c>
      <c r="BH92" s="539">
        <f>SUMIFS(CERT_PRES!$P:$P,CERT_PRES!$A:$A,$A92,CERT_PRES!$Q:$Q,"FEBRERO")</f>
        <v>0</v>
      </c>
      <c r="BI92" s="520">
        <v>0</v>
      </c>
      <c r="BJ92" s="539">
        <f>SUMIFS(CERT_PRES!$P:$P,CERT_PRES!$A:$A,$A92,CERT_PRES!$Q:$Q,"MARZO")</f>
        <v>0</v>
      </c>
      <c r="BK92" s="520">
        <v>0</v>
      </c>
      <c r="BL92" s="539">
        <f>SUMIFS(CERT_PRES!$P:$P,CERT_PRES!$A:$A,$A92,CERT_PRES!$Q:$Q,"ABRIL")</f>
        <v>0</v>
      </c>
      <c r="BM92" s="520">
        <v>0</v>
      </c>
      <c r="BN92" s="539">
        <f>SUMIFS(CERT_PRES!$P:$P,CERT_PRES!$A:$A,$A92,CERT_PRES!$Q:$Q,"MAYO")</f>
        <v>0</v>
      </c>
      <c r="BO92" s="520">
        <v>0</v>
      </c>
      <c r="BP92" s="539">
        <f>SUMIFS(CERT_PRES!$P:$P,CERT_PRES!$A:$A,$A92,CERT_PRES!$Q:$Q,"JUNIO")</f>
        <v>0</v>
      </c>
      <c r="BQ92" s="520">
        <v>0</v>
      </c>
      <c r="BR92" s="539">
        <f>SUMIFS(CERT_PRES!$P:$P,CERT_PRES!$A:$A,$A92,CERT_PRES!$Q:$Q,"JULIO")</f>
        <v>0</v>
      </c>
      <c r="BS92" s="520">
        <v>0</v>
      </c>
      <c r="BT92" s="539">
        <f>SUMIFS(CERT_PRES!$P:$P,CERT_PRES!$A:$A,$A92,CERT_PRES!$Q:$Q,"AGOSTO")</f>
        <v>0</v>
      </c>
      <c r="BU92" s="520">
        <v>0</v>
      </c>
      <c r="BV92" s="539">
        <f>SUMIFS(CERT_PRES!$P:$P,CERT_PRES!$A:$A,$A92,CERT_PRES!$Q:$Q,"SEPTIEMBRE")</f>
        <v>0</v>
      </c>
      <c r="BW92" s="520">
        <v>0</v>
      </c>
      <c r="BX92" s="539">
        <f>SUMIFS(CERT_PRES!$P:$P,CERT_PRES!$A:$A,$A92,CERT_PRES!$Q:$Q,"OCTUBRE")</f>
        <v>0</v>
      </c>
      <c r="BY92" s="520">
        <v>0</v>
      </c>
      <c r="BZ92" s="539">
        <f>SUMIFS(CERT_PRES!$P:$P,CERT_PRES!$A:$A,$A92,CERT_PRES!$Q:$Q,"NOVIEMBRE")</f>
        <v>0</v>
      </c>
      <c r="CA92" s="520">
        <v>0</v>
      </c>
      <c r="CB92" s="533">
        <f>SUMIFS(CERT_PRES!$P:$P,CERT_PRES!$A:$A,$A92,CERT_PRES!$Q:$Q,"DICIEMBRE")</f>
        <v>0</v>
      </c>
      <c r="CC92" s="533">
        <f t="shared" ref="CC92:CC116" si="66">BE92+BG92+BI92+BK92+BM92+BO92+BQ92+BS92+BU92+BW92+BY92+CA92</f>
        <v>0</v>
      </c>
      <c r="CD92" s="552" t="str">
        <f t="shared" si="39"/>
        <v>NO</v>
      </c>
      <c r="CE92" s="553" t="str">
        <f t="shared" si="61"/>
        <v>VALIDADO</v>
      </c>
      <c r="CF92" s="554">
        <f>+((SUMIFS(REPROGRAM!$U:$U,REPROGRAM!$B:$B,$A92,REPROGRAM!$AA:$AA,"NO"))-(SUMIFS(REPROGRAM!$V:$V,REPROGRAM!$B:$B,$A92,REPROGRAM!$AA:$AA,"NO")))</f>
        <v>0</v>
      </c>
      <c r="CG92" s="554">
        <f t="shared" ref="CG92:CG116" si="67">ROUND(BD92-CF92,2)</f>
        <v>0</v>
      </c>
      <c r="CH92" s="554">
        <f t="shared" ref="CH92:CH116" si="68">+BD92-CC92</f>
        <v>0</v>
      </c>
      <c r="CI92" s="555" t="e">
        <f t="array" ref="CI92">IF(B92="","",INDEX(CATALOGO!C:C,MATCH(B92,CATALOGO!A:A,0)))</f>
        <v>#N/A</v>
      </c>
      <c r="CJ92" s="555" t="e">
        <f t="array" ref="CJ92">IF(B92="","",INDEX(CATALOGO!B:B,MATCH(B92,CATALOGO!A:A,0)))</f>
        <v>#N/A</v>
      </c>
      <c r="CK92" s="497" t="str">
        <f>IF(D92="","",INDEX(CATALOGO!G:G,MATCH(D92,CATALOGO!D:D,0)))</f>
        <v>COORDINACIÓN ZONAL 4</v>
      </c>
      <c r="CL92" s="497" t="str">
        <f>IF(D92="","",INDEX(CATALOGO!H:H,MATCH(D92,CATALOGO!D:D,0)))</f>
        <v>MANABI</v>
      </c>
      <c r="CM92" s="497" t="str">
        <f>IF(D92="","",INDEX(CATALOGO!I:I,MATCH(D92,CATALOGO!D:D,0)))</f>
        <v>CHONE</v>
      </c>
      <c r="CN92" s="556" t="str">
        <f t="array" ref="CN92">IF(H92="","",INDEX(CATALOGO!AE:AE,MATCH(H92,CATALOGO!AC:AC,0)))</f>
        <v>MEDICAMENTOS Y DISPOSITIVOS MÉDICOS</v>
      </c>
      <c r="CO92" s="497" t="str">
        <f t="shared" ref="CO92:CO116" si="69">IF(O92="","","NO APLICA")</f>
        <v>NO APLICA</v>
      </c>
      <c r="CP92" s="497" t="str">
        <f>IF(E92="","",INDEX(CATALOGO!K:K,MATCH(POA_GC_2025!E92,CATALOGO!J:J,0)))</f>
        <v>PROV</v>
      </c>
      <c r="CQ92" s="497" t="str">
        <f t="shared" ref="CQ92:CQ116" si="70">IF(F92="","",IF(F92="000","CORRIENTE","INVERSIÓN"))</f>
        <v>CORRIENTE</v>
      </c>
      <c r="CR92" s="497" t="str">
        <f t="shared" ref="CR92:CR116" si="71">E92&amp;F92&amp;G92</f>
        <v>90000004</v>
      </c>
      <c r="CS92" s="562" t="str">
        <f>IFERROR(VLOOKUP(E92,CATALOGO!$AY$3:$AZ$24,2,0)," ")</f>
        <v>G21</v>
      </c>
      <c r="CT92" s="563" t="str">
        <f>IF(E92="","",INDEX(CATALOGO!AK:AK,MATCH(POA_GC_2025!E92,CATALOGO!AN:AN,0)))</f>
        <v>Mejorar las condiciones de vida de la población de forma integral, promoviendo el acceso equitativo a salud, vivienda y bienestar social.</v>
      </c>
      <c r="CU92" s="563" t="str">
        <f>IF(E92="","",INDEX(CATALOGO!AL:AL,MATCH(POA_GC_2025!E92,CATALOGO!AN:AN,0)))</f>
        <v>OE5 Incrementar la cobertura de las prestaciones de servicios de salud</v>
      </c>
      <c r="CV92" s="552" t="str">
        <f>IF(CU92="","",INDEX(CATALOGO!AM:AM,MATCH(POA_GC_2025!CU92,CATALOGO!AL:AL,0)))</f>
        <v>OE_5</v>
      </c>
      <c r="CW92" s="564"/>
      <c r="CX92" s="565">
        <f>SUMIFS(CERT_ACT_POA!AM:AM,CERT_ACT_POA!C:C,A92)</f>
        <v>0</v>
      </c>
      <c r="CY92" s="565">
        <f t="shared" ref="CY92:CY116" si="72">IF(A92="","",BD92-CX92)</f>
        <v>0</v>
      </c>
      <c r="CZ92" s="566">
        <f>SUMIFS(CERT_ACT_POA!$AD:$AD,CERT_ACT_POA!$C:$C,POA_GC_2025!$A92)</f>
        <v>0</v>
      </c>
      <c r="DA92" s="566">
        <f>SUMIFS(CERT_ACT_POA!$AE:$AE,CERT_ACT_POA!$C:$C,POA_GC_2025!$A92)</f>
        <v>0</v>
      </c>
      <c r="DB92" s="566">
        <f>SUMIFS(CERT_ACT_POA!$AF:$AF,CERT_ACT_POA!$C:$C,POA_GC_2025!$A92)</f>
        <v>0</v>
      </c>
      <c r="DC92" s="552" t="str">
        <f t="shared" ref="DC92:DC116" si="73">MID(H92,1,2)</f>
        <v>53</v>
      </c>
      <c r="DD92" s="509"/>
      <c r="DE92" s="573"/>
      <c r="DF92" s="574">
        <f>SUMIFS(CERT_PRES!$M:$M,CERT_PRES!$A:$A,$A92)</f>
        <v>0</v>
      </c>
      <c r="DG92" s="574">
        <f>SUMIFS(CERT_PRES!$O:$O,CERT_PRES!$A:$A,$A92)</f>
        <v>0</v>
      </c>
      <c r="DH92" s="574">
        <f>SUMIFS(CERT_PRES!$P:$P,CERT_PRES!$A:$A,$A92)</f>
        <v>0</v>
      </c>
      <c r="DI92" s="587">
        <f t="shared" ref="DI92:DI116" si="74">+CF92</f>
        <v>0</v>
      </c>
      <c r="DJ92" s="668">
        <f>IFERROR(VLOOKUP($A92,CERT_PRES!$A$6:$L$3884,12,0),0)</f>
        <v>0</v>
      </c>
      <c r="DK92" s="574" t="str">
        <f t="shared" ref="DK92:DK116" si="75">IF(A92="","",IF(ROUND(DF92,2)+ROUND(DG92,2)&lt;=ROUND(CG92,2),"OK","REVISAR"))</f>
        <v>OK</v>
      </c>
      <c r="DL92" s="574" t="str">
        <f t="shared" ref="DL92:DL116" si="76">IF(A92="","",IF(ROUND(DF92,2)+ROUND(DG92,2)&lt;=ROUND(CG92+CF92,2),"OK","REVISAR"))</f>
        <v>OK</v>
      </c>
      <c r="DM92" s="574" t="str">
        <f t="shared" si="41"/>
        <v/>
      </c>
      <c r="DN92" s="574" t="str">
        <f t="shared" si="40"/>
        <v/>
      </c>
      <c r="DO92" s="588">
        <f>IFERROR(VLOOKUP(A92,#REF!,82,0),0)</f>
        <v>0</v>
      </c>
      <c r="DP92" s="589">
        <f t="shared" ref="DP92:DP116" si="77">+DF92+DG92</f>
        <v>0</v>
      </c>
      <c r="DQ92" s="590">
        <f t="shared" ref="DQ92:DQ116" si="78">+CG92-DP92</f>
        <v>0</v>
      </c>
    </row>
    <row r="93" spans="1:121" s="39" customFormat="1" ht="17.25" customHeight="1">
      <c r="A93" s="3" t="s">
        <v>2751</v>
      </c>
      <c r="B93" s="470" t="str">
        <f>IF(D93="","",INDEX(CATALOGO!E:E,MATCH(D93,CATALOGO!D:D,0)))</f>
        <v>HOSPITAL GENERAL DE CHONE</v>
      </c>
      <c r="C93" s="218" t="s">
        <v>2470</v>
      </c>
      <c r="D93" s="471" t="s">
        <v>954</v>
      </c>
      <c r="E93" s="474" t="s">
        <v>225</v>
      </c>
      <c r="F93" s="471" t="str">
        <f t="shared" si="62"/>
        <v>000</v>
      </c>
      <c r="G93" s="472" t="s">
        <v>196</v>
      </c>
      <c r="H93" s="473">
        <v>530813</v>
      </c>
      <c r="I93" s="486" t="s">
        <v>1155</v>
      </c>
      <c r="J93" s="472" t="s">
        <v>193</v>
      </c>
      <c r="K93" s="487" t="str">
        <f>IF(J93="","",INDEX(CATALOGO!AT:AT,MATCH(POA_GC_2025!J93,CATALOGO!AS:AS,0)))</f>
        <v>0000</v>
      </c>
      <c r="L93" s="487" t="str">
        <f>IF(J93="","",INDEX(CATALOGO!AV:AV,MATCH(POA_GC_2025!J93,CATALOGO!AS:AS,0)))</f>
        <v>0000</v>
      </c>
      <c r="M93" s="488" t="str">
        <f>IF(D93="","",INDEX(CATALOGO!E:E,MATCH(D93,CATALOGO!D:D,0)))</f>
        <v>HOSPITAL GENERAL DE CHONE</v>
      </c>
      <c r="N93" s="489" t="str">
        <f>IF(E93="","",INDEX(CATALOGO!L:L,MATCH(POA_GC_2025!E93,CATALOGO!J:J,0)))</f>
        <v>PROVISION Y PRESTACION DE SERVICIOS DE SALUD</v>
      </c>
      <c r="O93" s="490" t="str">
        <f t="shared" si="63"/>
        <v>SIN PROYECTO</v>
      </c>
      <c r="P93" s="491" t="str">
        <f>IF(CR93="","",INDEX(CATALOGO!Q:Q,MATCH(POA_GC_2025!CR93,CATALOGO!P:P,0)))</f>
        <v>PRESTACION DE SERVICIOS DE SALUD SEGUNDO NIVEL</v>
      </c>
      <c r="Q93" s="496" t="str">
        <f>IF(H93="","",INDEX(CATALOGO!AD:AD,MATCH(POA_GC_2025!H93,CATALOGO!AC:AC,0)))</f>
        <v>REPUESTOS Y ACCESORIOS</v>
      </c>
      <c r="R93" s="490" t="str">
        <f t="array" ref="R93">IF(J93="","",INDEX(CATALOGO!AR:AR,MATCH(J93,CATALOGO!AS:AS,0)))</f>
        <v>RECURSOS FISCALES</v>
      </c>
      <c r="S93" s="497" t="str">
        <f>IF(K93="","",INDEX(CATALOGO!AU:AU,MATCH(K93,CATALOGO!AT:AT,0)))</f>
        <v>SIN ORGANISMO</v>
      </c>
      <c r="T93" s="497" t="str">
        <f>IF(L93="","",INDEX(CATALOGO!AW:AW,MATCH(POA_GC_2025!L93,CATALOGO!AV:AV,0)))</f>
        <v>SIN CORRELATIVO</v>
      </c>
      <c r="U93" s="498" t="s">
        <v>495</v>
      </c>
      <c r="V93" s="499" t="s">
        <v>2482</v>
      </c>
      <c r="W93" s="499" t="s">
        <v>2499</v>
      </c>
      <c r="X93" s="500" t="str">
        <f t="array" ref="X93">IF(H93="","",INDEX(CATALOGO!AH:AH,MATCH(H93,CATALOGO!AC:AC,0)))</f>
        <v>02</v>
      </c>
      <c r="Y93" s="507" t="str">
        <f t="array" ref="Y93">IF(H93="","",INDEX(CATALOGO!AF:AF,MATCH(H93,CATALOGO!AC:AC,0)))</f>
        <v>NA</v>
      </c>
      <c r="Z93" s="507" t="str">
        <f t="array" ref="Z93">IF(H93="","",INDEX(CATALOGO!AG:AG,MATCH(H93,CATALOGO!AC:AC,0)))</f>
        <v>NA</v>
      </c>
      <c r="AA93" s="508" t="s">
        <v>194</v>
      </c>
      <c r="AB93" s="509"/>
      <c r="AC93" s="510" t="s">
        <v>208</v>
      </c>
      <c r="AD93" s="511" t="s">
        <v>41</v>
      </c>
      <c r="AE93" s="512">
        <v>46073</v>
      </c>
      <c r="AF93" s="512">
        <v>46073</v>
      </c>
      <c r="AG93" s="512">
        <v>46056</v>
      </c>
      <c r="AH93" s="512">
        <v>46056</v>
      </c>
      <c r="AI93" s="512">
        <v>46056</v>
      </c>
      <c r="AJ93" s="519"/>
      <c r="AK93" s="512">
        <v>46056</v>
      </c>
      <c r="AL93" s="512">
        <v>46078</v>
      </c>
      <c r="AM93" s="511" t="s">
        <v>41</v>
      </c>
      <c r="AN93" s="520">
        <v>0</v>
      </c>
      <c r="AO93" s="520">
        <v>0</v>
      </c>
      <c r="AP93" s="520">
        <v>0</v>
      </c>
      <c r="AQ93" s="520">
        <v>0</v>
      </c>
      <c r="AR93" s="520">
        <v>0</v>
      </c>
      <c r="AS93" s="520">
        <v>0</v>
      </c>
      <c r="AT93" s="520">
        <v>0</v>
      </c>
      <c r="AU93" s="520">
        <v>0</v>
      </c>
      <c r="AV93" s="520">
        <v>0</v>
      </c>
      <c r="AW93" s="520">
        <v>0</v>
      </c>
      <c r="AX93" s="520">
        <v>0</v>
      </c>
      <c r="AY93" s="520">
        <v>30000</v>
      </c>
      <c r="AZ93" s="533">
        <f t="shared" si="64"/>
        <v>30000</v>
      </c>
      <c r="BA93" s="509"/>
      <c r="BB93" s="534">
        <f>SUMIFS(REPROGRAM!W:W,REPROGRAM!B:B,POA_GC_2025!A93)</f>
        <v>0</v>
      </c>
      <c r="BC93" s="534">
        <f>SUMIFS(REPROGRAM!Y:Y,REPROGRAM!B:B,POA_GC_2025!A93)</f>
        <v>30000</v>
      </c>
      <c r="BD93" s="534">
        <f t="shared" si="65"/>
        <v>0</v>
      </c>
      <c r="BE93" s="520">
        <v>0</v>
      </c>
      <c r="BF93" s="539">
        <f>SUMIFS(CERT_PRES!$P:$P,CERT_PRES!$A:$A,$A93,CERT_PRES!$Q:$Q,"ENERO")</f>
        <v>0</v>
      </c>
      <c r="BG93" s="520">
        <v>0</v>
      </c>
      <c r="BH93" s="539">
        <f>SUMIFS(CERT_PRES!$P:$P,CERT_PRES!$A:$A,$A93,CERT_PRES!$Q:$Q,"FEBRERO")</f>
        <v>0</v>
      </c>
      <c r="BI93" s="520">
        <v>0</v>
      </c>
      <c r="BJ93" s="539">
        <f>SUMIFS(CERT_PRES!$P:$P,CERT_PRES!$A:$A,$A93,CERT_PRES!$Q:$Q,"MARZO")</f>
        <v>0</v>
      </c>
      <c r="BK93" s="520">
        <v>0</v>
      </c>
      <c r="BL93" s="539">
        <f>SUMIFS(CERT_PRES!$P:$P,CERT_PRES!$A:$A,$A93,CERT_PRES!$Q:$Q,"ABRIL")</f>
        <v>0</v>
      </c>
      <c r="BM93" s="520">
        <v>0</v>
      </c>
      <c r="BN93" s="539">
        <f>SUMIFS(CERT_PRES!$P:$P,CERT_PRES!$A:$A,$A93,CERT_PRES!$Q:$Q,"MAYO")</f>
        <v>0</v>
      </c>
      <c r="BO93" s="520">
        <v>0</v>
      </c>
      <c r="BP93" s="539">
        <f>SUMIFS(CERT_PRES!$P:$P,CERT_PRES!$A:$A,$A93,CERT_PRES!$Q:$Q,"JUNIO")</f>
        <v>0</v>
      </c>
      <c r="BQ93" s="520">
        <v>0</v>
      </c>
      <c r="BR93" s="539">
        <f>SUMIFS(CERT_PRES!$P:$P,CERT_PRES!$A:$A,$A93,CERT_PRES!$Q:$Q,"JULIO")</f>
        <v>0</v>
      </c>
      <c r="BS93" s="520">
        <v>0</v>
      </c>
      <c r="BT93" s="539">
        <f>SUMIFS(CERT_PRES!$P:$P,CERT_PRES!$A:$A,$A93,CERT_PRES!$Q:$Q,"AGOSTO")</f>
        <v>0</v>
      </c>
      <c r="BU93" s="520">
        <v>0</v>
      </c>
      <c r="BV93" s="539">
        <f>SUMIFS(CERT_PRES!$P:$P,CERT_PRES!$A:$A,$A93,CERT_PRES!$Q:$Q,"SEPTIEMBRE")</f>
        <v>0</v>
      </c>
      <c r="BW93" s="520">
        <v>0</v>
      </c>
      <c r="BX93" s="539">
        <f>SUMIFS(CERT_PRES!$P:$P,CERT_PRES!$A:$A,$A93,CERT_PRES!$Q:$Q,"OCTUBRE")</f>
        <v>0</v>
      </c>
      <c r="BY93" s="520">
        <v>0</v>
      </c>
      <c r="BZ93" s="539">
        <f>SUMIFS(CERT_PRES!$P:$P,CERT_PRES!$A:$A,$A93,CERT_PRES!$Q:$Q,"NOVIEMBRE")</f>
        <v>0</v>
      </c>
      <c r="CA93" s="520">
        <v>0</v>
      </c>
      <c r="CB93" s="533">
        <f>SUMIFS(CERT_PRES!$P:$P,CERT_PRES!$A:$A,$A93,CERT_PRES!$Q:$Q,"DICIEMBRE")</f>
        <v>0</v>
      </c>
      <c r="CC93" s="533">
        <f t="shared" si="66"/>
        <v>0</v>
      </c>
      <c r="CD93" s="552" t="str">
        <f t="shared" ref="CD93:CD116" si="79">IF(OR(J93="003"),"SIN_LIQUIDEZ",IF(CG93&gt;0,"SI","NO"))</f>
        <v>NO</v>
      </c>
      <c r="CE93" s="553" t="str">
        <f t="shared" si="61"/>
        <v>VALIDADO</v>
      </c>
      <c r="CF93" s="554">
        <f>+((SUMIFS(REPROGRAM!$U:$U,REPROGRAM!$B:$B,$A93,REPROGRAM!$AA:$AA,"NO"))-(SUMIFS(REPROGRAM!$V:$V,REPROGRAM!$B:$B,$A93,REPROGRAM!$AA:$AA,"NO")))</f>
        <v>0</v>
      </c>
      <c r="CG93" s="554">
        <f t="shared" si="67"/>
        <v>0</v>
      </c>
      <c r="CH93" s="554">
        <f t="shared" si="68"/>
        <v>0</v>
      </c>
      <c r="CI93" s="555" t="e">
        <f t="array" ref="CI93">IF(B93="","",INDEX(CATALOGO!C:C,MATCH(B93,CATALOGO!A:A,0)))</f>
        <v>#N/A</v>
      </c>
      <c r="CJ93" s="555" t="e">
        <f t="array" ref="CJ93">IF(B93="","",INDEX(CATALOGO!B:B,MATCH(B93,CATALOGO!A:A,0)))</f>
        <v>#N/A</v>
      </c>
      <c r="CK93" s="497" t="str">
        <f>IF(D93="","",INDEX(CATALOGO!G:G,MATCH(D93,CATALOGO!D:D,0)))</f>
        <v>COORDINACIÓN ZONAL 4</v>
      </c>
      <c r="CL93" s="497" t="str">
        <f>IF(D93="","",INDEX(CATALOGO!H:H,MATCH(D93,CATALOGO!D:D,0)))</f>
        <v>MANABI</v>
      </c>
      <c r="CM93" s="497" t="str">
        <f>IF(D93="","",INDEX(CATALOGO!I:I,MATCH(D93,CATALOGO!D:D,0)))</f>
        <v>CHONE</v>
      </c>
      <c r="CN93" s="556" t="str">
        <f t="array" ref="CN93">IF(H93="","",INDEX(CATALOGO!AE:AE,MATCH(H93,CATALOGO!AC:AC,0)))</f>
        <v>MANTENIMIENTOS</v>
      </c>
      <c r="CO93" s="497" t="str">
        <f t="shared" si="69"/>
        <v>NO APLICA</v>
      </c>
      <c r="CP93" s="497" t="str">
        <f>IF(E93="","",INDEX(CATALOGO!K:K,MATCH(POA_GC_2025!E93,CATALOGO!J:J,0)))</f>
        <v>PROV</v>
      </c>
      <c r="CQ93" s="497" t="str">
        <f t="shared" si="70"/>
        <v>CORRIENTE</v>
      </c>
      <c r="CR93" s="497" t="str">
        <f t="shared" si="71"/>
        <v>90000004</v>
      </c>
      <c r="CS93" s="562" t="str">
        <f>IFERROR(VLOOKUP(E93,CATALOGO!$AY$3:$AZ$24,2,0)," ")</f>
        <v>G21</v>
      </c>
      <c r="CT93" s="563" t="str">
        <f>IF(E93="","",INDEX(CATALOGO!AK:AK,MATCH(POA_GC_2025!E93,CATALOGO!AN:AN,0)))</f>
        <v>Mejorar las condiciones de vida de la población de forma integral, promoviendo el acceso equitativo a salud, vivienda y bienestar social.</v>
      </c>
      <c r="CU93" s="563" t="str">
        <f>IF(E93="","",INDEX(CATALOGO!AL:AL,MATCH(POA_GC_2025!E93,CATALOGO!AN:AN,0)))</f>
        <v>OE5 Incrementar la cobertura de las prestaciones de servicios de salud</v>
      </c>
      <c r="CV93" s="552" t="str">
        <f>IF(CU93="","",INDEX(CATALOGO!AM:AM,MATCH(POA_GC_2025!CU93,CATALOGO!AL:AL,0)))</f>
        <v>OE_5</v>
      </c>
      <c r="CW93" s="564"/>
      <c r="CX93" s="565">
        <f>SUMIFS(CERT_ACT_POA!AM:AM,CERT_ACT_POA!C:C,A93)</f>
        <v>0</v>
      </c>
      <c r="CY93" s="565">
        <f t="shared" si="72"/>
        <v>0</v>
      </c>
      <c r="CZ93" s="566">
        <f>SUMIFS(CERT_ACT_POA!$AD:$AD,CERT_ACT_POA!$C:$C,POA_GC_2025!$A93)</f>
        <v>0</v>
      </c>
      <c r="DA93" s="566">
        <f>SUMIFS(CERT_ACT_POA!$AE:$AE,CERT_ACT_POA!$C:$C,POA_GC_2025!$A93)</f>
        <v>0</v>
      </c>
      <c r="DB93" s="566">
        <f>SUMIFS(CERT_ACT_POA!$AF:$AF,CERT_ACT_POA!$C:$C,POA_GC_2025!$A93)</f>
        <v>0</v>
      </c>
      <c r="DC93" s="552" t="str">
        <f t="shared" si="73"/>
        <v>53</v>
      </c>
      <c r="DD93" s="509"/>
      <c r="DE93" s="573"/>
      <c r="DF93" s="574">
        <f>SUMIFS(CERT_PRES!$M:$M,CERT_PRES!$A:$A,$A93)</f>
        <v>0</v>
      </c>
      <c r="DG93" s="574">
        <f>SUMIFS(CERT_PRES!$O:$O,CERT_PRES!$A:$A,$A93)</f>
        <v>0</v>
      </c>
      <c r="DH93" s="574">
        <f>SUMIFS(CERT_PRES!$P:$P,CERT_PRES!$A:$A,$A93)</f>
        <v>0</v>
      </c>
      <c r="DI93" s="587">
        <f t="shared" si="74"/>
        <v>0</v>
      </c>
      <c r="DJ93" s="668">
        <f>IFERROR(VLOOKUP($A93,CERT_PRES!$A$6:$L$3884,12,0),0)</f>
        <v>0</v>
      </c>
      <c r="DK93" s="574" t="str">
        <f t="shared" si="75"/>
        <v>OK</v>
      </c>
      <c r="DL93" s="574" t="str">
        <f t="shared" si="76"/>
        <v>OK</v>
      </c>
      <c r="DM93" s="574" t="str">
        <f t="shared" si="41"/>
        <v/>
      </c>
      <c r="DN93" s="574" t="str">
        <f t="shared" si="40"/>
        <v/>
      </c>
      <c r="DO93" s="588">
        <f>IFERROR(VLOOKUP(A93,#REF!,82,0),0)</f>
        <v>0</v>
      </c>
      <c r="DP93" s="589">
        <f t="shared" si="77"/>
        <v>0</v>
      </c>
      <c r="DQ93" s="590">
        <f t="shared" si="78"/>
        <v>0</v>
      </c>
    </row>
    <row r="94" spans="1:121" s="39" customFormat="1" ht="17.25" customHeight="1">
      <c r="A94" s="3" t="s">
        <v>2752</v>
      </c>
      <c r="B94" s="470" t="str">
        <f>IF(D94="","",INDEX(CATALOGO!E:E,MATCH(D94,CATALOGO!D:D,0)))</f>
        <v>HOSPITAL GENERAL DE CHONE</v>
      </c>
      <c r="C94" s="218" t="s">
        <v>2425</v>
      </c>
      <c r="D94" s="471" t="s">
        <v>954</v>
      </c>
      <c r="E94" s="474" t="s">
        <v>225</v>
      </c>
      <c r="F94" s="471" t="str">
        <f t="shared" si="62"/>
        <v>000</v>
      </c>
      <c r="G94" s="472" t="s">
        <v>196</v>
      </c>
      <c r="H94" s="473">
        <v>530826</v>
      </c>
      <c r="I94" s="486" t="s">
        <v>1155</v>
      </c>
      <c r="J94" s="472" t="s">
        <v>193</v>
      </c>
      <c r="K94" s="487" t="str">
        <f>IF(J94="","",INDEX(CATALOGO!AT:AT,MATCH(POA_GC_2025!J94,CATALOGO!AS:AS,0)))</f>
        <v>0000</v>
      </c>
      <c r="L94" s="487" t="str">
        <f>IF(J94="","",INDEX(CATALOGO!AV:AV,MATCH(POA_GC_2025!J94,CATALOGO!AS:AS,0)))</f>
        <v>0000</v>
      </c>
      <c r="M94" s="488" t="str">
        <f>IF(D94="","",INDEX(CATALOGO!E:E,MATCH(D94,CATALOGO!D:D,0)))</f>
        <v>HOSPITAL GENERAL DE CHONE</v>
      </c>
      <c r="N94" s="489" t="str">
        <f>IF(E94="","",INDEX(CATALOGO!L:L,MATCH(POA_GC_2025!E94,CATALOGO!J:J,0)))</f>
        <v>PROVISION Y PRESTACION DE SERVICIOS DE SALUD</v>
      </c>
      <c r="O94" s="490" t="str">
        <f t="shared" si="63"/>
        <v>SIN PROYECTO</v>
      </c>
      <c r="P94" s="491" t="str">
        <f>IF(CR94="","",INDEX(CATALOGO!Q:Q,MATCH(POA_GC_2025!CR94,CATALOGO!P:P,0)))</f>
        <v>PRESTACION DE SERVICIOS DE SALUD SEGUNDO NIVEL</v>
      </c>
      <c r="Q94" s="496" t="str">
        <f>IF(H94="","",INDEX(CATALOGO!AD:AD,MATCH(POA_GC_2025!H94,CATALOGO!AC:AC,0)))</f>
        <v>DISPOSITIVOS MEDICOS DE USO GENERAL</v>
      </c>
      <c r="R94" s="490" t="str">
        <f t="array" ref="R94">IF(J94="","",INDEX(CATALOGO!AR:AR,MATCH(J94,CATALOGO!AS:AS,0)))</f>
        <v>RECURSOS FISCALES</v>
      </c>
      <c r="S94" s="497" t="str">
        <f>IF(K94="","",INDEX(CATALOGO!AU:AU,MATCH(K94,CATALOGO!AT:AT,0)))</f>
        <v>SIN ORGANISMO</v>
      </c>
      <c r="T94" s="497" t="str">
        <f>IF(L94="","",INDEX(CATALOGO!AW:AW,MATCH(POA_GC_2025!L94,CATALOGO!AV:AV,0)))</f>
        <v>SIN CORRELATIVO</v>
      </c>
      <c r="U94" s="498" t="s">
        <v>620</v>
      </c>
      <c r="V94" s="499" t="s">
        <v>2498</v>
      </c>
      <c r="W94" s="499" t="s">
        <v>2500</v>
      </c>
      <c r="X94" s="500" t="str">
        <f t="array" ref="X94">IF(H94="","",INDEX(CATALOGO!AH:AH,MATCH(H94,CATALOGO!AC:AC,0)))</f>
        <v>02</v>
      </c>
      <c r="Y94" s="507" t="str">
        <f t="array" ref="Y94">IF(H94="","",INDEX(CATALOGO!AF:AF,MATCH(H94,CATALOGO!AC:AC,0)))</f>
        <v>NA</v>
      </c>
      <c r="Z94" s="507" t="str">
        <f t="array" ref="Z94">IF(H94="","",INDEX(CATALOGO!AG:AG,MATCH(H94,CATALOGO!AC:AC,0)))</f>
        <v>NA</v>
      </c>
      <c r="AA94" s="508" t="s">
        <v>194</v>
      </c>
      <c r="AB94" s="509" t="s">
        <v>2836</v>
      </c>
      <c r="AC94" s="510" t="s">
        <v>208</v>
      </c>
      <c r="AD94" s="511" t="s">
        <v>41</v>
      </c>
      <c r="AE94" s="512">
        <v>46073</v>
      </c>
      <c r="AF94" s="512">
        <v>46073</v>
      </c>
      <c r="AG94" s="512">
        <v>46056</v>
      </c>
      <c r="AH94" s="512">
        <v>46056</v>
      </c>
      <c r="AI94" s="512">
        <v>46056</v>
      </c>
      <c r="AJ94" s="519"/>
      <c r="AK94" s="512">
        <v>46056</v>
      </c>
      <c r="AL94" s="512">
        <v>46078</v>
      </c>
      <c r="AM94" s="511" t="s">
        <v>41</v>
      </c>
      <c r="AN94" s="520">
        <v>0</v>
      </c>
      <c r="AO94" s="520">
        <v>0</v>
      </c>
      <c r="AP94" s="520">
        <v>0</v>
      </c>
      <c r="AQ94" s="520">
        <v>0</v>
      </c>
      <c r="AR94" s="520">
        <v>0</v>
      </c>
      <c r="AS94" s="520">
        <v>0</v>
      </c>
      <c r="AT94" s="520">
        <v>0</v>
      </c>
      <c r="AU94" s="520">
        <v>0</v>
      </c>
      <c r="AV94" s="520">
        <v>0</v>
      </c>
      <c r="AW94" s="520">
        <v>0</v>
      </c>
      <c r="AX94" s="520">
        <v>0</v>
      </c>
      <c r="AY94" s="520">
        <v>0</v>
      </c>
      <c r="AZ94" s="533">
        <f t="shared" si="64"/>
        <v>0</v>
      </c>
      <c r="BA94" s="509"/>
      <c r="BB94" s="534">
        <f>SUMIFS(REPROGRAM!W:W,REPROGRAM!B:B,POA_GC_2025!A94)</f>
        <v>37368.480000000003</v>
      </c>
      <c r="BC94" s="534">
        <f>SUMIFS(REPROGRAM!Y:Y,REPROGRAM!B:B,POA_GC_2025!A94)</f>
        <v>0</v>
      </c>
      <c r="BD94" s="534">
        <f t="shared" si="65"/>
        <v>37368.480000000003</v>
      </c>
      <c r="BE94" s="520">
        <v>0</v>
      </c>
      <c r="BF94" s="539">
        <f>SUMIFS(CERT_PRES!$P:$P,CERT_PRES!$A:$A,$A94,CERT_PRES!$Q:$Q,"ENERO")</f>
        <v>0</v>
      </c>
      <c r="BG94" s="520">
        <v>0</v>
      </c>
      <c r="BH94" s="539">
        <f>SUMIFS(CERT_PRES!$P:$P,CERT_PRES!$A:$A,$A94,CERT_PRES!$Q:$Q,"FEBRERO")</f>
        <v>0</v>
      </c>
      <c r="BI94" s="520">
        <v>0</v>
      </c>
      <c r="BJ94" s="539">
        <f>SUMIFS(CERT_PRES!$P:$P,CERT_PRES!$A:$A,$A94,CERT_PRES!$Q:$Q,"MARZO")</f>
        <v>0</v>
      </c>
      <c r="BK94" s="520">
        <v>0</v>
      </c>
      <c r="BL94" s="539">
        <f>SUMIFS(CERT_PRES!$P:$P,CERT_PRES!$A:$A,$A94,CERT_PRES!$Q:$Q,"ABRIL")</f>
        <v>0</v>
      </c>
      <c r="BM94" s="520">
        <v>0</v>
      </c>
      <c r="BN94" s="539">
        <f>SUMIFS(CERT_PRES!$P:$P,CERT_PRES!$A:$A,$A94,CERT_PRES!$Q:$Q,"MAYO")</f>
        <v>0</v>
      </c>
      <c r="BO94" s="520">
        <v>37368.480000000003</v>
      </c>
      <c r="BP94" s="539">
        <f>SUMIFS(CERT_PRES!$P:$P,CERT_PRES!$A:$A,$A94,CERT_PRES!$Q:$Q,"JUNIO")</f>
        <v>0</v>
      </c>
      <c r="BQ94" s="520">
        <v>0</v>
      </c>
      <c r="BR94" s="539">
        <f>SUMIFS(CERT_PRES!$P:$P,CERT_PRES!$A:$A,$A94,CERT_PRES!$Q:$Q,"JULIO")</f>
        <v>0</v>
      </c>
      <c r="BS94" s="520">
        <v>0</v>
      </c>
      <c r="BT94" s="539">
        <f>SUMIFS(CERT_PRES!$P:$P,CERT_PRES!$A:$A,$A94,CERT_PRES!$Q:$Q,"AGOSTO")</f>
        <v>0</v>
      </c>
      <c r="BU94" s="520">
        <v>0</v>
      </c>
      <c r="BV94" s="539">
        <f>SUMIFS(CERT_PRES!$P:$P,CERT_PRES!$A:$A,$A94,CERT_PRES!$Q:$Q,"SEPTIEMBRE")</f>
        <v>0</v>
      </c>
      <c r="BW94" s="520">
        <v>0</v>
      </c>
      <c r="BX94" s="539">
        <f>SUMIFS(CERT_PRES!$P:$P,CERT_PRES!$A:$A,$A94,CERT_PRES!$Q:$Q,"OCTUBRE")</f>
        <v>0</v>
      </c>
      <c r="BY94" s="520">
        <v>0</v>
      </c>
      <c r="BZ94" s="539">
        <f>SUMIFS(CERT_PRES!$P:$P,CERT_PRES!$A:$A,$A94,CERT_PRES!$Q:$Q,"NOVIEMBRE")</f>
        <v>0</v>
      </c>
      <c r="CA94" s="520">
        <v>0</v>
      </c>
      <c r="CB94" s="533">
        <f>SUMIFS(CERT_PRES!$P:$P,CERT_PRES!$A:$A,$A94,CERT_PRES!$Q:$Q,"DICIEMBRE")</f>
        <v>0</v>
      </c>
      <c r="CC94" s="533">
        <f t="shared" si="66"/>
        <v>37368.480000000003</v>
      </c>
      <c r="CD94" s="552" t="str">
        <f t="shared" si="79"/>
        <v>SI</v>
      </c>
      <c r="CE94" s="553" t="str">
        <f t="shared" si="61"/>
        <v>VALIDADO</v>
      </c>
      <c r="CF94" s="554">
        <f>+((SUMIFS(REPROGRAM!$U:$U,REPROGRAM!$B:$B,$A94,REPROGRAM!$AA:$AA,"NO"))-(SUMIFS(REPROGRAM!$V:$V,REPROGRAM!$B:$B,$A94,REPROGRAM!$AA:$AA,"NO")))</f>
        <v>0</v>
      </c>
      <c r="CG94" s="554">
        <f t="shared" si="67"/>
        <v>37368.480000000003</v>
      </c>
      <c r="CH94" s="554">
        <f t="shared" si="68"/>
        <v>0</v>
      </c>
      <c r="CI94" s="555" t="e">
        <f t="array" ref="CI94">IF(B94="","",INDEX(CATALOGO!C:C,MATCH(B94,CATALOGO!A:A,0)))</f>
        <v>#N/A</v>
      </c>
      <c r="CJ94" s="555" t="e">
        <f t="array" ref="CJ94">IF(B94="","",INDEX(CATALOGO!B:B,MATCH(B94,CATALOGO!A:A,0)))</f>
        <v>#N/A</v>
      </c>
      <c r="CK94" s="497" t="str">
        <f>IF(D94="","",INDEX(CATALOGO!G:G,MATCH(D94,CATALOGO!D:D,0)))</f>
        <v>COORDINACIÓN ZONAL 4</v>
      </c>
      <c r="CL94" s="497" t="str">
        <f>IF(D94="","",INDEX(CATALOGO!H:H,MATCH(D94,CATALOGO!D:D,0)))</f>
        <v>MANABI</v>
      </c>
      <c r="CM94" s="497" t="str">
        <f>IF(D94="","",INDEX(CATALOGO!I:I,MATCH(D94,CATALOGO!D:D,0)))</f>
        <v>CHONE</v>
      </c>
      <c r="CN94" s="556" t="str">
        <f t="array" ref="CN94">IF(H94="","",INDEX(CATALOGO!AE:AE,MATCH(H94,CATALOGO!AC:AC,0)))</f>
        <v>MEDICAMENTOS Y DISPOSITIVOS MÉDICOS</v>
      </c>
      <c r="CO94" s="497" t="str">
        <f t="shared" si="69"/>
        <v>NO APLICA</v>
      </c>
      <c r="CP94" s="497" t="str">
        <f>IF(E94="","",INDEX(CATALOGO!K:K,MATCH(POA_GC_2025!E94,CATALOGO!J:J,0)))</f>
        <v>PROV</v>
      </c>
      <c r="CQ94" s="497" t="str">
        <f t="shared" si="70"/>
        <v>CORRIENTE</v>
      </c>
      <c r="CR94" s="497" t="str">
        <f t="shared" si="71"/>
        <v>90000004</v>
      </c>
      <c r="CS94" s="562" t="str">
        <f>IFERROR(VLOOKUP(E94,CATALOGO!$AY$3:$AZ$24,2,0)," ")</f>
        <v>G21</v>
      </c>
      <c r="CT94" s="563" t="str">
        <f>IF(E94="","",INDEX(CATALOGO!AK:AK,MATCH(POA_GC_2025!E94,CATALOGO!AN:AN,0)))</f>
        <v>Mejorar las condiciones de vida de la población de forma integral, promoviendo el acceso equitativo a salud, vivienda y bienestar social.</v>
      </c>
      <c r="CU94" s="563" t="str">
        <f>IF(E94="","",INDEX(CATALOGO!AL:AL,MATCH(POA_GC_2025!E94,CATALOGO!AN:AN,0)))</f>
        <v>OE5 Incrementar la cobertura de las prestaciones de servicios de salud</v>
      </c>
      <c r="CV94" s="552" t="str">
        <f>IF(CU94="","",INDEX(CATALOGO!AM:AM,MATCH(POA_GC_2025!CU94,CATALOGO!AL:AL,0)))</f>
        <v>OE_5</v>
      </c>
      <c r="CW94" s="564"/>
      <c r="CX94" s="565">
        <f>SUMIFS(CERT_ACT_POA!AM:AM,CERT_ACT_POA!C:C,A94)</f>
        <v>37368.480000000003</v>
      </c>
      <c r="CY94" s="565">
        <f t="shared" si="72"/>
        <v>0</v>
      </c>
      <c r="CZ94" s="566">
        <f>SUMIFS(CERT_ACT_POA!$AD:$AD,CERT_ACT_POA!$C:$C,POA_GC_2025!$A94)</f>
        <v>0</v>
      </c>
      <c r="DA94" s="566">
        <f>SUMIFS(CERT_ACT_POA!$AE:$AE,CERT_ACT_POA!$C:$C,POA_GC_2025!$A94)</f>
        <v>0</v>
      </c>
      <c r="DB94" s="566">
        <f>SUMIFS(CERT_ACT_POA!$AF:$AF,CERT_ACT_POA!$C:$C,POA_GC_2025!$A94)</f>
        <v>0</v>
      </c>
      <c r="DC94" s="552" t="str">
        <f t="shared" si="73"/>
        <v>53</v>
      </c>
      <c r="DD94" s="509"/>
      <c r="DE94" s="573"/>
      <c r="DF94" s="574">
        <f>SUMIFS(CERT_PRES!$M:$M,CERT_PRES!$A:$A,$A94)</f>
        <v>37368.480000000003</v>
      </c>
      <c r="DG94" s="574">
        <f>SUMIFS(CERT_PRES!$O:$O,CERT_PRES!$A:$A,$A94)</f>
        <v>0</v>
      </c>
      <c r="DH94" s="574">
        <f>SUMIFS(CERT_PRES!$P:$P,CERT_PRES!$A:$A,$A94)</f>
        <v>0</v>
      </c>
      <c r="DI94" s="587">
        <f t="shared" si="74"/>
        <v>0</v>
      </c>
      <c r="DJ94" s="668">
        <f>IFERROR(VLOOKUP($A94,CERT_PRES!$A$6:$L$3884,12,0),0)</f>
        <v>37</v>
      </c>
      <c r="DK94" s="574" t="str">
        <f t="shared" si="75"/>
        <v>OK</v>
      </c>
      <c r="DL94" s="574" t="str">
        <f t="shared" si="76"/>
        <v>OK</v>
      </c>
      <c r="DM94" s="574">
        <f t="shared" si="41"/>
        <v>0</v>
      </c>
      <c r="DN94" s="574" t="str">
        <f t="shared" si="40"/>
        <v/>
      </c>
      <c r="DO94" s="588">
        <f>IFERROR(VLOOKUP(A94,#REF!,82,0),0)</f>
        <v>0</v>
      </c>
      <c r="DP94" s="589">
        <f t="shared" si="77"/>
        <v>37368.480000000003</v>
      </c>
      <c r="DQ94" s="590">
        <f t="shared" si="78"/>
        <v>0</v>
      </c>
    </row>
    <row r="95" spans="1:121" s="39" customFormat="1" ht="17.25" customHeight="1">
      <c r="A95" s="3" t="s">
        <v>2753</v>
      </c>
      <c r="B95" s="470" t="str">
        <f>IF(D95="","",INDEX(CATALOGO!E:E,MATCH(D95,CATALOGO!D:D,0)))</f>
        <v>HOSPITAL GENERAL DE CHONE</v>
      </c>
      <c r="C95" s="218" t="s">
        <v>2425</v>
      </c>
      <c r="D95" s="471" t="s">
        <v>954</v>
      </c>
      <c r="E95" s="474" t="s">
        <v>225</v>
      </c>
      <c r="F95" s="471" t="str">
        <f t="shared" si="62"/>
        <v>000</v>
      </c>
      <c r="G95" s="472" t="s">
        <v>196</v>
      </c>
      <c r="H95" s="473">
        <v>530826</v>
      </c>
      <c r="I95" s="486" t="s">
        <v>1155</v>
      </c>
      <c r="J95" s="472" t="s">
        <v>193</v>
      </c>
      <c r="K95" s="487" t="str">
        <f>IF(J95="","",INDEX(CATALOGO!AT:AT,MATCH(POA_GC_2025!J95,CATALOGO!AS:AS,0)))</f>
        <v>0000</v>
      </c>
      <c r="L95" s="487" t="str">
        <f>IF(J95="","",INDEX(CATALOGO!AV:AV,MATCH(POA_GC_2025!J95,CATALOGO!AS:AS,0)))</f>
        <v>0000</v>
      </c>
      <c r="M95" s="488" t="str">
        <f>IF(D95="","",INDEX(CATALOGO!E:E,MATCH(D95,CATALOGO!D:D,0)))</f>
        <v>HOSPITAL GENERAL DE CHONE</v>
      </c>
      <c r="N95" s="489" t="str">
        <f>IF(E95="","",INDEX(CATALOGO!L:L,MATCH(POA_GC_2025!E95,CATALOGO!J:J,0)))</f>
        <v>PROVISION Y PRESTACION DE SERVICIOS DE SALUD</v>
      </c>
      <c r="O95" s="490" t="str">
        <f t="shared" si="63"/>
        <v>SIN PROYECTO</v>
      </c>
      <c r="P95" s="491" t="str">
        <f>IF(CR95="","",INDEX(CATALOGO!Q:Q,MATCH(POA_GC_2025!CR95,CATALOGO!P:P,0)))</f>
        <v>PRESTACION DE SERVICIOS DE SALUD SEGUNDO NIVEL</v>
      </c>
      <c r="Q95" s="496" t="str">
        <f>IF(H95="","",INDEX(CATALOGO!AD:AD,MATCH(POA_GC_2025!H95,CATALOGO!AC:AC,0)))</f>
        <v>DISPOSITIVOS MEDICOS DE USO GENERAL</v>
      </c>
      <c r="R95" s="490" t="str">
        <f t="array" ref="R95">IF(J95="","",INDEX(CATALOGO!AR:AR,MATCH(J95,CATALOGO!AS:AS,0)))</f>
        <v>RECURSOS FISCALES</v>
      </c>
      <c r="S95" s="497" t="str">
        <f>IF(K95="","",INDEX(CATALOGO!AU:AU,MATCH(K95,CATALOGO!AT:AT,0)))</f>
        <v>SIN ORGANISMO</v>
      </c>
      <c r="T95" s="497" t="str">
        <f>IF(L95="","",INDEX(CATALOGO!AW:AW,MATCH(POA_GC_2025!L95,CATALOGO!AV:AV,0)))</f>
        <v>SIN CORRELATIVO</v>
      </c>
      <c r="U95" s="498" t="s">
        <v>620</v>
      </c>
      <c r="V95" s="499" t="s">
        <v>2498</v>
      </c>
      <c r="W95" s="499" t="s">
        <v>2500</v>
      </c>
      <c r="X95" s="500" t="str">
        <f t="array" ref="X95">IF(H95="","",INDEX(CATALOGO!AH:AH,MATCH(H95,CATALOGO!AC:AC,0)))</f>
        <v>02</v>
      </c>
      <c r="Y95" s="507" t="str">
        <f t="array" ref="Y95">IF(H95="","",INDEX(CATALOGO!AF:AF,MATCH(H95,CATALOGO!AC:AC,0)))</f>
        <v>NA</v>
      </c>
      <c r="Z95" s="507" t="str">
        <f t="array" ref="Z95">IF(H95="","",INDEX(CATALOGO!AG:AG,MATCH(H95,CATALOGO!AC:AC,0)))</f>
        <v>NA</v>
      </c>
      <c r="AA95" s="508" t="s">
        <v>194</v>
      </c>
      <c r="AB95" s="509" t="s">
        <v>2837</v>
      </c>
      <c r="AC95" s="510" t="s">
        <v>208</v>
      </c>
      <c r="AD95" s="511" t="s">
        <v>41</v>
      </c>
      <c r="AE95" s="512">
        <v>46073</v>
      </c>
      <c r="AF95" s="512">
        <v>46073</v>
      </c>
      <c r="AG95" s="512">
        <v>46056</v>
      </c>
      <c r="AH95" s="512">
        <v>46056</v>
      </c>
      <c r="AI95" s="512">
        <v>46056</v>
      </c>
      <c r="AJ95" s="519"/>
      <c r="AK95" s="512">
        <v>46056</v>
      </c>
      <c r="AL95" s="512">
        <v>46078</v>
      </c>
      <c r="AM95" s="511" t="s">
        <v>41</v>
      </c>
      <c r="AN95" s="520">
        <v>0</v>
      </c>
      <c r="AO95" s="520">
        <v>0</v>
      </c>
      <c r="AP95" s="520">
        <v>0</v>
      </c>
      <c r="AQ95" s="520">
        <v>0</v>
      </c>
      <c r="AR95" s="520">
        <v>0</v>
      </c>
      <c r="AS95" s="520">
        <v>0</v>
      </c>
      <c r="AT95" s="520">
        <v>0</v>
      </c>
      <c r="AU95" s="520">
        <v>0</v>
      </c>
      <c r="AV95" s="520">
        <v>0</v>
      </c>
      <c r="AW95" s="520">
        <v>0</v>
      </c>
      <c r="AX95" s="520">
        <v>0</v>
      </c>
      <c r="AY95" s="520">
        <v>0</v>
      </c>
      <c r="AZ95" s="533">
        <f t="shared" si="64"/>
        <v>0</v>
      </c>
      <c r="BA95" s="509"/>
      <c r="BB95" s="534">
        <f>SUMIFS(REPROGRAM!W:W,REPROGRAM!B:B,POA_GC_2025!A95)</f>
        <v>157194.37</v>
      </c>
      <c r="BC95" s="534">
        <f>SUMIFS(REPROGRAM!Y:Y,REPROGRAM!B:B,POA_GC_2025!A95)</f>
        <v>0</v>
      </c>
      <c r="BD95" s="534">
        <f t="shared" si="65"/>
        <v>157194.37</v>
      </c>
      <c r="BE95" s="520">
        <v>0</v>
      </c>
      <c r="BF95" s="539">
        <f>SUMIFS(CERT_PRES!$P:$P,CERT_PRES!$A:$A,$A95,CERT_PRES!$Q:$Q,"ENERO")</f>
        <v>0</v>
      </c>
      <c r="BG95" s="520">
        <v>0</v>
      </c>
      <c r="BH95" s="539">
        <f>SUMIFS(CERT_PRES!$P:$P,CERT_PRES!$A:$A,$A95,CERT_PRES!$Q:$Q,"FEBRERO")</f>
        <v>0</v>
      </c>
      <c r="BI95" s="520">
        <v>0</v>
      </c>
      <c r="BJ95" s="539">
        <f>SUMIFS(CERT_PRES!$P:$P,CERT_PRES!$A:$A,$A95,CERT_PRES!$Q:$Q,"MARZO")</f>
        <v>0</v>
      </c>
      <c r="BK95" s="520">
        <v>0</v>
      </c>
      <c r="BL95" s="539">
        <f>SUMIFS(CERT_PRES!$P:$P,CERT_PRES!$A:$A,$A95,CERT_PRES!$Q:$Q,"ABRIL")</f>
        <v>0</v>
      </c>
      <c r="BM95" s="520">
        <v>0</v>
      </c>
      <c r="BN95" s="539">
        <f>SUMIFS(CERT_PRES!$P:$P,CERT_PRES!$A:$A,$A95,CERT_PRES!$Q:$Q,"MAYO")</f>
        <v>0</v>
      </c>
      <c r="BO95" s="520">
        <v>157194.37</v>
      </c>
      <c r="BP95" s="539">
        <f>SUMIFS(CERT_PRES!$P:$P,CERT_PRES!$A:$A,$A95,CERT_PRES!$Q:$Q,"JUNIO")</f>
        <v>0</v>
      </c>
      <c r="BQ95" s="520">
        <v>0</v>
      </c>
      <c r="BR95" s="539">
        <f>SUMIFS(CERT_PRES!$P:$P,CERT_PRES!$A:$A,$A95,CERT_PRES!$Q:$Q,"JULIO")</f>
        <v>0</v>
      </c>
      <c r="BS95" s="520">
        <v>0</v>
      </c>
      <c r="BT95" s="539">
        <f>SUMIFS(CERT_PRES!$P:$P,CERT_PRES!$A:$A,$A95,CERT_PRES!$Q:$Q,"AGOSTO")</f>
        <v>0</v>
      </c>
      <c r="BU95" s="520">
        <v>0</v>
      </c>
      <c r="BV95" s="539">
        <f>SUMIFS(CERT_PRES!$P:$P,CERT_PRES!$A:$A,$A95,CERT_PRES!$Q:$Q,"SEPTIEMBRE")</f>
        <v>0</v>
      </c>
      <c r="BW95" s="520">
        <v>0</v>
      </c>
      <c r="BX95" s="539">
        <f>SUMIFS(CERT_PRES!$P:$P,CERT_PRES!$A:$A,$A95,CERT_PRES!$Q:$Q,"OCTUBRE")</f>
        <v>0</v>
      </c>
      <c r="BY95" s="520">
        <v>0</v>
      </c>
      <c r="BZ95" s="539">
        <f>SUMIFS(CERT_PRES!$P:$P,CERT_PRES!$A:$A,$A95,CERT_PRES!$Q:$Q,"NOVIEMBRE")</f>
        <v>0</v>
      </c>
      <c r="CA95" s="520">
        <v>0</v>
      </c>
      <c r="CB95" s="533">
        <f>SUMIFS(CERT_PRES!$P:$P,CERT_PRES!$A:$A,$A95,CERT_PRES!$Q:$Q,"DICIEMBRE")</f>
        <v>0</v>
      </c>
      <c r="CC95" s="533">
        <f t="shared" si="66"/>
        <v>157194.37</v>
      </c>
      <c r="CD95" s="552" t="str">
        <f t="shared" si="79"/>
        <v>SI</v>
      </c>
      <c r="CE95" s="553" t="str">
        <f t="shared" si="61"/>
        <v>VALIDADO</v>
      </c>
      <c r="CF95" s="554">
        <f>+((SUMIFS(REPROGRAM!$U:$U,REPROGRAM!$B:$B,$A95,REPROGRAM!$AA:$AA,"NO"))-(SUMIFS(REPROGRAM!$V:$V,REPROGRAM!$B:$B,$A95,REPROGRAM!$AA:$AA,"NO")))</f>
        <v>0</v>
      </c>
      <c r="CG95" s="554">
        <f t="shared" si="67"/>
        <v>157194.37</v>
      </c>
      <c r="CH95" s="554">
        <f t="shared" si="68"/>
        <v>0</v>
      </c>
      <c r="CI95" s="555" t="e">
        <f t="array" ref="CI95">IF(B95="","",INDEX(CATALOGO!C:C,MATCH(B95,CATALOGO!A:A,0)))</f>
        <v>#N/A</v>
      </c>
      <c r="CJ95" s="555" t="e">
        <f t="array" ref="CJ95">IF(B95="","",INDEX(CATALOGO!B:B,MATCH(B95,CATALOGO!A:A,0)))</f>
        <v>#N/A</v>
      </c>
      <c r="CK95" s="497" t="str">
        <f>IF(D95="","",INDEX(CATALOGO!G:G,MATCH(D95,CATALOGO!D:D,0)))</f>
        <v>COORDINACIÓN ZONAL 4</v>
      </c>
      <c r="CL95" s="497" t="str">
        <f>IF(D95="","",INDEX(CATALOGO!H:H,MATCH(D95,CATALOGO!D:D,0)))</f>
        <v>MANABI</v>
      </c>
      <c r="CM95" s="497" t="str">
        <f>IF(D95="","",INDEX(CATALOGO!I:I,MATCH(D95,CATALOGO!D:D,0)))</f>
        <v>CHONE</v>
      </c>
      <c r="CN95" s="556" t="str">
        <f t="array" ref="CN95">IF(H95="","",INDEX(CATALOGO!AE:AE,MATCH(H95,CATALOGO!AC:AC,0)))</f>
        <v>MEDICAMENTOS Y DISPOSITIVOS MÉDICOS</v>
      </c>
      <c r="CO95" s="497" t="str">
        <f t="shared" si="69"/>
        <v>NO APLICA</v>
      </c>
      <c r="CP95" s="497" t="str">
        <f>IF(E95="","",INDEX(CATALOGO!K:K,MATCH(POA_GC_2025!E95,CATALOGO!J:J,0)))</f>
        <v>PROV</v>
      </c>
      <c r="CQ95" s="497" t="str">
        <f t="shared" si="70"/>
        <v>CORRIENTE</v>
      </c>
      <c r="CR95" s="497" t="str">
        <f t="shared" si="71"/>
        <v>90000004</v>
      </c>
      <c r="CS95" s="562" t="str">
        <f>IFERROR(VLOOKUP(E95,CATALOGO!$AY$3:$AZ$24,2,0)," ")</f>
        <v>G21</v>
      </c>
      <c r="CT95" s="563" t="str">
        <f>IF(E95="","",INDEX(CATALOGO!AK:AK,MATCH(POA_GC_2025!E95,CATALOGO!AN:AN,0)))</f>
        <v>Mejorar las condiciones de vida de la población de forma integral, promoviendo el acceso equitativo a salud, vivienda y bienestar social.</v>
      </c>
      <c r="CU95" s="563" t="str">
        <f>IF(E95="","",INDEX(CATALOGO!AL:AL,MATCH(POA_GC_2025!E95,CATALOGO!AN:AN,0)))</f>
        <v>OE5 Incrementar la cobertura de las prestaciones de servicios de salud</v>
      </c>
      <c r="CV95" s="552" t="str">
        <f>IF(CU95="","",INDEX(CATALOGO!AM:AM,MATCH(POA_GC_2025!CU95,CATALOGO!AL:AL,0)))</f>
        <v>OE_5</v>
      </c>
      <c r="CW95" s="564"/>
      <c r="CX95" s="565">
        <f>SUMIFS(CERT_ACT_POA!AM:AM,CERT_ACT_POA!C:C,A95)</f>
        <v>157194.37</v>
      </c>
      <c r="CY95" s="565">
        <f t="shared" si="72"/>
        <v>0</v>
      </c>
      <c r="CZ95" s="566">
        <f>SUMIFS(CERT_ACT_POA!$AD:$AD,CERT_ACT_POA!$C:$C,POA_GC_2025!$A95)</f>
        <v>0</v>
      </c>
      <c r="DA95" s="566">
        <f>SUMIFS(CERT_ACT_POA!$AE:$AE,CERT_ACT_POA!$C:$C,POA_GC_2025!$A95)</f>
        <v>0</v>
      </c>
      <c r="DB95" s="566">
        <f>SUMIFS(CERT_ACT_POA!$AF:$AF,CERT_ACT_POA!$C:$C,POA_GC_2025!$A95)</f>
        <v>0</v>
      </c>
      <c r="DC95" s="552" t="str">
        <f t="shared" si="73"/>
        <v>53</v>
      </c>
      <c r="DD95" s="509"/>
      <c r="DE95" s="573"/>
      <c r="DF95" s="574">
        <f>SUMIFS(CERT_PRES!$M:$M,CERT_PRES!$A:$A,$A95)</f>
        <v>157194.37</v>
      </c>
      <c r="DG95" s="574">
        <f>SUMIFS(CERT_PRES!$O:$O,CERT_PRES!$A:$A,$A95)</f>
        <v>0</v>
      </c>
      <c r="DH95" s="574">
        <f>SUMIFS(CERT_PRES!$P:$P,CERT_PRES!$A:$A,$A95)</f>
        <v>0</v>
      </c>
      <c r="DI95" s="587">
        <f t="shared" si="74"/>
        <v>0</v>
      </c>
      <c r="DJ95" s="668">
        <f>IFERROR(VLOOKUP($A95,CERT_PRES!$A$6:$L$3884,12,0),0)</f>
        <v>38</v>
      </c>
      <c r="DK95" s="574" t="str">
        <f t="shared" si="75"/>
        <v>OK</v>
      </c>
      <c r="DL95" s="574" t="str">
        <f t="shared" si="76"/>
        <v>OK</v>
      </c>
      <c r="DM95" s="574">
        <f t="shared" si="41"/>
        <v>0</v>
      </c>
      <c r="DN95" s="574" t="str">
        <f t="shared" si="40"/>
        <v/>
      </c>
      <c r="DO95" s="588">
        <f>IFERROR(VLOOKUP(A95,#REF!,82,0),0)</f>
        <v>0</v>
      </c>
      <c r="DP95" s="589">
        <f t="shared" si="77"/>
        <v>157194.37</v>
      </c>
      <c r="DQ95" s="590">
        <f t="shared" si="78"/>
        <v>0</v>
      </c>
    </row>
    <row r="96" spans="1:121" s="39" customFormat="1" ht="17.25" customHeight="1">
      <c r="A96" s="3" t="s">
        <v>2754</v>
      </c>
      <c r="B96" s="470" t="str">
        <f>IF(D96="","",INDEX(CATALOGO!E:E,MATCH(D96,CATALOGO!D:D,0)))</f>
        <v>HOSPITAL GENERAL DE CHONE</v>
      </c>
      <c r="C96" s="218" t="s">
        <v>2425</v>
      </c>
      <c r="D96" s="471" t="s">
        <v>954</v>
      </c>
      <c r="E96" s="474" t="s">
        <v>225</v>
      </c>
      <c r="F96" s="471" t="str">
        <f t="shared" si="62"/>
        <v>000</v>
      </c>
      <c r="G96" s="472" t="s">
        <v>196</v>
      </c>
      <c r="H96" s="473">
        <v>530826</v>
      </c>
      <c r="I96" s="486" t="s">
        <v>1155</v>
      </c>
      <c r="J96" s="472" t="s">
        <v>193</v>
      </c>
      <c r="K96" s="487" t="str">
        <f>IF(J96="","",INDEX(CATALOGO!AT:AT,MATCH(POA_GC_2025!J96,CATALOGO!AS:AS,0)))</f>
        <v>0000</v>
      </c>
      <c r="L96" s="487" t="str">
        <f>IF(J96="","",INDEX(CATALOGO!AV:AV,MATCH(POA_GC_2025!J96,CATALOGO!AS:AS,0)))</f>
        <v>0000</v>
      </c>
      <c r="M96" s="488" t="str">
        <f>IF(D96="","",INDEX(CATALOGO!E:E,MATCH(D96,CATALOGO!D:D,0)))</f>
        <v>HOSPITAL GENERAL DE CHONE</v>
      </c>
      <c r="N96" s="489" t="str">
        <f>IF(E96="","",INDEX(CATALOGO!L:L,MATCH(POA_GC_2025!E96,CATALOGO!J:J,0)))</f>
        <v>PROVISION Y PRESTACION DE SERVICIOS DE SALUD</v>
      </c>
      <c r="O96" s="490" t="str">
        <f t="shared" si="63"/>
        <v>SIN PROYECTO</v>
      </c>
      <c r="P96" s="491" t="str">
        <f>IF(CR96="","",INDEX(CATALOGO!Q:Q,MATCH(POA_GC_2025!CR96,CATALOGO!P:P,0)))</f>
        <v>PRESTACION DE SERVICIOS DE SALUD SEGUNDO NIVEL</v>
      </c>
      <c r="Q96" s="496" t="str">
        <f>IF(H96="","",INDEX(CATALOGO!AD:AD,MATCH(POA_GC_2025!H96,CATALOGO!AC:AC,0)))</f>
        <v>DISPOSITIVOS MEDICOS DE USO GENERAL</v>
      </c>
      <c r="R96" s="490" t="str">
        <f t="array" ref="R96">IF(J96="","",INDEX(CATALOGO!AR:AR,MATCH(J96,CATALOGO!AS:AS,0)))</f>
        <v>RECURSOS FISCALES</v>
      </c>
      <c r="S96" s="497" t="str">
        <f>IF(K96="","",INDEX(CATALOGO!AU:AU,MATCH(K96,CATALOGO!AT:AT,0)))</f>
        <v>SIN ORGANISMO</v>
      </c>
      <c r="T96" s="497" t="str">
        <f>IF(L96="","",INDEX(CATALOGO!AW:AW,MATCH(POA_GC_2025!L96,CATALOGO!AV:AV,0)))</f>
        <v>SIN CORRELATIVO</v>
      </c>
      <c r="U96" s="498" t="s">
        <v>620</v>
      </c>
      <c r="V96" s="499" t="s">
        <v>2498</v>
      </c>
      <c r="W96" s="499" t="s">
        <v>2500</v>
      </c>
      <c r="X96" s="500" t="str">
        <f t="array" ref="X96">IF(H96="","",INDEX(CATALOGO!AH:AH,MATCH(H96,CATALOGO!AC:AC,0)))</f>
        <v>02</v>
      </c>
      <c r="Y96" s="507" t="str">
        <f t="array" ref="Y96">IF(H96="","",INDEX(CATALOGO!AF:AF,MATCH(H96,CATALOGO!AC:AC,0)))</f>
        <v>NA</v>
      </c>
      <c r="Z96" s="507" t="str">
        <f t="array" ref="Z96">IF(H96="","",INDEX(CATALOGO!AG:AG,MATCH(H96,CATALOGO!AC:AC,0)))</f>
        <v>NA</v>
      </c>
      <c r="AA96" s="508" t="s">
        <v>194</v>
      </c>
      <c r="AB96" s="509" t="s">
        <v>2831</v>
      </c>
      <c r="AC96" s="510" t="s">
        <v>208</v>
      </c>
      <c r="AD96" s="511" t="s">
        <v>41</v>
      </c>
      <c r="AE96" s="512">
        <v>46073</v>
      </c>
      <c r="AF96" s="512">
        <v>46073</v>
      </c>
      <c r="AG96" s="512">
        <v>46056</v>
      </c>
      <c r="AH96" s="512">
        <v>46056</v>
      </c>
      <c r="AI96" s="512">
        <v>46056</v>
      </c>
      <c r="AJ96" s="519"/>
      <c r="AK96" s="512">
        <v>46056</v>
      </c>
      <c r="AL96" s="512">
        <v>46078</v>
      </c>
      <c r="AM96" s="511" t="s">
        <v>41</v>
      </c>
      <c r="AN96" s="520">
        <v>0</v>
      </c>
      <c r="AO96" s="520">
        <v>0</v>
      </c>
      <c r="AP96" s="520">
        <v>0</v>
      </c>
      <c r="AQ96" s="520">
        <v>0</v>
      </c>
      <c r="AR96" s="520">
        <v>0</v>
      </c>
      <c r="AS96" s="520">
        <v>0</v>
      </c>
      <c r="AT96" s="520">
        <v>0</v>
      </c>
      <c r="AU96" s="520">
        <v>0</v>
      </c>
      <c r="AV96" s="520">
        <v>0</v>
      </c>
      <c r="AW96" s="520">
        <v>0</v>
      </c>
      <c r="AX96" s="520">
        <v>0</v>
      </c>
      <c r="AY96" s="520">
        <v>0</v>
      </c>
      <c r="AZ96" s="533">
        <f t="shared" si="64"/>
        <v>0</v>
      </c>
      <c r="BA96" s="509"/>
      <c r="BB96" s="534">
        <f>SUMIFS(REPROGRAM!W:W,REPROGRAM!B:B,POA_GC_2025!A96)</f>
        <v>2754</v>
      </c>
      <c r="BC96" s="534">
        <f>SUMIFS(REPROGRAM!Y:Y,REPROGRAM!B:B,POA_GC_2025!A96)</f>
        <v>0</v>
      </c>
      <c r="BD96" s="534">
        <f t="shared" si="65"/>
        <v>2754</v>
      </c>
      <c r="BE96" s="520">
        <v>0</v>
      </c>
      <c r="BF96" s="539">
        <f>SUMIFS(CERT_PRES!$P:$P,CERT_PRES!$A:$A,$A96,CERT_PRES!$Q:$Q,"ENERO")</f>
        <v>0</v>
      </c>
      <c r="BG96" s="520">
        <v>0</v>
      </c>
      <c r="BH96" s="539">
        <f>SUMIFS(CERT_PRES!$P:$P,CERT_PRES!$A:$A,$A96,CERT_PRES!$Q:$Q,"FEBRERO")</f>
        <v>0</v>
      </c>
      <c r="BI96" s="520">
        <v>0</v>
      </c>
      <c r="BJ96" s="539">
        <f>SUMIFS(CERT_PRES!$P:$P,CERT_PRES!$A:$A,$A96,CERT_PRES!$Q:$Q,"MARZO")</f>
        <v>0</v>
      </c>
      <c r="BK96" s="520">
        <v>0</v>
      </c>
      <c r="BL96" s="539">
        <f>SUMIFS(CERT_PRES!$P:$P,CERT_PRES!$A:$A,$A96,CERT_PRES!$Q:$Q,"ABRIL")</f>
        <v>0</v>
      </c>
      <c r="BM96" s="520">
        <v>0</v>
      </c>
      <c r="BN96" s="539">
        <f>SUMIFS(CERT_PRES!$P:$P,CERT_PRES!$A:$A,$A96,CERT_PRES!$Q:$Q,"MAYO")</f>
        <v>0</v>
      </c>
      <c r="BO96" s="520">
        <v>2754</v>
      </c>
      <c r="BP96" s="539">
        <f>SUMIFS(CERT_PRES!$P:$P,CERT_PRES!$A:$A,$A96,CERT_PRES!$Q:$Q,"JUNIO")</f>
        <v>0</v>
      </c>
      <c r="BQ96" s="520">
        <v>0</v>
      </c>
      <c r="BR96" s="539">
        <f>SUMIFS(CERT_PRES!$P:$P,CERT_PRES!$A:$A,$A96,CERT_PRES!$Q:$Q,"JULIO")</f>
        <v>0</v>
      </c>
      <c r="BS96" s="520">
        <v>0</v>
      </c>
      <c r="BT96" s="539">
        <f>SUMIFS(CERT_PRES!$P:$P,CERT_PRES!$A:$A,$A96,CERT_PRES!$Q:$Q,"AGOSTO")</f>
        <v>0</v>
      </c>
      <c r="BU96" s="520">
        <v>0</v>
      </c>
      <c r="BV96" s="539">
        <f>SUMIFS(CERT_PRES!$P:$P,CERT_PRES!$A:$A,$A96,CERT_PRES!$Q:$Q,"SEPTIEMBRE")</f>
        <v>0</v>
      </c>
      <c r="BW96" s="520">
        <v>0</v>
      </c>
      <c r="BX96" s="539">
        <f>SUMIFS(CERT_PRES!$P:$P,CERT_PRES!$A:$A,$A96,CERT_PRES!$Q:$Q,"OCTUBRE")</f>
        <v>0</v>
      </c>
      <c r="BY96" s="520">
        <v>0</v>
      </c>
      <c r="BZ96" s="539">
        <f>SUMIFS(CERT_PRES!$P:$P,CERT_PRES!$A:$A,$A96,CERT_PRES!$Q:$Q,"NOVIEMBRE")</f>
        <v>0</v>
      </c>
      <c r="CA96" s="520">
        <v>0</v>
      </c>
      <c r="CB96" s="533">
        <f>SUMIFS(CERT_PRES!$P:$P,CERT_PRES!$A:$A,$A96,CERT_PRES!$Q:$Q,"DICIEMBRE")</f>
        <v>0</v>
      </c>
      <c r="CC96" s="533">
        <f t="shared" si="66"/>
        <v>2754</v>
      </c>
      <c r="CD96" s="552" t="str">
        <f t="shared" si="79"/>
        <v>SI</v>
      </c>
      <c r="CE96" s="553" t="str">
        <f t="shared" si="61"/>
        <v>VALIDADO</v>
      </c>
      <c r="CF96" s="554">
        <f>+((SUMIFS(REPROGRAM!$U:$U,REPROGRAM!$B:$B,$A96,REPROGRAM!$AA:$AA,"NO"))-(SUMIFS(REPROGRAM!$V:$V,REPROGRAM!$B:$B,$A96,REPROGRAM!$AA:$AA,"NO")))</f>
        <v>0</v>
      </c>
      <c r="CG96" s="554">
        <f t="shared" si="67"/>
        <v>2754</v>
      </c>
      <c r="CH96" s="554">
        <f t="shared" si="68"/>
        <v>0</v>
      </c>
      <c r="CI96" s="555" t="e">
        <f t="array" ref="CI96">IF(B96="","",INDEX(CATALOGO!C:C,MATCH(B96,CATALOGO!A:A,0)))</f>
        <v>#N/A</v>
      </c>
      <c r="CJ96" s="555" t="e">
        <f t="array" ref="CJ96">IF(B96="","",INDEX(CATALOGO!B:B,MATCH(B96,CATALOGO!A:A,0)))</f>
        <v>#N/A</v>
      </c>
      <c r="CK96" s="497" t="str">
        <f>IF(D96="","",INDEX(CATALOGO!G:G,MATCH(D96,CATALOGO!D:D,0)))</f>
        <v>COORDINACIÓN ZONAL 4</v>
      </c>
      <c r="CL96" s="497" t="str">
        <f>IF(D96="","",INDEX(CATALOGO!H:H,MATCH(D96,CATALOGO!D:D,0)))</f>
        <v>MANABI</v>
      </c>
      <c r="CM96" s="497" t="str">
        <f>IF(D96="","",INDEX(CATALOGO!I:I,MATCH(D96,CATALOGO!D:D,0)))</f>
        <v>CHONE</v>
      </c>
      <c r="CN96" s="556" t="str">
        <f t="array" ref="CN96">IF(H96="","",INDEX(CATALOGO!AE:AE,MATCH(H96,CATALOGO!AC:AC,0)))</f>
        <v>MEDICAMENTOS Y DISPOSITIVOS MÉDICOS</v>
      </c>
      <c r="CO96" s="497" t="str">
        <f t="shared" si="69"/>
        <v>NO APLICA</v>
      </c>
      <c r="CP96" s="497" t="str">
        <f>IF(E96="","",INDEX(CATALOGO!K:K,MATCH(POA_GC_2025!E96,CATALOGO!J:J,0)))</f>
        <v>PROV</v>
      </c>
      <c r="CQ96" s="497" t="str">
        <f t="shared" si="70"/>
        <v>CORRIENTE</v>
      </c>
      <c r="CR96" s="497" t="str">
        <f t="shared" si="71"/>
        <v>90000004</v>
      </c>
      <c r="CS96" s="562" t="str">
        <f>IFERROR(VLOOKUP(E96,CATALOGO!$AY$3:$AZ$24,2,0)," ")</f>
        <v>G21</v>
      </c>
      <c r="CT96" s="563" t="str">
        <f>IF(E96="","",INDEX(CATALOGO!AK:AK,MATCH(POA_GC_2025!E96,CATALOGO!AN:AN,0)))</f>
        <v>Mejorar las condiciones de vida de la población de forma integral, promoviendo el acceso equitativo a salud, vivienda y bienestar social.</v>
      </c>
      <c r="CU96" s="563" t="str">
        <f>IF(E96="","",INDEX(CATALOGO!AL:AL,MATCH(POA_GC_2025!E96,CATALOGO!AN:AN,0)))</f>
        <v>OE5 Incrementar la cobertura de las prestaciones de servicios de salud</v>
      </c>
      <c r="CV96" s="552" t="str">
        <f>IF(CU96="","",INDEX(CATALOGO!AM:AM,MATCH(POA_GC_2025!CU96,CATALOGO!AL:AL,0)))</f>
        <v>OE_5</v>
      </c>
      <c r="CW96" s="564"/>
      <c r="CX96" s="565">
        <f>SUMIFS(CERT_ACT_POA!AM:AM,CERT_ACT_POA!C:C,A96)</f>
        <v>2754</v>
      </c>
      <c r="CY96" s="565">
        <f t="shared" si="72"/>
        <v>0</v>
      </c>
      <c r="CZ96" s="566">
        <f>SUMIFS(CERT_ACT_POA!$AD:$AD,CERT_ACT_POA!$C:$C,POA_GC_2025!$A96)</f>
        <v>0</v>
      </c>
      <c r="DA96" s="566">
        <f>SUMIFS(CERT_ACT_POA!$AE:$AE,CERT_ACT_POA!$C:$C,POA_GC_2025!$A96)</f>
        <v>0</v>
      </c>
      <c r="DB96" s="566">
        <f>SUMIFS(CERT_ACT_POA!$AF:$AF,CERT_ACT_POA!$C:$C,POA_GC_2025!$A96)</f>
        <v>0</v>
      </c>
      <c r="DC96" s="552" t="str">
        <f t="shared" si="73"/>
        <v>53</v>
      </c>
      <c r="DD96" s="509"/>
      <c r="DE96" s="573"/>
      <c r="DF96" s="574">
        <f>SUMIFS(CERT_PRES!$M:$M,CERT_PRES!$A:$A,$A96)</f>
        <v>2754</v>
      </c>
      <c r="DG96" s="574">
        <f>SUMIFS(CERT_PRES!$O:$O,CERT_PRES!$A:$A,$A96)</f>
        <v>0</v>
      </c>
      <c r="DH96" s="574">
        <f>SUMIFS(CERT_PRES!$P:$P,CERT_PRES!$A:$A,$A96)</f>
        <v>0</v>
      </c>
      <c r="DI96" s="587">
        <f t="shared" si="74"/>
        <v>0</v>
      </c>
      <c r="DJ96" s="668">
        <f>IFERROR(VLOOKUP($A96,CERT_PRES!$A$6:$L$3884,12,0),0)</f>
        <v>39</v>
      </c>
      <c r="DK96" s="574" t="str">
        <f t="shared" si="75"/>
        <v>OK</v>
      </c>
      <c r="DL96" s="574" t="str">
        <f t="shared" si="76"/>
        <v>OK</v>
      </c>
      <c r="DM96" s="574">
        <f t="shared" si="41"/>
        <v>0</v>
      </c>
      <c r="DN96" s="574" t="str">
        <f t="shared" si="40"/>
        <v/>
      </c>
      <c r="DO96" s="588">
        <f>IFERROR(VLOOKUP(A96,#REF!,82,0),0)</f>
        <v>0</v>
      </c>
      <c r="DP96" s="589">
        <f t="shared" si="77"/>
        <v>2754</v>
      </c>
      <c r="DQ96" s="590">
        <f t="shared" si="78"/>
        <v>0</v>
      </c>
    </row>
    <row r="97" spans="1:121" s="39" customFormat="1" ht="17.25" customHeight="1">
      <c r="A97" s="3" t="s">
        <v>2755</v>
      </c>
      <c r="B97" s="470" t="str">
        <f>IF(D97="","",INDEX(CATALOGO!E:E,MATCH(D97,CATALOGO!D:D,0)))</f>
        <v>HOSPITAL GENERAL DE CHONE</v>
      </c>
      <c r="C97" s="218" t="s">
        <v>2425</v>
      </c>
      <c r="D97" s="471" t="s">
        <v>954</v>
      </c>
      <c r="E97" s="474" t="s">
        <v>225</v>
      </c>
      <c r="F97" s="471" t="str">
        <f t="shared" si="62"/>
        <v>000</v>
      </c>
      <c r="G97" s="472" t="s">
        <v>196</v>
      </c>
      <c r="H97" s="473">
        <v>530826</v>
      </c>
      <c r="I97" s="486" t="s">
        <v>1155</v>
      </c>
      <c r="J97" s="472" t="s">
        <v>193</v>
      </c>
      <c r="K97" s="487" t="str">
        <f>IF(J97="","",INDEX(CATALOGO!AT:AT,MATCH(POA_GC_2025!J97,CATALOGO!AS:AS,0)))</f>
        <v>0000</v>
      </c>
      <c r="L97" s="487" t="str">
        <f>IF(J97="","",INDEX(CATALOGO!AV:AV,MATCH(POA_GC_2025!J97,CATALOGO!AS:AS,0)))</f>
        <v>0000</v>
      </c>
      <c r="M97" s="488" t="str">
        <f>IF(D97="","",INDEX(CATALOGO!E:E,MATCH(D97,CATALOGO!D:D,0)))</f>
        <v>HOSPITAL GENERAL DE CHONE</v>
      </c>
      <c r="N97" s="489" t="str">
        <f>IF(E97="","",INDEX(CATALOGO!L:L,MATCH(POA_GC_2025!E97,CATALOGO!J:J,0)))</f>
        <v>PROVISION Y PRESTACION DE SERVICIOS DE SALUD</v>
      </c>
      <c r="O97" s="490" t="str">
        <f t="shared" si="63"/>
        <v>SIN PROYECTO</v>
      </c>
      <c r="P97" s="491" t="str">
        <f>IF(CR97="","",INDEX(CATALOGO!Q:Q,MATCH(POA_GC_2025!CR97,CATALOGO!P:P,0)))</f>
        <v>PRESTACION DE SERVICIOS DE SALUD SEGUNDO NIVEL</v>
      </c>
      <c r="Q97" s="496" t="str">
        <f>IF(H97="","",INDEX(CATALOGO!AD:AD,MATCH(POA_GC_2025!H97,CATALOGO!AC:AC,0)))</f>
        <v>DISPOSITIVOS MEDICOS DE USO GENERAL</v>
      </c>
      <c r="R97" s="490" t="str">
        <f t="array" ref="R97">IF(J97="","",INDEX(CATALOGO!AR:AR,MATCH(J97,CATALOGO!AS:AS,0)))</f>
        <v>RECURSOS FISCALES</v>
      </c>
      <c r="S97" s="497" t="str">
        <f>IF(K97="","",INDEX(CATALOGO!AU:AU,MATCH(K97,CATALOGO!AT:AT,0)))</f>
        <v>SIN ORGANISMO</v>
      </c>
      <c r="T97" s="497" t="str">
        <f>IF(L97="","",INDEX(CATALOGO!AW:AW,MATCH(POA_GC_2025!L97,CATALOGO!AV:AV,0)))</f>
        <v>SIN CORRELATIVO</v>
      </c>
      <c r="U97" s="498" t="s">
        <v>620</v>
      </c>
      <c r="V97" s="499" t="s">
        <v>2498</v>
      </c>
      <c r="W97" s="499" t="s">
        <v>2500</v>
      </c>
      <c r="X97" s="500" t="str">
        <f t="array" ref="X97">IF(H97="","",INDEX(CATALOGO!AH:AH,MATCH(H97,CATALOGO!AC:AC,0)))</f>
        <v>02</v>
      </c>
      <c r="Y97" s="507" t="str">
        <f t="array" ref="Y97">IF(H97="","",INDEX(CATALOGO!AF:AF,MATCH(H97,CATALOGO!AC:AC,0)))</f>
        <v>NA</v>
      </c>
      <c r="Z97" s="507" t="str">
        <f t="array" ref="Z97">IF(H97="","",INDEX(CATALOGO!AG:AG,MATCH(H97,CATALOGO!AC:AC,0)))</f>
        <v>NA</v>
      </c>
      <c r="AA97" s="508" t="s">
        <v>194</v>
      </c>
      <c r="AB97" s="509" t="s">
        <v>2810</v>
      </c>
      <c r="AC97" s="510" t="s">
        <v>206</v>
      </c>
      <c r="AD97" s="511" t="s">
        <v>41</v>
      </c>
      <c r="AE97" s="512">
        <v>46073</v>
      </c>
      <c r="AF97" s="512">
        <v>46073</v>
      </c>
      <c r="AG97" s="512">
        <v>46056</v>
      </c>
      <c r="AH97" s="512">
        <v>46056</v>
      </c>
      <c r="AI97" s="512">
        <v>46056</v>
      </c>
      <c r="AJ97" s="519"/>
      <c r="AK97" s="512">
        <v>46056</v>
      </c>
      <c r="AL97" s="512">
        <v>46078</v>
      </c>
      <c r="AM97" s="511" t="s">
        <v>41</v>
      </c>
      <c r="AN97" s="520">
        <v>0</v>
      </c>
      <c r="AO97" s="520">
        <v>0</v>
      </c>
      <c r="AP97" s="520">
        <v>0</v>
      </c>
      <c r="AQ97" s="520">
        <v>0</v>
      </c>
      <c r="AR97" s="520">
        <v>0</v>
      </c>
      <c r="AS97" s="520">
        <v>0</v>
      </c>
      <c r="AT97" s="520">
        <v>0</v>
      </c>
      <c r="AU97" s="520">
        <v>0</v>
      </c>
      <c r="AV97" s="520">
        <v>0</v>
      </c>
      <c r="AW97" s="520">
        <v>0</v>
      </c>
      <c r="AX97" s="520">
        <v>0</v>
      </c>
      <c r="AY97" s="520">
        <v>0</v>
      </c>
      <c r="AZ97" s="533">
        <f t="shared" si="64"/>
        <v>0</v>
      </c>
      <c r="BA97" s="509"/>
      <c r="BB97" s="534">
        <f>SUMIFS(REPROGRAM!W:W,REPROGRAM!B:B,POA_GC_2025!A97)</f>
        <v>3412.8</v>
      </c>
      <c r="BC97" s="534">
        <f>SUMIFS(REPROGRAM!Y:Y,REPROGRAM!B:B,POA_GC_2025!A97)</f>
        <v>0</v>
      </c>
      <c r="BD97" s="534">
        <f t="shared" si="65"/>
        <v>3412.8</v>
      </c>
      <c r="BE97" s="520">
        <v>0</v>
      </c>
      <c r="BF97" s="539">
        <f>SUMIFS(CERT_PRES!$P:$P,CERT_PRES!$A:$A,$A97,CERT_PRES!$Q:$Q,"ENERO")</f>
        <v>0</v>
      </c>
      <c r="BG97" s="520">
        <v>0</v>
      </c>
      <c r="BH97" s="539">
        <f>SUMIFS(CERT_PRES!$P:$P,CERT_PRES!$A:$A,$A97,CERT_PRES!$Q:$Q,"FEBRERO")</f>
        <v>0</v>
      </c>
      <c r="BI97" s="520">
        <v>0</v>
      </c>
      <c r="BJ97" s="539">
        <f>SUMIFS(CERT_PRES!$P:$P,CERT_PRES!$A:$A,$A97,CERT_PRES!$Q:$Q,"MARZO")</f>
        <v>0</v>
      </c>
      <c r="BK97" s="520">
        <v>0</v>
      </c>
      <c r="BL97" s="539">
        <f>SUMIFS(CERT_PRES!$P:$P,CERT_PRES!$A:$A,$A97,CERT_PRES!$Q:$Q,"ABRIL")</f>
        <v>0</v>
      </c>
      <c r="BM97" s="520">
        <v>0</v>
      </c>
      <c r="BN97" s="539">
        <f>SUMIFS(CERT_PRES!$P:$P,CERT_PRES!$A:$A,$A97,CERT_PRES!$Q:$Q,"MAYO")</f>
        <v>0</v>
      </c>
      <c r="BO97" s="520">
        <v>3412.8</v>
      </c>
      <c r="BP97" s="539">
        <f>SUMIFS(CERT_PRES!$P:$P,CERT_PRES!$A:$A,$A97,CERT_PRES!$Q:$Q,"JUNIO")</f>
        <v>0</v>
      </c>
      <c r="BQ97" s="520">
        <v>0</v>
      </c>
      <c r="BR97" s="539">
        <f>SUMIFS(CERT_PRES!$P:$P,CERT_PRES!$A:$A,$A97,CERT_PRES!$Q:$Q,"JULIO")</f>
        <v>0</v>
      </c>
      <c r="BS97" s="520">
        <v>0</v>
      </c>
      <c r="BT97" s="539">
        <f>SUMIFS(CERT_PRES!$P:$P,CERT_PRES!$A:$A,$A97,CERT_PRES!$Q:$Q,"AGOSTO")</f>
        <v>0</v>
      </c>
      <c r="BU97" s="520">
        <v>0</v>
      </c>
      <c r="BV97" s="539">
        <f>SUMIFS(CERT_PRES!$P:$P,CERT_PRES!$A:$A,$A97,CERT_PRES!$Q:$Q,"SEPTIEMBRE")</f>
        <v>0</v>
      </c>
      <c r="BW97" s="520">
        <v>0</v>
      </c>
      <c r="BX97" s="539">
        <f>SUMIFS(CERT_PRES!$P:$P,CERT_PRES!$A:$A,$A97,CERT_PRES!$Q:$Q,"OCTUBRE")</f>
        <v>0</v>
      </c>
      <c r="BY97" s="520">
        <v>0</v>
      </c>
      <c r="BZ97" s="539">
        <f>SUMIFS(CERT_PRES!$P:$P,CERT_PRES!$A:$A,$A97,CERT_PRES!$Q:$Q,"NOVIEMBRE")</f>
        <v>0</v>
      </c>
      <c r="CA97" s="520">
        <v>0</v>
      </c>
      <c r="CB97" s="533">
        <f>SUMIFS(CERT_PRES!$P:$P,CERT_PRES!$A:$A,$A97,CERT_PRES!$Q:$Q,"DICIEMBRE")</f>
        <v>0</v>
      </c>
      <c r="CC97" s="533">
        <f t="shared" si="66"/>
        <v>3412.8</v>
      </c>
      <c r="CD97" s="552" t="str">
        <f t="shared" si="79"/>
        <v>SI</v>
      </c>
      <c r="CE97" s="553" t="str">
        <f t="shared" si="61"/>
        <v>VALIDADO</v>
      </c>
      <c r="CF97" s="554">
        <f>+((SUMIFS(REPROGRAM!$U:$U,REPROGRAM!$B:$B,$A97,REPROGRAM!$AA:$AA,"NO"))-(SUMIFS(REPROGRAM!$V:$V,REPROGRAM!$B:$B,$A97,REPROGRAM!$AA:$AA,"NO")))</f>
        <v>0</v>
      </c>
      <c r="CG97" s="554">
        <f t="shared" si="67"/>
        <v>3412.8</v>
      </c>
      <c r="CH97" s="554">
        <f t="shared" si="68"/>
        <v>0</v>
      </c>
      <c r="CI97" s="555" t="e">
        <f t="array" ref="CI97">IF(B97="","",INDEX(CATALOGO!C:C,MATCH(B97,CATALOGO!A:A,0)))</f>
        <v>#N/A</v>
      </c>
      <c r="CJ97" s="555" t="e">
        <f t="array" ref="CJ97">IF(B97="","",INDEX(CATALOGO!B:B,MATCH(B97,CATALOGO!A:A,0)))</f>
        <v>#N/A</v>
      </c>
      <c r="CK97" s="497" t="str">
        <f>IF(D97="","",INDEX(CATALOGO!G:G,MATCH(D97,CATALOGO!D:D,0)))</f>
        <v>COORDINACIÓN ZONAL 4</v>
      </c>
      <c r="CL97" s="497" t="str">
        <f>IF(D97="","",INDEX(CATALOGO!H:H,MATCH(D97,CATALOGO!D:D,0)))</f>
        <v>MANABI</v>
      </c>
      <c r="CM97" s="497" t="str">
        <f>IF(D97="","",INDEX(CATALOGO!I:I,MATCH(D97,CATALOGO!D:D,0)))</f>
        <v>CHONE</v>
      </c>
      <c r="CN97" s="556" t="str">
        <f t="array" ref="CN97">IF(H97="","",INDEX(CATALOGO!AE:AE,MATCH(H97,CATALOGO!AC:AC,0)))</f>
        <v>MEDICAMENTOS Y DISPOSITIVOS MÉDICOS</v>
      </c>
      <c r="CO97" s="497" t="str">
        <f t="shared" si="69"/>
        <v>NO APLICA</v>
      </c>
      <c r="CP97" s="497" t="str">
        <f>IF(E97="","",INDEX(CATALOGO!K:K,MATCH(POA_GC_2025!E97,CATALOGO!J:J,0)))</f>
        <v>PROV</v>
      </c>
      <c r="CQ97" s="497" t="str">
        <f t="shared" si="70"/>
        <v>CORRIENTE</v>
      </c>
      <c r="CR97" s="497" t="str">
        <f t="shared" si="71"/>
        <v>90000004</v>
      </c>
      <c r="CS97" s="562" t="str">
        <f>IFERROR(VLOOKUP(E97,CATALOGO!$AY$3:$AZ$24,2,0)," ")</f>
        <v>G21</v>
      </c>
      <c r="CT97" s="563" t="str">
        <f>IF(E97="","",INDEX(CATALOGO!AK:AK,MATCH(POA_GC_2025!E97,CATALOGO!AN:AN,0)))</f>
        <v>Mejorar las condiciones de vida de la población de forma integral, promoviendo el acceso equitativo a salud, vivienda y bienestar social.</v>
      </c>
      <c r="CU97" s="563" t="str">
        <f>IF(E97="","",INDEX(CATALOGO!AL:AL,MATCH(POA_GC_2025!E97,CATALOGO!AN:AN,0)))</f>
        <v>OE5 Incrementar la cobertura de las prestaciones de servicios de salud</v>
      </c>
      <c r="CV97" s="552" t="str">
        <f>IF(CU97="","",INDEX(CATALOGO!AM:AM,MATCH(POA_GC_2025!CU97,CATALOGO!AL:AL,0)))</f>
        <v>OE_5</v>
      </c>
      <c r="CW97" s="564"/>
      <c r="CX97" s="565">
        <f>SUMIFS(CERT_ACT_POA!AM:AM,CERT_ACT_POA!C:C,A97)</f>
        <v>3412.8</v>
      </c>
      <c r="CY97" s="565">
        <f t="shared" si="72"/>
        <v>0</v>
      </c>
      <c r="CZ97" s="566">
        <f>SUMIFS(CERT_ACT_POA!$AD:$AD,CERT_ACT_POA!$C:$C,POA_GC_2025!$A97)</f>
        <v>0</v>
      </c>
      <c r="DA97" s="566">
        <f>SUMIFS(CERT_ACT_POA!$AE:$AE,CERT_ACT_POA!$C:$C,POA_GC_2025!$A97)</f>
        <v>0</v>
      </c>
      <c r="DB97" s="566">
        <f>SUMIFS(CERT_ACT_POA!$AF:$AF,CERT_ACT_POA!$C:$C,POA_GC_2025!$A97)</f>
        <v>0</v>
      </c>
      <c r="DC97" s="552" t="str">
        <f t="shared" si="73"/>
        <v>53</v>
      </c>
      <c r="DD97" s="509"/>
      <c r="DE97" s="573"/>
      <c r="DF97" s="574">
        <f>SUMIFS(CERT_PRES!$M:$M,CERT_PRES!$A:$A,$A97)</f>
        <v>0</v>
      </c>
      <c r="DG97" s="574">
        <f>SUMIFS(CERT_PRES!$O:$O,CERT_PRES!$A:$A,$A97)</f>
        <v>3412.8</v>
      </c>
      <c r="DH97" s="574">
        <f>SUMIFS(CERT_PRES!$P:$P,CERT_PRES!$A:$A,$A97)</f>
        <v>0</v>
      </c>
      <c r="DI97" s="587">
        <f t="shared" si="74"/>
        <v>0</v>
      </c>
      <c r="DJ97" s="668">
        <f>IFERROR(VLOOKUP($A97,CERT_PRES!$A$6:$L$3884,12,0),0)</f>
        <v>41</v>
      </c>
      <c r="DK97" s="574" t="str">
        <f t="shared" si="75"/>
        <v>OK</v>
      </c>
      <c r="DL97" s="574" t="str">
        <f t="shared" si="76"/>
        <v>OK</v>
      </c>
      <c r="DM97" s="574">
        <f t="shared" si="41"/>
        <v>0</v>
      </c>
      <c r="DN97" s="574" t="str">
        <f t="shared" si="40"/>
        <v/>
      </c>
      <c r="DO97" s="588">
        <f>IFERROR(VLOOKUP(A97,#REF!,82,0),0)</f>
        <v>0</v>
      </c>
      <c r="DP97" s="589">
        <f t="shared" si="77"/>
        <v>3412.8</v>
      </c>
      <c r="DQ97" s="590">
        <f t="shared" si="78"/>
        <v>0</v>
      </c>
    </row>
    <row r="98" spans="1:121" s="39" customFormat="1" ht="17.25" customHeight="1">
      <c r="A98" s="3" t="s">
        <v>2756</v>
      </c>
      <c r="B98" s="470" t="str">
        <f>IF(D98="","",INDEX(CATALOGO!E:E,MATCH(D98,CATALOGO!D:D,0)))</f>
        <v>HOSPITAL GENERAL DE CHONE</v>
      </c>
      <c r="C98" s="218" t="s">
        <v>2425</v>
      </c>
      <c r="D98" s="471" t="s">
        <v>954</v>
      </c>
      <c r="E98" s="474" t="s">
        <v>225</v>
      </c>
      <c r="F98" s="471" t="str">
        <f t="shared" si="62"/>
        <v>000</v>
      </c>
      <c r="G98" s="472" t="s">
        <v>196</v>
      </c>
      <c r="H98" s="473">
        <v>530826</v>
      </c>
      <c r="I98" s="486" t="s">
        <v>1155</v>
      </c>
      <c r="J98" s="472" t="s">
        <v>193</v>
      </c>
      <c r="K98" s="487" t="str">
        <f>IF(J98="","",INDEX(CATALOGO!AT:AT,MATCH(POA_GC_2025!J98,CATALOGO!AS:AS,0)))</f>
        <v>0000</v>
      </c>
      <c r="L98" s="487" t="str">
        <f>IF(J98="","",INDEX(CATALOGO!AV:AV,MATCH(POA_GC_2025!J98,CATALOGO!AS:AS,0)))</f>
        <v>0000</v>
      </c>
      <c r="M98" s="488" t="str">
        <f>IF(D98="","",INDEX(CATALOGO!E:E,MATCH(D98,CATALOGO!D:D,0)))</f>
        <v>HOSPITAL GENERAL DE CHONE</v>
      </c>
      <c r="N98" s="489" t="str">
        <f>IF(E98="","",INDEX(CATALOGO!L:L,MATCH(POA_GC_2025!E98,CATALOGO!J:J,0)))</f>
        <v>PROVISION Y PRESTACION DE SERVICIOS DE SALUD</v>
      </c>
      <c r="O98" s="490" t="str">
        <f t="shared" si="63"/>
        <v>SIN PROYECTO</v>
      </c>
      <c r="P98" s="491" t="str">
        <f>IF(CR98="","",INDEX(CATALOGO!Q:Q,MATCH(POA_GC_2025!CR98,CATALOGO!P:P,0)))</f>
        <v>PRESTACION DE SERVICIOS DE SALUD SEGUNDO NIVEL</v>
      </c>
      <c r="Q98" s="496" t="str">
        <f>IF(H98="","",INDEX(CATALOGO!AD:AD,MATCH(POA_GC_2025!H98,CATALOGO!AC:AC,0)))</f>
        <v>DISPOSITIVOS MEDICOS DE USO GENERAL</v>
      </c>
      <c r="R98" s="490" t="str">
        <f t="array" ref="R98">IF(J98="","",INDEX(CATALOGO!AR:AR,MATCH(J98,CATALOGO!AS:AS,0)))</f>
        <v>RECURSOS FISCALES</v>
      </c>
      <c r="S98" s="497" t="str">
        <f>IF(K98="","",INDEX(CATALOGO!AU:AU,MATCH(K98,CATALOGO!AT:AT,0)))</f>
        <v>SIN ORGANISMO</v>
      </c>
      <c r="T98" s="497" t="str">
        <f>IF(L98="","",INDEX(CATALOGO!AW:AW,MATCH(POA_GC_2025!L98,CATALOGO!AV:AV,0)))</f>
        <v>SIN CORRELATIVO</v>
      </c>
      <c r="U98" s="498" t="s">
        <v>620</v>
      </c>
      <c r="V98" s="499" t="s">
        <v>2498</v>
      </c>
      <c r="W98" s="499" t="s">
        <v>2500</v>
      </c>
      <c r="X98" s="500" t="str">
        <f t="array" ref="X98">IF(H98="","",INDEX(CATALOGO!AH:AH,MATCH(H98,CATALOGO!AC:AC,0)))</f>
        <v>02</v>
      </c>
      <c r="Y98" s="507" t="str">
        <f t="array" ref="Y98">IF(H98="","",INDEX(CATALOGO!AF:AF,MATCH(H98,CATALOGO!AC:AC,0)))</f>
        <v>NA</v>
      </c>
      <c r="Z98" s="507" t="str">
        <f t="array" ref="Z98">IF(H98="","",INDEX(CATALOGO!AG:AG,MATCH(H98,CATALOGO!AC:AC,0)))</f>
        <v>NA</v>
      </c>
      <c r="AA98" s="508" t="s">
        <v>194</v>
      </c>
      <c r="AB98" s="509" t="s">
        <v>2811</v>
      </c>
      <c r="AC98" s="510" t="s">
        <v>206</v>
      </c>
      <c r="AD98" s="511" t="s">
        <v>41</v>
      </c>
      <c r="AE98" s="512">
        <v>46073</v>
      </c>
      <c r="AF98" s="512">
        <v>46073</v>
      </c>
      <c r="AG98" s="512">
        <v>46056</v>
      </c>
      <c r="AH98" s="512">
        <v>46056</v>
      </c>
      <c r="AI98" s="512">
        <v>46056</v>
      </c>
      <c r="AJ98" s="519"/>
      <c r="AK98" s="512">
        <v>46056</v>
      </c>
      <c r="AL98" s="512">
        <v>46078</v>
      </c>
      <c r="AM98" s="511" t="s">
        <v>41</v>
      </c>
      <c r="AN98" s="520">
        <v>0</v>
      </c>
      <c r="AO98" s="520">
        <v>0</v>
      </c>
      <c r="AP98" s="520">
        <v>0</v>
      </c>
      <c r="AQ98" s="520">
        <v>0</v>
      </c>
      <c r="AR98" s="520">
        <v>0</v>
      </c>
      <c r="AS98" s="520">
        <v>0</v>
      </c>
      <c r="AT98" s="520">
        <v>0</v>
      </c>
      <c r="AU98" s="520">
        <v>0</v>
      </c>
      <c r="AV98" s="520">
        <v>0</v>
      </c>
      <c r="AW98" s="520">
        <v>0</v>
      </c>
      <c r="AX98" s="520">
        <v>0</v>
      </c>
      <c r="AY98" s="520">
        <v>0</v>
      </c>
      <c r="AZ98" s="533">
        <f t="shared" si="64"/>
        <v>0</v>
      </c>
      <c r="BA98" s="509"/>
      <c r="BB98" s="534">
        <f>SUMIFS(REPROGRAM!W:W,REPROGRAM!B:B,POA_GC_2025!A98)</f>
        <v>1410</v>
      </c>
      <c r="BC98" s="534">
        <f>SUMIFS(REPROGRAM!Y:Y,REPROGRAM!B:B,POA_GC_2025!A98)</f>
        <v>0</v>
      </c>
      <c r="BD98" s="534">
        <f t="shared" si="65"/>
        <v>1410</v>
      </c>
      <c r="BE98" s="520">
        <v>0</v>
      </c>
      <c r="BF98" s="539">
        <f>SUMIFS(CERT_PRES!$P:$P,CERT_PRES!$A:$A,$A98,CERT_PRES!$Q:$Q,"ENERO")</f>
        <v>0</v>
      </c>
      <c r="BG98" s="520">
        <v>0</v>
      </c>
      <c r="BH98" s="539">
        <f>SUMIFS(CERT_PRES!$P:$P,CERT_PRES!$A:$A,$A98,CERT_PRES!$Q:$Q,"FEBRERO")</f>
        <v>0</v>
      </c>
      <c r="BI98" s="520">
        <v>0</v>
      </c>
      <c r="BJ98" s="539">
        <f>SUMIFS(CERT_PRES!$P:$P,CERT_PRES!$A:$A,$A98,CERT_PRES!$Q:$Q,"MARZO")</f>
        <v>0</v>
      </c>
      <c r="BK98" s="520">
        <v>0</v>
      </c>
      <c r="BL98" s="539">
        <f>SUMIFS(CERT_PRES!$P:$P,CERT_PRES!$A:$A,$A98,CERT_PRES!$Q:$Q,"ABRIL")</f>
        <v>0</v>
      </c>
      <c r="BM98" s="520">
        <v>0</v>
      </c>
      <c r="BN98" s="539">
        <f>SUMIFS(CERT_PRES!$P:$P,CERT_PRES!$A:$A,$A98,CERT_PRES!$Q:$Q,"MAYO")</f>
        <v>0</v>
      </c>
      <c r="BO98" s="520">
        <v>1410</v>
      </c>
      <c r="BP98" s="539">
        <f>SUMIFS(CERT_PRES!$P:$P,CERT_PRES!$A:$A,$A98,CERT_PRES!$Q:$Q,"JUNIO")</f>
        <v>0</v>
      </c>
      <c r="BQ98" s="520">
        <v>0</v>
      </c>
      <c r="BR98" s="539">
        <f>SUMIFS(CERT_PRES!$P:$P,CERT_PRES!$A:$A,$A98,CERT_PRES!$Q:$Q,"JULIO")</f>
        <v>0</v>
      </c>
      <c r="BS98" s="520">
        <v>0</v>
      </c>
      <c r="BT98" s="539">
        <f>SUMIFS(CERT_PRES!$P:$P,CERT_PRES!$A:$A,$A98,CERT_PRES!$Q:$Q,"AGOSTO")</f>
        <v>0</v>
      </c>
      <c r="BU98" s="520">
        <v>0</v>
      </c>
      <c r="BV98" s="539">
        <f>SUMIFS(CERT_PRES!$P:$P,CERT_PRES!$A:$A,$A98,CERT_PRES!$Q:$Q,"SEPTIEMBRE")</f>
        <v>0</v>
      </c>
      <c r="BW98" s="520">
        <v>0</v>
      </c>
      <c r="BX98" s="539">
        <f>SUMIFS(CERT_PRES!$P:$P,CERT_PRES!$A:$A,$A98,CERT_PRES!$Q:$Q,"OCTUBRE")</f>
        <v>0</v>
      </c>
      <c r="BY98" s="520">
        <v>0</v>
      </c>
      <c r="BZ98" s="539">
        <f>SUMIFS(CERT_PRES!$P:$P,CERT_PRES!$A:$A,$A98,CERT_PRES!$Q:$Q,"NOVIEMBRE")</f>
        <v>0</v>
      </c>
      <c r="CA98" s="520">
        <v>0</v>
      </c>
      <c r="CB98" s="533">
        <f>SUMIFS(CERT_PRES!$P:$P,CERT_PRES!$A:$A,$A98,CERT_PRES!$Q:$Q,"DICIEMBRE")</f>
        <v>0</v>
      </c>
      <c r="CC98" s="533">
        <f t="shared" si="66"/>
        <v>1410</v>
      </c>
      <c r="CD98" s="552" t="str">
        <f t="shared" si="79"/>
        <v>SI</v>
      </c>
      <c r="CE98" s="553" t="str">
        <f t="shared" si="61"/>
        <v>VALIDADO</v>
      </c>
      <c r="CF98" s="554">
        <f>+((SUMIFS(REPROGRAM!$U:$U,REPROGRAM!$B:$B,$A98,REPROGRAM!$AA:$AA,"NO"))-(SUMIFS(REPROGRAM!$V:$V,REPROGRAM!$B:$B,$A98,REPROGRAM!$AA:$AA,"NO")))</f>
        <v>0</v>
      </c>
      <c r="CG98" s="554">
        <f t="shared" si="67"/>
        <v>1410</v>
      </c>
      <c r="CH98" s="554">
        <f t="shared" si="68"/>
        <v>0</v>
      </c>
      <c r="CI98" s="555" t="e">
        <f t="array" ref="CI98">IF(B98="","",INDEX(CATALOGO!C:C,MATCH(B98,CATALOGO!A:A,0)))</f>
        <v>#N/A</v>
      </c>
      <c r="CJ98" s="555" t="e">
        <f t="array" ref="CJ98">IF(B98="","",INDEX(CATALOGO!B:B,MATCH(B98,CATALOGO!A:A,0)))</f>
        <v>#N/A</v>
      </c>
      <c r="CK98" s="497" t="str">
        <f>IF(D98="","",INDEX(CATALOGO!G:G,MATCH(D98,CATALOGO!D:D,0)))</f>
        <v>COORDINACIÓN ZONAL 4</v>
      </c>
      <c r="CL98" s="497" t="str">
        <f>IF(D98="","",INDEX(CATALOGO!H:H,MATCH(D98,CATALOGO!D:D,0)))</f>
        <v>MANABI</v>
      </c>
      <c r="CM98" s="497" t="str">
        <f>IF(D98="","",INDEX(CATALOGO!I:I,MATCH(D98,CATALOGO!D:D,0)))</f>
        <v>CHONE</v>
      </c>
      <c r="CN98" s="556" t="str">
        <f t="array" ref="CN98">IF(H98="","",INDEX(CATALOGO!AE:AE,MATCH(H98,CATALOGO!AC:AC,0)))</f>
        <v>MEDICAMENTOS Y DISPOSITIVOS MÉDICOS</v>
      </c>
      <c r="CO98" s="497" t="str">
        <f t="shared" si="69"/>
        <v>NO APLICA</v>
      </c>
      <c r="CP98" s="497" t="str">
        <f>IF(E98="","",INDEX(CATALOGO!K:K,MATCH(POA_GC_2025!E98,CATALOGO!J:J,0)))</f>
        <v>PROV</v>
      </c>
      <c r="CQ98" s="497" t="str">
        <f t="shared" si="70"/>
        <v>CORRIENTE</v>
      </c>
      <c r="CR98" s="497" t="str">
        <f t="shared" si="71"/>
        <v>90000004</v>
      </c>
      <c r="CS98" s="562" t="str">
        <f>IFERROR(VLOOKUP(E98,CATALOGO!$AY$3:$AZ$24,2,0)," ")</f>
        <v>G21</v>
      </c>
      <c r="CT98" s="563" t="str">
        <f>IF(E98="","",INDEX(CATALOGO!AK:AK,MATCH(POA_GC_2025!E98,CATALOGO!AN:AN,0)))</f>
        <v>Mejorar las condiciones de vida de la población de forma integral, promoviendo el acceso equitativo a salud, vivienda y bienestar social.</v>
      </c>
      <c r="CU98" s="563" t="str">
        <f>IF(E98="","",INDEX(CATALOGO!AL:AL,MATCH(POA_GC_2025!E98,CATALOGO!AN:AN,0)))</f>
        <v>OE5 Incrementar la cobertura de las prestaciones de servicios de salud</v>
      </c>
      <c r="CV98" s="552" t="str">
        <f>IF(CU98="","",INDEX(CATALOGO!AM:AM,MATCH(POA_GC_2025!CU98,CATALOGO!AL:AL,0)))</f>
        <v>OE_5</v>
      </c>
      <c r="CW98" s="564"/>
      <c r="CX98" s="565">
        <f>SUMIFS(CERT_ACT_POA!AM:AM,CERT_ACT_POA!C:C,A98)</f>
        <v>1410</v>
      </c>
      <c r="CY98" s="565">
        <f t="shared" si="72"/>
        <v>0</v>
      </c>
      <c r="CZ98" s="566">
        <f>SUMIFS(CERT_ACT_POA!$AD:$AD,CERT_ACT_POA!$C:$C,POA_GC_2025!$A98)</f>
        <v>0</v>
      </c>
      <c r="DA98" s="566">
        <f>SUMIFS(CERT_ACT_POA!$AE:$AE,CERT_ACT_POA!$C:$C,POA_GC_2025!$A98)</f>
        <v>0</v>
      </c>
      <c r="DB98" s="566">
        <f>SUMIFS(CERT_ACT_POA!$AF:$AF,CERT_ACT_POA!$C:$C,POA_GC_2025!$A98)</f>
        <v>0</v>
      </c>
      <c r="DC98" s="552" t="str">
        <f t="shared" si="73"/>
        <v>53</v>
      </c>
      <c r="DD98" s="509"/>
      <c r="DE98" s="573"/>
      <c r="DF98" s="574">
        <f>SUMIFS(CERT_PRES!$M:$M,CERT_PRES!$A:$A,$A98)</f>
        <v>0</v>
      </c>
      <c r="DG98" s="574">
        <f>SUMIFS(CERT_PRES!$O:$O,CERT_PRES!$A:$A,$A98)</f>
        <v>1410</v>
      </c>
      <c r="DH98" s="574">
        <f>SUMIFS(CERT_PRES!$P:$P,CERT_PRES!$A:$A,$A98)</f>
        <v>0</v>
      </c>
      <c r="DI98" s="587">
        <f t="shared" si="74"/>
        <v>0</v>
      </c>
      <c r="DJ98" s="668">
        <f>IFERROR(VLOOKUP($A98,CERT_PRES!$A$6:$L$3884,12,0),0)</f>
        <v>40</v>
      </c>
      <c r="DK98" s="574" t="str">
        <f t="shared" si="75"/>
        <v>OK</v>
      </c>
      <c r="DL98" s="574" t="str">
        <f t="shared" si="76"/>
        <v>OK</v>
      </c>
      <c r="DM98" s="574">
        <f t="shared" si="41"/>
        <v>0</v>
      </c>
      <c r="DN98" s="574" t="str">
        <f t="shared" si="40"/>
        <v/>
      </c>
      <c r="DO98" s="588">
        <f>IFERROR(VLOOKUP(A98,#REF!,82,0),0)</f>
        <v>0</v>
      </c>
      <c r="DP98" s="589">
        <f t="shared" si="77"/>
        <v>1410</v>
      </c>
      <c r="DQ98" s="590">
        <f t="shared" si="78"/>
        <v>0</v>
      </c>
    </row>
    <row r="99" spans="1:121" s="39" customFormat="1" ht="17.25" customHeight="1">
      <c r="A99" s="3" t="s">
        <v>2757</v>
      </c>
      <c r="B99" s="470" t="str">
        <f>IF(D99="","",INDEX(CATALOGO!E:E,MATCH(D99,CATALOGO!D:D,0)))</f>
        <v>HOSPITAL GENERAL DE CHONE</v>
      </c>
      <c r="C99" s="218" t="s">
        <v>2425</v>
      </c>
      <c r="D99" s="471" t="s">
        <v>954</v>
      </c>
      <c r="E99" s="474" t="s">
        <v>225</v>
      </c>
      <c r="F99" s="471" t="str">
        <f t="shared" si="62"/>
        <v>000</v>
      </c>
      <c r="G99" s="472" t="s">
        <v>196</v>
      </c>
      <c r="H99" s="473">
        <v>530826</v>
      </c>
      <c r="I99" s="486" t="s">
        <v>1155</v>
      </c>
      <c r="J99" s="472" t="s">
        <v>193</v>
      </c>
      <c r="K99" s="487" t="str">
        <f>IF(J99="","",INDEX(CATALOGO!AT:AT,MATCH(POA_GC_2025!J99,CATALOGO!AS:AS,0)))</f>
        <v>0000</v>
      </c>
      <c r="L99" s="487" t="str">
        <f>IF(J99="","",INDEX(CATALOGO!AV:AV,MATCH(POA_GC_2025!J99,CATALOGO!AS:AS,0)))</f>
        <v>0000</v>
      </c>
      <c r="M99" s="488" t="str">
        <f>IF(D99="","",INDEX(CATALOGO!E:E,MATCH(D99,CATALOGO!D:D,0)))</f>
        <v>HOSPITAL GENERAL DE CHONE</v>
      </c>
      <c r="N99" s="489" t="str">
        <f>IF(E99="","",INDEX(CATALOGO!L:L,MATCH(POA_GC_2025!E99,CATALOGO!J:J,0)))</f>
        <v>PROVISION Y PRESTACION DE SERVICIOS DE SALUD</v>
      </c>
      <c r="O99" s="490" t="str">
        <f t="shared" si="63"/>
        <v>SIN PROYECTO</v>
      </c>
      <c r="P99" s="491" t="str">
        <f>IF(CR99="","",INDEX(CATALOGO!Q:Q,MATCH(POA_GC_2025!CR99,CATALOGO!P:P,0)))</f>
        <v>PRESTACION DE SERVICIOS DE SALUD SEGUNDO NIVEL</v>
      </c>
      <c r="Q99" s="496" t="str">
        <f>IF(H99="","",INDEX(CATALOGO!AD:AD,MATCH(POA_GC_2025!H99,CATALOGO!AC:AC,0)))</f>
        <v>DISPOSITIVOS MEDICOS DE USO GENERAL</v>
      </c>
      <c r="R99" s="490" t="str">
        <f t="array" ref="R99">IF(J99="","",INDEX(CATALOGO!AR:AR,MATCH(J99,CATALOGO!AS:AS,0)))</f>
        <v>RECURSOS FISCALES</v>
      </c>
      <c r="S99" s="497" t="str">
        <f>IF(K99="","",INDEX(CATALOGO!AU:AU,MATCH(K99,CATALOGO!AT:AT,0)))</f>
        <v>SIN ORGANISMO</v>
      </c>
      <c r="T99" s="497" t="str">
        <f>IF(L99="","",INDEX(CATALOGO!AW:AW,MATCH(POA_GC_2025!L99,CATALOGO!AV:AV,0)))</f>
        <v>SIN CORRELATIVO</v>
      </c>
      <c r="U99" s="498" t="s">
        <v>620</v>
      </c>
      <c r="V99" s="499" t="s">
        <v>2498</v>
      </c>
      <c r="W99" s="499" t="s">
        <v>2500</v>
      </c>
      <c r="X99" s="500" t="str">
        <f t="array" ref="X99">IF(H99="","",INDEX(CATALOGO!AH:AH,MATCH(H99,CATALOGO!AC:AC,0)))</f>
        <v>02</v>
      </c>
      <c r="Y99" s="507" t="str">
        <f t="array" ref="Y99">IF(H99="","",INDEX(CATALOGO!AF:AF,MATCH(H99,CATALOGO!AC:AC,0)))</f>
        <v>NA</v>
      </c>
      <c r="Z99" s="507" t="str">
        <f t="array" ref="Z99">IF(H99="","",INDEX(CATALOGO!AG:AG,MATCH(H99,CATALOGO!AC:AC,0)))</f>
        <v>NA</v>
      </c>
      <c r="AA99" s="508" t="s">
        <v>194</v>
      </c>
      <c r="AB99" s="509"/>
      <c r="AC99" s="510" t="s">
        <v>208</v>
      </c>
      <c r="AD99" s="511" t="s">
        <v>41</v>
      </c>
      <c r="AE99" s="512">
        <v>46073</v>
      </c>
      <c r="AF99" s="512">
        <v>46073</v>
      </c>
      <c r="AG99" s="512">
        <v>46056</v>
      </c>
      <c r="AH99" s="512">
        <v>46056</v>
      </c>
      <c r="AI99" s="512">
        <v>46056</v>
      </c>
      <c r="AJ99" s="519"/>
      <c r="AK99" s="512">
        <v>46056</v>
      </c>
      <c r="AL99" s="512">
        <v>46078</v>
      </c>
      <c r="AM99" s="511" t="s">
        <v>41</v>
      </c>
      <c r="AN99" s="520">
        <v>0</v>
      </c>
      <c r="AO99" s="520">
        <v>0</v>
      </c>
      <c r="AP99" s="520">
        <v>0</v>
      </c>
      <c r="AQ99" s="520">
        <v>0</v>
      </c>
      <c r="AR99" s="520">
        <v>0</v>
      </c>
      <c r="AS99" s="520">
        <v>0</v>
      </c>
      <c r="AT99" s="520">
        <v>0</v>
      </c>
      <c r="AU99" s="520">
        <v>0</v>
      </c>
      <c r="AV99" s="520">
        <v>0</v>
      </c>
      <c r="AW99" s="520">
        <v>0</v>
      </c>
      <c r="AX99" s="520">
        <v>0</v>
      </c>
      <c r="AY99" s="520">
        <v>0</v>
      </c>
      <c r="AZ99" s="533">
        <f t="shared" si="64"/>
        <v>0</v>
      </c>
      <c r="BA99" s="509"/>
      <c r="BB99" s="534">
        <f>SUMIFS(REPROGRAM!W:W,REPROGRAM!B:B,POA_GC_2025!A99)</f>
        <v>21537.89</v>
      </c>
      <c r="BC99" s="534">
        <f>SUMIFS(REPROGRAM!Y:Y,REPROGRAM!B:B,POA_GC_2025!A99)</f>
        <v>0</v>
      </c>
      <c r="BD99" s="534">
        <f t="shared" si="65"/>
        <v>21537.89</v>
      </c>
      <c r="BE99" s="520">
        <v>0</v>
      </c>
      <c r="BF99" s="539">
        <f>SUMIFS(CERT_PRES!$P:$P,CERT_PRES!$A:$A,$A99,CERT_PRES!$Q:$Q,"ENERO")</f>
        <v>0</v>
      </c>
      <c r="BG99" s="520">
        <v>0</v>
      </c>
      <c r="BH99" s="539">
        <f>SUMIFS(CERT_PRES!$P:$P,CERT_PRES!$A:$A,$A99,CERT_PRES!$Q:$Q,"FEBRERO")</f>
        <v>0</v>
      </c>
      <c r="BI99" s="520">
        <v>0</v>
      </c>
      <c r="BJ99" s="539">
        <f>SUMIFS(CERT_PRES!$P:$P,CERT_PRES!$A:$A,$A99,CERT_PRES!$Q:$Q,"MARZO")</f>
        <v>0</v>
      </c>
      <c r="BK99" s="520">
        <v>0</v>
      </c>
      <c r="BL99" s="539">
        <f>SUMIFS(CERT_PRES!$P:$P,CERT_PRES!$A:$A,$A99,CERT_PRES!$Q:$Q,"ABRIL")</f>
        <v>0</v>
      </c>
      <c r="BM99" s="520">
        <v>0</v>
      </c>
      <c r="BN99" s="539">
        <f>SUMIFS(CERT_PRES!$P:$P,CERT_PRES!$A:$A,$A99,CERT_PRES!$Q:$Q,"MAYO")</f>
        <v>0</v>
      </c>
      <c r="BO99" s="520">
        <v>0</v>
      </c>
      <c r="BP99" s="539">
        <f>SUMIFS(CERT_PRES!$P:$P,CERT_PRES!$A:$A,$A99,CERT_PRES!$Q:$Q,"JUNIO")</f>
        <v>0</v>
      </c>
      <c r="BQ99" s="520">
        <v>21537.89</v>
      </c>
      <c r="BR99" s="539">
        <f>SUMIFS(CERT_PRES!$P:$P,CERT_PRES!$A:$A,$A99,CERT_PRES!$Q:$Q,"JULIO")</f>
        <v>0</v>
      </c>
      <c r="BS99" s="520">
        <v>0</v>
      </c>
      <c r="BT99" s="539">
        <f>SUMIFS(CERT_PRES!$P:$P,CERT_PRES!$A:$A,$A99,CERT_PRES!$Q:$Q,"AGOSTO")</f>
        <v>0</v>
      </c>
      <c r="BU99" s="520">
        <v>0</v>
      </c>
      <c r="BV99" s="539">
        <f>SUMIFS(CERT_PRES!$P:$P,CERT_PRES!$A:$A,$A99,CERT_PRES!$Q:$Q,"SEPTIEMBRE")</f>
        <v>0</v>
      </c>
      <c r="BW99" s="520">
        <v>0</v>
      </c>
      <c r="BX99" s="539">
        <f>SUMIFS(CERT_PRES!$P:$P,CERT_PRES!$A:$A,$A99,CERT_PRES!$Q:$Q,"OCTUBRE")</f>
        <v>0</v>
      </c>
      <c r="BY99" s="520">
        <v>0</v>
      </c>
      <c r="BZ99" s="539">
        <f>SUMIFS(CERT_PRES!$P:$P,CERT_PRES!$A:$A,$A99,CERT_PRES!$Q:$Q,"NOVIEMBRE")</f>
        <v>0</v>
      </c>
      <c r="CA99" s="520">
        <v>0</v>
      </c>
      <c r="CB99" s="533">
        <f>SUMIFS(CERT_PRES!$P:$P,CERT_PRES!$A:$A,$A99,CERT_PRES!$Q:$Q,"DICIEMBRE")</f>
        <v>0</v>
      </c>
      <c r="CC99" s="533">
        <f t="shared" si="66"/>
        <v>21537.89</v>
      </c>
      <c r="CD99" s="552" t="str">
        <f t="shared" si="79"/>
        <v>SI</v>
      </c>
      <c r="CE99" s="553" t="str">
        <f t="shared" si="61"/>
        <v>VALIDADO</v>
      </c>
      <c r="CF99" s="554">
        <f>+((SUMIFS(REPROGRAM!$U:$U,REPROGRAM!$B:$B,$A99,REPROGRAM!$AA:$AA,"NO"))-(SUMIFS(REPROGRAM!$V:$V,REPROGRAM!$B:$B,$A99,REPROGRAM!$AA:$AA,"NO")))</f>
        <v>0</v>
      </c>
      <c r="CG99" s="554">
        <f t="shared" si="67"/>
        <v>21537.89</v>
      </c>
      <c r="CH99" s="554">
        <f t="shared" si="68"/>
        <v>0</v>
      </c>
      <c r="CI99" s="555" t="e">
        <f t="array" ref="CI99">IF(B99="","",INDEX(CATALOGO!C:C,MATCH(B99,CATALOGO!A:A,0)))</f>
        <v>#N/A</v>
      </c>
      <c r="CJ99" s="555" t="e">
        <f t="array" ref="CJ99">IF(B99="","",INDEX(CATALOGO!B:B,MATCH(B99,CATALOGO!A:A,0)))</f>
        <v>#N/A</v>
      </c>
      <c r="CK99" s="497" t="str">
        <f>IF(D99="","",INDEX(CATALOGO!G:G,MATCH(D99,CATALOGO!D:D,0)))</f>
        <v>COORDINACIÓN ZONAL 4</v>
      </c>
      <c r="CL99" s="497" t="str">
        <f>IF(D99="","",INDEX(CATALOGO!H:H,MATCH(D99,CATALOGO!D:D,0)))</f>
        <v>MANABI</v>
      </c>
      <c r="CM99" s="497" t="str">
        <f>IF(D99="","",INDEX(CATALOGO!I:I,MATCH(D99,CATALOGO!D:D,0)))</f>
        <v>CHONE</v>
      </c>
      <c r="CN99" s="556" t="str">
        <f t="array" ref="CN99">IF(H99="","",INDEX(CATALOGO!AE:AE,MATCH(H99,CATALOGO!AC:AC,0)))</f>
        <v>MEDICAMENTOS Y DISPOSITIVOS MÉDICOS</v>
      </c>
      <c r="CO99" s="497" t="str">
        <f t="shared" si="69"/>
        <v>NO APLICA</v>
      </c>
      <c r="CP99" s="497" t="str">
        <f>IF(E99="","",INDEX(CATALOGO!K:K,MATCH(POA_GC_2025!E99,CATALOGO!J:J,0)))</f>
        <v>PROV</v>
      </c>
      <c r="CQ99" s="497" t="str">
        <f t="shared" si="70"/>
        <v>CORRIENTE</v>
      </c>
      <c r="CR99" s="497" t="str">
        <f t="shared" si="71"/>
        <v>90000004</v>
      </c>
      <c r="CS99" s="562" t="str">
        <f>IFERROR(VLOOKUP(E99,CATALOGO!$AY$3:$AZ$24,2,0)," ")</f>
        <v>G21</v>
      </c>
      <c r="CT99" s="563" t="str">
        <f>IF(E99="","",INDEX(CATALOGO!AK:AK,MATCH(POA_GC_2025!E99,CATALOGO!AN:AN,0)))</f>
        <v>Mejorar las condiciones de vida de la población de forma integral, promoviendo el acceso equitativo a salud, vivienda y bienestar social.</v>
      </c>
      <c r="CU99" s="563" t="str">
        <f>IF(E99="","",INDEX(CATALOGO!AL:AL,MATCH(POA_GC_2025!E99,CATALOGO!AN:AN,0)))</f>
        <v>OE5 Incrementar la cobertura de las prestaciones de servicios de salud</v>
      </c>
      <c r="CV99" s="552" t="str">
        <f>IF(CU99="","",INDEX(CATALOGO!AM:AM,MATCH(POA_GC_2025!CU99,CATALOGO!AL:AL,0)))</f>
        <v>OE_5</v>
      </c>
      <c r="CW99" s="564"/>
      <c r="CX99" s="565">
        <f>SUMIFS(CERT_ACT_POA!AM:AM,CERT_ACT_POA!C:C,A99)</f>
        <v>21201.74</v>
      </c>
      <c r="CY99" s="565">
        <f t="shared" si="72"/>
        <v>336.14999999999782</v>
      </c>
      <c r="CZ99" s="566">
        <f>SUMIFS(CERT_ACT_POA!$AD:$AD,CERT_ACT_POA!$C:$C,POA_GC_2025!$A99)</f>
        <v>0</v>
      </c>
      <c r="DA99" s="566">
        <f>SUMIFS(CERT_ACT_POA!$AE:$AE,CERT_ACT_POA!$C:$C,POA_GC_2025!$A99)</f>
        <v>0</v>
      </c>
      <c r="DB99" s="566">
        <f>SUMIFS(CERT_ACT_POA!$AF:$AF,CERT_ACT_POA!$C:$C,POA_GC_2025!$A99)</f>
        <v>0</v>
      </c>
      <c r="DC99" s="552" t="str">
        <f t="shared" si="73"/>
        <v>53</v>
      </c>
      <c r="DD99" s="509"/>
      <c r="DE99" s="573"/>
      <c r="DF99" s="574">
        <f>SUMIFS(CERT_PRES!$M:$M,CERT_PRES!$A:$A,$A99)</f>
        <v>21201.74</v>
      </c>
      <c r="DG99" s="574">
        <f>SUMIFS(CERT_PRES!$O:$O,CERT_PRES!$A:$A,$A99)</f>
        <v>0</v>
      </c>
      <c r="DH99" s="574">
        <f>SUMIFS(CERT_PRES!$P:$P,CERT_PRES!$A:$A,$A99)</f>
        <v>0</v>
      </c>
      <c r="DI99" s="587">
        <f t="shared" si="74"/>
        <v>0</v>
      </c>
      <c r="DJ99" s="668">
        <f>IFERROR(VLOOKUP($A99,CERT_PRES!$A$6:$L$3884,12,0),0)</f>
        <v>65</v>
      </c>
      <c r="DK99" s="574" t="str">
        <f t="shared" si="75"/>
        <v>OK</v>
      </c>
      <c r="DL99" s="574" t="str">
        <f t="shared" si="76"/>
        <v>OK</v>
      </c>
      <c r="DM99" s="574">
        <f t="shared" si="41"/>
        <v>0</v>
      </c>
      <c r="DN99" s="574" t="str">
        <f t="shared" si="40"/>
        <v/>
      </c>
      <c r="DO99" s="588">
        <f>IFERROR(VLOOKUP(A99,#REF!,82,0),0)</f>
        <v>0</v>
      </c>
      <c r="DP99" s="589">
        <f t="shared" si="77"/>
        <v>21201.74</v>
      </c>
      <c r="DQ99" s="590">
        <f t="shared" si="78"/>
        <v>336.14999999999782</v>
      </c>
    </row>
    <row r="100" spans="1:121" s="39" customFormat="1" ht="17.25" customHeight="1">
      <c r="A100" s="3" t="s">
        <v>2758</v>
      </c>
      <c r="B100" s="470" t="str">
        <f>IF(D100="","",INDEX(CATALOGO!E:E,MATCH(D100,CATALOGO!D:D,0)))</f>
        <v>HOSPITAL GENERAL DE CHONE</v>
      </c>
      <c r="C100" s="218" t="s">
        <v>2425</v>
      </c>
      <c r="D100" s="471" t="s">
        <v>954</v>
      </c>
      <c r="E100" s="474" t="s">
        <v>225</v>
      </c>
      <c r="F100" s="471" t="str">
        <f t="shared" si="62"/>
        <v>000</v>
      </c>
      <c r="G100" s="472" t="s">
        <v>196</v>
      </c>
      <c r="H100" s="473">
        <v>530826</v>
      </c>
      <c r="I100" s="486" t="s">
        <v>1155</v>
      </c>
      <c r="J100" s="472" t="s">
        <v>193</v>
      </c>
      <c r="K100" s="487" t="str">
        <f>IF(J100="","",INDEX(CATALOGO!AT:AT,MATCH(POA_GC_2025!J100,CATALOGO!AS:AS,0)))</f>
        <v>0000</v>
      </c>
      <c r="L100" s="487" t="str">
        <f>IF(J100="","",INDEX(CATALOGO!AV:AV,MATCH(POA_GC_2025!J100,CATALOGO!AS:AS,0)))</f>
        <v>0000</v>
      </c>
      <c r="M100" s="488" t="str">
        <f>IF(D100="","",INDEX(CATALOGO!E:E,MATCH(D100,CATALOGO!D:D,0)))</f>
        <v>HOSPITAL GENERAL DE CHONE</v>
      </c>
      <c r="N100" s="489" t="str">
        <f>IF(E100="","",INDEX(CATALOGO!L:L,MATCH(POA_GC_2025!E100,CATALOGO!J:J,0)))</f>
        <v>PROVISION Y PRESTACION DE SERVICIOS DE SALUD</v>
      </c>
      <c r="O100" s="490" t="str">
        <f t="shared" si="63"/>
        <v>SIN PROYECTO</v>
      </c>
      <c r="P100" s="491" t="str">
        <f>IF(CR100="","",INDEX(CATALOGO!Q:Q,MATCH(POA_GC_2025!CR100,CATALOGO!P:P,0)))</f>
        <v>PRESTACION DE SERVICIOS DE SALUD SEGUNDO NIVEL</v>
      </c>
      <c r="Q100" s="496" t="str">
        <f>IF(H100="","",INDEX(CATALOGO!AD:AD,MATCH(POA_GC_2025!H100,CATALOGO!AC:AC,0)))</f>
        <v>DISPOSITIVOS MEDICOS DE USO GENERAL</v>
      </c>
      <c r="R100" s="490" t="str">
        <f t="array" ref="R100">IF(J100="","",INDEX(CATALOGO!AR:AR,MATCH(J100,CATALOGO!AS:AS,0)))</f>
        <v>RECURSOS FISCALES</v>
      </c>
      <c r="S100" s="497" t="str">
        <f>IF(K100="","",INDEX(CATALOGO!AU:AU,MATCH(K100,CATALOGO!AT:AT,0)))</f>
        <v>SIN ORGANISMO</v>
      </c>
      <c r="T100" s="497" t="str">
        <f>IF(L100="","",INDEX(CATALOGO!AW:AW,MATCH(POA_GC_2025!L100,CATALOGO!AV:AV,0)))</f>
        <v>SIN CORRELATIVO</v>
      </c>
      <c r="U100" s="498" t="s">
        <v>620</v>
      </c>
      <c r="V100" s="499" t="s">
        <v>2498</v>
      </c>
      <c r="W100" s="499" t="s">
        <v>2500</v>
      </c>
      <c r="X100" s="500" t="str">
        <f t="array" ref="X100">IF(H100="","",INDEX(CATALOGO!AH:AH,MATCH(H100,CATALOGO!AC:AC,0)))</f>
        <v>02</v>
      </c>
      <c r="Y100" s="507" t="str">
        <f t="array" ref="Y100">IF(H100="","",INDEX(CATALOGO!AF:AF,MATCH(H100,CATALOGO!AC:AC,0)))</f>
        <v>NA</v>
      </c>
      <c r="Z100" s="507" t="str">
        <f t="array" ref="Z100">IF(H100="","",INDEX(CATALOGO!AG:AG,MATCH(H100,CATALOGO!AC:AC,0)))</f>
        <v>NA</v>
      </c>
      <c r="AA100" s="508" t="s">
        <v>194</v>
      </c>
      <c r="AB100" s="509"/>
      <c r="AC100" s="510" t="s">
        <v>208</v>
      </c>
      <c r="AD100" s="511" t="s">
        <v>41</v>
      </c>
      <c r="AE100" s="512">
        <v>46073</v>
      </c>
      <c r="AF100" s="512">
        <v>46073</v>
      </c>
      <c r="AG100" s="512">
        <v>46056</v>
      </c>
      <c r="AH100" s="512">
        <v>46056</v>
      </c>
      <c r="AI100" s="512">
        <v>46056</v>
      </c>
      <c r="AJ100" s="519"/>
      <c r="AK100" s="512">
        <v>46056</v>
      </c>
      <c r="AL100" s="512">
        <v>46078</v>
      </c>
      <c r="AM100" s="511" t="s">
        <v>41</v>
      </c>
      <c r="AN100" s="520">
        <v>0</v>
      </c>
      <c r="AO100" s="520">
        <v>0</v>
      </c>
      <c r="AP100" s="520">
        <v>0</v>
      </c>
      <c r="AQ100" s="520">
        <v>0</v>
      </c>
      <c r="AR100" s="520">
        <v>0</v>
      </c>
      <c r="AS100" s="520">
        <v>0</v>
      </c>
      <c r="AT100" s="520">
        <v>0</v>
      </c>
      <c r="AU100" s="520">
        <v>0</v>
      </c>
      <c r="AV100" s="520">
        <v>0</v>
      </c>
      <c r="AW100" s="520">
        <v>0</v>
      </c>
      <c r="AX100" s="520">
        <v>0</v>
      </c>
      <c r="AY100" s="520">
        <v>0</v>
      </c>
      <c r="AZ100" s="533">
        <f t="shared" si="64"/>
        <v>0</v>
      </c>
      <c r="BA100" s="509"/>
      <c r="BB100" s="534">
        <f>SUMIFS(REPROGRAM!W:W,REPROGRAM!B:B,POA_GC_2025!A100)</f>
        <v>0</v>
      </c>
      <c r="BC100" s="534">
        <f>SUMIFS(REPROGRAM!Y:Y,REPROGRAM!B:B,POA_GC_2025!A100)</f>
        <v>0</v>
      </c>
      <c r="BD100" s="534">
        <f t="shared" si="65"/>
        <v>0</v>
      </c>
      <c r="BE100" s="520">
        <v>0</v>
      </c>
      <c r="BF100" s="539">
        <f>SUMIFS(CERT_PRES!$P:$P,CERT_PRES!$A:$A,$A100,CERT_PRES!$Q:$Q,"ENERO")</f>
        <v>0</v>
      </c>
      <c r="BG100" s="520">
        <v>0</v>
      </c>
      <c r="BH100" s="539">
        <f>SUMIFS(CERT_PRES!$P:$P,CERT_PRES!$A:$A,$A100,CERT_PRES!$Q:$Q,"FEBRERO")</f>
        <v>0</v>
      </c>
      <c r="BI100" s="520">
        <v>0</v>
      </c>
      <c r="BJ100" s="539">
        <f>SUMIFS(CERT_PRES!$P:$P,CERT_PRES!$A:$A,$A100,CERT_PRES!$Q:$Q,"MARZO")</f>
        <v>0</v>
      </c>
      <c r="BK100" s="520">
        <v>0</v>
      </c>
      <c r="BL100" s="539">
        <f>SUMIFS(CERT_PRES!$P:$P,CERT_PRES!$A:$A,$A100,CERT_PRES!$Q:$Q,"ABRIL")</f>
        <v>0</v>
      </c>
      <c r="BM100" s="520">
        <v>0</v>
      </c>
      <c r="BN100" s="539">
        <f>SUMIFS(CERT_PRES!$P:$P,CERT_PRES!$A:$A,$A100,CERT_PRES!$Q:$Q,"MAYO")</f>
        <v>0</v>
      </c>
      <c r="BO100" s="520">
        <v>0</v>
      </c>
      <c r="BP100" s="539">
        <f>SUMIFS(CERT_PRES!$P:$P,CERT_PRES!$A:$A,$A100,CERT_PRES!$Q:$Q,"JUNIO")</f>
        <v>0</v>
      </c>
      <c r="BQ100" s="520">
        <v>0</v>
      </c>
      <c r="BR100" s="539">
        <f>SUMIFS(CERT_PRES!$P:$P,CERT_PRES!$A:$A,$A100,CERT_PRES!$Q:$Q,"JULIO")</f>
        <v>0</v>
      </c>
      <c r="BS100" s="520">
        <v>0</v>
      </c>
      <c r="BT100" s="539">
        <f>SUMIFS(CERT_PRES!$P:$P,CERT_PRES!$A:$A,$A100,CERT_PRES!$Q:$Q,"AGOSTO")</f>
        <v>0</v>
      </c>
      <c r="BU100" s="520">
        <v>0</v>
      </c>
      <c r="BV100" s="539">
        <f>SUMIFS(CERT_PRES!$P:$P,CERT_PRES!$A:$A,$A100,CERT_PRES!$Q:$Q,"SEPTIEMBRE")</f>
        <v>0</v>
      </c>
      <c r="BW100" s="520">
        <v>0</v>
      </c>
      <c r="BX100" s="539">
        <f>SUMIFS(CERT_PRES!$P:$P,CERT_PRES!$A:$A,$A100,CERT_PRES!$Q:$Q,"OCTUBRE")</f>
        <v>0</v>
      </c>
      <c r="BY100" s="520">
        <v>0</v>
      </c>
      <c r="BZ100" s="539">
        <f>SUMIFS(CERT_PRES!$P:$P,CERT_PRES!$A:$A,$A100,CERT_PRES!$Q:$Q,"NOVIEMBRE")</f>
        <v>0</v>
      </c>
      <c r="CA100" s="520">
        <v>0</v>
      </c>
      <c r="CB100" s="533">
        <f>SUMIFS(CERT_PRES!$P:$P,CERT_PRES!$A:$A,$A100,CERT_PRES!$Q:$Q,"DICIEMBRE")</f>
        <v>0</v>
      </c>
      <c r="CC100" s="533">
        <f t="shared" si="66"/>
        <v>0</v>
      </c>
      <c r="CD100" s="552" t="str">
        <f t="shared" si="79"/>
        <v>NO</v>
      </c>
      <c r="CE100" s="553" t="str">
        <f t="shared" si="61"/>
        <v>VALIDADO</v>
      </c>
      <c r="CF100" s="554">
        <f>+((SUMIFS(REPROGRAM!$U:$U,REPROGRAM!$B:$B,$A100,REPROGRAM!$AA:$AA,"NO"))-(SUMIFS(REPROGRAM!$V:$V,REPROGRAM!$B:$B,$A100,REPROGRAM!$AA:$AA,"NO")))</f>
        <v>0</v>
      </c>
      <c r="CG100" s="554">
        <f t="shared" si="67"/>
        <v>0</v>
      </c>
      <c r="CH100" s="554">
        <f t="shared" si="68"/>
        <v>0</v>
      </c>
      <c r="CI100" s="555" t="e">
        <f t="array" ref="CI100">IF(B100="","",INDEX(CATALOGO!C:C,MATCH(B100,CATALOGO!A:A,0)))</f>
        <v>#N/A</v>
      </c>
      <c r="CJ100" s="555" t="e">
        <f t="array" ref="CJ100">IF(B100="","",INDEX(CATALOGO!B:B,MATCH(B100,CATALOGO!A:A,0)))</f>
        <v>#N/A</v>
      </c>
      <c r="CK100" s="497" t="str">
        <f>IF(D100="","",INDEX(CATALOGO!G:G,MATCH(D100,CATALOGO!D:D,0)))</f>
        <v>COORDINACIÓN ZONAL 4</v>
      </c>
      <c r="CL100" s="497" t="str">
        <f>IF(D100="","",INDEX(CATALOGO!H:H,MATCH(D100,CATALOGO!D:D,0)))</f>
        <v>MANABI</v>
      </c>
      <c r="CM100" s="497" t="str">
        <f>IF(D100="","",INDEX(CATALOGO!I:I,MATCH(D100,CATALOGO!D:D,0)))</f>
        <v>CHONE</v>
      </c>
      <c r="CN100" s="556" t="str">
        <f t="array" ref="CN100">IF(H100="","",INDEX(CATALOGO!AE:AE,MATCH(H100,CATALOGO!AC:AC,0)))</f>
        <v>MEDICAMENTOS Y DISPOSITIVOS MÉDICOS</v>
      </c>
      <c r="CO100" s="497" t="str">
        <f t="shared" si="69"/>
        <v>NO APLICA</v>
      </c>
      <c r="CP100" s="497" t="str">
        <f>IF(E100="","",INDEX(CATALOGO!K:K,MATCH(POA_GC_2025!E100,CATALOGO!J:J,0)))</f>
        <v>PROV</v>
      </c>
      <c r="CQ100" s="497" t="str">
        <f t="shared" si="70"/>
        <v>CORRIENTE</v>
      </c>
      <c r="CR100" s="497" t="str">
        <f t="shared" si="71"/>
        <v>90000004</v>
      </c>
      <c r="CS100" s="562" t="str">
        <f>IFERROR(VLOOKUP(E100,CATALOGO!$AY$3:$AZ$24,2,0)," ")</f>
        <v>G21</v>
      </c>
      <c r="CT100" s="563" t="str">
        <f>IF(E100="","",INDEX(CATALOGO!AK:AK,MATCH(POA_GC_2025!E100,CATALOGO!AN:AN,0)))</f>
        <v>Mejorar las condiciones de vida de la población de forma integral, promoviendo el acceso equitativo a salud, vivienda y bienestar social.</v>
      </c>
      <c r="CU100" s="563" t="str">
        <f>IF(E100="","",INDEX(CATALOGO!AL:AL,MATCH(POA_GC_2025!E100,CATALOGO!AN:AN,0)))</f>
        <v>OE5 Incrementar la cobertura de las prestaciones de servicios de salud</v>
      </c>
      <c r="CV100" s="552" t="str">
        <f>IF(CU100="","",INDEX(CATALOGO!AM:AM,MATCH(POA_GC_2025!CU100,CATALOGO!AL:AL,0)))</f>
        <v>OE_5</v>
      </c>
      <c r="CW100" s="564"/>
      <c r="CX100" s="565">
        <f>SUMIFS(CERT_ACT_POA!AM:AM,CERT_ACT_POA!C:C,A100)</f>
        <v>0</v>
      </c>
      <c r="CY100" s="565">
        <f t="shared" si="72"/>
        <v>0</v>
      </c>
      <c r="CZ100" s="566">
        <f>SUMIFS(CERT_ACT_POA!$AD:$AD,CERT_ACT_POA!$C:$C,POA_GC_2025!$A100)</f>
        <v>0</v>
      </c>
      <c r="DA100" s="566">
        <f>SUMIFS(CERT_ACT_POA!$AE:$AE,CERT_ACT_POA!$C:$C,POA_GC_2025!$A100)</f>
        <v>0</v>
      </c>
      <c r="DB100" s="566">
        <f>SUMIFS(CERT_ACT_POA!$AF:$AF,CERT_ACT_POA!$C:$C,POA_GC_2025!$A100)</f>
        <v>0</v>
      </c>
      <c r="DC100" s="552" t="str">
        <f t="shared" si="73"/>
        <v>53</v>
      </c>
      <c r="DD100" s="509"/>
      <c r="DE100" s="573"/>
      <c r="DF100" s="574">
        <f>SUMIFS(CERT_PRES!$M:$M,CERT_PRES!$A:$A,$A100)</f>
        <v>0</v>
      </c>
      <c r="DG100" s="574">
        <f>SUMIFS(CERT_PRES!$O:$O,CERT_PRES!$A:$A,$A100)</f>
        <v>0</v>
      </c>
      <c r="DH100" s="574">
        <f>SUMIFS(CERT_PRES!$P:$P,CERT_PRES!$A:$A,$A100)</f>
        <v>0</v>
      </c>
      <c r="DI100" s="587">
        <f t="shared" si="74"/>
        <v>0</v>
      </c>
      <c r="DJ100" s="668">
        <f>IFERROR(VLOOKUP($A100,CERT_PRES!$A$6:$L$3884,12,0),0)</f>
        <v>0</v>
      </c>
      <c r="DK100" s="574" t="str">
        <f t="shared" si="75"/>
        <v>OK</v>
      </c>
      <c r="DL100" s="574" t="str">
        <f t="shared" si="76"/>
        <v>OK</v>
      </c>
      <c r="DM100" s="574" t="str">
        <f t="shared" si="41"/>
        <v/>
      </c>
      <c r="DN100" s="574" t="str">
        <f t="shared" si="40"/>
        <v/>
      </c>
      <c r="DO100" s="588">
        <f>IFERROR(VLOOKUP(A100,#REF!,82,0),0)</f>
        <v>0</v>
      </c>
      <c r="DP100" s="589">
        <f t="shared" si="77"/>
        <v>0</v>
      </c>
      <c r="DQ100" s="590">
        <f t="shared" si="78"/>
        <v>0</v>
      </c>
    </row>
    <row r="101" spans="1:121" s="39" customFormat="1" ht="17.25" customHeight="1">
      <c r="A101" s="3" t="s">
        <v>2759</v>
      </c>
      <c r="B101" s="470" t="str">
        <f>IF(D101="","",INDEX(CATALOGO!E:E,MATCH(D101,CATALOGO!D:D,0)))</f>
        <v>HOSPITAL GENERAL DE CHONE</v>
      </c>
      <c r="C101" s="218" t="s">
        <v>2471</v>
      </c>
      <c r="D101" s="471" t="s">
        <v>954</v>
      </c>
      <c r="E101" s="474" t="s">
        <v>225</v>
      </c>
      <c r="F101" s="471" t="str">
        <f t="shared" si="62"/>
        <v>000</v>
      </c>
      <c r="G101" s="472" t="s">
        <v>196</v>
      </c>
      <c r="H101" s="473">
        <v>530832</v>
      </c>
      <c r="I101" s="486" t="s">
        <v>1155</v>
      </c>
      <c r="J101" s="472" t="s">
        <v>193</v>
      </c>
      <c r="K101" s="487" t="str">
        <f>IF(J101="","",INDEX(CATALOGO!AT:AT,MATCH(POA_GC_2025!J101,CATALOGO!AS:AS,0)))</f>
        <v>0000</v>
      </c>
      <c r="L101" s="487" t="str">
        <f>IF(J101="","",INDEX(CATALOGO!AV:AV,MATCH(POA_GC_2025!J101,CATALOGO!AS:AS,0)))</f>
        <v>0000</v>
      </c>
      <c r="M101" s="488" t="str">
        <f>IF(D101="","",INDEX(CATALOGO!E:E,MATCH(D101,CATALOGO!D:D,0)))</f>
        <v>HOSPITAL GENERAL DE CHONE</v>
      </c>
      <c r="N101" s="489" t="str">
        <f>IF(E101="","",INDEX(CATALOGO!L:L,MATCH(POA_GC_2025!E101,CATALOGO!J:J,0)))</f>
        <v>PROVISION Y PRESTACION DE SERVICIOS DE SALUD</v>
      </c>
      <c r="O101" s="490" t="str">
        <f t="shared" si="63"/>
        <v>SIN PROYECTO</v>
      </c>
      <c r="P101" s="491" t="str">
        <f>IF(CR101="","",INDEX(CATALOGO!Q:Q,MATCH(POA_GC_2025!CR101,CATALOGO!P:P,0)))</f>
        <v>PRESTACION DE SERVICIOS DE SALUD SEGUNDO NIVEL</v>
      </c>
      <c r="Q101" s="496" t="str">
        <f>IF(H101="","",INDEX(CATALOGO!AD:AD,MATCH(POA_GC_2025!H101,CATALOGO!AC:AC,0)))</f>
        <v>DISPOSITIVOS MEDICOS PARA ODONTOLOGIA</v>
      </c>
      <c r="R101" s="490" t="str">
        <f t="array" ref="R101">IF(J101="","",INDEX(CATALOGO!AR:AR,MATCH(J101,CATALOGO!AS:AS,0)))</f>
        <v>RECURSOS FISCALES</v>
      </c>
      <c r="S101" s="497" t="str">
        <f>IF(K101="","",INDEX(CATALOGO!AU:AU,MATCH(K101,CATALOGO!AT:AT,0)))</f>
        <v>SIN ORGANISMO</v>
      </c>
      <c r="T101" s="497" t="str">
        <f>IF(L101="","",INDEX(CATALOGO!AW:AW,MATCH(POA_GC_2025!L101,CATALOGO!AV:AV,0)))</f>
        <v>SIN CORRELATIVO</v>
      </c>
      <c r="U101" s="498" t="s">
        <v>620</v>
      </c>
      <c r="V101" s="499" t="s">
        <v>2498</v>
      </c>
      <c r="W101" s="499" t="s">
        <v>2501</v>
      </c>
      <c r="X101" s="500" t="str">
        <f t="array" ref="X101">IF(H101="","",INDEX(CATALOGO!AH:AH,MATCH(H101,CATALOGO!AC:AC,0)))</f>
        <v>02</v>
      </c>
      <c r="Y101" s="507" t="str">
        <f t="array" ref="Y101">IF(H101="","",INDEX(CATALOGO!AF:AF,MATCH(H101,CATALOGO!AC:AC,0)))</f>
        <v>NA</v>
      </c>
      <c r="Z101" s="507" t="str">
        <f t="array" ref="Z101">IF(H101="","",INDEX(CATALOGO!AG:AG,MATCH(H101,CATALOGO!AC:AC,0)))</f>
        <v>NA</v>
      </c>
      <c r="AA101" s="508" t="s">
        <v>194</v>
      </c>
      <c r="AB101" s="509"/>
      <c r="AC101" s="510" t="s">
        <v>208</v>
      </c>
      <c r="AD101" s="511" t="s">
        <v>41</v>
      </c>
      <c r="AE101" s="512">
        <v>46073</v>
      </c>
      <c r="AF101" s="512">
        <v>46073</v>
      </c>
      <c r="AG101" s="512">
        <v>46056</v>
      </c>
      <c r="AH101" s="512">
        <v>46056</v>
      </c>
      <c r="AI101" s="512">
        <v>46056</v>
      </c>
      <c r="AJ101" s="519"/>
      <c r="AK101" s="512">
        <v>46056</v>
      </c>
      <c r="AL101" s="512">
        <v>46078</v>
      </c>
      <c r="AM101" s="511" t="s">
        <v>41</v>
      </c>
      <c r="AN101" s="520">
        <v>0</v>
      </c>
      <c r="AO101" s="520">
        <v>0</v>
      </c>
      <c r="AP101" s="520">
        <v>0</v>
      </c>
      <c r="AQ101" s="520">
        <v>0</v>
      </c>
      <c r="AR101" s="520">
        <v>0</v>
      </c>
      <c r="AS101" s="520">
        <v>0</v>
      </c>
      <c r="AT101" s="520">
        <v>0</v>
      </c>
      <c r="AU101" s="520">
        <v>0</v>
      </c>
      <c r="AV101" s="520">
        <v>0</v>
      </c>
      <c r="AW101" s="520">
        <v>0</v>
      </c>
      <c r="AX101" s="520">
        <v>0</v>
      </c>
      <c r="AY101" s="520">
        <v>0</v>
      </c>
      <c r="AZ101" s="533">
        <f t="shared" si="64"/>
        <v>0</v>
      </c>
      <c r="BA101" s="509"/>
      <c r="BB101" s="534">
        <f>SUMIFS(REPROGRAM!W:W,REPROGRAM!B:B,POA_GC_2025!A101)</f>
        <v>0</v>
      </c>
      <c r="BC101" s="534">
        <f>SUMIFS(REPROGRAM!Y:Y,REPROGRAM!B:B,POA_GC_2025!A101)</f>
        <v>0</v>
      </c>
      <c r="BD101" s="534">
        <f t="shared" si="65"/>
        <v>0</v>
      </c>
      <c r="BE101" s="520">
        <v>0</v>
      </c>
      <c r="BF101" s="539">
        <f>SUMIFS(CERT_PRES!$P:$P,CERT_PRES!$A:$A,$A101,CERT_PRES!$Q:$Q,"ENERO")</f>
        <v>0</v>
      </c>
      <c r="BG101" s="520">
        <v>0</v>
      </c>
      <c r="BH101" s="539">
        <f>SUMIFS(CERT_PRES!$P:$P,CERT_PRES!$A:$A,$A101,CERT_PRES!$Q:$Q,"FEBRERO")</f>
        <v>0</v>
      </c>
      <c r="BI101" s="520">
        <v>0</v>
      </c>
      <c r="BJ101" s="539">
        <f>SUMIFS(CERT_PRES!$P:$P,CERT_PRES!$A:$A,$A101,CERT_PRES!$Q:$Q,"MARZO")</f>
        <v>0</v>
      </c>
      <c r="BK101" s="520">
        <v>0</v>
      </c>
      <c r="BL101" s="539">
        <f>SUMIFS(CERT_PRES!$P:$P,CERT_PRES!$A:$A,$A101,CERT_PRES!$Q:$Q,"ABRIL")</f>
        <v>0</v>
      </c>
      <c r="BM101" s="520">
        <v>0</v>
      </c>
      <c r="BN101" s="539">
        <f>SUMIFS(CERT_PRES!$P:$P,CERT_PRES!$A:$A,$A101,CERT_PRES!$Q:$Q,"MAYO")</f>
        <v>0</v>
      </c>
      <c r="BO101" s="520">
        <v>0</v>
      </c>
      <c r="BP101" s="539">
        <f>SUMIFS(CERT_PRES!$P:$P,CERT_PRES!$A:$A,$A101,CERT_PRES!$Q:$Q,"JUNIO")</f>
        <v>0</v>
      </c>
      <c r="BQ101" s="520">
        <v>0</v>
      </c>
      <c r="BR101" s="539">
        <f>SUMIFS(CERT_PRES!$P:$P,CERT_PRES!$A:$A,$A101,CERT_PRES!$Q:$Q,"JULIO")</f>
        <v>0</v>
      </c>
      <c r="BS101" s="520">
        <v>0</v>
      </c>
      <c r="BT101" s="539">
        <f>SUMIFS(CERT_PRES!$P:$P,CERT_PRES!$A:$A,$A101,CERT_PRES!$Q:$Q,"AGOSTO")</f>
        <v>0</v>
      </c>
      <c r="BU101" s="520">
        <v>0</v>
      </c>
      <c r="BV101" s="539">
        <f>SUMIFS(CERT_PRES!$P:$P,CERT_PRES!$A:$A,$A101,CERT_PRES!$Q:$Q,"SEPTIEMBRE")</f>
        <v>0</v>
      </c>
      <c r="BW101" s="520">
        <v>0</v>
      </c>
      <c r="BX101" s="539">
        <f>SUMIFS(CERT_PRES!$P:$P,CERT_PRES!$A:$A,$A101,CERT_PRES!$Q:$Q,"OCTUBRE")</f>
        <v>0</v>
      </c>
      <c r="BY101" s="520">
        <v>0</v>
      </c>
      <c r="BZ101" s="539">
        <f>SUMIFS(CERT_PRES!$P:$P,CERT_PRES!$A:$A,$A101,CERT_PRES!$Q:$Q,"NOVIEMBRE")</f>
        <v>0</v>
      </c>
      <c r="CA101" s="520">
        <v>0</v>
      </c>
      <c r="CB101" s="533">
        <f>SUMIFS(CERT_PRES!$P:$P,CERT_PRES!$A:$A,$A101,CERT_PRES!$Q:$Q,"DICIEMBRE")</f>
        <v>0</v>
      </c>
      <c r="CC101" s="533">
        <f t="shared" si="66"/>
        <v>0</v>
      </c>
      <c r="CD101" s="552" t="str">
        <f t="shared" si="79"/>
        <v>NO</v>
      </c>
      <c r="CE101" s="553" t="str">
        <f t="shared" si="61"/>
        <v>VALIDADO</v>
      </c>
      <c r="CF101" s="554">
        <f>+((SUMIFS(REPROGRAM!$U:$U,REPROGRAM!$B:$B,$A101,REPROGRAM!$AA:$AA,"NO"))-(SUMIFS(REPROGRAM!$V:$V,REPROGRAM!$B:$B,$A101,REPROGRAM!$AA:$AA,"NO")))</f>
        <v>0</v>
      </c>
      <c r="CG101" s="554">
        <f t="shared" si="67"/>
        <v>0</v>
      </c>
      <c r="CH101" s="554">
        <f t="shared" si="68"/>
        <v>0</v>
      </c>
      <c r="CI101" s="555" t="e">
        <f t="array" ref="CI101">IF(B101="","",INDEX(CATALOGO!C:C,MATCH(B101,CATALOGO!A:A,0)))</f>
        <v>#N/A</v>
      </c>
      <c r="CJ101" s="555" t="e">
        <f t="array" ref="CJ101">IF(B101="","",INDEX(CATALOGO!B:B,MATCH(B101,CATALOGO!A:A,0)))</f>
        <v>#N/A</v>
      </c>
      <c r="CK101" s="497" t="str">
        <f>IF(D101="","",INDEX(CATALOGO!G:G,MATCH(D101,CATALOGO!D:D,0)))</f>
        <v>COORDINACIÓN ZONAL 4</v>
      </c>
      <c r="CL101" s="497" t="str">
        <f>IF(D101="","",INDEX(CATALOGO!H:H,MATCH(D101,CATALOGO!D:D,0)))</f>
        <v>MANABI</v>
      </c>
      <c r="CM101" s="497" t="str">
        <f>IF(D101="","",INDEX(CATALOGO!I:I,MATCH(D101,CATALOGO!D:D,0)))</f>
        <v>CHONE</v>
      </c>
      <c r="CN101" s="556" t="str">
        <f t="array" ref="CN101">IF(H101="","",INDEX(CATALOGO!AE:AE,MATCH(H101,CATALOGO!AC:AC,0)))</f>
        <v>MEDICAMENTOS Y DISPOSITIVOS MÉDICOS</v>
      </c>
      <c r="CO101" s="497" t="str">
        <f t="shared" si="69"/>
        <v>NO APLICA</v>
      </c>
      <c r="CP101" s="497" t="str">
        <f>IF(E101="","",INDEX(CATALOGO!K:K,MATCH(POA_GC_2025!E101,CATALOGO!J:J,0)))</f>
        <v>PROV</v>
      </c>
      <c r="CQ101" s="497" t="str">
        <f t="shared" si="70"/>
        <v>CORRIENTE</v>
      </c>
      <c r="CR101" s="497" t="str">
        <f t="shared" si="71"/>
        <v>90000004</v>
      </c>
      <c r="CS101" s="562" t="str">
        <f>IFERROR(VLOOKUP(E101,CATALOGO!$AY$3:$AZ$24,2,0)," ")</f>
        <v>G21</v>
      </c>
      <c r="CT101" s="563" t="str">
        <f>IF(E101="","",INDEX(CATALOGO!AK:AK,MATCH(POA_GC_2025!E101,CATALOGO!AN:AN,0)))</f>
        <v>Mejorar las condiciones de vida de la población de forma integral, promoviendo el acceso equitativo a salud, vivienda y bienestar social.</v>
      </c>
      <c r="CU101" s="563" t="str">
        <f>IF(E101="","",INDEX(CATALOGO!AL:AL,MATCH(POA_GC_2025!E101,CATALOGO!AN:AN,0)))</f>
        <v>OE5 Incrementar la cobertura de las prestaciones de servicios de salud</v>
      </c>
      <c r="CV101" s="552" t="str">
        <f>IF(CU101="","",INDEX(CATALOGO!AM:AM,MATCH(POA_GC_2025!CU101,CATALOGO!AL:AL,0)))</f>
        <v>OE_5</v>
      </c>
      <c r="CW101" s="564"/>
      <c r="CX101" s="565">
        <f>SUMIFS(CERT_ACT_POA!AM:AM,CERT_ACT_POA!C:C,A101)</f>
        <v>0</v>
      </c>
      <c r="CY101" s="565">
        <f t="shared" si="72"/>
        <v>0</v>
      </c>
      <c r="CZ101" s="566">
        <f>SUMIFS(CERT_ACT_POA!$AD:$AD,CERT_ACT_POA!$C:$C,POA_GC_2025!$A101)</f>
        <v>0</v>
      </c>
      <c r="DA101" s="566">
        <f>SUMIFS(CERT_ACT_POA!$AE:$AE,CERT_ACT_POA!$C:$C,POA_GC_2025!$A101)</f>
        <v>0</v>
      </c>
      <c r="DB101" s="566">
        <f>SUMIFS(CERT_ACT_POA!$AF:$AF,CERT_ACT_POA!$C:$C,POA_GC_2025!$A101)</f>
        <v>0</v>
      </c>
      <c r="DC101" s="552" t="str">
        <f t="shared" si="73"/>
        <v>53</v>
      </c>
      <c r="DD101" s="509"/>
      <c r="DE101" s="573"/>
      <c r="DF101" s="574">
        <f>SUMIFS(CERT_PRES!$M:$M,CERT_PRES!$A:$A,$A101)</f>
        <v>0</v>
      </c>
      <c r="DG101" s="574">
        <f>SUMIFS(CERT_PRES!$O:$O,CERT_PRES!$A:$A,$A101)</f>
        <v>0</v>
      </c>
      <c r="DH101" s="574">
        <f>SUMIFS(CERT_PRES!$P:$P,CERT_PRES!$A:$A,$A101)</f>
        <v>0</v>
      </c>
      <c r="DI101" s="587">
        <f t="shared" si="74"/>
        <v>0</v>
      </c>
      <c r="DJ101" s="668">
        <f>IFERROR(VLOOKUP($A101,CERT_PRES!$A$6:$L$3884,12,0),0)</f>
        <v>0</v>
      </c>
      <c r="DK101" s="574" t="str">
        <f t="shared" si="75"/>
        <v>OK</v>
      </c>
      <c r="DL101" s="574" t="str">
        <f t="shared" si="76"/>
        <v>OK</v>
      </c>
      <c r="DM101" s="574" t="str">
        <f t="shared" si="41"/>
        <v/>
      </c>
      <c r="DN101" s="574" t="str">
        <f t="shared" si="40"/>
        <v/>
      </c>
      <c r="DO101" s="588">
        <f>IFERROR(VLOOKUP(A101,#REF!,82,0),0)</f>
        <v>0</v>
      </c>
      <c r="DP101" s="589">
        <f t="shared" si="77"/>
        <v>0</v>
      </c>
      <c r="DQ101" s="590">
        <f t="shared" si="78"/>
        <v>0</v>
      </c>
    </row>
    <row r="102" spans="1:121" s="39" customFormat="1" ht="17.25" customHeight="1">
      <c r="A102" s="3" t="s">
        <v>2760</v>
      </c>
      <c r="B102" s="470" t="str">
        <f>IF(D102="","",INDEX(CATALOGO!E:E,MATCH(D102,CATALOGO!D:D,0)))</f>
        <v>HOSPITAL GENERAL DE CHONE</v>
      </c>
      <c r="C102" s="218" t="s">
        <v>2472</v>
      </c>
      <c r="D102" s="471" t="s">
        <v>954</v>
      </c>
      <c r="E102" s="474" t="s">
        <v>225</v>
      </c>
      <c r="F102" s="471" t="str">
        <f t="shared" si="62"/>
        <v>000</v>
      </c>
      <c r="G102" s="472" t="s">
        <v>196</v>
      </c>
      <c r="H102" s="473">
        <v>530834</v>
      </c>
      <c r="I102" s="486" t="s">
        <v>1155</v>
      </c>
      <c r="J102" s="472" t="s">
        <v>193</v>
      </c>
      <c r="K102" s="487" t="str">
        <f>IF(J102="","",INDEX(CATALOGO!AT:AT,MATCH(POA_GC_2025!J102,CATALOGO!AS:AS,0)))</f>
        <v>0000</v>
      </c>
      <c r="L102" s="487" t="str">
        <f>IF(J102="","",INDEX(CATALOGO!AV:AV,MATCH(POA_GC_2025!J102,CATALOGO!AS:AS,0)))</f>
        <v>0000</v>
      </c>
      <c r="M102" s="488" t="str">
        <f>IF(D102="","",INDEX(CATALOGO!E:E,MATCH(D102,CATALOGO!D:D,0)))</f>
        <v>HOSPITAL GENERAL DE CHONE</v>
      </c>
      <c r="N102" s="489" t="str">
        <f>IF(E102="","",INDEX(CATALOGO!L:L,MATCH(POA_GC_2025!E102,CATALOGO!J:J,0)))</f>
        <v>PROVISION Y PRESTACION DE SERVICIOS DE SALUD</v>
      </c>
      <c r="O102" s="490" t="str">
        <f t="shared" si="63"/>
        <v>SIN PROYECTO</v>
      </c>
      <c r="P102" s="491" t="str">
        <f>IF(CR102="","",INDEX(CATALOGO!Q:Q,MATCH(POA_GC_2025!CR102,CATALOGO!P:P,0)))</f>
        <v>PRESTACION DE SERVICIOS DE SALUD SEGUNDO NIVEL</v>
      </c>
      <c r="Q102" s="496" t="str">
        <f>IF(H102="","",INDEX(CATALOGO!AD:AD,MATCH(POA_GC_2025!H102,CATALOGO!AC:AC,0)))</f>
        <v>PROTESIS ENDOPROTESIS E IMPLANTES CORPORALES</v>
      </c>
      <c r="R102" s="490" t="str">
        <f t="array" ref="R102">IF(J102="","",INDEX(CATALOGO!AR:AR,MATCH(J102,CATALOGO!AS:AS,0)))</f>
        <v>RECURSOS FISCALES</v>
      </c>
      <c r="S102" s="497" t="str">
        <f>IF(K102="","",INDEX(CATALOGO!AU:AU,MATCH(K102,CATALOGO!AT:AT,0)))</f>
        <v>SIN ORGANISMO</v>
      </c>
      <c r="T102" s="497" t="str">
        <f>IF(L102="","",INDEX(CATALOGO!AW:AW,MATCH(POA_GC_2025!L102,CATALOGO!AV:AV,0)))</f>
        <v>SIN CORRELATIVO</v>
      </c>
      <c r="U102" s="498" t="s">
        <v>2649</v>
      </c>
      <c r="V102" s="499" t="s">
        <v>2498</v>
      </c>
      <c r="W102" s="499" t="s">
        <v>2502</v>
      </c>
      <c r="X102" s="500" t="str">
        <f t="array" ref="X102">IF(H102="","",INDEX(CATALOGO!AH:AH,MATCH(H102,CATALOGO!AC:AC,0)))</f>
        <v>02</v>
      </c>
      <c r="Y102" s="507" t="str">
        <f t="array" ref="Y102">IF(H102="","",INDEX(CATALOGO!AF:AF,MATCH(H102,CATALOGO!AC:AC,0)))</f>
        <v>NA</v>
      </c>
      <c r="Z102" s="507" t="str">
        <f t="array" ref="Z102">IF(H102="","",INDEX(CATALOGO!AG:AG,MATCH(H102,CATALOGO!AC:AC,0)))</f>
        <v>NA</v>
      </c>
      <c r="AA102" s="508" t="s">
        <v>194</v>
      </c>
      <c r="AB102" s="509"/>
      <c r="AC102" s="510" t="s">
        <v>208</v>
      </c>
      <c r="AD102" s="511" t="s">
        <v>41</v>
      </c>
      <c r="AE102" s="512">
        <v>46073</v>
      </c>
      <c r="AF102" s="512">
        <v>46073</v>
      </c>
      <c r="AG102" s="512">
        <v>46056</v>
      </c>
      <c r="AH102" s="512">
        <v>46056</v>
      </c>
      <c r="AI102" s="512">
        <v>46056</v>
      </c>
      <c r="AJ102" s="519"/>
      <c r="AK102" s="512">
        <v>46056</v>
      </c>
      <c r="AL102" s="512">
        <v>46078</v>
      </c>
      <c r="AM102" s="511" t="s">
        <v>41</v>
      </c>
      <c r="AN102" s="520">
        <v>0</v>
      </c>
      <c r="AO102" s="520">
        <v>211705.58</v>
      </c>
      <c r="AP102" s="520">
        <v>0</v>
      </c>
      <c r="AQ102" s="520">
        <v>0</v>
      </c>
      <c r="AR102" s="520">
        <v>0</v>
      </c>
      <c r="AS102" s="520">
        <v>0</v>
      </c>
      <c r="AT102" s="520">
        <v>0</v>
      </c>
      <c r="AU102" s="520">
        <v>0</v>
      </c>
      <c r="AV102" s="520">
        <v>0</v>
      </c>
      <c r="AW102" s="520">
        <v>0</v>
      </c>
      <c r="AX102" s="520">
        <v>0</v>
      </c>
      <c r="AY102" s="520">
        <v>0</v>
      </c>
      <c r="AZ102" s="533">
        <f t="shared" si="64"/>
        <v>211705.58</v>
      </c>
      <c r="BA102" s="509"/>
      <c r="BB102" s="534">
        <f>SUMIFS(REPROGRAM!W:W,REPROGRAM!B:B,POA_GC_2025!A102)</f>
        <v>0</v>
      </c>
      <c r="BC102" s="534">
        <f>SUMIFS(REPROGRAM!Y:Y,REPROGRAM!B:B,POA_GC_2025!A102)</f>
        <v>211705.58</v>
      </c>
      <c r="BD102" s="534">
        <f t="shared" si="65"/>
        <v>0</v>
      </c>
      <c r="BE102" s="520">
        <v>0</v>
      </c>
      <c r="BF102" s="539">
        <f>SUMIFS(CERT_PRES!$P:$P,CERT_PRES!$A:$A,$A102,CERT_PRES!$Q:$Q,"ENERO")</f>
        <v>0</v>
      </c>
      <c r="BG102" s="520">
        <v>0</v>
      </c>
      <c r="BH102" s="539">
        <f>SUMIFS(CERT_PRES!$P:$P,CERT_PRES!$A:$A,$A102,CERT_PRES!$Q:$Q,"FEBRERO")</f>
        <v>0</v>
      </c>
      <c r="BI102" s="520">
        <v>0</v>
      </c>
      <c r="BJ102" s="539">
        <f>SUMIFS(CERT_PRES!$P:$P,CERT_PRES!$A:$A,$A102,CERT_PRES!$Q:$Q,"MARZO")</f>
        <v>0</v>
      </c>
      <c r="BK102" s="520">
        <v>0</v>
      </c>
      <c r="BL102" s="539">
        <f>SUMIFS(CERT_PRES!$P:$P,CERT_PRES!$A:$A,$A102,CERT_PRES!$Q:$Q,"ABRIL")</f>
        <v>0</v>
      </c>
      <c r="BM102" s="520">
        <v>0</v>
      </c>
      <c r="BN102" s="539">
        <f>SUMIFS(CERT_PRES!$P:$P,CERT_PRES!$A:$A,$A102,CERT_PRES!$Q:$Q,"MAYO")</f>
        <v>0</v>
      </c>
      <c r="BO102" s="520">
        <v>0</v>
      </c>
      <c r="BP102" s="539">
        <f>SUMIFS(CERT_PRES!$P:$P,CERT_PRES!$A:$A,$A102,CERT_PRES!$Q:$Q,"JUNIO")</f>
        <v>0</v>
      </c>
      <c r="BQ102" s="520">
        <v>0</v>
      </c>
      <c r="BR102" s="539">
        <f>SUMIFS(CERT_PRES!$P:$P,CERT_PRES!$A:$A,$A102,CERT_PRES!$Q:$Q,"JULIO")</f>
        <v>0</v>
      </c>
      <c r="BS102" s="520">
        <v>0</v>
      </c>
      <c r="BT102" s="539">
        <f>SUMIFS(CERT_PRES!$P:$P,CERT_PRES!$A:$A,$A102,CERT_PRES!$Q:$Q,"AGOSTO")</f>
        <v>0</v>
      </c>
      <c r="BU102" s="520">
        <v>0</v>
      </c>
      <c r="BV102" s="539">
        <f>SUMIFS(CERT_PRES!$P:$P,CERT_PRES!$A:$A,$A102,CERT_PRES!$Q:$Q,"SEPTIEMBRE")</f>
        <v>0</v>
      </c>
      <c r="BW102" s="520">
        <v>0</v>
      </c>
      <c r="BX102" s="539">
        <f>SUMIFS(CERT_PRES!$P:$P,CERT_PRES!$A:$A,$A102,CERT_PRES!$Q:$Q,"OCTUBRE")</f>
        <v>0</v>
      </c>
      <c r="BY102" s="520">
        <v>0</v>
      </c>
      <c r="BZ102" s="539">
        <f>SUMIFS(CERT_PRES!$P:$P,CERT_PRES!$A:$A,$A102,CERT_PRES!$Q:$Q,"NOVIEMBRE")</f>
        <v>0</v>
      </c>
      <c r="CA102" s="520">
        <v>0</v>
      </c>
      <c r="CB102" s="533">
        <f>SUMIFS(CERT_PRES!$P:$P,CERT_PRES!$A:$A,$A102,CERT_PRES!$Q:$Q,"DICIEMBRE")</f>
        <v>0</v>
      </c>
      <c r="CC102" s="533">
        <f t="shared" si="66"/>
        <v>0</v>
      </c>
      <c r="CD102" s="552" t="str">
        <f t="shared" si="79"/>
        <v>NO</v>
      </c>
      <c r="CE102" s="553" t="str">
        <f t="shared" si="61"/>
        <v>VALIDADO</v>
      </c>
      <c r="CF102" s="554">
        <f>+((SUMIFS(REPROGRAM!$U:$U,REPROGRAM!$B:$B,$A102,REPROGRAM!$AA:$AA,"NO"))-(SUMIFS(REPROGRAM!$V:$V,REPROGRAM!$B:$B,$A102,REPROGRAM!$AA:$AA,"NO")))</f>
        <v>0</v>
      </c>
      <c r="CG102" s="554">
        <f t="shared" si="67"/>
        <v>0</v>
      </c>
      <c r="CH102" s="554">
        <f t="shared" si="68"/>
        <v>0</v>
      </c>
      <c r="CI102" s="555" t="e">
        <f t="array" ref="CI102">IF(B102="","",INDEX(CATALOGO!C:C,MATCH(B102,CATALOGO!A:A,0)))</f>
        <v>#N/A</v>
      </c>
      <c r="CJ102" s="555" t="e">
        <f t="array" ref="CJ102">IF(B102="","",INDEX(CATALOGO!B:B,MATCH(B102,CATALOGO!A:A,0)))</f>
        <v>#N/A</v>
      </c>
      <c r="CK102" s="497" t="str">
        <f>IF(D102="","",INDEX(CATALOGO!G:G,MATCH(D102,CATALOGO!D:D,0)))</f>
        <v>COORDINACIÓN ZONAL 4</v>
      </c>
      <c r="CL102" s="497" t="str">
        <f>IF(D102="","",INDEX(CATALOGO!H:H,MATCH(D102,CATALOGO!D:D,0)))</f>
        <v>MANABI</v>
      </c>
      <c r="CM102" s="497" t="str">
        <f>IF(D102="","",INDEX(CATALOGO!I:I,MATCH(D102,CATALOGO!D:D,0)))</f>
        <v>CHONE</v>
      </c>
      <c r="CN102" s="556" t="str">
        <f t="array" ref="CN102">IF(H102="","",INDEX(CATALOGO!AE:AE,MATCH(H102,CATALOGO!AC:AC,0)))</f>
        <v>MEDICAMENTOS Y DISPOSITIVOS MÉDICOS</v>
      </c>
      <c r="CO102" s="497" t="str">
        <f t="shared" si="69"/>
        <v>NO APLICA</v>
      </c>
      <c r="CP102" s="497" t="str">
        <f>IF(E102="","",INDEX(CATALOGO!K:K,MATCH(POA_GC_2025!E102,CATALOGO!J:J,0)))</f>
        <v>PROV</v>
      </c>
      <c r="CQ102" s="497" t="str">
        <f t="shared" si="70"/>
        <v>CORRIENTE</v>
      </c>
      <c r="CR102" s="497" t="str">
        <f t="shared" si="71"/>
        <v>90000004</v>
      </c>
      <c r="CS102" s="562" t="str">
        <f>IFERROR(VLOOKUP(E102,CATALOGO!$AY$3:$AZ$24,2,0)," ")</f>
        <v>G21</v>
      </c>
      <c r="CT102" s="563" t="str">
        <f>IF(E102="","",INDEX(CATALOGO!AK:AK,MATCH(POA_GC_2025!E102,CATALOGO!AN:AN,0)))</f>
        <v>Mejorar las condiciones de vida de la población de forma integral, promoviendo el acceso equitativo a salud, vivienda y bienestar social.</v>
      </c>
      <c r="CU102" s="563" t="str">
        <f>IF(E102="","",INDEX(CATALOGO!AL:AL,MATCH(POA_GC_2025!E102,CATALOGO!AN:AN,0)))</f>
        <v>OE5 Incrementar la cobertura de las prestaciones de servicios de salud</v>
      </c>
      <c r="CV102" s="552" t="str">
        <f>IF(CU102="","",INDEX(CATALOGO!AM:AM,MATCH(POA_GC_2025!CU102,CATALOGO!AL:AL,0)))</f>
        <v>OE_5</v>
      </c>
      <c r="CW102" s="564"/>
      <c r="CX102" s="565">
        <f>SUMIFS(CERT_ACT_POA!AM:AM,CERT_ACT_POA!C:C,A102)</f>
        <v>0</v>
      </c>
      <c r="CY102" s="565">
        <f t="shared" si="72"/>
        <v>0</v>
      </c>
      <c r="CZ102" s="566">
        <f>SUMIFS(CERT_ACT_POA!$AD:$AD,CERT_ACT_POA!$C:$C,POA_GC_2025!$A102)</f>
        <v>0</v>
      </c>
      <c r="DA102" s="566">
        <f>SUMIFS(CERT_ACT_POA!$AE:$AE,CERT_ACT_POA!$C:$C,POA_GC_2025!$A102)</f>
        <v>0</v>
      </c>
      <c r="DB102" s="566">
        <f>SUMIFS(CERT_ACT_POA!$AF:$AF,CERT_ACT_POA!$C:$C,POA_GC_2025!$A102)</f>
        <v>0</v>
      </c>
      <c r="DC102" s="552" t="str">
        <f t="shared" si="73"/>
        <v>53</v>
      </c>
      <c r="DD102" s="509"/>
      <c r="DE102" s="573"/>
      <c r="DF102" s="574">
        <f>SUMIFS(CERT_PRES!$M:$M,CERT_PRES!$A:$A,$A102)</f>
        <v>0</v>
      </c>
      <c r="DG102" s="574">
        <f>SUMIFS(CERT_PRES!$O:$O,CERT_PRES!$A:$A,$A102)</f>
        <v>0</v>
      </c>
      <c r="DH102" s="574">
        <f>SUMIFS(CERT_PRES!$P:$P,CERT_PRES!$A:$A,$A102)</f>
        <v>0</v>
      </c>
      <c r="DI102" s="587">
        <f t="shared" si="74"/>
        <v>0</v>
      </c>
      <c r="DJ102" s="668">
        <f>IFERROR(VLOOKUP($A102,CERT_PRES!$A$6:$L$3884,12,0),0)</f>
        <v>0</v>
      </c>
      <c r="DK102" s="574" t="str">
        <f t="shared" si="75"/>
        <v>OK</v>
      </c>
      <c r="DL102" s="574" t="str">
        <f t="shared" si="76"/>
        <v>OK</v>
      </c>
      <c r="DM102" s="574" t="str">
        <f t="shared" si="41"/>
        <v/>
      </c>
      <c r="DN102" s="574" t="str">
        <f t="shared" si="40"/>
        <v/>
      </c>
      <c r="DO102" s="588">
        <f>IFERROR(VLOOKUP(A102,#REF!,82,0),0)</f>
        <v>0</v>
      </c>
      <c r="DP102" s="589">
        <f t="shared" si="77"/>
        <v>0</v>
      </c>
      <c r="DQ102" s="590">
        <f t="shared" si="78"/>
        <v>0</v>
      </c>
    </row>
    <row r="103" spans="1:121" s="39" customFormat="1" ht="17.25" customHeight="1">
      <c r="A103" s="3" t="s">
        <v>2761</v>
      </c>
      <c r="B103" s="470" t="str">
        <f>IF(D103="","",INDEX(CATALOGO!E:E,MATCH(D103,CATALOGO!D:D,0)))</f>
        <v>HOSPITAL GENERAL DE CHONE</v>
      </c>
      <c r="C103" s="218" t="s">
        <v>2473</v>
      </c>
      <c r="D103" s="471" t="s">
        <v>954</v>
      </c>
      <c r="E103" s="474" t="s">
        <v>225</v>
      </c>
      <c r="F103" s="471" t="str">
        <f t="shared" si="62"/>
        <v>000</v>
      </c>
      <c r="G103" s="472" t="s">
        <v>196</v>
      </c>
      <c r="H103" s="473">
        <v>531411</v>
      </c>
      <c r="I103" s="486" t="s">
        <v>1155</v>
      </c>
      <c r="J103" s="472" t="s">
        <v>193</v>
      </c>
      <c r="K103" s="487" t="str">
        <f>IF(J103="","",INDEX(CATALOGO!AT:AT,MATCH(POA_GC_2025!J103,CATALOGO!AS:AS,0)))</f>
        <v>0000</v>
      </c>
      <c r="L103" s="487" t="str">
        <f>IF(J103="","",INDEX(CATALOGO!AV:AV,MATCH(POA_GC_2025!J103,CATALOGO!AS:AS,0)))</f>
        <v>0000</v>
      </c>
      <c r="M103" s="488" t="str">
        <f>IF(D103="","",INDEX(CATALOGO!E:E,MATCH(D103,CATALOGO!D:D,0)))</f>
        <v>HOSPITAL GENERAL DE CHONE</v>
      </c>
      <c r="N103" s="489" t="str">
        <f>IF(E103="","",INDEX(CATALOGO!L:L,MATCH(POA_GC_2025!E103,CATALOGO!J:J,0)))</f>
        <v>PROVISION Y PRESTACION DE SERVICIOS DE SALUD</v>
      </c>
      <c r="O103" s="490" t="str">
        <f t="shared" si="63"/>
        <v>SIN PROYECTO</v>
      </c>
      <c r="P103" s="491" t="str">
        <f>IF(CR103="","",INDEX(CATALOGO!Q:Q,MATCH(POA_GC_2025!CR103,CATALOGO!P:P,0)))</f>
        <v>PRESTACION DE SERVICIOS DE SALUD SEGUNDO NIVEL</v>
      </c>
      <c r="Q103" s="496" t="str">
        <f>IF(H103="","",INDEX(CATALOGO!AD:AD,MATCH(POA_GC_2025!H103,CATALOGO!AC:AC,0)))</f>
        <v>PARTES Y REPUESTOS</v>
      </c>
      <c r="R103" s="490" t="str">
        <f t="array" ref="R103">IF(J103="","",INDEX(CATALOGO!AR:AR,MATCH(J103,CATALOGO!AS:AS,0)))</f>
        <v>RECURSOS FISCALES</v>
      </c>
      <c r="S103" s="497" t="str">
        <f>IF(K103="","",INDEX(CATALOGO!AU:AU,MATCH(K103,CATALOGO!AT:AT,0)))</f>
        <v>SIN ORGANISMO</v>
      </c>
      <c r="T103" s="497" t="str">
        <f>IF(L103="","",INDEX(CATALOGO!AW:AW,MATCH(POA_GC_2025!L103,CATALOGO!AV:AV,0)))</f>
        <v>SIN CORRELATIVO</v>
      </c>
      <c r="U103" s="498" t="s">
        <v>495</v>
      </c>
      <c r="V103" s="499" t="s">
        <v>2482</v>
      </c>
      <c r="W103" s="499" t="s">
        <v>2493</v>
      </c>
      <c r="X103" s="500" t="str">
        <f t="array" ref="X103">IF(H103="","",INDEX(CATALOGO!AH:AH,MATCH(H103,CATALOGO!AC:AC,0)))</f>
        <v>06</v>
      </c>
      <c r="Y103" s="507" t="str">
        <f t="array" ref="Y103">IF(H103="","",INDEX(CATALOGO!AF:AF,MATCH(H103,CATALOGO!AC:AC,0)))</f>
        <v>NA</v>
      </c>
      <c r="Z103" s="507" t="str">
        <f t="array" ref="Z103">IF(H103="","",INDEX(CATALOGO!AG:AG,MATCH(H103,CATALOGO!AC:AC,0)))</f>
        <v>NA</v>
      </c>
      <c r="AA103" s="508" t="s">
        <v>194</v>
      </c>
      <c r="AB103" s="509"/>
      <c r="AC103" s="510" t="s">
        <v>206</v>
      </c>
      <c r="AD103" s="511" t="s">
        <v>41</v>
      </c>
      <c r="AE103" s="512">
        <v>46073</v>
      </c>
      <c r="AF103" s="512">
        <v>46073</v>
      </c>
      <c r="AG103" s="512">
        <v>46056</v>
      </c>
      <c r="AH103" s="512">
        <v>46056</v>
      </c>
      <c r="AI103" s="512">
        <v>46056</v>
      </c>
      <c r="AJ103" s="519"/>
      <c r="AK103" s="512">
        <v>46056</v>
      </c>
      <c r="AL103" s="512">
        <v>46078</v>
      </c>
      <c r="AM103" s="511" t="s">
        <v>41</v>
      </c>
      <c r="AN103" s="520">
        <v>0</v>
      </c>
      <c r="AO103" s="520">
        <v>0</v>
      </c>
      <c r="AP103" s="520">
        <v>0</v>
      </c>
      <c r="AQ103" s="520">
        <v>0</v>
      </c>
      <c r="AR103" s="520">
        <v>0</v>
      </c>
      <c r="AS103" s="520">
        <v>0</v>
      </c>
      <c r="AT103" s="520">
        <v>0</v>
      </c>
      <c r="AU103" s="520">
        <v>0</v>
      </c>
      <c r="AV103" s="520">
        <v>0</v>
      </c>
      <c r="AW103" s="520">
        <v>0</v>
      </c>
      <c r="AX103" s="520">
        <v>0</v>
      </c>
      <c r="AY103" s="520">
        <v>0</v>
      </c>
      <c r="AZ103" s="533">
        <f t="shared" si="64"/>
        <v>0</v>
      </c>
      <c r="BA103" s="509"/>
      <c r="BB103" s="534">
        <f>SUMIFS(REPROGRAM!W:W,REPROGRAM!B:B,POA_GC_2025!A103)</f>
        <v>0</v>
      </c>
      <c r="BC103" s="534">
        <f>SUMIFS(REPROGRAM!Y:Y,REPROGRAM!B:B,POA_GC_2025!A103)</f>
        <v>0</v>
      </c>
      <c r="BD103" s="534">
        <f t="shared" si="65"/>
        <v>0</v>
      </c>
      <c r="BE103" s="520">
        <v>0</v>
      </c>
      <c r="BF103" s="539">
        <f>SUMIFS(CERT_PRES!$P:$P,CERT_PRES!$A:$A,$A103,CERT_PRES!$Q:$Q,"ENERO")</f>
        <v>0</v>
      </c>
      <c r="BG103" s="520">
        <v>0</v>
      </c>
      <c r="BH103" s="539">
        <f>SUMIFS(CERT_PRES!$P:$P,CERT_PRES!$A:$A,$A103,CERT_PRES!$Q:$Q,"FEBRERO")</f>
        <v>0</v>
      </c>
      <c r="BI103" s="520">
        <v>0</v>
      </c>
      <c r="BJ103" s="539">
        <f>SUMIFS(CERT_PRES!$P:$P,CERT_PRES!$A:$A,$A103,CERT_PRES!$Q:$Q,"MARZO")</f>
        <v>0</v>
      </c>
      <c r="BK103" s="520">
        <v>0</v>
      </c>
      <c r="BL103" s="539">
        <f>SUMIFS(CERT_PRES!$P:$P,CERT_PRES!$A:$A,$A103,CERT_PRES!$Q:$Q,"ABRIL")</f>
        <v>0</v>
      </c>
      <c r="BM103" s="520">
        <v>0</v>
      </c>
      <c r="BN103" s="539">
        <f>SUMIFS(CERT_PRES!$P:$P,CERT_PRES!$A:$A,$A103,CERT_PRES!$Q:$Q,"MAYO")</f>
        <v>0</v>
      </c>
      <c r="BO103" s="520">
        <v>0</v>
      </c>
      <c r="BP103" s="539">
        <f>SUMIFS(CERT_PRES!$P:$P,CERT_PRES!$A:$A,$A103,CERT_PRES!$Q:$Q,"JUNIO")</f>
        <v>0</v>
      </c>
      <c r="BQ103" s="520">
        <v>0</v>
      </c>
      <c r="BR103" s="539">
        <f>SUMIFS(CERT_PRES!$P:$P,CERT_PRES!$A:$A,$A103,CERT_PRES!$Q:$Q,"JULIO")</f>
        <v>0</v>
      </c>
      <c r="BS103" s="520">
        <v>0</v>
      </c>
      <c r="BT103" s="539">
        <f>SUMIFS(CERT_PRES!$P:$P,CERT_PRES!$A:$A,$A103,CERT_PRES!$Q:$Q,"AGOSTO")</f>
        <v>0</v>
      </c>
      <c r="BU103" s="520">
        <v>0</v>
      </c>
      <c r="BV103" s="539">
        <f>SUMIFS(CERT_PRES!$P:$P,CERT_PRES!$A:$A,$A103,CERT_PRES!$Q:$Q,"SEPTIEMBRE")</f>
        <v>0</v>
      </c>
      <c r="BW103" s="520">
        <v>0</v>
      </c>
      <c r="BX103" s="539">
        <f>SUMIFS(CERT_PRES!$P:$P,CERT_PRES!$A:$A,$A103,CERT_PRES!$Q:$Q,"OCTUBRE")</f>
        <v>0</v>
      </c>
      <c r="BY103" s="520">
        <v>0</v>
      </c>
      <c r="BZ103" s="539">
        <f>SUMIFS(CERT_PRES!$P:$P,CERT_PRES!$A:$A,$A103,CERT_PRES!$Q:$Q,"NOVIEMBRE")</f>
        <v>0</v>
      </c>
      <c r="CA103" s="520">
        <v>0</v>
      </c>
      <c r="CB103" s="533">
        <f>SUMIFS(CERT_PRES!$P:$P,CERT_PRES!$A:$A,$A103,CERT_PRES!$Q:$Q,"DICIEMBRE")</f>
        <v>0</v>
      </c>
      <c r="CC103" s="533">
        <f t="shared" si="66"/>
        <v>0</v>
      </c>
      <c r="CD103" s="552" t="str">
        <f t="shared" si="79"/>
        <v>NO</v>
      </c>
      <c r="CE103" s="553" t="str">
        <f t="shared" si="61"/>
        <v>VALIDADO</v>
      </c>
      <c r="CF103" s="554">
        <f>+((SUMIFS(REPROGRAM!$U:$U,REPROGRAM!$B:$B,$A103,REPROGRAM!$AA:$AA,"NO"))-(SUMIFS(REPROGRAM!$V:$V,REPROGRAM!$B:$B,$A103,REPROGRAM!$AA:$AA,"NO")))</f>
        <v>0</v>
      </c>
      <c r="CG103" s="554">
        <f t="shared" si="67"/>
        <v>0</v>
      </c>
      <c r="CH103" s="554">
        <f t="shared" si="68"/>
        <v>0</v>
      </c>
      <c r="CI103" s="555" t="e">
        <f t="array" ref="CI103">IF(B103="","",INDEX(CATALOGO!C:C,MATCH(B103,CATALOGO!A:A,0)))</f>
        <v>#N/A</v>
      </c>
      <c r="CJ103" s="555" t="e">
        <f t="array" ref="CJ103">IF(B103="","",INDEX(CATALOGO!B:B,MATCH(B103,CATALOGO!A:A,0)))</f>
        <v>#N/A</v>
      </c>
      <c r="CK103" s="497" t="str">
        <f>IF(D103="","",INDEX(CATALOGO!G:G,MATCH(D103,CATALOGO!D:D,0)))</f>
        <v>COORDINACIÓN ZONAL 4</v>
      </c>
      <c r="CL103" s="497" t="str">
        <f>IF(D103="","",INDEX(CATALOGO!H:H,MATCH(D103,CATALOGO!D:D,0)))</f>
        <v>MANABI</v>
      </c>
      <c r="CM103" s="497" t="str">
        <f>IF(D103="","",INDEX(CATALOGO!I:I,MATCH(D103,CATALOGO!D:D,0)))</f>
        <v>CHONE</v>
      </c>
      <c r="CN103" s="556" t="str">
        <f t="array" ref="CN103">IF(H103="","",INDEX(CATALOGO!AE:AE,MATCH(H103,CATALOGO!AC:AC,0)))</f>
        <v>MANTENIMIENTOS</v>
      </c>
      <c r="CO103" s="497" t="str">
        <f t="shared" si="69"/>
        <v>NO APLICA</v>
      </c>
      <c r="CP103" s="497" t="str">
        <f>IF(E103="","",INDEX(CATALOGO!K:K,MATCH(POA_GC_2025!E103,CATALOGO!J:J,0)))</f>
        <v>PROV</v>
      </c>
      <c r="CQ103" s="497" t="str">
        <f t="shared" si="70"/>
        <v>CORRIENTE</v>
      </c>
      <c r="CR103" s="497" t="str">
        <f t="shared" si="71"/>
        <v>90000004</v>
      </c>
      <c r="CS103" s="562" t="str">
        <f>IFERROR(VLOOKUP(E103,CATALOGO!$AY$3:$AZ$24,2,0)," ")</f>
        <v>G21</v>
      </c>
      <c r="CT103" s="563" t="str">
        <f>IF(E103="","",INDEX(CATALOGO!AK:AK,MATCH(POA_GC_2025!E103,CATALOGO!AN:AN,0)))</f>
        <v>Mejorar las condiciones de vida de la población de forma integral, promoviendo el acceso equitativo a salud, vivienda y bienestar social.</v>
      </c>
      <c r="CU103" s="563" t="str">
        <f>IF(E103="","",INDEX(CATALOGO!AL:AL,MATCH(POA_GC_2025!E103,CATALOGO!AN:AN,0)))</f>
        <v>OE5 Incrementar la cobertura de las prestaciones de servicios de salud</v>
      </c>
      <c r="CV103" s="552" t="str">
        <f>IF(CU103="","",INDEX(CATALOGO!AM:AM,MATCH(POA_GC_2025!CU103,CATALOGO!AL:AL,0)))</f>
        <v>OE_5</v>
      </c>
      <c r="CW103" s="564"/>
      <c r="CX103" s="565">
        <f>SUMIFS(CERT_ACT_POA!AM:AM,CERT_ACT_POA!C:C,A103)</f>
        <v>0</v>
      </c>
      <c r="CY103" s="565">
        <f t="shared" si="72"/>
        <v>0</v>
      </c>
      <c r="CZ103" s="566">
        <f>SUMIFS(CERT_ACT_POA!$AD:$AD,CERT_ACT_POA!$C:$C,POA_GC_2025!$A103)</f>
        <v>0</v>
      </c>
      <c r="DA103" s="566">
        <f>SUMIFS(CERT_ACT_POA!$AE:$AE,CERT_ACT_POA!$C:$C,POA_GC_2025!$A103)</f>
        <v>0</v>
      </c>
      <c r="DB103" s="566">
        <f>SUMIFS(CERT_ACT_POA!$AF:$AF,CERT_ACT_POA!$C:$C,POA_GC_2025!$A103)</f>
        <v>0</v>
      </c>
      <c r="DC103" s="552" t="str">
        <f t="shared" si="73"/>
        <v>53</v>
      </c>
      <c r="DD103" s="509"/>
      <c r="DE103" s="573"/>
      <c r="DF103" s="574">
        <f>SUMIFS(CERT_PRES!$M:$M,CERT_PRES!$A:$A,$A103)</f>
        <v>0</v>
      </c>
      <c r="DG103" s="574">
        <f>SUMIFS(CERT_PRES!$O:$O,CERT_PRES!$A:$A,$A103)</f>
        <v>0</v>
      </c>
      <c r="DH103" s="574">
        <f>SUMIFS(CERT_PRES!$P:$P,CERT_PRES!$A:$A,$A103)</f>
        <v>0</v>
      </c>
      <c r="DI103" s="587">
        <f t="shared" si="74"/>
        <v>0</v>
      </c>
      <c r="DJ103" s="668">
        <f>IFERROR(VLOOKUP($A103,CERT_PRES!$A$6:$L$3884,12,0),0)</f>
        <v>0</v>
      </c>
      <c r="DK103" s="574" t="str">
        <f t="shared" si="75"/>
        <v>OK</v>
      </c>
      <c r="DL103" s="574" t="str">
        <f t="shared" si="76"/>
        <v>OK</v>
      </c>
      <c r="DM103" s="574" t="str">
        <f t="shared" si="41"/>
        <v/>
      </c>
      <c r="DN103" s="574" t="str">
        <f t="shared" si="40"/>
        <v/>
      </c>
      <c r="DO103" s="588">
        <f>IFERROR(VLOOKUP(A103,#REF!,82,0),0)</f>
        <v>0</v>
      </c>
      <c r="DP103" s="589">
        <f t="shared" si="77"/>
        <v>0</v>
      </c>
      <c r="DQ103" s="590">
        <f t="shared" si="78"/>
        <v>0</v>
      </c>
    </row>
    <row r="104" spans="1:121" s="39" customFormat="1" ht="17.25" customHeight="1">
      <c r="A104" s="3" t="s">
        <v>2762</v>
      </c>
      <c r="B104" s="470" t="str">
        <f>IF(D104="","",INDEX(CATALOGO!E:E,MATCH(D104,CATALOGO!D:D,0)))</f>
        <v>HOSPITAL GENERAL DE CHONE</v>
      </c>
      <c r="C104" s="218" t="s">
        <v>2474</v>
      </c>
      <c r="D104" s="471" t="s">
        <v>954</v>
      </c>
      <c r="E104" s="474" t="s">
        <v>225</v>
      </c>
      <c r="F104" s="471" t="str">
        <f t="shared" si="62"/>
        <v>000</v>
      </c>
      <c r="G104" s="472" t="s">
        <v>196</v>
      </c>
      <c r="H104" s="473">
        <v>570102</v>
      </c>
      <c r="I104" s="486" t="s">
        <v>1155</v>
      </c>
      <c r="J104" s="472" t="s">
        <v>193</v>
      </c>
      <c r="K104" s="487" t="str">
        <f>IF(J104="","",INDEX(CATALOGO!AT:AT,MATCH(POA_GC_2025!J104,CATALOGO!AS:AS,0)))</f>
        <v>0000</v>
      </c>
      <c r="L104" s="487" t="str">
        <f>IF(J104="","",INDEX(CATALOGO!AV:AV,MATCH(POA_GC_2025!J104,CATALOGO!AS:AS,0)))</f>
        <v>0000</v>
      </c>
      <c r="M104" s="488" t="str">
        <f>IF(D104="","",INDEX(CATALOGO!E:E,MATCH(D104,CATALOGO!D:D,0)))</f>
        <v>HOSPITAL GENERAL DE CHONE</v>
      </c>
      <c r="N104" s="489" t="str">
        <f>IF(E104="","",INDEX(CATALOGO!L:L,MATCH(POA_GC_2025!E104,CATALOGO!J:J,0)))</f>
        <v>PROVISION Y PRESTACION DE SERVICIOS DE SALUD</v>
      </c>
      <c r="O104" s="490" t="str">
        <f t="shared" si="63"/>
        <v>SIN PROYECTO</v>
      </c>
      <c r="P104" s="491" t="str">
        <f>IF(CR104="","",INDEX(CATALOGO!Q:Q,MATCH(POA_GC_2025!CR104,CATALOGO!P:P,0)))</f>
        <v>PRESTACION DE SERVICIOS DE SALUD SEGUNDO NIVEL</v>
      </c>
      <c r="Q104" s="496" t="str">
        <f>IF(H104="","",INDEX(CATALOGO!AD:AD,MATCH(POA_GC_2025!H104,CATALOGO!AC:AC,0)))</f>
        <v>TASAS GENERALES IMPUESTOS PERMISOS LICENCIAS Y PAT</v>
      </c>
      <c r="R104" s="490" t="str">
        <f t="array" ref="R104">IF(J104="","",INDEX(CATALOGO!AR:AR,MATCH(J104,CATALOGO!AS:AS,0)))</f>
        <v>RECURSOS FISCALES</v>
      </c>
      <c r="S104" s="497" t="str">
        <f>IF(K104="","",INDEX(CATALOGO!AU:AU,MATCH(K104,CATALOGO!AT:AT,0)))</f>
        <v>SIN ORGANISMO</v>
      </c>
      <c r="T104" s="497" t="str">
        <f>IF(L104="","",INDEX(CATALOGO!AW:AW,MATCH(POA_GC_2025!L104,CATALOGO!AV:AV,0)))</f>
        <v>SIN CORRELATIVO</v>
      </c>
      <c r="U104" s="498" t="s">
        <v>495</v>
      </c>
      <c r="V104" s="499" t="s">
        <v>2484</v>
      </c>
      <c r="W104" s="499" t="s">
        <v>2485</v>
      </c>
      <c r="X104" s="500" t="str">
        <f t="array" ref="X104">IF(H104="","",INDEX(CATALOGO!AH:AH,MATCH(H104,CATALOGO!AC:AC,0)))</f>
        <v>06</v>
      </c>
      <c r="Y104" s="507" t="str">
        <f t="array" ref="Y104">IF(H104="","",INDEX(CATALOGO!AF:AF,MATCH(H104,CATALOGO!AC:AC,0)))</f>
        <v>NA</v>
      </c>
      <c r="Z104" s="507" t="str">
        <f t="array" ref="Z104">IF(H104="","",INDEX(CATALOGO!AG:AG,MATCH(H104,CATALOGO!AC:AC,0)))</f>
        <v>NA</v>
      </c>
      <c r="AA104" s="508" t="s">
        <v>194</v>
      </c>
      <c r="AB104" s="509"/>
      <c r="AC104" s="510" t="s">
        <v>197</v>
      </c>
      <c r="AD104" s="511" t="s">
        <v>44</v>
      </c>
      <c r="AE104" s="512">
        <v>46076</v>
      </c>
      <c r="AF104" s="512">
        <v>46076</v>
      </c>
      <c r="AG104" s="512"/>
      <c r="AH104" s="512"/>
      <c r="AI104" s="512"/>
      <c r="AJ104" s="519"/>
      <c r="AK104" s="512">
        <v>46106</v>
      </c>
      <c r="AL104" s="512">
        <v>46356</v>
      </c>
      <c r="AM104" s="511" t="s">
        <v>41</v>
      </c>
      <c r="AN104" s="520">
        <v>13875.81</v>
      </c>
      <c r="AO104" s="520">
        <v>0</v>
      </c>
      <c r="AP104" s="520">
        <v>0</v>
      </c>
      <c r="AQ104" s="520">
        <v>0</v>
      </c>
      <c r="AR104" s="520">
        <v>0</v>
      </c>
      <c r="AS104" s="520">
        <v>0</v>
      </c>
      <c r="AT104" s="520">
        <v>0</v>
      </c>
      <c r="AU104" s="520">
        <v>0</v>
      </c>
      <c r="AV104" s="520">
        <v>0</v>
      </c>
      <c r="AW104" s="520">
        <v>0</v>
      </c>
      <c r="AX104" s="520">
        <v>0</v>
      </c>
      <c r="AY104" s="520">
        <v>0</v>
      </c>
      <c r="AZ104" s="533">
        <f t="shared" si="64"/>
        <v>13875.81</v>
      </c>
      <c r="BA104" s="509"/>
      <c r="BB104" s="534">
        <f>SUMIFS(REPROGRAM!W:W,REPROGRAM!B:B,POA_GC_2025!A104)</f>
        <v>0</v>
      </c>
      <c r="BC104" s="534">
        <f>SUMIFS(REPROGRAM!Y:Y,REPROGRAM!B:B,POA_GC_2025!A104)</f>
        <v>3468.95</v>
      </c>
      <c r="BD104" s="534">
        <f t="shared" si="65"/>
        <v>10406.86</v>
      </c>
      <c r="BE104" s="520">
        <v>0</v>
      </c>
      <c r="BF104" s="539">
        <f>SUMIFS(CERT_PRES!$P:$P,CERT_PRES!$A:$A,$A104,CERT_PRES!$Q:$Q,"ENERO")</f>
        <v>0</v>
      </c>
      <c r="BG104" s="520">
        <v>0</v>
      </c>
      <c r="BH104" s="539">
        <f>SUMIFS(CERT_PRES!$P:$P,CERT_PRES!$A:$A,$A104,CERT_PRES!$Q:$Q,"FEBRERO")</f>
        <v>0</v>
      </c>
      <c r="BI104" s="520">
        <v>0</v>
      </c>
      <c r="BJ104" s="539">
        <f>SUMIFS(CERT_PRES!$P:$P,CERT_PRES!$A:$A,$A104,CERT_PRES!$Q:$Q,"MARZO")</f>
        <v>0</v>
      </c>
      <c r="BK104" s="520">
        <v>0</v>
      </c>
      <c r="BL104" s="539">
        <f>SUMIFS(CERT_PRES!$P:$P,CERT_PRES!$A:$A,$A104,CERT_PRES!$Q:$Q,"ABRIL")</f>
        <v>0</v>
      </c>
      <c r="BM104" s="520">
        <v>0</v>
      </c>
      <c r="BN104" s="539">
        <f>SUMIFS(CERT_PRES!$P:$P,CERT_PRES!$A:$A,$A104,CERT_PRES!$Q:$Q,"MAYO")</f>
        <v>0</v>
      </c>
      <c r="BO104" s="520">
        <v>10406.86</v>
      </c>
      <c r="BP104" s="539">
        <f>SUMIFS(CERT_PRES!$P:$P,CERT_PRES!$A:$A,$A104,CERT_PRES!$Q:$Q,"JUNIO")</f>
        <v>0</v>
      </c>
      <c r="BQ104" s="520">
        <v>0</v>
      </c>
      <c r="BR104" s="539">
        <f>SUMIFS(CERT_PRES!$P:$P,CERT_PRES!$A:$A,$A104,CERT_PRES!$Q:$Q,"JULIO")</f>
        <v>0</v>
      </c>
      <c r="BS104" s="520">
        <v>0</v>
      </c>
      <c r="BT104" s="539">
        <f>SUMIFS(CERT_PRES!$P:$P,CERT_PRES!$A:$A,$A104,CERT_PRES!$Q:$Q,"AGOSTO")</f>
        <v>0</v>
      </c>
      <c r="BU104" s="520">
        <v>0</v>
      </c>
      <c r="BV104" s="539">
        <f>SUMIFS(CERT_PRES!$P:$P,CERT_PRES!$A:$A,$A104,CERT_PRES!$Q:$Q,"SEPTIEMBRE")</f>
        <v>0</v>
      </c>
      <c r="BW104" s="520">
        <v>0</v>
      </c>
      <c r="BX104" s="539">
        <f>SUMIFS(CERT_PRES!$P:$P,CERT_PRES!$A:$A,$A104,CERT_PRES!$Q:$Q,"OCTUBRE")</f>
        <v>0</v>
      </c>
      <c r="BY104" s="520">
        <v>0</v>
      </c>
      <c r="BZ104" s="539">
        <f>SUMIFS(CERT_PRES!$P:$P,CERT_PRES!$A:$A,$A104,CERT_PRES!$Q:$Q,"NOVIEMBRE")</f>
        <v>0</v>
      </c>
      <c r="CA104" s="520">
        <v>0</v>
      </c>
      <c r="CB104" s="533">
        <f>SUMIFS(CERT_PRES!$P:$P,CERT_PRES!$A:$A,$A104,CERT_PRES!$Q:$Q,"DICIEMBRE")</f>
        <v>0</v>
      </c>
      <c r="CC104" s="533">
        <f t="shared" si="66"/>
        <v>10406.86</v>
      </c>
      <c r="CD104" s="552" t="str">
        <f t="shared" si="79"/>
        <v>SI</v>
      </c>
      <c r="CE104" s="553" t="str">
        <f t="shared" si="61"/>
        <v>VALIDADO</v>
      </c>
      <c r="CF104" s="554">
        <f>+((SUMIFS(REPROGRAM!$U:$U,REPROGRAM!$B:$B,$A104,REPROGRAM!$AA:$AA,"NO"))-(SUMIFS(REPROGRAM!$V:$V,REPROGRAM!$B:$B,$A104,REPROGRAM!$AA:$AA,"NO")))</f>
        <v>0</v>
      </c>
      <c r="CG104" s="554">
        <f t="shared" si="67"/>
        <v>10406.86</v>
      </c>
      <c r="CH104" s="554">
        <f t="shared" si="68"/>
        <v>0</v>
      </c>
      <c r="CI104" s="555" t="e">
        <f t="array" ref="CI104">IF(B104="","",INDEX(CATALOGO!C:C,MATCH(B104,CATALOGO!A:A,0)))</f>
        <v>#N/A</v>
      </c>
      <c r="CJ104" s="555" t="e">
        <f t="array" ref="CJ104">IF(B104="","",INDEX(CATALOGO!B:B,MATCH(B104,CATALOGO!A:A,0)))</f>
        <v>#N/A</v>
      </c>
      <c r="CK104" s="497" t="str">
        <f>IF(D104="","",INDEX(CATALOGO!G:G,MATCH(D104,CATALOGO!D:D,0)))</f>
        <v>COORDINACIÓN ZONAL 4</v>
      </c>
      <c r="CL104" s="497" t="str">
        <f>IF(D104="","",INDEX(CATALOGO!H:H,MATCH(D104,CATALOGO!D:D,0)))</f>
        <v>MANABI</v>
      </c>
      <c r="CM104" s="497" t="str">
        <f>IF(D104="","",INDEX(CATALOGO!I:I,MATCH(D104,CATALOGO!D:D,0)))</f>
        <v>CHONE</v>
      </c>
      <c r="CN104" s="556" t="str">
        <f t="array" ref="CN104">IF(H104="","",INDEX(CATALOGO!AE:AE,MATCH(H104,CATALOGO!AC:AC,0)))</f>
        <v>COSTOS FINANCIEROS Y OTROS GASTOS</v>
      </c>
      <c r="CO104" s="497" t="str">
        <f t="shared" si="69"/>
        <v>NO APLICA</v>
      </c>
      <c r="CP104" s="497" t="str">
        <f>IF(E104="","",INDEX(CATALOGO!K:K,MATCH(POA_GC_2025!E104,CATALOGO!J:J,0)))</f>
        <v>PROV</v>
      </c>
      <c r="CQ104" s="497" t="str">
        <f t="shared" si="70"/>
        <v>CORRIENTE</v>
      </c>
      <c r="CR104" s="497" t="str">
        <f t="shared" si="71"/>
        <v>90000004</v>
      </c>
      <c r="CS104" s="562" t="str">
        <f>IFERROR(VLOOKUP(E104,CATALOGO!$AY$3:$AZ$24,2,0)," ")</f>
        <v>G21</v>
      </c>
      <c r="CT104" s="563" t="str">
        <f>IF(E104="","",INDEX(CATALOGO!AK:AK,MATCH(POA_GC_2025!E104,CATALOGO!AN:AN,0)))</f>
        <v>Mejorar las condiciones de vida de la población de forma integral, promoviendo el acceso equitativo a salud, vivienda y bienestar social.</v>
      </c>
      <c r="CU104" s="563" t="str">
        <f>IF(E104="","",INDEX(CATALOGO!AL:AL,MATCH(POA_GC_2025!E104,CATALOGO!AN:AN,0)))</f>
        <v>OE5 Incrementar la cobertura de las prestaciones de servicios de salud</v>
      </c>
      <c r="CV104" s="552" t="str">
        <f>IF(CU104="","",INDEX(CATALOGO!AM:AM,MATCH(POA_GC_2025!CU104,CATALOGO!AL:AL,0)))</f>
        <v>OE_5</v>
      </c>
      <c r="CW104" s="564"/>
      <c r="CX104" s="565">
        <f>SUMIFS(CERT_ACT_POA!AM:AM,CERT_ACT_POA!C:C,A104)</f>
        <v>10406.86</v>
      </c>
      <c r="CY104" s="565">
        <f t="shared" si="72"/>
        <v>0</v>
      </c>
      <c r="CZ104" s="566">
        <f>SUMIFS(CERT_ACT_POA!$AD:$AD,CERT_ACT_POA!$C:$C,POA_GC_2025!$A104)</f>
        <v>0</v>
      </c>
      <c r="DA104" s="566">
        <f>SUMIFS(CERT_ACT_POA!$AE:$AE,CERT_ACT_POA!$C:$C,POA_GC_2025!$A104)</f>
        <v>0</v>
      </c>
      <c r="DB104" s="566">
        <f>SUMIFS(CERT_ACT_POA!$AF:$AF,CERT_ACT_POA!$C:$C,POA_GC_2025!$A104)</f>
        <v>0</v>
      </c>
      <c r="DC104" s="552" t="str">
        <f t="shared" si="73"/>
        <v>57</v>
      </c>
      <c r="DD104" s="509"/>
      <c r="DE104" s="573"/>
      <c r="DF104" s="574">
        <f>SUMIFS(CERT_PRES!$M:$M,CERT_PRES!$A:$A,$A104)</f>
        <v>0</v>
      </c>
      <c r="DG104" s="574">
        <f>SUMIFS(CERT_PRES!$O:$O,CERT_PRES!$A:$A,$A104)</f>
        <v>10406.86</v>
      </c>
      <c r="DH104" s="574">
        <f>SUMIFS(CERT_PRES!$P:$P,CERT_PRES!$A:$A,$A104)</f>
        <v>0</v>
      </c>
      <c r="DI104" s="587">
        <f t="shared" si="74"/>
        <v>0</v>
      </c>
      <c r="DJ104" s="668">
        <f>IFERROR(VLOOKUP($A104,CERT_PRES!$A$6:$L$3884,12,0),0)</f>
        <v>19</v>
      </c>
      <c r="DK104" s="574" t="str">
        <f t="shared" si="75"/>
        <v>OK</v>
      </c>
      <c r="DL104" s="574" t="str">
        <f t="shared" si="76"/>
        <v>OK</v>
      </c>
      <c r="DM104" s="574">
        <f t="shared" si="41"/>
        <v>0</v>
      </c>
      <c r="DN104" s="574" t="str">
        <f t="shared" si="40"/>
        <v/>
      </c>
      <c r="DO104" s="588">
        <f>IFERROR(VLOOKUP(A104,#REF!,82,0),0)</f>
        <v>0</v>
      </c>
      <c r="DP104" s="589">
        <f t="shared" si="77"/>
        <v>10406.86</v>
      </c>
      <c r="DQ104" s="590">
        <f t="shared" si="78"/>
        <v>0</v>
      </c>
    </row>
    <row r="105" spans="1:121" s="39" customFormat="1" ht="17.25" customHeight="1">
      <c r="A105" s="3" t="s">
        <v>2763</v>
      </c>
      <c r="B105" s="470" t="str">
        <f>IF(D105="","",INDEX(CATALOGO!E:E,MATCH(D105,CATALOGO!D:D,0)))</f>
        <v>HOSPITAL GENERAL DE CHONE</v>
      </c>
      <c r="C105" s="218" t="s">
        <v>2474</v>
      </c>
      <c r="D105" s="471" t="s">
        <v>954</v>
      </c>
      <c r="E105" s="474" t="s">
        <v>225</v>
      </c>
      <c r="F105" s="471" t="str">
        <f t="shared" ref="F105" si="80">IF(E105="","","000")</f>
        <v>000</v>
      </c>
      <c r="G105" s="472" t="s">
        <v>196</v>
      </c>
      <c r="H105" s="473">
        <v>570102</v>
      </c>
      <c r="I105" s="486" t="s">
        <v>1155</v>
      </c>
      <c r="J105" s="472" t="s">
        <v>193</v>
      </c>
      <c r="K105" s="487" t="str">
        <f>IF(J105="","",INDEX(CATALOGO!AT:AT,MATCH(POA_GC_2025!J105,CATALOGO!AS:AS,0)))</f>
        <v>0000</v>
      </c>
      <c r="L105" s="487" t="str">
        <f>IF(J105="","",INDEX(CATALOGO!AV:AV,MATCH(POA_GC_2025!J105,CATALOGO!AS:AS,0)))</f>
        <v>0000</v>
      </c>
      <c r="M105" s="488" t="str">
        <f>IF(D105="","",INDEX(CATALOGO!E:E,MATCH(D105,CATALOGO!D:D,0)))</f>
        <v>HOSPITAL GENERAL DE CHONE</v>
      </c>
      <c r="N105" s="489" t="str">
        <f>IF(E105="","",INDEX(CATALOGO!L:L,MATCH(POA_GC_2025!E105,CATALOGO!J:J,0)))</f>
        <v>PROVISION Y PRESTACION DE SERVICIOS DE SALUD</v>
      </c>
      <c r="O105" s="490" t="str">
        <f t="shared" ref="O105" si="81">IF(CQ105="CORRIENTE","SIN PROYECTO","")</f>
        <v>SIN PROYECTO</v>
      </c>
      <c r="P105" s="491" t="str">
        <f>IF(CR105="","",INDEX(CATALOGO!Q:Q,MATCH(POA_GC_2025!CR105,CATALOGO!P:P,0)))</f>
        <v>PRESTACION DE SERVICIOS DE SALUD SEGUNDO NIVEL</v>
      </c>
      <c r="Q105" s="496" t="str">
        <f>IF(H105="","",INDEX(CATALOGO!AD:AD,MATCH(POA_GC_2025!H105,CATALOGO!AC:AC,0)))</f>
        <v>TASAS GENERALES IMPUESTOS PERMISOS LICENCIAS Y PAT</v>
      </c>
      <c r="R105" s="490" t="str">
        <f t="array" ref="R105">IF(J105="","",INDEX(CATALOGO!AR:AR,MATCH(J105,CATALOGO!AS:AS,0)))</f>
        <v>RECURSOS FISCALES</v>
      </c>
      <c r="S105" s="497" t="str">
        <f>IF(K105="","",INDEX(CATALOGO!AU:AU,MATCH(K105,CATALOGO!AT:AT,0)))</f>
        <v>SIN ORGANISMO</v>
      </c>
      <c r="T105" s="497" t="str">
        <f>IF(L105="","",INDEX(CATALOGO!AW:AW,MATCH(POA_GC_2025!L105,CATALOGO!AV:AV,0)))</f>
        <v>SIN CORRELATIVO</v>
      </c>
      <c r="U105" s="498" t="s">
        <v>495</v>
      </c>
      <c r="V105" s="499" t="s">
        <v>2484</v>
      </c>
      <c r="W105" s="499" t="s">
        <v>2485</v>
      </c>
      <c r="X105" s="500" t="str">
        <f t="array" ref="X105">IF(H105="","",INDEX(CATALOGO!AH:AH,MATCH(H105,CATALOGO!AC:AC,0)))</f>
        <v>06</v>
      </c>
      <c r="Y105" s="507" t="str">
        <f t="array" ref="Y105">IF(H105="","",INDEX(CATALOGO!AF:AF,MATCH(H105,CATALOGO!AC:AC,0)))</f>
        <v>NA</v>
      </c>
      <c r="Z105" s="507" t="str">
        <f t="array" ref="Z105">IF(H105="","",INDEX(CATALOGO!AG:AG,MATCH(H105,CATALOGO!AC:AC,0)))</f>
        <v>NA</v>
      </c>
      <c r="AA105" s="508" t="s">
        <v>194</v>
      </c>
      <c r="AB105" s="509"/>
      <c r="AC105" s="510" t="s">
        <v>197</v>
      </c>
      <c r="AD105" s="511" t="s">
        <v>44</v>
      </c>
      <c r="AE105" s="512">
        <v>46076</v>
      </c>
      <c r="AF105" s="512">
        <v>46076</v>
      </c>
      <c r="AG105" s="512"/>
      <c r="AH105" s="512"/>
      <c r="AI105" s="512"/>
      <c r="AJ105" s="519"/>
      <c r="AK105" s="512">
        <v>46106</v>
      </c>
      <c r="AL105" s="512">
        <v>46356</v>
      </c>
      <c r="AM105" s="511" t="s">
        <v>41</v>
      </c>
      <c r="AN105" s="520">
        <v>0</v>
      </c>
      <c r="AO105" s="520">
        <v>0</v>
      </c>
      <c r="AP105" s="520">
        <v>157000</v>
      </c>
      <c r="AQ105" s="520">
        <v>0</v>
      </c>
      <c r="AR105" s="520">
        <v>0</v>
      </c>
      <c r="AS105" s="520">
        <v>0</v>
      </c>
      <c r="AT105" s="520">
        <v>0</v>
      </c>
      <c r="AU105" s="520">
        <v>0</v>
      </c>
      <c r="AV105" s="520">
        <v>0</v>
      </c>
      <c r="AW105" s="520">
        <v>0</v>
      </c>
      <c r="AX105" s="520">
        <v>0</v>
      </c>
      <c r="AY105" s="520">
        <v>0</v>
      </c>
      <c r="AZ105" s="533">
        <f t="shared" ref="AZ105" si="82">AN105+AO105+AP105+AQ105+AR105+AS105+AT105+AU105+AV105+AW105+AX105+AY105</f>
        <v>157000</v>
      </c>
      <c r="BA105" s="509"/>
      <c r="BB105" s="534">
        <f>SUMIFS(REPROGRAM!W:W,REPROGRAM!B:B,POA_GC_2025!A105)</f>
        <v>0</v>
      </c>
      <c r="BC105" s="534">
        <f>SUMIFS(REPROGRAM!Y:Y,REPROGRAM!B:B,POA_GC_2025!A105)</f>
        <v>157000</v>
      </c>
      <c r="BD105" s="534">
        <f t="shared" ref="BD105" si="83">AZ105+BB105-BC105</f>
        <v>0</v>
      </c>
      <c r="BE105" s="520">
        <v>0</v>
      </c>
      <c r="BF105" s="539">
        <f>SUMIFS(CERT_PRES!$P:$P,CERT_PRES!$A:$A,$A105,CERT_PRES!$Q:$Q,"ENERO")</f>
        <v>0</v>
      </c>
      <c r="BG105" s="520">
        <v>0</v>
      </c>
      <c r="BH105" s="539">
        <f>SUMIFS(CERT_PRES!$P:$P,CERT_PRES!$A:$A,$A105,CERT_PRES!$Q:$Q,"FEBRERO")</f>
        <v>0</v>
      </c>
      <c r="BI105" s="520">
        <v>0</v>
      </c>
      <c r="BJ105" s="539">
        <f>SUMIFS(CERT_PRES!$P:$P,CERT_PRES!$A:$A,$A105,CERT_PRES!$Q:$Q,"MARZO")</f>
        <v>0</v>
      </c>
      <c r="BK105" s="520">
        <v>0</v>
      </c>
      <c r="BL105" s="539">
        <f>SUMIFS(CERT_PRES!$P:$P,CERT_PRES!$A:$A,$A105,CERT_PRES!$Q:$Q,"ABRIL")</f>
        <v>0</v>
      </c>
      <c r="BM105" s="520">
        <v>0</v>
      </c>
      <c r="BN105" s="539">
        <f>SUMIFS(CERT_PRES!$P:$P,CERT_PRES!$A:$A,$A105,CERT_PRES!$Q:$Q,"MAYO")</f>
        <v>0</v>
      </c>
      <c r="BO105" s="520">
        <v>0</v>
      </c>
      <c r="BP105" s="539">
        <f>SUMIFS(CERT_PRES!$P:$P,CERT_PRES!$A:$A,$A105,CERT_PRES!$Q:$Q,"JUNIO")</f>
        <v>0</v>
      </c>
      <c r="BQ105" s="520">
        <v>0</v>
      </c>
      <c r="BR105" s="539">
        <f>SUMIFS(CERT_PRES!$P:$P,CERT_PRES!$A:$A,$A105,CERT_PRES!$Q:$Q,"JULIO")</f>
        <v>0</v>
      </c>
      <c r="BS105" s="520">
        <v>0</v>
      </c>
      <c r="BT105" s="539">
        <f>SUMIFS(CERT_PRES!$P:$P,CERT_PRES!$A:$A,$A105,CERT_PRES!$Q:$Q,"AGOSTO")</f>
        <v>0</v>
      </c>
      <c r="BU105" s="520">
        <v>0</v>
      </c>
      <c r="BV105" s="539">
        <f>SUMIFS(CERT_PRES!$P:$P,CERT_PRES!$A:$A,$A105,CERT_PRES!$Q:$Q,"SEPTIEMBRE")</f>
        <v>0</v>
      </c>
      <c r="BW105" s="520">
        <v>0</v>
      </c>
      <c r="BX105" s="539">
        <f>SUMIFS(CERT_PRES!$P:$P,CERT_PRES!$A:$A,$A105,CERT_PRES!$Q:$Q,"OCTUBRE")</f>
        <v>0</v>
      </c>
      <c r="BY105" s="520">
        <v>0</v>
      </c>
      <c r="BZ105" s="539">
        <f>SUMIFS(CERT_PRES!$P:$P,CERT_PRES!$A:$A,$A105,CERT_PRES!$Q:$Q,"NOVIEMBRE")</f>
        <v>0</v>
      </c>
      <c r="CA105" s="520">
        <v>0</v>
      </c>
      <c r="CB105" s="533">
        <f>SUMIFS(CERT_PRES!$P:$P,CERT_PRES!$A:$A,$A105,CERT_PRES!$Q:$Q,"DICIEMBRE")</f>
        <v>0</v>
      </c>
      <c r="CC105" s="533">
        <f t="shared" ref="CC105" si="84">BE105+BG105+BI105+BK105+BM105+BO105+BQ105+BS105+BU105+BW105+BY105+CA105</f>
        <v>0</v>
      </c>
      <c r="CD105" s="552" t="str">
        <f t="shared" ref="CD105" si="85">IF(OR(J105="003"),"SIN_LIQUIDEZ",IF(CG105&gt;0,"SI","NO"))</f>
        <v>NO</v>
      </c>
      <c r="CE105" s="553" t="str">
        <f t="shared" ref="CE105" si="86">IF(BD105=CC105,"VALIDADO","REVISAR")</f>
        <v>VALIDADO</v>
      </c>
      <c r="CF105" s="554">
        <f>+((SUMIFS(REPROGRAM!$U:$U,REPROGRAM!$B:$B,$A105,REPROGRAM!$AA:$AA,"NO"))-(SUMIFS(REPROGRAM!$V:$V,REPROGRAM!$B:$B,$A105,REPROGRAM!$AA:$AA,"NO")))</f>
        <v>0</v>
      </c>
      <c r="CG105" s="554">
        <f t="shared" ref="CG105" si="87">ROUND(BD105-CF105,2)</f>
        <v>0</v>
      </c>
      <c r="CH105" s="554">
        <f t="shared" ref="CH105" si="88">+BD105-CC105</f>
        <v>0</v>
      </c>
      <c r="CI105" s="555" t="e">
        <f t="array" ref="CI105">IF(B105="","",INDEX(CATALOGO!C:C,MATCH(B105,CATALOGO!A:A,0)))</f>
        <v>#N/A</v>
      </c>
      <c r="CJ105" s="555" t="e">
        <f t="array" ref="CJ105">IF(B105="","",INDEX(CATALOGO!B:B,MATCH(B105,CATALOGO!A:A,0)))</f>
        <v>#N/A</v>
      </c>
      <c r="CK105" s="497" t="str">
        <f>IF(D105="","",INDEX(CATALOGO!G:G,MATCH(D105,CATALOGO!D:D,0)))</f>
        <v>COORDINACIÓN ZONAL 4</v>
      </c>
      <c r="CL105" s="497" t="str">
        <f>IF(D105="","",INDEX(CATALOGO!H:H,MATCH(D105,CATALOGO!D:D,0)))</f>
        <v>MANABI</v>
      </c>
      <c r="CM105" s="497" t="str">
        <f>IF(D105="","",INDEX(CATALOGO!I:I,MATCH(D105,CATALOGO!D:D,0)))</f>
        <v>CHONE</v>
      </c>
      <c r="CN105" s="556" t="str">
        <f t="array" ref="CN105">IF(H105="","",INDEX(CATALOGO!AE:AE,MATCH(H105,CATALOGO!AC:AC,0)))</f>
        <v>COSTOS FINANCIEROS Y OTROS GASTOS</v>
      </c>
      <c r="CO105" s="497" t="str">
        <f t="shared" ref="CO105" si="89">IF(O105="","","NO APLICA")</f>
        <v>NO APLICA</v>
      </c>
      <c r="CP105" s="497" t="str">
        <f>IF(E105="","",INDEX(CATALOGO!K:K,MATCH(POA_GC_2025!E105,CATALOGO!J:J,0)))</f>
        <v>PROV</v>
      </c>
      <c r="CQ105" s="497" t="str">
        <f t="shared" ref="CQ105" si="90">IF(F105="","",IF(F105="000","CORRIENTE","INVERSIÓN"))</f>
        <v>CORRIENTE</v>
      </c>
      <c r="CR105" s="497" t="str">
        <f t="shared" ref="CR105" si="91">E105&amp;F105&amp;G105</f>
        <v>90000004</v>
      </c>
      <c r="CS105" s="562" t="str">
        <f>IFERROR(VLOOKUP(E105,CATALOGO!$AY$3:$AZ$24,2,0)," ")</f>
        <v>G21</v>
      </c>
      <c r="CT105" s="563" t="str">
        <f>IF(E105="","",INDEX(CATALOGO!AK:AK,MATCH(POA_GC_2025!E105,CATALOGO!AN:AN,0)))</f>
        <v>Mejorar las condiciones de vida de la población de forma integral, promoviendo el acceso equitativo a salud, vivienda y bienestar social.</v>
      </c>
      <c r="CU105" s="563" t="str">
        <f>IF(E105="","",INDEX(CATALOGO!AL:AL,MATCH(POA_GC_2025!E105,CATALOGO!AN:AN,0)))</f>
        <v>OE5 Incrementar la cobertura de las prestaciones de servicios de salud</v>
      </c>
      <c r="CV105" s="552" t="str">
        <f>IF(CU105="","",INDEX(CATALOGO!AM:AM,MATCH(POA_GC_2025!CU105,CATALOGO!AL:AL,0)))</f>
        <v>OE_5</v>
      </c>
      <c r="CW105" s="564"/>
      <c r="CX105" s="565">
        <f>SUMIFS(CERT_ACT_POA!AM:AM,CERT_ACT_POA!C:C,A105)</f>
        <v>0</v>
      </c>
      <c r="CY105" s="565">
        <f t="shared" ref="CY105" si="92">IF(A105="","",BD105-CX105)</f>
        <v>0</v>
      </c>
      <c r="CZ105" s="566">
        <f>SUMIFS(CERT_ACT_POA!$AD:$AD,CERT_ACT_POA!$C:$C,POA_GC_2025!$A105)</f>
        <v>0</v>
      </c>
      <c r="DA105" s="566">
        <f>SUMIFS(CERT_ACT_POA!$AE:$AE,CERT_ACT_POA!$C:$C,POA_GC_2025!$A105)</f>
        <v>0</v>
      </c>
      <c r="DB105" s="566">
        <f>SUMIFS(CERT_ACT_POA!$AF:$AF,CERT_ACT_POA!$C:$C,POA_GC_2025!$A105)</f>
        <v>0</v>
      </c>
      <c r="DC105" s="552" t="str">
        <f t="shared" ref="DC105" si="93">MID(H105,1,2)</f>
        <v>57</v>
      </c>
      <c r="DD105" s="509"/>
      <c r="DE105" s="573"/>
      <c r="DF105" s="574">
        <f>SUMIFS(CERT_PRES!$M:$M,CERT_PRES!$A:$A,$A105)</f>
        <v>0</v>
      </c>
      <c r="DG105" s="574">
        <f>SUMIFS(CERT_PRES!$O:$O,CERT_PRES!$A:$A,$A105)</f>
        <v>0</v>
      </c>
      <c r="DH105" s="574">
        <f>SUMIFS(CERT_PRES!$P:$P,CERT_PRES!$A:$A,$A105)</f>
        <v>0</v>
      </c>
      <c r="DI105" s="587">
        <f t="shared" ref="DI105" si="94">+CF105</f>
        <v>0</v>
      </c>
      <c r="DJ105" s="668">
        <f>IFERROR(VLOOKUP($A105,CERT_PRES!$A$6:$L$3884,12,0),0)</f>
        <v>0</v>
      </c>
      <c r="DK105" s="574" t="str">
        <f t="shared" ref="DK105" si="95">IF(A105="","",IF(ROUND(DF105,2)+ROUND(DG105,2)&lt;=ROUND(CG105,2),"OK","REVISAR"))</f>
        <v>OK</v>
      </c>
      <c r="DL105" s="574" t="str">
        <f t="shared" ref="DL105" si="96">IF(A105="","",IF(ROUND(DF105,2)+ROUND(DG105,2)&lt;=ROUND(CG105+CF105,2),"OK","REVISAR"))</f>
        <v>OK</v>
      </c>
      <c r="DM105" s="574" t="str">
        <f t="shared" si="41"/>
        <v/>
      </c>
      <c r="DN105" s="574" t="str">
        <f t="shared" si="40"/>
        <v/>
      </c>
      <c r="DO105" s="588">
        <f>IFERROR(VLOOKUP(A105,#REF!,82,0),0)</f>
        <v>0</v>
      </c>
      <c r="DP105" s="589">
        <f t="shared" ref="DP105" si="97">+DF105+DG105</f>
        <v>0</v>
      </c>
      <c r="DQ105" s="590">
        <f t="shared" ref="DQ105" si="98">+CG105-DP105</f>
        <v>0</v>
      </c>
    </row>
    <row r="106" spans="1:121" s="39" customFormat="1" ht="17.25" customHeight="1">
      <c r="A106" s="3" t="s">
        <v>2764</v>
      </c>
      <c r="B106" s="470" t="str">
        <f>IF(D106="","",INDEX(CATALOGO!E:E,MATCH(D106,CATALOGO!D:D,0)))</f>
        <v>HOSPITAL GENERAL DE CHONE</v>
      </c>
      <c r="C106" s="218" t="s">
        <v>2475</v>
      </c>
      <c r="D106" s="471" t="s">
        <v>954</v>
      </c>
      <c r="E106" s="474" t="s">
        <v>225</v>
      </c>
      <c r="F106" s="471" t="str">
        <f t="shared" si="62"/>
        <v>000</v>
      </c>
      <c r="G106" s="472" t="s">
        <v>196</v>
      </c>
      <c r="H106" s="473">
        <v>570201</v>
      </c>
      <c r="I106" s="486" t="s">
        <v>1155</v>
      </c>
      <c r="J106" s="472" t="s">
        <v>193</v>
      </c>
      <c r="K106" s="487" t="str">
        <f>IF(J106="","",INDEX(CATALOGO!AT:AT,MATCH(POA_GC_2025!J106,CATALOGO!AS:AS,0)))</f>
        <v>0000</v>
      </c>
      <c r="L106" s="487" t="str">
        <f>IF(J106="","",INDEX(CATALOGO!AV:AV,MATCH(POA_GC_2025!J106,CATALOGO!AS:AS,0)))</f>
        <v>0000</v>
      </c>
      <c r="M106" s="488" t="str">
        <f>IF(D106="","",INDEX(CATALOGO!E:E,MATCH(D106,CATALOGO!D:D,0)))</f>
        <v>HOSPITAL GENERAL DE CHONE</v>
      </c>
      <c r="N106" s="489" t="str">
        <f>IF(E106="","",INDEX(CATALOGO!L:L,MATCH(POA_GC_2025!E106,CATALOGO!J:J,0)))</f>
        <v>PROVISION Y PRESTACION DE SERVICIOS DE SALUD</v>
      </c>
      <c r="O106" s="490" t="str">
        <f t="shared" si="63"/>
        <v>SIN PROYECTO</v>
      </c>
      <c r="P106" s="491" t="str">
        <f>IF(CR106="","",INDEX(CATALOGO!Q:Q,MATCH(POA_GC_2025!CR106,CATALOGO!P:P,0)))</f>
        <v>PRESTACION DE SERVICIOS DE SALUD SEGUNDO NIVEL</v>
      </c>
      <c r="Q106" s="496" t="str">
        <f>IF(H106="","",INDEX(CATALOGO!AD:AD,MATCH(POA_GC_2025!H106,CATALOGO!AC:AC,0)))</f>
        <v>SEGUROS</v>
      </c>
      <c r="R106" s="490" t="str">
        <f t="array" ref="R106">IF(J106="","",INDEX(CATALOGO!AR:AR,MATCH(J106,CATALOGO!AS:AS,0)))</f>
        <v>RECURSOS FISCALES</v>
      </c>
      <c r="S106" s="497" t="str">
        <f>IF(K106="","",INDEX(CATALOGO!AU:AU,MATCH(K106,CATALOGO!AT:AT,0)))</f>
        <v>SIN ORGANISMO</v>
      </c>
      <c r="T106" s="497" t="str">
        <f>IF(L106="","",INDEX(CATALOGO!AW:AW,MATCH(POA_GC_2025!L106,CATALOGO!AV:AV,0)))</f>
        <v>SIN CORRELATIVO</v>
      </c>
      <c r="U106" s="498" t="s">
        <v>495</v>
      </c>
      <c r="V106" s="499" t="s">
        <v>2503</v>
      </c>
      <c r="W106" s="499" t="s">
        <v>2504</v>
      </c>
      <c r="X106" s="500" t="str">
        <f t="array" ref="X106">IF(H106="","",INDEX(CATALOGO!AH:AH,MATCH(H106,CATALOGO!AC:AC,0)))</f>
        <v>06</v>
      </c>
      <c r="Y106" s="507" t="str">
        <f t="array" ref="Y106">IF(H106="","",INDEX(CATALOGO!AF:AF,MATCH(H106,CATALOGO!AC:AC,0)))</f>
        <v>NA</v>
      </c>
      <c r="Z106" s="507" t="str">
        <f t="array" ref="Z106">IF(H106="","",INDEX(CATALOGO!AG:AG,MATCH(H106,CATALOGO!AC:AC,0)))</f>
        <v>NA</v>
      </c>
      <c r="AA106" s="508" t="s">
        <v>207</v>
      </c>
      <c r="AB106" s="509" t="s">
        <v>2529</v>
      </c>
      <c r="AC106" s="510" t="s">
        <v>215</v>
      </c>
      <c r="AD106" s="511" t="s">
        <v>44</v>
      </c>
      <c r="AE106" s="512">
        <v>46073</v>
      </c>
      <c r="AF106" s="512">
        <v>46078</v>
      </c>
      <c r="AG106" s="512">
        <v>46078</v>
      </c>
      <c r="AH106" s="512">
        <v>46078</v>
      </c>
      <c r="AI106" s="512">
        <v>46080</v>
      </c>
      <c r="AJ106" s="519">
        <v>60</v>
      </c>
      <c r="AK106" s="512">
        <v>46080</v>
      </c>
      <c r="AL106" s="512">
        <v>46142</v>
      </c>
      <c r="AM106" s="511" t="s">
        <v>41</v>
      </c>
      <c r="AN106" s="520">
        <v>0</v>
      </c>
      <c r="AO106" s="520">
        <v>0</v>
      </c>
      <c r="AP106" s="520">
        <v>0</v>
      </c>
      <c r="AQ106" s="520">
        <v>0</v>
      </c>
      <c r="AR106" s="520">
        <v>0</v>
      </c>
      <c r="AS106" s="520">
        <v>0</v>
      </c>
      <c r="AT106" s="520">
        <v>0</v>
      </c>
      <c r="AU106" s="520">
        <v>0</v>
      </c>
      <c r="AV106" s="520">
        <v>0</v>
      </c>
      <c r="AW106" s="520">
        <v>0</v>
      </c>
      <c r="AX106" s="520">
        <v>0</v>
      </c>
      <c r="AY106" s="520">
        <v>57233.49</v>
      </c>
      <c r="AZ106" s="533">
        <f t="shared" si="64"/>
        <v>57233.49</v>
      </c>
      <c r="BA106" s="509"/>
      <c r="BB106" s="534">
        <f>SUMIFS(REPROGRAM!W:W,REPROGRAM!B:B,POA_GC_2025!A106)</f>
        <v>20887.2</v>
      </c>
      <c r="BC106" s="534">
        <f>SUMIFS(REPROGRAM!Y:Y,REPROGRAM!B:B,POA_GC_2025!A106)</f>
        <v>57233.49</v>
      </c>
      <c r="BD106" s="534">
        <f t="shared" si="65"/>
        <v>20887.200000000004</v>
      </c>
      <c r="BE106" s="520">
        <v>0</v>
      </c>
      <c r="BF106" s="539">
        <f>SUMIFS(CERT_PRES!$P:$P,CERT_PRES!$A:$A,$A106,CERT_PRES!$Q:$Q,"ENERO")</f>
        <v>0</v>
      </c>
      <c r="BG106" s="520">
        <v>0</v>
      </c>
      <c r="BH106" s="539">
        <f>SUMIFS(CERT_PRES!$P:$P,CERT_PRES!$A:$A,$A106,CERT_PRES!$Q:$Q,"FEBRERO")</f>
        <v>0</v>
      </c>
      <c r="BI106" s="520">
        <v>0</v>
      </c>
      <c r="BJ106" s="539">
        <f>SUMIFS(CERT_PRES!$P:$P,CERT_PRES!$A:$A,$A106,CERT_PRES!$Q:$Q,"MARZO")</f>
        <v>0</v>
      </c>
      <c r="BK106" s="520">
        <v>0</v>
      </c>
      <c r="BL106" s="539">
        <f>SUMIFS(CERT_PRES!$P:$P,CERT_PRES!$A:$A,$A106,CERT_PRES!$Q:$Q,"ABRIL")</f>
        <v>0</v>
      </c>
      <c r="BM106" s="520">
        <v>0</v>
      </c>
      <c r="BN106" s="539">
        <f>SUMIFS(CERT_PRES!$P:$P,CERT_PRES!$A:$A,$A106,CERT_PRES!$Q:$Q,"MAYO")</f>
        <v>0</v>
      </c>
      <c r="BO106" s="520">
        <v>20887.2</v>
      </c>
      <c r="BP106" s="539">
        <f>SUMIFS(CERT_PRES!$P:$P,CERT_PRES!$A:$A,$A106,CERT_PRES!$Q:$Q,"JUNIO")</f>
        <v>0</v>
      </c>
      <c r="BQ106" s="520">
        <v>0</v>
      </c>
      <c r="BR106" s="539">
        <f>SUMIFS(CERT_PRES!$P:$P,CERT_PRES!$A:$A,$A106,CERT_PRES!$Q:$Q,"JULIO")</f>
        <v>0</v>
      </c>
      <c r="BS106" s="520">
        <v>0</v>
      </c>
      <c r="BT106" s="539">
        <f>SUMIFS(CERT_PRES!$P:$P,CERT_PRES!$A:$A,$A106,CERT_PRES!$Q:$Q,"AGOSTO")</f>
        <v>0</v>
      </c>
      <c r="BU106" s="520">
        <v>0</v>
      </c>
      <c r="BV106" s="539">
        <f>SUMIFS(CERT_PRES!$P:$P,CERT_PRES!$A:$A,$A106,CERT_PRES!$Q:$Q,"SEPTIEMBRE")</f>
        <v>0</v>
      </c>
      <c r="BW106" s="520">
        <v>0</v>
      </c>
      <c r="BX106" s="539">
        <f>SUMIFS(CERT_PRES!$P:$P,CERT_PRES!$A:$A,$A106,CERT_PRES!$Q:$Q,"OCTUBRE")</f>
        <v>0</v>
      </c>
      <c r="BY106" s="520">
        <v>0</v>
      </c>
      <c r="BZ106" s="539">
        <f>SUMIFS(CERT_PRES!$P:$P,CERT_PRES!$A:$A,$A106,CERT_PRES!$Q:$Q,"NOVIEMBRE")</f>
        <v>0</v>
      </c>
      <c r="CA106" s="520">
        <v>0</v>
      </c>
      <c r="CB106" s="533">
        <f>SUMIFS(CERT_PRES!$P:$P,CERT_PRES!$A:$A,$A106,CERT_PRES!$Q:$Q,"DICIEMBRE")</f>
        <v>0</v>
      </c>
      <c r="CC106" s="533">
        <f t="shared" si="66"/>
        <v>20887.2</v>
      </c>
      <c r="CD106" s="552" t="str">
        <f t="shared" si="79"/>
        <v>SI</v>
      </c>
      <c r="CE106" s="553" t="str">
        <f t="shared" si="61"/>
        <v>VALIDADO</v>
      </c>
      <c r="CF106" s="554">
        <f>+((SUMIFS(REPROGRAM!$U:$U,REPROGRAM!$B:$B,$A106,REPROGRAM!$AA:$AA,"NO"))-(SUMIFS(REPROGRAM!$V:$V,REPROGRAM!$B:$B,$A106,REPROGRAM!$AA:$AA,"NO")))</f>
        <v>0</v>
      </c>
      <c r="CG106" s="554">
        <f t="shared" si="67"/>
        <v>20887.2</v>
      </c>
      <c r="CH106" s="554">
        <f t="shared" si="68"/>
        <v>0</v>
      </c>
      <c r="CI106" s="555" t="e">
        <f t="array" ref="CI106">IF(B106="","",INDEX(CATALOGO!C:C,MATCH(B106,CATALOGO!A:A,0)))</f>
        <v>#N/A</v>
      </c>
      <c r="CJ106" s="555" t="e">
        <f t="array" ref="CJ106">IF(B106="","",INDEX(CATALOGO!B:B,MATCH(B106,CATALOGO!A:A,0)))</f>
        <v>#N/A</v>
      </c>
      <c r="CK106" s="497" t="str">
        <f>IF(D106="","",INDEX(CATALOGO!G:G,MATCH(D106,CATALOGO!D:D,0)))</f>
        <v>COORDINACIÓN ZONAL 4</v>
      </c>
      <c r="CL106" s="497" t="str">
        <f>IF(D106="","",INDEX(CATALOGO!H:H,MATCH(D106,CATALOGO!D:D,0)))</f>
        <v>MANABI</v>
      </c>
      <c r="CM106" s="497" t="str">
        <f>IF(D106="","",INDEX(CATALOGO!I:I,MATCH(D106,CATALOGO!D:D,0)))</f>
        <v>CHONE</v>
      </c>
      <c r="CN106" s="556" t="str">
        <f t="array" ref="CN106">IF(H106="","",INDEX(CATALOGO!AE:AE,MATCH(H106,CATALOGO!AC:AC,0)))</f>
        <v>SEGUROS</v>
      </c>
      <c r="CO106" s="497" t="str">
        <f t="shared" si="69"/>
        <v>NO APLICA</v>
      </c>
      <c r="CP106" s="497" t="str">
        <f>IF(E106="","",INDEX(CATALOGO!K:K,MATCH(POA_GC_2025!E106,CATALOGO!J:J,0)))</f>
        <v>PROV</v>
      </c>
      <c r="CQ106" s="497" t="str">
        <f t="shared" si="70"/>
        <v>CORRIENTE</v>
      </c>
      <c r="CR106" s="497" t="str">
        <f t="shared" si="71"/>
        <v>90000004</v>
      </c>
      <c r="CS106" s="562" t="str">
        <f>IFERROR(VLOOKUP(E106,CATALOGO!$AY$3:$AZ$24,2,0)," ")</f>
        <v>G21</v>
      </c>
      <c r="CT106" s="563" t="str">
        <f>IF(E106="","",INDEX(CATALOGO!AK:AK,MATCH(POA_GC_2025!E106,CATALOGO!AN:AN,0)))</f>
        <v>Mejorar las condiciones de vida de la población de forma integral, promoviendo el acceso equitativo a salud, vivienda y bienestar social.</v>
      </c>
      <c r="CU106" s="563" t="str">
        <f>IF(E106="","",INDEX(CATALOGO!AL:AL,MATCH(POA_GC_2025!E106,CATALOGO!AN:AN,0)))</f>
        <v>OE5 Incrementar la cobertura de las prestaciones de servicios de salud</v>
      </c>
      <c r="CV106" s="552" t="str">
        <f>IF(CU106="","",INDEX(CATALOGO!AM:AM,MATCH(POA_GC_2025!CU106,CATALOGO!AL:AL,0)))</f>
        <v>OE_5</v>
      </c>
      <c r="CW106" s="564"/>
      <c r="CX106" s="565">
        <f>SUMIFS(CERT_ACT_POA!AM:AM,CERT_ACT_POA!C:C,A106)</f>
        <v>20887.2</v>
      </c>
      <c r="CY106" s="565">
        <f t="shared" si="72"/>
        <v>3.637978807091713E-12</v>
      </c>
      <c r="CZ106" s="566">
        <f>SUMIFS(CERT_ACT_POA!$AD:$AD,CERT_ACT_POA!$C:$C,POA_GC_2025!$A106)</f>
        <v>0</v>
      </c>
      <c r="DA106" s="566">
        <f>SUMIFS(CERT_ACT_POA!$AE:$AE,CERT_ACT_POA!$C:$C,POA_GC_2025!$A106)</f>
        <v>0</v>
      </c>
      <c r="DB106" s="566">
        <f>SUMIFS(CERT_ACT_POA!$AF:$AF,CERT_ACT_POA!$C:$C,POA_GC_2025!$A106)</f>
        <v>0</v>
      </c>
      <c r="DC106" s="552" t="str">
        <f t="shared" si="73"/>
        <v>57</v>
      </c>
      <c r="DD106" s="509"/>
      <c r="DE106" s="573"/>
      <c r="DF106" s="574">
        <f>SUMIFS(CERT_PRES!$M:$M,CERT_PRES!$A:$A,$A106)</f>
        <v>20887.2</v>
      </c>
      <c r="DG106" s="574">
        <f>SUMIFS(CERT_PRES!$O:$O,CERT_PRES!$A:$A,$A106)</f>
        <v>0</v>
      </c>
      <c r="DH106" s="574">
        <f>SUMIFS(CERT_PRES!$P:$P,CERT_PRES!$A:$A,$A106)</f>
        <v>0</v>
      </c>
      <c r="DI106" s="587">
        <f t="shared" si="74"/>
        <v>0</v>
      </c>
      <c r="DJ106" s="668">
        <f>IFERROR(VLOOKUP($A106,CERT_PRES!$A$6:$L$3884,12,0),0)</f>
        <v>31</v>
      </c>
      <c r="DK106" s="574" t="str">
        <f t="shared" si="75"/>
        <v>OK</v>
      </c>
      <c r="DL106" s="574" t="str">
        <f t="shared" si="76"/>
        <v>OK</v>
      </c>
      <c r="DM106" s="574">
        <f t="shared" si="41"/>
        <v>0</v>
      </c>
      <c r="DN106" s="574" t="str">
        <f t="shared" si="40"/>
        <v/>
      </c>
      <c r="DO106" s="588">
        <f>IFERROR(VLOOKUP(A106,#REF!,82,0),0)</f>
        <v>0</v>
      </c>
      <c r="DP106" s="589">
        <f t="shared" si="77"/>
        <v>20887.2</v>
      </c>
      <c r="DQ106" s="590">
        <f t="shared" si="78"/>
        <v>0</v>
      </c>
    </row>
    <row r="107" spans="1:121" s="39" customFormat="1" ht="17.25" customHeight="1">
      <c r="A107" s="3" t="s">
        <v>2765</v>
      </c>
      <c r="B107" s="470" t="str">
        <f>IF(D107="","",INDEX(CATALOGO!E:E,MATCH(D107,CATALOGO!D:D,0)))</f>
        <v>HOSPITAL GENERAL DE CHONE</v>
      </c>
      <c r="C107" s="218" t="s">
        <v>2476</v>
      </c>
      <c r="D107" s="471" t="s">
        <v>954</v>
      </c>
      <c r="E107" s="474" t="s">
        <v>225</v>
      </c>
      <c r="F107" s="471" t="str">
        <f t="shared" si="62"/>
        <v>000</v>
      </c>
      <c r="G107" s="472" t="s">
        <v>196</v>
      </c>
      <c r="H107" s="473">
        <v>570201</v>
      </c>
      <c r="I107" s="486" t="s">
        <v>1155</v>
      </c>
      <c r="J107" s="472" t="s">
        <v>193</v>
      </c>
      <c r="K107" s="487" t="str">
        <f>IF(J107="","",INDEX(CATALOGO!AT:AT,MATCH(POA_GC_2025!J107,CATALOGO!AS:AS,0)))</f>
        <v>0000</v>
      </c>
      <c r="L107" s="487" t="str">
        <f>IF(J107="","",INDEX(CATALOGO!AV:AV,MATCH(POA_GC_2025!J107,CATALOGO!AS:AS,0)))</f>
        <v>0000</v>
      </c>
      <c r="M107" s="488" t="str">
        <f>IF(D107="","",INDEX(CATALOGO!E:E,MATCH(D107,CATALOGO!D:D,0)))</f>
        <v>HOSPITAL GENERAL DE CHONE</v>
      </c>
      <c r="N107" s="489" t="str">
        <f>IF(E107="","",INDEX(CATALOGO!L:L,MATCH(POA_GC_2025!E107,CATALOGO!J:J,0)))</f>
        <v>PROVISION Y PRESTACION DE SERVICIOS DE SALUD</v>
      </c>
      <c r="O107" s="490" t="str">
        <f t="shared" si="63"/>
        <v>SIN PROYECTO</v>
      </c>
      <c r="P107" s="491" t="str">
        <f>IF(CR107="","",INDEX(CATALOGO!Q:Q,MATCH(POA_GC_2025!CR107,CATALOGO!P:P,0)))</f>
        <v>PRESTACION DE SERVICIOS DE SALUD SEGUNDO NIVEL</v>
      </c>
      <c r="Q107" s="496" t="str">
        <f>IF(H107="","",INDEX(CATALOGO!AD:AD,MATCH(POA_GC_2025!H107,CATALOGO!AC:AC,0)))</f>
        <v>SEGUROS</v>
      </c>
      <c r="R107" s="490" t="str">
        <f t="array" ref="R107">IF(J107="","",INDEX(CATALOGO!AR:AR,MATCH(J107,CATALOGO!AS:AS,0)))</f>
        <v>RECURSOS FISCALES</v>
      </c>
      <c r="S107" s="497" t="str">
        <f>IF(K107="","",INDEX(CATALOGO!AU:AU,MATCH(K107,CATALOGO!AT:AT,0)))</f>
        <v>SIN ORGANISMO</v>
      </c>
      <c r="T107" s="497" t="str">
        <f>IF(L107="","",INDEX(CATALOGO!AW:AW,MATCH(POA_GC_2025!L107,CATALOGO!AV:AV,0)))</f>
        <v>SIN CORRELATIVO</v>
      </c>
      <c r="U107" s="498" t="s">
        <v>495</v>
      </c>
      <c r="V107" s="499" t="s">
        <v>2503</v>
      </c>
      <c r="W107" s="499" t="s">
        <v>2504</v>
      </c>
      <c r="X107" s="500" t="str">
        <f t="array" ref="X107">IF(H107="","",INDEX(CATALOGO!AH:AH,MATCH(H107,CATALOGO!AC:AC,0)))</f>
        <v>06</v>
      </c>
      <c r="Y107" s="507" t="str">
        <f t="array" ref="Y107">IF(H107="","",INDEX(CATALOGO!AF:AF,MATCH(H107,CATALOGO!AC:AC,0)))</f>
        <v>NA</v>
      </c>
      <c r="Z107" s="507" t="str">
        <f t="array" ref="Z107">IF(H107="","",INDEX(CATALOGO!AG:AG,MATCH(H107,CATALOGO!AC:AC,0)))</f>
        <v>NA</v>
      </c>
      <c r="AA107" s="508" t="s">
        <v>194</v>
      </c>
      <c r="AB107" s="509" t="s">
        <v>2778</v>
      </c>
      <c r="AC107" s="510" t="s">
        <v>206</v>
      </c>
      <c r="AD107" s="511" t="s">
        <v>41</v>
      </c>
      <c r="AE107" s="512">
        <v>46063</v>
      </c>
      <c r="AF107" s="512">
        <v>46068</v>
      </c>
      <c r="AG107" s="512">
        <v>46071</v>
      </c>
      <c r="AH107" s="512">
        <v>46101</v>
      </c>
      <c r="AI107" s="512">
        <v>46106</v>
      </c>
      <c r="AJ107" s="519"/>
      <c r="AK107" s="512">
        <v>46117</v>
      </c>
      <c r="AL107" s="512">
        <v>46122</v>
      </c>
      <c r="AM107" s="511" t="s">
        <v>41</v>
      </c>
      <c r="AN107" s="520">
        <v>0</v>
      </c>
      <c r="AO107" s="520">
        <v>0</v>
      </c>
      <c r="AP107" s="520">
        <v>23377.79</v>
      </c>
      <c r="AQ107" s="520">
        <v>0</v>
      </c>
      <c r="AR107" s="520">
        <v>0</v>
      </c>
      <c r="AS107" s="520">
        <v>0</v>
      </c>
      <c r="AT107" s="520">
        <v>0</v>
      </c>
      <c r="AU107" s="520">
        <v>0</v>
      </c>
      <c r="AV107" s="520">
        <v>0</v>
      </c>
      <c r="AW107" s="520">
        <v>0</v>
      </c>
      <c r="AX107" s="520">
        <v>0</v>
      </c>
      <c r="AY107" s="520">
        <v>0</v>
      </c>
      <c r="AZ107" s="533">
        <f t="shared" si="64"/>
        <v>23377.79</v>
      </c>
      <c r="BA107" s="509"/>
      <c r="BB107" s="534">
        <f>SUMIFS(REPROGRAM!W:W,REPROGRAM!B:B,POA_GC_2025!A107)</f>
        <v>1455.08</v>
      </c>
      <c r="BC107" s="534">
        <f>SUMIFS(REPROGRAM!Y:Y,REPROGRAM!B:B,POA_GC_2025!A107)</f>
        <v>20887.2</v>
      </c>
      <c r="BD107" s="534">
        <f t="shared" si="65"/>
        <v>3945.6700000000019</v>
      </c>
      <c r="BE107" s="520">
        <v>0</v>
      </c>
      <c r="BF107" s="539">
        <f>SUMIFS(CERT_PRES!$P:$P,CERT_PRES!$A:$A,$A107,CERT_PRES!$Q:$Q,"ENERO")</f>
        <v>0</v>
      </c>
      <c r="BG107" s="520">
        <v>0</v>
      </c>
      <c r="BH107" s="539">
        <f>SUMIFS(CERT_PRES!$P:$P,CERT_PRES!$A:$A,$A107,CERT_PRES!$Q:$Q,"FEBRERO")</f>
        <v>0</v>
      </c>
      <c r="BI107" s="520">
        <v>0</v>
      </c>
      <c r="BJ107" s="539">
        <f>SUMIFS(CERT_PRES!$P:$P,CERT_PRES!$A:$A,$A107,CERT_PRES!$Q:$Q,"MARZO")</f>
        <v>0</v>
      </c>
      <c r="BK107" s="520">
        <v>0</v>
      </c>
      <c r="BL107" s="539">
        <f>SUMIFS(CERT_PRES!$P:$P,CERT_PRES!$A:$A,$A107,CERT_PRES!$Q:$Q,"ABRIL")</f>
        <v>0</v>
      </c>
      <c r="BM107" s="520">
        <v>3945.67</v>
      </c>
      <c r="BN107" s="539">
        <f>SUMIFS(CERT_PRES!$P:$P,CERT_PRES!$A:$A,$A107,CERT_PRES!$Q:$Q,"MAYO")</f>
        <v>3945.67</v>
      </c>
      <c r="BO107" s="520">
        <v>0</v>
      </c>
      <c r="BP107" s="539">
        <f>SUMIFS(CERT_PRES!$P:$P,CERT_PRES!$A:$A,$A107,CERT_PRES!$Q:$Q,"JUNIO")</f>
        <v>0</v>
      </c>
      <c r="BQ107" s="520">
        <v>0</v>
      </c>
      <c r="BR107" s="539">
        <f>SUMIFS(CERT_PRES!$P:$P,CERT_PRES!$A:$A,$A107,CERT_PRES!$Q:$Q,"JULIO")</f>
        <v>0</v>
      </c>
      <c r="BS107" s="520">
        <v>0</v>
      </c>
      <c r="BT107" s="539">
        <f>SUMIFS(CERT_PRES!$P:$P,CERT_PRES!$A:$A,$A107,CERT_PRES!$Q:$Q,"AGOSTO")</f>
        <v>0</v>
      </c>
      <c r="BU107" s="520">
        <v>0</v>
      </c>
      <c r="BV107" s="539">
        <f>SUMIFS(CERT_PRES!$P:$P,CERT_PRES!$A:$A,$A107,CERT_PRES!$Q:$Q,"SEPTIEMBRE")</f>
        <v>0</v>
      </c>
      <c r="BW107" s="520">
        <v>0</v>
      </c>
      <c r="BX107" s="539">
        <f>SUMIFS(CERT_PRES!$P:$P,CERT_PRES!$A:$A,$A107,CERT_PRES!$Q:$Q,"OCTUBRE")</f>
        <v>0</v>
      </c>
      <c r="BY107" s="520">
        <v>0</v>
      </c>
      <c r="BZ107" s="539">
        <f>SUMIFS(CERT_PRES!$P:$P,CERT_PRES!$A:$A,$A107,CERT_PRES!$Q:$Q,"NOVIEMBRE")</f>
        <v>0</v>
      </c>
      <c r="CA107" s="520">
        <v>0</v>
      </c>
      <c r="CB107" s="533">
        <f>SUMIFS(CERT_PRES!$P:$P,CERT_PRES!$A:$A,$A107,CERT_PRES!$Q:$Q,"DICIEMBRE")</f>
        <v>0</v>
      </c>
      <c r="CC107" s="533">
        <f t="shared" si="66"/>
        <v>3945.67</v>
      </c>
      <c r="CD107" s="552" t="str">
        <f t="shared" si="79"/>
        <v>SI</v>
      </c>
      <c r="CE107" s="553" t="str">
        <f t="shared" si="61"/>
        <v>VALIDADO</v>
      </c>
      <c r="CF107" s="554">
        <f>+((SUMIFS(REPROGRAM!$U:$U,REPROGRAM!$B:$B,$A107,REPROGRAM!$AA:$AA,"NO"))-(SUMIFS(REPROGRAM!$V:$V,REPROGRAM!$B:$B,$A107,REPROGRAM!$AA:$AA,"NO")))</f>
        <v>0</v>
      </c>
      <c r="CG107" s="554">
        <f t="shared" si="67"/>
        <v>3945.67</v>
      </c>
      <c r="CH107" s="554">
        <f t="shared" si="68"/>
        <v>0</v>
      </c>
      <c r="CI107" s="555" t="e">
        <f t="array" ref="CI107">IF(B107="","",INDEX(CATALOGO!C:C,MATCH(B107,CATALOGO!A:A,0)))</f>
        <v>#N/A</v>
      </c>
      <c r="CJ107" s="555" t="e">
        <f t="array" ref="CJ107">IF(B107="","",INDEX(CATALOGO!B:B,MATCH(B107,CATALOGO!A:A,0)))</f>
        <v>#N/A</v>
      </c>
      <c r="CK107" s="497" t="str">
        <f>IF(D107="","",INDEX(CATALOGO!G:G,MATCH(D107,CATALOGO!D:D,0)))</f>
        <v>COORDINACIÓN ZONAL 4</v>
      </c>
      <c r="CL107" s="497" t="str">
        <f>IF(D107="","",INDEX(CATALOGO!H:H,MATCH(D107,CATALOGO!D:D,0)))</f>
        <v>MANABI</v>
      </c>
      <c r="CM107" s="497" t="str">
        <f>IF(D107="","",INDEX(CATALOGO!I:I,MATCH(D107,CATALOGO!D:D,0)))</f>
        <v>CHONE</v>
      </c>
      <c r="CN107" s="556" t="str">
        <f t="array" ref="CN107">IF(H107="","",INDEX(CATALOGO!AE:AE,MATCH(H107,CATALOGO!AC:AC,0)))</f>
        <v>SEGUROS</v>
      </c>
      <c r="CO107" s="497" t="str">
        <f t="shared" si="69"/>
        <v>NO APLICA</v>
      </c>
      <c r="CP107" s="497" t="str">
        <f>IF(E107="","",INDEX(CATALOGO!K:K,MATCH(POA_GC_2025!E107,CATALOGO!J:J,0)))</f>
        <v>PROV</v>
      </c>
      <c r="CQ107" s="497" t="str">
        <f t="shared" si="70"/>
        <v>CORRIENTE</v>
      </c>
      <c r="CR107" s="497" t="str">
        <f t="shared" si="71"/>
        <v>90000004</v>
      </c>
      <c r="CS107" s="562" t="str">
        <f>IFERROR(VLOOKUP(E107,CATALOGO!$AY$3:$AZ$24,2,0)," ")</f>
        <v>G21</v>
      </c>
      <c r="CT107" s="563" t="str">
        <f>IF(E107="","",INDEX(CATALOGO!AK:AK,MATCH(POA_GC_2025!E107,CATALOGO!AN:AN,0)))</f>
        <v>Mejorar las condiciones de vida de la población de forma integral, promoviendo el acceso equitativo a salud, vivienda y bienestar social.</v>
      </c>
      <c r="CU107" s="563" t="str">
        <f>IF(E107="","",INDEX(CATALOGO!AL:AL,MATCH(POA_GC_2025!E107,CATALOGO!AN:AN,0)))</f>
        <v>OE5 Incrementar la cobertura de las prestaciones de servicios de salud</v>
      </c>
      <c r="CV107" s="552" t="str">
        <f>IF(CU107="","",INDEX(CATALOGO!AM:AM,MATCH(POA_GC_2025!CU107,CATALOGO!AL:AL,0)))</f>
        <v>OE_5</v>
      </c>
      <c r="CW107" s="564"/>
      <c r="CX107" s="565">
        <f>SUMIFS(CERT_ACT_POA!AM:AM,CERT_ACT_POA!C:C,A107)</f>
        <v>3945.67</v>
      </c>
      <c r="CY107" s="565">
        <f t="shared" si="72"/>
        <v>1.8189894035458565E-12</v>
      </c>
      <c r="CZ107" s="566">
        <f>SUMIFS(CERT_ACT_POA!$AD:$AD,CERT_ACT_POA!$C:$C,POA_GC_2025!$A107)</f>
        <v>0</v>
      </c>
      <c r="DA107" s="566">
        <f>SUMIFS(CERT_ACT_POA!$AE:$AE,CERT_ACT_POA!$C:$C,POA_GC_2025!$A107)</f>
        <v>0</v>
      </c>
      <c r="DB107" s="566">
        <f>SUMIFS(CERT_ACT_POA!$AF:$AF,CERT_ACT_POA!$C:$C,POA_GC_2025!$A107)</f>
        <v>0</v>
      </c>
      <c r="DC107" s="552" t="str">
        <f t="shared" si="73"/>
        <v>57</v>
      </c>
      <c r="DD107" s="509"/>
      <c r="DE107" s="573"/>
      <c r="DF107" s="574">
        <f>SUMIFS(CERT_PRES!$M:$M,CERT_PRES!$A:$A,$A107)</f>
        <v>0</v>
      </c>
      <c r="DG107" s="574">
        <f>SUMIFS(CERT_PRES!$O:$O,CERT_PRES!$A:$A,$A107)</f>
        <v>3945.67</v>
      </c>
      <c r="DH107" s="574">
        <f>SUMIFS(CERT_PRES!$P:$P,CERT_PRES!$A:$A,$A107)</f>
        <v>3945.67</v>
      </c>
      <c r="DI107" s="587">
        <f t="shared" si="74"/>
        <v>0</v>
      </c>
      <c r="DJ107" s="668">
        <f>IFERROR(VLOOKUP($A107,CERT_PRES!$A$6:$L$3884,12,0),0)</f>
        <v>33</v>
      </c>
      <c r="DK107" s="574" t="str">
        <f t="shared" si="75"/>
        <v>OK</v>
      </c>
      <c r="DL107" s="574" t="str">
        <f t="shared" si="76"/>
        <v>OK</v>
      </c>
      <c r="DM107" s="574">
        <f t="shared" si="41"/>
        <v>3945.67</v>
      </c>
      <c r="DN107" s="574" t="str">
        <f t="shared" si="40"/>
        <v/>
      </c>
      <c r="DO107" s="588">
        <f>IFERROR(VLOOKUP(A107,#REF!,82,0),0)</f>
        <v>0</v>
      </c>
      <c r="DP107" s="589">
        <f t="shared" si="77"/>
        <v>3945.67</v>
      </c>
      <c r="DQ107" s="590">
        <f t="shared" si="78"/>
        <v>0</v>
      </c>
    </row>
    <row r="108" spans="1:121" s="39" customFormat="1" ht="17.25" customHeight="1">
      <c r="A108" s="3" t="s">
        <v>2766</v>
      </c>
      <c r="B108" s="470" t="str">
        <f>IF(D108="","",INDEX(CATALOGO!E:E,MATCH(D108,CATALOGO!D:D,0)))</f>
        <v>HOSPITAL GENERAL DE CHONE</v>
      </c>
      <c r="C108" s="218" t="s">
        <v>2475</v>
      </c>
      <c r="D108" s="471" t="s">
        <v>954</v>
      </c>
      <c r="E108" s="474" t="s">
        <v>225</v>
      </c>
      <c r="F108" s="471" t="str">
        <f t="shared" si="62"/>
        <v>000</v>
      </c>
      <c r="G108" s="472" t="s">
        <v>196</v>
      </c>
      <c r="H108" s="473">
        <v>570201</v>
      </c>
      <c r="I108" s="486" t="s">
        <v>1155</v>
      </c>
      <c r="J108" s="472" t="s">
        <v>193</v>
      </c>
      <c r="K108" s="487" t="str">
        <f>IF(J108="","",INDEX(CATALOGO!AT:AT,MATCH(POA_GC_2025!J108,CATALOGO!AS:AS,0)))</f>
        <v>0000</v>
      </c>
      <c r="L108" s="487" t="str">
        <f>IF(J108="","",INDEX(CATALOGO!AV:AV,MATCH(POA_GC_2025!J108,CATALOGO!AS:AS,0)))</f>
        <v>0000</v>
      </c>
      <c r="M108" s="488" t="str">
        <f>IF(D108="","",INDEX(CATALOGO!E:E,MATCH(D108,CATALOGO!D:D,0)))</f>
        <v>HOSPITAL GENERAL DE CHONE</v>
      </c>
      <c r="N108" s="489" t="str">
        <f>IF(E108="","",INDEX(CATALOGO!L:L,MATCH(POA_GC_2025!E108,CATALOGO!J:J,0)))</f>
        <v>PROVISION Y PRESTACION DE SERVICIOS DE SALUD</v>
      </c>
      <c r="O108" s="490" t="str">
        <f t="shared" si="63"/>
        <v>SIN PROYECTO</v>
      </c>
      <c r="P108" s="491" t="str">
        <f>IF(CR108="","",INDEX(CATALOGO!Q:Q,MATCH(POA_GC_2025!CR108,CATALOGO!P:P,0)))</f>
        <v>PRESTACION DE SERVICIOS DE SALUD SEGUNDO NIVEL</v>
      </c>
      <c r="Q108" s="496" t="str">
        <f>IF(H108="","",INDEX(CATALOGO!AD:AD,MATCH(POA_GC_2025!H108,CATALOGO!AC:AC,0)))</f>
        <v>SEGUROS</v>
      </c>
      <c r="R108" s="490" t="str">
        <f t="array" ref="R108">IF(J108="","",INDEX(CATALOGO!AR:AR,MATCH(J108,CATALOGO!AS:AS,0)))</f>
        <v>RECURSOS FISCALES</v>
      </c>
      <c r="S108" s="497" t="str">
        <f>IF(K108="","",INDEX(CATALOGO!AU:AU,MATCH(K108,CATALOGO!AT:AT,0)))</f>
        <v>SIN ORGANISMO</v>
      </c>
      <c r="T108" s="497" t="str">
        <f>IF(L108="","",INDEX(CATALOGO!AW:AW,MATCH(POA_GC_2025!L108,CATALOGO!AV:AV,0)))</f>
        <v>SIN CORRELATIVO</v>
      </c>
      <c r="U108" s="498" t="s">
        <v>495</v>
      </c>
      <c r="V108" s="499" t="s">
        <v>2503</v>
      </c>
      <c r="W108" s="499" t="s">
        <v>2504</v>
      </c>
      <c r="X108" s="500" t="str">
        <f t="array" ref="X108">IF(H108="","",INDEX(CATALOGO!AH:AH,MATCH(H108,CATALOGO!AC:AC,0)))</f>
        <v>06</v>
      </c>
      <c r="Y108" s="507" t="str">
        <f t="array" ref="Y108">IF(H108="","",INDEX(CATALOGO!AF:AF,MATCH(H108,CATALOGO!AC:AC,0)))</f>
        <v>NA</v>
      </c>
      <c r="Z108" s="507" t="str">
        <f t="array" ref="Z108">IF(H108="","",INDEX(CATALOGO!AG:AG,MATCH(H108,CATALOGO!AC:AC,0)))</f>
        <v>NA</v>
      </c>
      <c r="AA108" s="508" t="s">
        <v>194</v>
      </c>
      <c r="AB108" s="509"/>
      <c r="AC108" s="510" t="s">
        <v>215</v>
      </c>
      <c r="AD108" s="511" t="s">
        <v>41</v>
      </c>
      <c r="AE108" s="512">
        <v>46073</v>
      </c>
      <c r="AF108" s="512">
        <v>46073</v>
      </c>
      <c r="AG108" s="512">
        <v>46056</v>
      </c>
      <c r="AH108" s="512">
        <v>46056</v>
      </c>
      <c r="AI108" s="512">
        <v>46056</v>
      </c>
      <c r="AJ108" s="519"/>
      <c r="AK108" s="512">
        <v>46056</v>
      </c>
      <c r="AL108" s="512">
        <v>46078</v>
      </c>
      <c r="AM108" s="511" t="s">
        <v>41</v>
      </c>
      <c r="AN108" s="520">
        <v>0</v>
      </c>
      <c r="AO108" s="520">
        <v>0</v>
      </c>
      <c r="AP108" s="520">
        <v>450000</v>
      </c>
      <c r="AQ108" s="520">
        <v>0</v>
      </c>
      <c r="AR108" s="520">
        <v>0</v>
      </c>
      <c r="AS108" s="520">
        <v>0</v>
      </c>
      <c r="AT108" s="520">
        <v>0</v>
      </c>
      <c r="AU108" s="520">
        <v>0</v>
      </c>
      <c r="AV108" s="520">
        <v>0</v>
      </c>
      <c r="AW108" s="520">
        <v>0</v>
      </c>
      <c r="AX108" s="520">
        <v>0</v>
      </c>
      <c r="AY108" s="520">
        <v>0</v>
      </c>
      <c r="AZ108" s="533">
        <f t="shared" si="64"/>
        <v>450000</v>
      </c>
      <c r="BA108" s="509"/>
      <c r="BB108" s="534">
        <f>SUMIFS(REPROGRAM!W:W,REPROGRAM!B:B,POA_GC_2025!A108)</f>
        <v>0</v>
      </c>
      <c r="BC108" s="534">
        <f>SUMIFS(REPROGRAM!Y:Y,REPROGRAM!B:B,POA_GC_2025!A108)</f>
        <v>450000</v>
      </c>
      <c r="BD108" s="534">
        <f t="shared" si="65"/>
        <v>0</v>
      </c>
      <c r="BE108" s="520">
        <v>0</v>
      </c>
      <c r="BF108" s="539">
        <f>SUMIFS(CERT_PRES!$P:$P,CERT_PRES!$A:$A,$A108,CERT_PRES!$Q:$Q,"ENERO")</f>
        <v>0</v>
      </c>
      <c r="BG108" s="520">
        <v>0</v>
      </c>
      <c r="BH108" s="539">
        <f>SUMIFS(CERT_PRES!$P:$P,CERT_PRES!$A:$A,$A108,CERT_PRES!$Q:$Q,"FEBRERO")</f>
        <v>0</v>
      </c>
      <c r="BI108" s="520">
        <v>0</v>
      </c>
      <c r="BJ108" s="539">
        <f>SUMIFS(CERT_PRES!$P:$P,CERT_PRES!$A:$A,$A108,CERT_PRES!$Q:$Q,"MARZO")</f>
        <v>0</v>
      </c>
      <c r="BK108" s="520">
        <v>0</v>
      </c>
      <c r="BL108" s="539">
        <f>SUMIFS(CERT_PRES!$P:$P,CERT_PRES!$A:$A,$A108,CERT_PRES!$Q:$Q,"ABRIL")</f>
        <v>0</v>
      </c>
      <c r="BM108" s="520">
        <v>0</v>
      </c>
      <c r="BN108" s="539">
        <f>SUMIFS(CERT_PRES!$P:$P,CERT_PRES!$A:$A,$A108,CERT_PRES!$Q:$Q,"MAYO")</f>
        <v>0</v>
      </c>
      <c r="BO108" s="520">
        <v>0</v>
      </c>
      <c r="BP108" s="539">
        <f>SUMIFS(CERT_PRES!$P:$P,CERT_PRES!$A:$A,$A108,CERT_PRES!$Q:$Q,"JUNIO")</f>
        <v>0</v>
      </c>
      <c r="BQ108" s="520">
        <v>0</v>
      </c>
      <c r="BR108" s="539">
        <f>SUMIFS(CERT_PRES!$P:$P,CERT_PRES!$A:$A,$A108,CERT_PRES!$Q:$Q,"JULIO")</f>
        <v>0</v>
      </c>
      <c r="BS108" s="520">
        <v>0</v>
      </c>
      <c r="BT108" s="539">
        <f>SUMIFS(CERT_PRES!$P:$P,CERT_PRES!$A:$A,$A108,CERT_PRES!$Q:$Q,"AGOSTO")</f>
        <v>0</v>
      </c>
      <c r="BU108" s="520">
        <v>0</v>
      </c>
      <c r="BV108" s="539">
        <f>SUMIFS(CERT_PRES!$P:$P,CERT_PRES!$A:$A,$A108,CERT_PRES!$Q:$Q,"SEPTIEMBRE")</f>
        <v>0</v>
      </c>
      <c r="BW108" s="520">
        <v>0</v>
      </c>
      <c r="BX108" s="539">
        <f>SUMIFS(CERT_PRES!$P:$P,CERT_PRES!$A:$A,$A108,CERT_PRES!$Q:$Q,"OCTUBRE")</f>
        <v>0</v>
      </c>
      <c r="BY108" s="520">
        <v>0</v>
      </c>
      <c r="BZ108" s="539">
        <f>SUMIFS(CERT_PRES!$P:$P,CERT_PRES!$A:$A,$A108,CERT_PRES!$Q:$Q,"NOVIEMBRE")</f>
        <v>0</v>
      </c>
      <c r="CA108" s="520">
        <v>0</v>
      </c>
      <c r="CB108" s="533">
        <f>SUMIFS(CERT_PRES!$P:$P,CERT_PRES!$A:$A,$A108,CERT_PRES!$Q:$Q,"DICIEMBRE")</f>
        <v>0</v>
      </c>
      <c r="CC108" s="533">
        <f t="shared" si="66"/>
        <v>0</v>
      </c>
      <c r="CD108" s="552" t="str">
        <f t="shared" si="79"/>
        <v>NO</v>
      </c>
      <c r="CE108" s="553" t="str">
        <f t="shared" si="61"/>
        <v>VALIDADO</v>
      </c>
      <c r="CF108" s="554">
        <f>+((SUMIFS(REPROGRAM!$U:$U,REPROGRAM!$B:$B,$A108,REPROGRAM!$AA:$AA,"NO"))-(SUMIFS(REPROGRAM!$V:$V,REPROGRAM!$B:$B,$A108,REPROGRAM!$AA:$AA,"NO")))</f>
        <v>0</v>
      </c>
      <c r="CG108" s="554">
        <f t="shared" si="67"/>
        <v>0</v>
      </c>
      <c r="CH108" s="554">
        <f t="shared" si="68"/>
        <v>0</v>
      </c>
      <c r="CI108" s="555" t="e">
        <f t="array" ref="CI108">IF(B108="","",INDEX(CATALOGO!C:C,MATCH(B108,CATALOGO!A:A,0)))</f>
        <v>#N/A</v>
      </c>
      <c r="CJ108" s="555" t="e">
        <f t="array" ref="CJ108">IF(B108="","",INDEX(CATALOGO!B:B,MATCH(B108,CATALOGO!A:A,0)))</f>
        <v>#N/A</v>
      </c>
      <c r="CK108" s="497" t="str">
        <f>IF(D108="","",INDEX(CATALOGO!G:G,MATCH(D108,CATALOGO!D:D,0)))</f>
        <v>COORDINACIÓN ZONAL 4</v>
      </c>
      <c r="CL108" s="497" t="str">
        <f>IF(D108="","",INDEX(CATALOGO!H:H,MATCH(D108,CATALOGO!D:D,0)))</f>
        <v>MANABI</v>
      </c>
      <c r="CM108" s="497" t="str">
        <f>IF(D108="","",INDEX(CATALOGO!I:I,MATCH(D108,CATALOGO!D:D,0)))</f>
        <v>CHONE</v>
      </c>
      <c r="CN108" s="556" t="str">
        <f t="array" ref="CN108">IF(H108="","",INDEX(CATALOGO!AE:AE,MATCH(H108,CATALOGO!AC:AC,0)))</f>
        <v>SEGUROS</v>
      </c>
      <c r="CO108" s="497" t="str">
        <f t="shared" si="69"/>
        <v>NO APLICA</v>
      </c>
      <c r="CP108" s="497" t="str">
        <f>IF(E108="","",INDEX(CATALOGO!K:K,MATCH(POA_GC_2025!E108,CATALOGO!J:J,0)))</f>
        <v>PROV</v>
      </c>
      <c r="CQ108" s="497" t="str">
        <f t="shared" si="70"/>
        <v>CORRIENTE</v>
      </c>
      <c r="CR108" s="497" t="str">
        <f t="shared" si="71"/>
        <v>90000004</v>
      </c>
      <c r="CS108" s="562" t="str">
        <f>IFERROR(VLOOKUP(E108,CATALOGO!$AY$3:$AZ$24,2,0)," ")</f>
        <v>G21</v>
      </c>
      <c r="CT108" s="563" t="str">
        <f>IF(E108="","",INDEX(CATALOGO!AK:AK,MATCH(POA_GC_2025!E108,CATALOGO!AN:AN,0)))</f>
        <v>Mejorar las condiciones de vida de la población de forma integral, promoviendo el acceso equitativo a salud, vivienda y bienestar social.</v>
      </c>
      <c r="CU108" s="563" t="str">
        <f>IF(E108="","",INDEX(CATALOGO!AL:AL,MATCH(POA_GC_2025!E108,CATALOGO!AN:AN,0)))</f>
        <v>OE5 Incrementar la cobertura de las prestaciones de servicios de salud</v>
      </c>
      <c r="CV108" s="552" t="str">
        <f>IF(CU108="","",INDEX(CATALOGO!AM:AM,MATCH(POA_GC_2025!CU108,CATALOGO!AL:AL,0)))</f>
        <v>OE_5</v>
      </c>
      <c r="CW108" s="564"/>
      <c r="CX108" s="565">
        <f>SUMIFS(CERT_ACT_POA!AM:AM,CERT_ACT_POA!C:C,A108)</f>
        <v>0</v>
      </c>
      <c r="CY108" s="565">
        <f t="shared" si="72"/>
        <v>0</v>
      </c>
      <c r="CZ108" s="566">
        <f>SUMIFS(CERT_ACT_POA!$AD:$AD,CERT_ACT_POA!$C:$C,POA_GC_2025!$A108)</f>
        <v>0</v>
      </c>
      <c r="DA108" s="566">
        <f>SUMIFS(CERT_ACT_POA!$AE:$AE,CERT_ACT_POA!$C:$C,POA_GC_2025!$A108)</f>
        <v>0</v>
      </c>
      <c r="DB108" s="566">
        <f>SUMIFS(CERT_ACT_POA!$AF:$AF,CERT_ACT_POA!$C:$C,POA_GC_2025!$A108)</f>
        <v>0</v>
      </c>
      <c r="DC108" s="552" t="str">
        <f t="shared" si="73"/>
        <v>57</v>
      </c>
      <c r="DD108" s="509"/>
      <c r="DE108" s="573"/>
      <c r="DF108" s="574">
        <f>SUMIFS(CERT_PRES!$M:$M,CERT_PRES!$A:$A,$A108)</f>
        <v>0</v>
      </c>
      <c r="DG108" s="574">
        <f>SUMIFS(CERT_PRES!$O:$O,CERT_PRES!$A:$A,$A108)</f>
        <v>0</v>
      </c>
      <c r="DH108" s="574">
        <f>SUMIFS(CERT_PRES!$P:$P,CERT_PRES!$A:$A,$A108)</f>
        <v>0</v>
      </c>
      <c r="DI108" s="587">
        <f t="shared" si="74"/>
        <v>0</v>
      </c>
      <c r="DJ108" s="668">
        <f>IFERROR(VLOOKUP($A108,CERT_PRES!$A$6:$L$3884,12,0),0)</f>
        <v>0</v>
      </c>
      <c r="DK108" s="574" t="str">
        <f t="shared" si="75"/>
        <v>OK</v>
      </c>
      <c r="DL108" s="574" t="str">
        <f t="shared" si="76"/>
        <v>OK</v>
      </c>
      <c r="DM108" s="574" t="str">
        <f t="shared" si="41"/>
        <v/>
      </c>
      <c r="DN108" s="574" t="str">
        <f t="shared" si="40"/>
        <v/>
      </c>
      <c r="DO108" s="588">
        <f>IFERROR(VLOOKUP(A108,#REF!,82,0),0)</f>
        <v>0</v>
      </c>
      <c r="DP108" s="589">
        <f t="shared" si="77"/>
        <v>0</v>
      </c>
      <c r="DQ108" s="590">
        <f t="shared" si="78"/>
        <v>0</v>
      </c>
    </row>
    <row r="109" spans="1:121" s="39" customFormat="1" ht="17.25" customHeight="1">
      <c r="A109" s="3" t="s">
        <v>2767</v>
      </c>
      <c r="B109" s="470" t="str">
        <f>IF(D109="","",INDEX(CATALOGO!E:E,MATCH(D109,CATALOGO!D:D,0)))</f>
        <v>HOSPITAL GENERAL DE CHONE</v>
      </c>
      <c r="C109" s="218" t="s">
        <v>221</v>
      </c>
      <c r="D109" s="471" t="s">
        <v>954</v>
      </c>
      <c r="E109" s="474" t="s">
        <v>225</v>
      </c>
      <c r="F109" s="471" t="str">
        <f t="shared" si="62"/>
        <v>000</v>
      </c>
      <c r="G109" s="472" t="s">
        <v>196</v>
      </c>
      <c r="H109" s="473">
        <v>580209</v>
      </c>
      <c r="I109" s="486" t="s">
        <v>1136</v>
      </c>
      <c r="J109" s="472" t="s">
        <v>193</v>
      </c>
      <c r="K109" s="487" t="str">
        <f>IF(J109="","",INDEX(CATALOGO!AT:AT,MATCH(POA_GC_2025!J109,CATALOGO!AS:AS,0)))</f>
        <v>0000</v>
      </c>
      <c r="L109" s="487" t="str">
        <f>IF(J109="","",INDEX(CATALOGO!AV:AV,MATCH(POA_GC_2025!J109,CATALOGO!AS:AS,0)))</f>
        <v>0000</v>
      </c>
      <c r="M109" s="488" t="str">
        <f>IF(D109="","",INDEX(CATALOGO!E:E,MATCH(D109,CATALOGO!D:D,0)))</f>
        <v>HOSPITAL GENERAL DE CHONE</v>
      </c>
      <c r="N109" s="489" t="str">
        <f>IF(E109="","",INDEX(CATALOGO!L:L,MATCH(POA_GC_2025!E109,CATALOGO!J:J,0)))</f>
        <v>PROVISION Y PRESTACION DE SERVICIOS DE SALUD</v>
      </c>
      <c r="O109" s="490" t="str">
        <f t="shared" si="63"/>
        <v>SIN PROYECTO</v>
      </c>
      <c r="P109" s="491" t="str">
        <f>IF(CR109="","",INDEX(CATALOGO!Q:Q,MATCH(POA_GC_2025!CR109,CATALOGO!P:P,0)))</f>
        <v>PRESTACION DE SERVICIOS DE SALUD SEGUNDO NIVEL</v>
      </c>
      <c r="Q109" s="496" t="str">
        <f>IF(H109="","",INDEX(CATALOGO!AD:AD,MATCH(POA_GC_2025!H109,CATALOGO!AC:AC,0)))</f>
        <v>A JUBILADOS PATRONALES</v>
      </c>
      <c r="R109" s="490" t="str">
        <f t="array" ref="R109">IF(J109="","",INDEX(CATALOGO!AR:AR,MATCH(J109,CATALOGO!AS:AS,0)))</f>
        <v>RECURSOS FISCALES</v>
      </c>
      <c r="S109" s="497" t="str">
        <f>IF(K109="","",INDEX(CATALOGO!AU:AU,MATCH(K109,CATALOGO!AT:AT,0)))</f>
        <v>SIN ORGANISMO</v>
      </c>
      <c r="T109" s="497" t="str">
        <f>IF(L109="","",INDEX(CATALOGO!AW:AW,MATCH(POA_GC_2025!L109,CATALOGO!AV:AV,0)))</f>
        <v>SIN CORRELATIVO</v>
      </c>
      <c r="U109" s="498" t="s">
        <v>495</v>
      </c>
      <c r="V109" s="499" t="s">
        <v>2479</v>
      </c>
      <c r="W109" s="499" t="s">
        <v>2485</v>
      </c>
      <c r="X109" s="500" t="str">
        <f t="array" ref="X109">IF(H109="","",INDEX(CATALOGO!AH:AH,MATCH(H109,CATALOGO!AC:AC,0)))</f>
        <v>07</v>
      </c>
      <c r="Y109" s="507" t="str">
        <f t="array" ref="Y109">IF(H109="","",INDEX(CATALOGO!AF:AF,MATCH(H109,CATALOGO!AC:AC,0)))</f>
        <v>NA</v>
      </c>
      <c r="Z109" s="507" t="str">
        <f t="array" ref="Z109">IF(H109="","",INDEX(CATALOGO!AG:AG,MATCH(H109,CATALOGO!AC:AC,0)))</f>
        <v>NA</v>
      </c>
      <c r="AA109" s="508" t="s">
        <v>194</v>
      </c>
      <c r="AB109" s="509"/>
      <c r="AC109" s="510" t="s">
        <v>197</v>
      </c>
      <c r="AD109" s="511" t="s">
        <v>44</v>
      </c>
      <c r="AE109" s="512">
        <v>46031</v>
      </c>
      <c r="AF109" s="512">
        <v>46031</v>
      </c>
      <c r="AG109" s="512"/>
      <c r="AH109" s="512"/>
      <c r="AI109" s="512"/>
      <c r="AJ109" s="519"/>
      <c r="AK109" s="512">
        <v>46052</v>
      </c>
      <c r="AL109" s="512">
        <v>46052</v>
      </c>
      <c r="AM109" s="511" t="s">
        <v>41</v>
      </c>
      <c r="AN109" s="520">
        <v>24860.38</v>
      </c>
      <c r="AO109" s="520">
        <v>24860.38</v>
      </c>
      <c r="AP109" s="520">
        <v>24860.38</v>
      </c>
      <c r="AQ109" s="520">
        <v>24860.38</v>
      </c>
      <c r="AR109" s="520">
        <v>24860.38</v>
      </c>
      <c r="AS109" s="520">
        <v>24860.38</v>
      </c>
      <c r="AT109" s="520">
        <v>24860.38</v>
      </c>
      <c r="AU109" s="520">
        <v>24860.38</v>
      </c>
      <c r="AV109" s="520">
        <v>24860.38</v>
      </c>
      <c r="AW109" s="520">
        <v>24860.38</v>
      </c>
      <c r="AX109" s="520">
        <v>24860.38</v>
      </c>
      <c r="AY109" s="520">
        <v>10526.48</v>
      </c>
      <c r="AZ109" s="533">
        <f t="shared" si="64"/>
        <v>283990.65999999997</v>
      </c>
      <c r="BA109" s="509"/>
      <c r="BB109" s="534">
        <f>SUMIFS(REPROGRAM!W:W,REPROGRAM!B:B,POA_GC_2025!A109)</f>
        <v>0</v>
      </c>
      <c r="BC109" s="534">
        <f>SUMIFS(REPROGRAM!Y:Y,REPROGRAM!B:B,POA_GC_2025!A109)</f>
        <v>0</v>
      </c>
      <c r="BD109" s="534">
        <f t="shared" si="65"/>
        <v>283990.65999999997</v>
      </c>
      <c r="BE109" s="520">
        <v>0</v>
      </c>
      <c r="BF109" s="539">
        <f>SUMIFS(CERT_PRES!$P:$P,CERT_PRES!$A:$A,$A109,CERT_PRES!$Q:$Q,"ENERO")</f>
        <v>0</v>
      </c>
      <c r="BG109" s="520">
        <v>44213.22</v>
      </c>
      <c r="BH109" s="539">
        <f>SUMIFS(CERT_PRES!$P:$P,CERT_PRES!$A:$A,$A109,CERT_PRES!$Q:$Q,"FEBRERO")</f>
        <v>44213.22</v>
      </c>
      <c r="BI109" s="520">
        <v>55324.43</v>
      </c>
      <c r="BJ109" s="539">
        <f>SUMIFS(CERT_PRES!$P:$P,CERT_PRES!$A:$A,$A109,CERT_PRES!$Q:$Q,"MARZO")</f>
        <v>55324.43</v>
      </c>
      <c r="BK109" s="520">
        <v>21767.65</v>
      </c>
      <c r="BL109" s="539">
        <f>SUMIFS(CERT_PRES!$P:$P,CERT_PRES!$A:$A,$A109,CERT_PRES!$Q:$Q,"ABRIL")</f>
        <v>21767.65</v>
      </c>
      <c r="BM109" s="520">
        <v>21767.65</v>
      </c>
      <c r="BN109" s="539">
        <f>SUMIFS(CERT_PRES!$P:$P,CERT_PRES!$A:$A,$A109,CERT_PRES!$Q:$Q,"MAYO")</f>
        <v>21767.65</v>
      </c>
      <c r="BO109" s="520">
        <v>24860.38</v>
      </c>
      <c r="BP109" s="539">
        <f>SUMIFS(CERT_PRES!$P:$P,CERT_PRES!$A:$A,$A109,CERT_PRES!$Q:$Q,"JUNIO")</f>
        <v>0</v>
      </c>
      <c r="BQ109" s="520">
        <v>24860.38</v>
      </c>
      <c r="BR109" s="539">
        <f>SUMIFS(CERT_PRES!$P:$P,CERT_PRES!$A:$A,$A109,CERT_PRES!$Q:$Q,"JULIO")</f>
        <v>0</v>
      </c>
      <c r="BS109" s="520">
        <v>24860.38</v>
      </c>
      <c r="BT109" s="539">
        <f>SUMIFS(CERT_PRES!$P:$P,CERT_PRES!$A:$A,$A109,CERT_PRES!$Q:$Q,"AGOSTO")</f>
        <v>0</v>
      </c>
      <c r="BU109" s="520">
        <v>24860.38</v>
      </c>
      <c r="BV109" s="539">
        <f>SUMIFS(CERT_PRES!$P:$P,CERT_PRES!$A:$A,$A109,CERT_PRES!$Q:$Q,"SEPTIEMBRE")</f>
        <v>0</v>
      </c>
      <c r="BW109" s="520">
        <v>24860.38</v>
      </c>
      <c r="BX109" s="539">
        <f>SUMIFS(CERT_PRES!$P:$P,CERT_PRES!$A:$A,$A109,CERT_PRES!$Q:$Q,"OCTUBRE")</f>
        <v>0</v>
      </c>
      <c r="BY109" s="520">
        <v>13523.08</v>
      </c>
      <c r="BZ109" s="539">
        <f>SUMIFS(CERT_PRES!$P:$P,CERT_PRES!$A:$A,$A109,CERT_PRES!$Q:$Q,"NOVIEMBRE")</f>
        <v>0</v>
      </c>
      <c r="CA109" s="520">
        <v>3092.73</v>
      </c>
      <c r="CB109" s="533">
        <f>SUMIFS(CERT_PRES!$P:$P,CERT_PRES!$A:$A,$A109,CERT_PRES!$Q:$Q,"DICIEMBRE")</f>
        <v>0</v>
      </c>
      <c r="CC109" s="533">
        <f t="shared" si="66"/>
        <v>283990.65999999997</v>
      </c>
      <c r="CD109" s="552" t="str">
        <f t="shared" si="79"/>
        <v>SI</v>
      </c>
      <c r="CE109" s="553" t="str">
        <f t="shared" si="61"/>
        <v>VALIDADO</v>
      </c>
      <c r="CF109" s="554">
        <f>+((SUMIFS(REPROGRAM!$U:$U,REPROGRAM!$B:$B,$A109,REPROGRAM!$AA:$AA,"NO"))-(SUMIFS(REPROGRAM!$V:$V,REPROGRAM!$B:$B,$A109,REPROGRAM!$AA:$AA,"NO")))</f>
        <v>0</v>
      </c>
      <c r="CG109" s="554">
        <f t="shared" si="67"/>
        <v>283990.65999999997</v>
      </c>
      <c r="CH109" s="554">
        <f t="shared" si="68"/>
        <v>0</v>
      </c>
      <c r="CI109" s="555" t="e">
        <f t="array" ref="CI109">IF(B109="","",INDEX(CATALOGO!C:C,MATCH(B109,CATALOGO!A:A,0)))</f>
        <v>#N/A</v>
      </c>
      <c r="CJ109" s="555" t="e">
        <f t="array" ref="CJ109">IF(B109="","",INDEX(CATALOGO!B:B,MATCH(B109,CATALOGO!A:A,0)))</f>
        <v>#N/A</v>
      </c>
      <c r="CK109" s="497" t="str">
        <f>IF(D109="","",INDEX(CATALOGO!G:G,MATCH(D109,CATALOGO!D:D,0)))</f>
        <v>COORDINACIÓN ZONAL 4</v>
      </c>
      <c r="CL109" s="497" t="str">
        <f>IF(D109="","",INDEX(CATALOGO!H:H,MATCH(D109,CATALOGO!D:D,0)))</f>
        <v>MANABI</v>
      </c>
      <c r="CM109" s="497" t="str">
        <f>IF(D109="","",INDEX(CATALOGO!I:I,MATCH(D109,CATALOGO!D:D,0)))</f>
        <v>CHONE</v>
      </c>
      <c r="CN109" s="556" t="str">
        <f t="array" ref="CN109">IF(H109="","",INDEX(CATALOGO!AE:AE,MATCH(H109,CATALOGO!AC:AC,0)))</f>
        <v>JUBILACION PATRONAL</v>
      </c>
      <c r="CO109" s="497" t="str">
        <f t="shared" si="69"/>
        <v>NO APLICA</v>
      </c>
      <c r="CP109" s="497" t="str">
        <f>IF(E109="","",INDEX(CATALOGO!K:K,MATCH(POA_GC_2025!E109,CATALOGO!J:J,0)))</f>
        <v>PROV</v>
      </c>
      <c r="CQ109" s="497" t="str">
        <f t="shared" si="70"/>
        <v>CORRIENTE</v>
      </c>
      <c r="CR109" s="497" t="str">
        <f t="shared" si="71"/>
        <v>90000004</v>
      </c>
      <c r="CS109" s="562" t="str">
        <f>IFERROR(VLOOKUP(E109,CATALOGO!$AY$3:$AZ$24,2,0)," ")</f>
        <v>G21</v>
      </c>
      <c r="CT109" s="563" t="str">
        <f>IF(E109="","",INDEX(CATALOGO!AK:AK,MATCH(POA_GC_2025!E109,CATALOGO!AN:AN,0)))</f>
        <v>Mejorar las condiciones de vida de la población de forma integral, promoviendo el acceso equitativo a salud, vivienda y bienestar social.</v>
      </c>
      <c r="CU109" s="563" t="str">
        <f>IF(E109="","",INDEX(CATALOGO!AL:AL,MATCH(POA_GC_2025!E109,CATALOGO!AN:AN,0)))</f>
        <v>OE5 Incrementar la cobertura de las prestaciones de servicios de salud</v>
      </c>
      <c r="CV109" s="552" t="str">
        <f>IF(CU109="","",INDEX(CATALOGO!AM:AM,MATCH(POA_GC_2025!CU109,CATALOGO!AL:AL,0)))</f>
        <v>OE_5</v>
      </c>
      <c r="CW109" s="564"/>
      <c r="CX109" s="565">
        <f>SUMIFS(CERT_ACT_POA!AM:AM,CERT_ACT_POA!C:C,A109)</f>
        <v>283990.65999999997</v>
      </c>
      <c r="CY109" s="565">
        <f t="shared" si="72"/>
        <v>0</v>
      </c>
      <c r="CZ109" s="566">
        <f>SUMIFS(CERT_ACT_POA!$AD:$AD,CERT_ACT_POA!$C:$C,POA_GC_2025!$A109)</f>
        <v>0</v>
      </c>
      <c r="DA109" s="566">
        <f>SUMIFS(CERT_ACT_POA!$AE:$AE,CERT_ACT_POA!$C:$C,POA_GC_2025!$A109)</f>
        <v>0</v>
      </c>
      <c r="DB109" s="566">
        <f>SUMIFS(CERT_ACT_POA!$AF:$AF,CERT_ACT_POA!$C:$C,POA_GC_2025!$A109)</f>
        <v>0</v>
      </c>
      <c r="DC109" s="552" t="str">
        <f t="shared" si="73"/>
        <v>58</v>
      </c>
      <c r="DD109" s="509"/>
      <c r="DE109" s="573"/>
      <c r="DF109" s="574">
        <f>SUMIFS(CERT_PRES!$M:$M,CERT_PRES!$A:$A,$A109)</f>
        <v>0</v>
      </c>
      <c r="DG109" s="574">
        <f>SUMIFS(CERT_PRES!$O:$O,CERT_PRES!$A:$A,$A109)</f>
        <v>143072.94999999998</v>
      </c>
      <c r="DH109" s="574">
        <f>SUMIFS(CERT_PRES!$P:$P,CERT_PRES!$A:$A,$A109)</f>
        <v>143072.94999999998</v>
      </c>
      <c r="DI109" s="587">
        <f t="shared" si="74"/>
        <v>0</v>
      </c>
      <c r="DJ109" s="668">
        <f>IFERROR(VLOOKUP($A109,CERT_PRES!$A$6:$L$3884,12,0),0)</f>
        <v>0</v>
      </c>
      <c r="DK109" s="574" t="str">
        <f t="shared" si="75"/>
        <v>OK</v>
      </c>
      <c r="DL109" s="574" t="str">
        <f t="shared" si="76"/>
        <v>OK</v>
      </c>
      <c r="DM109" s="574">
        <f t="shared" si="41"/>
        <v>143072.94999999998</v>
      </c>
      <c r="DN109" s="574" t="str">
        <f t="shared" si="40"/>
        <v/>
      </c>
      <c r="DO109" s="588">
        <f>IFERROR(VLOOKUP(A109,#REF!,82,0),0)</f>
        <v>0</v>
      </c>
      <c r="DP109" s="589">
        <f t="shared" si="77"/>
        <v>143072.94999999998</v>
      </c>
      <c r="DQ109" s="590">
        <f t="shared" si="78"/>
        <v>140917.71</v>
      </c>
    </row>
    <row r="110" spans="1:121" s="39" customFormat="1" ht="17.25" customHeight="1">
      <c r="A110" s="3" t="s">
        <v>2768</v>
      </c>
      <c r="B110" s="470" t="str">
        <f>IF(D110="","",INDEX(CATALOGO!E:E,MATCH(D110,CATALOGO!D:D,0)))</f>
        <v>HOSPITAL GENERAL DE CHONE</v>
      </c>
      <c r="C110" s="218" t="s">
        <v>2464</v>
      </c>
      <c r="D110" s="471" t="s">
        <v>954</v>
      </c>
      <c r="E110" s="474" t="s">
        <v>454</v>
      </c>
      <c r="F110" s="471" t="str">
        <f t="shared" si="62"/>
        <v>000</v>
      </c>
      <c r="G110" s="472" t="s">
        <v>196</v>
      </c>
      <c r="H110" s="473">
        <v>530405</v>
      </c>
      <c r="I110" s="486" t="s">
        <v>1155</v>
      </c>
      <c r="J110" s="472" t="s">
        <v>193</v>
      </c>
      <c r="K110" s="487" t="str">
        <f>IF(J110="","",INDEX(CATALOGO!AT:AT,MATCH(POA_GC_2025!J110,CATALOGO!AS:AS,0)))</f>
        <v>0000</v>
      </c>
      <c r="L110" s="487" t="str">
        <f>IF(J110="","",INDEX(CATALOGO!AV:AV,MATCH(POA_GC_2025!J110,CATALOGO!AS:AS,0)))</f>
        <v>0000</v>
      </c>
      <c r="M110" s="488" t="str">
        <f>IF(D110="","",INDEX(CATALOGO!E:E,MATCH(D110,CATALOGO!D:D,0)))</f>
        <v>HOSPITAL GENERAL DE CHONE</v>
      </c>
      <c r="N110" s="489" t="str">
        <f>IF(E110="","",INDEX(CATALOGO!L:L,MATCH(POA_GC_2025!E110,CATALOGO!J:J,0)))</f>
        <v>PREVENCION Y PROMOCION DE LA SALUD</v>
      </c>
      <c r="O110" s="490" t="str">
        <f t="shared" si="63"/>
        <v>SIN PROYECTO</v>
      </c>
      <c r="P110" s="491" t="str">
        <f>IF(CR110="","",INDEX(CATALOGO!Q:Q,MATCH(POA_GC_2025!CR110,CATALOGO!P:P,0)))</f>
        <v>DESNUTRICION INFANTIL CONTROL PRENATAL</v>
      </c>
      <c r="Q110" s="496" t="str">
        <f>IF(H110="","",INDEX(CATALOGO!AD:AD,MATCH(POA_GC_2025!H110,CATALOGO!AC:AC,0)))</f>
        <v>VEHICULOS (INSTALACION- MANTENIMIENTO Y REPARACIONES)</v>
      </c>
      <c r="R110" s="490" t="str">
        <f t="array" ref="R110">IF(J110="","",INDEX(CATALOGO!AR:AR,MATCH(J110,CATALOGO!AS:AS,0)))</f>
        <v>RECURSOS FISCALES</v>
      </c>
      <c r="S110" s="497" t="str">
        <f>IF(K110="","",INDEX(CATALOGO!AU:AU,MATCH(K110,CATALOGO!AT:AT,0)))</f>
        <v>SIN ORGANISMO</v>
      </c>
      <c r="T110" s="497" t="str">
        <f>IF(L110="","",INDEX(CATALOGO!AW:AW,MATCH(POA_GC_2025!L110,CATALOGO!AV:AV,0)))</f>
        <v>SIN CORRELATIVO</v>
      </c>
      <c r="U110" s="498" t="s">
        <v>495</v>
      </c>
      <c r="V110" s="499" t="s">
        <v>2482</v>
      </c>
      <c r="W110" s="499" t="s">
        <v>2478</v>
      </c>
      <c r="X110" s="500" t="str">
        <f t="array" ref="X110">IF(H110="","",INDEX(CATALOGO!AH:AH,MATCH(H110,CATALOGO!AC:AC,0)))</f>
        <v>06</v>
      </c>
      <c r="Y110" s="507" t="str">
        <f t="array" ref="Y110">IF(H110="","",INDEX(CATALOGO!AF:AF,MATCH(H110,CATALOGO!AC:AC,0)))</f>
        <v>NA</v>
      </c>
      <c r="Z110" s="507" t="str">
        <f t="array" ref="Z110">IF(H110="","",INDEX(CATALOGO!AG:AG,MATCH(H110,CATALOGO!AC:AC,0)))</f>
        <v>NA</v>
      </c>
      <c r="AA110" s="508" t="s">
        <v>207</v>
      </c>
      <c r="AB110" s="509" t="s">
        <v>2534</v>
      </c>
      <c r="AC110" s="510" t="s">
        <v>206</v>
      </c>
      <c r="AD110" s="511" t="s">
        <v>44</v>
      </c>
      <c r="AE110" s="512">
        <v>46073</v>
      </c>
      <c r="AF110" s="512">
        <v>46073</v>
      </c>
      <c r="AG110" s="512">
        <v>46056</v>
      </c>
      <c r="AH110" s="512">
        <v>46056</v>
      </c>
      <c r="AI110" s="512">
        <v>46056</v>
      </c>
      <c r="AJ110" s="519"/>
      <c r="AK110" s="512">
        <v>46056</v>
      </c>
      <c r="AL110" s="512">
        <v>46078</v>
      </c>
      <c r="AM110" s="511" t="s">
        <v>41</v>
      </c>
      <c r="AN110" s="520">
        <v>0</v>
      </c>
      <c r="AO110" s="520">
        <v>0</v>
      </c>
      <c r="AP110" s="520">
        <v>0</v>
      </c>
      <c r="AQ110" s="520">
        <v>0</v>
      </c>
      <c r="AR110" s="520">
        <v>0</v>
      </c>
      <c r="AS110" s="520">
        <v>0</v>
      </c>
      <c r="AT110" s="520">
        <v>0</v>
      </c>
      <c r="AU110" s="520">
        <v>0</v>
      </c>
      <c r="AV110" s="520">
        <v>0</v>
      </c>
      <c r="AW110" s="520">
        <v>0</v>
      </c>
      <c r="AX110" s="520">
        <v>0</v>
      </c>
      <c r="AY110" s="520">
        <v>6872.48</v>
      </c>
      <c r="AZ110" s="533">
        <f t="shared" si="64"/>
        <v>6872.48</v>
      </c>
      <c r="BA110" s="509"/>
      <c r="BB110" s="534">
        <f>SUMIFS(REPROGRAM!W:W,REPROGRAM!B:B,POA_GC_2025!A110)</f>
        <v>0</v>
      </c>
      <c r="BC110" s="534">
        <f>SUMIFS(REPROGRAM!Y:Y,REPROGRAM!B:B,POA_GC_2025!A110)</f>
        <v>6872.48</v>
      </c>
      <c r="BD110" s="534">
        <f t="shared" si="65"/>
        <v>0</v>
      </c>
      <c r="BE110" s="520">
        <v>0</v>
      </c>
      <c r="BF110" s="539">
        <f>SUMIFS(CERT_PRES!$P:$P,CERT_PRES!$A:$A,$A110,CERT_PRES!$Q:$Q,"ENERO")</f>
        <v>0</v>
      </c>
      <c r="BG110" s="520">
        <v>0</v>
      </c>
      <c r="BH110" s="539">
        <f>SUMIFS(CERT_PRES!$P:$P,CERT_PRES!$A:$A,$A110,CERT_PRES!$Q:$Q,"FEBRERO")</f>
        <v>0</v>
      </c>
      <c r="BI110" s="520">
        <v>0</v>
      </c>
      <c r="BJ110" s="539">
        <f>SUMIFS(CERT_PRES!$P:$P,CERT_PRES!$A:$A,$A110,CERT_PRES!$Q:$Q,"MARZO")</f>
        <v>0</v>
      </c>
      <c r="BK110" s="520">
        <v>0</v>
      </c>
      <c r="BL110" s="539">
        <f>SUMIFS(CERT_PRES!$P:$P,CERT_PRES!$A:$A,$A110,CERT_PRES!$Q:$Q,"ABRIL")</f>
        <v>0</v>
      </c>
      <c r="BM110" s="520">
        <v>0</v>
      </c>
      <c r="BN110" s="539">
        <f>SUMIFS(CERT_PRES!$P:$P,CERT_PRES!$A:$A,$A110,CERT_PRES!$Q:$Q,"MAYO")</f>
        <v>0</v>
      </c>
      <c r="BO110" s="520">
        <v>0</v>
      </c>
      <c r="BP110" s="539">
        <f>SUMIFS(CERT_PRES!$P:$P,CERT_PRES!$A:$A,$A110,CERT_PRES!$Q:$Q,"JUNIO")</f>
        <v>0</v>
      </c>
      <c r="BQ110" s="520">
        <v>0</v>
      </c>
      <c r="BR110" s="539">
        <f>SUMIFS(CERT_PRES!$P:$P,CERT_PRES!$A:$A,$A110,CERT_PRES!$Q:$Q,"JULIO")</f>
        <v>0</v>
      </c>
      <c r="BS110" s="520">
        <v>0</v>
      </c>
      <c r="BT110" s="539">
        <f>SUMIFS(CERT_PRES!$P:$P,CERT_PRES!$A:$A,$A110,CERT_PRES!$Q:$Q,"AGOSTO")</f>
        <v>0</v>
      </c>
      <c r="BU110" s="520">
        <v>0</v>
      </c>
      <c r="BV110" s="539">
        <f>SUMIFS(CERT_PRES!$P:$P,CERT_PRES!$A:$A,$A110,CERT_PRES!$Q:$Q,"SEPTIEMBRE")</f>
        <v>0</v>
      </c>
      <c r="BW110" s="520">
        <v>0</v>
      </c>
      <c r="BX110" s="539">
        <f>SUMIFS(CERT_PRES!$P:$P,CERT_PRES!$A:$A,$A110,CERT_PRES!$Q:$Q,"OCTUBRE")</f>
        <v>0</v>
      </c>
      <c r="BY110" s="520">
        <v>0</v>
      </c>
      <c r="BZ110" s="539">
        <f>SUMIFS(CERT_PRES!$P:$P,CERT_PRES!$A:$A,$A110,CERT_PRES!$Q:$Q,"NOVIEMBRE")</f>
        <v>0</v>
      </c>
      <c r="CA110" s="520">
        <v>0</v>
      </c>
      <c r="CB110" s="533">
        <f>SUMIFS(CERT_PRES!$P:$P,CERT_PRES!$A:$A,$A110,CERT_PRES!$Q:$Q,"DICIEMBRE")</f>
        <v>0</v>
      </c>
      <c r="CC110" s="533">
        <f t="shared" si="66"/>
        <v>0</v>
      </c>
      <c r="CD110" s="552" t="str">
        <f t="shared" si="79"/>
        <v>NO</v>
      </c>
      <c r="CE110" s="553" t="str">
        <f t="shared" si="61"/>
        <v>VALIDADO</v>
      </c>
      <c r="CF110" s="554">
        <f>+((SUMIFS(REPROGRAM!$U:$U,REPROGRAM!$B:$B,$A110,REPROGRAM!$AA:$AA,"NO"))-(SUMIFS(REPROGRAM!$V:$V,REPROGRAM!$B:$B,$A110,REPROGRAM!$AA:$AA,"NO")))</f>
        <v>0</v>
      </c>
      <c r="CG110" s="554">
        <f t="shared" si="67"/>
        <v>0</v>
      </c>
      <c r="CH110" s="554">
        <f t="shared" si="68"/>
        <v>0</v>
      </c>
      <c r="CI110" s="555" t="e">
        <f t="array" ref="CI110">IF(B110="","",INDEX(CATALOGO!C:C,MATCH(B110,CATALOGO!A:A,0)))</f>
        <v>#N/A</v>
      </c>
      <c r="CJ110" s="555" t="e">
        <f t="array" ref="CJ110">IF(B110="","",INDEX(CATALOGO!B:B,MATCH(B110,CATALOGO!A:A,0)))</f>
        <v>#N/A</v>
      </c>
      <c r="CK110" s="497" t="str">
        <f>IF(D110="","",INDEX(CATALOGO!G:G,MATCH(D110,CATALOGO!D:D,0)))</f>
        <v>COORDINACIÓN ZONAL 4</v>
      </c>
      <c r="CL110" s="497" t="str">
        <f>IF(D110="","",INDEX(CATALOGO!H:H,MATCH(D110,CATALOGO!D:D,0)))</f>
        <v>MANABI</v>
      </c>
      <c r="CM110" s="497" t="str">
        <f>IF(D110="","",INDEX(CATALOGO!I:I,MATCH(D110,CATALOGO!D:D,0)))</f>
        <v>CHONE</v>
      </c>
      <c r="CN110" s="556" t="str">
        <f t="array" ref="CN110">IF(H110="","",INDEX(CATALOGO!AE:AE,MATCH(H110,CATALOGO!AC:AC,0)))</f>
        <v>MANTENIMIENTOS</v>
      </c>
      <c r="CO110" s="497" t="str">
        <f t="shared" si="69"/>
        <v>NO APLICA</v>
      </c>
      <c r="CP110" s="497" t="str">
        <f>IF(E110="","",INDEX(CATALOGO!K:K,MATCH(POA_GC_2025!E110,CATALOGO!J:J,0)))</f>
        <v>PROM</v>
      </c>
      <c r="CQ110" s="497" t="str">
        <f t="shared" si="70"/>
        <v>CORRIENTE</v>
      </c>
      <c r="CR110" s="497" t="str">
        <f t="shared" si="71"/>
        <v>55000004</v>
      </c>
      <c r="CS110" s="562" t="str">
        <f>IFERROR(VLOOKUP(E110,CATALOGO!$AY$3:$AZ$24,2,0)," ")</f>
        <v>G51</v>
      </c>
      <c r="CT110" s="563" t="str">
        <f>IF(E110="","",INDEX(CATALOGO!AK:AK,MATCH(POA_GC_2025!E110,CATALOGO!AN:AN,0)))</f>
        <v>Mejorar las condiciones de vida de la población de forma integral, promoviendo el acceso equitativo a salud, vivienda y bienestar social.</v>
      </c>
      <c r="CU110" s="563" t="str">
        <f>IF(E110="","",INDEX(CATALOGO!AL:AL,MATCH(POA_GC_2025!E110,CATALOGO!AN:AN,0)))</f>
        <v>OE3 Incrementar la promoción de la salud en la población a través de los estilos de vida</v>
      </c>
      <c r="CV110" s="552" t="str">
        <f>IF(CU110="","",INDEX(CATALOGO!AM:AM,MATCH(POA_GC_2025!CU110,CATALOGO!AL:AL,0)))</f>
        <v>OE_3</v>
      </c>
      <c r="CW110" s="564"/>
      <c r="CX110" s="565">
        <f>SUMIFS(CERT_ACT_POA!AM:AM,CERT_ACT_POA!C:C,A110)</f>
        <v>0</v>
      </c>
      <c r="CY110" s="565">
        <f t="shared" si="72"/>
        <v>0</v>
      </c>
      <c r="CZ110" s="566">
        <f>SUMIFS(CERT_ACT_POA!$AD:$AD,CERT_ACT_POA!$C:$C,POA_GC_2025!$A110)</f>
        <v>0</v>
      </c>
      <c r="DA110" s="566">
        <f>SUMIFS(CERT_ACT_POA!$AE:$AE,CERT_ACT_POA!$C:$C,POA_GC_2025!$A110)</f>
        <v>0</v>
      </c>
      <c r="DB110" s="566">
        <f>SUMIFS(CERT_ACT_POA!$AF:$AF,CERT_ACT_POA!$C:$C,POA_GC_2025!$A110)</f>
        <v>0</v>
      </c>
      <c r="DC110" s="552" t="str">
        <f t="shared" si="73"/>
        <v>53</v>
      </c>
      <c r="DD110" s="509"/>
      <c r="DE110" s="573"/>
      <c r="DF110" s="574">
        <f>SUMIFS(CERT_PRES!$M:$M,CERT_PRES!$A:$A,$A110)</f>
        <v>0</v>
      </c>
      <c r="DG110" s="574">
        <f>SUMIFS(CERT_PRES!$O:$O,CERT_PRES!$A:$A,$A110)</f>
        <v>0</v>
      </c>
      <c r="DH110" s="574">
        <f>SUMIFS(CERT_PRES!$P:$P,CERT_PRES!$A:$A,$A110)</f>
        <v>0</v>
      </c>
      <c r="DI110" s="587">
        <f t="shared" si="74"/>
        <v>0</v>
      </c>
      <c r="DJ110" s="668">
        <f>IFERROR(VLOOKUP($A110,CERT_PRES!$A$6:$L$3884,12,0),0)</f>
        <v>0</v>
      </c>
      <c r="DK110" s="574" t="str">
        <f t="shared" si="75"/>
        <v>OK</v>
      </c>
      <c r="DL110" s="574" t="str">
        <f t="shared" si="76"/>
        <v>OK</v>
      </c>
      <c r="DM110" s="574" t="str">
        <f t="shared" si="41"/>
        <v/>
      </c>
      <c r="DN110" s="574" t="str">
        <f t="shared" si="40"/>
        <v/>
      </c>
      <c r="DO110" s="588">
        <f>IFERROR(VLOOKUP(A110,#REF!,82,0),0)</f>
        <v>0</v>
      </c>
      <c r="DP110" s="589">
        <f t="shared" si="77"/>
        <v>0</v>
      </c>
      <c r="DQ110" s="590">
        <f t="shared" si="78"/>
        <v>0</v>
      </c>
    </row>
    <row r="111" spans="1:121" s="39" customFormat="1" ht="17.25" customHeight="1">
      <c r="A111" s="3" t="s">
        <v>2769</v>
      </c>
      <c r="B111" s="470" t="str">
        <f>IF(D111="","",INDEX(CATALOGO!E:E,MATCH(D111,CATALOGO!D:D,0)))</f>
        <v>HOSPITAL GENERAL DE CHONE</v>
      </c>
      <c r="C111" s="218" t="s">
        <v>2436</v>
      </c>
      <c r="D111" s="471" t="s">
        <v>954</v>
      </c>
      <c r="E111" s="474" t="s">
        <v>225</v>
      </c>
      <c r="F111" s="471" t="str">
        <f t="shared" si="62"/>
        <v>000</v>
      </c>
      <c r="G111" s="472" t="s">
        <v>196</v>
      </c>
      <c r="H111" s="473">
        <v>510515</v>
      </c>
      <c r="I111" s="486" t="s">
        <v>1136</v>
      </c>
      <c r="J111" s="472" t="s">
        <v>193</v>
      </c>
      <c r="K111" s="487" t="str">
        <f>IF(J111="","",INDEX(CATALOGO!AT:AT,MATCH(POA_GC_2025!J111,CATALOGO!AS:AS,0)))</f>
        <v>0000</v>
      </c>
      <c r="L111" s="487" t="str">
        <f>IF(J111="","",INDEX(CATALOGO!AV:AV,MATCH(POA_GC_2025!J111,CATALOGO!AS:AS,0)))</f>
        <v>0000</v>
      </c>
      <c r="M111" s="488" t="str">
        <f>IF(D111="","",INDEX(CATALOGO!E:E,MATCH(D111,CATALOGO!D:D,0)))</f>
        <v>HOSPITAL GENERAL DE CHONE</v>
      </c>
      <c r="N111" s="489" t="str">
        <f>IF(E111="","",INDEX(CATALOGO!L:L,MATCH(POA_GC_2025!E111,CATALOGO!J:J,0)))</f>
        <v>PROVISION Y PRESTACION DE SERVICIOS DE SALUD</v>
      </c>
      <c r="O111" s="490" t="str">
        <f t="shared" si="63"/>
        <v>SIN PROYECTO</v>
      </c>
      <c r="P111" s="491" t="str">
        <f>IF(CR111="","",INDEX(CATALOGO!Q:Q,MATCH(POA_GC_2025!CR111,CATALOGO!P:P,0)))</f>
        <v>PRESTACION DE SERVICIOS DE SALUD SEGUNDO NIVEL</v>
      </c>
      <c r="Q111" s="496" t="str">
        <f>IF(H111="","",INDEX(CATALOGO!AD:AD,MATCH(POA_GC_2025!H111,CATALOGO!AC:AC,0)))</f>
        <v>CONTRATOS OCASIONALES PARA EL CUMPLIMIENTO DEL SER</v>
      </c>
      <c r="R111" s="490" t="str">
        <f t="array" ref="R111">IF(J111="","",INDEX(CATALOGO!AR:AR,MATCH(J111,CATALOGO!AS:AS,0)))</f>
        <v>RECURSOS FISCALES</v>
      </c>
      <c r="S111" s="497" t="str">
        <f>IF(K111="","",INDEX(CATALOGO!AU:AU,MATCH(K111,CATALOGO!AT:AT,0)))</f>
        <v>SIN ORGANISMO</v>
      </c>
      <c r="T111" s="497" t="str">
        <f>IF(L111="","",INDEX(CATALOGO!AW:AW,MATCH(POA_GC_2025!L111,CATALOGO!AV:AV,0)))</f>
        <v>SIN CORRELATIVO</v>
      </c>
      <c r="U111" s="498" t="s">
        <v>495</v>
      </c>
      <c r="V111" s="499" t="s">
        <v>2479</v>
      </c>
      <c r="W111" s="499" t="s">
        <v>2480</v>
      </c>
      <c r="X111" s="500" t="str">
        <f t="array" ref="X111">IF(H111="","",INDEX(CATALOGO!AH:AH,MATCH(H111,CATALOGO!AC:AC,0)))</f>
        <v>04</v>
      </c>
      <c r="Y111" s="507" t="str">
        <f t="array" ref="Y111">IF(H111="","",INDEX(CATALOGO!AF:AF,MATCH(H111,CATALOGO!AC:AC,0)))</f>
        <v>NA</v>
      </c>
      <c r="Z111" s="507" t="str">
        <f t="array" ref="Z111">IF(H111="","",INDEX(CATALOGO!AG:AG,MATCH(H111,CATALOGO!AC:AC,0)))</f>
        <v>NA</v>
      </c>
      <c r="AA111" s="508" t="s">
        <v>194</v>
      </c>
      <c r="AB111" s="509"/>
      <c r="AC111" s="510" t="s">
        <v>197</v>
      </c>
      <c r="AD111" s="511" t="s">
        <v>44</v>
      </c>
      <c r="AE111" s="512">
        <v>46073</v>
      </c>
      <c r="AF111" s="512">
        <v>46073</v>
      </c>
      <c r="AG111" s="512">
        <v>46056</v>
      </c>
      <c r="AH111" s="512">
        <v>46056</v>
      </c>
      <c r="AI111" s="512">
        <v>46056</v>
      </c>
      <c r="AJ111" s="519"/>
      <c r="AK111" s="512">
        <v>46056</v>
      </c>
      <c r="AL111" s="512">
        <v>46078</v>
      </c>
      <c r="AM111" s="511" t="s">
        <v>41</v>
      </c>
      <c r="AN111" s="520">
        <v>0</v>
      </c>
      <c r="AO111" s="520">
        <v>0</v>
      </c>
      <c r="AP111" s="520">
        <v>0</v>
      </c>
      <c r="AQ111" s="520">
        <v>0</v>
      </c>
      <c r="AR111" s="520"/>
      <c r="AS111" s="520"/>
      <c r="AT111" s="520"/>
      <c r="AU111" s="520"/>
      <c r="AV111" s="520"/>
      <c r="AW111" s="520"/>
      <c r="AX111" s="520"/>
      <c r="AY111" s="520"/>
      <c r="AZ111" s="533">
        <f t="shared" si="64"/>
        <v>0</v>
      </c>
      <c r="BA111" s="509"/>
      <c r="BB111" s="534">
        <f>SUMIFS(REPROGRAM!W:W,REPROGRAM!B:B,POA_GC_2025!A111)</f>
        <v>49292</v>
      </c>
      <c r="BC111" s="534">
        <f>SUMIFS(REPROGRAM!Y:Y,REPROGRAM!B:B,POA_GC_2025!A111)</f>
        <v>0</v>
      </c>
      <c r="BD111" s="534">
        <f t="shared" si="65"/>
        <v>49292</v>
      </c>
      <c r="BE111" s="520">
        <v>2641</v>
      </c>
      <c r="BF111" s="539">
        <f>SUMIFS(CERT_PRES!$P:$P,CERT_PRES!$A:$A,$A111,CERT_PRES!$Q:$Q,"ENERO")</f>
        <v>2641</v>
      </c>
      <c r="BG111" s="520">
        <v>2641</v>
      </c>
      <c r="BH111" s="539">
        <f>SUMIFS(CERT_PRES!$P:$P,CERT_PRES!$A:$A,$A111,CERT_PRES!$Q:$Q,"FEBRERO")</f>
        <v>2641</v>
      </c>
      <c r="BI111" s="520">
        <v>2641</v>
      </c>
      <c r="BJ111" s="539">
        <f>SUMIFS(CERT_PRES!$P:$P,CERT_PRES!$A:$A,$A111,CERT_PRES!$Q:$Q,"MARZO")</f>
        <v>2641</v>
      </c>
      <c r="BK111" s="520">
        <v>2641</v>
      </c>
      <c r="BL111" s="539">
        <f>SUMIFS(CERT_PRES!$P:$P,CERT_PRES!$A:$A,$A111,CERT_PRES!$Q:$Q,"ABRIL")</f>
        <v>2641</v>
      </c>
      <c r="BM111" s="520">
        <v>6161</v>
      </c>
      <c r="BN111" s="539">
        <f>SUMIFS(CERT_PRES!$P:$P,CERT_PRES!$A:$A,$A111,CERT_PRES!$Q:$Q,"MAYO")</f>
        <v>6161</v>
      </c>
      <c r="BO111" s="520">
        <v>4401</v>
      </c>
      <c r="BP111" s="539">
        <f>SUMIFS(CERT_PRES!$P:$P,CERT_PRES!$A:$A,$A111,CERT_PRES!$Q:$Q,"JUNIO")</f>
        <v>0</v>
      </c>
      <c r="BQ111" s="520">
        <v>4401</v>
      </c>
      <c r="BR111" s="539">
        <f>SUMIFS(CERT_PRES!$P:$P,CERT_PRES!$A:$A,$A111,CERT_PRES!$Q:$Q,"JULIO")</f>
        <v>0</v>
      </c>
      <c r="BS111" s="520">
        <v>4401</v>
      </c>
      <c r="BT111" s="539">
        <f>SUMIFS(CERT_PRES!$P:$P,CERT_PRES!$A:$A,$A111,CERT_PRES!$Q:$Q,"AGOSTO")</f>
        <v>0</v>
      </c>
      <c r="BU111" s="520">
        <v>4401</v>
      </c>
      <c r="BV111" s="539">
        <f>SUMIFS(CERT_PRES!$P:$P,CERT_PRES!$A:$A,$A111,CERT_PRES!$Q:$Q,"SEPTIEMBRE")</f>
        <v>0</v>
      </c>
      <c r="BW111" s="520">
        <v>4401</v>
      </c>
      <c r="BX111" s="539">
        <f>SUMIFS(CERT_PRES!$P:$P,CERT_PRES!$A:$A,$A111,CERT_PRES!$Q:$Q,"OCTUBRE")</f>
        <v>0</v>
      </c>
      <c r="BY111" s="520">
        <v>4401</v>
      </c>
      <c r="BZ111" s="539">
        <f>SUMIFS(CERT_PRES!$P:$P,CERT_PRES!$A:$A,$A111,CERT_PRES!$Q:$Q,"NOVIEMBRE")</f>
        <v>0</v>
      </c>
      <c r="CA111" s="520">
        <v>6161</v>
      </c>
      <c r="CB111" s="533">
        <f>SUMIFS(CERT_PRES!$P:$P,CERT_PRES!$A:$A,$A111,CERT_PRES!$Q:$Q,"DICIEMBRE")</f>
        <v>0</v>
      </c>
      <c r="CC111" s="533">
        <f t="shared" si="66"/>
        <v>49292</v>
      </c>
      <c r="CD111" s="552" t="str">
        <f t="shared" si="79"/>
        <v>SI</v>
      </c>
      <c r="CE111" s="553" t="str">
        <f t="shared" si="61"/>
        <v>VALIDADO</v>
      </c>
      <c r="CF111" s="554">
        <f>+((SUMIFS(REPROGRAM!$U:$U,REPROGRAM!$B:$B,$A111,REPROGRAM!$AA:$AA,"NO"))-(SUMIFS(REPROGRAM!$V:$V,REPROGRAM!$B:$B,$A111,REPROGRAM!$AA:$AA,"NO")))</f>
        <v>0</v>
      </c>
      <c r="CG111" s="554">
        <f t="shared" si="67"/>
        <v>49292</v>
      </c>
      <c r="CH111" s="554">
        <f t="shared" si="68"/>
        <v>0</v>
      </c>
      <c r="CI111" s="555" t="e">
        <f t="array" ref="CI111">IF(B111="","",INDEX(CATALOGO!C:C,MATCH(B111,CATALOGO!A:A,0)))</f>
        <v>#N/A</v>
      </c>
      <c r="CJ111" s="555" t="e">
        <f t="array" ref="CJ111">IF(B111="","",INDEX(CATALOGO!B:B,MATCH(B111,CATALOGO!A:A,0)))</f>
        <v>#N/A</v>
      </c>
      <c r="CK111" s="497" t="str">
        <f>IF(D111="","",INDEX(CATALOGO!G:G,MATCH(D111,CATALOGO!D:D,0)))</f>
        <v>COORDINACIÓN ZONAL 4</v>
      </c>
      <c r="CL111" s="497" t="str">
        <f>IF(D111="","",INDEX(CATALOGO!H:H,MATCH(D111,CATALOGO!D:D,0)))</f>
        <v>MANABI</v>
      </c>
      <c r="CM111" s="497" t="str">
        <f>IF(D111="","",INDEX(CATALOGO!I:I,MATCH(D111,CATALOGO!D:D,0)))</f>
        <v>CHONE</v>
      </c>
      <c r="CN111" s="556" t="str">
        <f t="array" ref="CN111">IF(H111="","",INDEX(CATALOGO!AE:AE,MATCH(H111,CATALOGO!AC:AC,0)))</f>
        <v xml:space="preserve">GASTOS EN PERSONAL </v>
      </c>
      <c r="CO111" s="497" t="str">
        <f t="shared" si="69"/>
        <v>NO APLICA</v>
      </c>
      <c r="CP111" s="497" t="str">
        <f>IF(E111="","",INDEX(CATALOGO!K:K,MATCH(POA_GC_2025!E111,CATALOGO!J:J,0)))</f>
        <v>PROV</v>
      </c>
      <c r="CQ111" s="497" t="str">
        <f t="shared" si="70"/>
        <v>CORRIENTE</v>
      </c>
      <c r="CR111" s="497" t="str">
        <f t="shared" si="71"/>
        <v>90000004</v>
      </c>
      <c r="CS111" s="562" t="str">
        <f>IFERROR(VLOOKUP(E111,CATALOGO!$AY$3:$AZ$24,2,0)," ")</f>
        <v>G21</v>
      </c>
      <c r="CT111" s="563" t="str">
        <f>IF(E111="","",INDEX(CATALOGO!AK:AK,MATCH(POA_GC_2025!E111,CATALOGO!AN:AN,0)))</f>
        <v>Mejorar las condiciones de vida de la población de forma integral, promoviendo el acceso equitativo a salud, vivienda y bienestar social.</v>
      </c>
      <c r="CU111" s="563" t="str">
        <f>IF(E111="","",INDEX(CATALOGO!AL:AL,MATCH(POA_GC_2025!E111,CATALOGO!AN:AN,0)))</f>
        <v>OE5 Incrementar la cobertura de las prestaciones de servicios de salud</v>
      </c>
      <c r="CV111" s="552" t="str">
        <f>IF(CU111="","",INDEX(CATALOGO!AM:AM,MATCH(POA_GC_2025!CU111,CATALOGO!AL:AL,0)))</f>
        <v>OE_5</v>
      </c>
      <c r="CW111" s="564"/>
      <c r="CX111" s="565">
        <f>SUMIFS(CERT_ACT_POA!AM:AM,CERT_ACT_POA!C:C,A111)</f>
        <v>49292</v>
      </c>
      <c r="CY111" s="565">
        <f t="shared" si="72"/>
        <v>0</v>
      </c>
      <c r="CZ111" s="566">
        <f>SUMIFS(CERT_ACT_POA!$AD:$AD,CERT_ACT_POA!$C:$C,POA_GC_2025!$A111)</f>
        <v>0</v>
      </c>
      <c r="DA111" s="566">
        <f>SUMIFS(CERT_ACT_POA!$AE:$AE,CERT_ACT_POA!$C:$C,POA_GC_2025!$A111)</f>
        <v>0</v>
      </c>
      <c r="DB111" s="566">
        <f>SUMIFS(CERT_ACT_POA!$AF:$AF,CERT_ACT_POA!$C:$C,POA_GC_2025!$A111)</f>
        <v>0</v>
      </c>
      <c r="DC111" s="552" t="str">
        <f t="shared" si="73"/>
        <v>51</v>
      </c>
      <c r="DD111" s="509"/>
      <c r="DE111" s="573"/>
      <c r="DF111" s="574">
        <f>SUMIFS(CERT_PRES!$M:$M,CERT_PRES!$A:$A,$A111)</f>
        <v>0</v>
      </c>
      <c r="DG111" s="574">
        <f>SUMIFS(CERT_PRES!$O:$O,CERT_PRES!$A:$A,$A111)</f>
        <v>16725</v>
      </c>
      <c r="DH111" s="574">
        <f>SUMIFS(CERT_PRES!$P:$P,CERT_PRES!$A:$A,$A111)</f>
        <v>16725</v>
      </c>
      <c r="DI111" s="587">
        <f t="shared" si="74"/>
        <v>0</v>
      </c>
      <c r="DJ111" s="668">
        <f>IFERROR(VLOOKUP($A111,CERT_PRES!$A$6:$L$3884,12,0),0)</f>
        <v>0</v>
      </c>
      <c r="DK111" s="574" t="str">
        <f t="shared" si="75"/>
        <v>OK</v>
      </c>
      <c r="DL111" s="574" t="str">
        <f t="shared" si="76"/>
        <v>OK</v>
      </c>
      <c r="DM111" s="574">
        <f t="shared" si="41"/>
        <v>16725</v>
      </c>
      <c r="DN111" s="574" t="str">
        <f t="shared" si="40"/>
        <v/>
      </c>
      <c r="DO111" s="588">
        <f>IFERROR(VLOOKUP(A111,#REF!,82,0),0)</f>
        <v>0</v>
      </c>
      <c r="DP111" s="589">
        <f t="shared" si="77"/>
        <v>16725</v>
      </c>
      <c r="DQ111" s="590">
        <f t="shared" si="78"/>
        <v>32567</v>
      </c>
    </row>
    <row r="112" spans="1:121" s="39" customFormat="1" ht="17.25" customHeight="1">
      <c r="A112" s="3" t="s">
        <v>2770</v>
      </c>
      <c r="B112" s="470" t="str">
        <f>IF(D112="","",INDEX(CATALOGO!E:E,MATCH(D112,CATALOGO!D:D,0)))</f>
        <v>HOSPITAL GENERAL DE CHONE</v>
      </c>
      <c r="C112" s="218" t="s">
        <v>2437</v>
      </c>
      <c r="D112" s="471" t="s">
        <v>954</v>
      </c>
      <c r="E112" s="474" t="s">
        <v>225</v>
      </c>
      <c r="F112" s="471" t="str">
        <f t="shared" si="62"/>
        <v>000</v>
      </c>
      <c r="G112" s="472" t="s">
        <v>196</v>
      </c>
      <c r="H112" s="473">
        <v>510516</v>
      </c>
      <c r="I112" s="486" t="s">
        <v>1136</v>
      </c>
      <c r="J112" s="472" t="s">
        <v>193</v>
      </c>
      <c r="K112" s="487" t="str">
        <f>IF(J112="","",INDEX(CATALOGO!AT:AT,MATCH(POA_GC_2025!J112,CATALOGO!AS:AS,0)))</f>
        <v>0000</v>
      </c>
      <c r="L112" s="487" t="str">
        <f>IF(J112="","",INDEX(CATALOGO!AV:AV,MATCH(POA_GC_2025!J112,CATALOGO!AS:AS,0)))</f>
        <v>0000</v>
      </c>
      <c r="M112" s="488" t="str">
        <f>IF(D112="","",INDEX(CATALOGO!E:E,MATCH(D112,CATALOGO!D:D,0)))</f>
        <v>HOSPITAL GENERAL DE CHONE</v>
      </c>
      <c r="N112" s="489" t="str">
        <f>IF(E112="","",INDEX(CATALOGO!L:L,MATCH(POA_GC_2025!E112,CATALOGO!J:J,0)))</f>
        <v>PROVISION Y PRESTACION DE SERVICIOS DE SALUD</v>
      </c>
      <c r="O112" s="490" t="str">
        <f t="shared" si="63"/>
        <v>SIN PROYECTO</v>
      </c>
      <c r="P112" s="491" t="str">
        <f>IF(CR112="","",INDEX(CATALOGO!Q:Q,MATCH(POA_GC_2025!CR112,CATALOGO!P:P,0)))</f>
        <v>PRESTACION DE SERVICIOS DE SALUD SEGUNDO NIVEL</v>
      </c>
      <c r="Q112" s="496" t="str">
        <f>IF(H112="","",INDEX(CATALOGO!AD:AD,MATCH(POA_GC_2025!H112,CATALOGO!AC:AC,0)))</f>
        <v>CONTRATOS OCASIONALES PARA EL CUMPLIMIENTO DE LA DEVENGACIÓN DE BECAS</v>
      </c>
      <c r="R112" s="490" t="str">
        <f t="array" ref="R112">IF(J112="","",INDEX(CATALOGO!AR:AR,MATCH(J112,CATALOGO!AS:AS,0)))</f>
        <v>RECURSOS FISCALES</v>
      </c>
      <c r="S112" s="497" t="str">
        <f>IF(K112="","",INDEX(CATALOGO!AU:AU,MATCH(K112,CATALOGO!AT:AT,0)))</f>
        <v>SIN ORGANISMO</v>
      </c>
      <c r="T112" s="497" t="str">
        <f>IF(L112="","",INDEX(CATALOGO!AW:AW,MATCH(POA_GC_2025!L112,CATALOGO!AV:AV,0)))</f>
        <v>SIN CORRELATIVO</v>
      </c>
      <c r="U112" s="498" t="s">
        <v>495</v>
      </c>
      <c r="V112" s="499" t="s">
        <v>2479</v>
      </c>
      <c r="W112" s="499" t="s">
        <v>2480</v>
      </c>
      <c r="X112" s="500" t="str">
        <f t="array" ref="X112">IF(H112="","",INDEX(CATALOGO!AH:AH,MATCH(H112,CATALOGO!AC:AC,0)))</f>
        <v>04</v>
      </c>
      <c r="Y112" s="507" t="str">
        <f t="array" ref="Y112">IF(H112="","",INDEX(CATALOGO!AF:AF,MATCH(H112,CATALOGO!AC:AC,0)))</f>
        <v>NA</v>
      </c>
      <c r="Z112" s="507" t="str">
        <f t="array" ref="Z112">IF(H112="","",INDEX(CATALOGO!AG:AG,MATCH(H112,CATALOGO!AC:AC,0)))</f>
        <v>NA</v>
      </c>
      <c r="AA112" s="508" t="s">
        <v>194</v>
      </c>
      <c r="AB112" s="509"/>
      <c r="AC112" s="510" t="s">
        <v>197</v>
      </c>
      <c r="AD112" s="511" t="s">
        <v>44</v>
      </c>
      <c r="AE112" s="512">
        <v>46073</v>
      </c>
      <c r="AF112" s="512">
        <v>46073</v>
      </c>
      <c r="AG112" s="512">
        <v>46056</v>
      </c>
      <c r="AH112" s="512">
        <v>46056</v>
      </c>
      <c r="AI112" s="512">
        <v>46056</v>
      </c>
      <c r="AJ112" s="519"/>
      <c r="AK112" s="512">
        <v>46056</v>
      </c>
      <c r="AL112" s="512">
        <v>46078</v>
      </c>
      <c r="AM112" s="511" t="s">
        <v>41</v>
      </c>
      <c r="AN112" s="520">
        <v>0</v>
      </c>
      <c r="AO112" s="520">
        <v>0</v>
      </c>
      <c r="AP112" s="520">
        <v>0</v>
      </c>
      <c r="AQ112" s="520">
        <v>0</v>
      </c>
      <c r="AR112" s="520"/>
      <c r="AS112" s="520"/>
      <c r="AT112" s="520"/>
      <c r="AU112" s="520"/>
      <c r="AV112" s="520"/>
      <c r="AW112" s="520"/>
      <c r="AX112" s="520"/>
      <c r="AY112" s="520"/>
      <c r="AZ112" s="533">
        <f t="shared" si="64"/>
        <v>0</v>
      </c>
      <c r="BA112" s="509"/>
      <c r="BB112" s="534">
        <f>SUMIFS(REPROGRAM!W:W,REPROGRAM!B:B,POA_GC_2025!A112)</f>
        <v>63384</v>
      </c>
      <c r="BC112" s="534">
        <f>SUMIFS(REPROGRAM!Y:Y,REPROGRAM!B:B,POA_GC_2025!A112)</f>
        <v>0</v>
      </c>
      <c r="BD112" s="534">
        <f t="shared" si="65"/>
        <v>63384</v>
      </c>
      <c r="BE112" s="520">
        <v>5282</v>
      </c>
      <c r="BF112" s="539">
        <f>SUMIFS(CERT_PRES!$P:$P,CERT_PRES!$A:$A,$A112,CERT_PRES!$Q:$Q,"ENERO")</f>
        <v>5282</v>
      </c>
      <c r="BG112" s="520">
        <v>5282</v>
      </c>
      <c r="BH112" s="539">
        <f>SUMIFS(CERT_PRES!$P:$P,CERT_PRES!$A:$A,$A112,CERT_PRES!$Q:$Q,"FEBRERO")</f>
        <v>5282</v>
      </c>
      <c r="BI112" s="520">
        <v>5282</v>
      </c>
      <c r="BJ112" s="539">
        <f>SUMIFS(CERT_PRES!$P:$P,CERT_PRES!$A:$A,$A112,CERT_PRES!$Q:$Q,"MARZO")</f>
        <v>5282</v>
      </c>
      <c r="BK112" s="520">
        <v>5282</v>
      </c>
      <c r="BL112" s="539">
        <f>SUMIFS(CERT_PRES!$P:$P,CERT_PRES!$A:$A,$A112,CERT_PRES!$Q:$Q,"ABRIL")</f>
        <v>5282</v>
      </c>
      <c r="BM112" s="520">
        <v>5282</v>
      </c>
      <c r="BN112" s="539">
        <f>SUMIFS(CERT_PRES!$P:$P,CERT_PRES!$A:$A,$A112,CERT_PRES!$Q:$Q,"MAYO")</f>
        <v>5282</v>
      </c>
      <c r="BO112" s="520">
        <v>5282</v>
      </c>
      <c r="BP112" s="539">
        <f>SUMIFS(CERT_PRES!$P:$P,CERT_PRES!$A:$A,$A112,CERT_PRES!$Q:$Q,"JUNIO")</f>
        <v>0</v>
      </c>
      <c r="BQ112" s="520">
        <v>5282</v>
      </c>
      <c r="BR112" s="539">
        <f>SUMIFS(CERT_PRES!$P:$P,CERT_PRES!$A:$A,$A112,CERT_PRES!$Q:$Q,"JULIO")</f>
        <v>0</v>
      </c>
      <c r="BS112" s="520">
        <v>5282</v>
      </c>
      <c r="BT112" s="539">
        <f>SUMIFS(CERT_PRES!$P:$P,CERT_PRES!$A:$A,$A112,CERT_PRES!$Q:$Q,"AGOSTO")</f>
        <v>0</v>
      </c>
      <c r="BU112" s="520">
        <v>5282</v>
      </c>
      <c r="BV112" s="539">
        <f>SUMIFS(CERT_PRES!$P:$P,CERT_PRES!$A:$A,$A112,CERT_PRES!$Q:$Q,"SEPTIEMBRE")</f>
        <v>0</v>
      </c>
      <c r="BW112" s="520">
        <v>5282</v>
      </c>
      <c r="BX112" s="539">
        <f>SUMIFS(CERT_PRES!$P:$P,CERT_PRES!$A:$A,$A112,CERT_PRES!$Q:$Q,"OCTUBRE")</f>
        <v>0</v>
      </c>
      <c r="BY112" s="520">
        <v>5282</v>
      </c>
      <c r="BZ112" s="539">
        <f>SUMIFS(CERT_PRES!$P:$P,CERT_PRES!$A:$A,$A112,CERT_PRES!$Q:$Q,"NOVIEMBRE")</f>
        <v>0</v>
      </c>
      <c r="CA112" s="520">
        <v>5282</v>
      </c>
      <c r="CB112" s="533">
        <f>SUMIFS(CERT_PRES!$P:$P,CERT_PRES!$A:$A,$A112,CERT_PRES!$Q:$Q,"DICIEMBRE")</f>
        <v>0</v>
      </c>
      <c r="CC112" s="533">
        <f t="shared" si="66"/>
        <v>63384</v>
      </c>
      <c r="CD112" s="552" t="str">
        <f t="shared" si="79"/>
        <v>SI</v>
      </c>
      <c r="CE112" s="553" t="str">
        <f t="shared" si="61"/>
        <v>VALIDADO</v>
      </c>
      <c r="CF112" s="554">
        <f>+((SUMIFS(REPROGRAM!$U:$U,REPROGRAM!$B:$B,$A112,REPROGRAM!$AA:$AA,"NO"))-(SUMIFS(REPROGRAM!$V:$V,REPROGRAM!$B:$B,$A112,REPROGRAM!$AA:$AA,"NO")))</f>
        <v>0</v>
      </c>
      <c r="CG112" s="554">
        <f t="shared" si="67"/>
        <v>63384</v>
      </c>
      <c r="CH112" s="554">
        <f t="shared" si="68"/>
        <v>0</v>
      </c>
      <c r="CI112" s="555" t="e">
        <f t="array" ref="CI112">IF(B112="","",INDEX(CATALOGO!C:C,MATCH(B112,CATALOGO!A:A,0)))</f>
        <v>#N/A</v>
      </c>
      <c r="CJ112" s="555" t="e">
        <f t="array" ref="CJ112">IF(B112="","",INDEX(CATALOGO!B:B,MATCH(B112,CATALOGO!A:A,0)))</f>
        <v>#N/A</v>
      </c>
      <c r="CK112" s="497" t="str">
        <f>IF(D112="","",INDEX(CATALOGO!G:G,MATCH(D112,CATALOGO!D:D,0)))</f>
        <v>COORDINACIÓN ZONAL 4</v>
      </c>
      <c r="CL112" s="497" t="str">
        <f>IF(D112="","",INDEX(CATALOGO!H:H,MATCH(D112,CATALOGO!D:D,0)))</f>
        <v>MANABI</v>
      </c>
      <c r="CM112" s="497" t="str">
        <f>IF(D112="","",INDEX(CATALOGO!I:I,MATCH(D112,CATALOGO!D:D,0)))</f>
        <v>CHONE</v>
      </c>
      <c r="CN112" s="556" t="str">
        <f t="array" ref="CN112">IF(H112="","",INDEX(CATALOGO!AE:AE,MATCH(H112,CATALOGO!AC:AC,0)))</f>
        <v xml:space="preserve">GASTOS EN PERSONAL </v>
      </c>
      <c r="CO112" s="497" t="str">
        <f t="shared" si="69"/>
        <v>NO APLICA</v>
      </c>
      <c r="CP112" s="497" t="str">
        <f>IF(E112="","",INDEX(CATALOGO!K:K,MATCH(POA_GC_2025!E112,CATALOGO!J:J,0)))</f>
        <v>PROV</v>
      </c>
      <c r="CQ112" s="497" t="str">
        <f t="shared" si="70"/>
        <v>CORRIENTE</v>
      </c>
      <c r="CR112" s="497" t="str">
        <f t="shared" si="71"/>
        <v>90000004</v>
      </c>
      <c r="CS112" s="562" t="str">
        <f>IFERROR(VLOOKUP(E112,CATALOGO!$AY$3:$AZ$24,2,0)," ")</f>
        <v>G21</v>
      </c>
      <c r="CT112" s="563" t="str">
        <f>IF(E112="","",INDEX(CATALOGO!AK:AK,MATCH(POA_GC_2025!E112,CATALOGO!AN:AN,0)))</f>
        <v>Mejorar las condiciones de vida de la población de forma integral, promoviendo el acceso equitativo a salud, vivienda y bienestar social.</v>
      </c>
      <c r="CU112" s="563" t="str">
        <f>IF(E112="","",INDEX(CATALOGO!AL:AL,MATCH(POA_GC_2025!E112,CATALOGO!AN:AN,0)))</f>
        <v>OE5 Incrementar la cobertura de las prestaciones de servicios de salud</v>
      </c>
      <c r="CV112" s="552" t="str">
        <f>IF(CU112="","",INDEX(CATALOGO!AM:AM,MATCH(POA_GC_2025!CU112,CATALOGO!AL:AL,0)))</f>
        <v>OE_5</v>
      </c>
      <c r="CW112" s="564"/>
      <c r="CX112" s="565">
        <f>SUMIFS(CERT_ACT_POA!AM:AM,CERT_ACT_POA!C:C,A112)</f>
        <v>63384</v>
      </c>
      <c r="CY112" s="565">
        <f t="shared" si="72"/>
        <v>0</v>
      </c>
      <c r="CZ112" s="566">
        <f>SUMIFS(CERT_ACT_POA!$AD:$AD,CERT_ACT_POA!$C:$C,POA_GC_2025!$A112)</f>
        <v>0</v>
      </c>
      <c r="DA112" s="566">
        <f>SUMIFS(CERT_ACT_POA!$AE:$AE,CERT_ACT_POA!$C:$C,POA_GC_2025!$A112)</f>
        <v>0</v>
      </c>
      <c r="DB112" s="566">
        <f>SUMIFS(CERT_ACT_POA!$AF:$AF,CERT_ACT_POA!$C:$C,POA_GC_2025!$A112)</f>
        <v>0</v>
      </c>
      <c r="DC112" s="552" t="str">
        <f t="shared" si="73"/>
        <v>51</v>
      </c>
      <c r="DD112" s="509"/>
      <c r="DE112" s="573"/>
      <c r="DF112" s="574">
        <f>SUMIFS(CERT_PRES!$M:$M,CERT_PRES!$A:$A,$A112)</f>
        <v>0</v>
      </c>
      <c r="DG112" s="574">
        <f>SUMIFS(CERT_PRES!$O:$O,CERT_PRES!$A:$A,$A112)</f>
        <v>26410</v>
      </c>
      <c r="DH112" s="574">
        <f>SUMIFS(CERT_PRES!$P:$P,CERT_PRES!$A:$A,$A112)</f>
        <v>26410</v>
      </c>
      <c r="DI112" s="587">
        <f t="shared" si="74"/>
        <v>0</v>
      </c>
      <c r="DJ112" s="668">
        <f>IFERROR(VLOOKUP($A112,CERT_PRES!$A$6:$L$3884,12,0),0)</f>
        <v>0</v>
      </c>
      <c r="DK112" s="574" t="str">
        <f t="shared" si="75"/>
        <v>OK</v>
      </c>
      <c r="DL112" s="574" t="str">
        <f t="shared" si="76"/>
        <v>OK</v>
      </c>
      <c r="DM112" s="574">
        <f t="shared" si="41"/>
        <v>26410</v>
      </c>
      <c r="DN112" s="574" t="str">
        <f t="shared" si="40"/>
        <v/>
      </c>
      <c r="DO112" s="588">
        <f>IFERROR(VLOOKUP(A112,#REF!,82,0),0)</f>
        <v>0</v>
      </c>
      <c r="DP112" s="589">
        <f t="shared" si="77"/>
        <v>26410</v>
      </c>
      <c r="DQ112" s="590">
        <f t="shared" si="78"/>
        <v>36974</v>
      </c>
    </row>
    <row r="113" spans="1:121" s="39" customFormat="1" ht="17.25" customHeight="1">
      <c r="A113" s="3" t="s">
        <v>2771</v>
      </c>
      <c r="B113" s="470" t="str">
        <f>IF(D113="","",INDEX(CATALOGO!E:E,MATCH(D113,CATALOGO!D:D,0)))</f>
        <v>HOSPITAL GENERAL DE CHONE</v>
      </c>
      <c r="C113" s="218" t="s">
        <v>2461</v>
      </c>
      <c r="D113" s="471" t="s">
        <v>954</v>
      </c>
      <c r="E113" s="474" t="s">
        <v>225</v>
      </c>
      <c r="F113" s="471" t="str">
        <f t="shared" si="62"/>
        <v>000</v>
      </c>
      <c r="G113" s="472" t="s">
        <v>196</v>
      </c>
      <c r="H113" s="473">
        <v>530255</v>
      </c>
      <c r="I113" s="486" t="s">
        <v>1155</v>
      </c>
      <c r="J113" s="472" t="s">
        <v>193</v>
      </c>
      <c r="K113" s="487" t="str">
        <f>IF(J113="","",INDEX(CATALOGO!AT:AT,MATCH(POA_GC_2025!J113,CATALOGO!AS:AS,0)))</f>
        <v>0000</v>
      </c>
      <c r="L113" s="487" t="str">
        <f>IF(J113="","",INDEX(CATALOGO!AV:AV,MATCH(POA_GC_2025!J113,CATALOGO!AS:AS,0)))</f>
        <v>0000</v>
      </c>
      <c r="M113" s="488" t="str">
        <f>IF(D113="","",INDEX(CATALOGO!E:E,MATCH(D113,CATALOGO!D:D,0)))</f>
        <v>HOSPITAL GENERAL DE CHONE</v>
      </c>
      <c r="N113" s="489" t="str">
        <f>IF(E113="","",INDEX(CATALOGO!L:L,MATCH(POA_GC_2025!E113,CATALOGO!J:J,0)))</f>
        <v>PROVISION Y PRESTACION DE SERVICIOS DE SALUD</v>
      </c>
      <c r="O113" s="490" t="str">
        <f t="shared" si="63"/>
        <v>SIN PROYECTO</v>
      </c>
      <c r="P113" s="491" t="str">
        <f>IF(CR113="","",INDEX(CATALOGO!Q:Q,MATCH(POA_GC_2025!CR113,CATALOGO!P:P,0)))</f>
        <v>PRESTACION DE SERVICIOS DE SALUD SEGUNDO NIVEL</v>
      </c>
      <c r="Q113" s="496" t="str">
        <f>IF(H113="","",INDEX(CATALOGO!AD:AD,MATCH(POA_GC_2025!H113,CATALOGO!AC:AC,0)))</f>
        <v>COMBUSTIBLES Y LUBRICANTES</v>
      </c>
      <c r="R113" s="490" t="str">
        <f t="array" ref="R113">IF(J113="","",INDEX(CATALOGO!AR:AR,MATCH(J113,CATALOGO!AS:AS,0)))</f>
        <v>RECURSOS FISCALES</v>
      </c>
      <c r="S113" s="497" t="str">
        <f>IF(K113="","",INDEX(CATALOGO!AU:AU,MATCH(K113,CATALOGO!AT:AT,0)))</f>
        <v>SIN ORGANISMO</v>
      </c>
      <c r="T113" s="497" t="str">
        <f>IF(L113="","",INDEX(CATALOGO!AW:AW,MATCH(POA_GC_2025!L113,CATALOGO!AV:AV,0)))</f>
        <v>SIN CORRELATIVO</v>
      </c>
      <c r="U113" s="498" t="s">
        <v>495</v>
      </c>
      <c r="V113" s="499" t="s">
        <v>2482</v>
      </c>
      <c r="W113" s="499" t="s">
        <v>2490</v>
      </c>
      <c r="X113" s="500" t="str">
        <f t="array" ref="X113">IF(H113="","",INDEX(CATALOGO!AH:AH,MATCH(H113,CATALOGO!AC:AC,0)))</f>
        <v>06</v>
      </c>
      <c r="Y113" s="507" t="str">
        <f t="array" ref="Y113">IF(H113="","",INDEX(CATALOGO!AF:AF,MATCH(H113,CATALOGO!AC:AC,0)))</f>
        <v>NA</v>
      </c>
      <c r="Z113" s="507" t="str">
        <f t="array" ref="Z113">IF(H113="","",INDEX(CATALOGO!AG:AG,MATCH(H113,CATALOGO!AC:AC,0)))</f>
        <v>NA</v>
      </c>
      <c r="AA113" s="508" t="s">
        <v>194</v>
      </c>
      <c r="AB113" s="509" t="s">
        <v>2835</v>
      </c>
      <c r="AC113" s="510" t="s">
        <v>206</v>
      </c>
      <c r="AD113" s="511" t="s">
        <v>41</v>
      </c>
      <c r="AE113" s="512">
        <v>46040</v>
      </c>
      <c r="AF113" s="512">
        <v>46044</v>
      </c>
      <c r="AG113" s="512">
        <v>46047</v>
      </c>
      <c r="AH113" s="512">
        <v>46053</v>
      </c>
      <c r="AI113" s="512">
        <v>46063</v>
      </c>
      <c r="AJ113" s="519"/>
      <c r="AK113" s="512">
        <v>46068</v>
      </c>
      <c r="AL113" s="512">
        <v>46081</v>
      </c>
      <c r="AM113" s="511" t="s">
        <v>41</v>
      </c>
      <c r="AN113" s="520">
        <v>0</v>
      </c>
      <c r="AO113" s="520">
        <v>0</v>
      </c>
      <c r="AP113" s="520">
        <v>0</v>
      </c>
      <c r="AQ113" s="520">
        <v>0</v>
      </c>
      <c r="AR113" s="520">
        <v>0</v>
      </c>
      <c r="AS113" s="520">
        <v>0</v>
      </c>
      <c r="AT113" s="520">
        <v>0</v>
      </c>
      <c r="AU113" s="520">
        <v>0</v>
      </c>
      <c r="AV113" s="520"/>
      <c r="AW113" s="520">
        <v>0</v>
      </c>
      <c r="AX113" s="520">
        <v>0</v>
      </c>
      <c r="AY113" s="520">
        <v>0</v>
      </c>
      <c r="AZ113" s="533">
        <f t="shared" si="64"/>
        <v>0</v>
      </c>
      <c r="BA113" s="509"/>
      <c r="BB113" s="534">
        <f>SUMIFS(REPROGRAM!W:W,REPROGRAM!B:B,POA_GC_2025!A113)</f>
        <v>9638.6299999999992</v>
      </c>
      <c r="BC113" s="534">
        <f>SUMIFS(REPROGRAM!Y:Y,REPROGRAM!B:B,POA_GC_2025!A113)</f>
        <v>1691.32</v>
      </c>
      <c r="BD113" s="534">
        <f t="shared" si="65"/>
        <v>7947.3099999999995</v>
      </c>
      <c r="BE113" s="520">
        <v>0</v>
      </c>
      <c r="BF113" s="539">
        <f>SUMIFS(CERT_PRES!$P:$P,CERT_PRES!$A:$A,$A113,CERT_PRES!$Q:$Q,"ENERO")</f>
        <v>0</v>
      </c>
      <c r="BG113" s="520">
        <v>0</v>
      </c>
      <c r="BH113" s="539">
        <f>SUMIFS(CERT_PRES!$P:$P,CERT_PRES!$A:$A,$A113,CERT_PRES!$Q:$Q,"FEBRERO")</f>
        <v>0</v>
      </c>
      <c r="BI113" s="520">
        <v>0</v>
      </c>
      <c r="BJ113" s="539">
        <f>SUMIFS(CERT_PRES!$P:$P,CERT_PRES!$A:$A,$A113,CERT_PRES!$Q:$Q,"MARZO")</f>
        <v>0</v>
      </c>
      <c r="BK113" s="520">
        <v>0</v>
      </c>
      <c r="BL113" s="539">
        <f>SUMIFS(CERT_PRES!$P:$P,CERT_PRES!$A:$A,$A113,CERT_PRES!$Q:$Q,"ABRIL")</f>
        <v>0</v>
      </c>
      <c r="BM113" s="520">
        <v>7947.31</v>
      </c>
      <c r="BN113" s="539">
        <f>SUMIFS(CERT_PRES!$P:$P,CERT_PRES!$A:$A,$A113,CERT_PRES!$Q:$Q,"MAYO")</f>
        <v>7947.31</v>
      </c>
      <c r="BO113" s="520">
        <v>0</v>
      </c>
      <c r="BP113" s="539">
        <f>SUMIFS(CERT_PRES!$P:$P,CERT_PRES!$A:$A,$A113,CERT_PRES!$Q:$Q,"JUNIO")</f>
        <v>0</v>
      </c>
      <c r="BQ113" s="520">
        <v>0</v>
      </c>
      <c r="BR113" s="539">
        <f>SUMIFS(CERT_PRES!$P:$P,CERT_PRES!$A:$A,$A113,CERT_PRES!$Q:$Q,"JULIO")</f>
        <v>0</v>
      </c>
      <c r="BS113" s="520">
        <v>0</v>
      </c>
      <c r="BT113" s="539">
        <f>SUMIFS(CERT_PRES!$P:$P,CERT_PRES!$A:$A,$A113,CERT_PRES!$Q:$Q,"AGOSTO")</f>
        <v>0</v>
      </c>
      <c r="BU113" s="520"/>
      <c r="BV113" s="539">
        <f>SUMIFS(CERT_PRES!$P:$P,CERT_PRES!$A:$A,$A113,CERT_PRES!$Q:$Q,"SEPTIEMBRE")</f>
        <v>0</v>
      </c>
      <c r="BW113" s="520">
        <v>0</v>
      </c>
      <c r="BX113" s="539">
        <f>SUMIFS(CERT_PRES!$P:$P,CERT_PRES!$A:$A,$A113,CERT_PRES!$Q:$Q,"OCTUBRE")</f>
        <v>0</v>
      </c>
      <c r="BY113" s="520">
        <v>0</v>
      </c>
      <c r="BZ113" s="539">
        <f>SUMIFS(CERT_PRES!$P:$P,CERT_PRES!$A:$A,$A113,CERT_PRES!$Q:$Q,"NOVIEMBRE")</f>
        <v>0</v>
      </c>
      <c r="CA113" s="520">
        <v>0</v>
      </c>
      <c r="CB113" s="533">
        <f>SUMIFS(CERT_PRES!$P:$P,CERT_PRES!$A:$A,$A113,CERT_PRES!$Q:$Q,"DICIEMBRE")</f>
        <v>0</v>
      </c>
      <c r="CC113" s="533">
        <f t="shared" si="66"/>
        <v>7947.31</v>
      </c>
      <c r="CD113" s="552" t="str">
        <f t="shared" si="79"/>
        <v>SI</v>
      </c>
      <c r="CE113" s="553" t="str">
        <f t="shared" si="61"/>
        <v>VALIDADO</v>
      </c>
      <c r="CF113" s="554">
        <f>+((SUMIFS(REPROGRAM!$U:$U,REPROGRAM!$B:$B,$A113,REPROGRAM!$AA:$AA,"NO"))-(SUMIFS(REPROGRAM!$V:$V,REPROGRAM!$B:$B,$A113,REPROGRAM!$AA:$AA,"NO")))</f>
        <v>0</v>
      </c>
      <c r="CG113" s="554">
        <f t="shared" si="67"/>
        <v>7947.31</v>
      </c>
      <c r="CH113" s="554">
        <f t="shared" si="68"/>
        <v>0</v>
      </c>
      <c r="CI113" s="555" t="e">
        <f t="array" ref="CI113">IF(B113="","",INDEX(CATALOGO!C:C,MATCH(B113,CATALOGO!A:A,0)))</f>
        <v>#N/A</v>
      </c>
      <c r="CJ113" s="555" t="e">
        <f t="array" ref="CJ113">IF(B113="","",INDEX(CATALOGO!B:B,MATCH(B113,CATALOGO!A:A,0)))</f>
        <v>#N/A</v>
      </c>
      <c r="CK113" s="497" t="str">
        <f>IF(D113="","",INDEX(CATALOGO!G:G,MATCH(D113,CATALOGO!D:D,0)))</f>
        <v>COORDINACIÓN ZONAL 4</v>
      </c>
      <c r="CL113" s="497" t="str">
        <f>IF(D113="","",INDEX(CATALOGO!H:H,MATCH(D113,CATALOGO!D:D,0)))</f>
        <v>MANABI</v>
      </c>
      <c r="CM113" s="497" t="str">
        <f>IF(D113="","",INDEX(CATALOGO!I:I,MATCH(D113,CATALOGO!D:D,0)))</f>
        <v>CHONE</v>
      </c>
      <c r="CN113" s="556" t="str">
        <f t="array" ref="CN113">IF(H113="","",INDEX(CATALOGO!AE:AE,MATCH(H113,CATALOGO!AC:AC,0)))</f>
        <v>GASTOS OPERATIVOS</v>
      </c>
      <c r="CO113" s="497" t="str">
        <f t="shared" si="69"/>
        <v>NO APLICA</v>
      </c>
      <c r="CP113" s="497" t="str">
        <f>IF(E113="","",INDEX(CATALOGO!K:K,MATCH(POA_GC_2025!E113,CATALOGO!J:J,0)))</f>
        <v>PROV</v>
      </c>
      <c r="CQ113" s="497" t="str">
        <f t="shared" si="70"/>
        <v>CORRIENTE</v>
      </c>
      <c r="CR113" s="497" t="str">
        <f t="shared" si="71"/>
        <v>90000004</v>
      </c>
      <c r="CS113" s="562" t="str">
        <f>IFERROR(VLOOKUP(E113,CATALOGO!$AY$3:$AZ$24,2,0)," ")</f>
        <v>G21</v>
      </c>
      <c r="CT113" s="563" t="str">
        <f>IF(E113="","",INDEX(CATALOGO!AK:AK,MATCH(POA_GC_2025!E113,CATALOGO!AN:AN,0)))</f>
        <v>Mejorar las condiciones de vida de la población de forma integral, promoviendo el acceso equitativo a salud, vivienda y bienestar social.</v>
      </c>
      <c r="CU113" s="563" t="str">
        <f>IF(E113="","",INDEX(CATALOGO!AL:AL,MATCH(POA_GC_2025!E113,CATALOGO!AN:AN,0)))</f>
        <v>OE5 Incrementar la cobertura de las prestaciones de servicios de salud</v>
      </c>
      <c r="CV113" s="552" t="str">
        <f>IF(CU113="","",INDEX(CATALOGO!AM:AM,MATCH(POA_GC_2025!CU113,CATALOGO!AL:AL,0)))</f>
        <v>OE_5</v>
      </c>
      <c r="CW113" s="564"/>
      <c r="CX113" s="565">
        <f>SUMIFS(CERT_ACT_POA!AM:AM,CERT_ACT_POA!C:C,A113)</f>
        <v>7947.31</v>
      </c>
      <c r="CY113" s="565">
        <f t="shared" si="72"/>
        <v>-9.0949470177292824E-13</v>
      </c>
      <c r="CZ113" s="566">
        <f>SUMIFS(CERT_ACT_POA!$AD:$AD,CERT_ACT_POA!$C:$C,POA_GC_2025!$A113)</f>
        <v>0</v>
      </c>
      <c r="DA113" s="566">
        <f>SUMIFS(CERT_ACT_POA!$AE:$AE,CERT_ACT_POA!$C:$C,POA_GC_2025!$A113)</f>
        <v>0</v>
      </c>
      <c r="DB113" s="566">
        <f>SUMIFS(CERT_ACT_POA!$AF:$AF,CERT_ACT_POA!$C:$C,POA_GC_2025!$A113)</f>
        <v>0</v>
      </c>
      <c r="DC113" s="552" t="str">
        <f t="shared" si="73"/>
        <v>53</v>
      </c>
      <c r="DD113" s="509"/>
      <c r="DE113" s="573"/>
      <c r="DF113" s="574">
        <f>SUMIFS(CERT_PRES!$M:$M,CERT_PRES!$A:$A,$A113)</f>
        <v>0</v>
      </c>
      <c r="DG113" s="574">
        <f>SUMIFS(CERT_PRES!$O:$O,CERT_PRES!$A:$A,$A113)</f>
        <v>7947.31</v>
      </c>
      <c r="DH113" s="574">
        <f>SUMIFS(CERT_PRES!$P:$P,CERT_PRES!$A:$A,$A113)</f>
        <v>7947.31</v>
      </c>
      <c r="DI113" s="587">
        <f t="shared" si="74"/>
        <v>0</v>
      </c>
      <c r="DJ113" s="668">
        <f>IFERROR(VLOOKUP($A113,CERT_PRES!$A$6:$L$3884,12,0),0)</f>
        <v>45</v>
      </c>
      <c r="DK113" s="574" t="str">
        <f t="shared" si="75"/>
        <v>OK</v>
      </c>
      <c r="DL113" s="574" t="str">
        <f t="shared" si="76"/>
        <v>OK</v>
      </c>
      <c r="DM113" s="574">
        <f t="shared" si="41"/>
        <v>7947.31</v>
      </c>
      <c r="DN113" s="574" t="str">
        <f t="shared" si="40"/>
        <v/>
      </c>
      <c r="DO113" s="588">
        <f>IFERROR(VLOOKUP(A113,#REF!,82,0),0)</f>
        <v>0</v>
      </c>
      <c r="DP113" s="589">
        <f t="shared" si="77"/>
        <v>7947.31</v>
      </c>
      <c r="DQ113" s="590">
        <f t="shared" si="78"/>
        <v>0</v>
      </c>
    </row>
    <row r="114" spans="1:121" s="39" customFormat="1" ht="17.25" customHeight="1">
      <c r="A114" s="3" t="s">
        <v>2772</v>
      </c>
      <c r="B114" s="470" t="str">
        <f>IF(D114="","",INDEX(CATALOGO!E:E,MATCH(D114,CATALOGO!D:D,0)))</f>
        <v>HOSPITAL GENERAL DE CHONE</v>
      </c>
      <c r="C114" s="218" t="s">
        <v>2628</v>
      </c>
      <c r="D114" s="471" t="s">
        <v>954</v>
      </c>
      <c r="E114" s="474" t="s">
        <v>475</v>
      </c>
      <c r="F114" s="471" t="str">
        <f t="shared" si="62"/>
        <v>000</v>
      </c>
      <c r="G114" s="472" t="s">
        <v>218</v>
      </c>
      <c r="H114" s="473">
        <v>530417</v>
      </c>
      <c r="I114" s="486" t="s">
        <v>1155</v>
      </c>
      <c r="J114" s="472" t="s">
        <v>193</v>
      </c>
      <c r="K114" s="487" t="str">
        <f>IF(J114="","",INDEX(CATALOGO!AT:AT,MATCH(POA_GC_2025!J114,CATALOGO!AS:AS,0)))</f>
        <v>0000</v>
      </c>
      <c r="L114" s="487" t="str">
        <f>IF(J114="","",INDEX(CATALOGO!AV:AV,MATCH(POA_GC_2025!J114,CATALOGO!AS:AS,0)))</f>
        <v>0000</v>
      </c>
      <c r="M114" s="488" t="str">
        <f>IF(D114="","",INDEX(CATALOGO!E:E,MATCH(D114,CATALOGO!D:D,0)))</f>
        <v>HOSPITAL GENERAL DE CHONE</v>
      </c>
      <c r="N114" s="489" t="str">
        <f>IF(E114="","",INDEX(CATALOGO!L:L,MATCH(POA_GC_2025!E114,CATALOGO!J:J,0)))</f>
        <v>GARANTIA DE LA CALIDAD DE LOS SERVICIOS DE SALUD</v>
      </c>
      <c r="O114" s="490" t="str">
        <f t="shared" si="63"/>
        <v>SIN PROYECTO</v>
      </c>
      <c r="P114" s="491" t="str">
        <f>IF(CR114="","",INDEX(CATALOGO!Q:Q,MATCH(POA_GC_2025!CR114,CATALOGO!P:P,0)))</f>
        <v>GASTO OPERATIVO DE GARANTIA DE LA CALIDAD</v>
      </c>
      <c r="Q114" s="496" t="str">
        <f>IF(H114="","",INDEX(CATALOGO!AD:AD,MATCH(POA_GC_2025!H114,CATALOGO!AC:AC,0)))</f>
        <v>INFRAESTRUCTURA</v>
      </c>
      <c r="R114" s="490" t="str">
        <f t="array" ref="R114">IF(J114="","",INDEX(CATALOGO!AR:AR,MATCH(J114,CATALOGO!AS:AS,0)))</f>
        <v>RECURSOS FISCALES</v>
      </c>
      <c r="S114" s="497" t="str">
        <f>IF(K114="","",INDEX(CATALOGO!AU:AU,MATCH(K114,CATALOGO!AT:AT,0)))</f>
        <v>SIN ORGANISMO</v>
      </c>
      <c r="T114" s="497" t="str">
        <f>IF(L114="","",INDEX(CATALOGO!AW:AW,MATCH(POA_GC_2025!L114,CATALOGO!AV:AV,0)))</f>
        <v>SIN CORRELATIVO</v>
      </c>
      <c r="U114" s="498" t="s">
        <v>477</v>
      </c>
      <c r="V114" s="499" t="s">
        <v>2477</v>
      </c>
      <c r="W114" s="499" t="s">
        <v>2478</v>
      </c>
      <c r="X114" s="500" t="str">
        <f t="array" ref="X114">IF(H114="","",INDEX(CATALOGO!AH:AH,MATCH(H114,CATALOGO!AC:AC,0)))</f>
        <v>06</v>
      </c>
      <c r="Y114" s="507" t="str">
        <f t="array" ref="Y114">IF(H114="","",INDEX(CATALOGO!AF:AF,MATCH(H114,CATALOGO!AC:AC,0)))</f>
        <v>NA</v>
      </c>
      <c r="Z114" s="507" t="str">
        <f t="array" ref="Z114">IF(H114="","",INDEX(CATALOGO!AG:AG,MATCH(H114,CATALOGO!AC:AC,0)))</f>
        <v>NA</v>
      </c>
      <c r="AA114" s="508" t="s">
        <v>194</v>
      </c>
      <c r="AB114" s="509"/>
      <c r="AC114" s="510" t="s">
        <v>208</v>
      </c>
      <c r="AD114" s="511" t="s">
        <v>41</v>
      </c>
      <c r="AE114" s="512"/>
      <c r="AF114" s="512"/>
      <c r="AG114" s="512"/>
      <c r="AH114" s="512"/>
      <c r="AI114" s="512"/>
      <c r="AJ114" s="519"/>
      <c r="AK114" s="512"/>
      <c r="AL114" s="512"/>
      <c r="AM114" s="511" t="s">
        <v>41</v>
      </c>
      <c r="AN114" s="520">
        <v>0</v>
      </c>
      <c r="AO114" s="520">
        <v>0</v>
      </c>
      <c r="AP114" s="520">
        <v>0</v>
      </c>
      <c r="AQ114" s="520">
        <v>0</v>
      </c>
      <c r="AR114" s="520">
        <v>0</v>
      </c>
      <c r="AS114" s="520">
        <v>0</v>
      </c>
      <c r="AT114" s="520">
        <v>0</v>
      </c>
      <c r="AU114" s="520">
        <v>0</v>
      </c>
      <c r="AV114" s="520">
        <v>0</v>
      </c>
      <c r="AW114" s="520">
        <v>0</v>
      </c>
      <c r="AX114" s="520">
        <v>0</v>
      </c>
      <c r="AY114" s="520">
        <v>0</v>
      </c>
      <c r="AZ114" s="533">
        <f t="shared" si="64"/>
        <v>0</v>
      </c>
      <c r="BA114" s="509"/>
      <c r="BB114" s="534">
        <f>SUMIFS(REPROGRAM!W:W,REPROGRAM!B:B,POA_GC_2025!A114)</f>
        <v>0</v>
      </c>
      <c r="BC114" s="534">
        <f>SUMIFS(REPROGRAM!Y:Y,REPROGRAM!B:B,POA_GC_2025!A114)</f>
        <v>0</v>
      </c>
      <c r="BD114" s="534">
        <f t="shared" si="65"/>
        <v>0</v>
      </c>
      <c r="BE114" s="520">
        <v>0</v>
      </c>
      <c r="BF114" s="539">
        <f>SUMIFS(CERT_PRES!$P:$P,CERT_PRES!$A:$A,$A114,CERT_PRES!$Q:$Q,"ENERO")</f>
        <v>0</v>
      </c>
      <c r="BG114" s="520">
        <v>0</v>
      </c>
      <c r="BH114" s="539">
        <f>SUMIFS(CERT_PRES!$P:$P,CERT_PRES!$A:$A,$A114,CERT_PRES!$Q:$Q,"FEBRERO")</f>
        <v>0</v>
      </c>
      <c r="BI114" s="520">
        <v>0</v>
      </c>
      <c r="BJ114" s="539">
        <f>SUMIFS(CERT_PRES!$P:$P,CERT_PRES!$A:$A,$A114,CERT_PRES!$Q:$Q,"MARZO")</f>
        <v>0</v>
      </c>
      <c r="BK114" s="520">
        <v>0</v>
      </c>
      <c r="BL114" s="539">
        <f>SUMIFS(CERT_PRES!$P:$P,CERT_PRES!$A:$A,$A114,CERT_PRES!$Q:$Q,"ABRIL")</f>
        <v>0</v>
      </c>
      <c r="BM114" s="520">
        <v>0</v>
      </c>
      <c r="BN114" s="539">
        <f>SUMIFS(CERT_PRES!$P:$P,CERT_PRES!$A:$A,$A114,CERT_PRES!$Q:$Q,"MAYO")</f>
        <v>0</v>
      </c>
      <c r="BO114" s="520">
        <v>0</v>
      </c>
      <c r="BP114" s="539">
        <f>SUMIFS(CERT_PRES!$P:$P,CERT_PRES!$A:$A,$A114,CERT_PRES!$Q:$Q,"JUNIO")</f>
        <v>0</v>
      </c>
      <c r="BQ114" s="520">
        <v>0</v>
      </c>
      <c r="BR114" s="539">
        <f>SUMIFS(CERT_PRES!$P:$P,CERT_PRES!$A:$A,$A114,CERT_PRES!$Q:$Q,"JULIO")</f>
        <v>0</v>
      </c>
      <c r="BS114" s="520">
        <v>0</v>
      </c>
      <c r="BT114" s="539">
        <f>SUMIFS(CERT_PRES!$P:$P,CERT_PRES!$A:$A,$A114,CERT_PRES!$Q:$Q,"AGOSTO")</f>
        <v>0</v>
      </c>
      <c r="BU114" s="520">
        <v>0</v>
      </c>
      <c r="BV114" s="539">
        <f>SUMIFS(CERT_PRES!$P:$P,CERT_PRES!$A:$A,$A114,CERT_PRES!$Q:$Q,"SEPTIEMBRE")</f>
        <v>0</v>
      </c>
      <c r="BW114" s="520">
        <v>0</v>
      </c>
      <c r="BX114" s="539">
        <f>SUMIFS(CERT_PRES!$P:$P,CERT_PRES!$A:$A,$A114,CERT_PRES!$Q:$Q,"OCTUBRE")</f>
        <v>0</v>
      </c>
      <c r="BY114" s="520">
        <v>0</v>
      </c>
      <c r="BZ114" s="539">
        <f>SUMIFS(CERT_PRES!$P:$P,CERT_PRES!$A:$A,$A114,CERT_PRES!$Q:$Q,"NOVIEMBRE")</f>
        <v>0</v>
      </c>
      <c r="CA114" s="520">
        <v>0</v>
      </c>
      <c r="CB114" s="533">
        <f>SUMIFS(CERT_PRES!$P:$P,CERT_PRES!$A:$A,$A114,CERT_PRES!$Q:$Q,"DICIEMBRE")</f>
        <v>0</v>
      </c>
      <c r="CC114" s="533">
        <f t="shared" si="66"/>
        <v>0</v>
      </c>
      <c r="CD114" s="552" t="str">
        <f t="shared" si="79"/>
        <v>NO</v>
      </c>
      <c r="CE114" s="553" t="str">
        <f t="shared" si="61"/>
        <v>VALIDADO</v>
      </c>
      <c r="CF114" s="554">
        <f>+((SUMIFS(REPROGRAM!$U:$U,REPROGRAM!$B:$B,$A114,REPROGRAM!$AA:$AA,"NO"))-(SUMIFS(REPROGRAM!$V:$V,REPROGRAM!$B:$B,$A114,REPROGRAM!$AA:$AA,"NO")))</f>
        <v>0</v>
      </c>
      <c r="CG114" s="554">
        <f t="shared" si="67"/>
        <v>0</v>
      </c>
      <c r="CH114" s="554">
        <f t="shared" si="68"/>
        <v>0</v>
      </c>
      <c r="CI114" s="555" t="e">
        <f t="array" ref="CI114">IF(B114="","",INDEX(CATALOGO!C:C,MATCH(B114,CATALOGO!A:A,0)))</f>
        <v>#N/A</v>
      </c>
      <c r="CJ114" s="555" t="e">
        <f t="array" ref="CJ114">IF(B114="","",INDEX(CATALOGO!B:B,MATCH(B114,CATALOGO!A:A,0)))</f>
        <v>#N/A</v>
      </c>
      <c r="CK114" s="497" t="str">
        <f>IF(D114="","",INDEX(CATALOGO!G:G,MATCH(D114,CATALOGO!D:D,0)))</f>
        <v>COORDINACIÓN ZONAL 4</v>
      </c>
      <c r="CL114" s="497" t="str">
        <f>IF(D114="","",INDEX(CATALOGO!H:H,MATCH(D114,CATALOGO!D:D,0)))</f>
        <v>MANABI</v>
      </c>
      <c r="CM114" s="497" t="str">
        <f>IF(D114="","",INDEX(CATALOGO!I:I,MATCH(D114,CATALOGO!D:D,0)))</f>
        <v>CHONE</v>
      </c>
      <c r="CN114" s="556" t="str">
        <f t="array" ref="CN114">IF(H114="","",INDEX(CATALOGO!AE:AE,MATCH(H114,CATALOGO!AC:AC,0)))</f>
        <v>MANTENIMIENTOS</v>
      </c>
      <c r="CO114" s="497" t="str">
        <f t="shared" si="69"/>
        <v>NO APLICA</v>
      </c>
      <c r="CP114" s="497" t="str">
        <f>IF(E114="","",INDEX(CATALOGO!K:K,MATCH(POA_GC_2025!E114,CATALOGO!J:J,0)))</f>
        <v>CAL</v>
      </c>
      <c r="CQ114" s="497" t="str">
        <f t="shared" si="70"/>
        <v>CORRIENTE</v>
      </c>
      <c r="CR114" s="497" t="str">
        <f t="shared" si="71"/>
        <v>57000002</v>
      </c>
      <c r="CS114" s="562" t="str">
        <f>IFERROR(VLOOKUP(E114,CATALOGO!$AY$3:$AZ$24,2,0)," ")</f>
        <v>G42</v>
      </c>
      <c r="CT114" s="563" t="str">
        <f>IF(E114="","",INDEX(CATALOGO!AK:AK,MATCH(POA_GC_2025!E114,CATALOGO!AN:AN,0)))</f>
        <v>Mejorar las condiciones de vida de la población de forma integral, promoviendo el acceso equitativo a salud, vivienda y bienestar social.</v>
      </c>
      <c r="CU114" s="563" t="str">
        <f>IF(E114="","",INDEX(CATALOGO!AL:AL,MATCH(POA_GC_2025!E114,CATALOGO!AN:AN,0)))</f>
        <v>OE4 Incrementar la calidad en la prestación de los servicios de salud</v>
      </c>
      <c r="CV114" s="552" t="str">
        <f>IF(CU114="","",INDEX(CATALOGO!AM:AM,MATCH(POA_GC_2025!CU114,CATALOGO!AL:AL,0)))</f>
        <v>OE_4</v>
      </c>
      <c r="CW114" s="564"/>
      <c r="CX114" s="565">
        <f>SUMIFS(CERT_ACT_POA!AM:AM,CERT_ACT_POA!C:C,A114)</f>
        <v>0</v>
      </c>
      <c r="CY114" s="565">
        <f t="shared" si="72"/>
        <v>0</v>
      </c>
      <c r="CZ114" s="566">
        <f>SUMIFS(CERT_ACT_POA!$AD:$AD,CERT_ACT_POA!$C:$C,POA_GC_2025!$A114)</f>
        <v>0</v>
      </c>
      <c r="DA114" s="566">
        <f>SUMIFS(CERT_ACT_POA!$AE:$AE,CERT_ACT_POA!$C:$C,POA_GC_2025!$A114)</f>
        <v>0</v>
      </c>
      <c r="DB114" s="566">
        <f>SUMIFS(CERT_ACT_POA!$AF:$AF,CERT_ACT_POA!$C:$C,POA_GC_2025!$A114)</f>
        <v>0</v>
      </c>
      <c r="DC114" s="552" t="str">
        <f t="shared" si="73"/>
        <v>53</v>
      </c>
      <c r="DD114" s="509"/>
      <c r="DE114" s="573"/>
      <c r="DF114" s="574">
        <f>SUMIFS(CERT_PRES!$M:$M,CERT_PRES!$A:$A,$A114)</f>
        <v>0</v>
      </c>
      <c r="DG114" s="574">
        <f>SUMIFS(CERT_PRES!$O:$O,CERT_PRES!$A:$A,$A114)</f>
        <v>0</v>
      </c>
      <c r="DH114" s="574">
        <f>SUMIFS(CERT_PRES!$P:$P,CERT_PRES!$A:$A,$A114)</f>
        <v>0</v>
      </c>
      <c r="DI114" s="587">
        <f t="shared" si="74"/>
        <v>0</v>
      </c>
      <c r="DJ114" s="668">
        <f>IFERROR(VLOOKUP($A114,CERT_PRES!$A$6:$L$3884,12,0),0)</f>
        <v>0</v>
      </c>
      <c r="DK114" s="574" t="str">
        <f t="shared" si="75"/>
        <v>OK</v>
      </c>
      <c r="DL114" s="574" t="str">
        <f t="shared" si="76"/>
        <v>OK</v>
      </c>
      <c r="DM114" s="574" t="str">
        <f t="shared" si="41"/>
        <v/>
      </c>
      <c r="DN114" s="574" t="str">
        <f t="shared" si="40"/>
        <v/>
      </c>
      <c r="DO114" s="588">
        <f>IFERROR(VLOOKUP(A114,#REF!,82,0),0)</f>
        <v>0</v>
      </c>
      <c r="DP114" s="589">
        <f t="shared" si="77"/>
        <v>0</v>
      </c>
      <c r="DQ114" s="590">
        <f t="shared" si="78"/>
        <v>0</v>
      </c>
    </row>
    <row r="115" spans="1:121" s="39" customFormat="1" ht="17.25" customHeight="1">
      <c r="A115" s="3" t="s">
        <v>2773</v>
      </c>
      <c r="B115" s="470" t="str">
        <f>IF(D115="","",INDEX(CATALOGO!E:E,MATCH(D115,CATALOGO!D:D,0)))</f>
        <v>HOSPITAL GENERAL DE CHONE</v>
      </c>
      <c r="C115" s="218" t="s">
        <v>2439</v>
      </c>
      <c r="D115" s="471" t="s">
        <v>954</v>
      </c>
      <c r="E115" s="474" t="s">
        <v>225</v>
      </c>
      <c r="F115" s="471" t="str">
        <f t="shared" si="62"/>
        <v>000</v>
      </c>
      <c r="G115" s="472" t="s">
        <v>196</v>
      </c>
      <c r="H115" s="473">
        <v>530809</v>
      </c>
      <c r="I115" s="486" t="s">
        <v>1155</v>
      </c>
      <c r="J115" s="472" t="s">
        <v>193</v>
      </c>
      <c r="K115" s="487" t="str">
        <f>IF(J115="","",INDEX(CATALOGO!AT:AT,MATCH(POA_GC_2025!J115,CATALOGO!AS:AS,0)))</f>
        <v>0000</v>
      </c>
      <c r="L115" s="487" t="str">
        <f>IF(J115="","",INDEX(CATALOGO!AV:AV,MATCH(POA_GC_2025!J115,CATALOGO!AS:AS,0)))</f>
        <v>0000</v>
      </c>
      <c r="M115" s="488" t="str">
        <f>IF(D115="","",INDEX(CATALOGO!E:E,MATCH(D115,CATALOGO!D:D,0)))</f>
        <v>HOSPITAL GENERAL DE CHONE</v>
      </c>
      <c r="N115" s="489" t="str">
        <f>IF(E115="","",INDEX(CATALOGO!L:L,MATCH(POA_GC_2025!E115,CATALOGO!J:J,0)))</f>
        <v>PROVISION Y PRESTACION DE SERVICIOS DE SALUD</v>
      </c>
      <c r="O115" s="490" t="str">
        <f t="shared" si="63"/>
        <v>SIN PROYECTO</v>
      </c>
      <c r="P115" s="491" t="str">
        <f>IF(CR115="","",INDEX(CATALOGO!Q:Q,MATCH(POA_GC_2025!CR115,CATALOGO!P:P,0)))</f>
        <v>PRESTACION DE SERVICIOS DE SALUD SEGUNDO NIVEL</v>
      </c>
      <c r="Q115" s="496" t="str">
        <f>IF(H115="","",INDEX(CATALOGO!AD:AD,MATCH(POA_GC_2025!H115,CATALOGO!AC:AC,0)))</f>
        <v>MEDICAMENTOS</v>
      </c>
      <c r="R115" s="490" t="str">
        <f t="array" ref="R115">IF(J115="","",INDEX(CATALOGO!AR:AR,MATCH(J115,CATALOGO!AS:AS,0)))</f>
        <v>RECURSOS FISCALES</v>
      </c>
      <c r="S115" s="497" t="str">
        <f>IF(K115="","",INDEX(CATALOGO!AU:AU,MATCH(K115,CATALOGO!AT:AT,0)))</f>
        <v>SIN ORGANISMO</v>
      </c>
      <c r="T115" s="497" t="str">
        <f>IF(L115="","",INDEX(CATALOGO!AW:AW,MATCH(POA_GC_2025!L115,CATALOGO!AV:AV,0)))</f>
        <v>SIN CORRELATIVO</v>
      </c>
      <c r="U115" s="498" t="s">
        <v>620</v>
      </c>
      <c r="V115" s="499" t="s">
        <v>2498</v>
      </c>
      <c r="W115" s="499" t="s">
        <v>2483</v>
      </c>
      <c r="X115" s="500" t="str">
        <f t="array" ref="X115">IF(H115="","",INDEX(CATALOGO!AH:AH,MATCH(H115,CATALOGO!AC:AC,0)))</f>
        <v>02</v>
      </c>
      <c r="Y115" s="507" t="str">
        <f t="array" ref="Y115">IF(H115="","",INDEX(CATALOGO!AF:AF,MATCH(H115,CATALOGO!AC:AC,0)))</f>
        <v>NA</v>
      </c>
      <c r="Z115" s="507" t="str">
        <f t="array" ref="Z115">IF(H115="","",INDEX(CATALOGO!AG:AG,MATCH(H115,CATALOGO!AC:AC,0)))</f>
        <v>NA</v>
      </c>
      <c r="AA115" s="508" t="s">
        <v>194</v>
      </c>
      <c r="AB115" s="509" t="s">
        <v>2888</v>
      </c>
      <c r="AC115" s="510" t="s">
        <v>208</v>
      </c>
      <c r="AD115" s="511" t="s">
        <v>41</v>
      </c>
      <c r="AE115" s="512">
        <v>46112</v>
      </c>
      <c r="AF115" s="512">
        <v>46122</v>
      </c>
      <c r="AG115" s="512">
        <v>46127</v>
      </c>
      <c r="AH115" s="512">
        <v>46157</v>
      </c>
      <c r="AI115" s="512">
        <v>46173</v>
      </c>
      <c r="AJ115" s="519"/>
      <c r="AK115" s="512">
        <v>46173</v>
      </c>
      <c r="AL115" s="512">
        <v>46387</v>
      </c>
      <c r="AM115" s="511" t="s">
        <v>41</v>
      </c>
      <c r="AN115" s="520">
        <v>0</v>
      </c>
      <c r="AO115" s="520">
        <v>0</v>
      </c>
      <c r="AP115" s="520">
        <v>0</v>
      </c>
      <c r="AQ115" s="520">
        <v>0</v>
      </c>
      <c r="AR115" s="520">
        <v>0</v>
      </c>
      <c r="AS115" s="520">
        <v>0</v>
      </c>
      <c r="AT115" s="520">
        <v>0</v>
      </c>
      <c r="AU115" s="520">
        <v>0</v>
      </c>
      <c r="AV115" s="520">
        <v>0</v>
      </c>
      <c r="AW115" s="520">
        <v>0</v>
      </c>
      <c r="AX115" s="520">
        <v>0</v>
      </c>
      <c r="AY115" s="520">
        <v>0</v>
      </c>
      <c r="AZ115" s="533">
        <f t="shared" si="64"/>
        <v>0</v>
      </c>
      <c r="BA115" s="509"/>
      <c r="BB115" s="534">
        <f>SUMIFS(REPROGRAM!W:W,REPROGRAM!B:B,POA_GC_2025!A115)</f>
        <v>22284.84</v>
      </c>
      <c r="BC115" s="534">
        <f>SUMIFS(REPROGRAM!Y:Y,REPROGRAM!B:B,POA_GC_2025!A115)</f>
        <v>0</v>
      </c>
      <c r="BD115" s="534">
        <f t="shared" si="65"/>
        <v>22284.84</v>
      </c>
      <c r="BE115" s="520">
        <v>0</v>
      </c>
      <c r="BF115" s="539">
        <f>SUMIFS(CERT_PRES!$P:$P,CERT_PRES!$A:$A,$A115,CERT_PRES!$Q:$Q,"ENERO")</f>
        <v>0</v>
      </c>
      <c r="BG115" s="520">
        <v>0</v>
      </c>
      <c r="BH115" s="539">
        <f>SUMIFS(CERT_PRES!$P:$P,CERT_PRES!$A:$A,$A115,CERT_PRES!$Q:$Q,"FEBRERO")</f>
        <v>0</v>
      </c>
      <c r="BI115" s="520">
        <v>0</v>
      </c>
      <c r="BJ115" s="539">
        <f>SUMIFS(CERT_PRES!$P:$P,CERT_PRES!$A:$A,$A115,CERT_PRES!$Q:$Q,"MARZO")</f>
        <v>0</v>
      </c>
      <c r="BK115" s="520">
        <v>0</v>
      </c>
      <c r="BL115" s="539">
        <f>SUMIFS(CERT_PRES!$P:$P,CERT_PRES!$A:$A,$A115,CERT_PRES!$Q:$Q,"ABRIL")</f>
        <v>0</v>
      </c>
      <c r="BM115" s="520">
        <v>0</v>
      </c>
      <c r="BN115" s="539">
        <f>SUMIFS(CERT_PRES!$P:$P,CERT_PRES!$A:$A,$A115,CERT_PRES!$Q:$Q,"MAYO")</f>
        <v>0</v>
      </c>
      <c r="BO115" s="520">
        <v>22284.84</v>
      </c>
      <c r="BP115" s="539">
        <f>SUMIFS(CERT_PRES!$P:$P,CERT_PRES!$A:$A,$A115,CERT_PRES!$Q:$Q,"JUNIO")</f>
        <v>0</v>
      </c>
      <c r="BQ115" s="520">
        <v>0</v>
      </c>
      <c r="BR115" s="539">
        <f>SUMIFS(CERT_PRES!$P:$P,CERT_PRES!$A:$A,$A115,CERT_PRES!$Q:$Q,"JULIO")</f>
        <v>0</v>
      </c>
      <c r="BS115" s="520">
        <v>0</v>
      </c>
      <c r="BT115" s="539">
        <f>SUMIFS(CERT_PRES!$P:$P,CERT_PRES!$A:$A,$A115,CERT_PRES!$Q:$Q,"AGOSTO")</f>
        <v>0</v>
      </c>
      <c r="BU115" s="520">
        <v>0</v>
      </c>
      <c r="BV115" s="539">
        <f>SUMIFS(CERT_PRES!$P:$P,CERT_PRES!$A:$A,$A115,CERT_PRES!$Q:$Q,"SEPTIEMBRE")</f>
        <v>0</v>
      </c>
      <c r="BW115" s="520">
        <v>0</v>
      </c>
      <c r="BX115" s="539">
        <f>SUMIFS(CERT_PRES!$P:$P,CERT_PRES!$A:$A,$A115,CERT_PRES!$Q:$Q,"OCTUBRE")</f>
        <v>0</v>
      </c>
      <c r="BY115" s="520">
        <v>0</v>
      </c>
      <c r="BZ115" s="539">
        <f>SUMIFS(CERT_PRES!$P:$P,CERT_PRES!$A:$A,$A115,CERT_PRES!$Q:$Q,"NOVIEMBRE")</f>
        <v>0</v>
      </c>
      <c r="CA115" s="520">
        <v>0</v>
      </c>
      <c r="CB115" s="533">
        <f>SUMIFS(CERT_PRES!$P:$P,CERT_PRES!$A:$A,$A115,CERT_PRES!$Q:$Q,"DICIEMBRE")</f>
        <v>0</v>
      </c>
      <c r="CC115" s="533">
        <f t="shared" si="66"/>
        <v>22284.84</v>
      </c>
      <c r="CD115" s="552" t="str">
        <f t="shared" si="79"/>
        <v>SI</v>
      </c>
      <c r="CE115" s="553" t="str">
        <f t="shared" si="61"/>
        <v>VALIDADO</v>
      </c>
      <c r="CF115" s="554">
        <f>+((SUMIFS(REPROGRAM!$U:$U,REPROGRAM!$B:$B,$A115,REPROGRAM!$AA:$AA,"NO"))-(SUMIFS(REPROGRAM!$V:$V,REPROGRAM!$B:$B,$A115,REPROGRAM!$AA:$AA,"NO")))</f>
        <v>0</v>
      </c>
      <c r="CG115" s="554">
        <f t="shared" si="67"/>
        <v>22284.84</v>
      </c>
      <c r="CH115" s="554">
        <f t="shared" si="68"/>
        <v>0</v>
      </c>
      <c r="CI115" s="555" t="e">
        <f t="array" ref="CI115">IF(B115="","",INDEX(CATALOGO!C:C,MATCH(B115,CATALOGO!A:A,0)))</f>
        <v>#N/A</v>
      </c>
      <c r="CJ115" s="555" t="e">
        <f t="array" ref="CJ115">IF(B115="","",INDEX(CATALOGO!B:B,MATCH(B115,CATALOGO!A:A,0)))</f>
        <v>#N/A</v>
      </c>
      <c r="CK115" s="497" t="str">
        <f>IF(D115="","",INDEX(CATALOGO!G:G,MATCH(D115,CATALOGO!D:D,0)))</f>
        <v>COORDINACIÓN ZONAL 4</v>
      </c>
      <c r="CL115" s="497" t="str">
        <f>IF(D115="","",INDEX(CATALOGO!H:H,MATCH(D115,CATALOGO!D:D,0)))</f>
        <v>MANABI</v>
      </c>
      <c r="CM115" s="497" t="str">
        <f>IF(D115="","",INDEX(CATALOGO!I:I,MATCH(D115,CATALOGO!D:D,0)))</f>
        <v>CHONE</v>
      </c>
      <c r="CN115" s="556" t="str">
        <f t="array" ref="CN115">IF(H115="","",INDEX(CATALOGO!AE:AE,MATCH(H115,CATALOGO!AC:AC,0)))</f>
        <v>MEDICAMENTOS Y DISPOSITIVOS MÉDICOS</v>
      </c>
      <c r="CO115" s="497" t="str">
        <f t="shared" si="69"/>
        <v>NO APLICA</v>
      </c>
      <c r="CP115" s="497" t="str">
        <f>IF(E115="","",INDEX(CATALOGO!K:K,MATCH(POA_GC_2025!E115,CATALOGO!J:J,0)))</f>
        <v>PROV</v>
      </c>
      <c r="CQ115" s="497" t="str">
        <f t="shared" si="70"/>
        <v>CORRIENTE</v>
      </c>
      <c r="CR115" s="497" t="str">
        <f t="shared" si="71"/>
        <v>90000004</v>
      </c>
      <c r="CS115" s="562" t="str">
        <f>IFERROR(VLOOKUP(E115,CATALOGO!$AY$3:$AZ$24,2,0)," ")</f>
        <v>G21</v>
      </c>
      <c r="CT115" s="563" t="str">
        <f>IF(E115="","",INDEX(CATALOGO!AK:AK,MATCH(POA_GC_2025!E115,CATALOGO!AN:AN,0)))</f>
        <v>Mejorar las condiciones de vida de la población de forma integral, promoviendo el acceso equitativo a salud, vivienda y bienestar social.</v>
      </c>
      <c r="CU115" s="563" t="str">
        <f>IF(E115="","",INDEX(CATALOGO!AL:AL,MATCH(POA_GC_2025!E115,CATALOGO!AN:AN,0)))</f>
        <v>OE5 Incrementar la cobertura de las prestaciones de servicios de salud</v>
      </c>
      <c r="CV115" s="552" t="str">
        <f>IF(CU115="","",INDEX(CATALOGO!AM:AM,MATCH(POA_GC_2025!CU115,CATALOGO!AL:AL,0)))</f>
        <v>OE_5</v>
      </c>
      <c r="CW115" s="564"/>
      <c r="CX115" s="565">
        <f>SUMIFS(CERT_ACT_POA!AM:AM,CERT_ACT_POA!C:C,A115)</f>
        <v>22284.84</v>
      </c>
      <c r="CY115" s="565">
        <f t="shared" si="72"/>
        <v>0</v>
      </c>
      <c r="CZ115" s="566">
        <f>SUMIFS(CERT_ACT_POA!$AD:$AD,CERT_ACT_POA!$C:$C,POA_GC_2025!$A115)</f>
        <v>0</v>
      </c>
      <c r="DA115" s="566">
        <f>SUMIFS(CERT_ACT_POA!$AE:$AE,CERT_ACT_POA!$C:$C,POA_GC_2025!$A115)</f>
        <v>0</v>
      </c>
      <c r="DB115" s="566">
        <f>SUMIFS(CERT_ACT_POA!$AF:$AF,CERT_ACT_POA!$C:$C,POA_GC_2025!$A115)</f>
        <v>0</v>
      </c>
      <c r="DC115" s="552" t="str">
        <f t="shared" si="73"/>
        <v>53</v>
      </c>
      <c r="DD115" s="509"/>
      <c r="DE115" s="573"/>
      <c r="DF115" s="574">
        <f>SUMIFS(CERT_PRES!$M:$M,CERT_PRES!$A:$A,$A115)</f>
        <v>22284.84</v>
      </c>
      <c r="DG115" s="574">
        <f>SUMIFS(CERT_PRES!$O:$O,CERT_PRES!$A:$A,$A115)</f>
        <v>0</v>
      </c>
      <c r="DH115" s="574">
        <f>SUMIFS(CERT_PRES!$P:$P,CERT_PRES!$A:$A,$A115)</f>
        <v>0</v>
      </c>
      <c r="DI115" s="587">
        <f t="shared" si="74"/>
        <v>0</v>
      </c>
      <c r="DJ115" s="668">
        <f>IFERROR(VLOOKUP($A115,CERT_PRES!$A$6:$L$3884,12,0),0)</f>
        <v>42</v>
      </c>
      <c r="DK115" s="574" t="str">
        <f t="shared" si="75"/>
        <v>OK</v>
      </c>
      <c r="DL115" s="574" t="str">
        <f t="shared" si="76"/>
        <v>OK</v>
      </c>
      <c r="DM115" s="574">
        <f t="shared" si="41"/>
        <v>0</v>
      </c>
      <c r="DN115" s="574" t="str">
        <f t="shared" ref="DN115:DN116" si="99">IF(CE115="SI",IF(DI115&gt;DN115,"ANTICIPADO",IF(AND(DI115&gt;0,DI115&lt;DN115),"ATRASADO",IF(AND(DI115&gt;0,DI115=DN115),"CUMPLIDO",IF(AND(DI115=0,DN115&gt;0),"NO CUMPLIDO","")))),"")</f>
        <v/>
      </c>
      <c r="DO115" s="588">
        <f>IFERROR(VLOOKUP(A115,#REF!,82,0),0)</f>
        <v>0</v>
      </c>
      <c r="DP115" s="589">
        <f t="shared" si="77"/>
        <v>22284.84</v>
      </c>
      <c r="DQ115" s="590">
        <f t="shared" si="78"/>
        <v>0</v>
      </c>
    </row>
    <row r="116" spans="1:121" s="39" customFormat="1" ht="17.25" customHeight="1">
      <c r="A116" s="3" t="s">
        <v>2807</v>
      </c>
      <c r="B116" s="470" t="str">
        <f>IF(D116="","",INDEX(CATALOGO!E:E,MATCH(D116,CATALOGO!D:D,0)))</f>
        <v>HOSPITAL GENERAL DE CHONE</v>
      </c>
      <c r="C116" s="218" t="s">
        <v>2430</v>
      </c>
      <c r="D116" s="471" t="s">
        <v>954</v>
      </c>
      <c r="E116" s="474" t="s">
        <v>475</v>
      </c>
      <c r="F116" s="471" t="str">
        <f t="shared" si="62"/>
        <v>000</v>
      </c>
      <c r="G116" s="472" t="s">
        <v>193</v>
      </c>
      <c r="H116" s="473">
        <v>530404</v>
      </c>
      <c r="I116" s="486" t="s">
        <v>1155</v>
      </c>
      <c r="J116" s="472" t="s">
        <v>193</v>
      </c>
      <c r="K116" s="487" t="str">
        <f>IF(J116="","",INDEX(CATALOGO!AT:AT,MATCH(POA_GC_2025!J116,CATALOGO!AS:AS,0)))</f>
        <v>0000</v>
      </c>
      <c r="L116" s="487" t="str">
        <f>IF(J116="","",INDEX(CATALOGO!AV:AV,MATCH(POA_GC_2025!J116,CATALOGO!AS:AS,0)))</f>
        <v>0000</v>
      </c>
      <c r="M116" s="488" t="str">
        <f>IF(D116="","",INDEX(CATALOGO!E:E,MATCH(D116,CATALOGO!D:D,0)))</f>
        <v>HOSPITAL GENERAL DE CHONE</v>
      </c>
      <c r="N116" s="489" t="str">
        <f>IF(E116="","",INDEX(CATALOGO!L:L,MATCH(POA_GC_2025!E116,CATALOGO!J:J,0)))</f>
        <v>GARANTIA DE LA CALIDAD DE LOS SERVICIOS DE SALUD</v>
      </c>
      <c r="O116" s="490" t="str">
        <f t="shared" si="63"/>
        <v>SIN PROYECTO</v>
      </c>
      <c r="P116" s="491" t="str">
        <f>IF(CR116="","",INDEX(CATALOGO!Q:Q,MATCH(POA_GC_2025!CR116,CATALOGO!P:P,0)))</f>
        <v>MANTENIMIENTO PREVENTIVO Y CORRECTIVO SANITARIO</v>
      </c>
      <c r="Q116" s="496" t="str">
        <f>IF(H116="","",INDEX(CATALOGO!AD:AD,MATCH(POA_GC_2025!H116,CATALOGO!AC:AC,0)))</f>
        <v>MAQUINARIAS Y EQUIPOS (INSTALACION- MANTENIMIENTO Y REPARACIONES)</v>
      </c>
      <c r="R116" s="490" t="str">
        <f t="array" ref="R116">IF(J116="","",INDEX(CATALOGO!AR:AR,MATCH(J116,CATALOGO!AS:AS,0)))</f>
        <v>RECURSOS FISCALES</v>
      </c>
      <c r="S116" s="497" t="str">
        <f>IF(K116="","",INDEX(CATALOGO!AU:AU,MATCH(K116,CATALOGO!AT:AT,0)))</f>
        <v>SIN ORGANISMO</v>
      </c>
      <c r="T116" s="497" t="str">
        <f>IF(L116="","",INDEX(CATALOGO!AW:AW,MATCH(POA_GC_2025!L116,CATALOGO!AV:AV,0)))</f>
        <v>SIN CORRELATIVO</v>
      </c>
      <c r="U116" s="498" t="s">
        <v>495</v>
      </c>
      <c r="V116" s="499" t="s">
        <v>2477</v>
      </c>
      <c r="W116" s="499" t="s">
        <v>2478</v>
      </c>
      <c r="X116" s="500" t="str">
        <f t="array" ref="X116">IF(H116="","",INDEX(CATALOGO!AH:AH,MATCH(H116,CATALOGO!AC:AC,0)))</f>
        <v>06</v>
      </c>
      <c r="Y116" s="507" t="str">
        <f t="array" ref="Y116">IF(H116="","",INDEX(CATALOGO!AF:AF,MATCH(H116,CATALOGO!AC:AC,0)))</f>
        <v>NA</v>
      </c>
      <c r="Z116" s="507" t="str">
        <f t="array" ref="Z116">IF(H116="","",INDEX(CATALOGO!AG:AG,MATCH(H116,CATALOGO!AC:AC,0)))</f>
        <v>NA</v>
      </c>
      <c r="AA116" s="508" t="s">
        <v>194</v>
      </c>
      <c r="AB116" s="509"/>
      <c r="AC116" s="510" t="s">
        <v>208</v>
      </c>
      <c r="AD116" s="511" t="s">
        <v>41</v>
      </c>
      <c r="AE116" s="512">
        <v>46173</v>
      </c>
      <c r="AF116" s="512">
        <v>46188</v>
      </c>
      <c r="AG116" s="512">
        <v>46167</v>
      </c>
      <c r="AH116" s="512">
        <v>46190</v>
      </c>
      <c r="AI116" s="512">
        <v>46193</v>
      </c>
      <c r="AJ116" s="519"/>
      <c r="AK116" s="512">
        <v>46203</v>
      </c>
      <c r="AL116" s="512">
        <v>46387</v>
      </c>
      <c r="AM116" s="511" t="s">
        <v>41</v>
      </c>
      <c r="AN116" s="520">
        <v>0</v>
      </c>
      <c r="AO116" s="520">
        <v>0</v>
      </c>
      <c r="AP116" s="520">
        <v>0</v>
      </c>
      <c r="AQ116" s="520">
        <v>0</v>
      </c>
      <c r="AR116" s="520">
        <v>0</v>
      </c>
      <c r="AS116" s="520">
        <v>0</v>
      </c>
      <c r="AT116" s="520">
        <v>0</v>
      </c>
      <c r="AU116" s="520">
        <v>0</v>
      </c>
      <c r="AV116" s="520">
        <v>0</v>
      </c>
      <c r="AW116" s="520">
        <v>0</v>
      </c>
      <c r="AX116" s="520">
        <v>0</v>
      </c>
      <c r="AY116" s="520">
        <v>0</v>
      </c>
      <c r="AZ116" s="533">
        <f t="shared" si="64"/>
        <v>0</v>
      </c>
      <c r="BA116" s="509"/>
      <c r="BB116" s="534">
        <f>SUMIFS(REPROGRAM!W:W,REPROGRAM!B:B,POA_GC_2025!A116)</f>
        <v>0</v>
      </c>
      <c r="BC116" s="534">
        <f>SUMIFS(REPROGRAM!Y:Y,REPROGRAM!B:B,POA_GC_2025!A116)</f>
        <v>0</v>
      </c>
      <c r="BD116" s="534">
        <f t="shared" si="65"/>
        <v>0</v>
      </c>
      <c r="BE116" s="520">
        <v>0</v>
      </c>
      <c r="BF116" s="539">
        <f>SUMIFS(CERT_PRES!$P:$P,CERT_PRES!$A:$A,$A116,CERT_PRES!$Q:$Q,"ENERO")</f>
        <v>0</v>
      </c>
      <c r="BG116" s="520">
        <v>0</v>
      </c>
      <c r="BH116" s="539">
        <f>SUMIFS(CERT_PRES!$P:$P,CERT_PRES!$A:$A,$A116,CERT_PRES!$Q:$Q,"FEBRERO")</f>
        <v>0</v>
      </c>
      <c r="BI116" s="520">
        <v>0</v>
      </c>
      <c r="BJ116" s="539">
        <f>SUMIFS(CERT_PRES!$P:$P,CERT_PRES!$A:$A,$A116,CERT_PRES!$Q:$Q,"MARZO")</f>
        <v>0</v>
      </c>
      <c r="BK116" s="520">
        <v>0</v>
      </c>
      <c r="BL116" s="539">
        <f>SUMIFS(CERT_PRES!$P:$P,CERT_PRES!$A:$A,$A116,CERT_PRES!$Q:$Q,"ABRIL")</f>
        <v>0</v>
      </c>
      <c r="BM116" s="520">
        <v>0</v>
      </c>
      <c r="BN116" s="539">
        <f>SUMIFS(CERT_PRES!$P:$P,CERT_PRES!$A:$A,$A116,CERT_PRES!$Q:$Q,"MAYO")</f>
        <v>0</v>
      </c>
      <c r="BO116" s="520">
        <v>0</v>
      </c>
      <c r="BP116" s="539">
        <f>SUMIFS(CERT_PRES!$P:$P,CERT_PRES!$A:$A,$A116,CERT_PRES!$Q:$Q,"JUNIO")</f>
        <v>0</v>
      </c>
      <c r="BQ116" s="520">
        <v>0</v>
      </c>
      <c r="BR116" s="539">
        <f>SUMIFS(CERT_PRES!$P:$P,CERT_PRES!$A:$A,$A116,CERT_PRES!$Q:$Q,"JULIO")</f>
        <v>0</v>
      </c>
      <c r="BS116" s="520">
        <v>0</v>
      </c>
      <c r="BT116" s="539">
        <f>SUMIFS(CERT_PRES!$P:$P,CERT_PRES!$A:$A,$A116,CERT_PRES!$Q:$Q,"AGOSTO")</f>
        <v>0</v>
      </c>
      <c r="BU116" s="520">
        <v>0</v>
      </c>
      <c r="BV116" s="539">
        <f>SUMIFS(CERT_PRES!$P:$P,CERT_PRES!$A:$A,$A116,CERT_PRES!$Q:$Q,"SEPTIEMBRE")</f>
        <v>0</v>
      </c>
      <c r="BW116" s="520">
        <v>0</v>
      </c>
      <c r="BX116" s="539">
        <f>SUMIFS(CERT_PRES!$P:$P,CERT_PRES!$A:$A,$A116,CERT_PRES!$Q:$Q,"OCTUBRE")</f>
        <v>0</v>
      </c>
      <c r="BY116" s="520">
        <v>0</v>
      </c>
      <c r="BZ116" s="539">
        <f>SUMIFS(CERT_PRES!$P:$P,CERT_PRES!$A:$A,$A116,CERT_PRES!$Q:$Q,"NOVIEMBRE")</f>
        <v>0</v>
      </c>
      <c r="CA116" s="520">
        <v>0</v>
      </c>
      <c r="CB116" s="533">
        <f>SUMIFS(CERT_PRES!$P:$P,CERT_PRES!$A:$A,$A116,CERT_PRES!$Q:$Q,"DICIEMBRE")</f>
        <v>0</v>
      </c>
      <c r="CC116" s="533">
        <f t="shared" si="66"/>
        <v>0</v>
      </c>
      <c r="CD116" s="552" t="str">
        <f t="shared" si="79"/>
        <v>NO</v>
      </c>
      <c r="CE116" s="553" t="str">
        <f t="shared" si="61"/>
        <v>VALIDADO</v>
      </c>
      <c r="CF116" s="554">
        <f>+((SUMIFS(REPROGRAM!$U:$U,REPROGRAM!$B:$B,$A116,REPROGRAM!$AA:$AA,"NO"))-(SUMIFS(REPROGRAM!$V:$V,REPROGRAM!$B:$B,$A116,REPROGRAM!$AA:$AA,"NO")))</f>
        <v>0</v>
      </c>
      <c r="CG116" s="554">
        <f t="shared" si="67"/>
        <v>0</v>
      </c>
      <c r="CH116" s="554">
        <f t="shared" si="68"/>
        <v>0</v>
      </c>
      <c r="CI116" s="555" t="e">
        <f t="array" ref="CI116">IF(B116="","",INDEX(CATALOGO!C:C,MATCH(B116,CATALOGO!A:A,0)))</f>
        <v>#N/A</v>
      </c>
      <c r="CJ116" s="555" t="e">
        <f t="array" ref="CJ116">IF(B116="","",INDEX(CATALOGO!B:B,MATCH(B116,CATALOGO!A:A,0)))</f>
        <v>#N/A</v>
      </c>
      <c r="CK116" s="497" t="str">
        <f>IF(D116="","",INDEX(CATALOGO!G:G,MATCH(D116,CATALOGO!D:D,0)))</f>
        <v>COORDINACIÓN ZONAL 4</v>
      </c>
      <c r="CL116" s="497" t="str">
        <f>IF(D116="","",INDEX(CATALOGO!H:H,MATCH(D116,CATALOGO!D:D,0)))</f>
        <v>MANABI</v>
      </c>
      <c r="CM116" s="497" t="str">
        <f>IF(D116="","",INDEX(CATALOGO!I:I,MATCH(D116,CATALOGO!D:D,0)))</f>
        <v>CHONE</v>
      </c>
      <c r="CN116" s="556" t="str">
        <f t="array" ref="CN116">IF(H116="","",INDEX(CATALOGO!AE:AE,MATCH(H116,CATALOGO!AC:AC,0)))</f>
        <v>MANTENIMIENTOS</v>
      </c>
      <c r="CO116" s="497" t="str">
        <f t="shared" si="69"/>
        <v>NO APLICA</v>
      </c>
      <c r="CP116" s="497" t="str">
        <f>IF(E116="","",INDEX(CATALOGO!K:K,MATCH(POA_GC_2025!E116,CATALOGO!J:J,0)))</f>
        <v>CAL</v>
      </c>
      <c r="CQ116" s="497" t="str">
        <f t="shared" si="70"/>
        <v>CORRIENTE</v>
      </c>
      <c r="CR116" s="497" t="str">
        <f t="shared" si="71"/>
        <v>57000001</v>
      </c>
      <c r="CS116" s="562" t="str">
        <f>IFERROR(VLOOKUP(E116,CATALOGO!$AY$3:$AZ$24,2,0)," ")</f>
        <v>G42</v>
      </c>
      <c r="CT116" s="563" t="str">
        <f>IF(E116="","",INDEX(CATALOGO!AK:AK,MATCH(POA_GC_2025!E116,CATALOGO!AN:AN,0)))</f>
        <v>Mejorar las condiciones de vida de la población de forma integral, promoviendo el acceso equitativo a salud, vivienda y bienestar social.</v>
      </c>
      <c r="CU116" s="563" t="str">
        <f>IF(E116="","",INDEX(CATALOGO!AL:AL,MATCH(POA_GC_2025!E116,CATALOGO!AN:AN,0)))</f>
        <v>OE4 Incrementar la calidad en la prestación de los servicios de salud</v>
      </c>
      <c r="CV116" s="552" t="str">
        <f>IF(CU116="","",INDEX(CATALOGO!AM:AM,MATCH(POA_GC_2025!CU116,CATALOGO!AL:AL,0)))</f>
        <v>OE_4</v>
      </c>
      <c r="CW116" s="564"/>
      <c r="CX116" s="565">
        <f>SUMIFS(CERT_ACT_POA!AM:AM,CERT_ACT_POA!C:C,A116)</f>
        <v>0</v>
      </c>
      <c r="CY116" s="565">
        <f t="shared" si="72"/>
        <v>0</v>
      </c>
      <c r="CZ116" s="566">
        <f>SUMIFS(CERT_ACT_POA!$AD:$AD,CERT_ACT_POA!$C:$C,POA_GC_2025!$A116)</f>
        <v>0</v>
      </c>
      <c r="DA116" s="566">
        <f>SUMIFS(CERT_ACT_POA!$AE:$AE,CERT_ACT_POA!$C:$C,POA_GC_2025!$A116)</f>
        <v>0</v>
      </c>
      <c r="DB116" s="566">
        <f>SUMIFS(CERT_ACT_POA!$AF:$AF,CERT_ACT_POA!$C:$C,POA_GC_2025!$A116)</f>
        <v>0</v>
      </c>
      <c r="DC116" s="552" t="str">
        <f t="shared" si="73"/>
        <v>53</v>
      </c>
      <c r="DD116" s="509"/>
      <c r="DE116" s="573"/>
      <c r="DF116" s="574">
        <f>SUMIFS(CERT_PRES!$M:$M,CERT_PRES!$A:$A,$A116)</f>
        <v>0</v>
      </c>
      <c r="DG116" s="574">
        <f>SUMIFS(CERT_PRES!$O:$O,CERT_PRES!$A:$A,$A116)</f>
        <v>0</v>
      </c>
      <c r="DH116" s="574">
        <f>SUMIFS(CERT_PRES!$P:$P,CERT_PRES!$A:$A,$A116)</f>
        <v>0</v>
      </c>
      <c r="DI116" s="587">
        <f t="shared" si="74"/>
        <v>0</v>
      </c>
      <c r="DJ116" s="668">
        <f>IFERROR(VLOOKUP($A116,CERT_PRES!$A$6:$L$3884,12,0),0)</f>
        <v>0</v>
      </c>
      <c r="DK116" s="574" t="str">
        <f t="shared" si="75"/>
        <v>OK</v>
      </c>
      <c r="DL116" s="574" t="str">
        <f t="shared" si="76"/>
        <v>OK</v>
      </c>
      <c r="DM116" s="574" t="str">
        <f>IF(CD116="SI",BE116+BG116+BI116+BK116+BM116,"")</f>
        <v/>
      </c>
      <c r="DN116" s="574" t="str">
        <f t="shared" si="99"/>
        <v/>
      </c>
      <c r="DO116" s="588">
        <f>IFERROR(VLOOKUP(A116,#REF!,82,0),0)</f>
        <v>0</v>
      </c>
      <c r="DP116" s="589">
        <f t="shared" si="77"/>
        <v>0</v>
      </c>
      <c r="DQ116" s="590">
        <f t="shared" si="78"/>
        <v>0</v>
      </c>
    </row>
    <row r="117" spans="1:121" s="39" customFormat="1" ht="17.25" customHeight="1">
      <c r="A117" s="3" t="s">
        <v>2808</v>
      </c>
      <c r="B117" s="470" t="str">
        <f>IF(D117="","",INDEX(CATALOGO!E:E,MATCH(D117,CATALOGO!D:D,0)))</f>
        <v>HOSPITAL GENERAL DE CHONE</v>
      </c>
      <c r="C117" s="218" t="s">
        <v>2430</v>
      </c>
      <c r="D117" s="471" t="s">
        <v>954</v>
      </c>
      <c r="E117" s="474" t="s">
        <v>475</v>
      </c>
      <c r="F117" s="471" t="str">
        <f t="shared" ref="F117:F118" si="100">IF(E117="","","000")</f>
        <v>000</v>
      </c>
      <c r="G117" s="472" t="s">
        <v>193</v>
      </c>
      <c r="H117" s="473">
        <v>530404</v>
      </c>
      <c r="I117" s="486" t="s">
        <v>1155</v>
      </c>
      <c r="J117" s="472" t="s">
        <v>193</v>
      </c>
      <c r="K117" s="487" t="str">
        <f>IF(J117="","",INDEX(CATALOGO!AT:AT,MATCH(POA_GC_2025!J117,CATALOGO!AS:AS,0)))</f>
        <v>0000</v>
      </c>
      <c r="L117" s="487" t="str">
        <f>IF(J117="","",INDEX(CATALOGO!AV:AV,MATCH(POA_GC_2025!J117,CATALOGO!AS:AS,0)))</f>
        <v>0000</v>
      </c>
      <c r="M117" s="488" t="str">
        <f>IF(D117="","",INDEX(CATALOGO!E:E,MATCH(D117,CATALOGO!D:D,0)))</f>
        <v>HOSPITAL GENERAL DE CHONE</v>
      </c>
      <c r="N117" s="489" t="str">
        <f>IF(E117="","",INDEX(CATALOGO!L:L,MATCH(POA_GC_2025!E117,CATALOGO!J:J,0)))</f>
        <v>GARANTIA DE LA CALIDAD DE LOS SERVICIOS DE SALUD</v>
      </c>
      <c r="O117" s="490" t="str">
        <f t="shared" ref="O117:O118" si="101">IF(CQ117="CORRIENTE","SIN PROYECTO","")</f>
        <v>SIN PROYECTO</v>
      </c>
      <c r="P117" s="491" t="str">
        <f>IF(CR117="","",INDEX(CATALOGO!Q:Q,MATCH(POA_GC_2025!CR117,CATALOGO!P:P,0)))</f>
        <v>MANTENIMIENTO PREVENTIVO Y CORRECTIVO SANITARIO</v>
      </c>
      <c r="Q117" s="496" t="str">
        <f>IF(H117="","",INDEX(CATALOGO!AD:AD,MATCH(POA_GC_2025!H117,CATALOGO!AC:AC,0)))</f>
        <v>MAQUINARIAS Y EQUIPOS (INSTALACION- MANTENIMIENTO Y REPARACIONES)</v>
      </c>
      <c r="R117" s="490" t="str">
        <f t="array" ref="R117">IF(J117="","",INDEX(CATALOGO!AR:AR,MATCH(J117,CATALOGO!AS:AS,0)))</f>
        <v>RECURSOS FISCALES</v>
      </c>
      <c r="S117" s="497" t="str">
        <f>IF(K117="","",INDEX(CATALOGO!AU:AU,MATCH(K117,CATALOGO!AT:AT,0)))</f>
        <v>SIN ORGANISMO</v>
      </c>
      <c r="T117" s="497" t="str">
        <f>IF(L117="","",INDEX(CATALOGO!AW:AW,MATCH(POA_GC_2025!L117,CATALOGO!AV:AV,0)))</f>
        <v>SIN CORRELATIVO</v>
      </c>
      <c r="U117" s="498" t="s">
        <v>495</v>
      </c>
      <c r="V117" s="499" t="s">
        <v>2477</v>
      </c>
      <c r="W117" s="499" t="s">
        <v>2478</v>
      </c>
      <c r="X117" s="500" t="str">
        <f t="array" ref="X117">IF(H117="","",INDEX(CATALOGO!AH:AH,MATCH(H117,CATALOGO!AC:AC,0)))</f>
        <v>06</v>
      </c>
      <c r="Y117" s="507" t="str">
        <f t="array" ref="Y117">IF(H117="","",INDEX(CATALOGO!AF:AF,MATCH(H117,CATALOGO!AC:AC,0)))</f>
        <v>NA</v>
      </c>
      <c r="Z117" s="507" t="str">
        <f t="array" ref="Z117">IF(H117="","",INDEX(CATALOGO!AG:AG,MATCH(H117,CATALOGO!AC:AC,0)))</f>
        <v>NA</v>
      </c>
      <c r="AA117" s="508" t="s">
        <v>194</v>
      </c>
      <c r="AB117" s="509"/>
      <c r="AC117" s="510" t="s">
        <v>208</v>
      </c>
      <c r="AD117" s="511" t="s">
        <v>41</v>
      </c>
      <c r="AE117" s="512">
        <v>46173</v>
      </c>
      <c r="AF117" s="512">
        <v>46188</v>
      </c>
      <c r="AG117" s="512">
        <v>46167</v>
      </c>
      <c r="AH117" s="512">
        <v>46190</v>
      </c>
      <c r="AI117" s="512">
        <v>46193</v>
      </c>
      <c r="AJ117" s="519"/>
      <c r="AK117" s="512">
        <v>46203</v>
      </c>
      <c r="AL117" s="512">
        <v>46387</v>
      </c>
      <c r="AM117" s="511" t="s">
        <v>41</v>
      </c>
      <c r="AN117" s="520">
        <v>0</v>
      </c>
      <c r="AO117" s="520">
        <v>0</v>
      </c>
      <c r="AP117" s="520">
        <v>0</v>
      </c>
      <c r="AQ117" s="520">
        <v>0</v>
      </c>
      <c r="AR117" s="520">
        <v>0</v>
      </c>
      <c r="AS117" s="520">
        <v>0</v>
      </c>
      <c r="AT117" s="520">
        <v>0</v>
      </c>
      <c r="AU117" s="520">
        <v>0</v>
      </c>
      <c r="AV117" s="520">
        <v>0</v>
      </c>
      <c r="AW117" s="520">
        <v>0</v>
      </c>
      <c r="AX117" s="520">
        <v>0</v>
      </c>
      <c r="AY117" s="520">
        <v>0</v>
      </c>
      <c r="AZ117" s="533">
        <f t="shared" ref="AZ117:AZ118" si="102">AN117+AO117+AP117+AQ117+AR117+AS117+AT117+AU117+AV117+AW117+AX117+AY117</f>
        <v>0</v>
      </c>
      <c r="BA117" s="509"/>
      <c r="BB117" s="534">
        <f>SUMIFS(REPROGRAM!W:W,REPROGRAM!B:B,POA_GC_2025!A117)</f>
        <v>0</v>
      </c>
      <c r="BC117" s="534">
        <f>SUMIFS(REPROGRAM!Y:Y,REPROGRAM!B:B,POA_GC_2025!A117)</f>
        <v>0</v>
      </c>
      <c r="BD117" s="534">
        <f t="shared" ref="BD117:BD118" si="103">AZ117+BB117-BC117</f>
        <v>0</v>
      </c>
      <c r="BE117" s="520">
        <v>0</v>
      </c>
      <c r="BF117" s="539">
        <f>SUMIFS(CERT_PRES!$P:$P,CERT_PRES!$A:$A,$A117,CERT_PRES!$Q:$Q,"ENERO")</f>
        <v>0</v>
      </c>
      <c r="BG117" s="520">
        <v>0</v>
      </c>
      <c r="BH117" s="539">
        <f>SUMIFS(CERT_PRES!$P:$P,CERT_PRES!$A:$A,$A117,CERT_PRES!$Q:$Q,"FEBRERO")</f>
        <v>0</v>
      </c>
      <c r="BI117" s="520">
        <v>0</v>
      </c>
      <c r="BJ117" s="539">
        <f>SUMIFS(CERT_PRES!$P:$P,CERT_PRES!$A:$A,$A117,CERT_PRES!$Q:$Q,"MARZO")</f>
        <v>0</v>
      </c>
      <c r="BK117" s="520">
        <v>0</v>
      </c>
      <c r="BL117" s="539">
        <f>SUMIFS(CERT_PRES!$P:$P,CERT_PRES!$A:$A,$A117,CERT_PRES!$Q:$Q,"ABRIL")</f>
        <v>0</v>
      </c>
      <c r="BM117" s="520">
        <v>0</v>
      </c>
      <c r="BN117" s="539">
        <f>SUMIFS(CERT_PRES!$P:$P,CERT_PRES!$A:$A,$A117,CERT_PRES!$Q:$Q,"MAYO")</f>
        <v>0</v>
      </c>
      <c r="BO117" s="520">
        <v>0</v>
      </c>
      <c r="BP117" s="539">
        <f>SUMIFS(CERT_PRES!$P:$P,CERT_PRES!$A:$A,$A117,CERT_PRES!$Q:$Q,"JUNIO")</f>
        <v>0</v>
      </c>
      <c r="BQ117" s="520">
        <v>0</v>
      </c>
      <c r="BR117" s="539">
        <f>SUMIFS(CERT_PRES!$P:$P,CERT_PRES!$A:$A,$A117,CERT_PRES!$Q:$Q,"JULIO")</f>
        <v>0</v>
      </c>
      <c r="BS117" s="520">
        <v>0</v>
      </c>
      <c r="BT117" s="539">
        <f>SUMIFS(CERT_PRES!$P:$P,CERT_PRES!$A:$A,$A117,CERT_PRES!$Q:$Q,"AGOSTO")</f>
        <v>0</v>
      </c>
      <c r="BU117" s="520">
        <v>0</v>
      </c>
      <c r="BV117" s="539">
        <f>SUMIFS(CERT_PRES!$P:$P,CERT_PRES!$A:$A,$A117,CERT_PRES!$Q:$Q,"SEPTIEMBRE")</f>
        <v>0</v>
      </c>
      <c r="BW117" s="520">
        <v>0</v>
      </c>
      <c r="BX117" s="539">
        <f>SUMIFS(CERT_PRES!$P:$P,CERT_PRES!$A:$A,$A117,CERT_PRES!$Q:$Q,"OCTUBRE")</f>
        <v>0</v>
      </c>
      <c r="BY117" s="520">
        <v>0</v>
      </c>
      <c r="BZ117" s="539">
        <f>SUMIFS(CERT_PRES!$P:$P,CERT_PRES!$A:$A,$A117,CERT_PRES!$Q:$Q,"NOVIEMBRE")</f>
        <v>0</v>
      </c>
      <c r="CA117" s="520">
        <v>0</v>
      </c>
      <c r="CB117" s="533">
        <f>SUMIFS(CERT_PRES!$P:$P,CERT_PRES!$A:$A,$A117,CERT_PRES!$Q:$Q,"DICIEMBRE")</f>
        <v>0</v>
      </c>
      <c r="CC117" s="533">
        <f t="shared" ref="CC117:CC118" si="104">BE117+BG117+BI117+BK117+BM117+BO117+BQ117+BS117+BU117+BW117+BY117+CA117</f>
        <v>0</v>
      </c>
      <c r="CD117" s="552" t="str">
        <f t="shared" ref="CD117:CD118" si="105">IF(OR(J117="003"),"SIN_LIQUIDEZ",IF(CG117&gt;0,"SI","NO"))</f>
        <v>NO</v>
      </c>
      <c r="CE117" s="553" t="str">
        <f t="shared" ref="CE117:CE118" si="106">IF(BD117=CC117,"VALIDADO","REVISAR")</f>
        <v>VALIDADO</v>
      </c>
      <c r="CF117" s="554">
        <f>+((SUMIFS(REPROGRAM!$U:$U,REPROGRAM!$B:$B,$A117,REPROGRAM!$AA:$AA,"NO"))-(SUMIFS(REPROGRAM!$V:$V,REPROGRAM!$B:$B,$A117,REPROGRAM!$AA:$AA,"NO")))</f>
        <v>0</v>
      </c>
      <c r="CG117" s="554">
        <f t="shared" ref="CG117:CG118" si="107">ROUND(BD117-CF117,2)</f>
        <v>0</v>
      </c>
      <c r="CH117" s="554">
        <f t="shared" ref="CH117:CH118" si="108">+BD117-CC117</f>
        <v>0</v>
      </c>
      <c r="CI117" s="555" t="e">
        <f t="array" ref="CI117">IF(B117="","",INDEX(CATALOGO!C:C,MATCH(B117,CATALOGO!A:A,0)))</f>
        <v>#N/A</v>
      </c>
      <c r="CJ117" s="555" t="e">
        <f t="array" ref="CJ117">IF(B117="","",INDEX(CATALOGO!B:B,MATCH(B117,CATALOGO!A:A,0)))</f>
        <v>#N/A</v>
      </c>
      <c r="CK117" s="497" t="str">
        <f>IF(D117="","",INDEX(CATALOGO!G:G,MATCH(D117,CATALOGO!D:D,0)))</f>
        <v>COORDINACIÓN ZONAL 4</v>
      </c>
      <c r="CL117" s="497" t="str">
        <f>IF(D117="","",INDEX(CATALOGO!H:H,MATCH(D117,CATALOGO!D:D,0)))</f>
        <v>MANABI</v>
      </c>
      <c r="CM117" s="497" t="str">
        <f>IF(D117="","",INDEX(CATALOGO!I:I,MATCH(D117,CATALOGO!D:D,0)))</f>
        <v>CHONE</v>
      </c>
      <c r="CN117" s="556" t="str">
        <f t="array" ref="CN117">IF(H117="","",INDEX(CATALOGO!AE:AE,MATCH(H117,CATALOGO!AC:AC,0)))</f>
        <v>MANTENIMIENTOS</v>
      </c>
      <c r="CO117" s="497" t="str">
        <f t="shared" ref="CO117:CO118" si="109">IF(O117="","","NO APLICA")</f>
        <v>NO APLICA</v>
      </c>
      <c r="CP117" s="497" t="str">
        <f>IF(E117="","",INDEX(CATALOGO!K:K,MATCH(POA_GC_2025!E117,CATALOGO!J:J,0)))</f>
        <v>CAL</v>
      </c>
      <c r="CQ117" s="497" t="str">
        <f t="shared" ref="CQ117:CQ118" si="110">IF(F117="","",IF(F117="000","CORRIENTE","INVERSIÓN"))</f>
        <v>CORRIENTE</v>
      </c>
      <c r="CR117" s="497" t="str">
        <f t="shared" ref="CR117:CR118" si="111">E117&amp;F117&amp;G117</f>
        <v>57000001</v>
      </c>
      <c r="CS117" s="562" t="str">
        <f>IFERROR(VLOOKUP(E117,CATALOGO!$AY$3:$AZ$24,2,0)," ")</f>
        <v>G42</v>
      </c>
      <c r="CT117" s="563" t="str">
        <f>IF(E117="","",INDEX(CATALOGO!AK:AK,MATCH(POA_GC_2025!E117,CATALOGO!AN:AN,0)))</f>
        <v>Mejorar las condiciones de vida de la población de forma integral, promoviendo el acceso equitativo a salud, vivienda y bienestar social.</v>
      </c>
      <c r="CU117" s="563" t="str">
        <f>IF(E117="","",INDEX(CATALOGO!AL:AL,MATCH(POA_GC_2025!E117,CATALOGO!AN:AN,0)))</f>
        <v>OE4 Incrementar la calidad en la prestación de los servicios de salud</v>
      </c>
      <c r="CV117" s="552" t="str">
        <f>IF(CU117="","",INDEX(CATALOGO!AM:AM,MATCH(POA_GC_2025!CU117,CATALOGO!AL:AL,0)))</f>
        <v>OE_4</v>
      </c>
      <c r="CW117" s="564"/>
      <c r="CX117" s="565">
        <f>SUMIFS(CERT_ACT_POA!AM:AM,CERT_ACT_POA!C:C,A117)</f>
        <v>0</v>
      </c>
      <c r="CY117" s="565">
        <f t="shared" ref="CY117:CY118" si="112">IF(A117="","",BD117-CX117)</f>
        <v>0</v>
      </c>
      <c r="CZ117" s="566">
        <f>SUMIFS(CERT_ACT_POA!$AD:$AD,CERT_ACT_POA!$C:$C,POA_GC_2025!$A117)</f>
        <v>0</v>
      </c>
      <c r="DA117" s="566">
        <f>SUMIFS(CERT_ACT_POA!$AE:$AE,CERT_ACT_POA!$C:$C,POA_GC_2025!$A117)</f>
        <v>0</v>
      </c>
      <c r="DB117" s="566">
        <f>SUMIFS(CERT_ACT_POA!$AF:$AF,CERT_ACT_POA!$C:$C,POA_GC_2025!$A117)</f>
        <v>0</v>
      </c>
      <c r="DC117" s="552" t="str">
        <f t="shared" ref="DC117:DC118" si="113">MID(H117,1,2)</f>
        <v>53</v>
      </c>
      <c r="DD117" s="509"/>
      <c r="DE117" s="573"/>
      <c r="DF117" s="574">
        <f>SUMIFS(CERT_PRES!$M:$M,CERT_PRES!$A:$A,$A117)</f>
        <v>0</v>
      </c>
      <c r="DG117" s="574">
        <f>SUMIFS(CERT_PRES!$O:$O,CERT_PRES!$A:$A,$A117)</f>
        <v>0</v>
      </c>
      <c r="DH117" s="574">
        <f>SUMIFS(CERT_PRES!$P:$P,CERT_PRES!$A:$A,$A117)</f>
        <v>0</v>
      </c>
      <c r="DI117" s="587">
        <f t="shared" ref="DI117:DI118" si="114">+CF117</f>
        <v>0</v>
      </c>
      <c r="DJ117" s="668">
        <f>IFERROR(VLOOKUP($A117,CERT_PRES!$A$6:$L$3884,12,0),0)</f>
        <v>0</v>
      </c>
      <c r="DK117" s="574" t="str">
        <f t="shared" ref="DK117:DK118" si="115">IF(A117="","",IF(ROUND(DF117,2)+ROUND(DG117,2)&lt;=ROUND(CG117,2),"OK","REVISAR"))</f>
        <v>OK</v>
      </c>
      <c r="DL117" s="574" t="str">
        <f t="shared" ref="DL117:DL118" si="116">IF(A117="","",IF(ROUND(DF117,2)+ROUND(DG117,2)&lt;=ROUND(CG117+CF117,2),"OK","REVISAR"))</f>
        <v>OK</v>
      </c>
      <c r="DM117" s="574" t="str">
        <f t="shared" ref="DM117:DM118" si="117">IF(CD117="SI",BE117+BG117+BI117+BK117+BM117,"")</f>
        <v/>
      </c>
      <c r="DN117" s="574" t="str">
        <f t="shared" ref="DN117:DN118" si="118">IF(CE117="SI",IF(DI117&gt;DN117,"ANTICIPADO",IF(AND(DI117&gt;0,DI117&lt;DN117),"ATRASADO",IF(AND(DI117&gt;0,DI117=DN117),"CUMPLIDO",IF(AND(DI117=0,DN117&gt;0),"NO CUMPLIDO","")))),"")</f>
        <v/>
      </c>
      <c r="DO117" s="588">
        <f>IFERROR(VLOOKUP(A117,#REF!,82,0),0)</f>
        <v>0</v>
      </c>
      <c r="DP117" s="589">
        <f t="shared" ref="DP117:DP118" si="119">+DF117+DG117</f>
        <v>0</v>
      </c>
      <c r="DQ117" s="590">
        <f t="shared" ref="DQ117:DQ118" si="120">+CG117-DP117</f>
        <v>0</v>
      </c>
    </row>
    <row r="118" spans="1:121" s="39" customFormat="1" ht="17.25" customHeight="1">
      <c r="A118" s="3" t="s">
        <v>2809</v>
      </c>
      <c r="B118" s="470" t="str">
        <f>IF(D118="","",INDEX(CATALOGO!E:E,MATCH(D118,CATALOGO!D:D,0)))</f>
        <v>HOSPITAL GENERAL DE CHONE</v>
      </c>
      <c r="C118" s="218" t="s">
        <v>2430</v>
      </c>
      <c r="D118" s="471" t="s">
        <v>954</v>
      </c>
      <c r="E118" s="474" t="s">
        <v>475</v>
      </c>
      <c r="F118" s="471" t="str">
        <f t="shared" si="100"/>
        <v>000</v>
      </c>
      <c r="G118" s="472" t="s">
        <v>193</v>
      </c>
      <c r="H118" s="473">
        <v>530404</v>
      </c>
      <c r="I118" s="486" t="s">
        <v>1155</v>
      </c>
      <c r="J118" s="472" t="s">
        <v>193</v>
      </c>
      <c r="K118" s="487" t="str">
        <f>IF(J118="","",INDEX(CATALOGO!AT:AT,MATCH(POA_GC_2025!J118,CATALOGO!AS:AS,0)))</f>
        <v>0000</v>
      </c>
      <c r="L118" s="487" t="str">
        <f>IF(J118="","",INDEX(CATALOGO!AV:AV,MATCH(POA_GC_2025!J118,CATALOGO!AS:AS,0)))</f>
        <v>0000</v>
      </c>
      <c r="M118" s="488" t="str">
        <f>IF(D118="","",INDEX(CATALOGO!E:E,MATCH(D118,CATALOGO!D:D,0)))</f>
        <v>HOSPITAL GENERAL DE CHONE</v>
      </c>
      <c r="N118" s="489" t="str">
        <f>IF(E118="","",INDEX(CATALOGO!L:L,MATCH(POA_GC_2025!E118,CATALOGO!J:J,0)))</f>
        <v>GARANTIA DE LA CALIDAD DE LOS SERVICIOS DE SALUD</v>
      </c>
      <c r="O118" s="490" t="str">
        <f t="shared" si="101"/>
        <v>SIN PROYECTO</v>
      </c>
      <c r="P118" s="491" t="str">
        <f>IF(CR118="","",INDEX(CATALOGO!Q:Q,MATCH(POA_GC_2025!CR118,CATALOGO!P:P,0)))</f>
        <v>MANTENIMIENTO PREVENTIVO Y CORRECTIVO SANITARIO</v>
      </c>
      <c r="Q118" s="496" t="str">
        <f>IF(H118="","",INDEX(CATALOGO!AD:AD,MATCH(POA_GC_2025!H118,CATALOGO!AC:AC,0)))</f>
        <v>MAQUINARIAS Y EQUIPOS (INSTALACION- MANTENIMIENTO Y REPARACIONES)</v>
      </c>
      <c r="R118" s="490" t="str">
        <f t="array" ref="R118">IF(J118="","",INDEX(CATALOGO!AR:AR,MATCH(J118,CATALOGO!AS:AS,0)))</f>
        <v>RECURSOS FISCALES</v>
      </c>
      <c r="S118" s="497" t="str">
        <f>IF(K118="","",INDEX(CATALOGO!AU:AU,MATCH(K118,CATALOGO!AT:AT,0)))</f>
        <v>SIN ORGANISMO</v>
      </c>
      <c r="T118" s="497" t="str">
        <f>IF(L118="","",INDEX(CATALOGO!AW:AW,MATCH(POA_GC_2025!L118,CATALOGO!AV:AV,0)))</f>
        <v>SIN CORRELATIVO</v>
      </c>
      <c r="U118" s="498" t="s">
        <v>495</v>
      </c>
      <c r="V118" s="499" t="s">
        <v>2477</v>
      </c>
      <c r="W118" s="499" t="s">
        <v>2478</v>
      </c>
      <c r="X118" s="500" t="str">
        <f t="array" ref="X118">IF(H118="","",INDEX(CATALOGO!AH:AH,MATCH(H118,CATALOGO!AC:AC,0)))</f>
        <v>06</v>
      </c>
      <c r="Y118" s="507" t="str">
        <f t="array" ref="Y118">IF(H118="","",INDEX(CATALOGO!AF:AF,MATCH(H118,CATALOGO!AC:AC,0)))</f>
        <v>NA</v>
      </c>
      <c r="Z118" s="507" t="str">
        <f t="array" ref="Z118">IF(H118="","",INDEX(CATALOGO!AG:AG,MATCH(H118,CATALOGO!AC:AC,0)))</f>
        <v>NA</v>
      </c>
      <c r="AA118" s="508" t="s">
        <v>194</v>
      </c>
      <c r="AB118" s="509"/>
      <c r="AC118" s="510" t="s">
        <v>208</v>
      </c>
      <c r="AD118" s="511" t="s">
        <v>41</v>
      </c>
      <c r="AE118" s="512">
        <v>46173</v>
      </c>
      <c r="AF118" s="512">
        <v>46188</v>
      </c>
      <c r="AG118" s="512">
        <v>46167</v>
      </c>
      <c r="AH118" s="512">
        <v>46190</v>
      </c>
      <c r="AI118" s="512">
        <v>46193</v>
      </c>
      <c r="AJ118" s="519"/>
      <c r="AK118" s="512">
        <v>46203</v>
      </c>
      <c r="AL118" s="512">
        <v>46387</v>
      </c>
      <c r="AM118" s="511" t="s">
        <v>41</v>
      </c>
      <c r="AN118" s="520">
        <v>0</v>
      </c>
      <c r="AO118" s="520">
        <v>0</v>
      </c>
      <c r="AP118" s="520">
        <v>0</v>
      </c>
      <c r="AQ118" s="520">
        <v>0</v>
      </c>
      <c r="AR118" s="520">
        <v>0</v>
      </c>
      <c r="AS118" s="520">
        <v>0</v>
      </c>
      <c r="AT118" s="520">
        <v>0</v>
      </c>
      <c r="AU118" s="520">
        <v>0</v>
      </c>
      <c r="AV118" s="520">
        <v>0</v>
      </c>
      <c r="AW118" s="520">
        <v>0</v>
      </c>
      <c r="AX118" s="520">
        <v>0</v>
      </c>
      <c r="AY118" s="520">
        <v>0</v>
      </c>
      <c r="AZ118" s="533">
        <f t="shared" si="102"/>
        <v>0</v>
      </c>
      <c r="BA118" s="509"/>
      <c r="BB118" s="534">
        <f>SUMIFS(REPROGRAM!W:W,REPROGRAM!B:B,POA_GC_2025!A118)</f>
        <v>0</v>
      </c>
      <c r="BC118" s="534">
        <f>SUMIFS(REPROGRAM!Y:Y,REPROGRAM!B:B,POA_GC_2025!A118)</f>
        <v>0</v>
      </c>
      <c r="BD118" s="534">
        <f t="shared" si="103"/>
        <v>0</v>
      </c>
      <c r="BE118" s="520">
        <v>0</v>
      </c>
      <c r="BF118" s="539">
        <f>SUMIFS(CERT_PRES!$P:$P,CERT_PRES!$A:$A,$A118,CERT_PRES!$Q:$Q,"ENERO")</f>
        <v>0</v>
      </c>
      <c r="BG118" s="520">
        <v>0</v>
      </c>
      <c r="BH118" s="539">
        <f>SUMIFS(CERT_PRES!$P:$P,CERT_PRES!$A:$A,$A118,CERT_PRES!$Q:$Q,"FEBRERO")</f>
        <v>0</v>
      </c>
      <c r="BI118" s="520">
        <v>0</v>
      </c>
      <c r="BJ118" s="539">
        <f>SUMIFS(CERT_PRES!$P:$P,CERT_PRES!$A:$A,$A118,CERT_PRES!$Q:$Q,"MARZO")</f>
        <v>0</v>
      </c>
      <c r="BK118" s="520">
        <v>0</v>
      </c>
      <c r="BL118" s="539">
        <f>SUMIFS(CERT_PRES!$P:$P,CERT_PRES!$A:$A,$A118,CERT_PRES!$Q:$Q,"ABRIL")</f>
        <v>0</v>
      </c>
      <c r="BM118" s="520">
        <v>0</v>
      </c>
      <c r="BN118" s="539">
        <f>SUMIFS(CERT_PRES!$P:$P,CERT_PRES!$A:$A,$A118,CERT_PRES!$Q:$Q,"MAYO")</f>
        <v>0</v>
      </c>
      <c r="BO118" s="520">
        <v>0</v>
      </c>
      <c r="BP118" s="539">
        <f>SUMIFS(CERT_PRES!$P:$P,CERT_PRES!$A:$A,$A118,CERT_PRES!$Q:$Q,"JUNIO")</f>
        <v>0</v>
      </c>
      <c r="BQ118" s="520">
        <v>0</v>
      </c>
      <c r="BR118" s="539">
        <f>SUMIFS(CERT_PRES!$P:$P,CERT_PRES!$A:$A,$A118,CERT_PRES!$Q:$Q,"JULIO")</f>
        <v>0</v>
      </c>
      <c r="BS118" s="520">
        <v>0</v>
      </c>
      <c r="BT118" s="539">
        <f>SUMIFS(CERT_PRES!$P:$P,CERT_PRES!$A:$A,$A118,CERT_PRES!$Q:$Q,"AGOSTO")</f>
        <v>0</v>
      </c>
      <c r="BU118" s="520">
        <v>0</v>
      </c>
      <c r="BV118" s="539">
        <f>SUMIFS(CERT_PRES!$P:$P,CERT_PRES!$A:$A,$A118,CERT_PRES!$Q:$Q,"SEPTIEMBRE")</f>
        <v>0</v>
      </c>
      <c r="BW118" s="520">
        <v>0</v>
      </c>
      <c r="BX118" s="539">
        <f>SUMIFS(CERT_PRES!$P:$P,CERT_PRES!$A:$A,$A118,CERT_PRES!$Q:$Q,"OCTUBRE")</f>
        <v>0</v>
      </c>
      <c r="BY118" s="520">
        <v>0</v>
      </c>
      <c r="BZ118" s="539">
        <f>SUMIFS(CERT_PRES!$P:$P,CERT_PRES!$A:$A,$A118,CERT_PRES!$Q:$Q,"NOVIEMBRE")</f>
        <v>0</v>
      </c>
      <c r="CA118" s="520">
        <v>0</v>
      </c>
      <c r="CB118" s="533">
        <f>SUMIFS(CERT_PRES!$P:$P,CERT_PRES!$A:$A,$A118,CERT_PRES!$Q:$Q,"DICIEMBRE")</f>
        <v>0</v>
      </c>
      <c r="CC118" s="533">
        <f t="shared" si="104"/>
        <v>0</v>
      </c>
      <c r="CD118" s="552" t="str">
        <f t="shared" si="105"/>
        <v>NO</v>
      </c>
      <c r="CE118" s="553" t="str">
        <f t="shared" si="106"/>
        <v>VALIDADO</v>
      </c>
      <c r="CF118" s="554">
        <f>+((SUMIFS(REPROGRAM!$U:$U,REPROGRAM!$B:$B,$A118,REPROGRAM!$AA:$AA,"NO"))-(SUMIFS(REPROGRAM!$V:$V,REPROGRAM!$B:$B,$A118,REPROGRAM!$AA:$AA,"NO")))</f>
        <v>0</v>
      </c>
      <c r="CG118" s="554">
        <f t="shared" si="107"/>
        <v>0</v>
      </c>
      <c r="CH118" s="554">
        <f t="shared" si="108"/>
        <v>0</v>
      </c>
      <c r="CI118" s="555" t="e">
        <f t="array" ref="CI118">IF(B118="","",INDEX(CATALOGO!C:C,MATCH(B118,CATALOGO!A:A,0)))</f>
        <v>#N/A</v>
      </c>
      <c r="CJ118" s="555" t="e">
        <f t="array" ref="CJ118">IF(B118="","",INDEX(CATALOGO!B:B,MATCH(B118,CATALOGO!A:A,0)))</f>
        <v>#N/A</v>
      </c>
      <c r="CK118" s="497" t="str">
        <f>IF(D118="","",INDEX(CATALOGO!G:G,MATCH(D118,CATALOGO!D:D,0)))</f>
        <v>COORDINACIÓN ZONAL 4</v>
      </c>
      <c r="CL118" s="497" t="str">
        <f>IF(D118="","",INDEX(CATALOGO!H:H,MATCH(D118,CATALOGO!D:D,0)))</f>
        <v>MANABI</v>
      </c>
      <c r="CM118" s="497" t="str">
        <f>IF(D118="","",INDEX(CATALOGO!I:I,MATCH(D118,CATALOGO!D:D,0)))</f>
        <v>CHONE</v>
      </c>
      <c r="CN118" s="556" t="str">
        <f t="array" ref="CN118">IF(H118="","",INDEX(CATALOGO!AE:AE,MATCH(H118,CATALOGO!AC:AC,0)))</f>
        <v>MANTENIMIENTOS</v>
      </c>
      <c r="CO118" s="497" t="str">
        <f t="shared" si="109"/>
        <v>NO APLICA</v>
      </c>
      <c r="CP118" s="497" t="str">
        <f>IF(E118="","",INDEX(CATALOGO!K:K,MATCH(POA_GC_2025!E118,CATALOGO!J:J,0)))</f>
        <v>CAL</v>
      </c>
      <c r="CQ118" s="497" t="str">
        <f t="shared" si="110"/>
        <v>CORRIENTE</v>
      </c>
      <c r="CR118" s="497" t="str">
        <f t="shared" si="111"/>
        <v>57000001</v>
      </c>
      <c r="CS118" s="562" t="str">
        <f>IFERROR(VLOOKUP(E118,CATALOGO!$AY$3:$AZ$24,2,0)," ")</f>
        <v>G42</v>
      </c>
      <c r="CT118" s="563" t="str">
        <f>IF(E118="","",INDEX(CATALOGO!AK:AK,MATCH(POA_GC_2025!E118,CATALOGO!AN:AN,0)))</f>
        <v>Mejorar las condiciones de vida de la población de forma integral, promoviendo el acceso equitativo a salud, vivienda y bienestar social.</v>
      </c>
      <c r="CU118" s="563" t="str">
        <f>IF(E118="","",INDEX(CATALOGO!AL:AL,MATCH(POA_GC_2025!E118,CATALOGO!AN:AN,0)))</f>
        <v>OE4 Incrementar la calidad en la prestación de los servicios de salud</v>
      </c>
      <c r="CV118" s="552" t="str">
        <f>IF(CU118="","",INDEX(CATALOGO!AM:AM,MATCH(POA_GC_2025!CU118,CATALOGO!AL:AL,0)))</f>
        <v>OE_4</v>
      </c>
      <c r="CW118" s="564"/>
      <c r="CX118" s="565">
        <f>SUMIFS(CERT_ACT_POA!AM:AM,CERT_ACT_POA!C:C,A118)</f>
        <v>0</v>
      </c>
      <c r="CY118" s="565">
        <f t="shared" si="112"/>
        <v>0</v>
      </c>
      <c r="CZ118" s="566">
        <f>SUMIFS(CERT_ACT_POA!$AD:$AD,CERT_ACT_POA!$C:$C,POA_GC_2025!$A118)</f>
        <v>0</v>
      </c>
      <c r="DA118" s="566">
        <f>SUMIFS(CERT_ACT_POA!$AE:$AE,CERT_ACT_POA!$C:$C,POA_GC_2025!$A118)</f>
        <v>0</v>
      </c>
      <c r="DB118" s="566">
        <f>SUMIFS(CERT_ACT_POA!$AF:$AF,CERT_ACT_POA!$C:$C,POA_GC_2025!$A118)</f>
        <v>0</v>
      </c>
      <c r="DC118" s="552" t="str">
        <f t="shared" si="113"/>
        <v>53</v>
      </c>
      <c r="DD118" s="509"/>
      <c r="DE118" s="573"/>
      <c r="DF118" s="574">
        <f>SUMIFS(CERT_PRES!$M:$M,CERT_PRES!$A:$A,$A118)</f>
        <v>0</v>
      </c>
      <c r="DG118" s="574">
        <f>SUMIFS(CERT_PRES!$O:$O,CERT_PRES!$A:$A,$A118)</f>
        <v>0</v>
      </c>
      <c r="DH118" s="574">
        <f>SUMIFS(CERT_PRES!$P:$P,CERT_PRES!$A:$A,$A118)</f>
        <v>0</v>
      </c>
      <c r="DI118" s="587">
        <f t="shared" si="114"/>
        <v>0</v>
      </c>
      <c r="DJ118" s="668">
        <f>IFERROR(VLOOKUP($A118,CERT_PRES!$A$6:$L$3884,12,0),0)</f>
        <v>0</v>
      </c>
      <c r="DK118" s="574" t="str">
        <f t="shared" si="115"/>
        <v>OK</v>
      </c>
      <c r="DL118" s="574" t="str">
        <f t="shared" si="116"/>
        <v>OK</v>
      </c>
      <c r="DM118" s="574" t="str">
        <f t="shared" si="117"/>
        <v/>
      </c>
      <c r="DN118" s="574" t="str">
        <f t="shared" si="118"/>
        <v/>
      </c>
      <c r="DO118" s="588">
        <f>IFERROR(VLOOKUP(A118,#REF!,82,0),0)</f>
        <v>0</v>
      </c>
      <c r="DP118" s="589">
        <f t="shared" si="119"/>
        <v>0</v>
      </c>
      <c r="DQ118" s="590">
        <f t="shared" si="120"/>
        <v>0</v>
      </c>
    </row>
    <row r="119" spans="1:121" s="39" customFormat="1" ht="17.25" customHeight="1">
      <c r="A119" s="3" t="s">
        <v>2838</v>
      </c>
      <c r="B119" s="470" t="str">
        <f>IF(D119="","",INDEX(CATALOGO!E:E,MATCH(D119,CATALOGO!D:D,0)))</f>
        <v>HOSPITAL GENERAL DE CHONE</v>
      </c>
      <c r="C119" s="218" t="s">
        <v>2432</v>
      </c>
      <c r="D119" s="471" t="s">
        <v>954</v>
      </c>
      <c r="E119" s="474" t="s">
        <v>475</v>
      </c>
      <c r="F119" s="471" t="str">
        <f t="shared" ref="F119:F131" si="121">IF(E119="","","000")</f>
        <v>000</v>
      </c>
      <c r="G119" s="472" t="s">
        <v>193</v>
      </c>
      <c r="H119" s="473">
        <v>530404</v>
      </c>
      <c r="I119" s="486" t="s">
        <v>1155</v>
      </c>
      <c r="J119" s="472" t="s">
        <v>193</v>
      </c>
      <c r="K119" s="487" t="str">
        <f>IF(J119="","",INDEX(CATALOGO!AT:AT,MATCH(POA_GC_2025!J119,CATALOGO!AS:AS,0)))</f>
        <v>0000</v>
      </c>
      <c r="L119" s="487" t="str">
        <f>IF(J119="","",INDEX(CATALOGO!AV:AV,MATCH(POA_GC_2025!J119,CATALOGO!AS:AS,0)))</f>
        <v>0000</v>
      </c>
      <c r="M119" s="488" t="str">
        <f>IF(D119="","",INDEX(CATALOGO!E:E,MATCH(D119,CATALOGO!D:D,0)))</f>
        <v>HOSPITAL GENERAL DE CHONE</v>
      </c>
      <c r="N119" s="489" t="str">
        <f>IF(E119="","",INDEX(CATALOGO!L:L,MATCH(POA_GC_2025!E119,CATALOGO!J:J,0)))</f>
        <v>GARANTIA DE LA CALIDAD DE LOS SERVICIOS DE SALUD</v>
      </c>
      <c r="O119" s="490" t="str">
        <f t="shared" ref="O119:O131" si="122">IF(CQ119="CORRIENTE","SIN PROYECTO","")</f>
        <v>SIN PROYECTO</v>
      </c>
      <c r="P119" s="491" t="str">
        <f>IF(CR119="","",INDEX(CATALOGO!Q:Q,MATCH(POA_GC_2025!CR119,CATALOGO!P:P,0)))</f>
        <v>MANTENIMIENTO PREVENTIVO Y CORRECTIVO SANITARIO</v>
      </c>
      <c r="Q119" s="496" t="str">
        <f>IF(H119="","",INDEX(CATALOGO!AD:AD,MATCH(POA_GC_2025!H119,CATALOGO!AC:AC,0)))</f>
        <v>MAQUINARIAS Y EQUIPOS (INSTALACION- MANTENIMIENTO Y REPARACIONES)</v>
      </c>
      <c r="R119" s="490" t="str">
        <f t="array" ref="R119">IF(J119="","",INDEX(CATALOGO!AR:AR,MATCH(J119,CATALOGO!AS:AS,0)))</f>
        <v>RECURSOS FISCALES</v>
      </c>
      <c r="S119" s="497" t="str">
        <f>IF(K119="","",INDEX(CATALOGO!AU:AU,MATCH(K119,CATALOGO!AT:AT,0)))</f>
        <v>SIN ORGANISMO</v>
      </c>
      <c r="T119" s="497" t="str">
        <f>IF(L119="","",INDEX(CATALOGO!AW:AW,MATCH(POA_GC_2025!L119,CATALOGO!AV:AV,0)))</f>
        <v>SIN CORRELATIVO</v>
      </c>
      <c r="U119" s="498" t="s">
        <v>495</v>
      </c>
      <c r="V119" s="499" t="s">
        <v>2477</v>
      </c>
      <c r="W119" s="499" t="s">
        <v>2478</v>
      </c>
      <c r="X119" s="500" t="str">
        <f t="array" ref="X119">IF(H119="","",INDEX(CATALOGO!AH:AH,MATCH(H119,CATALOGO!AC:AC,0)))</f>
        <v>06</v>
      </c>
      <c r="Y119" s="507" t="str">
        <f t="array" ref="Y119">IF(H119="","",INDEX(CATALOGO!AF:AF,MATCH(H119,CATALOGO!AC:AC,0)))</f>
        <v>NA</v>
      </c>
      <c r="Z119" s="507" t="str">
        <f t="array" ref="Z119">IF(H119="","",INDEX(CATALOGO!AG:AG,MATCH(H119,CATALOGO!AC:AC,0)))</f>
        <v>NA</v>
      </c>
      <c r="AA119" s="508" t="s">
        <v>194</v>
      </c>
      <c r="AB119" s="509"/>
      <c r="AC119" s="510" t="s">
        <v>208</v>
      </c>
      <c r="AD119" s="511" t="s">
        <v>41</v>
      </c>
      <c r="AE119" s="512">
        <v>46173</v>
      </c>
      <c r="AF119" s="512">
        <v>46188</v>
      </c>
      <c r="AG119" s="512">
        <v>46167</v>
      </c>
      <c r="AH119" s="512">
        <v>46190</v>
      </c>
      <c r="AI119" s="512">
        <v>46193</v>
      </c>
      <c r="AJ119" s="519"/>
      <c r="AK119" s="512">
        <v>46203</v>
      </c>
      <c r="AL119" s="512">
        <v>46387</v>
      </c>
      <c r="AM119" s="511" t="s">
        <v>41</v>
      </c>
      <c r="AN119" s="520">
        <v>0</v>
      </c>
      <c r="AO119" s="520">
        <v>0</v>
      </c>
      <c r="AP119" s="520">
        <v>0</v>
      </c>
      <c r="AQ119" s="520">
        <v>0</v>
      </c>
      <c r="AR119" s="520">
        <v>0</v>
      </c>
      <c r="AS119" s="520">
        <v>0</v>
      </c>
      <c r="AT119" s="520">
        <v>0</v>
      </c>
      <c r="AU119" s="520">
        <v>0</v>
      </c>
      <c r="AV119" s="520">
        <v>0</v>
      </c>
      <c r="AW119" s="520">
        <v>0</v>
      </c>
      <c r="AX119" s="520">
        <v>0</v>
      </c>
      <c r="AY119" s="520">
        <v>0</v>
      </c>
      <c r="AZ119" s="533">
        <f t="shared" ref="AZ119:AZ131" si="123">AN119+AO119+AP119+AQ119+AR119+AS119+AT119+AU119+AV119+AW119+AX119+AY119</f>
        <v>0</v>
      </c>
      <c r="BA119" s="509"/>
      <c r="BB119" s="534">
        <f>SUMIFS(REPROGRAM!W:W,REPROGRAM!B:B,POA_GC_2025!A119)</f>
        <v>0</v>
      </c>
      <c r="BC119" s="534">
        <f>SUMIFS(REPROGRAM!Y:Y,REPROGRAM!B:B,POA_GC_2025!A119)</f>
        <v>0</v>
      </c>
      <c r="BD119" s="534">
        <f t="shared" ref="BD119:BD131" si="124">AZ119+BB119-BC119</f>
        <v>0</v>
      </c>
      <c r="BE119" s="520">
        <v>0</v>
      </c>
      <c r="BF119" s="539">
        <f>SUMIFS(CERT_PRES!$P:$P,CERT_PRES!$A:$A,$A119,CERT_PRES!$Q:$Q,"ENERO")</f>
        <v>0</v>
      </c>
      <c r="BG119" s="520">
        <v>0</v>
      </c>
      <c r="BH119" s="539">
        <f>SUMIFS(CERT_PRES!$P:$P,CERT_PRES!$A:$A,$A119,CERT_PRES!$Q:$Q,"FEBRERO")</f>
        <v>0</v>
      </c>
      <c r="BI119" s="520">
        <v>0</v>
      </c>
      <c r="BJ119" s="539">
        <f>SUMIFS(CERT_PRES!$P:$P,CERT_PRES!$A:$A,$A119,CERT_PRES!$Q:$Q,"MARZO")</f>
        <v>0</v>
      </c>
      <c r="BK119" s="520">
        <v>0</v>
      </c>
      <c r="BL119" s="539">
        <f>SUMIFS(CERT_PRES!$P:$P,CERT_PRES!$A:$A,$A119,CERT_PRES!$Q:$Q,"ABRIL")</f>
        <v>0</v>
      </c>
      <c r="BM119" s="520">
        <v>0</v>
      </c>
      <c r="BN119" s="539">
        <f>SUMIFS(CERT_PRES!$P:$P,CERT_PRES!$A:$A,$A119,CERT_PRES!$Q:$Q,"MAYO")</f>
        <v>0</v>
      </c>
      <c r="BO119" s="520">
        <v>0</v>
      </c>
      <c r="BP119" s="539">
        <f>SUMIFS(CERT_PRES!$P:$P,CERT_PRES!$A:$A,$A119,CERT_PRES!$Q:$Q,"JUNIO")</f>
        <v>0</v>
      </c>
      <c r="BQ119" s="520">
        <v>0</v>
      </c>
      <c r="BR119" s="539">
        <f>SUMIFS(CERT_PRES!$P:$P,CERT_PRES!$A:$A,$A119,CERT_PRES!$Q:$Q,"JULIO")</f>
        <v>0</v>
      </c>
      <c r="BS119" s="520">
        <v>0</v>
      </c>
      <c r="BT119" s="539">
        <f>SUMIFS(CERT_PRES!$P:$P,CERT_PRES!$A:$A,$A119,CERT_PRES!$Q:$Q,"AGOSTO")</f>
        <v>0</v>
      </c>
      <c r="BU119" s="520">
        <v>0</v>
      </c>
      <c r="BV119" s="539">
        <f>SUMIFS(CERT_PRES!$P:$P,CERT_PRES!$A:$A,$A119,CERT_PRES!$Q:$Q,"SEPTIEMBRE")</f>
        <v>0</v>
      </c>
      <c r="BW119" s="520">
        <v>0</v>
      </c>
      <c r="BX119" s="539">
        <f>SUMIFS(CERT_PRES!$P:$P,CERT_PRES!$A:$A,$A119,CERT_PRES!$Q:$Q,"OCTUBRE")</f>
        <v>0</v>
      </c>
      <c r="BY119" s="520">
        <v>0</v>
      </c>
      <c r="BZ119" s="539">
        <f>SUMIFS(CERT_PRES!$P:$P,CERT_PRES!$A:$A,$A119,CERT_PRES!$Q:$Q,"NOVIEMBRE")</f>
        <v>0</v>
      </c>
      <c r="CA119" s="520">
        <v>0</v>
      </c>
      <c r="CB119" s="533">
        <f>SUMIFS(CERT_PRES!$P:$P,CERT_PRES!$A:$A,$A119,CERT_PRES!$Q:$Q,"DICIEMBRE")</f>
        <v>0</v>
      </c>
      <c r="CC119" s="533">
        <f t="shared" ref="CC119:CC131" si="125">BE119+BG119+BI119+BK119+BM119+BO119+BQ119+BS119+BU119+BW119+BY119+CA119</f>
        <v>0</v>
      </c>
      <c r="CD119" s="552" t="str">
        <f t="shared" ref="CD119:CD131" si="126">IF(OR(J119="003"),"SIN_LIQUIDEZ",IF(CG119&gt;0,"SI","NO"))</f>
        <v>NO</v>
      </c>
      <c r="CE119" s="553" t="str">
        <f t="shared" ref="CE119:CE131" si="127">IF(BD119=CC119,"VALIDADO","REVISAR")</f>
        <v>VALIDADO</v>
      </c>
      <c r="CF119" s="554">
        <f>+((SUMIFS(REPROGRAM!$U:$U,REPROGRAM!$B:$B,$A119,REPROGRAM!$AA:$AA,"NO"))-(SUMIFS(REPROGRAM!$V:$V,REPROGRAM!$B:$B,$A119,REPROGRAM!$AA:$AA,"NO")))</f>
        <v>0</v>
      </c>
      <c r="CG119" s="554">
        <f t="shared" ref="CG119:CG131" si="128">ROUND(BD119-CF119,2)</f>
        <v>0</v>
      </c>
      <c r="CH119" s="554">
        <f t="shared" ref="CH119:CH131" si="129">+BD119-CC119</f>
        <v>0</v>
      </c>
      <c r="CI119" s="555" t="e">
        <f t="array" ref="CI119">IF(B119="","",INDEX(CATALOGO!C:C,MATCH(B119,CATALOGO!A:A,0)))</f>
        <v>#N/A</v>
      </c>
      <c r="CJ119" s="555" t="e">
        <f t="array" ref="CJ119">IF(B119="","",INDEX(CATALOGO!B:B,MATCH(B119,CATALOGO!A:A,0)))</f>
        <v>#N/A</v>
      </c>
      <c r="CK119" s="497" t="str">
        <f>IF(D119="","",INDEX(CATALOGO!G:G,MATCH(D119,CATALOGO!D:D,0)))</f>
        <v>COORDINACIÓN ZONAL 4</v>
      </c>
      <c r="CL119" s="497" t="str">
        <f>IF(D119="","",INDEX(CATALOGO!H:H,MATCH(D119,CATALOGO!D:D,0)))</f>
        <v>MANABI</v>
      </c>
      <c r="CM119" s="497" t="str">
        <f>IF(D119="","",INDEX(CATALOGO!I:I,MATCH(D119,CATALOGO!D:D,0)))</f>
        <v>CHONE</v>
      </c>
      <c r="CN119" s="556" t="str">
        <f t="array" ref="CN119">IF(H119="","",INDEX(CATALOGO!AE:AE,MATCH(H119,CATALOGO!AC:AC,0)))</f>
        <v>MANTENIMIENTOS</v>
      </c>
      <c r="CO119" s="497" t="str">
        <f t="shared" ref="CO119:CO131" si="130">IF(O119="","","NO APLICA")</f>
        <v>NO APLICA</v>
      </c>
      <c r="CP119" s="497" t="str">
        <f>IF(E119="","",INDEX(CATALOGO!K:K,MATCH(POA_GC_2025!E119,CATALOGO!J:J,0)))</f>
        <v>CAL</v>
      </c>
      <c r="CQ119" s="497" t="str">
        <f t="shared" ref="CQ119:CQ131" si="131">IF(F119="","",IF(F119="000","CORRIENTE","INVERSIÓN"))</f>
        <v>CORRIENTE</v>
      </c>
      <c r="CR119" s="497" t="str">
        <f t="shared" ref="CR119:CR131" si="132">E119&amp;F119&amp;G119</f>
        <v>57000001</v>
      </c>
      <c r="CS119" s="562" t="str">
        <f>IFERROR(VLOOKUP(E119,CATALOGO!$AY$3:$AZ$24,2,0)," ")</f>
        <v>G42</v>
      </c>
      <c r="CT119" s="563" t="str">
        <f>IF(E119="","",INDEX(CATALOGO!AK:AK,MATCH(POA_GC_2025!E119,CATALOGO!AN:AN,0)))</f>
        <v>Mejorar las condiciones de vida de la población de forma integral, promoviendo el acceso equitativo a salud, vivienda y bienestar social.</v>
      </c>
      <c r="CU119" s="563" t="str">
        <f>IF(E119="","",INDEX(CATALOGO!AL:AL,MATCH(POA_GC_2025!E119,CATALOGO!AN:AN,0)))</f>
        <v>OE4 Incrementar la calidad en la prestación de los servicios de salud</v>
      </c>
      <c r="CV119" s="552" t="str">
        <f>IF(CU119="","",INDEX(CATALOGO!AM:AM,MATCH(POA_GC_2025!CU119,CATALOGO!AL:AL,0)))</f>
        <v>OE_4</v>
      </c>
      <c r="CW119" s="564"/>
      <c r="CX119" s="565">
        <f>SUMIFS(CERT_ACT_POA!AM:AM,CERT_ACT_POA!C:C,A119)</f>
        <v>0</v>
      </c>
      <c r="CY119" s="565">
        <f t="shared" ref="CY119:CY131" si="133">IF(A119="","",BD119-CX119)</f>
        <v>0</v>
      </c>
      <c r="CZ119" s="566">
        <f>SUMIFS(CERT_ACT_POA!$AD:$AD,CERT_ACT_POA!$C:$C,POA_GC_2025!$A119)</f>
        <v>0</v>
      </c>
      <c r="DA119" s="566">
        <f>SUMIFS(CERT_ACT_POA!$AE:$AE,CERT_ACT_POA!$C:$C,POA_GC_2025!$A119)</f>
        <v>0</v>
      </c>
      <c r="DB119" s="566">
        <f>SUMIFS(CERT_ACT_POA!$AF:$AF,CERT_ACT_POA!$C:$C,POA_GC_2025!$A119)</f>
        <v>0</v>
      </c>
      <c r="DC119" s="552" t="str">
        <f t="shared" ref="DC119:DC131" si="134">MID(H119,1,2)</f>
        <v>53</v>
      </c>
      <c r="DD119" s="509"/>
      <c r="DE119" s="573"/>
      <c r="DF119" s="574">
        <f>SUMIFS(CERT_PRES!$M:$M,CERT_PRES!$A:$A,$A119)</f>
        <v>0</v>
      </c>
      <c r="DG119" s="574">
        <f>SUMIFS(CERT_PRES!$O:$O,CERT_PRES!$A:$A,$A119)</f>
        <v>0</v>
      </c>
      <c r="DH119" s="574">
        <f>SUMIFS(CERT_PRES!$P:$P,CERT_PRES!$A:$A,$A119)</f>
        <v>0</v>
      </c>
      <c r="DI119" s="587">
        <f t="shared" ref="DI119:DI131" si="135">+CF119</f>
        <v>0</v>
      </c>
      <c r="DJ119" s="668">
        <f>IFERROR(VLOOKUP($A119,CERT_PRES!$A$6:$L$3884,12,0),0)</f>
        <v>0</v>
      </c>
      <c r="DK119" s="574" t="str">
        <f t="shared" ref="DK119:DK131" si="136">IF(A119="","",IF(ROUND(DF119,2)+ROUND(DG119,2)&lt;=ROUND(CG119,2),"OK","REVISAR"))</f>
        <v>OK</v>
      </c>
      <c r="DL119" s="574" t="str">
        <f t="shared" ref="DL119:DL131" si="137">IF(A119="","",IF(ROUND(DF119,2)+ROUND(DG119,2)&lt;=ROUND(CG119+CF119,2),"OK","REVISAR"))</f>
        <v>OK</v>
      </c>
      <c r="DM119" s="574" t="str">
        <f t="shared" ref="DM119:DM131" si="138">IF(CD119="SI",BE119+BG119+BI119+BK119+BM119,"")</f>
        <v/>
      </c>
      <c r="DN119" s="574" t="str">
        <f t="shared" ref="DN119:DN131" si="139">IF(CE119="SI",IF(DI119&gt;DN119,"ANTICIPADO",IF(AND(DI119&gt;0,DI119&lt;DN119),"ATRASADO",IF(AND(DI119&gt;0,DI119=DN119),"CUMPLIDO",IF(AND(DI119=0,DN119&gt;0),"NO CUMPLIDO","")))),"")</f>
        <v/>
      </c>
      <c r="DO119" s="588">
        <f>IFERROR(VLOOKUP(A119,#REF!,82,0),0)</f>
        <v>0</v>
      </c>
      <c r="DP119" s="589">
        <f t="shared" ref="DP119:DP131" si="140">+DF119+DG119</f>
        <v>0</v>
      </c>
      <c r="DQ119" s="590">
        <f t="shared" ref="DQ119:DQ131" si="141">+CG119-DP119</f>
        <v>0</v>
      </c>
    </row>
    <row r="120" spans="1:121" s="39" customFormat="1" ht="17.25" customHeight="1">
      <c r="A120" s="3" t="s">
        <v>2841</v>
      </c>
      <c r="B120" s="470" t="str">
        <f>IF(D120="","",INDEX(CATALOGO!E:E,MATCH(D120,CATALOGO!D:D,0)))</f>
        <v>HOSPITAL GENERAL DE CHONE</v>
      </c>
      <c r="C120" s="218" t="s">
        <v>2432</v>
      </c>
      <c r="D120" s="471" t="s">
        <v>954</v>
      </c>
      <c r="E120" s="474" t="s">
        <v>475</v>
      </c>
      <c r="F120" s="471" t="str">
        <f t="shared" si="121"/>
        <v>000</v>
      </c>
      <c r="G120" s="472" t="s">
        <v>193</v>
      </c>
      <c r="H120" s="473">
        <v>530404</v>
      </c>
      <c r="I120" s="486" t="s">
        <v>1155</v>
      </c>
      <c r="J120" s="472" t="s">
        <v>193</v>
      </c>
      <c r="K120" s="487" t="str">
        <f>IF(J120="","",INDEX(CATALOGO!AT:AT,MATCH(POA_GC_2025!J120,CATALOGO!AS:AS,0)))</f>
        <v>0000</v>
      </c>
      <c r="L120" s="487" t="str">
        <f>IF(J120="","",INDEX(CATALOGO!AV:AV,MATCH(POA_GC_2025!J120,CATALOGO!AS:AS,0)))</f>
        <v>0000</v>
      </c>
      <c r="M120" s="488" t="str">
        <f>IF(D120="","",INDEX(CATALOGO!E:E,MATCH(D120,CATALOGO!D:D,0)))</f>
        <v>HOSPITAL GENERAL DE CHONE</v>
      </c>
      <c r="N120" s="489" t="str">
        <f>IF(E120="","",INDEX(CATALOGO!L:L,MATCH(POA_GC_2025!E120,CATALOGO!J:J,0)))</f>
        <v>GARANTIA DE LA CALIDAD DE LOS SERVICIOS DE SALUD</v>
      </c>
      <c r="O120" s="490" t="str">
        <f t="shared" si="122"/>
        <v>SIN PROYECTO</v>
      </c>
      <c r="P120" s="491" t="str">
        <f>IF(CR120="","",INDEX(CATALOGO!Q:Q,MATCH(POA_GC_2025!CR120,CATALOGO!P:P,0)))</f>
        <v>MANTENIMIENTO PREVENTIVO Y CORRECTIVO SANITARIO</v>
      </c>
      <c r="Q120" s="496" t="str">
        <f>IF(H120="","",INDEX(CATALOGO!AD:AD,MATCH(POA_GC_2025!H120,CATALOGO!AC:AC,0)))</f>
        <v>MAQUINARIAS Y EQUIPOS (INSTALACION- MANTENIMIENTO Y REPARACIONES)</v>
      </c>
      <c r="R120" s="490" t="str">
        <f t="array" ref="R120">IF(J120="","",INDEX(CATALOGO!AR:AR,MATCH(J120,CATALOGO!AS:AS,0)))</f>
        <v>RECURSOS FISCALES</v>
      </c>
      <c r="S120" s="497" t="str">
        <f>IF(K120="","",INDEX(CATALOGO!AU:AU,MATCH(K120,CATALOGO!AT:AT,0)))</f>
        <v>SIN ORGANISMO</v>
      </c>
      <c r="T120" s="497" t="str">
        <f>IF(L120="","",INDEX(CATALOGO!AW:AW,MATCH(POA_GC_2025!L120,CATALOGO!AV:AV,0)))</f>
        <v>SIN CORRELATIVO</v>
      </c>
      <c r="U120" s="498" t="s">
        <v>495</v>
      </c>
      <c r="V120" s="499" t="s">
        <v>2477</v>
      </c>
      <c r="W120" s="499" t="s">
        <v>2478</v>
      </c>
      <c r="X120" s="500" t="str">
        <f t="array" ref="X120">IF(H120="","",INDEX(CATALOGO!AH:AH,MATCH(H120,CATALOGO!AC:AC,0)))</f>
        <v>06</v>
      </c>
      <c r="Y120" s="507" t="str">
        <f t="array" ref="Y120">IF(H120="","",INDEX(CATALOGO!AF:AF,MATCH(H120,CATALOGO!AC:AC,0)))</f>
        <v>NA</v>
      </c>
      <c r="Z120" s="507" t="str">
        <f t="array" ref="Z120">IF(H120="","",INDEX(CATALOGO!AG:AG,MATCH(H120,CATALOGO!AC:AC,0)))</f>
        <v>NA</v>
      </c>
      <c r="AA120" s="508" t="s">
        <v>194</v>
      </c>
      <c r="AB120" s="509"/>
      <c r="AC120" s="510" t="s">
        <v>208</v>
      </c>
      <c r="AD120" s="511" t="s">
        <v>41</v>
      </c>
      <c r="AE120" s="512">
        <v>46173</v>
      </c>
      <c r="AF120" s="512">
        <v>46188</v>
      </c>
      <c r="AG120" s="512">
        <v>46167</v>
      </c>
      <c r="AH120" s="512">
        <v>46190</v>
      </c>
      <c r="AI120" s="512">
        <v>46193</v>
      </c>
      <c r="AJ120" s="519"/>
      <c r="AK120" s="512">
        <v>46203</v>
      </c>
      <c r="AL120" s="512">
        <v>46387</v>
      </c>
      <c r="AM120" s="511" t="s">
        <v>41</v>
      </c>
      <c r="AN120" s="520">
        <v>0</v>
      </c>
      <c r="AO120" s="520">
        <v>0</v>
      </c>
      <c r="AP120" s="520">
        <v>0</v>
      </c>
      <c r="AQ120" s="520">
        <v>0</v>
      </c>
      <c r="AR120" s="520">
        <v>0</v>
      </c>
      <c r="AS120" s="520">
        <v>0</v>
      </c>
      <c r="AT120" s="520">
        <v>0</v>
      </c>
      <c r="AU120" s="520">
        <v>0</v>
      </c>
      <c r="AV120" s="520">
        <v>0</v>
      </c>
      <c r="AW120" s="520">
        <v>0</v>
      </c>
      <c r="AX120" s="520">
        <v>0</v>
      </c>
      <c r="AY120" s="520">
        <v>0</v>
      </c>
      <c r="AZ120" s="533">
        <f t="shared" si="123"/>
        <v>0</v>
      </c>
      <c r="BA120" s="509"/>
      <c r="BB120" s="534">
        <f>SUMIFS(REPROGRAM!W:W,REPROGRAM!B:B,POA_GC_2025!A120)</f>
        <v>0</v>
      </c>
      <c r="BC120" s="534">
        <f>SUMIFS(REPROGRAM!Y:Y,REPROGRAM!B:B,POA_GC_2025!A120)</f>
        <v>0</v>
      </c>
      <c r="BD120" s="534">
        <f t="shared" si="124"/>
        <v>0</v>
      </c>
      <c r="BE120" s="520">
        <v>0</v>
      </c>
      <c r="BF120" s="539">
        <f>SUMIFS(CERT_PRES!$P:$P,CERT_PRES!$A:$A,$A120,CERT_PRES!$Q:$Q,"ENERO")</f>
        <v>0</v>
      </c>
      <c r="BG120" s="520">
        <v>0</v>
      </c>
      <c r="BH120" s="539">
        <f>SUMIFS(CERT_PRES!$P:$P,CERT_PRES!$A:$A,$A120,CERT_PRES!$Q:$Q,"FEBRERO")</f>
        <v>0</v>
      </c>
      <c r="BI120" s="520">
        <v>0</v>
      </c>
      <c r="BJ120" s="539">
        <f>SUMIFS(CERT_PRES!$P:$P,CERT_PRES!$A:$A,$A120,CERT_PRES!$Q:$Q,"MARZO")</f>
        <v>0</v>
      </c>
      <c r="BK120" s="520">
        <v>0</v>
      </c>
      <c r="BL120" s="539">
        <f>SUMIFS(CERT_PRES!$P:$P,CERT_PRES!$A:$A,$A120,CERT_PRES!$Q:$Q,"ABRIL")</f>
        <v>0</v>
      </c>
      <c r="BM120" s="520">
        <v>0</v>
      </c>
      <c r="BN120" s="539">
        <f>SUMIFS(CERT_PRES!$P:$P,CERT_PRES!$A:$A,$A120,CERT_PRES!$Q:$Q,"MAYO")</f>
        <v>0</v>
      </c>
      <c r="BO120" s="520">
        <v>0</v>
      </c>
      <c r="BP120" s="539">
        <f>SUMIFS(CERT_PRES!$P:$P,CERT_PRES!$A:$A,$A120,CERT_PRES!$Q:$Q,"JUNIO")</f>
        <v>0</v>
      </c>
      <c r="BQ120" s="520">
        <v>0</v>
      </c>
      <c r="BR120" s="539">
        <f>SUMIFS(CERT_PRES!$P:$P,CERT_PRES!$A:$A,$A120,CERT_PRES!$Q:$Q,"JULIO")</f>
        <v>0</v>
      </c>
      <c r="BS120" s="520">
        <v>0</v>
      </c>
      <c r="BT120" s="539">
        <f>SUMIFS(CERT_PRES!$P:$P,CERT_PRES!$A:$A,$A120,CERT_PRES!$Q:$Q,"AGOSTO")</f>
        <v>0</v>
      </c>
      <c r="BU120" s="520">
        <v>0</v>
      </c>
      <c r="BV120" s="539">
        <f>SUMIFS(CERT_PRES!$P:$P,CERT_PRES!$A:$A,$A120,CERT_PRES!$Q:$Q,"SEPTIEMBRE")</f>
        <v>0</v>
      </c>
      <c r="BW120" s="520">
        <v>0</v>
      </c>
      <c r="BX120" s="539">
        <f>SUMIFS(CERT_PRES!$P:$P,CERT_PRES!$A:$A,$A120,CERT_PRES!$Q:$Q,"OCTUBRE")</f>
        <v>0</v>
      </c>
      <c r="BY120" s="520">
        <v>0</v>
      </c>
      <c r="BZ120" s="539">
        <f>SUMIFS(CERT_PRES!$P:$P,CERT_PRES!$A:$A,$A120,CERT_PRES!$Q:$Q,"NOVIEMBRE")</f>
        <v>0</v>
      </c>
      <c r="CA120" s="520">
        <v>0</v>
      </c>
      <c r="CB120" s="533">
        <f>SUMIFS(CERT_PRES!$P:$P,CERT_PRES!$A:$A,$A120,CERT_PRES!$Q:$Q,"DICIEMBRE")</f>
        <v>0</v>
      </c>
      <c r="CC120" s="533">
        <f t="shared" si="125"/>
        <v>0</v>
      </c>
      <c r="CD120" s="552" t="str">
        <f t="shared" si="126"/>
        <v>NO</v>
      </c>
      <c r="CE120" s="553" t="str">
        <f t="shared" si="127"/>
        <v>VALIDADO</v>
      </c>
      <c r="CF120" s="554">
        <f>+((SUMIFS(REPROGRAM!$U:$U,REPROGRAM!$B:$B,$A120,REPROGRAM!$AA:$AA,"NO"))-(SUMIFS(REPROGRAM!$V:$V,REPROGRAM!$B:$B,$A120,REPROGRAM!$AA:$AA,"NO")))</f>
        <v>0</v>
      </c>
      <c r="CG120" s="554">
        <f t="shared" si="128"/>
        <v>0</v>
      </c>
      <c r="CH120" s="554">
        <f t="shared" si="129"/>
        <v>0</v>
      </c>
      <c r="CI120" s="555" t="e">
        <f t="array" ref="CI120">IF(B120="","",INDEX(CATALOGO!C:C,MATCH(B120,CATALOGO!A:A,0)))</f>
        <v>#N/A</v>
      </c>
      <c r="CJ120" s="555" t="e">
        <f t="array" ref="CJ120">IF(B120="","",INDEX(CATALOGO!B:B,MATCH(B120,CATALOGO!A:A,0)))</f>
        <v>#N/A</v>
      </c>
      <c r="CK120" s="497" t="str">
        <f>IF(D120="","",INDEX(CATALOGO!G:G,MATCH(D120,CATALOGO!D:D,0)))</f>
        <v>COORDINACIÓN ZONAL 4</v>
      </c>
      <c r="CL120" s="497" t="str">
        <f>IF(D120="","",INDEX(CATALOGO!H:H,MATCH(D120,CATALOGO!D:D,0)))</f>
        <v>MANABI</v>
      </c>
      <c r="CM120" s="497" t="str">
        <f>IF(D120="","",INDEX(CATALOGO!I:I,MATCH(D120,CATALOGO!D:D,0)))</f>
        <v>CHONE</v>
      </c>
      <c r="CN120" s="556" t="str">
        <f t="array" ref="CN120">IF(H120="","",INDEX(CATALOGO!AE:AE,MATCH(H120,CATALOGO!AC:AC,0)))</f>
        <v>MANTENIMIENTOS</v>
      </c>
      <c r="CO120" s="497" t="str">
        <f t="shared" si="130"/>
        <v>NO APLICA</v>
      </c>
      <c r="CP120" s="497" t="str">
        <f>IF(E120="","",INDEX(CATALOGO!K:K,MATCH(POA_GC_2025!E120,CATALOGO!J:J,0)))</f>
        <v>CAL</v>
      </c>
      <c r="CQ120" s="497" t="str">
        <f t="shared" si="131"/>
        <v>CORRIENTE</v>
      </c>
      <c r="CR120" s="497" t="str">
        <f t="shared" si="132"/>
        <v>57000001</v>
      </c>
      <c r="CS120" s="562" t="str">
        <f>IFERROR(VLOOKUP(E120,CATALOGO!$AY$3:$AZ$24,2,0)," ")</f>
        <v>G42</v>
      </c>
      <c r="CT120" s="563" t="str">
        <f>IF(E120="","",INDEX(CATALOGO!AK:AK,MATCH(POA_GC_2025!E120,CATALOGO!AN:AN,0)))</f>
        <v>Mejorar las condiciones de vida de la población de forma integral, promoviendo el acceso equitativo a salud, vivienda y bienestar social.</v>
      </c>
      <c r="CU120" s="563" t="str">
        <f>IF(E120="","",INDEX(CATALOGO!AL:AL,MATCH(POA_GC_2025!E120,CATALOGO!AN:AN,0)))</f>
        <v>OE4 Incrementar la calidad en la prestación de los servicios de salud</v>
      </c>
      <c r="CV120" s="552" t="str">
        <f>IF(CU120="","",INDEX(CATALOGO!AM:AM,MATCH(POA_GC_2025!CU120,CATALOGO!AL:AL,0)))</f>
        <v>OE_4</v>
      </c>
      <c r="CW120" s="564"/>
      <c r="CX120" s="565">
        <f>SUMIFS(CERT_ACT_POA!AM:AM,CERT_ACT_POA!C:C,A120)</f>
        <v>0</v>
      </c>
      <c r="CY120" s="565">
        <f t="shared" si="133"/>
        <v>0</v>
      </c>
      <c r="CZ120" s="566">
        <f>SUMIFS(CERT_ACT_POA!$AD:$AD,CERT_ACT_POA!$C:$C,POA_GC_2025!$A120)</f>
        <v>0</v>
      </c>
      <c r="DA120" s="566">
        <f>SUMIFS(CERT_ACT_POA!$AE:$AE,CERT_ACT_POA!$C:$C,POA_GC_2025!$A120)</f>
        <v>0</v>
      </c>
      <c r="DB120" s="566">
        <f>SUMIFS(CERT_ACT_POA!$AF:$AF,CERT_ACT_POA!$C:$C,POA_GC_2025!$A120)</f>
        <v>0</v>
      </c>
      <c r="DC120" s="552" t="str">
        <f t="shared" si="134"/>
        <v>53</v>
      </c>
      <c r="DD120" s="509"/>
      <c r="DE120" s="573"/>
      <c r="DF120" s="574">
        <f>SUMIFS(CERT_PRES!$M:$M,CERT_PRES!$A:$A,$A120)</f>
        <v>0</v>
      </c>
      <c r="DG120" s="574">
        <f>SUMIFS(CERT_PRES!$O:$O,CERT_PRES!$A:$A,$A120)</f>
        <v>0</v>
      </c>
      <c r="DH120" s="574">
        <f>SUMIFS(CERT_PRES!$P:$P,CERT_PRES!$A:$A,$A120)</f>
        <v>0</v>
      </c>
      <c r="DI120" s="587">
        <f t="shared" si="135"/>
        <v>0</v>
      </c>
      <c r="DJ120" s="668">
        <f>IFERROR(VLOOKUP($A120,CERT_PRES!$A$6:$L$3884,12,0),0)</f>
        <v>0</v>
      </c>
      <c r="DK120" s="574" t="str">
        <f t="shared" si="136"/>
        <v>OK</v>
      </c>
      <c r="DL120" s="574" t="str">
        <f t="shared" si="137"/>
        <v>OK</v>
      </c>
      <c r="DM120" s="574" t="str">
        <f t="shared" si="138"/>
        <v/>
      </c>
      <c r="DN120" s="574" t="str">
        <f t="shared" si="139"/>
        <v/>
      </c>
      <c r="DO120" s="588">
        <f>IFERROR(VLOOKUP(A120,#REF!,82,0),0)</f>
        <v>0</v>
      </c>
      <c r="DP120" s="589">
        <f t="shared" si="140"/>
        <v>0</v>
      </c>
      <c r="DQ120" s="590">
        <f t="shared" si="141"/>
        <v>0</v>
      </c>
    </row>
    <row r="121" spans="1:121" s="39" customFormat="1" ht="17.25" customHeight="1">
      <c r="A121" s="3" t="s">
        <v>2842</v>
      </c>
      <c r="B121" s="470" t="str">
        <f>IF(D121="","",INDEX(CATALOGO!E:E,MATCH(D121,CATALOGO!D:D,0)))</f>
        <v>HOSPITAL GENERAL DE CHONE</v>
      </c>
      <c r="C121" s="218" t="s">
        <v>2432</v>
      </c>
      <c r="D121" s="471" t="s">
        <v>954</v>
      </c>
      <c r="E121" s="474" t="s">
        <v>475</v>
      </c>
      <c r="F121" s="471" t="str">
        <f t="shared" si="121"/>
        <v>000</v>
      </c>
      <c r="G121" s="472" t="s">
        <v>193</v>
      </c>
      <c r="H121" s="473">
        <v>530404</v>
      </c>
      <c r="I121" s="486" t="s">
        <v>1155</v>
      </c>
      <c r="J121" s="472" t="s">
        <v>193</v>
      </c>
      <c r="K121" s="487" t="str">
        <f>IF(J121="","",INDEX(CATALOGO!AT:AT,MATCH(POA_GC_2025!J121,CATALOGO!AS:AS,0)))</f>
        <v>0000</v>
      </c>
      <c r="L121" s="487" t="str">
        <f>IF(J121="","",INDEX(CATALOGO!AV:AV,MATCH(POA_GC_2025!J121,CATALOGO!AS:AS,0)))</f>
        <v>0000</v>
      </c>
      <c r="M121" s="488" t="str">
        <f>IF(D121="","",INDEX(CATALOGO!E:E,MATCH(D121,CATALOGO!D:D,0)))</f>
        <v>HOSPITAL GENERAL DE CHONE</v>
      </c>
      <c r="N121" s="489" t="str">
        <f>IF(E121="","",INDEX(CATALOGO!L:L,MATCH(POA_GC_2025!E121,CATALOGO!J:J,0)))</f>
        <v>GARANTIA DE LA CALIDAD DE LOS SERVICIOS DE SALUD</v>
      </c>
      <c r="O121" s="490" t="str">
        <f t="shared" si="122"/>
        <v>SIN PROYECTO</v>
      </c>
      <c r="P121" s="491" t="str">
        <f>IF(CR121="","",INDEX(CATALOGO!Q:Q,MATCH(POA_GC_2025!CR121,CATALOGO!P:P,0)))</f>
        <v>MANTENIMIENTO PREVENTIVO Y CORRECTIVO SANITARIO</v>
      </c>
      <c r="Q121" s="496" t="str">
        <f>IF(H121="","",INDEX(CATALOGO!AD:AD,MATCH(POA_GC_2025!H121,CATALOGO!AC:AC,0)))</f>
        <v>MAQUINARIAS Y EQUIPOS (INSTALACION- MANTENIMIENTO Y REPARACIONES)</v>
      </c>
      <c r="R121" s="490" t="str">
        <f t="array" ref="R121">IF(J121="","",INDEX(CATALOGO!AR:AR,MATCH(J121,CATALOGO!AS:AS,0)))</f>
        <v>RECURSOS FISCALES</v>
      </c>
      <c r="S121" s="497" t="str">
        <f>IF(K121="","",INDEX(CATALOGO!AU:AU,MATCH(K121,CATALOGO!AT:AT,0)))</f>
        <v>SIN ORGANISMO</v>
      </c>
      <c r="T121" s="497" t="str">
        <f>IF(L121="","",INDEX(CATALOGO!AW:AW,MATCH(POA_GC_2025!L121,CATALOGO!AV:AV,0)))</f>
        <v>SIN CORRELATIVO</v>
      </c>
      <c r="U121" s="498" t="s">
        <v>495</v>
      </c>
      <c r="V121" s="499" t="s">
        <v>2477</v>
      </c>
      <c r="W121" s="499" t="s">
        <v>2478</v>
      </c>
      <c r="X121" s="500" t="str">
        <f t="array" ref="X121">IF(H121="","",INDEX(CATALOGO!AH:AH,MATCH(H121,CATALOGO!AC:AC,0)))</f>
        <v>06</v>
      </c>
      <c r="Y121" s="507" t="str">
        <f t="array" ref="Y121">IF(H121="","",INDEX(CATALOGO!AF:AF,MATCH(H121,CATALOGO!AC:AC,0)))</f>
        <v>NA</v>
      </c>
      <c r="Z121" s="507" t="str">
        <f t="array" ref="Z121">IF(H121="","",INDEX(CATALOGO!AG:AG,MATCH(H121,CATALOGO!AC:AC,0)))</f>
        <v>NA</v>
      </c>
      <c r="AA121" s="508" t="s">
        <v>194</v>
      </c>
      <c r="AB121" s="509"/>
      <c r="AC121" s="510" t="s">
        <v>208</v>
      </c>
      <c r="AD121" s="511" t="s">
        <v>41</v>
      </c>
      <c r="AE121" s="512">
        <v>46173</v>
      </c>
      <c r="AF121" s="512">
        <v>46188</v>
      </c>
      <c r="AG121" s="512">
        <v>46167</v>
      </c>
      <c r="AH121" s="512">
        <v>46190</v>
      </c>
      <c r="AI121" s="512">
        <v>46193</v>
      </c>
      <c r="AJ121" s="519"/>
      <c r="AK121" s="512">
        <v>46203</v>
      </c>
      <c r="AL121" s="512">
        <v>46387</v>
      </c>
      <c r="AM121" s="511" t="s">
        <v>41</v>
      </c>
      <c r="AN121" s="520">
        <v>0</v>
      </c>
      <c r="AO121" s="520">
        <v>0</v>
      </c>
      <c r="AP121" s="520">
        <v>0</v>
      </c>
      <c r="AQ121" s="520">
        <v>0</v>
      </c>
      <c r="AR121" s="520">
        <v>0</v>
      </c>
      <c r="AS121" s="520">
        <v>0</v>
      </c>
      <c r="AT121" s="520">
        <v>0</v>
      </c>
      <c r="AU121" s="520">
        <v>0</v>
      </c>
      <c r="AV121" s="520">
        <v>0</v>
      </c>
      <c r="AW121" s="520">
        <v>0</v>
      </c>
      <c r="AX121" s="520">
        <v>0</v>
      </c>
      <c r="AY121" s="520">
        <v>0</v>
      </c>
      <c r="AZ121" s="533">
        <f t="shared" si="123"/>
        <v>0</v>
      </c>
      <c r="BA121" s="509"/>
      <c r="BB121" s="534">
        <f>SUMIFS(REPROGRAM!W:W,REPROGRAM!B:B,POA_GC_2025!A121)</f>
        <v>0</v>
      </c>
      <c r="BC121" s="534">
        <f>SUMIFS(REPROGRAM!Y:Y,REPROGRAM!B:B,POA_GC_2025!A121)</f>
        <v>0</v>
      </c>
      <c r="BD121" s="534">
        <f t="shared" si="124"/>
        <v>0</v>
      </c>
      <c r="BE121" s="520">
        <v>0</v>
      </c>
      <c r="BF121" s="539">
        <f>SUMIFS(CERT_PRES!$P:$P,CERT_PRES!$A:$A,$A121,CERT_PRES!$Q:$Q,"ENERO")</f>
        <v>0</v>
      </c>
      <c r="BG121" s="520">
        <v>0</v>
      </c>
      <c r="BH121" s="539">
        <f>SUMIFS(CERT_PRES!$P:$P,CERT_PRES!$A:$A,$A121,CERT_PRES!$Q:$Q,"FEBRERO")</f>
        <v>0</v>
      </c>
      <c r="BI121" s="520">
        <v>0</v>
      </c>
      <c r="BJ121" s="539">
        <f>SUMIFS(CERT_PRES!$P:$P,CERT_PRES!$A:$A,$A121,CERT_PRES!$Q:$Q,"MARZO")</f>
        <v>0</v>
      </c>
      <c r="BK121" s="520">
        <v>0</v>
      </c>
      <c r="BL121" s="539">
        <f>SUMIFS(CERT_PRES!$P:$P,CERT_PRES!$A:$A,$A121,CERT_PRES!$Q:$Q,"ABRIL")</f>
        <v>0</v>
      </c>
      <c r="BM121" s="520">
        <v>0</v>
      </c>
      <c r="BN121" s="539">
        <f>SUMIFS(CERT_PRES!$P:$P,CERT_PRES!$A:$A,$A121,CERT_PRES!$Q:$Q,"MAYO")</f>
        <v>0</v>
      </c>
      <c r="BO121" s="520">
        <v>0</v>
      </c>
      <c r="BP121" s="539">
        <f>SUMIFS(CERT_PRES!$P:$P,CERT_PRES!$A:$A,$A121,CERT_PRES!$Q:$Q,"JUNIO")</f>
        <v>0</v>
      </c>
      <c r="BQ121" s="520">
        <v>0</v>
      </c>
      <c r="BR121" s="539">
        <f>SUMIFS(CERT_PRES!$P:$P,CERT_PRES!$A:$A,$A121,CERT_PRES!$Q:$Q,"JULIO")</f>
        <v>0</v>
      </c>
      <c r="BS121" s="520">
        <v>0</v>
      </c>
      <c r="BT121" s="539">
        <f>SUMIFS(CERT_PRES!$P:$P,CERT_PRES!$A:$A,$A121,CERT_PRES!$Q:$Q,"AGOSTO")</f>
        <v>0</v>
      </c>
      <c r="BU121" s="520">
        <v>0</v>
      </c>
      <c r="BV121" s="539">
        <f>SUMIFS(CERT_PRES!$P:$P,CERT_PRES!$A:$A,$A121,CERT_PRES!$Q:$Q,"SEPTIEMBRE")</f>
        <v>0</v>
      </c>
      <c r="BW121" s="520">
        <v>0</v>
      </c>
      <c r="BX121" s="539">
        <f>SUMIFS(CERT_PRES!$P:$P,CERT_PRES!$A:$A,$A121,CERT_PRES!$Q:$Q,"OCTUBRE")</f>
        <v>0</v>
      </c>
      <c r="BY121" s="520">
        <v>0</v>
      </c>
      <c r="BZ121" s="539">
        <f>SUMIFS(CERT_PRES!$P:$P,CERT_PRES!$A:$A,$A121,CERT_PRES!$Q:$Q,"NOVIEMBRE")</f>
        <v>0</v>
      </c>
      <c r="CA121" s="520">
        <v>0</v>
      </c>
      <c r="CB121" s="533">
        <f>SUMIFS(CERT_PRES!$P:$P,CERT_PRES!$A:$A,$A121,CERT_PRES!$Q:$Q,"DICIEMBRE")</f>
        <v>0</v>
      </c>
      <c r="CC121" s="533">
        <f t="shared" si="125"/>
        <v>0</v>
      </c>
      <c r="CD121" s="552" t="str">
        <f t="shared" si="126"/>
        <v>NO</v>
      </c>
      <c r="CE121" s="553" t="str">
        <f t="shared" si="127"/>
        <v>VALIDADO</v>
      </c>
      <c r="CF121" s="554">
        <f>+((SUMIFS(REPROGRAM!$U:$U,REPROGRAM!$B:$B,$A121,REPROGRAM!$AA:$AA,"NO"))-(SUMIFS(REPROGRAM!$V:$V,REPROGRAM!$B:$B,$A121,REPROGRAM!$AA:$AA,"NO")))</f>
        <v>0</v>
      </c>
      <c r="CG121" s="554">
        <f t="shared" si="128"/>
        <v>0</v>
      </c>
      <c r="CH121" s="554">
        <f t="shared" si="129"/>
        <v>0</v>
      </c>
      <c r="CI121" s="555" t="e">
        <f t="array" ref="CI121">IF(B121="","",INDEX(CATALOGO!C:C,MATCH(B121,CATALOGO!A:A,0)))</f>
        <v>#N/A</v>
      </c>
      <c r="CJ121" s="555" t="e">
        <f t="array" ref="CJ121">IF(B121="","",INDEX(CATALOGO!B:B,MATCH(B121,CATALOGO!A:A,0)))</f>
        <v>#N/A</v>
      </c>
      <c r="CK121" s="497" t="str">
        <f>IF(D121="","",INDEX(CATALOGO!G:G,MATCH(D121,CATALOGO!D:D,0)))</f>
        <v>COORDINACIÓN ZONAL 4</v>
      </c>
      <c r="CL121" s="497" t="str">
        <f>IF(D121="","",INDEX(CATALOGO!H:H,MATCH(D121,CATALOGO!D:D,0)))</f>
        <v>MANABI</v>
      </c>
      <c r="CM121" s="497" t="str">
        <f>IF(D121="","",INDEX(CATALOGO!I:I,MATCH(D121,CATALOGO!D:D,0)))</f>
        <v>CHONE</v>
      </c>
      <c r="CN121" s="556" t="str">
        <f t="array" ref="CN121">IF(H121="","",INDEX(CATALOGO!AE:AE,MATCH(H121,CATALOGO!AC:AC,0)))</f>
        <v>MANTENIMIENTOS</v>
      </c>
      <c r="CO121" s="497" t="str">
        <f t="shared" si="130"/>
        <v>NO APLICA</v>
      </c>
      <c r="CP121" s="497" t="str">
        <f>IF(E121="","",INDEX(CATALOGO!K:K,MATCH(POA_GC_2025!E121,CATALOGO!J:J,0)))</f>
        <v>CAL</v>
      </c>
      <c r="CQ121" s="497" t="str">
        <f t="shared" si="131"/>
        <v>CORRIENTE</v>
      </c>
      <c r="CR121" s="497" t="str">
        <f t="shared" si="132"/>
        <v>57000001</v>
      </c>
      <c r="CS121" s="562" t="str">
        <f>IFERROR(VLOOKUP(E121,CATALOGO!$AY$3:$AZ$24,2,0)," ")</f>
        <v>G42</v>
      </c>
      <c r="CT121" s="563" t="str">
        <f>IF(E121="","",INDEX(CATALOGO!AK:AK,MATCH(POA_GC_2025!E121,CATALOGO!AN:AN,0)))</f>
        <v>Mejorar las condiciones de vida de la población de forma integral, promoviendo el acceso equitativo a salud, vivienda y bienestar social.</v>
      </c>
      <c r="CU121" s="563" t="str">
        <f>IF(E121="","",INDEX(CATALOGO!AL:AL,MATCH(POA_GC_2025!E121,CATALOGO!AN:AN,0)))</f>
        <v>OE4 Incrementar la calidad en la prestación de los servicios de salud</v>
      </c>
      <c r="CV121" s="552" t="str">
        <f>IF(CU121="","",INDEX(CATALOGO!AM:AM,MATCH(POA_GC_2025!CU121,CATALOGO!AL:AL,0)))</f>
        <v>OE_4</v>
      </c>
      <c r="CW121" s="564"/>
      <c r="CX121" s="565">
        <f>SUMIFS(CERT_ACT_POA!AM:AM,CERT_ACT_POA!C:C,A121)</f>
        <v>0</v>
      </c>
      <c r="CY121" s="565">
        <f t="shared" si="133"/>
        <v>0</v>
      </c>
      <c r="CZ121" s="566">
        <f>SUMIFS(CERT_ACT_POA!$AD:$AD,CERT_ACT_POA!$C:$C,POA_GC_2025!$A121)</f>
        <v>0</v>
      </c>
      <c r="DA121" s="566">
        <f>SUMIFS(CERT_ACT_POA!$AE:$AE,CERT_ACT_POA!$C:$C,POA_GC_2025!$A121)</f>
        <v>0</v>
      </c>
      <c r="DB121" s="566">
        <f>SUMIFS(CERT_ACT_POA!$AF:$AF,CERT_ACT_POA!$C:$C,POA_GC_2025!$A121)</f>
        <v>0</v>
      </c>
      <c r="DC121" s="552" t="str">
        <f t="shared" si="134"/>
        <v>53</v>
      </c>
      <c r="DD121" s="509"/>
      <c r="DE121" s="573"/>
      <c r="DF121" s="574">
        <f>SUMIFS(CERT_PRES!$M:$M,CERT_PRES!$A:$A,$A121)</f>
        <v>0</v>
      </c>
      <c r="DG121" s="574">
        <f>SUMIFS(CERT_PRES!$O:$O,CERT_PRES!$A:$A,$A121)</f>
        <v>0</v>
      </c>
      <c r="DH121" s="574">
        <f>SUMIFS(CERT_PRES!$P:$P,CERT_PRES!$A:$A,$A121)</f>
        <v>0</v>
      </c>
      <c r="DI121" s="587">
        <f t="shared" si="135"/>
        <v>0</v>
      </c>
      <c r="DJ121" s="668">
        <f>IFERROR(VLOOKUP($A121,CERT_PRES!$A$6:$L$3884,12,0),0)</f>
        <v>0</v>
      </c>
      <c r="DK121" s="574" t="str">
        <f t="shared" si="136"/>
        <v>OK</v>
      </c>
      <c r="DL121" s="574" t="str">
        <f t="shared" si="137"/>
        <v>OK</v>
      </c>
      <c r="DM121" s="574" t="str">
        <f t="shared" si="138"/>
        <v/>
      </c>
      <c r="DN121" s="574" t="str">
        <f t="shared" si="139"/>
        <v/>
      </c>
      <c r="DO121" s="588">
        <f>IFERROR(VLOOKUP(A121,#REF!,82,0),0)</f>
        <v>0</v>
      </c>
      <c r="DP121" s="589">
        <f t="shared" si="140"/>
        <v>0</v>
      </c>
      <c r="DQ121" s="590">
        <f t="shared" si="141"/>
        <v>0</v>
      </c>
    </row>
    <row r="122" spans="1:121" s="39" customFormat="1" ht="17.25" customHeight="1">
      <c r="A122" s="3" t="s">
        <v>2843</v>
      </c>
      <c r="B122" s="470" t="str">
        <f>IF(D122="","",INDEX(CATALOGO!E:E,MATCH(D122,CATALOGO!D:D,0)))</f>
        <v>HOSPITAL GENERAL DE CHONE</v>
      </c>
      <c r="C122" s="218" t="s">
        <v>2432</v>
      </c>
      <c r="D122" s="471" t="s">
        <v>954</v>
      </c>
      <c r="E122" s="474" t="s">
        <v>475</v>
      </c>
      <c r="F122" s="471" t="str">
        <f t="shared" si="121"/>
        <v>000</v>
      </c>
      <c r="G122" s="472" t="s">
        <v>193</v>
      </c>
      <c r="H122" s="473">
        <v>530404</v>
      </c>
      <c r="I122" s="486" t="s">
        <v>1155</v>
      </c>
      <c r="J122" s="472" t="s">
        <v>193</v>
      </c>
      <c r="K122" s="487" t="str">
        <f>IF(J122="","",INDEX(CATALOGO!AT:AT,MATCH(POA_GC_2025!J122,CATALOGO!AS:AS,0)))</f>
        <v>0000</v>
      </c>
      <c r="L122" s="487" t="str">
        <f>IF(J122="","",INDEX(CATALOGO!AV:AV,MATCH(POA_GC_2025!J122,CATALOGO!AS:AS,0)))</f>
        <v>0000</v>
      </c>
      <c r="M122" s="488" t="str">
        <f>IF(D122="","",INDEX(CATALOGO!E:E,MATCH(D122,CATALOGO!D:D,0)))</f>
        <v>HOSPITAL GENERAL DE CHONE</v>
      </c>
      <c r="N122" s="489" t="str">
        <f>IF(E122="","",INDEX(CATALOGO!L:L,MATCH(POA_GC_2025!E122,CATALOGO!J:J,0)))</f>
        <v>GARANTIA DE LA CALIDAD DE LOS SERVICIOS DE SALUD</v>
      </c>
      <c r="O122" s="490" t="str">
        <f t="shared" si="122"/>
        <v>SIN PROYECTO</v>
      </c>
      <c r="P122" s="491" t="str">
        <f>IF(CR122="","",INDEX(CATALOGO!Q:Q,MATCH(POA_GC_2025!CR122,CATALOGO!P:P,0)))</f>
        <v>MANTENIMIENTO PREVENTIVO Y CORRECTIVO SANITARIO</v>
      </c>
      <c r="Q122" s="496" t="str">
        <f>IF(H122="","",INDEX(CATALOGO!AD:AD,MATCH(POA_GC_2025!H122,CATALOGO!AC:AC,0)))</f>
        <v>MAQUINARIAS Y EQUIPOS (INSTALACION- MANTENIMIENTO Y REPARACIONES)</v>
      </c>
      <c r="R122" s="490" t="str">
        <f t="array" ref="R122">IF(J122="","",INDEX(CATALOGO!AR:AR,MATCH(J122,CATALOGO!AS:AS,0)))</f>
        <v>RECURSOS FISCALES</v>
      </c>
      <c r="S122" s="497" t="str">
        <f>IF(K122="","",INDEX(CATALOGO!AU:AU,MATCH(K122,CATALOGO!AT:AT,0)))</f>
        <v>SIN ORGANISMO</v>
      </c>
      <c r="T122" s="497" t="str">
        <f>IF(L122="","",INDEX(CATALOGO!AW:AW,MATCH(POA_GC_2025!L122,CATALOGO!AV:AV,0)))</f>
        <v>SIN CORRELATIVO</v>
      </c>
      <c r="U122" s="498" t="s">
        <v>495</v>
      </c>
      <c r="V122" s="499" t="s">
        <v>2477</v>
      </c>
      <c r="W122" s="499" t="s">
        <v>2478</v>
      </c>
      <c r="X122" s="500" t="str">
        <f t="array" ref="X122">IF(H122="","",INDEX(CATALOGO!AH:AH,MATCH(H122,CATALOGO!AC:AC,0)))</f>
        <v>06</v>
      </c>
      <c r="Y122" s="507" t="str">
        <f t="array" ref="Y122">IF(H122="","",INDEX(CATALOGO!AF:AF,MATCH(H122,CATALOGO!AC:AC,0)))</f>
        <v>NA</v>
      </c>
      <c r="Z122" s="507" t="str">
        <f t="array" ref="Z122">IF(H122="","",INDEX(CATALOGO!AG:AG,MATCH(H122,CATALOGO!AC:AC,0)))</f>
        <v>NA</v>
      </c>
      <c r="AA122" s="508" t="s">
        <v>194</v>
      </c>
      <c r="AB122" s="509"/>
      <c r="AC122" s="510" t="s">
        <v>208</v>
      </c>
      <c r="AD122" s="511" t="s">
        <v>41</v>
      </c>
      <c r="AE122" s="512">
        <v>46173</v>
      </c>
      <c r="AF122" s="512">
        <v>46188</v>
      </c>
      <c r="AG122" s="512">
        <v>46167</v>
      </c>
      <c r="AH122" s="512">
        <v>46190</v>
      </c>
      <c r="AI122" s="512">
        <v>46193</v>
      </c>
      <c r="AJ122" s="519"/>
      <c r="AK122" s="512">
        <v>46203</v>
      </c>
      <c r="AL122" s="512">
        <v>46387</v>
      </c>
      <c r="AM122" s="511" t="s">
        <v>41</v>
      </c>
      <c r="AN122" s="520">
        <v>0</v>
      </c>
      <c r="AO122" s="520">
        <v>0</v>
      </c>
      <c r="AP122" s="520">
        <v>0</v>
      </c>
      <c r="AQ122" s="520">
        <v>0</v>
      </c>
      <c r="AR122" s="520">
        <v>0</v>
      </c>
      <c r="AS122" s="520">
        <v>0</v>
      </c>
      <c r="AT122" s="520">
        <v>0</v>
      </c>
      <c r="AU122" s="520">
        <v>0</v>
      </c>
      <c r="AV122" s="520">
        <v>0</v>
      </c>
      <c r="AW122" s="520">
        <v>0</v>
      </c>
      <c r="AX122" s="520">
        <v>0</v>
      </c>
      <c r="AY122" s="520">
        <v>0</v>
      </c>
      <c r="AZ122" s="533">
        <f t="shared" si="123"/>
        <v>0</v>
      </c>
      <c r="BA122" s="509"/>
      <c r="BB122" s="534">
        <f>SUMIFS(REPROGRAM!W:W,REPROGRAM!B:B,POA_GC_2025!A122)</f>
        <v>0</v>
      </c>
      <c r="BC122" s="534">
        <f>SUMIFS(REPROGRAM!Y:Y,REPROGRAM!B:B,POA_GC_2025!A122)</f>
        <v>0</v>
      </c>
      <c r="BD122" s="534">
        <f t="shared" si="124"/>
        <v>0</v>
      </c>
      <c r="BE122" s="520">
        <v>0</v>
      </c>
      <c r="BF122" s="539">
        <f>SUMIFS(CERT_PRES!$P:$P,CERT_PRES!$A:$A,$A122,CERT_PRES!$Q:$Q,"ENERO")</f>
        <v>0</v>
      </c>
      <c r="BG122" s="520">
        <v>0</v>
      </c>
      <c r="BH122" s="539">
        <f>SUMIFS(CERT_PRES!$P:$P,CERT_PRES!$A:$A,$A122,CERT_PRES!$Q:$Q,"FEBRERO")</f>
        <v>0</v>
      </c>
      <c r="BI122" s="520">
        <v>0</v>
      </c>
      <c r="BJ122" s="539">
        <f>SUMIFS(CERT_PRES!$P:$P,CERT_PRES!$A:$A,$A122,CERT_PRES!$Q:$Q,"MARZO")</f>
        <v>0</v>
      </c>
      <c r="BK122" s="520">
        <v>0</v>
      </c>
      <c r="BL122" s="539">
        <f>SUMIFS(CERT_PRES!$P:$P,CERT_PRES!$A:$A,$A122,CERT_PRES!$Q:$Q,"ABRIL")</f>
        <v>0</v>
      </c>
      <c r="BM122" s="520">
        <v>0</v>
      </c>
      <c r="BN122" s="539">
        <f>SUMIFS(CERT_PRES!$P:$P,CERT_PRES!$A:$A,$A122,CERT_PRES!$Q:$Q,"MAYO")</f>
        <v>0</v>
      </c>
      <c r="BO122" s="520">
        <v>0</v>
      </c>
      <c r="BP122" s="539">
        <f>SUMIFS(CERT_PRES!$P:$P,CERT_PRES!$A:$A,$A122,CERT_PRES!$Q:$Q,"JUNIO")</f>
        <v>0</v>
      </c>
      <c r="BQ122" s="520">
        <v>0</v>
      </c>
      <c r="BR122" s="539">
        <f>SUMIFS(CERT_PRES!$P:$P,CERT_PRES!$A:$A,$A122,CERT_PRES!$Q:$Q,"JULIO")</f>
        <v>0</v>
      </c>
      <c r="BS122" s="520">
        <v>0</v>
      </c>
      <c r="BT122" s="539">
        <f>SUMIFS(CERT_PRES!$P:$P,CERT_PRES!$A:$A,$A122,CERT_PRES!$Q:$Q,"AGOSTO")</f>
        <v>0</v>
      </c>
      <c r="BU122" s="520">
        <v>0</v>
      </c>
      <c r="BV122" s="539">
        <f>SUMIFS(CERT_PRES!$P:$P,CERT_PRES!$A:$A,$A122,CERT_PRES!$Q:$Q,"SEPTIEMBRE")</f>
        <v>0</v>
      </c>
      <c r="BW122" s="520">
        <v>0</v>
      </c>
      <c r="BX122" s="539">
        <f>SUMIFS(CERT_PRES!$P:$P,CERT_PRES!$A:$A,$A122,CERT_PRES!$Q:$Q,"OCTUBRE")</f>
        <v>0</v>
      </c>
      <c r="BY122" s="520">
        <v>0</v>
      </c>
      <c r="BZ122" s="539">
        <f>SUMIFS(CERT_PRES!$P:$P,CERT_PRES!$A:$A,$A122,CERT_PRES!$Q:$Q,"NOVIEMBRE")</f>
        <v>0</v>
      </c>
      <c r="CA122" s="520">
        <v>0</v>
      </c>
      <c r="CB122" s="533">
        <f>SUMIFS(CERT_PRES!$P:$P,CERT_PRES!$A:$A,$A122,CERT_PRES!$Q:$Q,"DICIEMBRE")</f>
        <v>0</v>
      </c>
      <c r="CC122" s="533">
        <f t="shared" si="125"/>
        <v>0</v>
      </c>
      <c r="CD122" s="552" t="str">
        <f t="shared" si="126"/>
        <v>NO</v>
      </c>
      <c r="CE122" s="553" t="str">
        <f t="shared" si="127"/>
        <v>VALIDADO</v>
      </c>
      <c r="CF122" s="554">
        <f>+((SUMIFS(REPROGRAM!$U:$U,REPROGRAM!$B:$B,$A122,REPROGRAM!$AA:$AA,"NO"))-(SUMIFS(REPROGRAM!$V:$V,REPROGRAM!$B:$B,$A122,REPROGRAM!$AA:$AA,"NO")))</f>
        <v>0</v>
      </c>
      <c r="CG122" s="554">
        <f t="shared" si="128"/>
        <v>0</v>
      </c>
      <c r="CH122" s="554">
        <f t="shared" si="129"/>
        <v>0</v>
      </c>
      <c r="CI122" s="555" t="e">
        <f t="array" ref="CI122">IF(B122="","",INDEX(CATALOGO!C:C,MATCH(B122,CATALOGO!A:A,0)))</f>
        <v>#N/A</v>
      </c>
      <c r="CJ122" s="555" t="e">
        <f t="array" ref="CJ122">IF(B122="","",INDEX(CATALOGO!B:B,MATCH(B122,CATALOGO!A:A,0)))</f>
        <v>#N/A</v>
      </c>
      <c r="CK122" s="497" t="str">
        <f>IF(D122="","",INDEX(CATALOGO!G:G,MATCH(D122,CATALOGO!D:D,0)))</f>
        <v>COORDINACIÓN ZONAL 4</v>
      </c>
      <c r="CL122" s="497" t="str">
        <f>IF(D122="","",INDEX(CATALOGO!H:H,MATCH(D122,CATALOGO!D:D,0)))</f>
        <v>MANABI</v>
      </c>
      <c r="CM122" s="497" t="str">
        <f>IF(D122="","",INDEX(CATALOGO!I:I,MATCH(D122,CATALOGO!D:D,0)))</f>
        <v>CHONE</v>
      </c>
      <c r="CN122" s="556" t="str">
        <f t="array" ref="CN122">IF(H122="","",INDEX(CATALOGO!AE:AE,MATCH(H122,CATALOGO!AC:AC,0)))</f>
        <v>MANTENIMIENTOS</v>
      </c>
      <c r="CO122" s="497" t="str">
        <f t="shared" si="130"/>
        <v>NO APLICA</v>
      </c>
      <c r="CP122" s="497" t="str">
        <f>IF(E122="","",INDEX(CATALOGO!K:K,MATCH(POA_GC_2025!E122,CATALOGO!J:J,0)))</f>
        <v>CAL</v>
      </c>
      <c r="CQ122" s="497" t="str">
        <f t="shared" si="131"/>
        <v>CORRIENTE</v>
      </c>
      <c r="CR122" s="497" t="str">
        <f t="shared" si="132"/>
        <v>57000001</v>
      </c>
      <c r="CS122" s="562" t="str">
        <f>IFERROR(VLOOKUP(E122,CATALOGO!$AY$3:$AZ$24,2,0)," ")</f>
        <v>G42</v>
      </c>
      <c r="CT122" s="563" t="str">
        <f>IF(E122="","",INDEX(CATALOGO!AK:AK,MATCH(POA_GC_2025!E122,CATALOGO!AN:AN,0)))</f>
        <v>Mejorar las condiciones de vida de la población de forma integral, promoviendo el acceso equitativo a salud, vivienda y bienestar social.</v>
      </c>
      <c r="CU122" s="563" t="str">
        <f>IF(E122="","",INDEX(CATALOGO!AL:AL,MATCH(POA_GC_2025!E122,CATALOGO!AN:AN,0)))</f>
        <v>OE4 Incrementar la calidad en la prestación de los servicios de salud</v>
      </c>
      <c r="CV122" s="552" t="str">
        <f>IF(CU122="","",INDEX(CATALOGO!AM:AM,MATCH(POA_GC_2025!CU122,CATALOGO!AL:AL,0)))</f>
        <v>OE_4</v>
      </c>
      <c r="CW122" s="564"/>
      <c r="CX122" s="565">
        <f>SUMIFS(CERT_ACT_POA!AM:AM,CERT_ACT_POA!C:C,A122)</f>
        <v>0</v>
      </c>
      <c r="CY122" s="565">
        <f t="shared" si="133"/>
        <v>0</v>
      </c>
      <c r="CZ122" s="566">
        <f>SUMIFS(CERT_ACT_POA!$AD:$AD,CERT_ACT_POA!$C:$C,POA_GC_2025!$A122)</f>
        <v>0</v>
      </c>
      <c r="DA122" s="566">
        <f>SUMIFS(CERT_ACT_POA!$AE:$AE,CERT_ACT_POA!$C:$C,POA_GC_2025!$A122)</f>
        <v>0</v>
      </c>
      <c r="DB122" s="566">
        <f>SUMIFS(CERT_ACT_POA!$AF:$AF,CERT_ACT_POA!$C:$C,POA_GC_2025!$A122)</f>
        <v>0</v>
      </c>
      <c r="DC122" s="552" t="str">
        <f t="shared" si="134"/>
        <v>53</v>
      </c>
      <c r="DD122" s="509"/>
      <c r="DE122" s="573"/>
      <c r="DF122" s="574">
        <f>SUMIFS(CERT_PRES!$M:$M,CERT_PRES!$A:$A,$A122)</f>
        <v>0</v>
      </c>
      <c r="DG122" s="574">
        <f>SUMIFS(CERT_PRES!$O:$O,CERT_PRES!$A:$A,$A122)</f>
        <v>0</v>
      </c>
      <c r="DH122" s="574">
        <f>SUMIFS(CERT_PRES!$P:$P,CERT_PRES!$A:$A,$A122)</f>
        <v>0</v>
      </c>
      <c r="DI122" s="587">
        <f t="shared" si="135"/>
        <v>0</v>
      </c>
      <c r="DJ122" s="668">
        <f>IFERROR(VLOOKUP($A122,CERT_PRES!$A$6:$L$3884,12,0),0)</f>
        <v>0</v>
      </c>
      <c r="DK122" s="574" t="str">
        <f t="shared" si="136"/>
        <v>OK</v>
      </c>
      <c r="DL122" s="574" t="str">
        <f t="shared" si="137"/>
        <v>OK</v>
      </c>
      <c r="DM122" s="574" t="str">
        <f t="shared" si="138"/>
        <v/>
      </c>
      <c r="DN122" s="574" t="str">
        <f t="shared" si="139"/>
        <v/>
      </c>
      <c r="DO122" s="588">
        <f>IFERROR(VLOOKUP(A122,#REF!,82,0),0)</f>
        <v>0</v>
      </c>
      <c r="DP122" s="589">
        <f t="shared" si="140"/>
        <v>0</v>
      </c>
      <c r="DQ122" s="590">
        <f t="shared" si="141"/>
        <v>0</v>
      </c>
    </row>
    <row r="123" spans="1:121" s="39" customFormat="1" ht="17.25" customHeight="1">
      <c r="A123" s="3" t="s">
        <v>2844</v>
      </c>
      <c r="B123" s="470" t="str">
        <f>IF(D123="","",INDEX(CATALOGO!E:E,MATCH(D123,CATALOGO!D:D,0)))</f>
        <v>HOSPITAL GENERAL DE CHONE</v>
      </c>
      <c r="C123" s="218" t="s">
        <v>2432</v>
      </c>
      <c r="D123" s="471" t="s">
        <v>954</v>
      </c>
      <c r="E123" s="474" t="s">
        <v>475</v>
      </c>
      <c r="F123" s="471" t="str">
        <f t="shared" si="121"/>
        <v>000</v>
      </c>
      <c r="G123" s="472" t="s">
        <v>193</v>
      </c>
      <c r="H123" s="473">
        <v>530404</v>
      </c>
      <c r="I123" s="486" t="s">
        <v>1155</v>
      </c>
      <c r="J123" s="472" t="s">
        <v>193</v>
      </c>
      <c r="K123" s="487" t="str">
        <f>IF(J123="","",INDEX(CATALOGO!AT:AT,MATCH(POA_GC_2025!J123,CATALOGO!AS:AS,0)))</f>
        <v>0000</v>
      </c>
      <c r="L123" s="487" t="str">
        <f>IF(J123="","",INDEX(CATALOGO!AV:AV,MATCH(POA_GC_2025!J123,CATALOGO!AS:AS,0)))</f>
        <v>0000</v>
      </c>
      <c r="M123" s="488" t="str">
        <f>IF(D123="","",INDEX(CATALOGO!E:E,MATCH(D123,CATALOGO!D:D,0)))</f>
        <v>HOSPITAL GENERAL DE CHONE</v>
      </c>
      <c r="N123" s="489" t="str">
        <f>IF(E123="","",INDEX(CATALOGO!L:L,MATCH(POA_GC_2025!E123,CATALOGO!J:J,0)))</f>
        <v>GARANTIA DE LA CALIDAD DE LOS SERVICIOS DE SALUD</v>
      </c>
      <c r="O123" s="490" t="str">
        <f t="shared" si="122"/>
        <v>SIN PROYECTO</v>
      </c>
      <c r="P123" s="491" t="str">
        <f>IF(CR123="","",INDEX(CATALOGO!Q:Q,MATCH(POA_GC_2025!CR123,CATALOGO!P:P,0)))</f>
        <v>MANTENIMIENTO PREVENTIVO Y CORRECTIVO SANITARIO</v>
      </c>
      <c r="Q123" s="496" t="str">
        <f>IF(H123="","",INDEX(CATALOGO!AD:AD,MATCH(POA_GC_2025!H123,CATALOGO!AC:AC,0)))</f>
        <v>MAQUINARIAS Y EQUIPOS (INSTALACION- MANTENIMIENTO Y REPARACIONES)</v>
      </c>
      <c r="R123" s="490" t="str">
        <f t="array" ref="R123">IF(J123="","",INDEX(CATALOGO!AR:AR,MATCH(J123,CATALOGO!AS:AS,0)))</f>
        <v>RECURSOS FISCALES</v>
      </c>
      <c r="S123" s="497" t="str">
        <f>IF(K123="","",INDEX(CATALOGO!AU:AU,MATCH(K123,CATALOGO!AT:AT,0)))</f>
        <v>SIN ORGANISMO</v>
      </c>
      <c r="T123" s="497" t="str">
        <f>IF(L123="","",INDEX(CATALOGO!AW:AW,MATCH(POA_GC_2025!L123,CATALOGO!AV:AV,0)))</f>
        <v>SIN CORRELATIVO</v>
      </c>
      <c r="U123" s="498" t="s">
        <v>495</v>
      </c>
      <c r="V123" s="499" t="s">
        <v>2477</v>
      </c>
      <c r="W123" s="499" t="s">
        <v>2478</v>
      </c>
      <c r="X123" s="500" t="str">
        <f t="array" ref="X123">IF(H123="","",INDEX(CATALOGO!AH:AH,MATCH(H123,CATALOGO!AC:AC,0)))</f>
        <v>06</v>
      </c>
      <c r="Y123" s="507" t="str">
        <f t="array" ref="Y123">IF(H123="","",INDEX(CATALOGO!AF:AF,MATCH(H123,CATALOGO!AC:AC,0)))</f>
        <v>NA</v>
      </c>
      <c r="Z123" s="507" t="str">
        <f t="array" ref="Z123">IF(H123="","",INDEX(CATALOGO!AG:AG,MATCH(H123,CATALOGO!AC:AC,0)))</f>
        <v>NA</v>
      </c>
      <c r="AA123" s="508" t="s">
        <v>194</v>
      </c>
      <c r="AB123" s="509"/>
      <c r="AC123" s="510" t="s">
        <v>208</v>
      </c>
      <c r="AD123" s="511" t="s">
        <v>41</v>
      </c>
      <c r="AE123" s="512">
        <v>46173</v>
      </c>
      <c r="AF123" s="512">
        <v>46188</v>
      </c>
      <c r="AG123" s="512">
        <v>46167</v>
      </c>
      <c r="AH123" s="512">
        <v>46190</v>
      </c>
      <c r="AI123" s="512">
        <v>46193</v>
      </c>
      <c r="AJ123" s="519"/>
      <c r="AK123" s="512">
        <v>46203</v>
      </c>
      <c r="AL123" s="512">
        <v>46387</v>
      </c>
      <c r="AM123" s="511" t="s">
        <v>41</v>
      </c>
      <c r="AN123" s="520">
        <v>0</v>
      </c>
      <c r="AO123" s="520">
        <v>0</v>
      </c>
      <c r="AP123" s="520">
        <v>0</v>
      </c>
      <c r="AQ123" s="520">
        <v>0</v>
      </c>
      <c r="AR123" s="520">
        <v>0</v>
      </c>
      <c r="AS123" s="520">
        <v>0</v>
      </c>
      <c r="AT123" s="520">
        <v>0</v>
      </c>
      <c r="AU123" s="520">
        <v>0</v>
      </c>
      <c r="AV123" s="520">
        <v>0</v>
      </c>
      <c r="AW123" s="520">
        <v>0</v>
      </c>
      <c r="AX123" s="520">
        <v>0</v>
      </c>
      <c r="AY123" s="520">
        <v>0</v>
      </c>
      <c r="AZ123" s="533">
        <f t="shared" si="123"/>
        <v>0</v>
      </c>
      <c r="BA123" s="509"/>
      <c r="BB123" s="534">
        <f>SUMIFS(REPROGRAM!W:W,REPROGRAM!B:B,POA_GC_2025!A123)</f>
        <v>0</v>
      </c>
      <c r="BC123" s="534">
        <f>SUMIFS(REPROGRAM!Y:Y,REPROGRAM!B:B,POA_GC_2025!A123)</f>
        <v>0</v>
      </c>
      <c r="BD123" s="534">
        <f t="shared" si="124"/>
        <v>0</v>
      </c>
      <c r="BE123" s="520">
        <v>0</v>
      </c>
      <c r="BF123" s="539">
        <f>SUMIFS(CERT_PRES!$P:$P,CERT_PRES!$A:$A,$A123,CERT_PRES!$Q:$Q,"ENERO")</f>
        <v>0</v>
      </c>
      <c r="BG123" s="520">
        <v>0</v>
      </c>
      <c r="BH123" s="539">
        <f>SUMIFS(CERT_PRES!$P:$P,CERT_PRES!$A:$A,$A123,CERT_PRES!$Q:$Q,"FEBRERO")</f>
        <v>0</v>
      </c>
      <c r="BI123" s="520">
        <v>0</v>
      </c>
      <c r="BJ123" s="539">
        <f>SUMIFS(CERT_PRES!$P:$P,CERT_PRES!$A:$A,$A123,CERT_PRES!$Q:$Q,"MARZO")</f>
        <v>0</v>
      </c>
      <c r="BK123" s="520">
        <v>0</v>
      </c>
      <c r="BL123" s="539">
        <f>SUMIFS(CERT_PRES!$P:$P,CERT_PRES!$A:$A,$A123,CERT_PRES!$Q:$Q,"ABRIL")</f>
        <v>0</v>
      </c>
      <c r="BM123" s="520">
        <v>0</v>
      </c>
      <c r="BN123" s="539">
        <f>SUMIFS(CERT_PRES!$P:$P,CERT_PRES!$A:$A,$A123,CERT_PRES!$Q:$Q,"MAYO")</f>
        <v>0</v>
      </c>
      <c r="BO123" s="520">
        <v>0</v>
      </c>
      <c r="BP123" s="539">
        <f>SUMIFS(CERT_PRES!$P:$P,CERT_PRES!$A:$A,$A123,CERT_PRES!$Q:$Q,"JUNIO")</f>
        <v>0</v>
      </c>
      <c r="BQ123" s="520">
        <v>0</v>
      </c>
      <c r="BR123" s="539">
        <f>SUMIFS(CERT_PRES!$P:$P,CERT_PRES!$A:$A,$A123,CERT_PRES!$Q:$Q,"JULIO")</f>
        <v>0</v>
      </c>
      <c r="BS123" s="520">
        <v>0</v>
      </c>
      <c r="BT123" s="539">
        <f>SUMIFS(CERT_PRES!$P:$P,CERT_PRES!$A:$A,$A123,CERT_PRES!$Q:$Q,"AGOSTO")</f>
        <v>0</v>
      </c>
      <c r="BU123" s="520">
        <v>0</v>
      </c>
      <c r="BV123" s="539">
        <f>SUMIFS(CERT_PRES!$P:$P,CERT_PRES!$A:$A,$A123,CERT_PRES!$Q:$Q,"SEPTIEMBRE")</f>
        <v>0</v>
      </c>
      <c r="BW123" s="520">
        <v>0</v>
      </c>
      <c r="BX123" s="539">
        <f>SUMIFS(CERT_PRES!$P:$P,CERT_PRES!$A:$A,$A123,CERT_PRES!$Q:$Q,"OCTUBRE")</f>
        <v>0</v>
      </c>
      <c r="BY123" s="520">
        <v>0</v>
      </c>
      <c r="BZ123" s="539">
        <f>SUMIFS(CERT_PRES!$P:$P,CERT_PRES!$A:$A,$A123,CERT_PRES!$Q:$Q,"NOVIEMBRE")</f>
        <v>0</v>
      </c>
      <c r="CA123" s="520">
        <v>0</v>
      </c>
      <c r="CB123" s="533">
        <f>SUMIFS(CERT_PRES!$P:$P,CERT_PRES!$A:$A,$A123,CERT_PRES!$Q:$Q,"DICIEMBRE")</f>
        <v>0</v>
      </c>
      <c r="CC123" s="533">
        <f t="shared" si="125"/>
        <v>0</v>
      </c>
      <c r="CD123" s="552" t="str">
        <f t="shared" si="126"/>
        <v>NO</v>
      </c>
      <c r="CE123" s="553" t="str">
        <f t="shared" si="127"/>
        <v>VALIDADO</v>
      </c>
      <c r="CF123" s="554">
        <f>+((SUMIFS(REPROGRAM!$U:$U,REPROGRAM!$B:$B,$A123,REPROGRAM!$AA:$AA,"NO"))-(SUMIFS(REPROGRAM!$V:$V,REPROGRAM!$B:$B,$A123,REPROGRAM!$AA:$AA,"NO")))</f>
        <v>0</v>
      </c>
      <c r="CG123" s="554">
        <f t="shared" si="128"/>
        <v>0</v>
      </c>
      <c r="CH123" s="554">
        <f t="shared" si="129"/>
        <v>0</v>
      </c>
      <c r="CI123" s="555" t="e">
        <f t="array" ref="CI123">IF(B123="","",INDEX(CATALOGO!C:C,MATCH(B123,CATALOGO!A:A,0)))</f>
        <v>#N/A</v>
      </c>
      <c r="CJ123" s="555" t="e">
        <f t="array" ref="CJ123">IF(B123="","",INDEX(CATALOGO!B:B,MATCH(B123,CATALOGO!A:A,0)))</f>
        <v>#N/A</v>
      </c>
      <c r="CK123" s="497" t="str">
        <f>IF(D123="","",INDEX(CATALOGO!G:G,MATCH(D123,CATALOGO!D:D,0)))</f>
        <v>COORDINACIÓN ZONAL 4</v>
      </c>
      <c r="CL123" s="497" t="str">
        <f>IF(D123="","",INDEX(CATALOGO!H:H,MATCH(D123,CATALOGO!D:D,0)))</f>
        <v>MANABI</v>
      </c>
      <c r="CM123" s="497" t="str">
        <f>IF(D123="","",INDEX(CATALOGO!I:I,MATCH(D123,CATALOGO!D:D,0)))</f>
        <v>CHONE</v>
      </c>
      <c r="CN123" s="556" t="str">
        <f t="array" ref="CN123">IF(H123="","",INDEX(CATALOGO!AE:AE,MATCH(H123,CATALOGO!AC:AC,0)))</f>
        <v>MANTENIMIENTOS</v>
      </c>
      <c r="CO123" s="497" t="str">
        <f t="shared" si="130"/>
        <v>NO APLICA</v>
      </c>
      <c r="CP123" s="497" t="str">
        <f>IF(E123="","",INDEX(CATALOGO!K:K,MATCH(POA_GC_2025!E123,CATALOGO!J:J,0)))</f>
        <v>CAL</v>
      </c>
      <c r="CQ123" s="497" t="str">
        <f t="shared" si="131"/>
        <v>CORRIENTE</v>
      </c>
      <c r="CR123" s="497" t="str">
        <f t="shared" si="132"/>
        <v>57000001</v>
      </c>
      <c r="CS123" s="562" t="str">
        <f>IFERROR(VLOOKUP(E123,CATALOGO!$AY$3:$AZ$24,2,0)," ")</f>
        <v>G42</v>
      </c>
      <c r="CT123" s="563" t="str">
        <f>IF(E123="","",INDEX(CATALOGO!AK:AK,MATCH(POA_GC_2025!E123,CATALOGO!AN:AN,0)))</f>
        <v>Mejorar las condiciones de vida de la población de forma integral, promoviendo el acceso equitativo a salud, vivienda y bienestar social.</v>
      </c>
      <c r="CU123" s="563" t="str">
        <f>IF(E123="","",INDEX(CATALOGO!AL:AL,MATCH(POA_GC_2025!E123,CATALOGO!AN:AN,0)))</f>
        <v>OE4 Incrementar la calidad en la prestación de los servicios de salud</v>
      </c>
      <c r="CV123" s="552" t="str">
        <f>IF(CU123="","",INDEX(CATALOGO!AM:AM,MATCH(POA_GC_2025!CU123,CATALOGO!AL:AL,0)))</f>
        <v>OE_4</v>
      </c>
      <c r="CW123" s="564"/>
      <c r="CX123" s="565">
        <f>SUMIFS(CERT_ACT_POA!AM:AM,CERT_ACT_POA!C:C,A123)</f>
        <v>0</v>
      </c>
      <c r="CY123" s="565">
        <f t="shared" si="133"/>
        <v>0</v>
      </c>
      <c r="CZ123" s="566">
        <f>SUMIFS(CERT_ACT_POA!$AD:$AD,CERT_ACT_POA!$C:$C,POA_GC_2025!$A123)</f>
        <v>0</v>
      </c>
      <c r="DA123" s="566">
        <f>SUMIFS(CERT_ACT_POA!$AE:$AE,CERT_ACT_POA!$C:$C,POA_GC_2025!$A123)</f>
        <v>0</v>
      </c>
      <c r="DB123" s="566">
        <f>SUMIFS(CERT_ACT_POA!$AF:$AF,CERT_ACT_POA!$C:$C,POA_GC_2025!$A123)</f>
        <v>0</v>
      </c>
      <c r="DC123" s="552" t="str">
        <f t="shared" si="134"/>
        <v>53</v>
      </c>
      <c r="DD123" s="509"/>
      <c r="DE123" s="573"/>
      <c r="DF123" s="574">
        <f>SUMIFS(CERT_PRES!$M:$M,CERT_PRES!$A:$A,$A123)</f>
        <v>0</v>
      </c>
      <c r="DG123" s="574">
        <f>SUMIFS(CERT_PRES!$O:$O,CERT_PRES!$A:$A,$A123)</f>
        <v>0</v>
      </c>
      <c r="DH123" s="574">
        <f>SUMIFS(CERT_PRES!$P:$P,CERT_PRES!$A:$A,$A123)</f>
        <v>0</v>
      </c>
      <c r="DI123" s="587">
        <f t="shared" si="135"/>
        <v>0</v>
      </c>
      <c r="DJ123" s="668">
        <f>IFERROR(VLOOKUP($A123,CERT_PRES!$A$6:$L$3884,12,0),0)</f>
        <v>0</v>
      </c>
      <c r="DK123" s="574" t="str">
        <f t="shared" si="136"/>
        <v>OK</v>
      </c>
      <c r="DL123" s="574" t="str">
        <f t="shared" si="137"/>
        <v>OK</v>
      </c>
      <c r="DM123" s="574" t="str">
        <f t="shared" si="138"/>
        <v/>
      </c>
      <c r="DN123" s="574" t="str">
        <f t="shared" si="139"/>
        <v/>
      </c>
      <c r="DO123" s="588">
        <f>IFERROR(VLOOKUP(A123,#REF!,82,0),0)</f>
        <v>0</v>
      </c>
      <c r="DP123" s="589">
        <f t="shared" si="140"/>
        <v>0</v>
      </c>
      <c r="DQ123" s="590">
        <f t="shared" si="141"/>
        <v>0</v>
      </c>
    </row>
    <row r="124" spans="1:121" s="39" customFormat="1" ht="17.25" customHeight="1">
      <c r="A124" s="3" t="s">
        <v>2845</v>
      </c>
      <c r="B124" s="470" t="str">
        <f>IF(D124="","",INDEX(CATALOGO!E:E,MATCH(D124,CATALOGO!D:D,0)))</f>
        <v>HOSPITAL GENERAL DE CHONE</v>
      </c>
      <c r="C124" s="218" t="s">
        <v>2432</v>
      </c>
      <c r="D124" s="471" t="s">
        <v>954</v>
      </c>
      <c r="E124" s="474" t="s">
        <v>475</v>
      </c>
      <c r="F124" s="471" t="str">
        <f t="shared" si="121"/>
        <v>000</v>
      </c>
      <c r="G124" s="472" t="s">
        <v>218</v>
      </c>
      <c r="H124" s="473">
        <v>530404</v>
      </c>
      <c r="I124" s="486" t="s">
        <v>1155</v>
      </c>
      <c r="J124" s="472" t="s">
        <v>193</v>
      </c>
      <c r="K124" s="487" t="str">
        <f>IF(J124="","",INDEX(CATALOGO!AT:AT,MATCH(POA_GC_2025!J124,CATALOGO!AS:AS,0)))</f>
        <v>0000</v>
      </c>
      <c r="L124" s="487" t="str">
        <f>IF(J124="","",INDEX(CATALOGO!AV:AV,MATCH(POA_GC_2025!J124,CATALOGO!AS:AS,0)))</f>
        <v>0000</v>
      </c>
      <c r="M124" s="488" t="str">
        <f>IF(D124="","",INDEX(CATALOGO!E:E,MATCH(D124,CATALOGO!D:D,0)))</f>
        <v>HOSPITAL GENERAL DE CHONE</v>
      </c>
      <c r="N124" s="489" t="str">
        <f>IF(E124="","",INDEX(CATALOGO!L:L,MATCH(POA_GC_2025!E124,CATALOGO!J:J,0)))</f>
        <v>GARANTIA DE LA CALIDAD DE LOS SERVICIOS DE SALUD</v>
      </c>
      <c r="O124" s="490" t="str">
        <f t="shared" si="122"/>
        <v>SIN PROYECTO</v>
      </c>
      <c r="P124" s="491" t="str">
        <f>IF(CR124="","",INDEX(CATALOGO!Q:Q,MATCH(POA_GC_2025!CR124,CATALOGO!P:P,0)))</f>
        <v>GASTO OPERATIVO DE GARANTIA DE LA CALIDAD</v>
      </c>
      <c r="Q124" s="496" t="str">
        <f>IF(H124="","",INDEX(CATALOGO!AD:AD,MATCH(POA_GC_2025!H124,CATALOGO!AC:AC,0)))</f>
        <v>MAQUINARIAS Y EQUIPOS (INSTALACION- MANTENIMIENTO Y REPARACIONES)</v>
      </c>
      <c r="R124" s="490" t="str">
        <f t="array" ref="R124">IF(J124="","",INDEX(CATALOGO!AR:AR,MATCH(J124,CATALOGO!AS:AS,0)))</f>
        <v>RECURSOS FISCALES</v>
      </c>
      <c r="S124" s="497" t="str">
        <f>IF(K124="","",INDEX(CATALOGO!AU:AU,MATCH(K124,CATALOGO!AT:AT,0)))</f>
        <v>SIN ORGANISMO</v>
      </c>
      <c r="T124" s="497" t="str">
        <f>IF(L124="","",INDEX(CATALOGO!AW:AW,MATCH(POA_GC_2025!L124,CATALOGO!AV:AV,0)))</f>
        <v>SIN CORRELATIVO</v>
      </c>
      <c r="U124" s="498" t="s">
        <v>477</v>
      </c>
      <c r="V124" s="499" t="s">
        <v>2477</v>
      </c>
      <c r="W124" s="499" t="s">
        <v>2478</v>
      </c>
      <c r="X124" s="500" t="str">
        <f t="array" ref="X124">IF(H124="","",INDEX(CATALOGO!AH:AH,MATCH(H124,CATALOGO!AC:AC,0)))</f>
        <v>06</v>
      </c>
      <c r="Y124" s="507" t="str">
        <f t="array" ref="Y124">IF(H124="","",INDEX(CATALOGO!AF:AF,MATCH(H124,CATALOGO!AC:AC,0)))</f>
        <v>NA</v>
      </c>
      <c r="Z124" s="507" t="str">
        <f t="array" ref="Z124">IF(H124="","",INDEX(CATALOGO!AG:AG,MATCH(H124,CATALOGO!AC:AC,0)))</f>
        <v>NA</v>
      </c>
      <c r="AA124" s="508" t="s">
        <v>194</v>
      </c>
      <c r="AB124" s="509"/>
      <c r="AC124" s="510" t="s">
        <v>208</v>
      </c>
      <c r="AD124" s="511" t="s">
        <v>41</v>
      </c>
      <c r="AE124" s="512">
        <v>46073</v>
      </c>
      <c r="AF124" s="512">
        <v>46073</v>
      </c>
      <c r="AG124" s="512">
        <v>46056</v>
      </c>
      <c r="AH124" s="512">
        <v>46056</v>
      </c>
      <c r="AI124" s="512">
        <v>46056</v>
      </c>
      <c r="AJ124" s="519"/>
      <c r="AK124" s="512">
        <v>46056</v>
      </c>
      <c r="AL124" s="512">
        <v>46078</v>
      </c>
      <c r="AM124" s="511" t="s">
        <v>41</v>
      </c>
      <c r="AN124" s="520">
        <v>0</v>
      </c>
      <c r="AO124" s="520">
        <v>0</v>
      </c>
      <c r="AP124" s="520">
        <v>0</v>
      </c>
      <c r="AQ124" s="520">
        <v>0</v>
      </c>
      <c r="AR124" s="520">
        <v>0</v>
      </c>
      <c r="AS124" s="520">
        <v>0</v>
      </c>
      <c r="AT124" s="520">
        <v>0</v>
      </c>
      <c r="AU124" s="520">
        <v>0</v>
      </c>
      <c r="AV124" s="520">
        <v>0</v>
      </c>
      <c r="AW124" s="520">
        <v>0</v>
      </c>
      <c r="AX124" s="520">
        <v>0</v>
      </c>
      <c r="AY124" s="520">
        <v>0</v>
      </c>
      <c r="AZ124" s="533">
        <f t="shared" si="123"/>
        <v>0</v>
      </c>
      <c r="BA124" s="509"/>
      <c r="BB124" s="534">
        <f>SUMIFS(REPROGRAM!W:W,REPROGRAM!B:B,POA_GC_2025!A124)</f>
        <v>5325.1</v>
      </c>
      <c r="BC124" s="534">
        <f>SUMIFS(REPROGRAM!Y:Y,REPROGRAM!B:B,POA_GC_2025!A124)</f>
        <v>0</v>
      </c>
      <c r="BD124" s="534">
        <f t="shared" si="124"/>
        <v>5325.1</v>
      </c>
      <c r="BE124" s="520">
        <v>0</v>
      </c>
      <c r="BF124" s="539">
        <f>SUMIFS(CERT_PRES!$P:$P,CERT_PRES!$A:$A,$A124,CERT_PRES!$Q:$Q,"ENERO")</f>
        <v>0</v>
      </c>
      <c r="BG124" s="520">
        <v>0</v>
      </c>
      <c r="BH124" s="539">
        <f>SUMIFS(CERT_PRES!$P:$P,CERT_PRES!$A:$A,$A124,CERT_PRES!$Q:$Q,"FEBRERO")</f>
        <v>0</v>
      </c>
      <c r="BI124" s="520">
        <v>0</v>
      </c>
      <c r="BJ124" s="539">
        <f>SUMIFS(CERT_PRES!$P:$P,CERT_PRES!$A:$A,$A124,CERT_PRES!$Q:$Q,"MARZO")</f>
        <v>0</v>
      </c>
      <c r="BK124" s="520">
        <v>0</v>
      </c>
      <c r="BL124" s="539">
        <f>SUMIFS(CERT_PRES!$P:$P,CERT_PRES!$A:$A,$A124,CERT_PRES!$Q:$Q,"ABRIL")</f>
        <v>0</v>
      </c>
      <c r="BM124" s="520">
        <v>0</v>
      </c>
      <c r="BN124" s="539">
        <f>SUMIFS(CERT_PRES!$P:$P,CERT_PRES!$A:$A,$A124,CERT_PRES!$Q:$Q,"MAYO")</f>
        <v>0</v>
      </c>
      <c r="BO124" s="520">
        <v>5325.1</v>
      </c>
      <c r="BP124" s="539">
        <f>SUMIFS(CERT_PRES!$P:$P,CERT_PRES!$A:$A,$A124,CERT_PRES!$Q:$Q,"JUNIO")</f>
        <v>0</v>
      </c>
      <c r="BQ124" s="520">
        <v>0</v>
      </c>
      <c r="BR124" s="539">
        <f>SUMIFS(CERT_PRES!$P:$P,CERT_PRES!$A:$A,$A124,CERT_PRES!$Q:$Q,"JULIO")</f>
        <v>0</v>
      </c>
      <c r="BS124" s="520">
        <v>0</v>
      </c>
      <c r="BT124" s="539">
        <f>SUMIFS(CERT_PRES!$P:$P,CERT_PRES!$A:$A,$A124,CERT_PRES!$Q:$Q,"AGOSTO")</f>
        <v>0</v>
      </c>
      <c r="BU124" s="520">
        <v>0</v>
      </c>
      <c r="BV124" s="539">
        <f>SUMIFS(CERT_PRES!$P:$P,CERT_PRES!$A:$A,$A124,CERT_PRES!$Q:$Q,"SEPTIEMBRE")</f>
        <v>0</v>
      </c>
      <c r="BW124" s="520">
        <v>0</v>
      </c>
      <c r="BX124" s="539">
        <f>SUMIFS(CERT_PRES!$P:$P,CERT_PRES!$A:$A,$A124,CERT_PRES!$Q:$Q,"OCTUBRE")</f>
        <v>0</v>
      </c>
      <c r="BY124" s="520">
        <v>0</v>
      </c>
      <c r="BZ124" s="539">
        <f>SUMIFS(CERT_PRES!$P:$P,CERT_PRES!$A:$A,$A124,CERT_PRES!$Q:$Q,"NOVIEMBRE")</f>
        <v>0</v>
      </c>
      <c r="CA124" s="520">
        <v>0</v>
      </c>
      <c r="CB124" s="533">
        <f>SUMIFS(CERT_PRES!$P:$P,CERT_PRES!$A:$A,$A124,CERT_PRES!$Q:$Q,"DICIEMBRE")</f>
        <v>0</v>
      </c>
      <c r="CC124" s="533">
        <f t="shared" si="125"/>
        <v>5325.1</v>
      </c>
      <c r="CD124" s="552" t="str">
        <f t="shared" si="126"/>
        <v>SI</v>
      </c>
      <c r="CE124" s="553" t="str">
        <f t="shared" si="127"/>
        <v>VALIDADO</v>
      </c>
      <c r="CF124" s="554">
        <f>+((SUMIFS(REPROGRAM!$U:$U,REPROGRAM!$B:$B,$A124,REPROGRAM!$AA:$AA,"NO"))-(SUMIFS(REPROGRAM!$V:$V,REPROGRAM!$B:$B,$A124,REPROGRAM!$AA:$AA,"NO")))</f>
        <v>0</v>
      </c>
      <c r="CG124" s="554">
        <f t="shared" si="128"/>
        <v>5325.1</v>
      </c>
      <c r="CH124" s="554">
        <f t="shared" si="129"/>
        <v>0</v>
      </c>
      <c r="CI124" s="555" t="e">
        <f t="array" ref="CI124">IF(B124="","",INDEX(CATALOGO!C:C,MATCH(B124,CATALOGO!A:A,0)))</f>
        <v>#N/A</v>
      </c>
      <c r="CJ124" s="555" t="e">
        <f t="array" ref="CJ124">IF(B124="","",INDEX(CATALOGO!B:B,MATCH(B124,CATALOGO!A:A,0)))</f>
        <v>#N/A</v>
      </c>
      <c r="CK124" s="497" t="str">
        <f>IF(D124="","",INDEX(CATALOGO!G:G,MATCH(D124,CATALOGO!D:D,0)))</f>
        <v>COORDINACIÓN ZONAL 4</v>
      </c>
      <c r="CL124" s="497" t="str">
        <f>IF(D124="","",INDEX(CATALOGO!H:H,MATCH(D124,CATALOGO!D:D,0)))</f>
        <v>MANABI</v>
      </c>
      <c r="CM124" s="497" t="str">
        <f>IF(D124="","",INDEX(CATALOGO!I:I,MATCH(D124,CATALOGO!D:D,0)))</f>
        <v>CHONE</v>
      </c>
      <c r="CN124" s="556" t="str">
        <f t="array" ref="CN124">IF(H124="","",INDEX(CATALOGO!AE:AE,MATCH(H124,CATALOGO!AC:AC,0)))</f>
        <v>MANTENIMIENTOS</v>
      </c>
      <c r="CO124" s="497" t="str">
        <f t="shared" si="130"/>
        <v>NO APLICA</v>
      </c>
      <c r="CP124" s="497" t="str">
        <f>IF(E124="","",INDEX(CATALOGO!K:K,MATCH(POA_GC_2025!E124,CATALOGO!J:J,0)))</f>
        <v>CAL</v>
      </c>
      <c r="CQ124" s="497" t="str">
        <f t="shared" si="131"/>
        <v>CORRIENTE</v>
      </c>
      <c r="CR124" s="497" t="str">
        <f t="shared" si="132"/>
        <v>57000002</v>
      </c>
      <c r="CS124" s="562" t="str">
        <f>IFERROR(VLOOKUP(E124,CATALOGO!$AY$3:$AZ$24,2,0)," ")</f>
        <v>G42</v>
      </c>
      <c r="CT124" s="563" t="str">
        <f>IF(E124="","",INDEX(CATALOGO!AK:AK,MATCH(POA_GC_2025!E124,CATALOGO!AN:AN,0)))</f>
        <v>Mejorar las condiciones de vida de la población de forma integral, promoviendo el acceso equitativo a salud, vivienda y bienestar social.</v>
      </c>
      <c r="CU124" s="563" t="str">
        <f>IF(E124="","",INDEX(CATALOGO!AL:AL,MATCH(POA_GC_2025!E124,CATALOGO!AN:AN,0)))</f>
        <v>OE4 Incrementar la calidad en la prestación de los servicios de salud</v>
      </c>
      <c r="CV124" s="552" t="str">
        <f>IF(CU124="","",INDEX(CATALOGO!AM:AM,MATCH(POA_GC_2025!CU124,CATALOGO!AL:AL,0)))</f>
        <v>OE_4</v>
      </c>
      <c r="CW124" s="564"/>
      <c r="CX124" s="565">
        <f>SUMIFS(CERT_ACT_POA!AM:AM,CERT_ACT_POA!C:C,A124)</f>
        <v>0</v>
      </c>
      <c r="CY124" s="565">
        <f t="shared" si="133"/>
        <v>5325.1</v>
      </c>
      <c r="CZ124" s="566">
        <f>SUMIFS(CERT_ACT_POA!$AD:$AD,CERT_ACT_POA!$C:$C,POA_GC_2025!$A124)</f>
        <v>0</v>
      </c>
      <c r="DA124" s="566">
        <f>SUMIFS(CERT_ACT_POA!$AE:$AE,CERT_ACT_POA!$C:$C,POA_GC_2025!$A124)</f>
        <v>0</v>
      </c>
      <c r="DB124" s="566">
        <f>SUMIFS(CERT_ACT_POA!$AF:$AF,CERT_ACT_POA!$C:$C,POA_GC_2025!$A124)</f>
        <v>0</v>
      </c>
      <c r="DC124" s="552" t="str">
        <f t="shared" si="134"/>
        <v>53</v>
      </c>
      <c r="DD124" s="509"/>
      <c r="DE124" s="573"/>
      <c r="DF124" s="574">
        <f>SUMIFS(CERT_PRES!$M:$M,CERT_PRES!$A:$A,$A124)</f>
        <v>0</v>
      </c>
      <c r="DG124" s="574">
        <f>SUMIFS(CERT_PRES!$O:$O,CERT_PRES!$A:$A,$A124)</f>
        <v>0</v>
      </c>
      <c r="DH124" s="574">
        <f>SUMIFS(CERT_PRES!$P:$P,CERT_PRES!$A:$A,$A124)</f>
        <v>0</v>
      </c>
      <c r="DI124" s="587">
        <f t="shared" si="135"/>
        <v>0</v>
      </c>
      <c r="DJ124" s="668">
        <f>IFERROR(VLOOKUP($A124,CERT_PRES!$A$6:$L$3884,12,0),0)</f>
        <v>0</v>
      </c>
      <c r="DK124" s="574" t="str">
        <f t="shared" si="136"/>
        <v>OK</v>
      </c>
      <c r="DL124" s="574" t="str">
        <f t="shared" si="137"/>
        <v>OK</v>
      </c>
      <c r="DM124" s="574">
        <f t="shared" si="138"/>
        <v>0</v>
      </c>
      <c r="DN124" s="574" t="str">
        <f t="shared" si="139"/>
        <v/>
      </c>
      <c r="DO124" s="588">
        <f>IFERROR(VLOOKUP(A124,#REF!,82,0),0)</f>
        <v>0</v>
      </c>
      <c r="DP124" s="589">
        <f t="shared" si="140"/>
        <v>0</v>
      </c>
      <c r="DQ124" s="590">
        <f t="shared" si="141"/>
        <v>5325.1</v>
      </c>
    </row>
    <row r="125" spans="1:121" s="39" customFormat="1" ht="17.25" customHeight="1">
      <c r="A125" s="3" t="s">
        <v>2846</v>
      </c>
      <c r="B125" s="470" t="str">
        <f>IF(D125="","",INDEX(CATALOGO!E:E,MATCH(D125,CATALOGO!D:D,0)))</f>
        <v>HOSPITAL GENERAL DE CHONE</v>
      </c>
      <c r="C125" s="218" t="s">
        <v>2432</v>
      </c>
      <c r="D125" s="471" t="s">
        <v>954</v>
      </c>
      <c r="E125" s="474" t="s">
        <v>586</v>
      </c>
      <c r="F125" s="471" t="str">
        <f t="shared" si="121"/>
        <v>000</v>
      </c>
      <c r="G125" s="472" t="s">
        <v>193</v>
      </c>
      <c r="H125" s="473">
        <v>530404</v>
      </c>
      <c r="I125" s="486" t="s">
        <v>1155</v>
      </c>
      <c r="J125" s="472" t="s">
        <v>193</v>
      </c>
      <c r="K125" s="487" t="str">
        <f>IF(J125="","",INDEX(CATALOGO!AT:AT,MATCH(POA_GC_2025!J125,CATALOGO!AS:AS,0)))</f>
        <v>0000</v>
      </c>
      <c r="L125" s="487" t="str">
        <f>IF(J125="","",INDEX(CATALOGO!AV:AV,MATCH(POA_GC_2025!J125,CATALOGO!AS:AS,0)))</f>
        <v>0000</v>
      </c>
      <c r="M125" s="488" t="str">
        <f>IF(D125="","",INDEX(CATALOGO!E:E,MATCH(D125,CATALOGO!D:D,0)))</f>
        <v>HOSPITAL GENERAL DE CHONE</v>
      </c>
      <c r="N125" s="489" t="str">
        <f>IF(E125="","",INDEX(CATALOGO!L:L,MATCH(POA_GC_2025!E125,CATALOGO!J:J,0)))</f>
        <v>PREVENCION Y REDUCCION DE LA DESNUTRICION CRONICA INFANTIL DCI</v>
      </c>
      <c r="O125" s="490" t="str">
        <f t="shared" si="122"/>
        <v>SIN PROYECTO</v>
      </c>
      <c r="P125" s="491" t="str">
        <f>IF(CR125="","",INDEX(CATALOGO!Q:Q,MATCH(POA_GC_2025!CR125,CATALOGO!P:P,0)))</f>
        <v>NIÑAS Y NIÑOS CON CONTROLES DEL NIÑO SANO PARA SU EDAD</v>
      </c>
      <c r="Q125" s="496" t="str">
        <f>IF(H125="","",INDEX(CATALOGO!AD:AD,MATCH(POA_GC_2025!H125,CATALOGO!AC:AC,0)))</f>
        <v>MAQUINARIAS Y EQUIPOS (INSTALACION- MANTENIMIENTO Y REPARACIONES)</v>
      </c>
      <c r="R125" s="490" t="str">
        <f t="array" ref="R125">IF(J125="","",INDEX(CATALOGO!AR:AR,MATCH(J125,CATALOGO!AS:AS,0)))</f>
        <v>RECURSOS FISCALES</v>
      </c>
      <c r="S125" s="497" t="str">
        <f>IF(K125="","",INDEX(CATALOGO!AU:AU,MATCH(K125,CATALOGO!AT:AT,0)))</f>
        <v>SIN ORGANISMO</v>
      </c>
      <c r="T125" s="497" t="str">
        <f>IF(L125="","",INDEX(CATALOGO!AW:AW,MATCH(POA_GC_2025!L125,CATALOGO!AV:AV,0)))</f>
        <v>SIN CORRELATIVO</v>
      </c>
      <c r="U125" s="498" t="s">
        <v>495</v>
      </c>
      <c r="V125" s="499" t="s">
        <v>2477</v>
      </c>
      <c r="W125" s="499" t="s">
        <v>2478</v>
      </c>
      <c r="X125" s="500" t="str">
        <f t="array" ref="X125">IF(H125="","",INDEX(CATALOGO!AH:AH,MATCH(H125,CATALOGO!AC:AC,0)))</f>
        <v>06</v>
      </c>
      <c r="Y125" s="507" t="str">
        <f t="array" ref="Y125">IF(H125="","",INDEX(CATALOGO!AF:AF,MATCH(H125,CATALOGO!AC:AC,0)))</f>
        <v>NA</v>
      </c>
      <c r="Z125" s="507" t="str">
        <f t="array" ref="Z125">IF(H125="","",INDEX(CATALOGO!AG:AG,MATCH(H125,CATALOGO!AC:AC,0)))</f>
        <v>NA</v>
      </c>
      <c r="AA125" s="508" t="s">
        <v>194</v>
      </c>
      <c r="AB125" s="509"/>
      <c r="AC125" s="510" t="s">
        <v>208</v>
      </c>
      <c r="AD125" s="511" t="s">
        <v>41</v>
      </c>
      <c r="AE125" s="512">
        <v>46173</v>
      </c>
      <c r="AF125" s="512">
        <v>46188</v>
      </c>
      <c r="AG125" s="512">
        <v>46167</v>
      </c>
      <c r="AH125" s="512">
        <v>46190</v>
      </c>
      <c r="AI125" s="512">
        <v>46193</v>
      </c>
      <c r="AJ125" s="519"/>
      <c r="AK125" s="512">
        <v>46203</v>
      </c>
      <c r="AL125" s="512">
        <v>46387</v>
      </c>
      <c r="AM125" s="511" t="s">
        <v>41</v>
      </c>
      <c r="AN125" s="520">
        <v>0</v>
      </c>
      <c r="AO125" s="520">
        <v>0</v>
      </c>
      <c r="AP125" s="520">
        <v>0</v>
      </c>
      <c r="AQ125" s="520">
        <v>0</v>
      </c>
      <c r="AR125" s="520">
        <v>0</v>
      </c>
      <c r="AS125" s="520">
        <v>0</v>
      </c>
      <c r="AT125" s="520">
        <v>0</v>
      </c>
      <c r="AU125" s="520">
        <v>0</v>
      </c>
      <c r="AV125" s="520">
        <v>0</v>
      </c>
      <c r="AW125" s="520">
        <v>0</v>
      </c>
      <c r="AX125" s="520">
        <v>0</v>
      </c>
      <c r="AY125" s="520">
        <v>0</v>
      </c>
      <c r="AZ125" s="533">
        <f t="shared" si="123"/>
        <v>0</v>
      </c>
      <c r="BA125" s="509"/>
      <c r="BB125" s="534">
        <f>SUMIFS(REPROGRAM!W:W,REPROGRAM!B:B,POA_GC_2025!A125)</f>
        <v>0</v>
      </c>
      <c r="BC125" s="534">
        <f>SUMIFS(REPROGRAM!Y:Y,REPROGRAM!B:B,POA_GC_2025!A125)</f>
        <v>0</v>
      </c>
      <c r="BD125" s="534">
        <f t="shared" si="124"/>
        <v>0</v>
      </c>
      <c r="BE125" s="520">
        <v>0</v>
      </c>
      <c r="BF125" s="539">
        <f>SUMIFS(CERT_PRES!$P:$P,CERT_PRES!$A:$A,$A125,CERT_PRES!$Q:$Q,"ENERO")</f>
        <v>0</v>
      </c>
      <c r="BG125" s="520">
        <v>0</v>
      </c>
      <c r="BH125" s="539">
        <f>SUMIFS(CERT_PRES!$P:$P,CERT_PRES!$A:$A,$A125,CERT_PRES!$Q:$Q,"FEBRERO")</f>
        <v>0</v>
      </c>
      <c r="BI125" s="520">
        <v>0</v>
      </c>
      <c r="BJ125" s="539">
        <f>SUMIFS(CERT_PRES!$P:$P,CERT_PRES!$A:$A,$A125,CERT_PRES!$Q:$Q,"MARZO")</f>
        <v>0</v>
      </c>
      <c r="BK125" s="520">
        <v>0</v>
      </c>
      <c r="BL125" s="539">
        <f>SUMIFS(CERT_PRES!$P:$P,CERT_PRES!$A:$A,$A125,CERT_PRES!$Q:$Q,"ABRIL")</f>
        <v>0</v>
      </c>
      <c r="BM125" s="520">
        <v>0</v>
      </c>
      <c r="BN125" s="539">
        <f>SUMIFS(CERT_PRES!$P:$P,CERT_PRES!$A:$A,$A125,CERT_PRES!$Q:$Q,"MAYO")</f>
        <v>0</v>
      </c>
      <c r="BO125" s="520">
        <v>0</v>
      </c>
      <c r="BP125" s="539">
        <f>SUMIFS(CERT_PRES!$P:$P,CERT_PRES!$A:$A,$A125,CERT_PRES!$Q:$Q,"JUNIO")</f>
        <v>0</v>
      </c>
      <c r="BQ125" s="520">
        <v>0</v>
      </c>
      <c r="BR125" s="539">
        <f>SUMIFS(CERT_PRES!$P:$P,CERT_PRES!$A:$A,$A125,CERT_PRES!$Q:$Q,"JULIO")</f>
        <v>0</v>
      </c>
      <c r="BS125" s="520">
        <v>0</v>
      </c>
      <c r="BT125" s="539">
        <f>SUMIFS(CERT_PRES!$P:$P,CERT_PRES!$A:$A,$A125,CERT_PRES!$Q:$Q,"AGOSTO")</f>
        <v>0</v>
      </c>
      <c r="BU125" s="520">
        <v>0</v>
      </c>
      <c r="BV125" s="539">
        <f>SUMIFS(CERT_PRES!$P:$P,CERT_PRES!$A:$A,$A125,CERT_PRES!$Q:$Q,"SEPTIEMBRE")</f>
        <v>0</v>
      </c>
      <c r="BW125" s="520">
        <v>0</v>
      </c>
      <c r="BX125" s="539">
        <f>SUMIFS(CERT_PRES!$P:$P,CERT_PRES!$A:$A,$A125,CERT_PRES!$Q:$Q,"OCTUBRE")</f>
        <v>0</v>
      </c>
      <c r="BY125" s="520">
        <v>0</v>
      </c>
      <c r="BZ125" s="539">
        <f>SUMIFS(CERT_PRES!$P:$P,CERT_PRES!$A:$A,$A125,CERT_PRES!$Q:$Q,"NOVIEMBRE")</f>
        <v>0</v>
      </c>
      <c r="CA125" s="520">
        <v>0</v>
      </c>
      <c r="CB125" s="533">
        <f>SUMIFS(CERT_PRES!$P:$P,CERT_PRES!$A:$A,$A125,CERT_PRES!$Q:$Q,"DICIEMBRE")</f>
        <v>0</v>
      </c>
      <c r="CC125" s="533">
        <f t="shared" si="125"/>
        <v>0</v>
      </c>
      <c r="CD125" s="552" t="str">
        <f t="shared" si="126"/>
        <v>NO</v>
      </c>
      <c r="CE125" s="553" t="str">
        <f t="shared" si="127"/>
        <v>VALIDADO</v>
      </c>
      <c r="CF125" s="554">
        <f>+((SUMIFS(REPROGRAM!$U:$U,REPROGRAM!$B:$B,$A125,REPROGRAM!$AA:$AA,"NO"))-(SUMIFS(REPROGRAM!$V:$V,REPROGRAM!$B:$B,$A125,REPROGRAM!$AA:$AA,"NO")))</f>
        <v>0</v>
      </c>
      <c r="CG125" s="554">
        <f t="shared" si="128"/>
        <v>0</v>
      </c>
      <c r="CH125" s="554">
        <f t="shared" si="129"/>
        <v>0</v>
      </c>
      <c r="CI125" s="555" t="e">
        <f t="array" ref="CI125">IF(B125="","",INDEX(CATALOGO!C:C,MATCH(B125,CATALOGO!A:A,0)))</f>
        <v>#N/A</v>
      </c>
      <c r="CJ125" s="555" t="e">
        <f t="array" ref="CJ125">IF(B125="","",INDEX(CATALOGO!B:B,MATCH(B125,CATALOGO!A:A,0)))</f>
        <v>#N/A</v>
      </c>
      <c r="CK125" s="497" t="str">
        <f>IF(D125="","",INDEX(CATALOGO!G:G,MATCH(D125,CATALOGO!D:D,0)))</f>
        <v>COORDINACIÓN ZONAL 4</v>
      </c>
      <c r="CL125" s="497" t="str">
        <f>IF(D125="","",INDEX(CATALOGO!H:H,MATCH(D125,CATALOGO!D:D,0)))</f>
        <v>MANABI</v>
      </c>
      <c r="CM125" s="497" t="str">
        <f>IF(D125="","",INDEX(CATALOGO!I:I,MATCH(D125,CATALOGO!D:D,0)))</f>
        <v>CHONE</v>
      </c>
      <c r="CN125" s="556" t="str">
        <f t="array" ref="CN125">IF(H125="","",INDEX(CATALOGO!AE:AE,MATCH(H125,CATALOGO!AC:AC,0)))</f>
        <v>MANTENIMIENTOS</v>
      </c>
      <c r="CO125" s="497" t="str">
        <f t="shared" si="130"/>
        <v>NO APLICA</v>
      </c>
      <c r="CP125" s="497" t="str">
        <f>IF(E125="","",INDEX(CATALOGO!K:K,MATCH(POA_GC_2025!E125,CATALOGO!J:J,0)))</f>
        <v>PPR</v>
      </c>
      <c r="CQ125" s="497" t="str">
        <f t="shared" si="131"/>
        <v>CORRIENTE</v>
      </c>
      <c r="CR125" s="497" t="str">
        <f t="shared" si="132"/>
        <v>70000001</v>
      </c>
      <c r="CS125" s="562" t="str">
        <f>IFERROR(VLOOKUP(E125,CATALOGO!$AY$3:$AZ$24,2,0)," ")</f>
        <v xml:space="preserve"> </v>
      </c>
      <c r="CT125" s="563" t="str">
        <f>IF(E125="","",INDEX(CATALOGO!AK:AK,MATCH(POA_GC_2025!E125,CATALOGO!AN:AN,0)))</f>
        <v>Mejorar las condiciones de vida de la población de forma integral, promoviendo el acceso equitativo a salud, vivienda y bienestar social.</v>
      </c>
      <c r="CU125" s="563" t="str">
        <f>IF(E125="","",INDEX(CATALOGO!AL:AL,MATCH(POA_GC_2025!E125,CATALOGO!AN:AN,0)))</f>
        <v>OE3 Incrementar la promoción de la salud en la población a través de los estilos de vida</v>
      </c>
      <c r="CV125" s="552" t="str">
        <f>IF(CU125="","",INDEX(CATALOGO!AM:AM,MATCH(POA_GC_2025!CU125,CATALOGO!AL:AL,0)))</f>
        <v>OE_3</v>
      </c>
      <c r="CW125" s="564"/>
      <c r="CX125" s="565">
        <f>SUMIFS(CERT_ACT_POA!AM:AM,CERT_ACT_POA!C:C,A125)</f>
        <v>0</v>
      </c>
      <c r="CY125" s="565">
        <f t="shared" si="133"/>
        <v>0</v>
      </c>
      <c r="CZ125" s="566">
        <f>SUMIFS(CERT_ACT_POA!$AD:$AD,CERT_ACT_POA!$C:$C,POA_GC_2025!$A125)</f>
        <v>0</v>
      </c>
      <c r="DA125" s="566">
        <f>SUMIFS(CERT_ACT_POA!$AE:$AE,CERT_ACT_POA!$C:$C,POA_GC_2025!$A125)</f>
        <v>0</v>
      </c>
      <c r="DB125" s="566">
        <f>SUMIFS(CERT_ACT_POA!$AF:$AF,CERT_ACT_POA!$C:$C,POA_GC_2025!$A125)</f>
        <v>0</v>
      </c>
      <c r="DC125" s="552" t="str">
        <f t="shared" si="134"/>
        <v>53</v>
      </c>
      <c r="DD125" s="509"/>
      <c r="DE125" s="573"/>
      <c r="DF125" s="574">
        <f>SUMIFS(CERT_PRES!$M:$M,CERT_PRES!$A:$A,$A125)</f>
        <v>0</v>
      </c>
      <c r="DG125" s="574">
        <f>SUMIFS(CERT_PRES!$O:$O,CERT_PRES!$A:$A,$A125)</f>
        <v>0</v>
      </c>
      <c r="DH125" s="574">
        <f>SUMIFS(CERT_PRES!$P:$P,CERT_PRES!$A:$A,$A125)</f>
        <v>0</v>
      </c>
      <c r="DI125" s="587">
        <f t="shared" si="135"/>
        <v>0</v>
      </c>
      <c r="DJ125" s="668">
        <f>IFERROR(VLOOKUP($A125,CERT_PRES!$A$6:$L$3884,12,0),0)</f>
        <v>0</v>
      </c>
      <c r="DK125" s="574" t="str">
        <f t="shared" si="136"/>
        <v>OK</v>
      </c>
      <c r="DL125" s="574" t="str">
        <f t="shared" si="137"/>
        <v>OK</v>
      </c>
      <c r="DM125" s="574" t="str">
        <f t="shared" si="138"/>
        <v/>
      </c>
      <c r="DN125" s="574" t="str">
        <f t="shared" si="139"/>
        <v/>
      </c>
      <c r="DO125" s="588">
        <f>IFERROR(VLOOKUP(A125,#REF!,82,0),0)</f>
        <v>0</v>
      </c>
      <c r="DP125" s="589">
        <f t="shared" si="140"/>
        <v>0</v>
      </c>
      <c r="DQ125" s="590">
        <f t="shared" si="141"/>
        <v>0</v>
      </c>
    </row>
    <row r="126" spans="1:121" s="39" customFormat="1" ht="17.25" customHeight="1">
      <c r="A126" s="3" t="s">
        <v>2847</v>
      </c>
      <c r="B126" s="470" t="str">
        <f>IF(D126="","",INDEX(CATALOGO!E:E,MATCH(D126,CATALOGO!D:D,0)))</f>
        <v>HOSPITAL GENERAL DE CHONE</v>
      </c>
      <c r="C126" s="218" t="s">
        <v>2431</v>
      </c>
      <c r="D126" s="471" t="s">
        <v>954</v>
      </c>
      <c r="E126" s="474" t="s">
        <v>586</v>
      </c>
      <c r="F126" s="471" t="str">
        <f t="shared" si="121"/>
        <v>000</v>
      </c>
      <c r="G126" s="472" t="s">
        <v>193</v>
      </c>
      <c r="H126" s="473">
        <v>530813</v>
      </c>
      <c r="I126" s="486" t="s">
        <v>1155</v>
      </c>
      <c r="J126" s="472" t="s">
        <v>193</v>
      </c>
      <c r="K126" s="487" t="str">
        <f>IF(J126="","",INDEX(CATALOGO!AT:AT,MATCH(POA_GC_2025!J126,CATALOGO!AS:AS,0)))</f>
        <v>0000</v>
      </c>
      <c r="L126" s="487" t="str">
        <f>IF(J126="","",INDEX(CATALOGO!AV:AV,MATCH(POA_GC_2025!J126,CATALOGO!AS:AS,0)))</f>
        <v>0000</v>
      </c>
      <c r="M126" s="488" t="str">
        <f>IF(D126="","",INDEX(CATALOGO!E:E,MATCH(D126,CATALOGO!D:D,0)))</f>
        <v>HOSPITAL GENERAL DE CHONE</v>
      </c>
      <c r="N126" s="489" t="str">
        <f>IF(E126="","",INDEX(CATALOGO!L:L,MATCH(POA_GC_2025!E126,CATALOGO!J:J,0)))</f>
        <v>PREVENCION Y REDUCCION DE LA DESNUTRICION CRONICA INFANTIL DCI</v>
      </c>
      <c r="O126" s="490" t="str">
        <f t="shared" si="122"/>
        <v>SIN PROYECTO</v>
      </c>
      <c r="P126" s="491" t="str">
        <f>IF(CR126="","",INDEX(CATALOGO!Q:Q,MATCH(POA_GC_2025!CR126,CATALOGO!P:P,0)))</f>
        <v>NIÑAS Y NIÑOS CON CONTROLES DEL NIÑO SANO PARA SU EDAD</v>
      </c>
      <c r="Q126" s="496" t="str">
        <f>IF(H126="","",INDEX(CATALOGO!AD:AD,MATCH(POA_GC_2025!H126,CATALOGO!AC:AC,0)))</f>
        <v>REPUESTOS Y ACCESORIOS</v>
      </c>
      <c r="R126" s="490" t="str">
        <f t="array" ref="R126">IF(J126="","",INDEX(CATALOGO!AR:AR,MATCH(J126,CATALOGO!AS:AS,0)))</f>
        <v>RECURSOS FISCALES</v>
      </c>
      <c r="S126" s="497" t="str">
        <f>IF(K126="","",INDEX(CATALOGO!AU:AU,MATCH(K126,CATALOGO!AT:AT,0)))</f>
        <v>SIN ORGANISMO</v>
      </c>
      <c r="T126" s="497" t="str">
        <f>IF(L126="","",INDEX(CATALOGO!AW:AW,MATCH(POA_GC_2025!L126,CATALOGO!AV:AV,0)))</f>
        <v>SIN CORRELATIVO</v>
      </c>
      <c r="U126" s="498" t="s">
        <v>495</v>
      </c>
      <c r="V126" s="499" t="s">
        <v>2477</v>
      </c>
      <c r="W126" s="499" t="s">
        <v>2478</v>
      </c>
      <c r="X126" s="500" t="str">
        <f t="array" ref="X126">IF(H126="","",INDEX(CATALOGO!AH:AH,MATCH(H126,CATALOGO!AC:AC,0)))</f>
        <v>02</v>
      </c>
      <c r="Y126" s="507" t="str">
        <f t="array" ref="Y126">IF(H126="","",INDEX(CATALOGO!AF:AF,MATCH(H126,CATALOGO!AC:AC,0)))</f>
        <v>NA</v>
      </c>
      <c r="Z126" s="507" t="str">
        <f t="array" ref="Z126">IF(H126="","",INDEX(CATALOGO!AG:AG,MATCH(H126,CATALOGO!AC:AC,0)))</f>
        <v>NA</v>
      </c>
      <c r="AA126" s="508" t="s">
        <v>194</v>
      </c>
      <c r="AB126" s="509"/>
      <c r="AC126" s="510" t="s">
        <v>208</v>
      </c>
      <c r="AD126" s="511" t="s">
        <v>41</v>
      </c>
      <c r="AE126" s="512">
        <v>46173</v>
      </c>
      <c r="AF126" s="512">
        <v>46188</v>
      </c>
      <c r="AG126" s="512">
        <v>46167</v>
      </c>
      <c r="AH126" s="512">
        <v>46190</v>
      </c>
      <c r="AI126" s="512">
        <v>46193</v>
      </c>
      <c r="AJ126" s="519"/>
      <c r="AK126" s="512">
        <v>46203</v>
      </c>
      <c r="AL126" s="512">
        <v>46387</v>
      </c>
      <c r="AM126" s="511" t="s">
        <v>41</v>
      </c>
      <c r="AN126" s="520">
        <v>0</v>
      </c>
      <c r="AO126" s="520">
        <v>0</v>
      </c>
      <c r="AP126" s="520">
        <v>0</v>
      </c>
      <c r="AQ126" s="520">
        <v>0</v>
      </c>
      <c r="AR126" s="520">
        <v>0</v>
      </c>
      <c r="AS126" s="520">
        <v>0</v>
      </c>
      <c r="AT126" s="520">
        <v>0</v>
      </c>
      <c r="AU126" s="520">
        <v>0</v>
      </c>
      <c r="AV126" s="520">
        <v>0</v>
      </c>
      <c r="AW126" s="520">
        <v>0</v>
      </c>
      <c r="AX126" s="520">
        <v>0</v>
      </c>
      <c r="AY126" s="520">
        <v>0</v>
      </c>
      <c r="AZ126" s="533">
        <f t="shared" si="123"/>
        <v>0</v>
      </c>
      <c r="BA126" s="509"/>
      <c r="BB126" s="534">
        <f>SUMIFS(REPROGRAM!W:W,REPROGRAM!B:B,POA_GC_2025!A126)</f>
        <v>0</v>
      </c>
      <c r="BC126" s="534">
        <f>SUMIFS(REPROGRAM!Y:Y,REPROGRAM!B:B,POA_GC_2025!A126)</f>
        <v>0</v>
      </c>
      <c r="BD126" s="534">
        <f t="shared" si="124"/>
        <v>0</v>
      </c>
      <c r="BE126" s="520">
        <v>0</v>
      </c>
      <c r="BF126" s="539">
        <f>SUMIFS(CERT_PRES!$P:$P,CERT_PRES!$A:$A,$A126,CERT_PRES!$Q:$Q,"ENERO")</f>
        <v>0</v>
      </c>
      <c r="BG126" s="520">
        <v>0</v>
      </c>
      <c r="BH126" s="539">
        <f>SUMIFS(CERT_PRES!$P:$P,CERT_PRES!$A:$A,$A126,CERT_PRES!$Q:$Q,"FEBRERO")</f>
        <v>0</v>
      </c>
      <c r="BI126" s="520">
        <v>0</v>
      </c>
      <c r="BJ126" s="539">
        <f>SUMIFS(CERT_PRES!$P:$P,CERT_PRES!$A:$A,$A126,CERT_PRES!$Q:$Q,"MARZO")</f>
        <v>0</v>
      </c>
      <c r="BK126" s="520">
        <v>0</v>
      </c>
      <c r="BL126" s="539">
        <f>SUMIFS(CERT_PRES!$P:$P,CERT_PRES!$A:$A,$A126,CERT_PRES!$Q:$Q,"ABRIL")</f>
        <v>0</v>
      </c>
      <c r="BM126" s="520">
        <v>0</v>
      </c>
      <c r="BN126" s="539">
        <f>SUMIFS(CERT_PRES!$P:$P,CERT_PRES!$A:$A,$A126,CERT_PRES!$Q:$Q,"MAYO")</f>
        <v>0</v>
      </c>
      <c r="BO126" s="520">
        <v>0</v>
      </c>
      <c r="BP126" s="539">
        <f>SUMIFS(CERT_PRES!$P:$P,CERT_PRES!$A:$A,$A126,CERT_PRES!$Q:$Q,"JUNIO")</f>
        <v>0</v>
      </c>
      <c r="BQ126" s="520">
        <v>0</v>
      </c>
      <c r="BR126" s="539">
        <f>SUMIFS(CERT_PRES!$P:$P,CERT_PRES!$A:$A,$A126,CERT_PRES!$Q:$Q,"JULIO")</f>
        <v>0</v>
      </c>
      <c r="BS126" s="520">
        <v>0</v>
      </c>
      <c r="BT126" s="539">
        <f>SUMIFS(CERT_PRES!$P:$P,CERT_PRES!$A:$A,$A126,CERT_PRES!$Q:$Q,"AGOSTO")</f>
        <v>0</v>
      </c>
      <c r="BU126" s="520">
        <v>0</v>
      </c>
      <c r="BV126" s="539">
        <f>SUMIFS(CERT_PRES!$P:$P,CERT_PRES!$A:$A,$A126,CERT_PRES!$Q:$Q,"SEPTIEMBRE")</f>
        <v>0</v>
      </c>
      <c r="BW126" s="520">
        <v>0</v>
      </c>
      <c r="BX126" s="539">
        <f>SUMIFS(CERT_PRES!$P:$P,CERT_PRES!$A:$A,$A126,CERT_PRES!$Q:$Q,"OCTUBRE")</f>
        <v>0</v>
      </c>
      <c r="BY126" s="520">
        <v>0</v>
      </c>
      <c r="BZ126" s="539">
        <f>SUMIFS(CERT_PRES!$P:$P,CERT_PRES!$A:$A,$A126,CERT_PRES!$Q:$Q,"NOVIEMBRE")</f>
        <v>0</v>
      </c>
      <c r="CA126" s="520">
        <v>0</v>
      </c>
      <c r="CB126" s="533">
        <f>SUMIFS(CERT_PRES!$P:$P,CERT_PRES!$A:$A,$A126,CERT_PRES!$Q:$Q,"DICIEMBRE")</f>
        <v>0</v>
      </c>
      <c r="CC126" s="533">
        <f t="shared" si="125"/>
        <v>0</v>
      </c>
      <c r="CD126" s="552" t="str">
        <f t="shared" si="126"/>
        <v>NO</v>
      </c>
      <c r="CE126" s="553" t="str">
        <f t="shared" si="127"/>
        <v>VALIDADO</v>
      </c>
      <c r="CF126" s="554">
        <f>+((SUMIFS(REPROGRAM!$U:$U,REPROGRAM!$B:$B,$A126,REPROGRAM!$AA:$AA,"NO"))-(SUMIFS(REPROGRAM!$V:$V,REPROGRAM!$B:$B,$A126,REPROGRAM!$AA:$AA,"NO")))</f>
        <v>0</v>
      </c>
      <c r="CG126" s="554">
        <f t="shared" si="128"/>
        <v>0</v>
      </c>
      <c r="CH126" s="554">
        <f t="shared" si="129"/>
        <v>0</v>
      </c>
      <c r="CI126" s="555" t="e">
        <f t="array" ref="CI126">IF(B126="","",INDEX(CATALOGO!C:C,MATCH(B126,CATALOGO!A:A,0)))</f>
        <v>#N/A</v>
      </c>
      <c r="CJ126" s="555" t="e">
        <f t="array" ref="CJ126">IF(B126="","",INDEX(CATALOGO!B:B,MATCH(B126,CATALOGO!A:A,0)))</f>
        <v>#N/A</v>
      </c>
      <c r="CK126" s="497" t="str">
        <f>IF(D126="","",INDEX(CATALOGO!G:G,MATCH(D126,CATALOGO!D:D,0)))</f>
        <v>COORDINACIÓN ZONAL 4</v>
      </c>
      <c r="CL126" s="497" t="str">
        <f>IF(D126="","",INDEX(CATALOGO!H:H,MATCH(D126,CATALOGO!D:D,0)))</f>
        <v>MANABI</v>
      </c>
      <c r="CM126" s="497" t="str">
        <f>IF(D126="","",INDEX(CATALOGO!I:I,MATCH(D126,CATALOGO!D:D,0)))</f>
        <v>CHONE</v>
      </c>
      <c r="CN126" s="556" t="str">
        <f t="array" ref="CN126">IF(H126="","",INDEX(CATALOGO!AE:AE,MATCH(H126,CATALOGO!AC:AC,0)))</f>
        <v>MANTENIMIENTOS</v>
      </c>
      <c r="CO126" s="497" t="str">
        <f t="shared" si="130"/>
        <v>NO APLICA</v>
      </c>
      <c r="CP126" s="497" t="str">
        <f>IF(E126="","",INDEX(CATALOGO!K:K,MATCH(POA_GC_2025!E126,CATALOGO!J:J,0)))</f>
        <v>PPR</v>
      </c>
      <c r="CQ126" s="497" t="str">
        <f t="shared" si="131"/>
        <v>CORRIENTE</v>
      </c>
      <c r="CR126" s="497" t="str">
        <f t="shared" si="132"/>
        <v>70000001</v>
      </c>
      <c r="CS126" s="562" t="str">
        <f>IFERROR(VLOOKUP(E126,CATALOGO!$AY$3:$AZ$24,2,0)," ")</f>
        <v xml:space="preserve"> </v>
      </c>
      <c r="CT126" s="563" t="str">
        <f>IF(E126="","",INDEX(CATALOGO!AK:AK,MATCH(POA_GC_2025!E126,CATALOGO!AN:AN,0)))</f>
        <v>Mejorar las condiciones de vida de la población de forma integral, promoviendo el acceso equitativo a salud, vivienda y bienestar social.</v>
      </c>
      <c r="CU126" s="563" t="str">
        <f>IF(E126="","",INDEX(CATALOGO!AL:AL,MATCH(POA_GC_2025!E126,CATALOGO!AN:AN,0)))</f>
        <v>OE3 Incrementar la promoción de la salud en la población a través de los estilos de vida</v>
      </c>
      <c r="CV126" s="552" t="str">
        <f>IF(CU126="","",INDEX(CATALOGO!AM:AM,MATCH(POA_GC_2025!CU126,CATALOGO!AL:AL,0)))</f>
        <v>OE_3</v>
      </c>
      <c r="CW126" s="564"/>
      <c r="CX126" s="565">
        <f>SUMIFS(CERT_ACT_POA!AM:AM,CERT_ACT_POA!C:C,A126)</f>
        <v>0</v>
      </c>
      <c r="CY126" s="565">
        <f t="shared" si="133"/>
        <v>0</v>
      </c>
      <c r="CZ126" s="566">
        <f>SUMIFS(CERT_ACT_POA!$AD:$AD,CERT_ACT_POA!$C:$C,POA_GC_2025!$A126)</f>
        <v>0</v>
      </c>
      <c r="DA126" s="566">
        <f>SUMIFS(CERT_ACT_POA!$AE:$AE,CERT_ACT_POA!$C:$C,POA_GC_2025!$A126)</f>
        <v>0</v>
      </c>
      <c r="DB126" s="566">
        <f>SUMIFS(CERT_ACT_POA!$AF:$AF,CERT_ACT_POA!$C:$C,POA_GC_2025!$A126)</f>
        <v>0</v>
      </c>
      <c r="DC126" s="552" t="str">
        <f t="shared" si="134"/>
        <v>53</v>
      </c>
      <c r="DD126" s="509"/>
      <c r="DE126" s="573"/>
      <c r="DF126" s="574">
        <f>SUMIFS(CERT_PRES!$M:$M,CERT_PRES!$A:$A,$A126)</f>
        <v>0</v>
      </c>
      <c r="DG126" s="574">
        <f>SUMIFS(CERT_PRES!$O:$O,CERT_PRES!$A:$A,$A126)</f>
        <v>0</v>
      </c>
      <c r="DH126" s="574">
        <f>SUMIFS(CERT_PRES!$P:$P,CERT_PRES!$A:$A,$A126)</f>
        <v>0</v>
      </c>
      <c r="DI126" s="587">
        <f t="shared" si="135"/>
        <v>0</v>
      </c>
      <c r="DJ126" s="668">
        <f>IFERROR(VLOOKUP($A126,CERT_PRES!$A$6:$L$3884,12,0),0)</f>
        <v>0</v>
      </c>
      <c r="DK126" s="574" t="str">
        <f t="shared" si="136"/>
        <v>OK</v>
      </c>
      <c r="DL126" s="574" t="str">
        <f t="shared" si="137"/>
        <v>OK</v>
      </c>
      <c r="DM126" s="574" t="str">
        <f t="shared" si="138"/>
        <v/>
      </c>
      <c r="DN126" s="574" t="str">
        <f t="shared" si="139"/>
        <v/>
      </c>
      <c r="DO126" s="588">
        <f>IFERROR(VLOOKUP(A126,#REF!,82,0),0)</f>
        <v>0</v>
      </c>
      <c r="DP126" s="589">
        <f t="shared" si="140"/>
        <v>0</v>
      </c>
      <c r="DQ126" s="590">
        <f t="shared" si="141"/>
        <v>0</v>
      </c>
    </row>
    <row r="127" spans="1:121" s="39" customFormat="1" ht="17.25" customHeight="1">
      <c r="A127" s="3" t="s">
        <v>2848</v>
      </c>
      <c r="B127" s="470" t="str">
        <f>IF(D127="","",INDEX(CATALOGO!E:E,MATCH(D127,CATALOGO!D:D,0)))</f>
        <v>HOSPITAL GENERAL DE CHONE</v>
      </c>
      <c r="C127" s="218" t="s">
        <v>2432</v>
      </c>
      <c r="D127" s="471" t="s">
        <v>954</v>
      </c>
      <c r="E127" s="474" t="s">
        <v>586</v>
      </c>
      <c r="F127" s="471" t="str">
        <f t="shared" si="121"/>
        <v>000</v>
      </c>
      <c r="G127" s="472" t="s">
        <v>193</v>
      </c>
      <c r="H127" s="473">
        <v>530404</v>
      </c>
      <c r="I127" s="486" t="s">
        <v>1155</v>
      </c>
      <c r="J127" s="472" t="s">
        <v>193</v>
      </c>
      <c r="K127" s="487" t="str">
        <f>IF(J127="","",INDEX(CATALOGO!AT:AT,MATCH(POA_GC_2025!J127,CATALOGO!AS:AS,0)))</f>
        <v>0000</v>
      </c>
      <c r="L127" s="487" t="str">
        <f>IF(J127="","",INDEX(CATALOGO!AV:AV,MATCH(POA_GC_2025!J127,CATALOGO!AS:AS,0)))</f>
        <v>0000</v>
      </c>
      <c r="M127" s="488" t="str">
        <f>IF(D127="","",INDEX(CATALOGO!E:E,MATCH(D127,CATALOGO!D:D,0)))</f>
        <v>HOSPITAL GENERAL DE CHONE</v>
      </c>
      <c r="N127" s="489" t="str">
        <f>IF(E127="","",INDEX(CATALOGO!L:L,MATCH(POA_GC_2025!E127,CATALOGO!J:J,0)))</f>
        <v>PREVENCION Y REDUCCION DE LA DESNUTRICION CRONICA INFANTIL DCI</v>
      </c>
      <c r="O127" s="490" t="str">
        <f t="shared" si="122"/>
        <v>SIN PROYECTO</v>
      </c>
      <c r="P127" s="491" t="str">
        <f>IF(CR127="","",INDEX(CATALOGO!Q:Q,MATCH(POA_GC_2025!CR127,CATALOGO!P:P,0)))</f>
        <v>NIÑAS Y NIÑOS CON CONTROLES DEL NIÑO SANO PARA SU EDAD</v>
      </c>
      <c r="Q127" s="496" t="str">
        <f>IF(H127="","",INDEX(CATALOGO!AD:AD,MATCH(POA_GC_2025!H127,CATALOGO!AC:AC,0)))</f>
        <v>MAQUINARIAS Y EQUIPOS (INSTALACION- MANTENIMIENTO Y REPARACIONES)</v>
      </c>
      <c r="R127" s="490" t="str">
        <f t="array" ref="R127">IF(J127="","",INDEX(CATALOGO!AR:AR,MATCH(J127,CATALOGO!AS:AS,0)))</f>
        <v>RECURSOS FISCALES</v>
      </c>
      <c r="S127" s="497" t="str">
        <f>IF(K127="","",INDEX(CATALOGO!AU:AU,MATCH(K127,CATALOGO!AT:AT,0)))</f>
        <v>SIN ORGANISMO</v>
      </c>
      <c r="T127" s="497" t="str">
        <f>IF(L127="","",INDEX(CATALOGO!AW:AW,MATCH(POA_GC_2025!L127,CATALOGO!AV:AV,0)))</f>
        <v>SIN CORRELATIVO</v>
      </c>
      <c r="U127" s="498" t="s">
        <v>495</v>
      </c>
      <c r="V127" s="499" t="s">
        <v>2477</v>
      </c>
      <c r="W127" s="499" t="s">
        <v>2478</v>
      </c>
      <c r="X127" s="500" t="str">
        <f t="array" ref="X127">IF(H127="","",INDEX(CATALOGO!AH:AH,MATCH(H127,CATALOGO!AC:AC,0)))</f>
        <v>06</v>
      </c>
      <c r="Y127" s="507" t="str">
        <f t="array" ref="Y127">IF(H127="","",INDEX(CATALOGO!AF:AF,MATCH(H127,CATALOGO!AC:AC,0)))</f>
        <v>NA</v>
      </c>
      <c r="Z127" s="507" t="str">
        <f t="array" ref="Z127">IF(H127="","",INDEX(CATALOGO!AG:AG,MATCH(H127,CATALOGO!AC:AC,0)))</f>
        <v>NA</v>
      </c>
      <c r="AA127" s="508" t="s">
        <v>194</v>
      </c>
      <c r="AB127" s="509"/>
      <c r="AC127" s="510" t="s">
        <v>208</v>
      </c>
      <c r="AD127" s="511" t="s">
        <v>41</v>
      </c>
      <c r="AE127" s="512">
        <v>46173</v>
      </c>
      <c r="AF127" s="512">
        <v>46188</v>
      </c>
      <c r="AG127" s="512">
        <v>46167</v>
      </c>
      <c r="AH127" s="512">
        <v>46190</v>
      </c>
      <c r="AI127" s="512">
        <v>46193</v>
      </c>
      <c r="AJ127" s="519"/>
      <c r="AK127" s="512">
        <v>46203</v>
      </c>
      <c r="AL127" s="512">
        <v>46387</v>
      </c>
      <c r="AM127" s="511" t="s">
        <v>41</v>
      </c>
      <c r="AN127" s="520">
        <v>0</v>
      </c>
      <c r="AO127" s="520">
        <v>0</v>
      </c>
      <c r="AP127" s="520">
        <v>0</v>
      </c>
      <c r="AQ127" s="520">
        <v>0</v>
      </c>
      <c r="AR127" s="520">
        <v>0</v>
      </c>
      <c r="AS127" s="520">
        <v>0</v>
      </c>
      <c r="AT127" s="520">
        <v>0</v>
      </c>
      <c r="AU127" s="520">
        <v>0</v>
      </c>
      <c r="AV127" s="520">
        <v>0</v>
      </c>
      <c r="AW127" s="520">
        <v>0</v>
      </c>
      <c r="AX127" s="520">
        <v>0</v>
      </c>
      <c r="AY127" s="520">
        <v>0</v>
      </c>
      <c r="AZ127" s="533">
        <f t="shared" si="123"/>
        <v>0</v>
      </c>
      <c r="BA127" s="509"/>
      <c r="BB127" s="534">
        <f>SUMIFS(REPROGRAM!W:W,REPROGRAM!B:B,POA_GC_2025!A127)</f>
        <v>0</v>
      </c>
      <c r="BC127" s="534">
        <f>SUMIFS(REPROGRAM!Y:Y,REPROGRAM!B:B,POA_GC_2025!A127)</f>
        <v>0</v>
      </c>
      <c r="BD127" s="534">
        <f t="shared" si="124"/>
        <v>0</v>
      </c>
      <c r="BE127" s="520">
        <v>0</v>
      </c>
      <c r="BF127" s="539">
        <f>SUMIFS(CERT_PRES!$P:$P,CERT_PRES!$A:$A,$A127,CERT_PRES!$Q:$Q,"ENERO")</f>
        <v>0</v>
      </c>
      <c r="BG127" s="520">
        <v>0</v>
      </c>
      <c r="BH127" s="539">
        <f>SUMIFS(CERT_PRES!$P:$P,CERT_PRES!$A:$A,$A127,CERT_PRES!$Q:$Q,"FEBRERO")</f>
        <v>0</v>
      </c>
      <c r="BI127" s="520">
        <v>0</v>
      </c>
      <c r="BJ127" s="539">
        <f>SUMIFS(CERT_PRES!$P:$P,CERT_PRES!$A:$A,$A127,CERT_PRES!$Q:$Q,"MARZO")</f>
        <v>0</v>
      </c>
      <c r="BK127" s="520">
        <v>0</v>
      </c>
      <c r="BL127" s="539">
        <f>SUMIFS(CERT_PRES!$P:$P,CERT_PRES!$A:$A,$A127,CERT_PRES!$Q:$Q,"ABRIL")</f>
        <v>0</v>
      </c>
      <c r="BM127" s="520">
        <v>0</v>
      </c>
      <c r="BN127" s="539">
        <f>SUMIFS(CERT_PRES!$P:$P,CERT_PRES!$A:$A,$A127,CERT_PRES!$Q:$Q,"MAYO")</f>
        <v>0</v>
      </c>
      <c r="BO127" s="520">
        <v>0</v>
      </c>
      <c r="BP127" s="539">
        <f>SUMIFS(CERT_PRES!$P:$P,CERT_PRES!$A:$A,$A127,CERT_PRES!$Q:$Q,"JUNIO")</f>
        <v>0</v>
      </c>
      <c r="BQ127" s="520">
        <v>0</v>
      </c>
      <c r="BR127" s="539">
        <f>SUMIFS(CERT_PRES!$P:$P,CERT_PRES!$A:$A,$A127,CERT_PRES!$Q:$Q,"JULIO")</f>
        <v>0</v>
      </c>
      <c r="BS127" s="520">
        <v>0</v>
      </c>
      <c r="BT127" s="539">
        <f>SUMIFS(CERT_PRES!$P:$P,CERT_PRES!$A:$A,$A127,CERT_PRES!$Q:$Q,"AGOSTO")</f>
        <v>0</v>
      </c>
      <c r="BU127" s="520">
        <v>0</v>
      </c>
      <c r="BV127" s="539">
        <f>SUMIFS(CERT_PRES!$P:$P,CERT_PRES!$A:$A,$A127,CERT_PRES!$Q:$Q,"SEPTIEMBRE")</f>
        <v>0</v>
      </c>
      <c r="BW127" s="520">
        <v>0</v>
      </c>
      <c r="BX127" s="539">
        <f>SUMIFS(CERT_PRES!$P:$P,CERT_PRES!$A:$A,$A127,CERT_PRES!$Q:$Q,"OCTUBRE")</f>
        <v>0</v>
      </c>
      <c r="BY127" s="520">
        <v>0</v>
      </c>
      <c r="BZ127" s="539">
        <f>SUMIFS(CERT_PRES!$P:$P,CERT_PRES!$A:$A,$A127,CERT_PRES!$Q:$Q,"NOVIEMBRE")</f>
        <v>0</v>
      </c>
      <c r="CA127" s="520">
        <v>0</v>
      </c>
      <c r="CB127" s="533">
        <f>SUMIFS(CERT_PRES!$P:$P,CERT_PRES!$A:$A,$A127,CERT_PRES!$Q:$Q,"DICIEMBRE")</f>
        <v>0</v>
      </c>
      <c r="CC127" s="533">
        <f t="shared" si="125"/>
        <v>0</v>
      </c>
      <c r="CD127" s="552" t="str">
        <f t="shared" si="126"/>
        <v>NO</v>
      </c>
      <c r="CE127" s="553" t="str">
        <f t="shared" si="127"/>
        <v>VALIDADO</v>
      </c>
      <c r="CF127" s="554">
        <f>+((SUMIFS(REPROGRAM!$U:$U,REPROGRAM!$B:$B,$A127,REPROGRAM!$AA:$AA,"NO"))-(SUMIFS(REPROGRAM!$V:$V,REPROGRAM!$B:$B,$A127,REPROGRAM!$AA:$AA,"NO")))</f>
        <v>0</v>
      </c>
      <c r="CG127" s="554">
        <f t="shared" si="128"/>
        <v>0</v>
      </c>
      <c r="CH127" s="554">
        <f t="shared" si="129"/>
        <v>0</v>
      </c>
      <c r="CI127" s="555" t="e">
        <f t="array" ref="CI127">IF(B127="","",INDEX(CATALOGO!C:C,MATCH(B127,CATALOGO!A:A,0)))</f>
        <v>#N/A</v>
      </c>
      <c r="CJ127" s="555" t="e">
        <f t="array" ref="CJ127">IF(B127="","",INDEX(CATALOGO!B:B,MATCH(B127,CATALOGO!A:A,0)))</f>
        <v>#N/A</v>
      </c>
      <c r="CK127" s="497" t="str">
        <f>IF(D127="","",INDEX(CATALOGO!G:G,MATCH(D127,CATALOGO!D:D,0)))</f>
        <v>COORDINACIÓN ZONAL 4</v>
      </c>
      <c r="CL127" s="497" t="str">
        <f>IF(D127="","",INDEX(CATALOGO!H:H,MATCH(D127,CATALOGO!D:D,0)))</f>
        <v>MANABI</v>
      </c>
      <c r="CM127" s="497" t="str">
        <f>IF(D127="","",INDEX(CATALOGO!I:I,MATCH(D127,CATALOGO!D:D,0)))</f>
        <v>CHONE</v>
      </c>
      <c r="CN127" s="556" t="str">
        <f t="array" ref="CN127">IF(H127="","",INDEX(CATALOGO!AE:AE,MATCH(H127,CATALOGO!AC:AC,0)))</f>
        <v>MANTENIMIENTOS</v>
      </c>
      <c r="CO127" s="497" t="str">
        <f t="shared" si="130"/>
        <v>NO APLICA</v>
      </c>
      <c r="CP127" s="497" t="str">
        <f>IF(E127="","",INDEX(CATALOGO!K:K,MATCH(POA_GC_2025!E127,CATALOGO!J:J,0)))</f>
        <v>PPR</v>
      </c>
      <c r="CQ127" s="497" t="str">
        <f t="shared" si="131"/>
        <v>CORRIENTE</v>
      </c>
      <c r="CR127" s="497" t="str">
        <f t="shared" si="132"/>
        <v>70000001</v>
      </c>
      <c r="CS127" s="562" t="str">
        <f>IFERROR(VLOOKUP(E127,CATALOGO!$AY$3:$AZ$24,2,0)," ")</f>
        <v xml:space="preserve"> </v>
      </c>
      <c r="CT127" s="563" t="str">
        <f>IF(E127="","",INDEX(CATALOGO!AK:AK,MATCH(POA_GC_2025!E127,CATALOGO!AN:AN,0)))</f>
        <v>Mejorar las condiciones de vida de la población de forma integral, promoviendo el acceso equitativo a salud, vivienda y bienestar social.</v>
      </c>
      <c r="CU127" s="563" t="str">
        <f>IF(E127="","",INDEX(CATALOGO!AL:AL,MATCH(POA_GC_2025!E127,CATALOGO!AN:AN,0)))</f>
        <v>OE3 Incrementar la promoción de la salud en la población a través de los estilos de vida</v>
      </c>
      <c r="CV127" s="552" t="str">
        <f>IF(CU127="","",INDEX(CATALOGO!AM:AM,MATCH(POA_GC_2025!CU127,CATALOGO!AL:AL,0)))</f>
        <v>OE_3</v>
      </c>
      <c r="CW127" s="564"/>
      <c r="CX127" s="565">
        <f>SUMIFS(CERT_ACT_POA!AM:AM,CERT_ACT_POA!C:C,A127)</f>
        <v>0</v>
      </c>
      <c r="CY127" s="565">
        <f t="shared" si="133"/>
        <v>0</v>
      </c>
      <c r="CZ127" s="566">
        <f>SUMIFS(CERT_ACT_POA!$AD:$AD,CERT_ACT_POA!$C:$C,POA_GC_2025!$A127)</f>
        <v>0</v>
      </c>
      <c r="DA127" s="566">
        <f>SUMIFS(CERT_ACT_POA!$AE:$AE,CERT_ACT_POA!$C:$C,POA_GC_2025!$A127)</f>
        <v>0</v>
      </c>
      <c r="DB127" s="566">
        <f>SUMIFS(CERT_ACT_POA!$AF:$AF,CERT_ACT_POA!$C:$C,POA_GC_2025!$A127)</f>
        <v>0</v>
      </c>
      <c r="DC127" s="552" t="str">
        <f t="shared" si="134"/>
        <v>53</v>
      </c>
      <c r="DD127" s="509"/>
      <c r="DE127" s="573"/>
      <c r="DF127" s="574">
        <f>SUMIFS(CERT_PRES!$M:$M,CERT_PRES!$A:$A,$A127)</f>
        <v>0</v>
      </c>
      <c r="DG127" s="574">
        <f>SUMIFS(CERT_PRES!$O:$O,CERT_PRES!$A:$A,$A127)</f>
        <v>0</v>
      </c>
      <c r="DH127" s="574">
        <f>SUMIFS(CERT_PRES!$P:$P,CERT_PRES!$A:$A,$A127)</f>
        <v>0</v>
      </c>
      <c r="DI127" s="587">
        <f t="shared" si="135"/>
        <v>0</v>
      </c>
      <c r="DJ127" s="668">
        <f>IFERROR(VLOOKUP($A127,CERT_PRES!$A$6:$L$3884,12,0),0)</f>
        <v>0</v>
      </c>
      <c r="DK127" s="574" t="str">
        <f t="shared" si="136"/>
        <v>OK</v>
      </c>
      <c r="DL127" s="574" t="str">
        <f t="shared" si="137"/>
        <v>OK</v>
      </c>
      <c r="DM127" s="574" t="str">
        <f t="shared" si="138"/>
        <v/>
      </c>
      <c r="DN127" s="574" t="str">
        <f t="shared" si="139"/>
        <v/>
      </c>
      <c r="DO127" s="588">
        <f>IFERROR(VLOOKUP(A127,#REF!,82,0),0)</f>
        <v>0</v>
      </c>
      <c r="DP127" s="589">
        <f t="shared" si="140"/>
        <v>0</v>
      </c>
      <c r="DQ127" s="590">
        <f t="shared" si="141"/>
        <v>0</v>
      </c>
    </row>
    <row r="128" spans="1:121" s="39" customFormat="1" ht="17.25" customHeight="1">
      <c r="A128" s="3" t="s">
        <v>2849</v>
      </c>
      <c r="B128" s="470" t="str">
        <f>IF(D128="","",INDEX(CATALOGO!E:E,MATCH(D128,CATALOGO!D:D,0)))</f>
        <v>HOSPITAL GENERAL DE CHONE</v>
      </c>
      <c r="C128" s="218" t="s">
        <v>2431</v>
      </c>
      <c r="D128" s="471" t="s">
        <v>954</v>
      </c>
      <c r="E128" s="474" t="s">
        <v>586</v>
      </c>
      <c r="F128" s="471" t="str">
        <f t="shared" ref="F128" si="142">IF(E128="","","000")</f>
        <v>000</v>
      </c>
      <c r="G128" s="472" t="s">
        <v>193</v>
      </c>
      <c r="H128" s="473">
        <v>530813</v>
      </c>
      <c r="I128" s="486" t="s">
        <v>1155</v>
      </c>
      <c r="J128" s="472" t="s">
        <v>193</v>
      </c>
      <c r="K128" s="487" t="str">
        <f>IF(J128="","",INDEX(CATALOGO!AT:AT,MATCH(POA_GC_2025!J128,CATALOGO!AS:AS,0)))</f>
        <v>0000</v>
      </c>
      <c r="L128" s="487" t="str">
        <f>IF(J128="","",INDEX(CATALOGO!AV:AV,MATCH(POA_GC_2025!J128,CATALOGO!AS:AS,0)))</f>
        <v>0000</v>
      </c>
      <c r="M128" s="488" t="str">
        <f>IF(D128="","",INDEX(CATALOGO!E:E,MATCH(D128,CATALOGO!D:D,0)))</f>
        <v>HOSPITAL GENERAL DE CHONE</v>
      </c>
      <c r="N128" s="489" t="str">
        <f>IF(E128="","",INDEX(CATALOGO!L:L,MATCH(POA_GC_2025!E128,CATALOGO!J:J,0)))</f>
        <v>PREVENCION Y REDUCCION DE LA DESNUTRICION CRONICA INFANTIL DCI</v>
      </c>
      <c r="O128" s="490" t="str">
        <f t="shared" ref="O128" si="143">IF(CQ128="CORRIENTE","SIN PROYECTO","")</f>
        <v>SIN PROYECTO</v>
      </c>
      <c r="P128" s="491" t="str">
        <f>IF(CR128="","",INDEX(CATALOGO!Q:Q,MATCH(POA_GC_2025!CR128,CATALOGO!P:P,0)))</f>
        <v>NIÑAS Y NIÑOS CON CONTROLES DEL NIÑO SANO PARA SU EDAD</v>
      </c>
      <c r="Q128" s="496" t="str">
        <f>IF(H128="","",INDEX(CATALOGO!AD:AD,MATCH(POA_GC_2025!H128,CATALOGO!AC:AC,0)))</f>
        <v>REPUESTOS Y ACCESORIOS</v>
      </c>
      <c r="R128" s="490" t="str">
        <f t="array" ref="R128">IF(J128="","",INDEX(CATALOGO!AR:AR,MATCH(J128,CATALOGO!AS:AS,0)))</f>
        <v>RECURSOS FISCALES</v>
      </c>
      <c r="S128" s="497" t="str">
        <f>IF(K128="","",INDEX(CATALOGO!AU:AU,MATCH(K128,CATALOGO!AT:AT,0)))</f>
        <v>SIN ORGANISMO</v>
      </c>
      <c r="T128" s="497" t="str">
        <f>IF(L128="","",INDEX(CATALOGO!AW:AW,MATCH(POA_GC_2025!L128,CATALOGO!AV:AV,0)))</f>
        <v>SIN CORRELATIVO</v>
      </c>
      <c r="U128" s="498" t="s">
        <v>495</v>
      </c>
      <c r="V128" s="499" t="s">
        <v>2477</v>
      </c>
      <c r="W128" s="499" t="s">
        <v>2478</v>
      </c>
      <c r="X128" s="500" t="str">
        <f t="array" ref="X128">IF(H128="","",INDEX(CATALOGO!AH:AH,MATCH(H128,CATALOGO!AC:AC,0)))</f>
        <v>02</v>
      </c>
      <c r="Y128" s="507" t="str">
        <f t="array" ref="Y128">IF(H128="","",INDEX(CATALOGO!AF:AF,MATCH(H128,CATALOGO!AC:AC,0)))</f>
        <v>NA</v>
      </c>
      <c r="Z128" s="507" t="str">
        <f t="array" ref="Z128">IF(H128="","",INDEX(CATALOGO!AG:AG,MATCH(H128,CATALOGO!AC:AC,0)))</f>
        <v>NA</v>
      </c>
      <c r="AA128" s="508" t="s">
        <v>194</v>
      </c>
      <c r="AB128" s="509"/>
      <c r="AC128" s="510" t="s">
        <v>208</v>
      </c>
      <c r="AD128" s="511" t="s">
        <v>41</v>
      </c>
      <c r="AE128" s="512">
        <v>46173</v>
      </c>
      <c r="AF128" s="512">
        <v>46188</v>
      </c>
      <c r="AG128" s="512">
        <v>46167</v>
      </c>
      <c r="AH128" s="512">
        <v>46190</v>
      </c>
      <c r="AI128" s="512">
        <v>46193</v>
      </c>
      <c r="AJ128" s="519"/>
      <c r="AK128" s="512">
        <v>46203</v>
      </c>
      <c r="AL128" s="512">
        <v>46387</v>
      </c>
      <c r="AM128" s="511" t="s">
        <v>41</v>
      </c>
      <c r="AN128" s="520">
        <v>0</v>
      </c>
      <c r="AO128" s="520">
        <v>0</v>
      </c>
      <c r="AP128" s="520">
        <v>0</v>
      </c>
      <c r="AQ128" s="520">
        <v>0</v>
      </c>
      <c r="AR128" s="520">
        <v>0</v>
      </c>
      <c r="AS128" s="520">
        <v>0</v>
      </c>
      <c r="AT128" s="520">
        <v>0</v>
      </c>
      <c r="AU128" s="520">
        <v>0</v>
      </c>
      <c r="AV128" s="520">
        <v>0</v>
      </c>
      <c r="AW128" s="520">
        <v>0</v>
      </c>
      <c r="AX128" s="520">
        <v>0</v>
      </c>
      <c r="AY128" s="520">
        <v>0</v>
      </c>
      <c r="AZ128" s="533">
        <f t="shared" ref="AZ128" si="144">AN128+AO128+AP128+AQ128+AR128+AS128+AT128+AU128+AV128+AW128+AX128+AY128</f>
        <v>0</v>
      </c>
      <c r="BA128" s="509"/>
      <c r="BB128" s="534">
        <f>SUMIFS(REPROGRAM!W:W,REPROGRAM!B:B,POA_GC_2025!A128)</f>
        <v>0</v>
      </c>
      <c r="BC128" s="534">
        <f>SUMIFS(REPROGRAM!Y:Y,REPROGRAM!B:B,POA_GC_2025!A128)</f>
        <v>0</v>
      </c>
      <c r="BD128" s="534">
        <f t="shared" ref="BD128" si="145">AZ128+BB128-BC128</f>
        <v>0</v>
      </c>
      <c r="BE128" s="520">
        <v>0</v>
      </c>
      <c r="BF128" s="539">
        <f>SUMIFS(CERT_PRES!$P:$P,CERT_PRES!$A:$A,$A128,CERT_PRES!$Q:$Q,"ENERO")</f>
        <v>0</v>
      </c>
      <c r="BG128" s="520">
        <v>0</v>
      </c>
      <c r="BH128" s="539">
        <f>SUMIFS(CERT_PRES!$P:$P,CERT_PRES!$A:$A,$A128,CERT_PRES!$Q:$Q,"FEBRERO")</f>
        <v>0</v>
      </c>
      <c r="BI128" s="520">
        <v>0</v>
      </c>
      <c r="BJ128" s="539">
        <f>SUMIFS(CERT_PRES!$P:$P,CERT_PRES!$A:$A,$A128,CERT_PRES!$Q:$Q,"MARZO")</f>
        <v>0</v>
      </c>
      <c r="BK128" s="520">
        <v>0</v>
      </c>
      <c r="BL128" s="539">
        <f>SUMIFS(CERT_PRES!$P:$P,CERT_PRES!$A:$A,$A128,CERT_PRES!$Q:$Q,"ABRIL")</f>
        <v>0</v>
      </c>
      <c r="BM128" s="520">
        <v>0</v>
      </c>
      <c r="BN128" s="539">
        <f>SUMIFS(CERT_PRES!$P:$P,CERT_PRES!$A:$A,$A128,CERT_PRES!$Q:$Q,"MAYO")</f>
        <v>0</v>
      </c>
      <c r="BO128" s="520">
        <v>0</v>
      </c>
      <c r="BP128" s="539">
        <f>SUMIFS(CERT_PRES!$P:$P,CERT_PRES!$A:$A,$A128,CERT_PRES!$Q:$Q,"JUNIO")</f>
        <v>0</v>
      </c>
      <c r="BQ128" s="520">
        <v>0</v>
      </c>
      <c r="BR128" s="539">
        <f>SUMIFS(CERT_PRES!$P:$P,CERT_PRES!$A:$A,$A128,CERT_PRES!$Q:$Q,"JULIO")</f>
        <v>0</v>
      </c>
      <c r="BS128" s="520">
        <v>0</v>
      </c>
      <c r="BT128" s="539">
        <f>SUMIFS(CERT_PRES!$P:$P,CERT_PRES!$A:$A,$A128,CERT_PRES!$Q:$Q,"AGOSTO")</f>
        <v>0</v>
      </c>
      <c r="BU128" s="520">
        <v>0</v>
      </c>
      <c r="BV128" s="539">
        <f>SUMIFS(CERT_PRES!$P:$P,CERT_PRES!$A:$A,$A128,CERT_PRES!$Q:$Q,"SEPTIEMBRE")</f>
        <v>0</v>
      </c>
      <c r="BW128" s="520">
        <v>0</v>
      </c>
      <c r="BX128" s="539">
        <f>SUMIFS(CERT_PRES!$P:$P,CERT_PRES!$A:$A,$A128,CERT_PRES!$Q:$Q,"OCTUBRE")</f>
        <v>0</v>
      </c>
      <c r="BY128" s="520">
        <v>0</v>
      </c>
      <c r="BZ128" s="539">
        <f>SUMIFS(CERT_PRES!$P:$P,CERT_PRES!$A:$A,$A128,CERT_PRES!$Q:$Q,"NOVIEMBRE")</f>
        <v>0</v>
      </c>
      <c r="CA128" s="520">
        <v>0</v>
      </c>
      <c r="CB128" s="533">
        <f>SUMIFS(CERT_PRES!$P:$P,CERT_PRES!$A:$A,$A128,CERT_PRES!$Q:$Q,"DICIEMBRE")</f>
        <v>0</v>
      </c>
      <c r="CC128" s="533">
        <f t="shared" ref="CC128" si="146">BE128+BG128+BI128+BK128+BM128+BO128+BQ128+BS128+BU128+BW128+BY128+CA128</f>
        <v>0</v>
      </c>
      <c r="CD128" s="552" t="str">
        <f t="shared" ref="CD128" si="147">IF(OR(J128="003"),"SIN_LIQUIDEZ",IF(CG128&gt;0,"SI","NO"))</f>
        <v>NO</v>
      </c>
      <c r="CE128" s="553" t="str">
        <f t="shared" ref="CE128" si="148">IF(BD128=CC128,"VALIDADO","REVISAR")</f>
        <v>VALIDADO</v>
      </c>
      <c r="CF128" s="554">
        <f>+((SUMIFS(REPROGRAM!$U:$U,REPROGRAM!$B:$B,$A128,REPROGRAM!$AA:$AA,"NO"))-(SUMIFS(REPROGRAM!$V:$V,REPROGRAM!$B:$B,$A128,REPROGRAM!$AA:$AA,"NO")))</f>
        <v>0</v>
      </c>
      <c r="CG128" s="554">
        <f t="shared" ref="CG128" si="149">ROUND(BD128-CF128,2)</f>
        <v>0</v>
      </c>
      <c r="CH128" s="554">
        <f t="shared" ref="CH128" si="150">+BD128-CC128</f>
        <v>0</v>
      </c>
      <c r="CI128" s="555" t="e">
        <f t="array" ref="CI128">IF(B128="","",INDEX(CATALOGO!C:C,MATCH(B128,CATALOGO!A:A,0)))</f>
        <v>#N/A</v>
      </c>
      <c r="CJ128" s="555" t="e">
        <f t="array" ref="CJ128">IF(B128="","",INDEX(CATALOGO!B:B,MATCH(B128,CATALOGO!A:A,0)))</f>
        <v>#N/A</v>
      </c>
      <c r="CK128" s="497" t="str">
        <f>IF(D128="","",INDEX(CATALOGO!G:G,MATCH(D128,CATALOGO!D:D,0)))</f>
        <v>COORDINACIÓN ZONAL 4</v>
      </c>
      <c r="CL128" s="497" t="str">
        <f>IF(D128="","",INDEX(CATALOGO!H:H,MATCH(D128,CATALOGO!D:D,0)))</f>
        <v>MANABI</v>
      </c>
      <c r="CM128" s="497" t="str">
        <f>IF(D128="","",INDEX(CATALOGO!I:I,MATCH(D128,CATALOGO!D:D,0)))</f>
        <v>CHONE</v>
      </c>
      <c r="CN128" s="556" t="str">
        <f t="array" ref="CN128">IF(H128="","",INDEX(CATALOGO!AE:AE,MATCH(H128,CATALOGO!AC:AC,0)))</f>
        <v>MANTENIMIENTOS</v>
      </c>
      <c r="CO128" s="497" t="str">
        <f t="shared" ref="CO128" si="151">IF(O128="","","NO APLICA")</f>
        <v>NO APLICA</v>
      </c>
      <c r="CP128" s="497" t="str">
        <f>IF(E128="","",INDEX(CATALOGO!K:K,MATCH(POA_GC_2025!E128,CATALOGO!J:J,0)))</f>
        <v>PPR</v>
      </c>
      <c r="CQ128" s="497" t="str">
        <f t="shared" ref="CQ128" si="152">IF(F128="","",IF(F128="000","CORRIENTE","INVERSIÓN"))</f>
        <v>CORRIENTE</v>
      </c>
      <c r="CR128" s="497" t="str">
        <f t="shared" ref="CR128" si="153">E128&amp;F128&amp;G128</f>
        <v>70000001</v>
      </c>
      <c r="CS128" s="562" t="str">
        <f>IFERROR(VLOOKUP(E128,CATALOGO!$AY$3:$AZ$24,2,0)," ")</f>
        <v xml:space="preserve"> </v>
      </c>
      <c r="CT128" s="563" t="str">
        <f>IF(E128="","",INDEX(CATALOGO!AK:AK,MATCH(POA_GC_2025!E128,CATALOGO!AN:AN,0)))</f>
        <v>Mejorar las condiciones de vida de la población de forma integral, promoviendo el acceso equitativo a salud, vivienda y bienestar social.</v>
      </c>
      <c r="CU128" s="563" t="str">
        <f>IF(E128="","",INDEX(CATALOGO!AL:AL,MATCH(POA_GC_2025!E128,CATALOGO!AN:AN,0)))</f>
        <v>OE3 Incrementar la promoción de la salud en la población a través de los estilos de vida</v>
      </c>
      <c r="CV128" s="552" t="str">
        <f>IF(CU128="","",INDEX(CATALOGO!AM:AM,MATCH(POA_GC_2025!CU128,CATALOGO!AL:AL,0)))</f>
        <v>OE_3</v>
      </c>
      <c r="CW128" s="564"/>
      <c r="CX128" s="565">
        <f>SUMIFS(CERT_ACT_POA!AM:AM,CERT_ACT_POA!C:C,A128)</f>
        <v>0</v>
      </c>
      <c r="CY128" s="565">
        <f t="shared" ref="CY128" si="154">IF(A128="","",BD128-CX128)</f>
        <v>0</v>
      </c>
      <c r="CZ128" s="566">
        <f>SUMIFS(CERT_ACT_POA!$AD:$AD,CERT_ACT_POA!$C:$C,POA_GC_2025!$A128)</f>
        <v>0</v>
      </c>
      <c r="DA128" s="566">
        <f>SUMIFS(CERT_ACT_POA!$AE:$AE,CERT_ACT_POA!$C:$C,POA_GC_2025!$A128)</f>
        <v>0</v>
      </c>
      <c r="DB128" s="566">
        <f>SUMIFS(CERT_ACT_POA!$AF:$AF,CERT_ACT_POA!$C:$C,POA_GC_2025!$A128)</f>
        <v>0</v>
      </c>
      <c r="DC128" s="552" t="str">
        <f t="shared" ref="DC128" si="155">MID(H128,1,2)</f>
        <v>53</v>
      </c>
      <c r="DD128" s="509"/>
      <c r="DE128" s="573"/>
      <c r="DF128" s="574">
        <f>SUMIFS(CERT_PRES!$M:$M,CERT_PRES!$A:$A,$A128)</f>
        <v>0</v>
      </c>
      <c r="DG128" s="574">
        <f>SUMIFS(CERT_PRES!$O:$O,CERT_PRES!$A:$A,$A128)</f>
        <v>0</v>
      </c>
      <c r="DH128" s="574">
        <f>SUMIFS(CERT_PRES!$P:$P,CERT_PRES!$A:$A,$A128)</f>
        <v>0</v>
      </c>
      <c r="DI128" s="587">
        <f t="shared" ref="DI128" si="156">+CF128</f>
        <v>0</v>
      </c>
      <c r="DJ128" s="668">
        <f>IFERROR(VLOOKUP($A128,CERT_PRES!$A$6:$L$3884,12,0),0)</f>
        <v>0</v>
      </c>
      <c r="DK128" s="574" t="str">
        <f t="shared" ref="DK128" si="157">IF(A128="","",IF(ROUND(DF128,2)+ROUND(DG128,2)&lt;=ROUND(CG128,2),"OK","REVISAR"))</f>
        <v>OK</v>
      </c>
      <c r="DL128" s="574" t="str">
        <f t="shared" ref="DL128" si="158">IF(A128="","",IF(ROUND(DF128,2)+ROUND(DG128,2)&lt;=ROUND(CG128+CF128,2),"OK","REVISAR"))</f>
        <v>OK</v>
      </c>
      <c r="DM128" s="574" t="str">
        <f t="shared" ref="DM128" si="159">IF(CD128="SI",BE128+BG128+BI128+BK128+BM128,"")</f>
        <v/>
      </c>
      <c r="DN128" s="574" t="str">
        <f t="shared" ref="DN128" si="160">IF(CE128="SI",IF(DI128&gt;DN128,"ANTICIPADO",IF(AND(DI128&gt;0,DI128&lt;DN128),"ATRASADO",IF(AND(DI128&gt;0,DI128=DN128),"CUMPLIDO",IF(AND(DI128=0,DN128&gt;0),"NO CUMPLIDO","")))),"")</f>
        <v/>
      </c>
      <c r="DO128" s="588">
        <f>IFERROR(VLOOKUP(A128,#REF!,82,0),0)</f>
        <v>0</v>
      </c>
      <c r="DP128" s="589">
        <f t="shared" ref="DP128" si="161">+DF128+DG128</f>
        <v>0</v>
      </c>
      <c r="DQ128" s="590">
        <f t="shared" ref="DQ128" si="162">+CG128-DP128</f>
        <v>0</v>
      </c>
    </row>
    <row r="129" spans="1:121" s="39" customFormat="1" ht="17.25" customHeight="1">
      <c r="A129" s="3" t="s">
        <v>2857</v>
      </c>
      <c r="B129" s="470" t="str">
        <f>IF(D129="","",INDEX(CATALOGO!E:E,MATCH(D129,CATALOGO!D:D,0)))</f>
        <v>HOSPITAL GENERAL DE CHONE</v>
      </c>
      <c r="C129" s="218" t="s">
        <v>2432</v>
      </c>
      <c r="D129" s="471" t="s">
        <v>954</v>
      </c>
      <c r="E129" s="474" t="s">
        <v>586</v>
      </c>
      <c r="F129" s="471" t="str">
        <f t="shared" si="121"/>
        <v>000</v>
      </c>
      <c r="G129" s="472" t="s">
        <v>193</v>
      </c>
      <c r="H129" s="473">
        <v>530404</v>
      </c>
      <c r="I129" s="486" t="s">
        <v>1155</v>
      </c>
      <c r="J129" s="472" t="s">
        <v>193</v>
      </c>
      <c r="K129" s="487" t="str">
        <f>IF(J129="","",INDEX(CATALOGO!AT:AT,MATCH(POA_GC_2025!J129,CATALOGO!AS:AS,0)))</f>
        <v>0000</v>
      </c>
      <c r="L129" s="487" t="str">
        <f>IF(J129="","",INDEX(CATALOGO!AV:AV,MATCH(POA_GC_2025!J129,CATALOGO!AS:AS,0)))</f>
        <v>0000</v>
      </c>
      <c r="M129" s="488" t="str">
        <f>IF(D129="","",INDEX(CATALOGO!E:E,MATCH(D129,CATALOGO!D:D,0)))</f>
        <v>HOSPITAL GENERAL DE CHONE</v>
      </c>
      <c r="N129" s="489" t="str">
        <f>IF(E129="","",INDEX(CATALOGO!L:L,MATCH(POA_GC_2025!E129,CATALOGO!J:J,0)))</f>
        <v>PREVENCION Y REDUCCION DE LA DESNUTRICION CRONICA INFANTIL DCI</v>
      </c>
      <c r="O129" s="490" t="str">
        <f t="shared" si="122"/>
        <v>SIN PROYECTO</v>
      </c>
      <c r="P129" s="491" t="str">
        <f>IF(CR129="","",INDEX(CATALOGO!Q:Q,MATCH(POA_GC_2025!CR129,CATALOGO!P:P,0)))</f>
        <v>NIÑAS Y NIÑOS CON CONTROLES DEL NIÑO SANO PARA SU EDAD</v>
      </c>
      <c r="Q129" s="496" t="str">
        <f>IF(H129="","",INDEX(CATALOGO!AD:AD,MATCH(POA_GC_2025!H129,CATALOGO!AC:AC,0)))</f>
        <v>MAQUINARIAS Y EQUIPOS (INSTALACION- MANTENIMIENTO Y REPARACIONES)</v>
      </c>
      <c r="R129" s="490" t="str">
        <f t="array" ref="R129">IF(J129="","",INDEX(CATALOGO!AR:AR,MATCH(J129,CATALOGO!AS:AS,0)))</f>
        <v>RECURSOS FISCALES</v>
      </c>
      <c r="S129" s="497" t="str">
        <f>IF(K129="","",INDEX(CATALOGO!AU:AU,MATCH(K129,CATALOGO!AT:AT,0)))</f>
        <v>SIN ORGANISMO</v>
      </c>
      <c r="T129" s="497" t="str">
        <f>IF(L129="","",INDEX(CATALOGO!AW:AW,MATCH(POA_GC_2025!L129,CATALOGO!AV:AV,0)))</f>
        <v>SIN CORRELATIVO</v>
      </c>
      <c r="U129" s="498" t="s">
        <v>495</v>
      </c>
      <c r="V129" s="499" t="s">
        <v>2477</v>
      </c>
      <c r="W129" s="499" t="s">
        <v>2478</v>
      </c>
      <c r="X129" s="500" t="str">
        <f t="array" ref="X129">IF(H129="","",INDEX(CATALOGO!AH:AH,MATCH(H129,CATALOGO!AC:AC,0)))</f>
        <v>06</v>
      </c>
      <c r="Y129" s="507" t="str">
        <f t="array" ref="Y129">IF(H129="","",INDEX(CATALOGO!AF:AF,MATCH(H129,CATALOGO!AC:AC,0)))</f>
        <v>NA</v>
      </c>
      <c r="Z129" s="507" t="str">
        <f t="array" ref="Z129">IF(H129="","",INDEX(CATALOGO!AG:AG,MATCH(H129,CATALOGO!AC:AC,0)))</f>
        <v>NA</v>
      </c>
      <c r="AA129" s="508" t="s">
        <v>194</v>
      </c>
      <c r="AB129" s="509"/>
      <c r="AC129" s="510" t="s">
        <v>208</v>
      </c>
      <c r="AD129" s="511" t="s">
        <v>41</v>
      </c>
      <c r="AE129" s="512">
        <v>46173</v>
      </c>
      <c r="AF129" s="512">
        <v>46188</v>
      </c>
      <c r="AG129" s="512">
        <v>46167</v>
      </c>
      <c r="AH129" s="512">
        <v>46190</v>
      </c>
      <c r="AI129" s="512">
        <v>46193</v>
      </c>
      <c r="AJ129" s="519"/>
      <c r="AK129" s="512">
        <v>46203</v>
      </c>
      <c r="AL129" s="512">
        <v>46387</v>
      </c>
      <c r="AM129" s="511" t="s">
        <v>41</v>
      </c>
      <c r="AN129" s="520">
        <v>0</v>
      </c>
      <c r="AO129" s="520">
        <v>0</v>
      </c>
      <c r="AP129" s="520">
        <v>0</v>
      </c>
      <c r="AQ129" s="520">
        <v>0</v>
      </c>
      <c r="AR129" s="520">
        <v>0</v>
      </c>
      <c r="AS129" s="520">
        <v>0</v>
      </c>
      <c r="AT129" s="520">
        <v>0</v>
      </c>
      <c r="AU129" s="520">
        <v>0</v>
      </c>
      <c r="AV129" s="520">
        <v>0</v>
      </c>
      <c r="AW129" s="520">
        <v>0</v>
      </c>
      <c r="AX129" s="520">
        <v>0</v>
      </c>
      <c r="AY129" s="520">
        <v>0</v>
      </c>
      <c r="AZ129" s="533">
        <f t="shared" si="123"/>
        <v>0</v>
      </c>
      <c r="BA129" s="509"/>
      <c r="BB129" s="534">
        <f>SUMIFS(REPROGRAM!W:W,REPROGRAM!B:B,POA_GC_2025!A129)</f>
        <v>0</v>
      </c>
      <c r="BC129" s="534">
        <f>SUMIFS(REPROGRAM!Y:Y,REPROGRAM!B:B,POA_GC_2025!A129)</f>
        <v>0</v>
      </c>
      <c r="BD129" s="534">
        <f t="shared" si="124"/>
        <v>0</v>
      </c>
      <c r="BE129" s="520">
        <v>0</v>
      </c>
      <c r="BF129" s="539">
        <f>SUMIFS(CERT_PRES!$P:$P,CERT_PRES!$A:$A,$A129,CERT_PRES!$Q:$Q,"ENERO")</f>
        <v>0</v>
      </c>
      <c r="BG129" s="520">
        <v>0</v>
      </c>
      <c r="BH129" s="539">
        <f>SUMIFS(CERT_PRES!$P:$P,CERT_PRES!$A:$A,$A129,CERT_PRES!$Q:$Q,"FEBRERO")</f>
        <v>0</v>
      </c>
      <c r="BI129" s="520">
        <v>0</v>
      </c>
      <c r="BJ129" s="539">
        <f>SUMIFS(CERT_PRES!$P:$P,CERT_PRES!$A:$A,$A129,CERT_PRES!$Q:$Q,"MARZO")</f>
        <v>0</v>
      </c>
      <c r="BK129" s="520">
        <v>0</v>
      </c>
      <c r="BL129" s="539">
        <f>SUMIFS(CERT_PRES!$P:$P,CERT_PRES!$A:$A,$A129,CERT_PRES!$Q:$Q,"ABRIL")</f>
        <v>0</v>
      </c>
      <c r="BM129" s="520">
        <v>0</v>
      </c>
      <c r="BN129" s="539">
        <f>SUMIFS(CERT_PRES!$P:$P,CERT_PRES!$A:$A,$A129,CERT_PRES!$Q:$Q,"MAYO")</f>
        <v>0</v>
      </c>
      <c r="BO129" s="520">
        <v>0</v>
      </c>
      <c r="BP129" s="539">
        <f>SUMIFS(CERT_PRES!$P:$P,CERT_PRES!$A:$A,$A129,CERT_PRES!$Q:$Q,"JUNIO")</f>
        <v>0</v>
      </c>
      <c r="BQ129" s="520">
        <v>0</v>
      </c>
      <c r="BR129" s="539">
        <f>SUMIFS(CERT_PRES!$P:$P,CERT_PRES!$A:$A,$A129,CERT_PRES!$Q:$Q,"JULIO")</f>
        <v>0</v>
      </c>
      <c r="BS129" s="520">
        <v>0</v>
      </c>
      <c r="BT129" s="539">
        <f>SUMIFS(CERT_PRES!$P:$P,CERT_PRES!$A:$A,$A129,CERT_PRES!$Q:$Q,"AGOSTO")</f>
        <v>0</v>
      </c>
      <c r="BU129" s="520">
        <v>0</v>
      </c>
      <c r="BV129" s="539">
        <f>SUMIFS(CERT_PRES!$P:$P,CERT_PRES!$A:$A,$A129,CERT_PRES!$Q:$Q,"SEPTIEMBRE")</f>
        <v>0</v>
      </c>
      <c r="BW129" s="520">
        <v>0</v>
      </c>
      <c r="BX129" s="539">
        <f>SUMIFS(CERT_PRES!$P:$P,CERT_PRES!$A:$A,$A129,CERT_PRES!$Q:$Q,"OCTUBRE")</f>
        <v>0</v>
      </c>
      <c r="BY129" s="520">
        <v>0</v>
      </c>
      <c r="BZ129" s="539">
        <f>SUMIFS(CERT_PRES!$P:$P,CERT_PRES!$A:$A,$A129,CERT_PRES!$Q:$Q,"NOVIEMBRE")</f>
        <v>0</v>
      </c>
      <c r="CA129" s="520">
        <v>0</v>
      </c>
      <c r="CB129" s="533">
        <f>SUMIFS(CERT_PRES!$P:$P,CERT_PRES!$A:$A,$A129,CERT_PRES!$Q:$Q,"DICIEMBRE")</f>
        <v>0</v>
      </c>
      <c r="CC129" s="533">
        <f t="shared" si="125"/>
        <v>0</v>
      </c>
      <c r="CD129" s="552" t="str">
        <f t="shared" si="126"/>
        <v>NO</v>
      </c>
      <c r="CE129" s="553" t="str">
        <f t="shared" si="127"/>
        <v>VALIDADO</v>
      </c>
      <c r="CF129" s="554">
        <f>+((SUMIFS(REPROGRAM!$U:$U,REPROGRAM!$B:$B,$A129,REPROGRAM!$AA:$AA,"NO"))-(SUMIFS(REPROGRAM!$V:$V,REPROGRAM!$B:$B,$A129,REPROGRAM!$AA:$AA,"NO")))</f>
        <v>0</v>
      </c>
      <c r="CG129" s="554">
        <f t="shared" si="128"/>
        <v>0</v>
      </c>
      <c r="CH129" s="554">
        <f t="shared" si="129"/>
        <v>0</v>
      </c>
      <c r="CI129" s="555" t="e">
        <f t="array" ref="CI129">IF(B129="","",INDEX(CATALOGO!C:C,MATCH(B129,CATALOGO!A:A,0)))</f>
        <v>#N/A</v>
      </c>
      <c r="CJ129" s="555" t="e">
        <f t="array" ref="CJ129">IF(B129="","",INDEX(CATALOGO!B:B,MATCH(B129,CATALOGO!A:A,0)))</f>
        <v>#N/A</v>
      </c>
      <c r="CK129" s="497" t="str">
        <f>IF(D129="","",INDEX(CATALOGO!G:G,MATCH(D129,CATALOGO!D:D,0)))</f>
        <v>COORDINACIÓN ZONAL 4</v>
      </c>
      <c r="CL129" s="497" t="str">
        <f>IF(D129="","",INDEX(CATALOGO!H:H,MATCH(D129,CATALOGO!D:D,0)))</f>
        <v>MANABI</v>
      </c>
      <c r="CM129" s="497" t="str">
        <f>IF(D129="","",INDEX(CATALOGO!I:I,MATCH(D129,CATALOGO!D:D,0)))</f>
        <v>CHONE</v>
      </c>
      <c r="CN129" s="556" t="str">
        <f t="array" ref="CN129">IF(H129="","",INDEX(CATALOGO!AE:AE,MATCH(H129,CATALOGO!AC:AC,0)))</f>
        <v>MANTENIMIENTOS</v>
      </c>
      <c r="CO129" s="497" t="str">
        <f t="shared" si="130"/>
        <v>NO APLICA</v>
      </c>
      <c r="CP129" s="497" t="str">
        <f>IF(E129="","",INDEX(CATALOGO!K:K,MATCH(POA_GC_2025!E129,CATALOGO!J:J,0)))</f>
        <v>PPR</v>
      </c>
      <c r="CQ129" s="497" t="str">
        <f t="shared" si="131"/>
        <v>CORRIENTE</v>
      </c>
      <c r="CR129" s="497" t="str">
        <f t="shared" si="132"/>
        <v>70000001</v>
      </c>
      <c r="CS129" s="562" t="str">
        <f>IFERROR(VLOOKUP(E129,CATALOGO!$AY$3:$AZ$24,2,0)," ")</f>
        <v xml:space="preserve"> </v>
      </c>
      <c r="CT129" s="563" t="str">
        <f>IF(E129="","",INDEX(CATALOGO!AK:AK,MATCH(POA_GC_2025!E129,CATALOGO!AN:AN,0)))</f>
        <v>Mejorar las condiciones de vida de la población de forma integral, promoviendo el acceso equitativo a salud, vivienda y bienestar social.</v>
      </c>
      <c r="CU129" s="563" t="str">
        <f>IF(E129="","",INDEX(CATALOGO!AL:AL,MATCH(POA_GC_2025!E129,CATALOGO!AN:AN,0)))</f>
        <v>OE3 Incrementar la promoción de la salud en la población a través de los estilos de vida</v>
      </c>
      <c r="CV129" s="552" t="str">
        <f>IF(CU129="","",INDEX(CATALOGO!AM:AM,MATCH(POA_GC_2025!CU129,CATALOGO!AL:AL,0)))</f>
        <v>OE_3</v>
      </c>
      <c r="CW129" s="564"/>
      <c r="CX129" s="565">
        <f>SUMIFS(CERT_ACT_POA!AM:AM,CERT_ACT_POA!C:C,A129)</f>
        <v>0</v>
      </c>
      <c r="CY129" s="565">
        <f t="shared" si="133"/>
        <v>0</v>
      </c>
      <c r="CZ129" s="566">
        <f>SUMIFS(CERT_ACT_POA!$AD:$AD,CERT_ACT_POA!$C:$C,POA_GC_2025!$A129)</f>
        <v>0</v>
      </c>
      <c r="DA129" s="566">
        <f>SUMIFS(CERT_ACT_POA!$AE:$AE,CERT_ACT_POA!$C:$C,POA_GC_2025!$A129)</f>
        <v>0</v>
      </c>
      <c r="DB129" s="566">
        <f>SUMIFS(CERT_ACT_POA!$AF:$AF,CERT_ACT_POA!$C:$C,POA_GC_2025!$A129)</f>
        <v>0</v>
      </c>
      <c r="DC129" s="552" t="str">
        <f t="shared" si="134"/>
        <v>53</v>
      </c>
      <c r="DD129" s="509"/>
      <c r="DE129" s="573"/>
      <c r="DF129" s="574">
        <f>SUMIFS(CERT_PRES!$M:$M,CERT_PRES!$A:$A,$A129)</f>
        <v>0</v>
      </c>
      <c r="DG129" s="574">
        <f>SUMIFS(CERT_PRES!$O:$O,CERT_PRES!$A:$A,$A129)</f>
        <v>0</v>
      </c>
      <c r="DH129" s="574">
        <f>SUMIFS(CERT_PRES!$P:$P,CERT_PRES!$A:$A,$A129)</f>
        <v>0</v>
      </c>
      <c r="DI129" s="587">
        <f t="shared" si="135"/>
        <v>0</v>
      </c>
      <c r="DJ129" s="668">
        <f>IFERROR(VLOOKUP($A129,CERT_PRES!$A$6:$L$3884,12,0),0)</f>
        <v>0</v>
      </c>
      <c r="DK129" s="574" t="str">
        <f t="shared" si="136"/>
        <v>OK</v>
      </c>
      <c r="DL129" s="574" t="str">
        <f t="shared" si="137"/>
        <v>OK</v>
      </c>
      <c r="DM129" s="574" t="str">
        <f t="shared" si="138"/>
        <v/>
      </c>
      <c r="DN129" s="574" t="str">
        <f t="shared" si="139"/>
        <v/>
      </c>
      <c r="DO129" s="588">
        <f>IFERROR(VLOOKUP(A129,#REF!,82,0),0)</f>
        <v>0</v>
      </c>
      <c r="DP129" s="589">
        <f t="shared" si="140"/>
        <v>0</v>
      </c>
      <c r="DQ129" s="590">
        <f t="shared" si="141"/>
        <v>0</v>
      </c>
    </row>
    <row r="130" spans="1:121" s="39" customFormat="1" ht="17.25" customHeight="1">
      <c r="A130" s="3" t="s">
        <v>2858</v>
      </c>
      <c r="B130" s="470" t="str">
        <f>IF(D130="","",INDEX(CATALOGO!E:E,MATCH(D130,CATALOGO!D:D,0)))</f>
        <v>HOSPITAL GENERAL DE CHONE</v>
      </c>
      <c r="C130" s="218" t="s">
        <v>2431</v>
      </c>
      <c r="D130" s="471" t="s">
        <v>954</v>
      </c>
      <c r="E130" s="474" t="s">
        <v>586</v>
      </c>
      <c r="F130" s="471" t="str">
        <f t="shared" si="121"/>
        <v>000</v>
      </c>
      <c r="G130" s="472" t="s">
        <v>193</v>
      </c>
      <c r="H130" s="473">
        <v>530813</v>
      </c>
      <c r="I130" s="486" t="s">
        <v>1155</v>
      </c>
      <c r="J130" s="472" t="s">
        <v>193</v>
      </c>
      <c r="K130" s="487" t="str">
        <f>IF(J130="","",INDEX(CATALOGO!AT:AT,MATCH(POA_GC_2025!J130,CATALOGO!AS:AS,0)))</f>
        <v>0000</v>
      </c>
      <c r="L130" s="487" t="str">
        <f>IF(J130="","",INDEX(CATALOGO!AV:AV,MATCH(POA_GC_2025!J130,CATALOGO!AS:AS,0)))</f>
        <v>0000</v>
      </c>
      <c r="M130" s="488" t="str">
        <f>IF(D130="","",INDEX(CATALOGO!E:E,MATCH(D130,CATALOGO!D:D,0)))</f>
        <v>HOSPITAL GENERAL DE CHONE</v>
      </c>
      <c r="N130" s="489" t="str">
        <f>IF(E130="","",INDEX(CATALOGO!L:L,MATCH(POA_GC_2025!E130,CATALOGO!J:J,0)))</f>
        <v>PREVENCION Y REDUCCION DE LA DESNUTRICION CRONICA INFANTIL DCI</v>
      </c>
      <c r="O130" s="490" t="str">
        <f t="shared" si="122"/>
        <v>SIN PROYECTO</v>
      </c>
      <c r="P130" s="491" t="str">
        <f>IF(CR130="","",INDEX(CATALOGO!Q:Q,MATCH(POA_GC_2025!CR130,CATALOGO!P:P,0)))</f>
        <v>NIÑAS Y NIÑOS CON CONTROLES DEL NIÑO SANO PARA SU EDAD</v>
      </c>
      <c r="Q130" s="496" t="str">
        <f>IF(H130="","",INDEX(CATALOGO!AD:AD,MATCH(POA_GC_2025!H130,CATALOGO!AC:AC,0)))</f>
        <v>REPUESTOS Y ACCESORIOS</v>
      </c>
      <c r="R130" s="490" t="str">
        <f t="array" ref="R130">IF(J130="","",INDEX(CATALOGO!AR:AR,MATCH(J130,CATALOGO!AS:AS,0)))</f>
        <v>RECURSOS FISCALES</v>
      </c>
      <c r="S130" s="497" t="str">
        <f>IF(K130="","",INDEX(CATALOGO!AU:AU,MATCH(K130,CATALOGO!AT:AT,0)))</f>
        <v>SIN ORGANISMO</v>
      </c>
      <c r="T130" s="497" t="str">
        <f>IF(L130="","",INDEX(CATALOGO!AW:AW,MATCH(POA_GC_2025!L130,CATALOGO!AV:AV,0)))</f>
        <v>SIN CORRELATIVO</v>
      </c>
      <c r="U130" s="498" t="s">
        <v>495</v>
      </c>
      <c r="V130" s="499" t="s">
        <v>2477</v>
      </c>
      <c r="W130" s="499" t="s">
        <v>2478</v>
      </c>
      <c r="X130" s="500" t="str">
        <f t="array" ref="X130">IF(H130="","",INDEX(CATALOGO!AH:AH,MATCH(H130,CATALOGO!AC:AC,0)))</f>
        <v>02</v>
      </c>
      <c r="Y130" s="507" t="str">
        <f t="array" ref="Y130">IF(H130="","",INDEX(CATALOGO!AF:AF,MATCH(H130,CATALOGO!AC:AC,0)))</f>
        <v>NA</v>
      </c>
      <c r="Z130" s="507" t="str">
        <f t="array" ref="Z130">IF(H130="","",INDEX(CATALOGO!AG:AG,MATCH(H130,CATALOGO!AC:AC,0)))</f>
        <v>NA</v>
      </c>
      <c r="AA130" s="508" t="s">
        <v>194</v>
      </c>
      <c r="AB130" s="509"/>
      <c r="AC130" s="510" t="s">
        <v>208</v>
      </c>
      <c r="AD130" s="511" t="s">
        <v>41</v>
      </c>
      <c r="AE130" s="512">
        <v>46173</v>
      </c>
      <c r="AF130" s="512">
        <v>46188</v>
      </c>
      <c r="AG130" s="512">
        <v>46167</v>
      </c>
      <c r="AH130" s="512">
        <v>46190</v>
      </c>
      <c r="AI130" s="512">
        <v>46193</v>
      </c>
      <c r="AJ130" s="519"/>
      <c r="AK130" s="512">
        <v>46203</v>
      </c>
      <c r="AL130" s="512">
        <v>46387</v>
      </c>
      <c r="AM130" s="511" t="s">
        <v>41</v>
      </c>
      <c r="AN130" s="520">
        <v>0</v>
      </c>
      <c r="AO130" s="520">
        <v>0</v>
      </c>
      <c r="AP130" s="520">
        <v>0</v>
      </c>
      <c r="AQ130" s="520">
        <v>0</v>
      </c>
      <c r="AR130" s="520">
        <v>0</v>
      </c>
      <c r="AS130" s="520">
        <v>0</v>
      </c>
      <c r="AT130" s="520">
        <v>0</v>
      </c>
      <c r="AU130" s="520">
        <v>0</v>
      </c>
      <c r="AV130" s="520">
        <v>0</v>
      </c>
      <c r="AW130" s="520">
        <v>0</v>
      </c>
      <c r="AX130" s="520">
        <v>0</v>
      </c>
      <c r="AY130" s="520">
        <v>0</v>
      </c>
      <c r="AZ130" s="533">
        <f t="shared" si="123"/>
        <v>0</v>
      </c>
      <c r="BA130" s="509"/>
      <c r="BB130" s="534">
        <f>SUMIFS(REPROGRAM!W:W,REPROGRAM!B:B,POA_GC_2025!A130)</f>
        <v>0</v>
      </c>
      <c r="BC130" s="534">
        <f>SUMIFS(REPROGRAM!Y:Y,REPROGRAM!B:B,POA_GC_2025!A130)</f>
        <v>0</v>
      </c>
      <c r="BD130" s="534">
        <f t="shared" si="124"/>
        <v>0</v>
      </c>
      <c r="BE130" s="520">
        <v>0</v>
      </c>
      <c r="BF130" s="539">
        <f>SUMIFS(CERT_PRES!$P:$P,CERT_PRES!$A:$A,$A130,CERT_PRES!$Q:$Q,"ENERO")</f>
        <v>0</v>
      </c>
      <c r="BG130" s="520">
        <v>0</v>
      </c>
      <c r="BH130" s="539">
        <f>SUMIFS(CERT_PRES!$P:$P,CERT_PRES!$A:$A,$A130,CERT_PRES!$Q:$Q,"FEBRERO")</f>
        <v>0</v>
      </c>
      <c r="BI130" s="520">
        <v>0</v>
      </c>
      <c r="BJ130" s="539">
        <f>SUMIFS(CERT_PRES!$P:$P,CERT_PRES!$A:$A,$A130,CERT_PRES!$Q:$Q,"MARZO")</f>
        <v>0</v>
      </c>
      <c r="BK130" s="520">
        <v>0</v>
      </c>
      <c r="BL130" s="539">
        <f>SUMIFS(CERT_PRES!$P:$P,CERT_PRES!$A:$A,$A130,CERT_PRES!$Q:$Q,"ABRIL")</f>
        <v>0</v>
      </c>
      <c r="BM130" s="520">
        <v>0</v>
      </c>
      <c r="BN130" s="539">
        <f>SUMIFS(CERT_PRES!$P:$P,CERT_PRES!$A:$A,$A130,CERT_PRES!$Q:$Q,"MAYO")</f>
        <v>0</v>
      </c>
      <c r="BO130" s="520">
        <v>0</v>
      </c>
      <c r="BP130" s="539">
        <f>SUMIFS(CERT_PRES!$P:$P,CERT_PRES!$A:$A,$A130,CERT_PRES!$Q:$Q,"JUNIO")</f>
        <v>0</v>
      </c>
      <c r="BQ130" s="520">
        <v>0</v>
      </c>
      <c r="BR130" s="539">
        <f>SUMIFS(CERT_PRES!$P:$P,CERT_PRES!$A:$A,$A130,CERT_PRES!$Q:$Q,"JULIO")</f>
        <v>0</v>
      </c>
      <c r="BS130" s="520">
        <v>0</v>
      </c>
      <c r="BT130" s="539">
        <f>SUMIFS(CERT_PRES!$P:$P,CERT_PRES!$A:$A,$A130,CERT_PRES!$Q:$Q,"AGOSTO")</f>
        <v>0</v>
      </c>
      <c r="BU130" s="520">
        <v>0</v>
      </c>
      <c r="BV130" s="539">
        <f>SUMIFS(CERT_PRES!$P:$P,CERT_PRES!$A:$A,$A130,CERT_PRES!$Q:$Q,"SEPTIEMBRE")</f>
        <v>0</v>
      </c>
      <c r="BW130" s="520">
        <v>0</v>
      </c>
      <c r="BX130" s="539">
        <f>SUMIFS(CERT_PRES!$P:$P,CERT_PRES!$A:$A,$A130,CERT_PRES!$Q:$Q,"OCTUBRE")</f>
        <v>0</v>
      </c>
      <c r="BY130" s="520">
        <v>0</v>
      </c>
      <c r="BZ130" s="539">
        <f>SUMIFS(CERT_PRES!$P:$P,CERT_PRES!$A:$A,$A130,CERT_PRES!$Q:$Q,"NOVIEMBRE")</f>
        <v>0</v>
      </c>
      <c r="CA130" s="520">
        <v>0</v>
      </c>
      <c r="CB130" s="533">
        <f>SUMIFS(CERT_PRES!$P:$P,CERT_PRES!$A:$A,$A130,CERT_PRES!$Q:$Q,"DICIEMBRE")</f>
        <v>0</v>
      </c>
      <c r="CC130" s="533">
        <f t="shared" si="125"/>
        <v>0</v>
      </c>
      <c r="CD130" s="552" t="str">
        <f t="shared" si="126"/>
        <v>NO</v>
      </c>
      <c r="CE130" s="553" t="str">
        <f t="shared" si="127"/>
        <v>VALIDADO</v>
      </c>
      <c r="CF130" s="554">
        <f>+((SUMIFS(REPROGRAM!$U:$U,REPROGRAM!$B:$B,$A130,REPROGRAM!$AA:$AA,"NO"))-(SUMIFS(REPROGRAM!$V:$V,REPROGRAM!$B:$B,$A130,REPROGRAM!$AA:$AA,"NO")))</f>
        <v>0</v>
      </c>
      <c r="CG130" s="554">
        <f t="shared" si="128"/>
        <v>0</v>
      </c>
      <c r="CH130" s="554">
        <f t="shared" si="129"/>
        <v>0</v>
      </c>
      <c r="CI130" s="555" t="e">
        <f t="array" ref="CI130">IF(B130="","",INDEX(CATALOGO!C:C,MATCH(B130,CATALOGO!A:A,0)))</f>
        <v>#N/A</v>
      </c>
      <c r="CJ130" s="555" t="e">
        <f t="array" ref="CJ130">IF(B130="","",INDEX(CATALOGO!B:B,MATCH(B130,CATALOGO!A:A,0)))</f>
        <v>#N/A</v>
      </c>
      <c r="CK130" s="497" t="str">
        <f>IF(D130="","",INDEX(CATALOGO!G:G,MATCH(D130,CATALOGO!D:D,0)))</f>
        <v>COORDINACIÓN ZONAL 4</v>
      </c>
      <c r="CL130" s="497" t="str">
        <f>IF(D130="","",INDEX(CATALOGO!H:H,MATCH(D130,CATALOGO!D:D,0)))</f>
        <v>MANABI</v>
      </c>
      <c r="CM130" s="497" t="str">
        <f>IF(D130="","",INDEX(CATALOGO!I:I,MATCH(D130,CATALOGO!D:D,0)))</f>
        <v>CHONE</v>
      </c>
      <c r="CN130" s="556" t="str">
        <f t="array" ref="CN130">IF(H130="","",INDEX(CATALOGO!AE:AE,MATCH(H130,CATALOGO!AC:AC,0)))</f>
        <v>MANTENIMIENTOS</v>
      </c>
      <c r="CO130" s="497" t="str">
        <f t="shared" si="130"/>
        <v>NO APLICA</v>
      </c>
      <c r="CP130" s="497" t="str">
        <f>IF(E130="","",INDEX(CATALOGO!K:K,MATCH(POA_GC_2025!E130,CATALOGO!J:J,0)))</f>
        <v>PPR</v>
      </c>
      <c r="CQ130" s="497" t="str">
        <f t="shared" si="131"/>
        <v>CORRIENTE</v>
      </c>
      <c r="CR130" s="497" t="str">
        <f t="shared" si="132"/>
        <v>70000001</v>
      </c>
      <c r="CS130" s="562" t="str">
        <f>IFERROR(VLOOKUP(E130,CATALOGO!$AY$3:$AZ$24,2,0)," ")</f>
        <v xml:space="preserve"> </v>
      </c>
      <c r="CT130" s="563" t="str">
        <f>IF(E130="","",INDEX(CATALOGO!AK:AK,MATCH(POA_GC_2025!E130,CATALOGO!AN:AN,0)))</f>
        <v>Mejorar las condiciones de vida de la población de forma integral, promoviendo el acceso equitativo a salud, vivienda y bienestar social.</v>
      </c>
      <c r="CU130" s="563" t="str">
        <f>IF(E130="","",INDEX(CATALOGO!AL:AL,MATCH(POA_GC_2025!E130,CATALOGO!AN:AN,0)))</f>
        <v>OE3 Incrementar la promoción de la salud en la población a través de los estilos de vida</v>
      </c>
      <c r="CV130" s="552" t="str">
        <f>IF(CU130="","",INDEX(CATALOGO!AM:AM,MATCH(POA_GC_2025!CU130,CATALOGO!AL:AL,0)))</f>
        <v>OE_3</v>
      </c>
      <c r="CW130" s="564"/>
      <c r="CX130" s="565">
        <f>SUMIFS(CERT_ACT_POA!AM:AM,CERT_ACT_POA!C:C,A130)</f>
        <v>0</v>
      </c>
      <c r="CY130" s="565">
        <f t="shared" si="133"/>
        <v>0</v>
      </c>
      <c r="CZ130" s="566">
        <f>SUMIFS(CERT_ACT_POA!$AD:$AD,CERT_ACT_POA!$C:$C,POA_GC_2025!$A130)</f>
        <v>0</v>
      </c>
      <c r="DA130" s="566">
        <f>SUMIFS(CERT_ACT_POA!$AE:$AE,CERT_ACT_POA!$C:$C,POA_GC_2025!$A130)</f>
        <v>0</v>
      </c>
      <c r="DB130" s="566">
        <f>SUMIFS(CERT_ACT_POA!$AF:$AF,CERT_ACT_POA!$C:$C,POA_GC_2025!$A130)</f>
        <v>0</v>
      </c>
      <c r="DC130" s="552" t="str">
        <f t="shared" si="134"/>
        <v>53</v>
      </c>
      <c r="DD130" s="509"/>
      <c r="DE130" s="573"/>
      <c r="DF130" s="574">
        <f>SUMIFS(CERT_PRES!$M:$M,CERT_PRES!$A:$A,$A130)</f>
        <v>0</v>
      </c>
      <c r="DG130" s="574">
        <f>SUMIFS(CERT_PRES!$O:$O,CERT_PRES!$A:$A,$A130)</f>
        <v>0</v>
      </c>
      <c r="DH130" s="574">
        <f>SUMIFS(CERT_PRES!$P:$P,CERT_PRES!$A:$A,$A130)</f>
        <v>0</v>
      </c>
      <c r="DI130" s="587">
        <f t="shared" si="135"/>
        <v>0</v>
      </c>
      <c r="DJ130" s="668">
        <f>IFERROR(VLOOKUP($A130,CERT_PRES!$A$6:$L$3884,12,0),0)</f>
        <v>0</v>
      </c>
      <c r="DK130" s="574" t="str">
        <f t="shared" si="136"/>
        <v>OK</v>
      </c>
      <c r="DL130" s="574" t="str">
        <f t="shared" si="137"/>
        <v>OK</v>
      </c>
      <c r="DM130" s="574" t="str">
        <f t="shared" si="138"/>
        <v/>
      </c>
      <c r="DN130" s="574" t="str">
        <f t="shared" si="139"/>
        <v/>
      </c>
      <c r="DO130" s="588">
        <f>IFERROR(VLOOKUP(A130,#REF!,82,0),0)</f>
        <v>0</v>
      </c>
      <c r="DP130" s="589">
        <f t="shared" si="140"/>
        <v>0</v>
      </c>
      <c r="DQ130" s="590">
        <f t="shared" si="141"/>
        <v>0</v>
      </c>
    </row>
    <row r="131" spans="1:121" s="39" customFormat="1" ht="17.25" customHeight="1">
      <c r="A131" s="3" t="s">
        <v>2859</v>
      </c>
      <c r="B131" s="470" t="str">
        <f>IF(D131="","",INDEX(CATALOGO!E:E,MATCH(D131,CATALOGO!D:D,0)))</f>
        <v>HOSPITAL GENERAL DE CHONE</v>
      </c>
      <c r="C131" s="218" t="s">
        <v>2432</v>
      </c>
      <c r="D131" s="471" t="s">
        <v>954</v>
      </c>
      <c r="E131" s="474" t="s">
        <v>586</v>
      </c>
      <c r="F131" s="471" t="str">
        <f t="shared" si="121"/>
        <v>000</v>
      </c>
      <c r="G131" s="472" t="s">
        <v>193</v>
      </c>
      <c r="H131" s="473">
        <v>530404</v>
      </c>
      <c r="I131" s="486" t="s">
        <v>1155</v>
      </c>
      <c r="J131" s="472" t="s">
        <v>193</v>
      </c>
      <c r="K131" s="487" t="str">
        <f>IF(J131="","",INDEX(CATALOGO!AT:AT,MATCH(POA_GC_2025!J131,CATALOGO!AS:AS,0)))</f>
        <v>0000</v>
      </c>
      <c r="L131" s="487" t="str">
        <f>IF(J131="","",INDEX(CATALOGO!AV:AV,MATCH(POA_GC_2025!J131,CATALOGO!AS:AS,0)))</f>
        <v>0000</v>
      </c>
      <c r="M131" s="488" t="str">
        <f>IF(D131="","",INDEX(CATALOGO!E:E,MATCH(D131,CATALOGO!D:D,0)))</f>
        <v>HOSPITAL GENERAL DE CHONE</v>
      </c>
      <c r="N131" s="489" t="str">
        <f>IF(E131="","",INDEX(CATALOGO!L:L,MATCH(POA_GC_2025!E131,CATALOGO!J:J,0)))</f>
        <v>PREVENCION Y REDUCCION DE LA DESNUTRICION CRONICA INFANTIL DCI</v>
      </c>
      <c r="O131" s="490" t="str">
        <f t="shared" si="122"/>
        <v>SIN PROYECTO</v>
      </c>
      <c r="P131" s="491" t="str">
        <f>IF(CR131="","",INDEX(CATALOGO!Q:Q,MATCH(POA_GC_2025!CR131,CATALOGO!P:P,0)))</f>
        <v>NIÑAS Y NIÑOS CON CONTROLES DEL NIÑO SANO PARA SU EDAD</v>
      </c>
      <c r="Q131" s="496" t="str">
        <f>IF(H131="","",INDEX(CATALOGO!AD:AD,MATCH(POA_GC_2025!H131,CATALOGO!AC:AC,0)))</f>
        <v>MAQUINARIAS Y EQUIPOS (INSTALACION- MANTENIMIENTO Y REPARACIONES)</v>
      </c>
      <c r="R131" s="490" t="str">
        <f t="array" ref="R131">IF(J131="","",INDEX(CATALOGO!AR:AR,MATCH(J131,CATALOGO!AS:AS,0)))</f>
        <v>RECURSOS FISCALES</v>
      </c>
      <c r="S131" s="497" t="str">
        <f>IF(K131="","",INDEX(CATALOGO!AU:AU,MATCH(K131,CATALOGO!AT:AT,0)))</f>
        <v>SIN ORGANISMO</v>
      </c>
      <c r="T131" s="497" t="str">
        <f>IF(L131="","",INDEX(CATALOGO!AW:AW,MATCH(POA_GC_2025!L131,CATALOGO!AV:AV,0)))</f>
        <v>SIN CORRELATIVO</v>
      </c>
      <c r="U131" s="498" t="s">
        <v>495</v>
      </c>
      <c r="V131" s="499" t="s">
        <v>2477</v>
      </c>
      <c r="W131" s="499" t="s">
        <v>2478</v>
      </c>
      <c r="X131" s="500" t="str">
        <f t="array" ref="X131">IF(H131="","",INDEX(CATALOGO!AH:AH,MATCH(H131,CATALOGO!AC:AC,0)))</f>
        <v>06</v>
      </c>
      <c r="Y131" s="507" t="str">
        <f t="array" ref="Y131">IF(H131="","",INDEX(CATALOGO!AF:AF,MATCH(H131,CATALOGO!AC:AC,0)))</f>
        <v>NA</v>
      </c>
      <c r="Z131" s="507" t="str">
        <f t="array" ref="Z131">IF(H131="","",INDEX(CATALOGO!AG:AG,MATCH(H131,CATALOGO!AC:AC,0)))</f>
        <v>NA</v>
      </c>
      <c r="AA131" s="508" t="s">
        <v>194</v>
      </c>
      <c r="AB131" s="509"/>
      <c r="AC131" s="510" t="s">
        <v>208</v>
      </c>
      <c r="AD131" s="511" t="s">
        <v>41</v>
      </c>
      <c r="AE131" s="512">
        <v>46173</v>
      </c>
      <c r="AF131" s="512">
        <v>46188</v>
      </c>
      <c r="AG131" s="512">
        <v>46167</v>
      </c>
      <c r="AH131" s="512">
        <v>46190</v>
      </c>
      <c r="AI131" s="512">
        <v>46193</v>
      </c>
      <c r="AJ131" s="519"/>
      <c r="AK131" s="512">
        <v>46203</v>
      </c>
      <c r="AL131" s="512">
        <v>46387</v>
      </c>
      <c r="AM131" s="511" t="s">
        <v>41</v>
      </c>
      <c r="AN131" s="520">
        <v>0</v>
      </c>
      <c r="AO131" s="520">
        <v>0</v>
      </c>
      <c r="AP131" s="520">
        <v>0</v>
      </c>
      <c r="AQ131" s="520">
        <v>0</v>
      </c>
      <c r="AR131" s="520">
        <v>0</v>
      </c>
      <c r="AS131" s="520">
        <v>0</v>
      </c>
      <c r="AT131" s="520">
        <v>0</v>
      </c>
      <c r="AU131" s="520">
        <v>0</v>
      </c>
      <c r="AV131" s="520">
        <v>0</v>
      </c>
      <c r="AW131" s="520">
        <v>0</v>
      </c>
      <c r="AX131" s="520">
        <v>0</v>
      </c>
      <c r="AY131" s="520">
        <v>0</v>
      </c>
      <c r="AZ131" s="533">
        <f t="shared" si="123"/>
        <v>0</v>
      </c>
      <c r="BA131" s="509"/>
      <c r="BB131" s="534">
        <f>SUMIFS(REPROGRAM!W:W,REPROGRAM!B:B,POA_GC_2025!A131)</f>
        <v>0</v>
      </c>
      <c r="BC131" s="534">
        <f>SUMIFS(REPROGRAM!Y:Y,REPROGRAM!B:B,POA_GC_2025!A131)</f>
        <v>0</v>
      </c>
      <c r="BD131" s="534">
        <f t="shared" si="124"/>
        <v>0</v>
      </c>
      <c r="BE131" s="520">
        <v>0</v>
      </c>
      <c r="BF131" s="539">
        <f>SUMIFS(CERT_PRES!$P:$P,CERT_PRES!$A:$A,$A131,CERT_PRES!$Q:$Q,"ENERO")</f>
        <v>0</v>
      </c>
      <c r="BG131" s="520">
        <v>0</v>
      </c>
      <c r="BH131" s="539">
        <f>SUMIFS(CERT_PRES!$P:$P,CERT_PRES!$A:$A,$A131,CERT_PRES!$Q:$Q,"FEBRERO")</f>
        <v>0</v>
      </c>
      <c r="BI131" s="520">
        <v>0</v>
      </c>
      <c r="BJ131" s="539">
        <f>SUMIFS(CERT_PRES!$P:$P,CERT_PRES!$A:$A,$A131,CERT_PRES!$Q:$Q,"MARZO")</f>
        <v>0</v>
      </c>
      <c r="BK131" s="520">
        <v>0</v>
      </c>
      <c r="BL131" s="539">
        <f>SUMIFS(CERT_PRES!$P:$P,CERT_PRES!$A:$A,$A131,CERT_PRES!$Q:$Q,"ABRIL")</f>
        <v>0</v>
      </c>
      <c r="BM131" s="520">
        <v>0</v>
      </c>
      <c r="BN131" s="539">
        <f>SUMIFS(CERT_PRES!$P:$P,CERT_PRES!$A:$A,$A131,CERT_PRES!$Q:$Q,"MAYO")</f>
        <v>0</v>
      </c>
      <c r="BO131" s="520">
        <v>0</v>
      </c>
      <c r="BP131" s="539">
        <f>SUMIFS(CERT_PRES!$P:$P,CERT_PRES!$A:$A,$A131,CERT_PRES!$Q:$Q,"JUNIO")</f>
        <v>0</v>
      </c>
      <c r="BQ131" s="520">
        <v>0</v>
      </c>
      <c r="BR131" s="539">
        <f>SUMIFS(CERT_PRES!$P:$P,CERT_PRES!$A:$A,$A131,CERT_PRES!$Q:$Q,"JULIO")</f>
        <v>0</v>
      </c>
      <c r="BS131" s="520">
        <v>0</v>
      </c>
      <c r="BT131" s="539">
        <f>SUMIFS(CERT_PRES!$P:$P,CERT_PRES!$A:$A,$A131,CERT_PRES!$Q:$Q,"AGOSTO")</f>
        <v>0</v>
      </c>
      <c r="BU131" s="520">
        <v>0</v>
      </c>
      <c r="BV131" s="539">
        <f>SUMIFS(CERT_PRES!$P:$P,CERT_PRES!$A:$A,$A131,CERT_PRES!$Q:$Q,"SEPTIEMBRE")</f>
        <v>0</v>
      </c>
      <c r="BW131" s="520">
        <v>0</v>
      </c>
      <c r="BX131" s="539">
        <f>SUMIFS(CERT_PRES!$P:$P,CERT_PRES!$A:$A,$A131,CERT_PRES!$Q:$Q,"OCTUBRE")</f>
        <v>0</v>
      </c>
      <c r="BY131" s="520">
        <v>0</v>
      </c>
      <c r="BZ131" s="539">
        <f>SUMIFS(CERT_PRES!$P:$P,CERT_PRES!$A:$A,$A131,CERT_PRES!$Q:$Q,"NOVIEMBRE")</f>
        <v>0</v>
      </c>
      <c r="CA131" s="520">
        <v>0</v>
      </c>
      <c r="CB131" s="533">
        <f>SUMIFS(CERT_PRES!$P:$P,CERT_PRES!$A:$A,$A131,CERT_PRES!$Q:$Q,"DICIEMBRE")</f>
        <v>0</v>
      </c>
      <c r="CC131" s="533">
        <f t="shared" si="125"/>
        <v>0</v>
      </c>
      <c r="CD131" s="552" t="str">
        <f t="shared" si="126"/>
        <v>NO</v>
      </c>
      <c r="CE131" s="553" t="str">
        <f t="shared" si="127"/>
        <v>VALIDADO</v>
      </c>
      <c r="CF131" s="554">
        <f>+((SUMIFS(REPROGRAM!$U:$U,REPROGRAM!$B:$B,$A131,REPROGRAM!$AA:$AA,"NO"))-(SUMIFS(REPROGRAM!$V:$V,REPROGRAM!$B:$B,$A131,REPROGRAM!$AA:$AA,"NO")))</f>
        <v>0</v>
      </c>
      <c r="CG131" s="554">
        <f t="shared" si="128"/>
        <v>0</v>
      </c>
      <c r="CH131" s="554">
        <f t="shared" si="129"/>
        <v>0</v>
      </c>
      <c r="CI131" s="555" t="e">
        <f t="array" ref="CI131">IF(B131="","",INDEX(CATALOGO!C:C,MATCH(B131,CATALOGO!A:A,0)))</f>
        <v>#N/A</v>
      </c>
      <c r="CJ131" s="555" t="e">
        <f t="array" ref="CJ131">IF(B131="","",INDEX(CATALOGO!B:B,MATCH(B131,CATALOGO!A:A,0)))</f>
        <v>#N/A</v>
      </c>
      <c r="CK131" s="497" t="str">
        <f>IF(D131="","",INDEX(CATALOGO!G:G,MATCH(D131,CATALOGO!D:D,0)))</f>
        <v>COORDINACIÓN ZONAL 4</v>
      </c>
      <c r="CL131" s="497" t="str">
        <f>IF(D131="","",INDEX(CATALOGO!H:H,MATCH(D131,CATALOGO!D:D,0)))</f>
        <v>MANABI</v>
      </c>
      <c r="CM131" s="497" t="str">
        <f>IF(D131="","",INDEX(CATALOGO!I:I,MATCH(D131,CATALOGO!D:D,0)))</f>
        <v>CHONE</v>
      </c>
      <c r="CN131" s="556" t="str">
        <f t="array" ref="CN131">IF(H131="","",INDEX(CATALOGO!AE:AE,MATCH(H131,CATALOGO!AC:AC,0)))</f>
        <v>MANTENIMIENTOS</v>
      </c>
      <c r="CO131" s="497" t="str">
        <f t="shared" si="130"/>
        <v>NO APLICA</v>
      </c>
      <c r="CP131" s="497" t="str">
        <f>IF(E131="","",INDEX(CATALOGO!K:K,MATCH(POA_GC_2025!E131,CATALOGO!J:J,0)))</f>
        <v>PPR</v>
      </c>
      <c r="CQ131" s="497" t="str">
        <f t="shared" si="131"/>
        <v>CORRIENTE</v>
      </c>
      <c r="CR131" s="497" t="str">
        <f t="shared" si="132"/>
        <v>70000001</v>
      </c>
      <c r="CS131" s="562" t="str">
        <f>IFERROR(VLOOKUP(E131,CATALOGO!$AY$3:$AZ$24,2,0)," ")</f>
        <v xml:space="preserve"> </v>
      </c>
      <c r="CT131" s="563" t="str">
        <f>IF(E131="","",INDEX(CATALOGO!AK:AK,MATCH(POA_GC_2025!E131,CATALOGO!AN:AN,0)))</f>
        <v>Mejorar las condiciones de vida de la población de forma integral, promoviendo el acceso equitativo a salud, vivienda y bienestar social.</v>
      </c>
      <c r="CU131" s="563" t="str">
        <f>IF(E131="","",INDEX(CATALOGO!AL:AL,MATCH(POA_GC_2025!E131,CATALOGO!AN:AN,0)))</f>
        <v>OE3 Incrementar la promoción de la salud en la población a través de los estilos de vida</v>
      </c>
      <c r="CV131" s="552" t="str">
        <f>IF(CU131="","",INDEX(CATALOGO!AM:AM,MATCH(POA_GC_2025!CU131,CATALOGO!AL:AL,0)))</f>
        <v>OE_3</v>
      </c>
      <c r="CW131" s="564"/>
      <c r="CX131" s="565">
        <f>SUMIFS(CERT_ACT_POA!AM:AM,CERT_ACT_POA!C:C,A131)</f>
        <v>0</v>
      </c>
      <c r="CY131" s="565">
        <f t="shared" si="133"/>
        <v>0</v>
      </c>
      <c r="CZ131" s="566">
        <f>SUMIFS(CERT_ACT_POA!$AD:$AD,CERT_ACT_POA!$C:$C,POA_GC_2025!$A131)</f>
        <v>0</v>
      </c>
      <c r="DA131" s="566">
        <f>SUMIFS(CERT_ACT_POA!$AE:$AE,CERT_ACT_POA!$C:$C,POA_GC_2025!$A131)</f>
        <v>0</v>
      </c>
      <c r="DB131" s="566">
        <f>SUMIFS(CERT_ACT_POA!$AF:$AF,CERT_ACT_POA!$C:$C,POA_GC_2025!$A131)</f>
        <v>0</v>
      </c>
      <c r="DC131" s="552" t="str">
        <f t="shared" si="134"/>
        <v>53</v>
      </c>
      <c r="DD131" s="509"/>
      <c r="DE131" s="573"/>
      <c r="DF131" s="574">
        <f>SUMIFS(CERT_PRES!$M:$M,CERT_PRES!$A:$A,$A131)</f>
        <v>0</v>
      </c>
      <c r="DG131" s="574">
        <f>SUMIFS(CERT_PRES!$O:$O,CERT_PRES!$A:$A,$A131)</f>
        <v>0</v>
      </c>
      <c r="DH131" s="574">
        <f>SUMIFS(CERT_PRES!$P:$P,CERT_PRES!$A:$A,$A131)</f>
        <v>0</v>
      </c>
      <c r="DI131" s="587">
        <f t="shared" si="135"/>
        <v>0</v>
      </c>
      <c r="DJ131" s="668">
        <f>IFERROR(VLOOKUP($A131,CERT_PRES!$A$6:$L$3884,12,0),0)</f>
        <v>0</v>
      </c>
      <c r="DK131" s="574" t="str">
        <f t="shared" si="136"/>
        <v>OK</v>
      </c>
      <c r="DL131" s="574" t="str">
        <f t="shared" si="137"/>
        <v>OK</v>
      </c>
      <c r="DM131" s="574" t="str">
        <f t="shared" si="138"/>
        <v/>
      </c>
      <c r="DN131" s="574" t="str">
        <f t="shared" si="139"/>
        <v/>
      </c>
      <c r="DO131" s="588">
        <f>IFERROR(VLOOKUP(A131,#REF!,82,0),0)</f>
        <v>0</v>
      </c>
      <c r="DP131" s="589">
        <f t="shared" si="140"/>
        <v>0</v>
      </c>
      <c r="DQ131" s="590">
        <f t="shared" si="141"/>
        <v>0</v>
      </c>
    </row>
    <row r="132" spans="1:121" s="39" customFormat="1" ht="17.25" customHeight="1">
      <c r="A132" s="3" t="s">
        <v>2860</v>
      </c>
      <c r="B132" s="470" t="str">
        <f>IF(D132="","",INDEX(CATALOGO!E:E,MATCH(D132,CATALOGO!D:D,0)))</f>
        <v>HOSPITAL GENERAL DE CHONE</v>
      </c>
      <c r="C132" s="218" t="s">
        <v>2431</v>
      </c>
      <c r="D132" s="471" t="s">
        <v>954</v>
      </c>
      <c r="E132" s="474" t="s">
        <v>586</v>
      </c>
      <c r="F132" s="471" t="str">
        <f t="shared" ref="F132" si="163">IF(E132="","","000")</f>
        <v>000</v>
      </c>
      <c r="G132" s="472" t="s">
        <v>193</v>
      </c>
      <c r="H132" s="473">
        <v>530813</v>
      </c>
      <c r="I132" s="486" t="s">
        <v>1155</v>
      </c>
      <c r="J132" s="472" t="s">
        <v>193</v>
      </c>
      <c r="K132" s="487" t="str">
        <f>IF(J132="","",INDEX(CATALOGO!AT:AT,MATCH(POA_GC_2025!J132,CATALOGO!AS:AS,0)))</f>
        <v>0000</v>
      </c>
      <c r="L132" s="487" t="str">
        <f>IF(J132="","",INDEX(CATALOGO!AV:AV,MATCH(POA_GC_2025!J132,CATALOGO!AS:AS,0)))</f>
        <v>0000</v>
      </c>
      <c r="M132" s="488" t="str">
        <f>IF(D132="","",INDEX(CATALOGO!E:E,MATCH(D132,CATALOGO!D:D,0)))</f>
        <v>HOSPITAL GENERAL DE CHONE</v>
      </c>
      <c r="N132" s="489" t="str">
        <f>IF(E132="","",INDEX(CATALOGO!L:L,MATCH(POA_GC_2025!E132,CATALOGO!J:J,0)))</f>
        <v>PREVENCION Y REDUCCION DE LA DESNUTRICION CRONICA INFANTIL DCI</v>
      </c>
      <c r="O132" s="490" t="str">
        <f t="shared" ref="O132" si="164">IF(CQ132="CORRIENTE","SIN PROYECTO","")</f>
        <v>SIN PROYECTO</v>
      </c>
      <c r="P132" s="491" t="str">
        <f>IF(CR132="","",INDEX(CATALOGO!Q:Q,MATCH(POA_GC_2025!CR132,CATALOGO!P:P,0)))</f>
        <v>NIÑAS Y NIÑOS CON CONTROLES DEL NIÑO SANO PARA SU EDAD</v>
      </c>
      <c r="Q132" s="496" t="str">
        <f>IF(H132="","",INDEX(CATALOGO!AD:AD,MATCH(POA_GC_2025!H132,CATALOGO!AC:AC,0)))</f>
        <v>REPUESTOS Y ACCESORIOS</v>
      </c>
      <c r="R132" s="490" t="str">
        <f t="array" ref="R132">IF(J132="","",INDEX(CATALOGO!AR:AR,MATCH(J132,CATALOGO!AS:AS,0)))</f>
        <v>RECURSOS FISCALES</v>
      </c>
      <c r="S132" s="497" t="str">
        <f>IF(K132="","",INDEX(CATALOGO!AU:AU,MATCH(K132,CATALOGO!AT:AT,0)))</f>
        <v>SIN ORGANISMO</v>
      </c>
      <c r="T132" s="497" t="str">
        <f>IF(L132="","",INDEX(CATALOGO!AW:AW,MATCH(POA_GC_2025!L132,CATALOGO!AV:AV,0)))</f>
        <v>SIN CORRELATIVO</v>
      </c>
      <c r="U132" s="498" t="s">
        <v>495</v>
      </c>
      <c r="V132" s="499" t="s">
        <v>2477</v>
      </c>
      <c r="W132" s="499" t="s">
        <v>2478</v>
      </c>
      <c r="X132" s="500" t="str">
        <f t="array" ref="X132">IF(H132="","",INDEX(CATALOGO!AH:AH,MATCH(H132,CATALOGO!AC:AC,0)))</f>
        <v>02</v>
      </c>
      <c r="Y132" s="507" t="str">
        <f t="array" ref="Y132">IF(H132="","",INDEX(CATALOGO!AF:AF,MATCH(H132,CATALOGO!AC:AC,0)))</f>
        <v>NA</v>
      </c>
      <c r="Z132" s="507" t="str">
        <f t="array" ref="Z132">IF(H132="","",INDEX(CATALOGO!AG:AG,MATCH(H132,CATALOGO!AC:AC,0)))</f>
        <v>NA</v>
      </c>
      <c r="AA132" s="508" t="s">
        <v>194</v>
      </c>
      <c r="AB132" s="509"/>
      <c r="AC132" s="510" t="s">
        <v>208</v>
      </c>
      <c r="AD132" s="511" t="s">
        <v>41</v>
      </c>
      <c r="AE132" s="512">
        <v>46173</v>
      </c>
      <c r="AF132" s="512">
        <v>46188</v>
      </c>
      <c r="AG132" s="512">
        <v>46167</v>
      </c>
      <c r="AH132" s="512">
        <v>46190</v>
      </c>
      <c r="AI132" s="512">
        <v>46193</v>
      </c>
      <c r="AJ132" s="519"/>
      <c r="AK132" s="512">
        <v>46203</v>
      </c>
      <c r="AL132" s="512">
        <v>46387</v>
      </c>
      <c r="AM132" s="511" t="s">
        <v>41</v>
      </c>
      <c r="AN132" s="520">
        <v>0</v>
      </c>
      <c r="AO132" s="520">
        <v>0</v>
      </c>
      <c r="AP132" s="520">
        <v>0</v>
      </c>
      <c r="AQ132" s="520">
        <v>0</v>
      </c>
      <c r="AR132" s="520">
        <v>0</v>
      </c>
      <c r="AS132" s="520">
        <v>0</v>
      </c>
      <c r="AT132" s="520">
        <v>0</v>
      </c>
      <c r="AU132" s="520">
        <v>0</v>
      </c>
      <c r="AV132" s="520">
        <v>0</v>
      </c>
      <c r="AW132" s="520">
        <v>0</v>
      </c>
      <c r="AX132" s="520">
        <v>0</v>
      </c>
      <c r="AY132" s="520">
        <v>0</v>
      </c>
      <c r="AZ132" s="533">
        <f t="shared" ref="AZ132" si="165">AN132+AO132+AP132+AQ132+AR132+AS132+AT132+AU132+AV132+AW132+AX132+AY132</f>
        <v>0</v>
      </c>
      <c r="BA132" s="509"/>
      <c r="BB132" s="534">
        <f>SUMIFS(REPROGRAM!W:W,REPROGRAM!B:B,POA_GC_2025!A132)</f>
        <v>0</v>
      </c>
      <c r="BC132" s="534">
        <f>SUMIFS(REPROGRAM!Y:Y,REPROGRAM!B:B,POA_GC_2025!A132)</f>
        <v>0</v>
      </c>
      <c r="BD132" s="534">
        <f t="shared" ref="BD132" si="166">AZ132+BB132-BC132</f>
        <v>0</v>
      </c>
      <c r="BE132" s="520">
        <v>0</v>
      </c>
      <c r="BF132" s="539">
        <f>SUMIFS(CERT_PRES!$P:$P,CERT_PRES!$A:$A,$A132,CERT_PRES!$Q:$Q,"ENERO")</f>
        <v>0</v>
      </c>
      <c r="BG132" s="520">
        <v>0</v>
      </c>
      <c r="BH132" s="539">
        <f>SUMIFS(CERT_PRES!$P:$P,CERT_PRES!$A:$A,$A132,CERT_PRES!$Q:$Q,"FEBRERO")</f>
        <v>0</v>
      </c>
      <c r="BI132" s="520">
        <v>0</v>
      </c>
      <c r="BJ132" s="539">
        <f>SUMIFS(CERT_PRES!$P:$P,CERT_PRES!$A:$A,$A132,CERT_PRES!$Q:$Q,"MARZO")</f>
        <v>0</v>
      </c>
      <c r="BK132" s="520">
        <v>0</v>
      </c>
      <c r="BL132" s="539">
        <f>SUMIFS(CERT_PRES!$P:$P,CERT_PRES!$A:$A,$A132,CERT_PRES!$Q:$Q,"ABRIL")</f>
        <v>0</v>
      </c>
      <c r="BM132" s="520">
        <v>0</v>
      </c>
      <c r="BN132" s="539">
        <f>SUMIFS(CERT_PRES!$P:$P,CERT_PRES!$A:$A,$A132,CERT_PRES!$Q:$Q,"MAYO")</f>
        <v>0</v>
      </c>
      <c r="BO132" s="520">
        <v>0</v>
      </c>
      <c r="BP132" s="539">
        <f>SUMIFS(CERT_PRES!$P:$P,CERT_PRES!$A:$A,$A132,CERT_PRES!$Q:$Q,"JUNIO")</f>
        <v>0</v>
      </c>
      <c r="BQ132" s="520">
        <v>0</v>
      </c>
      <c r="BR132" s="539">
        <f>SUMIFS(CERT_PRES!$P:$P,CERT_PRES!$A:$A,$A132,CERT_PRES!$Q:$Q,"JULIO")</f>
        <v>0</v>
      </c>
      <c r="BS132" s="520">
        <v>0</v>
      </c>
      <c r="BT132" s="539">
        <f>SUMIFS(CERT_PRES!$P:$P,CERT_PRES!$A:$A,$A132,CERT_PRES!$Q:$Q,"AGOSTO")</f>
        <v>0</v>
      </c>
      <c r="BU132" s="520">
        <v>0</v>
      </c>
      <c r="BV132" s="539">
        <f>SUMIFS(CERT_PRES!$P:$P,CERT_PRES!$A:$A,$A132,CERT_PRES!$Q:$Q,"SEPTIEMBRE")</f>
        <v>0</v>
      </c>
      <c r="BW132" s="520">
        <v>0</v>
      </c>
      <c r="BX132" s="539">
        <f>SUMIFS(CERT_PRES!$P:$P,CERT_PRES!$A:$A,$A132,CERT_PRES!$Q:$Q,"OCTUBRE")</f>
        <v>0</v>
      </c>
      <c r="BY132" s="520">
        <v>0</v>
      </c>
      <c r="BZ132" s="539">
        <f>SUMIFS(CERT_PRES!$P:$P,CERT_PRES!$A:$A,$A132,CERT_PRES!$Q:$Q,"NOVIEMBRE")</f>
        <v>0</v>
      </c>
      <c r="CA132" s="520">
        <v>0</v>
      </c>
      <c r="CB132" s="533">
        <f>SUMIFS(CERT_PRES!$P:$P,CERT_PRES!$A:$A,$A132,CERT_PRES!$Q:$Q,"DICIEMBRE")</f>
        <v>0</v>
      </c>
      <c r="CC132" s="533">
        <f t="shared" ref="CC132" si="167">BE132+BG132+BI132+BK132+BM132+BO132+BQ132+BS132+BU132+BW132+BY132+CA132</f>
        <v>0</v>
      </c>
      <c r="CD132" s="552" t="str">
        <f t="shared" ref="CD132" si="168">IF(OR(J132="003"),"SIN_LIQUIDEZ",IF(CG132&gt;0,"SI","NO"))</f>
        <v>NO</v>
      </c>
      <c r="CE132" s="553" t="str">
        <f t="shared" ref="CE132" si="169">IF(BD132=CC132,"VALIDADO","REVISAR")</f>
        <v>VALIDADO</v>
      </c>
      <c r="CF132" s="554">
        <f>+((SUMIFS(REPROGRAM!$U:$U,REPROGRAM!$B:$B,$A132,REPROGRAM!$AA:$AA,"NO"))-(SUMIFS(REPROGRAM!$V:$V,REPROGRAM!$B:$B,$A132,REPROGRAM!$AA:$AA,"NO")))</f>
        <v>0</v>
      </c>
      <c r="CG132" s="554">
        <f t="shared" ref="CG132" si="170">ROUND(BD132-CF132,2)</f>
        <v>0</v>
      </c>
      <c r="CH132" s="554">
        <f t="shared" ref="CH132" si="171">+BD132-CC132</f>
        <v>0</v>
      </c>
      <c r="CI132" s="555" t="e">
        <f t="array" ref="CI132">IF(B132="","",INDEX(CATALOGO!C:C,MATCH(B132,CATALOGO!A:A,0)))</f>
        <v>#N/A</v>
      </c>
      <c r="CJ132" s="555" t="e">
        <f t="array" ref="CJ132">IF(B132="","",INDEX(CATALOGO!B:B,MATCH(B132,CATALOGO!A:A,0)))</f>
        <v>#N/A</v>
      </c>
      <c r="CK132" s="497" t="str">
        <f>IF(D132="","",INDEX(CATALOGO!G:G,MATCH(D132,CATALOGO!D:D,0)))</f>
        <v>COORDINACIÓN ZONAL 4</v>
      </c>
      <c r="CL132" s="497" t="str">
        <f>IF(D132="","",INDEX(CATALOGO!H:H,MATCH(D132,CATALOGO!D:D,0)))</f>
        <v>MANABI</v>
      </c>
      <c r="CM132" s="497" t="str">
        <f>IF(D132="","",INDEX(CATALOGO!I:I,MATCH(D132,CATALOGO!D:D,0)))</f>
        <v>CHONE</v>
      </c>
      <c r="CN132" s="556" t="str">
        <f t="array" ref="CN132">IF(H132="","",INDEX(CATALOGO!AE:AE,MATCH(H132,CATALOGO!AC:AC,0)))</f>
        <v>MANTENIMIENTOS</v>
      </c>
      <c r="CO132" s="497" t="str">
        <f t="shared" ref="CO132" si="172">IF(O132="","","NO APLICA")</f>
        <v>NO APLICA</v>
      </c>
      <c r="CP132" s="497" t="str">
        <f>IF(E132="","",INDEX(CATALOGO!K:K,MATCH(POA_GC_2025!E132,CATALOGO!J:J,0)))</f>
        <v>PPR</v>
      </c>
      <c r="CQ132" s="497" t="str">
        <f t="shared" ref="CQ132" si="173">IF(F132="","",IF(F132="000","CORRIENTE","INVERSIÓN"))</f>
        <v>CORRIENTE</v>
      </c>
      <c r="CR132" s="497" t="str">
        <f t="shared" ref="CR132" si="174">E132&amp;F132&amp;G132</f>
        <v>70000001</v>
      </c>
      <c r="CS132" s="562" t="str">
        <f>IFERROR(VLOOKUP(E132,CATALOGO!$AY$3:$AZ$24,2,0)," ")</f>
        <v xml:space="preserve"> </v>
      </c>
      <c r="CT132" s="563" t="str">
        <f>IF(E132="","",INDEX(CATALOGO!AK:AK,MATCH(POA_GC_2025!E132,CATALOGO!AN:AN,0)))</f>
        <v>Mejorar las condiciones de vida de la población de forma integral, promoviendo el acceso equitativo a salud, vivienda y bienestar social.</v>
      </c>
      <c r="CU132" s="563" t="str">
        <f>IF(E132="","",INDEX(CATALOGO!AL:AL,MATCH(POA_GC_2025!E132,CATALOGO!AN:AN,0)))</f>
        <v>OE3 Incrementar la promoción de la salud en la población a través de los estilos de vida</v>
      </c>
      <c r="CV132" s="552" t="str">
        <f>IF(CU132="","",INDEX(CATALOGO!AM:AM,MATCH(POA_GC_2025!CU132,CATALOGO!AL:AL,0)))</f>
        <v>OE_3</v>
      </c>
      <c r="CW132" s="564"/>
      <c r="CX132" s="565">
        <f>SUMIFS(CERT_ACT_POA!AM:AM,CERT_ACT_POA!C:C,A132)</f>
        <v>0</v>
      </c>
      <c r="CY132" s="565">
        <f t="shared" ref="CY132" si="175">IF(A132="","",BD132-CX132)</f>
        <v>0</v>
      </c>
      <c r="CZ132" s="566">
        <f>SUMIFS(CERT_ACT_POA!$AD:$AD,CERT_ACT_POA!$C:$C,POA_GC_2025!$A132)</f>
        <v>0</v>
      </c>
      <c r="DA132" s="566">
        <f>SUMIFS(CERT_ACT_POA!$AE:$AE,CERT_ACT_POA!$C:$C,POA_GC_2025!$A132)</f>
        <v>0</v>
      </c>
      <c r="DB132" s="566">
        <f>SUMIFS(CERT_ACT_POA!$AF:$AF,CERT_ACT_POA!$C:$C,POA_GC_2025!$A132)</f>
        <v>0</v>
      </c>
      <c r="DC132" s="552" t="str">
        <f t="shared" ref="DC132" si="176">MID(H132,1,2)</f>
        <v>53</v>
      </c>
      <c r="DD132" s="509"/>
      <c r="DE132" s="573"/>
      <c r="DF132" s="574">
        <f>SUMIFS(CERT_PRES!$M:$M,CERT_PRES!$A:$A,$A132)</f>
        <v>0</v>
      </c>
      <c r="DG132" s="574">
        <f>SUMIFS(CERT_PRES!$O:$O,CERT_PRES!$A:$A,$A132)</f>
        <v>0</v>
      </c>
      <c r="DH132" s="574">
        <f>SUMIFS(CERT_PRES!$P:$P,CERT_PRES!$A:$A,$A132)</f>
        <v>0</v>
      </c>
      <c r="DI132" s="587">
        <f t="shared" ref="DI132" si="177">+CF132</f>
        <v>0</v>
      </c>
      <c r="DJ132" s="668">
        <f>IFERROR(VLOOKUP($A132,CERT_PRES!$A$6:$L$3884,12,0),0)</f>
        <v>0</v>
      </c>
      <c r="DK132" s="574" t="str">
        <f t="shared" ref="DK132" si="178">IF(A132="","",IF(ROUND(DF132,2)+ROUND(DG132,2)&lt;=ROUND(CG132,2),"OK","REVISAR"))</f>
        <v>OK</v>
      </c>
      <c r="DL132" s="574" t="str">
        <f t="shared" ref="DL132" si="179">IF(A132="","",IF(ROUND(DF132,2)+ROUND(DG132,2)&lt;=ROUND(CG132+CF132,2),"OK","REVISAR"))</f>
        <v>OK</v>
      </c>
      <c r="DM132" s="574" t="str">
        <f t="shared" ref="DM132" si="180">IF(CD132="SI",BE132+BG132+BI132+BK132+BM132,"")</f>
        <v/>
      </c>
      <c r="DN132" s="574" t="str">
        <f t="shared" ref="DN132" si="181">IF(CE132="SI",IF(DI132&gt;DN132,"ANTICIPADO",IF(AND(DI132&gt;0,DI132&lt;DN132),"ATRASADO",IF(AND(DI132&gt;0,DI132=DN132),"CUMPLIDO",IF(AND(DI132=0,DN132&gt;0),"NO CUMPLIDO","")))),"")</f>
        <v/>
      </c>
      <c r="DO132" s="588">
        <f>IFERROR(VLOOKUP(A132,#REF!,82,0),0)</f>
        <v>0</v>
      </c>
      <c r="DP132" s="589">
        <f t="shared" ref="DP132" si="182">+DF132+DG132</f>
        <v>0</v>
      </c>
      <c r="DQ132" s="590">
        <f t="shared" ref="DQ132" si="183">+CG132-DP132</f>
        <v>0</v>
      </c>
    </row>
    <row r="133" spans="1:121" s="39" customFormat="1" ht="17.25" customHeight="1">
      <c r="A133" s="3" t="s">
        <v>2861</v>
      </c>
      <c r="B133" s="470" t="str">
        <f>IF(D133="","",INDEX(CATALOGO!E:E,MATCH(D133,CATALOGO!D:D,0)))</f>
        <v>HOSPITAL GENERAL DE CHONE</v>
      </c>
      <c r="C133" s="218" t="s">
        <v>2431</v>
      </c>
      <c r="D133" s="471" t="s">
        <v>954</v>
      </c>
      <c r="E133" s="474" t="s">
        <v>586</v>
      </c>
      <c r="F133" s="471" t="str">
        <f t="shared" ref="F133" si="184">IF(E133="","","000")</f>
        <v>000</v>
      </c>
      <c r="G133" s="472" t="s">
        <v>193</v>
      </c>
      <c r="H133" s="473">
        <v>530813</v>
      </c>
      <c r="I133" s="486" t="s">
        <v>1155</v>
      </c>
      <c r="J133" s="472" t="s">
        <v>193</v>
      </c>
      <c r="K133" s="487" t="str">
        <f>IF(J133="","",INDEX(CATALOGO!AT:AT,MATCH(POA_GC_2025!J133,CATALOGO!AS:AS,0)))</f>
        <v>0000</v>
      </c>
      <c r="L133" s="487" t="str">
        <f>IF(J133="","",INDEX(CATALOGO!AV:AV,MATCH(POA_GC_2025!J133,CATALOGO!AS:AS,0)))</f>
        <v>0000</v>
      </c>
      <c r="M133" s="488" t="str">
        <f>IF(D133="","",INDEX(CATALOGO!E:E,MATCH(D133,CATALOGO!D:D,0)))</f>
        <v>HOSPITAL GENERAL DE CHONE</v>
      </c>
      <c r="N133" s="489" t="str">
        <f>IF(E133="","",INDEX(CATALOGO!L:L,MATCH(POA_GC_2025!E133,CATALOGO!J:J,0)))</f>
        <v>PREVENCION Y REDUCCION DE LA DESNUTRICION CRONICA INFANTIL DCI</v>
      </c>
      <c r="O133" s="490" t="str">
        <f t="shared" ref="O133" si="185">IF(CQ133="CORRIENTE","SIN PROYECTO","")</f>
        <v>SIN PROYECTO</v>
      </c>
      <c r="P133" s="491" t="str">
        <f>IF(CR133="","",INDEX(CATALOGO!Q:Q,MATCH(POA_GC_2025!CR133,CATALOGO!P:P,0)))</f>
        <v>NIÑAS Y NIÑOS CON CONTROLES DEL NIÑO SANO PARA SU EDAD</v>
      </c>
      <c r="Q133" s="496" t="str">
        <f>IF(H133="","",INDEX(CATALOGO!AD:AD,MATCH(POA_GC_2025!H133,CATALOGO!AC:AC,0)))</f>
        <v>REPUESTOS Y ACCESORIOS</v>
      </c>
      <c r="R133" s="490" t="str">
        <f t="array" ref="R133">IF(J133="","",INDEX(CATALOGO!AR:AR,MATCH(J133,CATALOGO!AS:AS,0)))</f>
        <v>RECURSOS FISCALES</v>
      </c>
      <c r="S133" s="497" t="str">
        <f>IF(K133="","",INDEX(CATALOGO!AU:AU,MATCH(K133,CATALOGO!AT:AT,0)))</f>
        <v>SIN ORGANISMO</v>
      </c>
      <c r="T133" s="497" t="str">
        <f>IF(L133="","",INDEX(CATALOGO!AW:AW,MATCH(POA_GC_2025!L133,CATALOGO!AV:AV,0)))</f>
        <v>SIN CORRELATIVO</v>
      </c>
      <c r="U133" s="498" t="s">
        <v>495</v>
      </c>
      <c r="V133" s="499" t="s">
        <v>2477</v>
      </c>
      <c r="W133" s="499" t="s">
        <v>2478</v>
      </c>
      <c r="X133" s="500" t="str">
        <f t="array" ref="X133">IF(H133="","",INDEX(CATALOGO!AH:AH,MATCH(H133,CATALOGO!AC:AC,0)))</f>
        <v>02</v>
      </c>
      <c r="Y133" s="507" t="str">
        <f t="array" ref="Y133">IF(H133="","",INDEX(CATALOGO!AF:AF,MATCH(H133,CATALOGO!AC:AC,0)))</f>
        <v>NA</v>
      </c>
      <c r="Z133" s="507" t="str">
        <f t="array" ref="Z133">IF(H133="","",INDEX(CATALOGO!AG:AG,MATCH(H133,CATALOGO!AC:AC,0)))</f>
        <v>NA</v>
      </c>
      <c r="AA133" s="508" t="s">
        <v>194</v>
      </c>
      <c r="AB133" s="509"/>
      <c r="AC133" s="510" t="s">
        <v>208</v>
      </c>
      <c r="AD133" s="511" t="s">
        <v>41</v>
      </c>
      <c r="AE133" s="512">
        <v>46173</v>
      </c>
      <c r="AF133" s="512">
        <v>46188</v>
      </c>
      <c r="AG133" s="512">
        <v>46167</v>
      </c>
      <c r="AH133" s="512">
        <v>46190</v>
      </c>
      <c r="AI133" s="512">
        <v>46193</v>
      </c>
      <c r="AJ133" s="519"/>
      <c r="AK133" s="512">
        <v>46203</v>
      </c>
      <c r="AL133" s="512">
        <v>46387</v>
      </c>
      <c r="AM133" s="511" t="s">
        <v>41</v>
      </c>
      <c r="AN133" s="520">
        <v>0</v>
      </c>
      <c r="AO133" s="520">
        <v>0</v>
      </c>
      <c r="AP133" s="520">
        <v>0</v>
      </c>
      <c r="AQ133" s="520">
        <v>0</v>
      </c>
      <c r="AR133" s="520">
        <v>0</v>
      </c>
      <c r="AS133" s="520">
        <v>0</v>
      </c>
      <c r="AT133" s="520">
        <v>0</v>
      </c>
      <c r="AU133" s="520">
        <v>0</v>
      </c>
      <c r="AV133" s="520">
        <v>0</v>
      </c>
      <c r="AW133" s="520">
        <v>0</v>
      </c>
      <c r="AX133" s="520">
        <v>0</v>
      </c>
      <c r="AY133" s="520">
        <v>0</v>
      </c>
      <c r="AZ133" s="533">
        <f t="shared" ref="AZ133" si="186">AN133+AO133+AP133+AQ133+AR133+AS133+AT133+AU133+AV133+AW133+AX133+AY133</f>
        <v>0</v>
      </c>
      <c r="BA133" s="509"/>
      <c r="BB133" s="534">
        <f>SUMIFS(REPROGRAM!W:W,REPROGRAM!B:B,POA_GC_2025!A133)</f>
        <v>0</v>
      </c>
      <c r="BC133" s="534">
        <f>SUMIFS(REPROGRAM!Y:Y,REPROGRAM!B:B,POA_GC_2025!A133)</f>
        <v>0</v>
      </c>
      <c r="BD133" s="534">
        <f t="shared" ref="BD133" si="187">AZ133+BB133-BC133</f>
        <v>0</v>
      </c>
      <c r="BE133" s="520">
        <v>0</v>
      </c>
      <c r="BF133" s="539">
        <f>SUMIFS(CERT_PRES!$P:$P,CERT_PRES!$A:$A,$A133,CERT_PRES!$Q:$Q,"ENERO")</f>
        <v>0</v>
      </c>
      <c r="BG133" s="520">
        <v>0</v>
      </c>
      <c r="BH133" s="539">
        <f>SUMIFS(CERT_PRES!$P:$P,CERT_PRES!$A:$A,$A133,CERT_PRES!$Q:$Q,"FEBRERO")</f>
        <v>0</v>
      </c>
      <c r="BI133" s="520">
        <v>0</v>
      </c>
      <c r="BJ133" s="539">
        <f>SUMIFS(CERT_PRES!$P:$P,CERT_PRES!$A:$A,$A133,CERT_PRES!$Q:$Q,"MARZO")</f>
        <v>0</v>
      </c>
      <c r="BK133" s="520">
        <v>0</v>
      </c>
      <c r="BL133" s="539">
        <f>SUMIFS(CERT_PRES!$P:$P,CERT_PRES!$A:$A,$A133,CERT_PRES!$Q:$Q,"ABRIL")</f>
        <v>0</v>
      </c>
      <c r="BM133" s="520">
        <v>0</v>
      </c>
      <c r="BN133" s="539">
        <f>SUMIFS(CERT_PRES!$P:$P,CERT_PRES!$A:$A,$A133,CERT_PRES!$Q:$Q,"MAYO")</f>
        <v>0</v>
      </c>
      <c r="BO133" s="520">
        <v>0</v>
      </c>
      <c r="BP133" s="539">
        <f>SUMIFS(CERT_PRES!$P:$P,CERT_PRES!$A:$A,$A133,CERT_PRES!$Q:$Q,"JUNIO")</f>
        <v>0</v>
      </c>
      <c r="BQ133" s="520">
        <v>0</v>
      </c>
      <c r="BR133" s="539">
        <f>SUMIFS(CERT_PRES!$P:$P,CERT_PRES!$A:$A,$A133,CERT_PRES!$Q:$Q,"JULIO")</f>
        <v>0</v>
      </c>
      <c r="BS133" s="520">
        <v>0</v>
      </c>
      <c r="BT133" s="539">
        <f>SUMIFS(CERT_PRES!$P:$P,CERT_PRES!$A:$A,$A133,CERT_PRES!$Q:$Q,"AGOSTO")</f>
        <v>0</v>
      </c>
      <c r="BU133" s="520">
        <v>0</v>
      </c>
      <c r="BV133" s="539">
        <f>SUMIFS(CERT_PRES!$P:$P,CERT_PRES!$A:$A,$A133,CERT_PRES!$Q:$Q,"SEPTIEMBRE")</f>
        <v>0</v>
      </c>
      <c r="BW133" s="520">
        <v>0</v>
      </c>
      <c r="BX133" s="539">
        <f>SUMIFS(CERT_PRES!$P:$P,CERT_PRES!$A:$A,$A133,CERT_PRES!$Q:$Q,"OCTUBRE")</f>
        <v>0</v>
      </c>
      <c r="BY133" s="520">
        <v>0</v>
      </c>
      <c r="BZ133" s="539">
        <f>SUMIFS(CERT_PRES!$P:$P,CERT_PRES!$A:$A,$A133,CERT_PRES!$Q:$Q,"NOVIEMBRE")</f>
        <v>0</v>
      </c>
      <c r="CA133" s="520">
        <v>0</v>
      </c>
      <c r="CB133" s="533">
        <f>SUMIFS(CERT_PRES!$P:$P,CERT_PRES!$A:$A,$A133,CERT_PRES!$Q:$Q,"DICIEMBRE")</f>
        <v>0</v>
      </c>
      <c r="CC133" s="533">
        <f t="shared" ref="CC133" si="188">BE133+BG133+BI133+BK133+BM133+BO133+BQ133+BS133+BU133+BW133+BY133+CA133</f>
        <v>0</v>
      </c>
      <c r="CD133" s="552" t="str">
        <f t="shared" ref="CD133" si="189">IF(OR(J133="003"),"SIN_LIQUIDEZ",IF(CG133&gt;0,"SI","NO"))</f>
        <v>NO</v>
      </c>
      <c r="CE133" s="553" t="str">
        <f t="shared" ref="CE133" si="190">IF(BD133=CC133,"VALIDADO","REVISAR")</f>
        <v>VALIDADO</v>
      </c>
      <c r="CF133" s="554">
        <f>+((SUMIFS(REPROGRAM!$U:$U,REPROGRAM!$B:$B,$A133,REPROGRAM!$AA:$AA,"NO"))-(SUMIFS(REPROGRAM!$V:$V,REPROGRAM!$B:$B,$A133,REPROGRAM!$AA:$AA,"NO")))</f>
        <v>0</v>
      </c>
      <c r="CG133" s="554">
        <f t="shared" ref="CG133" si="191">ROUND(BD133-CF133,2)</f>
        <v>0</v>
      </c>
      <c r="CH133" s="554">
        <f t="shared" ref="CH133" si="192">+BD133-CC133</f>
        <v>0</v>
      </c>
      <c r="CI133" s="555" t="e">
        <f t="array" ref="CI133">IF(B133="","",INDEX(CATALOGO!C:C,MATCH(B133,CATALOGO!A:A,0)))</f>
        <v>#N/A</v>
      </c>
      <c r="CJ133" s="555" t="e">
        <f t="array" ref="CJ133">IF(B133="","",INDEX(CATALOGO!B:B,MATCH(B133,CATALOGO!A:A,0)))</f>
        <v>#N/A</v>
      </c>
      <c r="CK133" s="497" t="str">
        <f>IF(D133="","",INDEX(CATALOGO!G:G,MATCH(D133,CATALOGO!D:D,0)))</f>
        <v>COORDINACIÓN ZONAL 4</v>
      </c>
      <c r="CL133" s="497" t="str">
        <f>IF(D133="","",INDEX(CATALOGO!H:H,MATCH(D133,CATALOGO!D:D,0)))</f>
        <v>MANABI</v>
      </c>
      <c r="CM133" s="497" t="str">
        <f>IF(D133="","",INDEX(CATALOGO!I:I,MATCH(D133,CATALOGO!D:D,0)))</f>
        <v>CHONE</v>
      </c>
      <c r="CN133" s="556" t="str">
        <f t="array" ref="CN133">IF(H133="","",INDEX(CATALOGO!AE:AE,MATCH(H133,CATALOGO!AC:AC,0)))</f>
        <v>MANTENIMIENTOS</v>
      </c>
      <c r="CO133" s="497" t="str">
        <f t="shared" ref="CO133" si="193">IF(O133="","","NO APLICA")</f>
        <v>NO APLICA</v>
      </c>
      <c r="CP133" s="497" t="str">
        <f>IF(E133="","",INDEX(CATALOGO!K:K,MATCH(POA_GC_2025!E133,CATALOGO!J:J,0)))</f>
        <v>PPR</v>
      </c>
      <c r="CQ133" s="497" t="str">
        <f t="shared" ref="CQ133" si="194">IF(F133="","",IF(F133="000","CORRIENTE","INVERSIÓN"))</f>
        <v>CORRIENTE</v>
      </c>
      <c r="CR133" s="497" t="str">
        <f t="shared" ref="CR133" si="195">E133&amp;F133&amp;G133</f>
        <v>70000001</v>
      </c>
      <c r="CS133" s="562" t="str">
        <f>IFERROR(VLOOKUP(E133,CATALOGO!$AY$3:$AZ$24,2,0)," ")</f>
        <v xml:space="preserve"> </v>
      </c>
      <c r="CT133" s="563" t="str">
        <f>IF(E133="","",INDEX(CATALOGO!AK:AK,MATCH(POA_GC_2025!E133,CATALOGO!AN:AN,0)))</f>
        <v>Mejorar las condiciones de vida de la población de forma integral, promoviendo el acceso equitativo a salud, vivienda y bienestar social.</v>
      </c>
      <c r="CU133" s="563" t="str">
        <f>IF(E133="","",INDEX(CATALOGO!AL:AL,MATCH(POA_GC_2025!E133,CATALOGO!AN:AN,0)))</f>
        <v>OE3 Incrementar la promoción de la salud en la población a través de los estilos de vida</v>
      </c>
      <c r="CV133" s="552" t="str">
        <f>IF(CU133="","",INDEX(CATALOGO!AM:AM,MATCH(POA_GC_2025!CU133,CATALOGO!AL:AL,0)))</f>
        <v>OE_3</v>
      </c>
      <c r="CW133" s="564"/>
      <c r="CX133" s="565">
        <f>SUMIFS(CERT_ACT_POA!AM:AM,CERT_ACT_POA!C:C,A133)</f>
        <v>0</v>
      </c>
      <c r="CY133" s="565">
        <f t="shared" ref="CY133" si="196">IF(A133="","",BD133-CX133)</f>
        <v>0</v>
      </c>
      <c r="CZ133" s="566">
        <f>SUMIFS(CERT_ACT_POA!$AD:$AD,CERT_ACT_POA!$C:$C,POA_GC_2025!$A133)</f>
        <v>0</v>
      </c>
      <c r="DA133" s="566">
        <f>SUMIFS(CERT_ACT_POA!$AE:$AE,CERT_ACT_POA!$C:$C,POA_GC_2025!$A133)</f>
        <v>0</v>
      </c>
      <c r="DB133" s="566">
        <f>SUMIFS(CERT_ACT_POA!$AF:$AF,CERT_ACT_POA!$C:$C,POA_GC_2025!$A133)</f>
        <v>0</v>
      </c>
      <c r="DC133" s="552" t="str">
        <f t="shared" ref="DC133" si="197">MID(H133,1,2)</f>
        <v>53</v>
      </c>
      <c r="DD133" s="509"/>
      <c r="DE133" s="573"/>
      <c r="DF133" s="574">
        <f>SUMIFS(CERT_PRES!$M:$M,CERT_PRES!$A:$A,$A133)</f>
        <v>0</v>
      </c>
      <c r="DG133" s="574">
        <f>SUMIFS(CERT_PRES!$O:$O,CERT_PRES!$A:$A,$A133)</f>
        <v>0</v>
      </c>
      <c r="DH133" s="574">
        <f>SUMIFS(CERT_PRES!$P:$P,CERT_PRES!$A:$A,$A133)</f>
        <v>0</v>
      </c>
      <c r="DI133" s="587">
        <f t="shared" ref="DI133" si="198">+CF133</f>
        <v>0</v>
      </c>
      <c r="DJ133" s="668">
        <f>IFERROR(VLOOKUP($A133,CERT_PRES!$A$6:$L$3884,12,0),0)</f>
        <v>0</v>
      </c>
      <c r="DK133" s="574" t="str">
        <f t="shared" ref="DK133" si="199">IF(A133="","",IF(ROUND(DF133,2)+ROUND(DG133,2)&lt;=ROUND(CG133,2),"OK","REVISAR"))</f>
        <v>OK</v>
      </c>
      <c r="DL133" s="574" t="str">
        <f t="shared" ref="DL133" si="200">IF(A133="","",IF(ROUND(DF133,2)+ROUND(DG133,2)&lt;=ROUND(CG133+CF133,2),"OK","REVISAR"))</f>
        <v>OK</v>
      </c>
      <c r="DM133" s="574" t="str">
        <f t="shared" ref="DM133" si="201">IF(CD133="SI",BE133+BG133+BI133+BK133+BM133,"")</f>
        <v/>
      </c>
      <c r="DN133" s="574" t="str">
        <f t="shared" ref="DN133" si="202">IF(CE133="SI",IF(DI133&gt;DN133,"ANTICIPADO",IF(AND(DI133&gt;0,DI133&lt;DN133),"ATRASADO",IF(AND(DI133&gt;0,DI133=DN133),"CUMPLIDO",IF(AND(DI133=0,DN133&gt;0),"NO CUMPLIDO","")))),"")</f>
        <v/>
      </c>
      <c r="DO133" s="588">
        <f>IFERROR(VLOOKUP(A133,#REF!,82,0),0)</f>
        <v>0</v>
      </c>
      <c r="DP133" s="589">
        <f t="shared" ref="DP133" si="203">+DF133+DG133</f>
        <v>0</v>
      </c>
      <c r="DQ133" s="590">
        <f t="shared" ref="DQ133" si="204">+CG133-DP133</f>
        <v>0</v>
      </c>
    </row>
    <row r="134" spans="1:121" s="39" customFormat="1" ht="17.25" customHeight="1">
      <c r="A134" s="3" t="s">
        <v>2862</v>
      </c>
      <c r="B134" s="470" t="str">
        <f>IF(D134="","",INDEX(CATALOGO!E:E,MATCH(D134,CATALOGO!D:D,0)))</f>
        <v>HOSPITAL GENERAL DE CHONE</v>
      </c>
      <c r="C134" s="218" t="s">
        <v>2432</v>
      </c>
      <c r="D134" s="471" t="s">
        <v>954</v>
      </c>
      <c r="E134" s="474" t="s">
        <v>586</v>
      </c>
      <c r="F134" s="471" t="str">
        <f t="shared" ref="F134:F140" si="205">IF(E134="","","000")</f>
        <v>000</v>
      </c>
      <c r="G134" s="472" t="s">
        <v>193</v>
      </c>
      <c r="H134" s="473">
        <v>530404</v>
      </c>
      <c r="I134" s="486" t="s">
        <v>1155</v>
      </c>
      <c r="J134" s="472" t="s">
        <v>193</v>
      </c>
      <c r="K134" s="487" t="str">
        <f>IF(J134="","",INDEX(CATALOGO!AT:AT,MATCH(POA_GC_2025!J134,CATALOGO!AS:AS,0)))</f>
        <v>0000</v>
      </c>
      <c r="L134" s="487" t="str">
        <f>IF(J134="","",INDEX(CATALOGO!AV:AV,MATCH(POA_GC_2025!J134,CATALOGO!AS:AS,0)))</f>
        <v>0000</v>
      </c>
      <c r="M134" s="488" t="str">
        <f>IF(D134="","",INDEX(CATALOGO!E:E,MATCH(D134,CATALOGO!D:D,0)))</f>
        <v>HOSPITAL GENERAL DE CHONE</v>
      </c>
      <c r="N134" s="489" t="str">
        <f>IF(E134="","",INDEX(CATALOGO!L:L,MATCH(POA_GC_2025!E134,CATALOGO!J:J,0)))</f>
        <v>PREVENCION Y REDUCCION DE LA DESNUTRICION CRONICA INFANTIL DCI</v>
      </c>
      <c r="O134" s="490" t="str">
        <f t="shared" ref="O134:O140" si="206">IF(CQ134="CORRIENTE","SIN PROYECTO","")</f>
        <v>SIN PROYECTO</v>
      </c>
      <c r="P134" s="491" t="str">
        <f>IF(CR134="","",INDEX(CATALOGO!Q:Q,MATCH(POA_GC_2025!CR134,CATALOGO!P:P,0)))</f>
        <v>NIÑAS Y NIÑOS CON CONTROLES DEL NIÑO SANO PARA SU EDAD</v>
      </c>
      <c r="Q134" s="496" t="str">
        <f>IF(H134="","",INDEX(CATALOGO!AD:AD,MATCH(POA_GC_2025!H134,CATALOGO!AC:AC,0)))</f>
        <v>MAQUINARIAS Y EQUIPOS (INSTALACION- MANTENIMIENTO Y REPARACIONES)</v>
      </c>
      <c r="R134" s="490" t="str">
        <f t="array" ref="R134">IF(J134="","",INDEX(CATALOGO!AR:AR,MATCH(J134,CATALOGO!AS:AS,0)))</f>
        <v>RECURSOS FISCALES</v>
      </c>
      <c r="S134" s="497" t="str">
        <f>IF(K134="","",INDEX(CATALOGO!AU:AU,MATCH(K134,CATALOGO!AT:AT,0)))</f>
        <v>SIN ORGANISMO</v>
      </c>
      <c r="T134" s="497" t="str">
        <f>IF(L134="","",INDEX(CATALOGO!AW:AW,MATCH(POA_GC_2025!L134,CATALOGO!AV:AV,0)))</f>
        <v>SIN CORRELATIVO</v>
      </c>
      <c r="U134" s="498" t="s">
        <v>495</v>
      </c>
      <c r="V134" s="499" t="s">
        <v>2477</v>
      </c>
      <c r="W134" s="499" t="s">
        <v>2478</v>
      </c>
      <c r="X134" s="500" t="str">
        <f t="array" ref="X134">IF(H134="","",INDEX(CATALOGO!AH:AH,MATCH(H134,CATALOGO!AC:AC,0)))</f>
        <v>06</v>
      </c>
      <c r="Y134" s="507" t="str">
        <f t="array" ref="Y134">IF(H134="","",INDEX(CATALOGO!AF:AF,MATCH(H134,CATALOGO!AC:AC,0)))</f>
        <v>NA</v>
      </c>
      <c r="Z134" s="507" t="str">
        <f t="array" ref="Z134">IF(H134="","",INDEX(CATALOGO!AG:AG,MATCH(H134,CATALOGO!AC:AC,0)))</f>
        <v>NA</v>
      </c>
      <c r="AA134" s="508" t="s">
        <v>194</v>
      </c>
      <c r="AB134" s="509"/>
      <c r="AC134" s="510" t="s">
        <v>208</v>
      </c>
      <c r="AD134" s="511" t="s">
        <v>41</v>
      </c>
      <c r="AE134" s="512">
        <v>46173</v>
      </c>
      <c r="AF134" s="512">
        <v>46188</v>
      </c>
      <c r="AG134" s="512">
        <v>46167</v>
      </c>
      <c r="AH134" s="512">
        <v>46190</v>
      </c>
      <c r="AI134" s="512">
        <v>46193</v>
      </c>
      <c r="AJ134" s="519"/>
      <c r="AK134" s="512">
        <v>46203</v>
      </c>
      <c r="AL134" s="512">
        <v>46387</v>
      </c>
      <c r="AM134" s="511" t="s">
        <v>41</v>
      </c>
      <c r="AN134" s="520">
        <v>0</v>
      </c>
      <c r="AO134" s="520">
        <v>0</v>
      </c>
      <c r="AP134" s="520">
        <v>0</v>
      </c>
      <c r="AQ134" s="520">
        <v>0</v>
      </c>
      <c r="AR134" s="520">
        <v>0</v>
      </c>
      <c r="AS134" s="520">
        <v>0</v>
      </c>
      <c r="AT134" s="520">
        <v>0</v>
      </c>
      <c r="AU134" s="520">
        <v>0</v>
      </c>
      <c r="AV134" s="520">
        <v>0</v>
      </c>
      <c r="AW134" s="520">
        <v>0</v>
      </c>
      <c r="AX134" s="520">
        <v>0</v>
      </c>
      <c r="AY134" s="520">
        <v>0</v>
      </c>
      <c r="AZ134" s="533">
        <f t="shared" ref="AZ134:AZ140" si="207">AN134+AO134+AP134+AQ134+AR134+AS134+AT134+AU134+AV134+AW134+AX134+AY134</f>
        <v>0</v>
      </c>
      <c r="BA134" s="509"/>
      <c r="BB134" s="534">
        <f>SUMIFS(REPROGRAM!W:W,REPROGRAM!B:B,POA_GC_2025!A134)</f>
        <v>0</v>
      </c>
      <c r="BC134" s="534">
        <f>SUMIFS(REPROGRAM!Y:Y,REPROGRAM!B:B,POA_GC_2025!A134)</f>
        <v>0</v>
      </c>
      <c r="BD134" s="534">
        <f t="shared" ref="BD134:BD140" si="208">AZ134+BB134-BC134</f>
        <v>0</v>
      </c>
      <c r="BE134" s="520">
        <v>0</v>
      </c>
      <c r="BF134" s="539">
        <f>SUMIFS(CERT_PRES!$P:$P,CERT_PRES!$A:$A,$A134,CERT_PRES!$Q:$Q,"ENERO")</f>
        <v>0</v>
      </c>
      <c r="BG134" s="520">
        <v>0</v>
      </c>
      <c r="BH134" s="539">
        <f>SUMIFS(CERT_PRES!$P:$P,CERT_PRES!$A:$A,$A134,CERT_PRES!$Q:$Q,"FEBRERO")</f>
        <v>0</v>
      </c>
      <c r="BI134" s="520">
        <v>0</v>
      </c>
      <c r="BJ134" s="539">
        <f>SUMIFS(CERT_PRES!$P:$P,CERT_PRES!$A:$A,$A134,CERT_PRES!$Q:$Q,"MARZO")</f>
        <v>0</v>
      </c>
      <c r="BK134" s="520">
        <v>0</v>
      </c>
      <c r="BL134" s="539">
        <f>SUMIFS(CERT_PRES!$P:$P,CERT_PRES!$A:$A,$A134,CERT_PRES!$Q:$Q,"ABRIL")</f>
        <v>0</v>
      </c>
      <c r="BM134" s="520">
        <v>0</v>
      </c>
      <c r="BN134" s="539">
        <f>SUMIFS(CERT_PRES!$P:$P,CERT_PRES!$A:$A,$A134,CERT_PRES!$Q:$Q,"MAYO")</f>
        <v>0</v>
      </c>
      <c r="BO134" s="520">
        <v>0</v>
      </c>
      <c r="BP134" s="539">
        <f>SUMIFS(CERT_PRES!$P:$P,CERT_PRES!$A:$A,$A134,CERT_PRES!$Q:$Q,"JUNIO")</f>
        <v>0</v>
      </c>
      <c r="BQ134" s="520">
        <v>0</v>
      </c>
      <c r="BR134" s="539">
        <f>SUMIFS(CERT_PRES!$P:$P,CERT_PRES!$A:$A,$A134,CERT_PRES!$Q:$Q,"JULIO")</f>
        <v>0</v>
      </c>
      <c r="BS134" s="520">
        <v>0</v>
      </c>
      <c r="BT134" s="539">
        <f>SUMIFS(CERT_PRES!$P:$P,CERT_PRES!$A:$A,$A134,CERT_PRES!$Q:$Q,"AGOSTO")</f>
        <v>0</v>
      </c>
      <c r="BU134" s="520">
        <v>0</v>
      </c>
      <c r="BV134" s="539">
        <f>SUMIFS(CERT_PRES!$P:$P,CERT_PRES!$A:$A,$A134,CERT_PRES!$Q:$Q,"SEPTIEMBRE")</f>
        <v>0</v>
      </c>
      <c r="BW134" s="520">
        <v>0</v>
      </c>
      <c r="BX134" s="539">
        <f>SUMIFS(CERT_PRES!$P:$P,CERT_PRES!$A:$A,$A134,CERT_PRES!$Q:$Q,"OCTUBRE")</f>
        <v>0</v>
      </c>
      <c r="BY134" s="520">
        <v>0</v>
      </c>
      <c r="BZ134" s="539">
        <f>SUMIFS(CERT_PRES!$P:$P,CERT_PRES!$A:$A,$A134,CERT_PRES!$Q:$Q,"NOVIEMBRE")</f>
        <v>0</v>
      </c>
      <c r="CA134" s="520">
        <v>0</v>
      </c>
      <c r="CB134" s="533">
        <f>SUMIFS(CERT_PRES!$P:$P,CERT_PRES!$A:$A,$A134,CERT_PRES!$Q:$Q,"DICIEMBRE")</f>
        <v>0</v>
      </c>
      <c r="CC134" s="533">
        <f t="shared" ref="CC134:CC140" si="209">BE134+BG134+BI134+BK134+BM134+BO134+BQ134+BS134+BU134+BW134+BY134+CA134</f>
        <v>0</v>
      </c>
      <c r="CD134" s="552" t="str">
        <f t="shared" ref="CD134:CD140" si="210">IF(OR(J134="003"),"SIN_LIQUIDEZ",IF(CG134&gt;0,"SI","NO"))</f>
        <v>NO</v>
      </c>
      <c r="CE134" s="553" t="str">
        <f t="shared" ref="CE134:CE140" si="211">IF(BD134=CC134,"VALIDADO","REVISAR")</f>
        <v>VALIDADO</v>
      </c>
      <c r="CF134" s="554">
        <f>+((SUMIFS(REPROGRAM!$U:$U,REPROGRAM!$B:$B,$A134,REPROGRAM!$AA:$AA,"NO"))-(SUMIFS(REPROGRAM!$V:$V,REPROGRAM!$B:$B,$A134,REPROGRAM!$AA:$AA,"NO")))</f>
        <v>0</v>
      </c>
      <c r="CG134" s="554">
        <f t="shared" ref="CG134:CG140" si="212">ROUND(BD134-CF134,2)</f>
        <v>0</v>
      </c>
      <c r="CH134" s="554">
        <f t="shared" ref="CH134:CH140" si="213">+BD134-CC134</f>
        <v>0</v>
      </c>
      <c r="CI134" s="555" t="e">
        <f t="array" ref="CI134">IF(B134="","",INDEX(CATALOGO!C:C,MATCH(B134,CATALOGO!A:A,0)))</f>
        <v>#N/A</v>
      </c>
      <c r="CJ134" s="555" t="e">
        <f t="array" ref="CJ134">IF(B134="","",INDEX(CATALOGO!B:B,MATCH(B134,CATALOGO!A:A,0)))</f>
        <v>#N/A</v>
      </c>
      <c r="CK134" s="497" t="str">
        <f>IF(D134="","",INDEX(CATALOGO!G:G,MATCH(D134,CATALOGO!D:D,0)))</f>
        <v>COORDINACIÓN ZONAL 4</v>
      </c>
      <c r="CL134" s="497" t="str">
        <f>IF(D134="","",INDEX(CATALOGO!H:H,MATCH(D134,CATALOGO!D:D,0)))</f>
        <v>MANABI</v>
      </c>
      <c r="CM134" s="497" t="str">
        <f>IF(D134="","",INDEX(CATALOGO!I:I,MATCH(D134,CATALOGO!D:D,0)))</f>
        <v>CHONE</v>
      </c>
      <c r="CN134" s="556" t="str">
        <f t="array" ref="CN134">IF(H134="","",INDEX(CATALOGO!AE:AE,MATCH(H134,CATALOGO!AC:AC,0)))</f>
        <v>MANTENIMIENTOS</v>
      </c>
      <c r="CO134" s="497" t="str">
        <f t="shared" ref="CO134:CO140" si="214">IF(O134="","","NO APLICA")</f>
        <v>NO APLICA</v>
      </c>
      <c r="CP134" s="497" t="str">
        <f>IF(E134="","",INDEX(CATALOGO!K:K,MATCH(POA_GC_2025!E134,CATALOGO!J:J,0)))</f>
        <v>PPR</v>
      </c>
      <c r="CQ134" s="497" t="str">
        <f t="shared" ref="CQ134:CQ140" si="215">IF(F134="","",IF(F134="000","CORRIENTE","INVERSIÓN"))</f>
        <v>CORRIENTE</v>
      </c>
      <c r="CR134" s="497" t="str">
        <f t="shared" ref="CR134:CR140" si="216">E134&amp;F134&amp;G134</f>
        <v>70000001</v>
      </c>
      <c r="CS134" s="562" t="str">
        <f>IFERROR(VLOOKUP(E134,CATALOGO!$AY$3:$AZ$24,2,0)," ")</f>
        <v xml:space="preserve"> </v>
      </c>
      <c r="CT134" s="563" t="str">
        <f>IF(E134="","",INDEX(CATALOGO!AK:AK,MATCH(POA_GC_2025!E134,CATALOGO!AN:AN,0)))</f>
        <v>Mejorar las condiciones de vida de la población de forma integral, promoviendo el acceso equitativo a salud, vivienda y bienestar social.</v>
      </c>
      <c r="CU134" s="563" t="str">
        <f>IF(E134="","",INDEX(CATALOGO!AL:AL,MATCH(POA_GC_2025!E134,CATALOGO!AN:AN,0)))</f>
        <v>OE3 Incrementar la promoción de la salud en la población a través de los estilos de vida</v>
      </c>
      <c r="CV134" s="552" t="str">
        <f>IF(CU134="","",INDEX(CATALOGO!AM:AM,MATCH(POA_GC_2025!CU134,CATALOGO!AL:AL,0)))</f>
        <v>OE_3</v>
      </c>
      <c r="CW134" s="564"/>
      <c r="CX134" s="565">
        <f>SUMIFS(CERT_ACT_POA!AM:AM,CERT_ACT_POA!C:C,A134)</f>
        <v>0</v>
      </c>
      <c r="CY134" s="565">
        <f t="shared" ref="CY134:CY140" si="217">IF(A134="","",BD134-CX134)</f>
        <v>0</v>
      </c>
      <c r="CZ134" s="566">
        <f>SUMIFS(CERT_ACT_POA!$AD:$AD,CERT_ACT_POA!$C:$C,POA_GC_2025!$A134)</f>
        <v>0</v>
      </c>
      <c r="DA134" s="566">
        <f>SUMIFS(CERT_ACT_POA!$AE:$AE,CERT_ACT_POA!$C:$C,POA_GC_2025!$A134)</f>
        <v>0</v>
      </c>
      <c r="DB134" s="566">
        <f>SUMIFS(CERT_ACT_POA!$AF:$AF,CERT_ACT_POA!$C:$C,POA_GC_2025!$A134)</f>
        <v>0</v>
      </c>
      <c r="DC134" s="552" t="str">
        <f t="shared" ref="DC134:DC140" si="218">MID(H134,1,2)</f>
        <v>53</v>
      </c>
      <c r="DD134" s="509"/>
      <c r="DE134" s="573"/>
      <c r="DF134" s="574">
        <f>SUMIFS(CERT_PRES!$M:$M,CERT_PRES!$A:$A,$A134)</f>
        <v>0</v>
      </c>
      <c r="DG134" s="574">
        <f>SUMIFS(CERT_PRES!$O:$O,CERT_PRES!$A:$A,$A134)</f>
        <v>0</v>
      </c>
      <c r="DH134" s="574">
        <f>SUMIFS(CERT_PRES!$P:$P,CERT_PRES!$A:$A,$A134)</f>
        <v>0</v>
      </c>
      <c r="DI134" s="587">
        <f t="shared" ref="DI134:DI140" si="219">+CF134</f>
        <v>0</v>
      </c>
      <c r="DJ134" s="668">
        <f>IFERROR(VLOOKUP($A134,CERT_PRES!$A$6:$L$3884,12,0),0)</f>
        <v>0</v>
      </c>
      <c r="DK134" s="574" t="str">
        <f t="shared" ref="DK134:DK140" si="220">IF(A134="","",IF(ROUND(DF134,2)+ROUND(DG134,2)&lt;=ROUND(CG134,2),"OK","REVISAR"))</f>
        <v>OK</v>
      </c>
      <c r="DL134" s="574" t="str">
        <f t="shared" ref="DL134:DL140" si="221">IF(A134="","",IF(ROUND(DF134,2)+ROUND(DG134,2)&lt;=ROUND(CG134+CF134,2),"OK","REVISAR"))</f>
        <v>OK</v>
      </c>
      <c r="DM134" s="574" t="str">
        <f t="shared" ref="DM134:DM140" si="222">IF(CD134="SI",BE134+BG134+BI134+BK134+BM134,"")</f>
        <v/>
      </c>
      <c r="DN134" s="574" t="str">
        <f t="shared" ref="DN134:DN140" si="223">IF(CE134="SI",IF(DI134&gt;DN134,"ANTICIPADO",IF(AND(DI134&gt;0,DI134&lt;DN134),"ATRASADO",IF(AND(DI134&gt;0,DI134=DN134),"CUMPLIDO",IF(AND(DI134=0,DN134&gt;0),"NO CUMPLIDO","")))),"")</f>
        <v/>
      </c>
      <c r="DO134" s="588">
        <f>IFERROR(VLOOKUP(A134,#REF!,82,0),0)</f>
        <v>0</v>
      </c>
      <c r="DP134" s="589">
        <f t="shared" ref="DP134:DP140" si="224">+DF134+DG134</f>
        <v>0</v>
      </c>
      <c r="DQ134" s="590">
        <f t="shared" ref="DQ134:DQ140" si="225">+CG134-DP134</f>
        <v>0</v>
      </c>
    </row>
    <row r="135" spans="1:121" s="39" customFormat="1" ht="17.25" customHeight="1">
      <c r="A135" s="3" t="s">
        <v>2863</v>
      </c>
      <c r="B135" s="470" t="str">
        <f>IF(D135="","",INDEX(CATALOGO!E:E,MATCH(D135,CATALOGO!D:D,0)))</f>
        <v>HOSPITAL GENERAL DE CHONE</v>
      </c>
      <c r="C135" s="218" t="s">
        <v>2431</v>
      </c>
      <c r="D135" s="471" t="s">
        <v>954</v>
      </c>
      <c r="E135" s="474" t="s">
        <v>586</v>
      </c>
      <c r="F135" s="471" t="str">
        <f t="shared" si="205"/>
        <v>000</v>
      </c>
      <c r="G135" s="472" t="s">
        <v>193</v>
      </c>
      <c r="H135" s="473">
        <v>530813</v>
      </c>
      <c r="I135" s="486" t="s">
        <v>1155</v>
      </c>
      <c r="J135" s="472" t="s">
        <v>193</v>
      </c>
      <c r="K135" s="487" t="str">
        <f>IF(J135="","",INDEX(CATALOGO!AT:AT,MATCH(POA_GC_2025!J135,CATALOGO!AS:AS,0)))</f>
        <v>0000</v>
      </c>
      <c r="L135" s="487" t="str">
        <f>IF(J135="","",INDEX(CATALOGO!AV:AV,MATCH(POA_GC_2025!J135,CATALOGO!AS:AS,0)))</f>
        <v>0000</v>
      </c>
      <c r="M135" s="488" t="str">
        <f>IF(D135="","",INDEX(CATALOGO!E:E,MATCH(D135,CATALOGO!D:D,0)))</f>
        <v>HOSPITAL GENERAL DE CHONE</v>
      </c>
      <c r="N135" s="489" t="str">
        <f>IF(E135="","",INDEX(CATALOGO!L:L,MATCH(POA_GC_2025!E135,CATALOGO!J:J,0)))</f>
        <v>PREVENCION Y REDUCCION DE LA DESNUTRICION CRONICA INFANTIL DCI</v>
      </c>
      <c r="O135" s="490" t="str">
        <f t="shared" si="206"/>
        <v>SIN PROYECTO</v>
      </c>
      <c r="P135" s="491" t="str">
        <f>IF(CR135="","",INDEX(CATALOGO!Q:Q,MATCH(POA_GC_2025!CR135,CATALOGO!P:P,0)))</f>
        <v>NIÑAS Y NIÑOS CON CONTROLES DEL NIÑO SANO PARA SU EDAD</v>
      </c>
      <c r="Q135" s="496" t="str">
        <f>IF(H135="","",INDEX(CATALOGO!AD:AD,MATCH(POA_GC_2025!H135,CATALOGO!AC:AC,0)))</f>
        <v>REPUESTOS Y ACCESORIOS</v>
      </c>
      <c r="R135" s="490" t="str">
        <f t="array" ref="R135">IF(J135="","",INDEX(CATALOGO!AR:AR,MATCH(J135,CATALOGO!AS:AS,0)))</f>
        <v>RECURSOS FISCALES</v>
      </c>
      <c r="S135" s="497" t="str">
        <f>IF(K135="","",INDEX(CATALOGO!AU:AU,MATCH(K135,CATALOGO!AT:AT,0)))</f>
        <v>SIN ORGANISMO</v>
      </c>
      <c r="T135" s="497" t="str">
        <f>IF(L135="","",INDEX(CATALOGO!AW:AW,MATCH(POA_GC_2025!L135,CATALOGO!AV:AV,0)))</f>
        <v>SIN CORRELATIVO</v>
      </c>
      <c r="U135" s="498" t="s">
        <v>495</v>
      </c>
      <c r="V135" s="499" t="s">
        <v>2477</v>
      </c>
      <c r="W135" s="499" t="s">
        <v>2478</v>
      </c>
      <c r="X135" s="500" t="str">
        <f t="array" ref="X135">IF(H135="","",INDEX(CATALOGO!AH:AH,MATCH(H135,CATALOGO!AC:AC,0)))</f>
        <v>02</v>
      </c>
      <c r="Y135" s="507" t="str">
        <f t="array" ref="Y135">IF(H135="","",INDEX(CATALOGO!AF:AF,MATCH(H135,CATALOGO!AC:AC,0)))</f>
        <v>NA</v>
      </c>
      <c r="Z135" s="507" t="str">
        <f t="array" ref="Z135">IF(H135="","",INDEX(CATALOGO!AG:AG,MATCH(H135,CATALOGO!AC:AC,0)))</f>
        <v>NA</v>
      </c>
      <c r="AA135" s="508" t="s">
        <v>194</v>
      </c>
      <c r="AB135" s="509"/>
      <c r="AC135" s="510" t="s">
        <v>208</v>
      </c>
      <c r="AD135" s="511" t="s">
        <v>41</v>
      </c>
      <c r="AE135" s="512">
        <v>46173</v>
      </c>
      <c r="AF135" s="512">
        <v>46188</v>
      </c>
      <c r="AG135" s="512">
        <v>46167</v>
      </c>
      <c r="AH135" s="512">
        <v>46190</v>
      </c>
      <c r="AI135" s="512">
        <v>46193</v>
      </c>
      <c r="AJ135" s="519"/>
      <c r="AK135" s="512">
        <v>46203</v>
      </c>
      <c r="AL135" s="512">
        <v>46387</v>
      </c>
      <c r="AM135" s="511" t="s">
        <v>41</v>
      </c>
      <c r="AN135" s="520">
        <v>0</v>
      </c>
      <c r="AO135" s="520">
        <v>0</v>
      </c>
      <c r="AP135" s="520">
        <v>0</v>
      </c>
      <c r="AQ135" s="520">
        <v>0</v>
      </c>
      <c r="AR135" s="520">
        <v>0</v>
      </c>
      <c r="AS135" s="520">
        <v>0</v>
      </c>
      <c r="AT135" s="520">
        <v>0</v>
      </c>
      <c r="AU135" s="520">
        <v>0</v>
      </c>
      <c r="AV135" s="520">
        <v>0</v>
      </c>
      <c r="AW135" s="520">
        <v>0</v>
      </c>
      <c r="AX135" s="520">
        <v>0</v>
      </c>
      <c r="AY135" s="520">
        <v>0</v>
      </c>
      <c r="AZ135" s="533">
        <f t="shared" si="207"/>
        <v>0</v>
      </c>
      <c r="BA135" s="509"/>
      <c r="BB135" s="534">
        <f>SUMIFS(REPROGRAM!W:W,REPROGRAM!B:B,POA_GC_2025!A135)</f>
        <v>0</v>
      </c>
      <c r="BC135" s="534">
        <f>SUMIFS(REPROGRAM!Y:Y,REPROGRAM!B:B,POA_GC_2025!A135)</f>
        <v>0</v>
      </c>
      <c r="BD135" s="534">
        <f t="shared" si="208"/>
        <v>0</v>
      </c>
      <c r="BE135" s="520">
        <v>0</v>
      </c>
      <c r="BF135" s="539">
        <f>SUMIFS(CERT_PRES!$P:$P,CERT_PRES!$A:$A,$A135,CERT_PRES!$Q:$Q,"ENERO")</f>
        <v>0</v>
      </c>
      <c r="BG135" s="520">
        <v>0</v>
      </c>
      <c r="BH135" s="539">
        <f>SUMIFS(CERT_PRES!$P:$P,CERT_PRES!$A:$A,$A135,CERT_PRES!$Q:$Q,"FEBRERO")</f>
        <v>0</v>
      </c>
      <c r="BI135" s="520">
        <v>0</v>
      </c>
      <c r="BJ135" s="539">
        <f>SUMIFS(CERT_PRES!$P:$P,CERT_PRES!$A:$A,$A135,CERT_PRES!$Q:$Q,"MARZO")</f>
        <v>0</v>
      </c>
      <c r="BK135" s="520">
        <v>0</v>
      </c>
      <c r="BL135" s="539">
        <f>SUMIFS(CERT_PRES!$P:$P,CERT_PRES!$A:$A,$A135,CERT_PRES!$Q:$Q,"ABRIL")</f>
        <v>0</v>
      </c>
      <c r="BM135" s="520">
        <v>0</v>
      </c>
      <c r="BN135" s="539">
        <f>SUMIFS(CERT_PRES!$P:$P,CERT_PRES!$A:$A,$A135,CERT_PRES!$Q:$Q,"MAYO")</f>
        <v>0</v>
      </c>
      <c r="BO135" s="520">
        <v>0</v>
      </c>
      <c r="BP135" s="539">
        <f>SUMIFS(CERT_PRES!$P:$P,CERT_PRES!$A:$A,$A135,CERT_PRES!$Q:$Q,"JUNIO")</f>
        <v>0</v>
      </c>
      <c r="BQ135" s="520">
        <v>0</v>
      </c>
      <c r="BR135" s="539">
        <f>SUMIFS(CERT_PRES!$P:$P,CERT_PRES!$A:$A,$A135,CERT_PRES!$Q:$Q,"JULIO")</f>
        <v>0</v>
      </c>
      <c r="BS135" s="520">
        <v>0</v>
      </c>
      <c r="BT135" s="539">
        <f>SUMIFS(CERT_PRES!$P:$P,CERT_PRES!$A:$A,$A135,CERT_PRES!$Q:$Q,"AGOSTO")</f>
        <v>0</v>
      </c>
      <c r="BU135" s="520">
        <v>0</v>
      </c>
      <c r="BV135" s="539">
        <f>SUMIFS(CERT_PRES!$P:$P,CERT_PRES!$A:$A,$A135,CERT_PRES!$Q:$Q,"SEPTIEMBRE")</f>
        <v>0</v>
      </c>
      <c r="BW135" s="520">
        <v>0</v>
      </c>
      <c r="BX135" s="539">
        <f>SUMIFS(CERT_PRES!$P:$P,CERT_PRES!$A:$A,$A135,CERT_PRES!$Q:$Q,"OCTUBRE")</f>
        <v>0</v>
      </c>
      <c r="BY135" s="520">
        <v>0</v>
      </c>
      <c r="BZ135" s="539">
        <f>SUMIFS(CERT_PRES!$P:$P,CERT_PRES!$A:$A,$A135,CERT_PRES!$Q:$Q,"NOVIEMBRE")</f>
        <v>0</v>
      </c>
      <c r="CA135" s="520">
        <v>0</v>
      </c>
      <c r="CB135" s="533">
        <f>SUMIFS(CERT_PRES!$P:$P,CERT_PRES!$A:$A,$A135,CERT_PRES!$Q:$Q,"DICIEMBRE")</f>
        <v>0</v>
      </c>
      <c r="CC135" s="533">
        <f t="shared" si="209"/>
        <v>0</v>
      </c>
      <c r="CD135" s="552" t="str">
        <f t="shared" si="210"/>
        <v>NO</v>
      </c>
      <c r="CE135" s="553" t="str">
        <f t="shared" si="211"/>
        <v>VALIDADO</v>
      </c>
      <c r="CF135" s="554">
        <f>+((SUMIFS(REPROGRAM!$U:$U,REPROGRAM!$B:$B,$A135,REPROGRAM!$AA:$AA,"NO"))-(SUMIFS(REPROGRAM!$V:$V,REPROGRAM!$B:$B,$A135,REPROGRAM!$AA:$AA,"NO")))</f>
        <v>0</v>
      </c>
      <c r="CG135" s="554">
        <f t="shared" si="212"/>
        <v>0</v>
      </c>
      <c r="CH135" s="554">
        <f t="shared" si="213"/>
        <v>0</v>
      </c>
      <c r="CI135" s="555" t="e">
        <f t="array" ref="CI135">IF(B135="","",INDEX(CATALOGO!C:C,MATCH(B135,CATALOGO!A:A,0)))</f>
        <v>#N/A</v>
      </c>
      <c r="CJ135" s="555" t="e">
        <f t="array" ref="CJ135">IF(B135="","",INDEX(CATALOGO!B:B,MATCH(B135,CATALOGO!A:A,0)))</f>
        <v>#N/A</v>
      </c>
      <c r="CK135" s="497" t="str">
        <f>IF(D135="","",INDEX(CATALOGO!G:G,MATCH(D135,CATALOGO!D:D,0)))</f>
        <v>COORDINACIÓN ZONAL 4</v>
      </c>
      <c r="CL135" s="497" t="str">
        <f>IF(D135="","",INDEX(CATALOGO!H:H,MATCH(D135,CATALOGO!D:D,0)))</f>
        <v>MANABI</v>
      </c>
      <c r="CM135" s="497" t="str">
        <f>IF(D135="","",INDEX(CATALOGO!I:I,MATCH(D135,CATALOGO!D:D,0)))</f>
        <v>CHONE</v>
      </c>
      <c r="CN135" s="556" t="str">
        <f t="array" ref="CN135">IF(H135="","",INDEX(CATALOGO!AE:AE,MATCH(H135,CATALOGO!AC:AC,0)))</f>
        <v>MANTENIMIENTOS</v>
      </c>
      <c r="CO135" s="497" t="str">
        <f t="shared" si="214"/>
        <v>NO APLICA</v>
      </c>
      <c r="CP135" s="497" t="str">
        <f>IF(E135="","",INDEX(CATALOGO!K:K,MATCH(POA_GC_2025!E135,CATALOGO!J:J,0)))</f>
        <v>PPR</v>
      </c>
      <c r="CQ135" s="497" t="str">
        <f t="shared" si="215"/>
        <v>CORRIENTE</v>
      </c>
      <c r="CR135" s="497" t="str">
        <f t="shared" si="216"/>
        <v>70000001</v>
      </c>
      <c r="CS135" s="562" t="str">
        <f>IFERROR(VLOOKUP(E135,CATALOGO!$AY$3:$AZ$24,2,0)," ")</f>
        <v xml:space="preserve"> </v>
      </c>
      <c r="CT135" s="563" t="str">
        <f>IF(E135="","",INDEX(CATALOGO!AK:AK,MATCH(POA_GC_2025!E135,CATALOGO!AN:AN,0)))</f>
        <v>Mejorar las condiciones de vida de la población de forma integral, promoviendo el acceso equitativo a salud, vivienda y bienestar social.</v>
      </c>
      <c r="CU135" s="563" t="str">
        <f>IF(E135="","",INDEX(CATALOGO!AL:AL,MATCH(POA_GC_2025!E135,CATALOGO!AN:AN,0)))</f>
        <v>OE3 Incrementar la promoción de la salud en la población a través de los estilos de vida</v>
      </c>
      <c r="CV135" s="552" t="str">
        <f>IF(CU135="","",INDEX(CATALOGO!AM:AM,MATCH(POA_GC_2025!CU135,CATALOGO!AL:AL,0)))</f>
        <v>OE_3</v>
      </c>
      <c r="CW135" s="564"/>
      <c r="CX135" s="565">
        <f>SUMIFS(CERT_ACT_POA!AM:AM,CERT_ACT_POA!C:C,A135)</f>
        <v>0</v>
      </c>
      <c r="CY135" s="565">
        <f t="shared" si="217"/>
        <v>0</v>
      </c>
      <c r="CZ135" s="566">
        <f>SUMIFS(CERT_ACT_POA!$AD:$AD,CERT_ACT_POA!$C:$C,POA_GC_2025!$A135)</f>
        <v>0</v>
      </c>
      <c r="DA135" s="566">
        <f>SUMIFS(CERT_ACT_POA!$AE:$AE,CERT_ACT_POA!$C:$C,POA_GC_2025!$A135)</f>
        <v>0</v>
      </c>
      <c r="DB135" s="566">
        <f>SUMIFS(CERT_ACT_POA!$AF:$AF,CERT_ACT_POA!$C:$C,POA_GC_2025!$A135)</f>
        <v>0</v>
      </c>
      <c r="DC135" s="552" t="str">
        <f t="shared" si="218"/>
        <v>53</v>
      </c>
      <c r="DD135" s="509"/>
      <c r="DE135" s="573"/>
      <c r="DF135" s="574">
        <f>SUMIFS(CERT_PRES!$M:$M,CERT_PRES!$A:$A,$A135)</f>
        <v>0</v>
      </c>
      <c r="DG135" s="574">
        <f>SUMIFS(CERT_PRES!$O:$O,CERT_PRES!$A:$A,$A135)</f>
        <v>0</v>
      </c>
      <c r="DH135" s="574">
        <f>SUMIFS(CERT_PRES!$P:$P,CERT_PRES!$A:$A,$A135)</f>
        <v>0</v>
      </c>
      <c r="DI135" s="587">
        <f t="shared" si="219"/>
        <v>0</v>
      </c>
      <c r="DJ135" s="668">
        <f>IFERROR(VLOOKUP($A135,CERT_PRES!$A$6:$L$3884,12,0),0)</f>
        <v>0</v>
      </c>
      <c r="DK135" s="574" t="str">
        <f t="shared" si="220"/>
        <v>OK</v>
      </c>
      <c r="DL135" s="574" t="str">
        <f t="shared" si="221"/>
        <v>OK</v>
      </c>
      <c r="DM135" s="574" t="str">
        <f t="shared" si="222"/>
        <v/>
      </c>
      <c r="DN135" s="574" t="str">
        <f t="shared" si="223"/>
        <v/>
      </c>
      <c r="DO135" s="588">
        <f>IFERROR(VLOOKUP(A135,#REF!,82,0),0)</f>
        <v>0</v>
      </c>
      <c r="DP135" s="589">
        <f t="shared" si="224"/>
        <v>0</v>
      </c>
      <c r="DQ135" s="590">
        <f t="shared" si="225"/>
        <v>0</v>
      </c>
    </row>
    <row r="136" spans="1:121" s="39" customFormat="1" ht="17.25" customHeight="1">
      <c r="A136" s="3" t="s">
        <v>2864</v>
      </c>
      <c r="B136" s="470" t="str">
        <f>IF(D136="","",INDEX(CATALOGO!E:E,MATCH(D136,CATALOGO!D:D,0)))</f>
        <v>HOSPITAL GENERAL DE CHONE</v>
      </c>
      <c r="C136" s="218" t="s">
        <v>2432</v>
      </c>
      <c r="D136" s="471" t="s">
        <v>954</v>
      </c>
      <c r="E136" s="474" t="s">
        <v>586</v>
      </c>
      <c r="F136" s="471" t="str">
        <f t="shared" si="205"/>
        <v>000</v>
      </c>
      <c r="G136" s="472" t="s">
        <v>193</v>
      </c>
      <c r="H136" s="473">
        <v>530404</v>
      </c>
      <c r="I136" s="486" t="s">
        <v>1155</v>
      </c>
      <c r="J136" s="472" t="s">
        <v>193</v>
      </c>
      <c r="K136" s="487" t="str">
        <f>IF(J136="","",INDEX(CATALOGO!AT:AT,MATCH(POA_GC_2025!J136,CATALOGO!AS:AS,0)))</f>
        <v>0000</v>
      </c>
      <c r="L136" s="487" t="str">
        <f>IF(J136="","",INDEX(CATALOGO!AV:AV,MATCH(POA_GC_2025!J136,CATALOGO!AS:AS,0)))</f>
        <v>0000</v>
      </c>
      <c r="M136" s="488" t="str">
        <f>IF(D136="","",INDEX(CATALOGO!E:E,MATCH(D136,CATALOGO!D:D,0)))</f>
        <v>HOSPITAL GENERAL DE CHONE</v>
      </c>
      <c r="N136" s="489" t="str">
        <f>IF(E136="","",INDEX(CATALOGO!L:L,MATCH(POA_GC_2025!E136,CATALOGO!J:J,0)))</f>
        <v>PREVENCION Y REDUCCION DE LA DESNUTRICION CRONICA INFANTIL DCI</v>
      </c>
      <c r="O136" s="490" t="str">
        <f t="shared" si="206"/>
        <v>SIN PROYECTO</v>
      </c>
      <c r="P136" s="491" t="str">
        <f>IF(CR136="","",INDEX(CATALOGO!Q:Q,MATCH(POA_GC_2025!CR136,CATALOGO!P:P,0)))</f>
        <v>NIÑAS Y NIÑOS CON CONTROLES DEL NIÑO SANO PARA SU EDAD</v>
      </c>
      <c r="Q136" s="496" t="str">
        <f>IF(H136="","",INDEX(CATALOGO!AD:AD,MATCH(POA_GC_2025!H136,CATALOGO!AC:AC,0)))</f>
        <v>MAQUINARIAS Y EQUIPOS (INSTALACION- MANTENIMIENTO Y REPARACIONES)</v>
      </c>
      <c r="R136" s="490" t="str">
        <f t="array" ref="R136">IF(J136="","",INDEX(CATALOGO!AR:AR,MATCH(J136,CATALOGO!AS:AS,0)))</f>
        <v>RECURSOS FISCALES</v>
      </c>
      <c r="S136" s="497" t="str">
        <f>IF(K136="","",INDEX(CATALOGO!AU:AU,MATCH(K136,CATALOGO!AT:AT,0)))</f>
        <v>SIN ORGANISMO</v>
      </c>
      <c r="T136" s="497" t="str">
        <f>IF(L136="","",INDEX(CATALOGO!AW:AW,MATCH(POA_GC_2025!L136,CATALOGO!AV:AV,0)))</f>
        <v>SIN CORRELATIVO</v>
      </c>
      <c r="U136" s="498" t="s">
        <v>495</v>
      </c>
      <c r="V136" s="499" t="s">
        <v>2477</v>
      </c>
      <c r="W136" s="499" t="s">
        <v>2478</v>
      </c>
      <c r="X136" s="500" t="str">
        <f t="array" ref="X136">IF(H136="","",INDEX(CATALOGO!AH:AH,MATCH(H136,CATALOGO!AC:AC,0)))</f>
        <v>06</v>
      </c>
      <c r="Y136" s="507" t="str">
        <f t="array" ref="Y136">IF(H136="","",INDEX(CATALOGO!AF:AF,MATCH(H136,CATALOGO!AC:AC,0)))</f>
        <v>NA</v>
      </c>
      <c r="Z136" s="507" t="str">
        <f t="array" ref="Z136">IF(H136="","",INDEX(CATALOGO!AG:AG,MATCH(H136,CATALOGO!AC:AC,0)))</f>
        <v>NA</v>
      </c>
      <c r="AA136" s="508" t="s">
        <v>194</v>
      </c>
      <c r="AB136" s="509"/>
      <c r="AC136" s="510" t="s">
        <v>208</v>
      </c>
      <c r="AD136" s="511" t="s">
        <v>41</v>
      </c>
      <c r="AE136" s="512">
        <v>46173</v>
      </c>
      <c r="AF136" s="512">
        <v>46188</v>
      </c>
      <c r="AG136" s="512">
        <v>46167</v>
      </c>
      <c r="AH136" s="512">
        <v>46190</v>
      </c>
      <c r="AI136" s="512">
        <v>46193</v>
      </c>
      <c r="AJ136" s="519"/>
      <c r="AK136" s="512">
        <v>46203</v>
      </c>
      <c r="AL136" s="512">
        <v>46387</v>
      </c>
      <c r="AM136" s="511" t="s">
        <v>41</v>
      </c>
      <c r="AN136" s="520">
        <v>0</v>
      </c>
      <c r="AO136" s="520">
        <v>0</v>
      </c>
      <c r="AP136" s="520">
        <v>0</v>
      </c>
      <c r="AQ136" s="520">
        <v>0</v>
      </c>
      <c r="AR136" s="520">
        <v>0</v>
      </c>
      <c r="AS136" s="520">
        <v>0</v>
      </c>
      <c r="AT136" s="520">
        <v>0</v>
      </c>
      <c r="AU136" s="520">
        <v>0</v>
      </c>
      <c r="AV136" s="520">
        <v>0</v>
      </c>
      <c r="AW136" s="520">
        <v>0</v>
      </c>
      <c r="AX136" s="520">
        <v>0</v>
      </c>
      <c r="AY136" s="520">
        <v>0</v>
      </c>
      <c r="AZ136" s="533">
        <f t="shared" si="207"/>
        <v>0</v>
      </c>
      <c r="BA136" s="509"/>
      <c r="BB136" s="534">
        <f>SUMIFS(REPROGRAM!W:W,REPROGRAM!B:B,POA_GC_2025!A136)</f>
        <v>0</v>
      </c>
      <c r="BC136" s="534">
        <f>SUMIFS(REPROGRAM!Y:Y,REPROGRAM!B:B,POA_GC_2025!A136)</f>
        <v>0</v>
      </c>
      <c r="BD136" s="534">
        <f t="shared" si="208"/>
        <v>0</v>
      </c>
      <c r="BE136" s="520">
        <v>0</v>
      </c>
      <c r="BF136" s="539">
        <f>SUMIFS(CERT_PRES!$P:$P,CERT_PRES!$A:$A,$A136,CERT_PRES!$Q:$Q,"ENERO")</f>
        <v>0</v>
      </c>
      <c r="BG136" s="520">
        <v>0</v>
      </c>
      <c r="BH136" s="539">
        <f>SUMIFS(CERT_PRES!$P:$P,CERT_PRES!$A:$A,$A136,CERT_PRES!$Q:$Q,"FEBRERO")</f>
        <v>0</v>
      </c>
      <c r="BI136" s="520">
        <v>0</v>
      </c>
      <c r="BJ136" s="539">
        <f>SUMIFS(CERT_PRES!$P:$P,CERT_PRES!$A:$A,$A136,CERT_PRES!$Q:$Q,"MARZO")</f>
        <v>0</v>
      </c>
      <c r="BK136" s="520">
        <v>0</v>
      </c>
      <c r="BL136" s="539">
        <f>SUMIFS(CERT_PRES!$P:$P,CERT_PRES!$A:$A,$A136,CERT_PRES!$Q:$Q,"ABRIL")</f>
        <v>0</v>
      </c>
      <c r="BM136" s="520">
        <v>0</v>
      </c>
      <c r="BN136" s="539">
        <f>SUMIFS(CERT_PRES!$P:$P,CERT_PRES!$A:$A,$A136,CERT_PRES!$Q:$Q,"MAYO")</f>
        <v>0</v>
      </c>
      <c r="BO136" s="520">
        <v>0</v>
      </c>
      <c r="BP136" s="539">
        <f>SUMIFS(CERT_PRES!$P:$P,CERT_PRES!$A:$A,$A136,CERT_PRES!$Q:$Q,"JUNIO")</f>
        <v>0</v>
      </c>
      <c r="BQ136" s="520">
        <v>0</v>
      </c>
      <c r="BR136" s="539">
        <f>SUMIFS(CERT_PRES!$P:$P,CERT_PRES!$A:$A,$A136,CERT_PRES!$Q:$Q,"JULIO")</f>
        <v>0</v>
      </c>
      <c r="BS136" s="520">
        <v>0</v>
      </c>
      <c r="BT136" s="539">
        <f>SUMIFS(CERT_PRES!$P:$P,CERT_PRES!$A:$A,$A136,CERT_PRES!$Q:$Q,"AGOSTO")</f>
        <v>0</v>
      </c>
      <c r="BU136" s="520">
        <v>0</v>
      </c>
      <c r="BV136" s="539">
        <f>SUMIFS(CERT_PRES!$P:$P,CERT_PRES!$A:$A,$A136,CERT_PRES!$Q:$Q,"SEPTIEMBRE")</f>
        <v>0</v>
      </c>
      <c r="BW136" s="520">
        <v>0</v>
      </c>
      <c r="BX136" s="539">
        <f>SUMIFS(CERT_PRES!$P:$P,CERT_PRES!$A:$A,$A136,CERT_PRES!$Q:$Q,"OCTUBRE")</f>
        <v>0</v>
      </c>
      <c r="BY136" s="520">
        <v>0</v>
      </c>
      <c r="BZ136" s="539">
        <f>SUMIFS(CERT_PRES!$P:$P,CERT_PRES!$A:$A,$A136,CERT_PRES!$Q:$Q,"NOVIEMBRE")</f>
        <v>0</v>
      </c>
      <c r="CA136" s="520">
        <v>0</v>
      </c>
      <c r="CB136" s="533">
        <f>SUMIFS(CERT_PRES!$P:$P,CERT_PRES!$A:$A,$A136,CERT_PRES!$Q:$Q,"DICIEMBRE")</f>
        <v>0</v>
      </c>
      <c r="CC136" s="533">
        <f t="shared" si="209"/>
        <v>0</v>
      </c>
      <c r="CD136" s="552" t="str">
        <f t="shared" si="210"/>
        <v>NO</v>
      </c>
      <c r="CE136" s="553" t="str">
        <f t="shared" si="211"/>
        <v>VALIDADO</v>
      </c>
      <c r="CF136" s="554">
        <f>+((SUMIFS(REPROGRAM!$U:$U,REPROGRAM!$B:$B,$A136,REPROGRAM!$AA:$AA,"NO"))-(SUMIFS(REPROGRAM!$V:$V,REPROGRAM!$B:$B,$A136,REPROGRAM!$AA:$AA,"NO")))</f>
        <v>0</v>
      </c>
      <c r="CG136" s="554">
        <f t="shared" si="212"/>
        <v>0</v>
      </c>
      <c r="CH136" s="554">
        <f t="shared" si="213"/>
        <v>0</v>
      </c>
      <c r="CI136" s="555" t="e">
        <f t="array" ref="CI136">IF(B136="","",INDEX(CATALOGO!C:C,MATCH(B136,CATALOGO!A:A,0)))</f>
        <v>#N/A</v>
      </c>
      <c r="CJ136" s="555" t="e">
        <f t="array" ref="CJ136">IF(B136="","",INDEX(CATALOGO!B:B,MATCH(B136,CATALOGO!A:A,0)))</f>
        <v>#N/A</v>
      </c>
      <c r="CK136" s="497" t="str">
        <f>IF(D136="","",INDEX(CATALOGO!G:G,MATCH(D136,CATALOGO!D:D,0)))</f>
        <v>COORDINACIÓN ZONAL 4</v>
      </c>
      <c r="CL136" s="497" t="str">
        <f>IF(D136="","",INDEX(CATALOGO!H:H,MATCH(D136,CATALOGO!D:D,0)))</f>
        <v>MANABI</v>
      </c>
      <c r="CM136" s="497" t="str">
        <f>IF(D136="","",INDEX(CATALOGO!I:I,MATCH(D136,CATALOGO!D:D,0)))</f>
        <v>CHONE</v>
      </c>
      <c r="CN136" s="556" t="str">
        <f t="array" ref="CN136">IF(H136="","",INDEX(CATALOGO!AE:AE,MATCH(H136,CATALOGO!AC:AC,0)))</f>
        <v>MANTENIMIENTOS</v>
      </c>
      <c r="CO136" s="497" t="str">
        <f t="shared" si="214"/>
        <v>NO APLICA</v>
      </c>
      <c r="CP136" s="497" t="str">
        <f>IF(E136="","",INDEX(CATALOGO!K:K,MATCH(POA_GC_2025!E136,CATALOGO!J:J,0)))</f>
        <v>PPR</v>
      </c>
      <c r="CQ136" s="497" t="str">
        <f t="shared" si="215"/>
        <v>CORRIENTE</v>
      </c>
      <c r="CR136" s="497" t="str">
        <f t="shared" si="216"/>
        <v>70000001</v>
      </c>
      <c r="CS136" s="562" t="str">
        <f>IFERROR(VLOOKUP(E136,CATALOGO!$AY$3:$AZ$24,2,0)," ")</f>
        <v xml:space="preserve"> </v>
      </c>
      <c r="CT136" s="563" t="str">
        <f>IF(E136="","",INDEX(CATALOGO!AK:AK,MATCH(POA_GC_2025!E136,CATALOGO!AN:AN,0)))</f>
        <v>Mejorar las condiciones de vida de la población de forma integral, promoviendo el acceso equitativo a salud, vivienda y bienestar social.</v>
      </c>
      <c r="CU136" s="563" t="str">
        <f>IF(E136="","",INDEX(CATALOGO!AL:AL,MATCH(POA_GC_2025!E136,CATALOGO!AN:AN,0)))</f>
        <v>OE3 Incrementar la promoción de la salud en la población a través de los estilos de vida</v>
      </c>
      <c r="CV136" s="552" t="str">
        <f>IF(CU136="","",INDEX(CATALOGO!AM:AM,MATCH(POA_GC_2025!CU136,CATALOGO!AL:AL,0)))</f>
        <v>OE_3</v>
      </c>
      <c r="CW136" s="564"/>
      <c r="CX136" s="565">
        <f>SUMIFS(CERT_ACT_POA!AM:AM,CERT_ACT_POA!C:C,A136)</f>
        <v>0</v>
      </c>
      <c r="CY136" s="565">
        <f t="shared" si="217"/>
        <v>0</v>
      </c>
      <c r="CZ136" s="566">
        <f>SUMIFS(CERT_ACT_POA!$AD:$AD,CERT_ACT_POA!$C:$C,POA_GC_2025!$A136)</f>
        <v>0</v>
      </c>
      <c r="DA136" s="566">
        <f>SUMIFS(CERT_ACT_POA!$AE:$AE,CERT_ACT_POA!$C:$C,POA_GC_2025!$A136)</f>
        <v>0</v>
      </c>
      <c r="DB136" s="566">
        <f>SUMIFS(CERT_ACT_POA!$AF:$AF,CERT_ACT_POA!$C:$C,POA_GC_2025!$A136)</f>
        <v>0</v>
      </c>
      <c r="DC136" s="552" t="str">
        <f t="shared" si="218"/>
        <v>53</v>
      </c>
      <c r="DD136" s="509"/>
      <c r="DE136" s="573"/>
      <c r="DF136" s="574">
        <f>SUMIFS(CERT_PRES!$M:$M,CERT_PRES!$A:$A,$A136)</f>
        <v>0</v>
      </c>
      <c r="DG136" s="574">
        <f>SUMIFS(CERT_PRES!$O:$O,CERT_PRES!$A:$A,$A136)</f>
        <v>0</v>
      </c>
      <c r="DH136" s="574">
        <f>SUMIFS(CERT_PRES!$P:$P,CERT_PRES!$A:$A,$A136)</f>
        <v>0</v>
      </c>
      <c r="DI136" s="587">
        <f t="shared" si="219"/>
        <v>0</v>
      </c>
      <c r="DJ136" s="668">
        <f>IFERROR(VLOOKUP($A136,CERT_PRES!$A$6:$L$3884,12,0),0)</f>
        <v>0</v>
      </c>
      <c r="DK136" s="574" t="str">
        <f t="shared" si="220"/>
        <v>OK</v>
      </c>
      <c r="DL136" s="574" t="str">
        <f t="shared" si="221"/>
        <v>OK</v>
      </c>
      <c r="DM136" s="574" t="str">
        <f t="shared" si="222"/>
        <v/>
      </c>
      <c r="DN136" s="574" t="str">
        <f t="shared" si="223"/>
        <v/>
      </c>
      <c r="DO136" s="588">
        <f>IFERROR(VLOOKUP(A136,#REF!,82,0),0)</f>
        <v>0</v>
      </c>
      <c r="DP136" s="589">
        <f t="shared" si="224"/>
        <v>0</v>
      </c>
      <c r="DQ136" s="590">
        <f t="shared" si="225"/>
        <v>0</v>
      </c>
    </row>
    <row r="137" spans="1:121" s="39" customFormat="1" ht="17.25" customHeight="1">
      <c r="A137" s="3" t="s">
        <v>2865</v>
      </c>
      <c r="B137" s="470" t="str">
        <f>IF(D137="","",INDEX(CATALOGO!E:E,MATCH(D137,CATALOGO!D:D,0)))</f>
        <v>HOSPITAL GENERAL DE CHONE</v>
      </c>
      <c r="C137" s="218" t="s">
        <v>2431</v>
      </c>
      <c r="D137" s="471" t="s">
        <v>954</v>
      </c>
      <c r="E137" s="474" t="s">
        <v>586</v>
      </c>
      <c r="F137" s="471" t="str">
        <f t="shared" ref="F137" si="226">IF(E137="","","000")</f>
        <v>000</v>
      </c>
      <c r="G137" s="472" t="s">
        <v>193</v>
      </c>
      <c r="H137" s="473">
        <v>530813</v>
      </c>
      <c r="I137" s="486" t="s">
        <v>1155</v>
      </c>
      <c r="J137" s="472" t="s">
        <v>193</v>
      </c>
      <c r="K137" s="487" t="str">
        <f>IF(J137="","",INDEX(CATALOGO!AT:AT,MATCH(POA_GC_2025!J137,CATALOGO!AS:AS,0)))</f>
        <v>0000</v>
      </c>
      <c r="L137" s="487" t="str">
        <f>IF(J137="","",INDEX(CATALOGO!AV:AV,MATCH(POA_GC_2025!J137,CATALOGO!AS:AS,0)))</f>
        <v>0000</v>
      </c>
      <c r="M137" s="488" t="str">
        <f>IF(D137="","",INDEX(CATALOGO!E:E,MATCH(D137,CATALOGO!D:D,0)))</f>
        <v>HOSPITAL GENERAL DE CHONE</v>
      </c>
      <c r="N137" s="489" t="str">
        <f>IF(E137="","",INDEX(CATALOGO!L:L,MATCH(POA_GC_2025!E137,CATALOGO!J:J,0)))</f>
        <v>PREVENCION Y REDUCCION DE LA DESNUTRICION CRONICA INFANTIL DCI</v>
      </c>
      <c r="O137" s="490" t="str">
        <f t="shared" ref="O137" si="227">IF(CQ137="CORRIENTE","SIN PROYECTO","")</f>
        <v>SIN PROYECTO</v>
      </c>
      <c r="P137" s="491" t="str">
        <f>IF(CR137="","",INDEX(CATALOGO!Q:Q,MATCH(POA_GC_2025!CR137,CATALOGO!P:P,0)))</f>
        <v>NIÑAS Y NIÑOS CON CONTROLES DEL NIÑO SANO PARA SU EDAD</v>
      </c>
      <c r="Q137" s="496" t="str">
        <f>IF(H137="","",INDEX(CATALOGO!AD:AD,MATCH(POA_GC_2025!H137,CATALOGO!AC:AC,0)))</f>
        <v>REPUESTOS Y ACCESORIOS</v>
      </c>
      <c r="R137" s="490" t="str">
        <f t="array" ref="R137">IF(J137="","",INDEX(CATALOGO!AR:AR,MATCH(J137,CATALOGO!AS:AS,0)))</f>
        <v>RECURSOS FISCALES</v>
      </c>
      <c r="S137" s="497" t="str">
        <f>IF(K137="","",INDEX(CATALOGO!AU:AU,MATCH(K137,CATALOGO!AT:AT,0)))</f>
        <v>SIN ORGANISMO</v>
      </c>
      <c r="T137" s="497" t="str">
        <f>IF(L137="","",INDEX(CATALOGO!AW:AW,MATCH(POA_GC_2025!L137,CATALOGO!AV:AV,0)))</f>
        <v>SIN CORRELATIVO</v>
      </c>
      <c r="U137" s="498" t="s">
        <v>495</v>
      </c>
      <c r="V137" s="499" t="s">
        <v>2477</v>
      </c>
      <c r="W137" s="499" t="s">
        <v>2478</v>
      </c>
      <c r="X137" s="500" t="str">
        <f t="array" ref="X137">IF(H137="","",INDEX(CATALOGO!AH:AH,MATCH(H137,CATALOGO!AC:AC,0)))</f>
        <v>02</v>
      </c>
      <c r="Y137" s="507" t="str">
        <f t="array" ref="Y137">IF(H137="","",INDEX(CATALOGO!AF:AF,MATCH(H137,CATALOGO!AC:AC,0)))</f>
        <v>NA</v>
      </c>
      <c r="Z137" s="507" t="str">
        <f t="array" ref="Z137">IF(H137="","",INDEX(CATALOGO!AG:AG,MATCH(H137,CATALOGO!AC:AC,0)))</f>
        <v>NA</v>
      </c>
      <c r="AA137" s="508" t="s">
        <v>194</v>
      </c>
      <c r="AB137" s="509"/>
      <c r="AC137" s="510" t="s">
        <v>208</v>
      </c>
      <c r="AD137" s="511" t="s">
        <v>41</v>
      </c>
      <c r="AE137" s="512">
        <v>46173</v>
      </c>
      <c r="AF137" s="512">
        <v>46188</v>
      </c>
      <c r="AG137" s="512">
        <v>46167</v>
      </c>
      <c r="AH137" s="512">
        <v>46190</v>
      </c>
      <c r="AI137" s="512">
        <v>46193</v>
      </c>
      <c r="AJ137" s="519"/>
      <c r="AK137" s="512">
        <v>46203</v>
      </c>
      <c r="AL137" s="512">
        <v>46387</v>
      </c>
      <c r="AM137" s="511" t="s">
        <v>41</v>
      </c>
      <c r="AN137" s="520">
        <v>0</v>
      </c>
      <c r="AO137" s="520">
        <v>0</v>
      </c>
      <c r="AP137" s="520">
        <v>0</v>
      </c>
      <c r="AQ137" s="520">
        <v>0</v>
      </c>
      <c r="AR137" s="520">
        <v>0</v>
      </c>
      <c r="AS137" s="520">
        <v>0</v>
      </c>
      <c r="AT137" s="520">
        <v>0</v>
      </c>
      <c r="AU137" s="520">
        <v>0</v>
      </c>
      <c r="AV137" s="520">
        <v>0</v>
      </c>
      <c r="AW137" s="520">
        <v>0</v>
      </c>
      <c r="AX137" s="520">
        <v>0</v>
      </c>
      <c r="AY137" s="520">
        <v>0</v>
      </c>
      <c r="AZ137" s="533">
        <f t="shared" ref="AZ137" si="228">AN137+AO137+AP137+AQ137+AR137+AS137+AT137+AU137+AV137+AW137+AX137+AY137</f>
        <v>0</v>
      </c>
      <c r="BA137" s="509"/>
      <c r="BB137" s="534">
        <f>SUMIFS(REPROGRAM!W:W,REPROGRAM!B:B,POA_GC_2025!A137)</f>
        <v>0</v>
      </c>
      <c r="BC137" s="534">
        <f>SUMIFS(REPROGRAM!Y:Y,REPROGRAM!B:B,POA_GC_2025!A137)</f>
        <v>0</v>
      </c>
      <c r="BD137" s="534">
        <f t="shared" ref="BD137" si="229">AZ137+BB137-BC137</f>
        <v>0</v>
      </c>
      <c r="BE137" s="520">
        <v>0</v>
      </c>
      <c r="BF137" s="539">
        <f>SUMIFS(CERT_PRES!$P:$P,CERT_PRES!$A:$A,$A137,CERT_PRES!$Q:$Q,"ENERO")</f>
        <v>0</v>
      </c>
      <c r="BG137" s="520">
        <v>0</v>
      </c>
      <c r="BH137" s="539">
        <f>SUMIFS(CERT_PRES!$P:$P,CERT_PRES!$A:$A,$A137,CERT_PRES!$Q:$Q,"FEBRERO")</f>
        <v>0</v>
      </c>
      <c r="BI137" s="520">
        <v>0</v>
      </c>
      <c r="BJ137" s="539">
        <f>SUMIFS(CERT_PRES!$P:$P,CERT_PRES!$A:$A,$A137,CERT_PRES!$Q:$Q,"MARZO")</f>
        <v>0</v>
      </c>
      <c r="BK137" s="520">
        <v>0</v>
      </c>
      <c r="BL137" s="539">
        <f>SUMIFS(CERT_PRES!$P:$P,CERT_PRES!$A:$A,$A137,CERT_PRES!$Q:$Q,"ABRIL")</f>
        <v>0</v>
      </c>
      <c r="BM137" s="520">
        <v>0</v>
      </c>
      <c r="BN137" s="539">
        <f>SUMIFS(CERT_PRES!$P:$P,CERT_PRES!$A:$A,$A137,CERT_PRES!$Q:$Q,"MAYO")</f>
        <v>0</v>
      </c>
      <c r="BO137" s="520">
        <v>0</v>
      </c>
      <c r="BP137" s="539">
        <f>SUMIFS(CERT_PRES!$P:$P,CERT_PRES!$A:$A,$A137,CERT_PRES!$Q:$Q,"JUNIO")</f>
        <v>0</v>
      </c>
      <c r="BQ137" s="520">
        <v>0</v>
      </c>
      <c r="BR137" s="539">
        <f>SUMIFS(CERT_PRES!$P:$P,CERT_PRES!$A:$A,$A137,CERT_PRES!$Q:$Q,"JULIO")</f>
        <v>0</v>
      </c>
      <c r="BS137" s="520">
        <v>0</v>
      </c>
      <c r="BT137" s="539">
        <f>SUMIFS(CERT_PRES!$P:$P,CERT_PRES!$A:$A,$A137,CERT_PRES!$Q:$Q,"AGOSTO")</f>
        <v>0</v>
      </c>
      <c r="BU137" s="520">
        <v>0</v>
      </c>
      <c r="BV137" s="539">
        <f>SUMIFS(CERT_PRES!$P:$P,CERT_PRES!$A:$A,$A137,CERT_PRES!$Q:$Q,"SEPTIEMBRE")</f>
        <v>0</v>
      </c>
      <c r="BW137" s="520">
        <v>0</v>
      </c>
      <c r="BX137" s="539">
        <f>SUMIFS(CERT_PRES!$P:$P,CERT_PRES!$A:$A,$A137,CERT_PRES!$Q:$Q,"OCTUBRE")</f>
        <v>0</v>
      </c>
      <c r="BY137" s="520">
        <v>0</v>
      </c>
      <c r="BZ137" s="539">
        <f>SUMIFS(CERT_PRES!$P:$P,CERT_PRES!$A:$A,$A137,CERT_PRES!$Q:$Q,"NOVIEMBRE")</f>
        <v>0</v>
      </c>
      <c r="CA137" s="520">
        <v>0</v>
      </c>
      <c r="CB137" s="533">
        <f>SUMIFS(CERT_PRES!$P:$P,CERT_PRES!$A:$A,$A137,CERT_PRES!$Q:$Q,"DICIEMBRE")</f>
        <v>0</v>
      </c>
      <c r="CC137" s="533">
        <f t="shared" ref="CC137" si="230">BE137+BG137+BI137+BK137+BM137+BO137+BQ137+BS137+BU137+BW137+BY137+CA137</f>
        <v>0</v>
      </c>
      <c r="CD137" s="552" t="str">
        <f t="shared" ref="CD137" si="231">IF(OR(J137="003"),"SIN_LIQUIDEZ",IF(CG137&gt;0,"SI","NO"))</f>
        <v>NO</v>
      </c>
      <c r="CE137" s="553" t="str">
        <f t="shared" ref="CE137" si="232">IF(BD137=CC137,"VALIDADO","REVISAR")</f>
        <v>VALIDADO</v>
      </c>
      <c r="CF137" s="554">
        <f>+((SUMIFS(REPROGRAM!$U:$U,REPROGRAM!$B:$B,$A137,REPROGRAM!$AA:$AA,"NO"))-(SUMIFS(REPROGRAM!$V:$V,REPROGRAM!$B:$B,$A137,REPROGRAM!$AA:$AA,"NO")))</f>
        <v>0</v>
      </c>
      <c r="CG137" s="554">
        <f t="shared" ref="CG137" si="233">ROUND(BD137-CF137,2)</f>
        <v>0</v>
      </c>
      <c r="CH137" s="554">
        <f t="shared" ref="CH137" si="234">+BD137-CC137</f>
        <v>0</v>
      </c>
      <c r="CI137" s="555" t="e">
        <f t="array" ref="CI137">IF(B137="","",INDEX(CATALOGO!C:C,MATCH(B137,CATALOGO!A:A,0)))</f>
        <v>#N/A</v>
      </c>
      <c r="CJ137" s="555" t="e">
        <f t="array" ref="CJ137">IF(B137="","",INDEX(CATALOGO!B:B,MATCH(B137,CATALOGO!A:A,0)))</f>
        <v>#N/A</v>
      </c>
      <c r="CK137" s="497" t="str">
        <f>IF(D137="","",INDEX(CATALOGO!G:G,MATCH(D137,CATALOGO!D:D,0)))</f>
        <v>COORDINACIÓN ZONAL 4</v>
      </c>
      <c r="CL137" s="497" t="str">
        <f>IF(D137="","",INDEX(CATALOGO!H:H,MATCH(D137,CATALOGO!D:D,0)))</f>
        <v>MANABI</v>
      </c>
      <c r="CM137" s="497" t="str">
        <f>IF(D137="","",INDEX(CATALOGO!I:I,MATCH(D137,CATALOGO!D:D,0)))</f>
        <v>CHONE</v>
      </c>
      <c r="CN137" s="556" t="str">
        <f t="array" ref="CN137">IF(H137="","",INDEX(CATALOGO!AE:AE,MATCH(H137,CATALOGO!AC:AC,0)))</f>
        <v>MANTENIMIENTOS</v>
      </c>
      <c r="CO137" s="497" t="str">
        <f t="shared" ref="CO137" si="235">IF(O137="","","NO APLICA")</f>
        <v>NO APLICA</v>
      </c>
      <c r="CP137" s="497" t="str">
        <f>IF(E137="","",INDEX(CATALOGO!K:K,MATCH(POA_GC_2025!E137,CATALOGO!J:J,0)))</f>
        <v>PPR</v>
      </c>
      <c r="CQ137" s="497" t="str">
        <f t="shared" ref="CQ137" si="236">IF(F137="","",IF(F137="000","CORRIENTE","INVERSIÓN"))</f>
        <v>CORRIENTE</v>
      </c>
      <c r="CR137" s="497" t="str">
        <f t="shared" ref="CR137" si="237">E137&amp;F137&amp;G137</f>
        <v>70000001</v>
      </c>
      <c r="CS137" s="562" t="str">
        <f>IFERROR(VLOOKUP(E137,CATALOGO!$AY$3:$AZ$24,2,0)," ")</f>
        <v xml:space="preserve"> </v>
      </c>
      <c r="CT137" s="563" t="str">
        <f>IF(E137="","",INDEX(CATALOGO!AK:AK,MATCH(POA_GC_2025!E137,CATALOGO!AN:AN,0)))</f>
        <v>Mejorar las condiciones de vida de la población de forma integral, promoviendo el acceso equitativo a salud, vivienda y bienestar social.</v>
      </c>
      <c r="CU137" s="563" t="str">
        <f>IF(E137="","",INDEX(CATALOGO!AL:AL,MATCH(POA_GC_2025!E137,CATALOGO!AN:AN,0)))</f>
        <v>OE3 Incrementar la promoción de la salud en la población a través de los estilos de vida</v>
      </c>
      <c r="CV137" s="552" t="str">
        <f>IF(CU137="","",INDEX(CATALOGO!AM:AM,MATCH(POA_GC_2025!CU137,CATALOGO!AL:AL,0)))</f>
        <v>OE_3</v>
      </c>
      <c r="CW137" s="564"/>
      <c r="CX137" s="565">
        <f>SUMIFS(CERT_ACT_POA!AM:AM,CERT_ACT_POA!C:C,A137)</f>
        <v>0</v>
      </c>
      <c r="CY137" s="565">
        <f t="shared" ref="CY137" si="238">IF(A137="","",BD137-CX137)</f>
        <v>0</v>
      </c>
      <c r="CZ137" s="566">
        <f>SUMIFS(CERT_ACT_POA!$AD:$AD,CERT_ACT_POA!$C:$C,POA_GC_2025!$A137)</f>
        <v>0</v>
      </c>
      <c r="DA137" s="566">
        <f>SUMIFS(CERT_ACT_POA!$AE:$AE,CERT_ACT_POA!$C:$C,POA_GC_2025!$A137)</f>
        <v>0</v>
      </c>
      <c r="DB137" s="566">
        <f>SUMIFS(CERT_ACT_POA!$AF:$AF,CERT_ACT_POA!$C:$C,POA_GC_2025!$A137)</f>
        <v>0</v>
      </c>
      <c r="DC137" s="552" t="str">
        <f t="shared" ref="DC137" si="239">MID(H137,1,2)</f>
        <v>53</v>
      </c>
      <c r="DD137" s="509"/>
      <c r="DE137" s="573"/>
      <c r="DF137" s="574">
        <f>SUMIFS(CERT_PRES!$M:$M,CERT_PRES!$A:$A,$A137)</f>
        <v>0</v>
      </c>
      <c r="DG137" s="574">
        <f>SUMIFS(CERT_PRES!$O:$O,CERT_PRES!$A:$A,$A137)</f>
        <v>0</v>
      </c>
      <c r="DH137" s="574">
        <f>SUMIFS(CERT_PRES!$P:$P,CERT_PRES!$A:$A,$A137)</f>
        <v>0</v>
      </c>
      <c r="DI137" s="587">
        <f t="shared" ref="DI137" si="240">+CF137</f>
        <v>0</v>
      </c>
      <c r="DJ137" s="668">
        <f>IFERROR(VLOOKUP($A137,CERT_PRES!$A$6:$L$3884,12,0),0)</f>
        <v>0</v>
      </c>
      <c r="DK137" s="574" t="str">
        <f t="shared" ref="DK137" si="241">IF(A137="","",IF(ROUND(DF137,2)+ROUND(DG137,2)&lt;=ROUND(CG137,2),"OK","REVISAR"))</f>
        <v>OK</v>
      </c>
      <c r="DL137" s="574" t="str">
        <f t="shared" ref="DL137" si="242">IF(A137="","",IF(ROUND(DF137,2)+ROUND(DG137,2)&lt;=ROUND(CG137+CF137,2),"OK","REVISAR"))</f>
        <v>OK</v>
      </c>
      <c r="DM137" s="574" t="str">
        <f t="shared" ref="DM137" si="243">IF(CD137="SI",BE137+BG137+BI137+BK137+BM137,"")</f>
        <v/>
      </c>
      <c r="DN137" s="574" t="str">
        <f t="shared" ref="DN137" si="244">IF(CE137="SI",IF(DI137&gt;DN137,"ANTICIPADO",IF(AND(DI137&gt;0,DI137&lt;DN137),"ATRASADO",IF(AND(DI137&gt;0,DI137=DN137),"CUMPLIDO",IF(AND(DI137=0,DN137&gt;0),"NO CUMPLIDO","")))),"")</f>
        <v/>
      </c>
      <c r="DO137" s="588">
        <f>IFERROR(VLOOKUP(A137,#REF!,82,0),0)</f>
        <v>0</v>
      </c>
      <c r="DP137" s="589">
        <f t="shared" ref="DP137" si="245">+DF137+DG137</f>
        <v>0</v>
      </c>
      <c r="DQ137" s="590">
        <f t="shared" ref="DQ137" si="246">+CG137-DP137</f>
        <v>0</v>
      </c>
    </row>
    <row r="138" spans="1:121" s="39" customFormat="1" ht="17.25" customHeight="1">
      <c r="A138" s="3" t="s">
        <v>2866</v>
      </c>
      <c r="B138" s="470" t="str">
        <f>IF(D138="","",INDEX(CATALOGO!E:E,MATCH(D138,CATALOGO!D:D,0)))</f>
        <v>HOSPITAL GENERAL DE CHONE</v>
      </c>
      <c r="C138" s="218" t="s">
        <v>2432</v>
      </c>
      <c r="D138" s="471" t="s">
        <v>954</v>
      </c>
      <c r="E138" s="474" t="s">
        <v>586</v>
      </c>
      <c r="F138" s="471" t="str">
        <f t="shared" si="205"/>
        <v>000</v>
      </c>
      <c r="G138" s="472" t="s">
        <v>193</v>
      </c>
      <c r="H138" s="473">
        <v>530404</v>
      </c>
      <c r="I138" s="486" t="s">
        <v>1155</v>
      </c>
      <c r="J138" s="472" t="s">
        <v>193</v>
      </c>
      <c r="K138" s="487" t="str">
        <f>IF(J138="","",INDEX(CATALOGO!AT:AT,MATCH(POA_GC_2025!J138,CATALOGO!AS:AS,0)))</f>
        <v>0000</v>
      </c>
      <c r="L138" s="487" t="str">
        <f>IF(J138="","",INDEX(CATALOGO!AV:AV,MATCH(POA_GC_2025!J138,CATALOGO!AS:AS,0)))</f>
        <v>0000</v>
      </c>
      <c r="M138" s="488" t="str">
        <f>IF(D138="","",INDEX(CATALOGO!E:E,MATCH(D138,CATALOGO!D:D,0)))</f>
        <v>HOSPITAL GENERAL DE CHONE</v>
      </c>
      <c r="N138" s="489" t="str">
        <f>IF(E138="","",INDEX(CATALOGO!L:L,MATCH(POA_GC_2025!E138,CATALOGO!J:J,0)))</f>
        <v>PREVENCION Y REDUCCION DE LA DESNUTRICION CRONICA INFANTIL DCI</v>
      </c>
      <c r="O138" s="490" t="str">
        <f t="shared" si="206"/>
        <v>SIN PROYECTO</v>
      </c>
      <c r="P138" s="491" t="str">
        <f>IF(CR138="","",INDEX(CATALOGO!Q:Q,MATCH(POA_GC_2025!CR138,CATALOGO!P:P,0)))</f>
        <v>NIÑAS Y NIÑOS CON CONTROLES DEL NIÑO SANO PARA SU EDAD</v>
      </c>
      <c r="Q138" s="496" t="str">
        <f>IF(H138="","",INDEX(CATALOGO!AD:AD,MATCH(POA_GC_2025!H138,CATALOGO!AC:AC,0)))</f>
        <v>MAQUINARIAS Y EQUIPOS (INSTALACION- MANTENIMIENTO Y REPARACIONES)</v>
      </c>
      <c r="R138" s="490" t="str">
        <f t="array" ref="R138">IF(J138="","",INDEX(CATALOGO!AR:AR,MATCH(J138,CATALOGO!AS:AS,0)))</f>
        <v>RECURSOS FISCALES</v>
      </c>
      <c r="S138" s="497" t="str">
        <f>IF(K138="","",INDEX(CATALOGO!AU:AU,MATCH(K138,CATALOGO!AT:AT,0)))</f>
        <v>SIN ORGANISMO</v>
      </c>
      <c r="T138" s="497" t="str">
        <f>IF(L138="","",INDEX(CATALOGO!AW:AW,MATCH(POA_GC_2025!L138,CATALOGO!AV:AV,0)))</f>
        <v>SIN CORRELATIVO</v>
      </c>
      <c r="U138" s="498" t="s">
        <v>495</v>
      </c>
      <c r="V138" s="499" t="s">
        <v>2477</v>
      </c>
      <c r="W138" s="499" t="s">
        <v>2478</v>
      </c>
      <c r="X138" s="500" t="str">
        <f t="array" ref="X138">IF(H138="","",INDEX(CATALOGO!AH:AH,MATCH(H138,CATALOGO!AC:AC,0)))</f>
        <v>06</v>
      </c>
      <c r="Y138" s="507" t="str">
        <f t="array" ref="Y138">IF(H138="","",INDEX(CATALOGO!AF:AF,MATCH(H138,CATALOGO!AC:AC,0)))</f>
        <v>NA</v>
      </c>
      <c r="Z138" s="507" t="str">
        <f t="array" ref="Z138">IF(H138="","",INDEX(CATALOGO!AG:AG,MATCH(H138,CATALOGO!AC:AC,0)))</f>
        <v>NA</v>
      </c>
      <c r="AA138" s="508" t="s">
        <v>194</v>
      </c>
      <c r="AB138" s="509"/>
      <c r="AC138" s="510" t="s">
        <v>208</v>
      </c>
      <c r="AD138" s="511" t="s">
        <v>41</v>
      </c>
      <c r="AE138" s="512">
        <v>46173</v>
      </c>
      <c r="AF138" s="512">
        <v>46188</v>
      </c>
      <c r="AG138" s="512">
        <v>46167</v>
      </c>
      <c r="AH138" s="512">
        <v>46190</v>
      </c>
      <c r="AI138" s="512">
        <v>46193</v>
      </c>
      <c r="AJ138" s="519"/>
      <c r="AK138" s="512">
        <v>46203</v>
      </c>
      <c r="AL138" s="512">
        <v>46387</v>
      </c>
      <c r="AM138" s="511" t="s">
        <v>41</v>
      </c>
      <c r="AN138" s="520">
        <v>0</v>
      </c>
      <c r="AO138" s="520">
        <v>0</v>
      </c>
      <c r="AP138" s="520">
        <v>0</v>
      </c>
      <c r="AQ138" s="520">
        <v>0</v>
      </c>
      <c r="AR138" s="520">
        <v>0</v>
      </c>
      <c r="AS138" s="520">
        <v>0</v>
      </c>
      <c r="AT138" s="520">
        <v>0</v>
      </c>
      <c r="AU138" s="520">
        <v>0</v>
      </c>
      <c r="AV138" s="520">
        <v>0</v>
      </c>
      <c r="AW138" s="520">
        <v>0</v>
      </c>
      <c r="AX138" s="520">
        <v>0</v>
      </c>
      <c r="AY138" s="520">
        <v>0</v>
      </c>
      <c r="AZ138" s="533">
        <f t="shared" si="207"/>
        <v>0</v>
      </c>
      <c r="BA138" s="509"/>
      <c r="BB138" s="534">
        <f>SUMIFS(REPROGRAM!W:W,REPROGRAM!B:B,POA_GC_2025!A138)</f>
        <v>0</v>
      </c>
      <c r="BC138" s="534">
        <f>SUMIFS(REPROGRAM!Y:Y,REPROGRAM!B:B,POA_GC_2025!A138)</f>
        <v>0</v>
      </c>
      <c r="BD138" s="534">
        <f t="shared" si="208"/>
        <v>0</v>
      </c>
      <c r="BE138" s="520">
        <v>0</v>
      </c>
      <c r="BF138" s="539">
        <f>SUMIFS(CERT_PRES!$P:$P,CERT_PRES!$A:$A,$A138,CERT_PRES!$Q:$Q,"ENERO")</f>
        <v>0</v>
      </c>
      <c r="BG138" s="520">
        <v>0</v>
      </c>
      <c r="BH138" s="539">
        <f>SUMIFS(CERT_PRES!$P:$P,CERT_PRES!$A:$A,$A138,CERT_PRES!$Q:$Q,"FEBRERO")</f>
        <v>0</v>
      </c>
      <c r="BI138" s="520">
        <v>0</v>
      </c>
      <c r="BJ138" s="539">
        <f>SUMIFS(CERT_PRES!$P:$P,CERT_PRES!$A:$A,$A138,CERT_PRES!$Q:$Q,"MARZO")</f>
        <v>0</v>
      </c>
      <c r="BK138" s="520">
        <v>0</v>
      </c>
      <c r="BL138" s="539">
        <f>SUMIFS(CERT_PRES!$P:$P,CERT_PRES!$A:$A,$A138,CERT_PRES!$Q:$Q,"ABRIL")</f>
        <v>0</v>
      </c>
      <c r="BM138" s="520">
        <v>0</v>
      </c>
      <c r="BN138" s="539">
        <f>SUMIFS(CERT_PRES!$P:$P,CERT_PRES!$A:$A,$A138,CERT_PRES!$Q:$Q,"MAYO")</f>
        <v>0</v>
      </c>
      <c r="BO138" s="520">
        <v>0</v>
      </c>
      <c r="BP138" s="539">
        <f>SUMIFS(CERT_PRES!$P:$P,CERT_PRES!$A:$A,$A138,CERT_PRES!$Q:$Q,"JUNIO")</f>
        <v>0</v>
      </c>
      <c r="BQ138" s="520">
        <v>0</v>
      </c>
      <c r="BR138" s="539">
        <f>SUMIFS(CERT_PRES!$P:$P,CERT_PRES!$A:$A,$A138,CERT_PRES!$Q:$Q,"JULIO")</f>
        <v>0</v>
      </c>
      <c r="BS138" s="520">
        <v>0</v>
      </c>
      <c r="BT138" s="539">
        <f>SUMIFS(CERT_PRES!$P:$P,CERT_PRES!$A:$A,$A138,CERT_PRES!$Q:$Q,"AGOSTO")</f>
        <v>0</v>
      </c>
      <c r="BU138" s="520">
        <v>0</v>
      </c>
      <c r="BV138" s="539">
        <f>SUMIFS(CERT_PRES!$P:$P,CERT_PRES!$A:$A,$A138,CERT_PRES!$Q:$Q,"SEPTIEMBRE")</f>
        <v>0</v>
      </c>
      <c r="BW138" s="520">
        <v>0</v>
      </c>
      <c r="BX138" s="539">
        <f>SUMIFS(CERT_PRES!$P:$P,CERT_PRES!$A:$A,$A138,CERT_PRES!$Q:$Q,"OCTUBRE")</f>
        <v>0</v>
      </c>
      <c r="BY138" s="520">
        <v>0</v>
      </c>
      <c r="BZ138" s="539">
        <f>SUMIFS(CERT_PRES!$P:$P,CERT_PRES!$A:$A,$A138,CERT_PRES!$Q:$Q,"NOVIEMBRE")</f>
        <v>0</v>
      </c>
      <c r="CA138" s="520">
        <v>0</v>
      </c>
      <c r="CB138" s="533">
        <f>SUMIFS(CERT_PRES!$P:$P,CERT_PRES!$A:$A,$A138,CERT_PRES!$Q:$Q,"DICIEMBRE")</f>
        <v>0</v>
      </c>
      <c r="CC138" s="533">
        <f t="shared" si="209"/>
        <v>0</v>
      </c>
      <c r="CD138" s="552" t="str">
        <f t="shared" si="210"/>
        <v>NO</v>
      </c>
      <c r="CE138" s="553" t="str">
        <f t="shared" si="211"/>
        <v>VALIDADO</v>
      </c>
      <c r="CF138" s="554">
        <f>+((SUMIFS(REPROGRAM!$U:$U,REPROGRAM!$B:$B,$A138,REPROGRAM!$AA:$AA,"NO"))-(SUMIFS(REPROGRAM!$V:$V,REPROGRAM!$B:$B,$A138,REPROGRAM!$AA:$AA,"NO")))</f>
        <v>0</v>
      </c>
      <c r="CG138" s="554">
        <f t="shared" si="212"/>
        <v>0</v>
      </c>
      <c r="CH138" s="554">
        <f t="shared" si="213"/>
        <v>0</v>
      </c>
      <c r="CI138" s="555" t="e">
        <f t="array" ref="CI138">IF(B138="","",INDEX(CATALOGO!C:C,MATCH(B138,CATALOGO!A:A,0)))</f>
        <v>#N/A</v>
      </c>
      <c r="CJ138" s="555" t="e">
        <f t="array" ref="CJ138">IF(B138="","",INDEX(CATALOGO!B:B,MATCH(B138,CATALOGO!A:A,0)))</f>
        <v>#N/A</v>
      </c>
      <c r="CK138" s="497" t="str">
        <f>IF(D138="","",INDEX(CATALOGO!G:G,MATCH(D138,CATALOGO!D:D,0)))</f>
        <v>COORDINACIÓN ZONAL 4</v>
      </c>
      <c r="CL138" s="497" t="str">
        <f>IF(D138="","",INDEX(CATALOGO!H:H,MATCH(D138,CATALOGO!D:D,0)))</f>
        <v>MANABI</v>
      </c>
      <c r="CM138" s="497" t="str">
        <f>IF(D138="","",INDEX(CATALOGO!I:I,MATCH(D138,CATALOGO!D:D,0)))</f>
        <v>CHONE</v>
      </c>
      <c r="CN138" s="556" t="str">
        <f t="array" ref="CN138">IF(H138="","",INDEX(CATALOGO!AE:AE,MATCH(H138,CATALOGO!AC:AC,0)))</f>
        <v>MANTENIMIENTOS</v>
      </c>
      <c r="CO138" s="497" t="str">
        <f t="shared" si="214"/>
        <v>NO APLICA</v>
      </c>
      <c r="CP138" s="497" t="str">
        <f>IF(E138="","",INDEX(CATALOGO!K:K,MATCH(POA_GC_2025!E138,CATALOGO!J:J,0)))</f>
        <v>PPR</v>
      </c>
      <c r="CQ138" s="497" t="str">
        <f t="shared" si="215"/>
        <v>CORRIENTE</v>
      </c>
      <c r="CR138" s="497" t="str">
        <f t="shared" si="216"/>
        <v>70000001</v>
      </c>
      <c r="CS138" s="562" t="str">
        <f>IFERROR(VLOOKUP(E138,CATALOGO!$AY$3:$AZ$24,2,0)," ")</f>
        <v xml:space="preserve"> </v>
      </c>
      <c r="CT138" s="563" t="str">
        <f>IF(E138="","",INDEX(CATALOGO!AK:AK,MATCH(POA_GC_2025!E138,CATALOGO!AN:AN,0)))</f>
        <v>Mejorar las condiciones de vida de la población de forma integral, promoviendo el acceso equitativo a salud, vivienda y bienestar social.</v>
      </c>
      <c r="CU138" s="563" t="str">
        <f>IF(E138="","",INDEX(CATALOGO!AL:AL,MATCH(POA_GC_2025!E138,CATALOGO!AN:AN,0)))</f>
        <v>OE3 Incrementar la promoción de la salud en la población a través de los estilos de vida</v>
      </c>
      <c r="CV138" s="552" t="str">
        <f>IF(CU138="","",INDEX(CATALOGO!AM:AM,MATCH(POA_GC_2025!CU138,CATALOGO!AL:AL,0)))</f>
        <v>OE_3</v>
      </c>
      <c r="CW138" s="564"/>
      <c r="CX138" s="565">
        <f>SUMIFS(CERT_ACT_POA!AM:AM,CERT_ACT_POA!C:C,A138)</f>
        <v>0</v>
      </c>
      <c r="CY138" s="565">
        <f t="shared" si="217"/>
        <v>0</v>
      </c>
      <c r="CZ138" s="566">
        <f>SUMIFS(CERT_ACT_POA!$AD:$AD,CERT_ACT_POA!$C:$C,POA_GC_2025!$A138)</f>
        <v>0</v>
      </c>
      <c r="DA138" s="566">
        <f>SUMIFS(CERT_ACT_POA!$AE:$AE,CERT_ACT_POA!$C:$C,POA_GC_2025!$A138)</f>
        <v>0</v>
      </c>
      <c r="DB138" s="566">
        <f>SUMIFS(CERT_ACT_POA!$AF:$AF,CERT_ACT_POA!$C:$C,POA_GC_2025!$A138)</f>
        <v>0</v>
      </c>
      <c r="DC138" s="552" t="str">
        <f t="shared" si="218"/>
        <v>53</v>
      </c>
      <c r="DD138" s="509"/>
      <c r="DE138" s="573"/>
      <c r="DF138" s="574">
        <f>SUMIFS(CERT_PRES!$M:$M,CERT_PRES!$A:$A,$A138)</f>
        <v>0</v>
      </c>
      <c r="DG138" s="574">
        <f>SUMIFS(CERT_PRES!$O:$O,CERT_PRES!$A:$A,$A138)</f>
        <v>0</v>
      </c>
      <c r="DH138" s="574">
        <f>SUMIFS(CERT_PRES!$P:$P,CERT_PRES!$A:$A,$A138)</f>
        <v>0</v>
      </c>
      <c r="DI138" s="587">
        <f t="shared" si="219"/>
        <v>0</v>
      </c>
      <c r="DJ138" s="668">
        <f>IFERROR(VLOOKUP($A138,CERT_PRES!$A$6:$L$3884,12,0),0)</f>
        <v>0</v>
      </c>
      <c r="DK138" s="574" t="str">
        <f t="shared" si="220"/>
        <v>OK</v>
      </c>
      <c r="DL138" s="574" t="str">
        <f t="shared" si="221"/>
        <v>OK</v>
      </c>
      <c r="DM138" s="574" t="str">
        <f t="shared" si="222"/>
        <v/>
      </c>
      <c r="DN138" s="574" t="str">
        <f t="shared" si="223"/>
        <v/>
      </c>
      <c r="DO138" s="588">
        <f>IFERROR(VLOOKUP(A138,#REF!,82,0),0)</f>
        <v>0</v>
      </c>
      <c r="DP138" s="589">
        <f t="shared" si="224"/>
        <v>0</v>
      </c>
      <c r="DQ138" s="590">
        <f t="shared" si="225"/>
        <v>0</v>
      </c>
    </row>
    <row r="139" spans="1:121" s="39" customFormat="1" ht="17.25" customHeight="1">
      <c r="A139" s="3" t="s">
        <v>2867</v>
      </c>
      <c r="B139" s="470" t="str">
        <f>IF(D139="","",INDEX(CATALOGO!E:E,MATCH(D139,CATALOGO!D:D,0)))</f>
        <v>HOSPITAL GENERAL DE CHONE</v>
      </c>
      <c r="C139" s="218" t="s">
        <v>2431</v>
      </c>
      <c r="D139" s="471" t="s">
        <v>954</v>
      </c>
      <c r="E139" s="474" t="s">
        <v>586</v>
      </c>
      <c r="F139" s="471" t="str">
        <f t="shared" si="205"/>
        <v>000</v>
      </c>
      <c r="G139" s="472" t="s">
        <v>193</v>
      </c>
      <c r="H139" s="473">
        <v>530813</v>
      </c>
      <c r="I139" s="486" t="s">
        <v>1155</v>
      </c>
      <c r="J139" s="472" t="s">
        <v>193</v>
      </c>
      <c r="K139" s="487" t="str">
        <f>IF(J139="","",INDEX(CATALOGO!AT:AT,MATCH(POA_GC_2025!J139,CATALOGO!AS:AS,0)))</f>
        <v>0000</v>
      </c>
      <c r="L139" s="487" t="str">
        <f>IF(J139="","",INDEX(CATALOGO!AV:AV,MATCH(POA_GC_2025!J139,CATALOGO!AS:AS,0)))</f>
        <v>0000</v>
      </c>
      <c r="M139" s="488" t="str">
        <f>IF(D139="","",INDEX(CATALOGO!E:E,MATCH(D139,CATALOGO!D:D,0)))</f>
        <v>HOSPITAL GENERAL DE CHONE</v>
      </c>
      <c r="N139" s="489" t="str">
        <f>IF(E139="","",INDEX(CATALOGO!L:L,MATCH(POA_GC_2025!E139,CATALOGO!J:J,0)))</f>
        <v>PREVENCION Y REDUCCION DE LA DESNUTRICION CRONICA INFANTIL DCI</v>
      </c>
      <c r="O139" s="490" t="str">
        <f t="shared" si="206"/>
        <v>SIN PROYECTO</v>
      </c>
      <c r="P139" s="491" t="str">
        <f>IF(CR139="","",INDEX(CATALOGO!Q:Q,MATCH(POA_GC_2025!CR139,CATALOGO!P:P,0)))</f>
        <v>NIÑAS Y NIÑOS CON CONTROLES DEL NIÑO SANO PARA SU EDAD</v>
      </c>
      <c r="Q139" s="496" t="str">
        <f>IF(H139="","",INDEX(CATALOGO!AD:AD,MATCH(POA_GC_2025!H139,CATALOGO!AC:AC,0)))</f>
        <v>REPUESTOS Y ACCESORIOS</v>
      </c>
      <c r="R139" s="490" t="str">
        <f t="array" ref="R139">IF(J139="","",INDEX(CATALOGO!AR:AR,MATCH(J139,CATALOGO!AS:AS,0)))</f>
        <v>RECURSOS FISCALES</v>
      </c>
      <c r="S139" s="497" t="str">
        <f>IF(K139="","",INDEX(CATALOGO!AU:AU,MATCH(K139,CATALOGO!AT:AT,0)))</f>
        <v>SIN ORGANISMO</v>
      </c>
      <c r="T139" s="497" t="str">
        <f>IF(L139="","",INDEX(CATALOGO!AW:AW,MATCH(POA_GC_2025!L139,CATALOGO!AV:AV,0)))</f>
        <v>SIN CORRELATIVO</v>
      </c>
      <c r="U139" s="498" t="s">
        <v>495</v>
      </c>
      <c r="V139" s="499" t="s">
        <v>2477</v>
      </c>
      <c r="W139" s="499" t="s">
        <v>2478</v>
      </c>
      <c r="X139" s="500" t="str">
        <f t="array" ref="X139">IF(H139="","",INDEX(CATALOGO!AH:AH,MATCH(H139,CATALOGO!AC:AC,0)))</f>
        <v>02</v>
      </c>
      <c r="Y139" s="507" t="str">
        <f t="array" ref="Y139">IF(H139="","",INDEX(CATALOGO!AF:AF,MATCH(H139,CATALOGO!AC:AC,0)))</f>
        <v>NA</v>
      </c>
      <c r="Z139" s="507" t="str">
        <f t="array" ref="Z139">IF(H139="","",INDEX(CATALOGO!AG:AG,MATCH(H139,CATALOGO!AC:AC,0)))</f>
        <v>NA</v>
      </c>
      <c r="AA139" s="508" t="s">
        <v>194</v>
      </c>
      <c r="AB139" s="509"/>
      <c r="AC139" s="510" t="s">
        <v>208</v>
      </c>
      <c r="AD139" s="511" t="s">
        <v>41</v>
      </c>
      <c r="AE139" s="512">
        <v>46173</v>
      </c>
      <c r="AF139" s="512">
        <v>46188</v>
      </c>
      <c r="AG139" s="512">
        <v>46167</v>
      </c>
      <c r="AH139" s="512">
        <v>46190</v>
      </c>
      <c r="AI139" s="512">
        <v>46193</v>
      </c>
      <c r="AJ139" s="519"/>
      <c r="AK139" s="512">
        <v>46203</v>
      </c>
      <c r="AL139" s="512">
        <v>46387</v>
      </c>
      <c r="AM139" s="511" t="s">
        <v>41</v>
      </c>
      <c r="AN139" s="520">
        <v>0</v>
      </c>
      <c r="AO139" s="520">
        <v>0</v>
      </c>
      <c r="AP139" s="520">
        <v>0</v>
      </c>
      <c r="AQ139" s="520">
        <v>0</v>
      </c>
      <c r="AR139" s="520">
        <v>0</v>
      </c>
      <c r="AS139" s="520">
        <v>0</v>
      </c>
      <c r="AT139" s="520">
        <v>0</v>
      </c>
      <c r="AU139" s="520">
        <v>0</v>
      </c>
      <c r="AV139" s="520">
        <v>0</v>
      </c>
      <c r="AW139" s="520">
        <v>0</v>
      </c>
      <c r="AX139" s="520">
        <v>0</v>
      </c>
      <c r="AY139" s="520">
        <v>0</v>
      </c>
      <c r="AZ139" s="533">
        <f t="shared" si="207"/>
        <v>0</v>
      </c>
      <c r="BA139" s="509"/>
      <c r="BB139" s="534">
        <f>SUMIFS(REPROGRAM!W:W,REPROGRAM!B:B,POA_GC_2025!A139)</f>
        <v>0</v>
      </c>
      <c r="BC139" s="534">
        <f>SUMIFS(REPROGRAM!Y:Y,REPROGRAM!B:B,POA_GC_2025!A139)</f>
        <v>0</v>
      </c>
      <c r="BD139" s="534">
        <f t="shared" si="208"/>
        <v>0</v>
      </c>
      <c r="BE139" s="520">
        <v>0</v>
      </c>
      <c r="BF139" s="539">
        <f>SUMIFS(CERT_PRES!$P:$P,CERT_PRES!$A:$A,$A139,CERT_PRES!$Q:$Q,"ENERO")</f>
        <v>0</v>
      </c>
      <c r="BG139" s="520">
        <v>0</v>
      </c>
      <c r="BH139" s="539">
        <f>SUMIFS(CERT_PRES!$P:$P,CERT_PRES!$A:$A,$A139,CERT_PRES!$Q:$Q,"FEBRERO")</f>
        <v>0</v>
      </c>
      <c r="BI139" s="520">
        <v>0</v>
      </c>
      <c r="BJ139" s="539">
        <f>SUMIFS(CERT_PRES!$P:$P,CERT_PRES!$A:$A,$A139,CERT_PRES!$Q:$Q,"MARZO")</f>
        <v>0</v>
      </c>
      <c r="BK139" s="520">
        <v>0</v>
      </c>
      <c r="BL139" s="539">
        <f>SUMIFS(CERT_PRES!$P:$P,CERT_PRES!$A:$A,$A139,CERT_PRES!$Q:$Q,"ABRIL")</f>
        <v>0</v>
      </c>
      <c r="BM139" s="520">
        <v>0</v>
      </c>
      <c r="BN139" s="539">
        <f>SUMIFS(CERT_PRES!$P:$P,CERT_PRES!$A:$A,$A139,CERT_PRES!$Q:$Q,"MAYO")</f>
        <v>0</v>
      </c>
      <c r="BO139" s="520">
        <v>0</v>
      </c>
      <c r="BP139" s="539">
        <f>SUMIFS(CERT_PRES!$P:$P,CERT_PRES!$A:$A,$A139,CERT_PRES!$Q:$Q,"JUNIO")</f>
        <v>0</v>
      </c>
      <c r="BQ139" s="520">
        <v>0</v>
      </c>
      <c r="BR139" s="539">
        <f>SUMIFS(CERT_PRES!$P:$P,CERT_PRES!$A:$A,$A139,CERT_PRES!$Q:$Q,"JULIO")</f>
        <v>0</v>
      </c>
      <c r="BS139" s="520">
        <v>0</v>
      </c>
      <c r="BT139" s="539">
        <f>SUMIFS(CERT_PRES!$P:$P,CERT_PRES!$A:$A,$A139,CERT_PRES!$Q:$Q,"AGOSTO")</f>
        <v>0</v>
      </c>
      <c r="BU139" s="520">
        <v>0</v>
      </c>
      <c r="BV139" s="539">
        <f>SUMIFS(CERT_PRES!$P:$P,CERT_PRES!$A:$A,$A139,CERT_PRES!$Q:$Q,"SEPTIEMBRE")</f>
        <v>0</v>
      </c>
      <c r="BW139" s="520">
        <v>0</v>
      </c>
      <c r="BX139" s="539">
        <f>SUMIFS(CERT_PRES!$P:$P,CERT_PRES!$A:$A,$A139,CERT_PRES!$Q:$Q,"OCTUBRE")</f>
        <v>0</v>
      </c>
      <c r="BY139" s="520">
        <v>0</v>
      </c>
      <c r="BZ139" s="539">
        <f>SUMIFS(CERT_PRES!$P:$P,CERT_PRES!$A:$A,$A139,CERT_PRES!$Q:$Q,"NOVIEMBRE")</f>
        <v>0</v>
      </c>
      <c r="CA139" s="520">
        <v>0</v>
      </c>
      <c r="CB139" s="533">
        <f>SUMIFS(CERT_PRES!$P:$P,CERT_PRES!$A:$A,$A139,CERT_PRES!$Q:$Q,"DICIEMBRE")</f>
        <v>0</v>
      </c>
      <c r="CC139" s="533">
        <f t="shared" si="209"/>
        <v>0</v>
      </c>
      <c r="CD139" s="552" t="str">
        <f t="shared" si="210"/>
        <v>NO</v>
      </c>
      <c r="CE139" s="553" t="str">
        <f t="shared" si="211"/>
        <v>VALIDADO</v>
      </c>
      <c r="CF139" s="554">
        <f>+((SUMIFS(REPROGRAM!$U:$U,REPROGRAM!$B:$B,$A139,REPROGRAM!$AA:$AA,"NO"))-(SUMIFS(REPROGRAM!$V:$V,REPROGRAM!$B:$B,$A139,REPROGRAM!$AA:$AA,"NO")))</f>
        <v>0</v>
      </c>
      <c r="CG139" s="554">
        <f t="shared" si="212"/>
        <v>0</v>
      </c>
      <c r="CH139" s="554">
        <f t="shared" si="213"/>
        <v>0</v>
      </c>
      <c r="CI139" s="555" t="e">
        <f t="array" ref="CI139">IF(B139="","",INDEX(CATALOGO!C:C,MATCH(B139,CATALOGO!A:A,0)))</f>
        <v>#N/A</v>
      </c>
      <c r="CJ139" s="555" t="e">
        <f t="array" ref="CJ139">IF(B139="","",INDEX(CATALOGO!B:B,MATCH(B139,CATALOGO!A:A,0)))</f>
        <v>#N/A</v>
      </c>
      <c r="CK139" s="497" t="str">
        <f>IF(D139="","",INDEX(CATALOGO!G:G,MATCH(D139,CATALOGO!D:D,0)))</f>
        <v>COORDINACIÓN ZONAL 4</v>
      </c>
      <c r="CL139" s="497" t="str">
        <f>IF(D139="","",INDEX(CATALOGO!H:H,MATCH(D139,CATALOGO!D:D,0)))</f>
        <v>MANABI</v>
      </c>
      <c r="CM139" s="497" t="str">
        <f>IF(D139="","",INDEX(CATALOGO!I:I,MATCH(D139,CATALOGO!D:D,0)))</f>
        <v>CHONE</v>
      </c>
      <c r="CN139" s="556" t="str">
        <f t="array" ref="CN139">IF(H139="","",INDEX(CATALOGO!AE:AE,MATCH(H139,CATALOGO!AC:AC,0)))</f>
        <v>MANTENIMIENTOS</v>
      </c>
      <c r="CO139" s="497" t="str">
        <f t="shared" si="214"/>
        <v>NO APLICA</v>
      </c>
      <c r="CP139" s="497" t="str">
        <f>IF(E139="","",INDEX(CATALOGO!K:K,MATCH(POA_GC_2025!E139,CATALOGO!J:J,0)))</f>
        <v>PPR</v>
      </c>
      <c r="CQ139" s="497" t="str">
        <f t="shared" si="215"/>
        <v>CORRIENTE</v>
      </c>
      <c r="CR139" s="497" t="str">
        <f t="shared" si="216"/>
        <v>70000001</v>
      </c>
      <c r="CS139" s="562" t="str">
        <f>IFERROR(VLOOKUP(E139,CATALOGO!$AY$3:$AZ$24,2,0)," ")</f>
        <v xml:space="preserve"> </v>
      </c>
      <c r="CT139" s="563" t="str">
        <f>IF(E139="","",INDEX(CATALOGO!AK:AK,MATCH(POA_GC_2025!E139,CATALOGO!AN:AN,0)))</f>
        <v>Mejorar las condiciones de vida de la población de forma integral, promoviendo el acceso equitativo a salud, vivienda y bienestar social.</v>
      </c>
      <c r="CU139" s="563" t="str">
        <f>IF(E139="","",INDEX(CATALOGO!AL:AL,MATCH(POA_GC_2025!E139,CATALOGO!AN:AN,0)))</f>
        <v>OE3 Incrementar la promoción de la salud en la población a través de los estilos de vida</v>
      </c>
      <c r="CV139" s="552" t="str">
        <f>IF(CU139="","",INDEX(CATALOGO!AM:AM,MATCH(POA_GC_2025!CU139,CATALOGO!AL:AL,0)))</f>
        <v>OE_3</v>
      </c>
      <c r="CW139" s="564"/>
      <c r="CX139" s="565">
        <f>SUMIFS(CERT_ACT_POA!AM:AM,CERT_ACT_POA!C:C,A139)</f>
        <v>0</v>
      </c>
      <c r="CY139" s="565">
        <f t="shared" si="217"/>
        <v>0</v>
      </c>
      <c r="CZ139" s="566">
        <f>SUMIFS(CERT_ACT_POA!$AD:$AD,CERT_ACT_POA!$C:$C,POA_GC_2025!$A139)</f>
        <v>0</v>
      </c>
      <c r="DA139" s="566">
        <f>SUMIFS(CERT_ACT_POA!$AE:$AE,CERT_ACT_POA!$C:$C,POA_GC_2025!$A139)</f>
        <v>0</v>
      </c>
      <c r="DB139" s="566">
        <f>SUMIFS(CERT_ACT_POA!$AF:$AF,CERT_ACT_POA!$C:$C,POA_GC_2025!$A139)</f>
        <v>0</v>
      </c>
      <c r="DC139" s="552" t="str">
        <f t="shared" si="218"/>
        <v>53</v>
      </c>
      <c r="DD139" s="509"/>
      <c r="DE139" s="573"/>
      <c r="DF139" s="574">
        <f>SUMIFS(CERT_PRES!$M:$M,CERT_PRES!$A:$A,$A139)</f>
        <v>0</v>
      </c>
      <c r="DG139" s="574">
        <f>SUMIFS(CERT_PRES!$O:$O,CERT_PRES!$A:$A,$A139)</f>
        <v>0</v>
      </c>
      <c r="DH139" s="574">
        <f>SUMIFS(CERT_PRES!$P:$P,CERT_PRES!$A:$A,$A139)</f>
        <v>0</v>
      </c>
      <c r="DI139" s="587">
        <f t="shared" si="219"/>
        <v>0</v>
      </c>
      <c r="DJ139" s="668">
        <f>IFERROR(VLOOKUP($A139,CERT_PRES!$A$6:$L$3884,12,0),0)</f>
        <v>0</v>
      </c>
      <c r="DK139" s="574" t="str">
        <f t="shared" si="220"/>
        <v>OK</v>
      </c>
      <c r="DL139" s="574" t="str">
        <f t="shared" si="221"/>
        <v>OK</v>
      </c>
      <c r="DM139" s="574" t="str">
        <f t="shared" si="222"/>
        <v/>
      </c>
      <c r="DN139" s="574" t="str">
        <f t="shared" si="223"/>
        <v/>
      </c>
      <c r="DO139" s="588">
        <f>IFERROR(VLOOKUP(A139,#REF!,82,0),0)</f>
        <v>0</v>
      </c>
      <c r="DP139" s="589">
        <f t="shared" si="224"/>
        <v>0</v>
      </c>
      <c r="DQ139" s="590">
        <f t="shared" si="225"/>
        <v>0</v>
      </c>
    </row>
    <row r="140" spans="1:121" s="39" customFormat="1" ht="17.25" customHeight="1">
      <c r="A140" s="3" t="s">
        <v>2868</v>
      </c>
      <c r="B140" s="470" t="str">
        <f>IF(D140="","",INDEX(CATALOGO!E:E,MATCH(D140,CATALOGO!D:D,0)))</f>
        <v>HOSPITAL GENERAL DE CHONE</v>
      </c>
      <c r="C140" s="218" t="s">
        <v>2432</v>
      </c>
      <c r="D140" s="471" t="s">
        <v>954</v>
      </c>
      <c r="E140" s="474" t="s">
        <v>475</v>
      </c>
      <c r="F140" s="471" t="str">
        <f t="shared" si="205"/>
        <v>000</v>
      </c>
      <c r="G140" s="472" t="s">
        <v>193</v>
      </c>
      <c r="H140" s="473">
        <v>530404</v>
      </c>
      <c r="I140" s="486" t="s">
        <v>1155</v>
      </c>
      <c r="J140" s="472" t="s">
        <v>193</v>
      </c>
      <c r="K140" s="487" t="str">
        <f>IF(J140="","",INDEX(CATALOGO!AT:AT,MATCH(POA_GC_2025!J140,CATALOGO!AS:AS,0)))</f>
        <v>0000</v>
      </c>
      <c r="L140" s="487" t="str">
        <f>IF(J140="","",INDEX(CATALOGO!AV:AV,MATCH(POA_GC_2025!J140,CATALOGO!AS:AS,0)))</f>
        <v>0000</v>
      </c>
      <c r="M140" s="488" t="str">
        <f>IF(D140="","",INDEX(CATALOGO!E:E,MATCH(D140,CATALOGO!D:D,0)))</f>
        <v>HOSPITAL GENERAL DE CHONE</v>
      </c>
      <c r="N140" s="489" t="str">
        <f>IF(E140="","",INDEX(CATALOGO!L:L,MATCH(POA_GC_2025!E140,CATALOGO!J:J,0)))</f>
        <v>GARANTIA DE LA CALIDAD DE LOS SERVICIOS DE SALUD</v>
      </c>
      <c r="O140" s="490" t="str">
        <f t="shared" si="206"/>
        <v>SIN PROYECTO</v>
      </c>
      <c r="P140" s="491" t="str">
        <f>IF(CR140="","",INDEX(CATALOGO!Q:Q,MATCH(POA_GC_2025!CR140,CATALOGO!P:P,0)))</f>
        <v>MANTENIMIENTO PREVENTIVO Y CORRECTIVO SANITARIO</v>
      </c>
      <c r="Q140" s="496" t="str">
        <f>IF(H140="","",INDEX(CATALOGO!AD:AD,MATCH(POA_GC_2025!H140,CATALOGO!AC:AC,0)))</f>
        <v>MAQUINARIAS Y EQUIPOS (INSTALACION- MANTENIMIENTO Y REPARACIONES)</v>
      </c>
      <c r="R140" s="490" t="str">
        <f t="array" ref="R140">IF(J140="","",INDEX(CATALOGO!AR:AR,MATCH(J140,CATALOGO!AS:AS,0)))</f>
        <v>RECURSOS FISCALES</v>
      </c>
      <c r="S140" s="497" t="str">
        <f>IF(K140="","",INDEX(CATALOGO!AU:AU,MATCH(K140,CATALOGO!AT:AT,0)))</f>
        <v>SIN ORGANISMO</v>
      </c>
      <c r="T140" s="497" t="str">
        <f>IF(L140="","",INDEX(CATALOGO!AW:AW,MATCH(POA_GC_2025!L140,CATALOGO!AV:AV,0)))</f>
        <v>SIN CORRELATIVO</v>
      </c>
      <c r="U140" s="498" t="s">
        <v>495</v>
      </c>
      <c r="V140" s="499" t="s">
        <v>2477</v>
      </c>
      <c r="W140" s="499" t="s">
        <v>2478</v>
      </c>
      <c r="X140" s="500" t="str">
        <f t="array" ref="X140">IF(H140="","",INDEX(CATALOGO!AH:AH,MATCH(H140,CATALOGO!AC:AC,0)))</f>
        <v>06</v>
      </c>
      <c r="Y140" s="507" t="str">
        <f t="array" ref="Y140">IF(H140="","",INDEX(CATALOGO!AF:AF,MATCH(H140,CATALOGO!AC:AC,0)))</f>
        <v>NA</v>
      </c>
      <c r="Z140" s="507" t="str">
        <f t="array" ref="Z140">IF(H140="","",INDEX(CATALOGO!AG:AG,MATCH(H140,CATALOGO!AC:AC,0)))</f>
        <v>NA</v>
      </c>
      <c r="AA140" s="508" t="s">
        <v>194</v>
      </c>
      <c r="AB140" s="509"/>
      <c r="AC140" s="510" t="s">
        <v>208</v>
      </c>
      <c r="AD140" s="511" t="s">
        <v>41</v>
      </c>
      <c r="AE140" s="512">
        <v>46173</v>
      </c>
      <c r="AF140" s="512">
        <v>46188</v>
      </c>
      <c r="AG140" s="512">
        <v>46167</v>
      </c>
      <c r="AH140" s="512">
        <v>46190</v>
      </c>
      <c r="AI140" s="512">
        <v>46193</v>
      </c>
      <c r="AJ140" s="519"/>
      <c r="AK140" s="512">
        <v>46203</v>
      </c>
      <c r="AL140" s="512">
        <v>46387</v>
      </c>
      <c r="AM140" s="511" t="s">
        <v>41</v>
      </c>
      <c r="AN140" s="520">
        <v>0</v>
      </c>
      <c r="AO140" s="520">
        <v>0</v>
      </c>
      <c r="AP140" s="520">
        <v>0</v>
      </c>
      <c r="AQ140" s="520">
        <v>0</v>
      </c>
      <c r="AR140" s="520">
        <v>0</v>
      </c>
      <c r="AS140" s="520">
        <v>0</v>
      </c>
      <c r="AT140" s="520">
        <v>0</v>
      </c>
      <c r="AU140" s="520">
        <v>0</v>
      </c>
      <c r="AV140" s="520">
        <v>0</v>
      </c>
      <c r="AW140" s="520">
        <v>0</v>
      </c>
      <c r="AX140" s="520">
        <v>0</v>
      </c>
      <c r="AY140" s="520">
        <v>0</v>
      </c>
      <c r="AZ140" s="533">
        <f t="shared" si="207"/>
        <v>0</v>
      </c>
      <c r="BA140" s="509"/>
      <c r="BB140" s="534">
        <f>SUMIFS(REPROGRAM!W:W,REPROGRAM!B:B,POA_GC_2025!A140)</f>
        <v>0</v>
      </c>
      <c r="BC140" s="534">
        <f>SUMIFS(REPROGRAM!Y:Y,REPROGRAM!B:B,POA_GC_2025!A140)</f>
        <v>0</v>
      </c>
      <c r="BD140" s="534">
        <f t="shared" si="208"/>
        <v>0</v>
      </c>
      <c r="BE140" s="520">
        <v>0</v>
      </c>
      <c r="BF140" s="539">
        <f>SUMIFS(CERT_PRES!$P:$P,CERT_PRES!$A:$A,$A140,CERT_PRES!$Q:$Q,"ENERO")</f>
        <v>0</v>
      </c>
      <c r="BG140" s="520">
        <v>0</v>
      </c>
      <c r="BH140" s="539">
        <f>SUMIFS(CERT_PRES!$P:$P,CERT_PRES!$A:$A,$A140,CERT_PRES!$Q:$Q,"FEBRERO")</f>
        <v>0</v>
      </c>
      <c r="BI140" s="520">
        <v>0</v>
      </c>
      <c r="BJ140" s="539">
        <f>SUMIFS(CERT_PRES!$P:$P,CERT_PRES!$A:$A,$A140,CERT_PRES!$Q:$Q,"MARZO")</f>
        <v>0</v>
      </c>
      <c r="BK140" s="520">
        <v>0</v>
      </c>
      <c r="BL140" s="539">
        <f>SUMIFS(CERT_PRES!$P:$P,CERT_PRES!$A:$A,$A140,CERT_PRES!$Q:$Q,"ABRIL")</f>
        <v>0</v>
      </c>
      <c r="BM140" s="520">
        <v>0</v>
      </c>
      <c r="BN140" s="539">
        <f>SUMIFS(CERT_PRES!$P:$P,CERT_PRES!$A:$A,$A140,CERT_PRES!$Q:$Q,"MAYO")</f>
        <v>0</v>
      </c>
      <c r="BO140" s="520">
        <v>0</v>
      </c>
      <c r="BP140" s="539">
        <f>SUMIFS(CERT_PRES!$P:$P,CERT_PRES!$A:$A,$A140,CERT_PRES!$Q:$Q,"JUNIO")</f>
        <v>0</v>
      </c>
      <c r="BQ140" s="520">
        <v>0</v>
      </c>
      <c r="BR140" s="539">
        <f>SUMIFS(CERT_PRES!$P:$P,CERT_PRES!$A:$A,$A140,CERT_PRES!$Q:$Q,"JULIO")</f>
        <v>0</v>
      </c>
      <c r="BS140" s="520">
        <v>0</v>
      </c>
      <c r="BT140" s="539">
        <f>SUMIFS(CERT_PRES!$P:$P,CERT_PRES!$A:$A,$A140,CERT_PRES!$Q:$Q,"AGOSTO")</f>
        <v>0</v>
      </c>
      <c r="BU140" s="520">
        <v>0</v>
      </c>
      <c r="BV140" s="539">
        <f>SUMIFS(CERT_PRES!$P:$P,CERT_PRES!$A:$A,$A140,CERT_PRES!$Q:$Q,"SEPTIEMBRE")</f>
        <v>0</v>
      </c>
      <c r="BW140" s="520">
        <v>0</v>
      </c>
      <c r="BX140" s="539">
        <f>SUMIFS(CERT_PRES!$P:$P,CERT_PRES!$A:$A,$A140,CERT_PRES!$Q:$Q,"OCTUBRE")</f>
        <v>0</v>
      </c>
      <c r="BY140" s="520">
        <v>0</v>
      </c>
      <c r="BZ140" s="539">
        <f>SUMIFS(CERT_PRES!$P:$P,CERT_PRES!$A:$A,$A140,CERT_PRES!$Q:$Q,"NOVIEMBRE")</f>
        <v>0</v>
      </c>
      <c r="CA140" s="520">
        <v>0</v>
      </c>
      <c r="CB140" s="533">
        <f>SUMIFS(CERT_PRES!$P:$P,CERT_PRES!$A:$A,$A140,CERT_PRES!$Q:$Q,"DICIEMBRE")</f>
        <v>0</v>
      </c>
      <c r="CC140" s="533">
        <f t="shared" si="209"/>
        <v>0</v>
      </c>
      <c r="CD140" s="552" t="str">
        <f t="shared" si="210"/>
        <v>NO</v>
      </c>
      <c r="CE140" s="553" t="str">
        <f t="shared" si="211"/>
        <v>VALIDADO</v>
      </c>
      <c r="CF140" s="554">
        <f>+((SUMIFS(REPROGRAM!$U:$U,REPROGRAM!$B:$B,$A140,REPROGRAM!$AA:$AA,"NO"))-(SUMIFS(REPROGRAM!$V:$V,REPROGRAM!$B:$B,$A140,REPROGRAM!$AA:$AA,"NO")))</f>
        <v>0</v>
      </c>
      <c r="CG140" s="554">
        <f t="shared" si="212"/>
        <v>0</v>
      </c>
      <c r="CH140" s="554">
        <f t="shared" si="213"/>
        <v>0</v>
      </c>
      <c r="CI140" s="555" t="e">
        <f t="array" ref="CI140">IF(B140="","",INDEX(CATALOGO!C:C,MATCH(B140,CATALOGO!A:A,0)))</f>
        <v>#N/A</v>
      </c>
      <c r="CJ140" s="555" t="e">
        <f t="array" ref="CJ140">IF(B140="","",INDEX(CATALOGO!B:B,MATCH(B140,CATALOGO!A:A,0)))</f>
        <v>#N/A</v>
      </c>
      <c r="CK140" s="497" t="str">
        <f>IF(D140="","",INDEX(CATALOGO!G:G,MATCH(D140,CATALOGO!D:D,0)))</f>
        <v>COORDINACIÓN ZONAL 4</v>
      </c>
      <c r="CL140" s="497" t="str">
        <f>IF(D140="","",INDEX(CATALOGO!H:H,MATCH(D140,CATALOGO!D:D,0)))</f>
        <v>MANABI</v>
      </c>
      <c r="CM140" s="497" t="str">
        <f>IF(D140="","",INDEX(CATALOGO!I:I,MATCH(D140,CATALOGO!D:D,0)))</f>
        <v>CHONE</v>
      </c>
      <c r="CN140" s="556" t="str">
        <f t="array" ref="CN140">IF(H140="","",INDEX(CATALOGO!AE:AE,MATCH(H140,CATALOGO!AC:AC,0)))</f>
        <v>MANTENIMIENTOS</v>
      </c>
      <c r="CO140" s="497" t="str">
        <f t="shared" si="214"/>
        <v>NO APLICA</v>
      </c>
      <c r="CP140" s="497" t="str">
        <f>IF(E140="","",INDEX(CATALOGO!K:K,MATCH(POA_GC_2025!E140,CATALOGO!J:J,0)))</f>
        <v>CAL</v>
      </c>
      <c r="CQ140" s="497" t="str">
        <f t="shared" si="215"/>
        <v>CORRIENTE</v>
      </c>
      <c r="CR140" s="497" t="str">
        <f t="shared" si="216"/>
        <v>57000001</v>
      </c>
      <c r="CS140" s="562" t="str">
        <f>IFERROR(VLOOKUP(E140,CATALOGO!$AY$3:$AZ$24,2,0)," ")</f>
        <v>G42</v>
      </c>
      <c r="CT140" s="563" t="str">
        <f>IF(E140="","",INDEX(CATALOGO!AK:AK,MATCH(POA_GC_2025!E140,CATALOGO!AN:AN,0)))</f>
        <v>Mejorar las condiciones de vida de la población de forma integral, promoviendo el acceso equitativo a salud, vivienda y bienestar social.</v>
      </c>
      <c r="CU140" s="563" t="str">
        <f>IF(E140="","",INDEX(CATALOGO!AL:AL,MATCH(POA_GC_2025!E140,CATALOGO!AN:AN,0)))</f>
        <v>OE4 Incrementar la calidad en la prestación de los servicios de salud</v>
      </c>
      <c r="CV140" s="552" t="str">
        <f>IF(CU140="","",INDEX(CATALOGO!AM:AM,MATCH(POA_GC_2025!CU140,CATALOGO!AL:AL,0)))</f>
        <v>OE_4</v>
      </c>
      <c r="CW140" s="564"/>
      <c r="CX140" s="565">
        <f>SUMIFS(CERT_ACT_POA!AM:AM,CERT_ACT_POA!C:C,A140)</f>
        <v>0</v>
      </c>
      <c r="CY140" s="565">
        <f t="shared" si="217"/>
        <v>0</v>
      </c>
      <c r="CZ140" s="566">
        <f>SUMIFS(CERT_ACT_POA!$AD:$AD,CERT_ACT_POA!$C:$C,POA_GC_2025!$A140)</f>
        <v>0</v>
      </c>
      <c r="DA140" s="566">
        <f>SUMIFS(CERT_ACT_POA!$AE:$AE,CERT_ACT_POA!$C:$C,POA_GC_2025!$A140)</f>
        <v>0</v>
      </c>
      <c r="DB140" s="566">
        <f>SUMIFS(CERT_ACT_POA!$AF:$AF,CERT_ACT_POA!$C:$C,POA_GC_2025!$A140)</f>
        <v>0</v>
      </c>
      <c r="DC140" s="552" t="str">
        <f t="shared" si="218"/>
        <v>53</v>
      </c>
      <c r="DD140" s="509"/>
      <c r="DE140" s="573"/>
      <c r="DF140" s="574">
        <f>SUMIFS(CERT_PRES!$M:$M,CERT_PRES!$A:$A,$A140)</f>
        <v>0</v>
      </c>
      <c r="DG140" s="574">
        <f>SUMIFS(CERT_PRES!$O:$O,CERT_PRES!$A:$A,$A140)</f>
        <v>0</v>
      </c>
      <c r="DH140" s="574">
        <f>SUMIFS(CERT_PRES!$P:$P,CERT_PRES!$A:$A,$A140)</f>
        <v>0</v>
      </c>
      <c r="DI140" s="587">
        <f t="shared" si="219"/>
        <v>0</v>
      </c>
      <c r="DJ140" s="668">
        <f>IFERROR(VLOOKUP($A140,CERT_PRES!$A$6:$L$3884,12,0),0)</f>
        <v>0</v>
      </c>
      <c r="DK140" s="574" t="str">
        <f t="shared" si="220"/>
        <v>OK</v>
      </c>
      <c r="DL140" s="574" t="str">
        <f t="shared" si="221"/>
        <v>OK</v>
      </c>
      <c r="DM140" s="574" t="str">
        <f t="shared" si="222"/>
        <v/>
      </c>
      <c r="DN140" s="574" t="str">
        <f t="shared" si="223"/>
        <v/>
      </c>
      <c r="DO140" s="588">
        <f>IFERROR(VLOOKUP(A140,#REF!,82,0),0)</f>
        <v>0</v>
      </c>
      <c r="DP140" s="589">
        <f t="shared" si="224"/>
        <v>0</v>
      </c>
      <c r="DQ140" s="590">
        <f t="shared" si="225"/>
        <v>0</v>
      </c>
    </row>
    <row r="141" spans="1:121" s="39" customFormat="1" ht="17.25" customHeight="1">
      <c r="A141" s="3" t="s">
        <v>2869</v>
      </c>
      <c r="B141" s="470" t="str">
        <f>IF(D141="","",INDEX(CATALOGO!E:E,MATCH(D141,CATALOGO!D:D,0)))</f>
        <v>HOSPITAL GENERAL DE CHONE</v>
      </c>
      <c r="C141" s="218" t="s">
        <v>2432</v>
      </c>
      <c r="D141" s="471" t="s">
        <v>954</v>
      </c>
      <c r="E141" s="474" t="s">
        <v>475</v>
      </c>
      <c r="F141" s="471" t="str">
        <f t="shared" ref="F141:F146" si="247">IF(E141="","","000")</f>
        <v>000</v>
      </c>
      <c r="G141" s="472" t="s">
        <v>193</v>
      </c>
      <c r="H141" s="473">
        <v>530404</v>
      </c>
      <c r="I141" s="486" t="s">
        <v>1155</v>
      </c>
      <c r="J141" s="472" t="s">
        <v>193</v>
      </c>
      <c r="K141" s="487" t="str">
        <f>IF(J141="","",INDEX(CATALOGO!AT:AT,MATCH(POA_GC_2025!J141,CATALOGO!AS:AS,0)))</f>
        <v>0000</v>
      </c>
      <c r="L141" s="487" t="str">
        <f>IF(J141="","",INDEX(CATALOGO!AV:AV,MATCH(POA_GC_2025!J141,CATALOGO!AS:AS,0)))</f>
        <v>0000</v>
      </c>
      <c r="M141" s="488" t="str">
        <f>IF(D141="","",INDEX(CATALOGO!E:E,MATCH(D141,CATALOGO!D:D,0)))</f>
        <v>HOSPITAL GENERAL DE CHONE</v>
      </c>
      <c r="N141" s="489" t="str">
        <f>IF(E141="","",INDEX(CATALOGO!L:L,MATCH(POA_GC_2025!E141,CATALOGO!J:J,0)))</f>
        <v>GARANTIA DE LA CALIDAD DE LOS SERVICIOS DE SALUD</v>
      </c>
      <c r="O141" s="490" t="str">
        <f t="shared" ref="O141:O146" si="248">IF(CQ141="CORRIENTE","SIN PROYECTO","")</f>
        <v>SIN PROYECTO</v>
      </c>
      <c r="P141" s="491" t="str">
        <f>IF(CR141="","",INDEX(CATALOGO!Q:Q,MATCH(POA_GC_2025!CR141,CATALOGO!P:P,0)))</f>
        <v>MANTENIMIENTO PREVENTIVO Y CORRECTIVO SANITARIO</v>
      </c>
      <c r="Q141" s="496" t="str">
        <f>IF(H141="","",INDEX(CATALOGO!AD:AD,MATCH(POA_GC_2025!H141,CATALOGO!AC:AC,0)))</f>
        <v>MAQUINARIAS Y EQUIPOS (INSTALACION- MANTENIMIENTO Y REPARACIONES)</v>
      </c>
      <c r="R141" s="490" t="str">
        <f t="array" ref="R141">IF(J141="","",INDEX(CATALOGO!AR:AR,MATCH(J141,CATALOGO!AS:AS,0)))</f>
        <v>RECURSOS FISCALES</v>
      </c>
      <c r="S141" s="497" t="str">
        <f>IF(K141="","",INDEX(CATALOGO!AU:AU,MATCH(K141,CATALOGO!AT:AT,0)))</f>
        <v>SIN ORGANISMO</v>
      </c>
      <c r="T141" s="497" t="str">
        <f>IF(L141="","",INDEX(CATALOGO!AW:AW,MATCH(POA_GC_2025!L141,CATALOGO!AV:AV,0)))</f>
        <v>SIN CORRELATIVO</v>
      </c>
      <c r="U141" s="498" t="s">
        <v>495</v>
      </c>
      <c r="V141" s="499" t="s">
        <v>2477</v>
      </c>
      <c r="W141" s="499" t="s">
        <v>2478</v>
      </c>
      <c r="X141" s="500" t="str">
        <f t="array" ref="X141">IF(H141="","",INDEX(CATALOGO!AH:AH,MATCH(H141,CATALOGO!AC:AC,0)))</f>
        <v>06</v>
      </c>
      <c r="Y141" s="507" t="str">
        <f t="array" ref="Y141">IF(H141="","",INDEX(CATALOGO!AF:AF,MATCH(H141,CATALOGO!AC:AC,0)))</f>
        <v>NA</v>
      </c>
      <c r="Z141" s="507" t="str">
        <f t="array" ref="Z141">IF(H141="","",INDEX(CATALOGO!AG:AG,MATCH(H141,CATALOGO!AC:AC,0)))</f>
        <v>NA</v>
      </c>
      <c r="AA141" s="508" t="s">
        <v>194</v>
      </c>
      <c r="AB141" s="509"/>
      <c r="AC141" s="510" t="s">
        <v>208</v>
      </c>
      <c r="AD141" s="511" t="s">
        <v>41</v>
      </c>
      <c r="AE141" s="512">
        <v>46173</v>
      </c>
      <c r="AF141" s="512">
        <v>46188</v>
      </c>
      <c r="AG141" s="512">
        <v>46167</v>
      </c>
      <c r="AH141" s="512">
        <v>46190</v>
      </c>
      <c r="AI141" s="512">
        <v>46193</v>
      </c>
      <c r="AJ141" s="519"/>
      <c r="AK141" s="512">
        <v>46203</v>
      </c>
      <c r="AL141" s="512">
        <v>46387</v>
      </c>
      <c r="AM141" s="511" t="s">
        <v>41</v>
      </c>
      <c r="AN141" s="520">
        <v>0</v>
      </c>
      <c r="AO141" s="520">
        <v>0</v>
      </c>
      <c r="AP141" s="520">
        <v>0</v>
      </c>
      <c r="AQ141" s="520">
        <v>0</v>
      </c>
      <c r="AR141" s="520">
        <v>0</v>
      </c>
      <c r="AS141" s="520">
        <v>0</v>
      </c>
      <c r="AT141" s="520">
        <v>0</v>
      </c>
      <c r="AU141" s="520">
        <v>0</v>
      </c>
      <c r="AV141" s="520">
        <v>0</v>
      </c>
      <c r="AW141" s="520">
        <v>0</v>
      </c>
      <c r="AX141" s="520">
        <v>0</v>
      </c>
      <c r="AY141" s="520">
        <v>0</v>
      </c>
      <c r="AZ141" s="533">
        <f t="shared" ref="AZ141:AZ146" si="249">AN141+AO141+AP141+AQ141+AR141+AS141+AT141+AU141+AV141+AW141+AX141+AY141</f>
        <v>0</v>
      </c>
      <c r="BA141" s="509"/>
      <c r="BB141" s="534">
        <f>SUMIFS(REPROGRAM!W:W,REPROGRAM!B:B,POA_GC_2025!A141)</f>
        <v>0</v>
      </c>
      <c r="BC141" s="534">
        <f>SUMIFS(REPROGRAM!Y:Y,REPROGRAM!B:B,POA_GC_2025!A141)</f>
        <v>0</v>
      </c>
      <c r="BD141" s="534">
        <f t="shared" ref="BD141:BD146" si="250">AZ141+BB141-BC141</f>
        <v>0</v>
      </c>
      <c r="BE141" s="520">
        <v>0</v>
      </c>
      <c r="BF141" s="539">
        <f>SUMIFS(CERT_PRES!$P:$P,CERT_PRES!$A:$A,$A141,CERT_PRES!$Q:$Q,"ENERO")</f>
        <v>0</v>
      </c>
      <c r="BG141" s="520">
        <v>0</v>
      </c>
      <c r="BH141" s="539">
        <f>SUMIFS(CERT_PRES!$P:$P,CERT_PRES!$A:$A,$A141,CERT_PRES!$Q:$Q,"FEBRERO")</f>
        <v>0</v>
      </c>
      <c r="BI141" s="520">
        <v>0</v>
      </c>
      <c r="BJ141" s="539">
        <f>SUMIFS(CERT_PRES!$P:$P,CERT_PRES!$A:$A,$A141,CERT_PRES!$Q:$Q,"MARZO")</f>
        <v>0</v>
      </c>
      <c r="BK141" s="520">
        <v>0</v>
      </c>
      <c r="BL141" s="539">
        <f>SUMIFS(CERT_PRES!$P:$P,CERT_PRES!$A:$A,$A141,CERT_PRES!$Q:$Q,"ABRIL")</f>
        <v>0</v>
      </c>
      <c r="BM141" s="520">
        <v>0</v>
      </c>
      <c r="BN141" s="539">
        <f>SUMIFS(CERT_PRES!$P:$P,CERT_PRES!$A:$A,$A141,CERT_PRES!$Q:$Q,"MAYO")</f>
        <v>0</v>
      </c>
      <c r="BO141" s="520">
        <v>0</v>
      </c>
      <c r="BP141" s="539">
        <f>SUMIFS(CERT_PRES!$P:$P,CERT_PRES!$A:$A,$A141,CERT_PRES!$Q:$Q,"JUNIO")</f>
        <v>0</v>
      </c>
      <c r="BQ141" s="520">
        <v>0</v>
      </c>
      <c r="BR141" s="539">
        <f>SUMIFS(CERT_PRES!$P:$P,CERT_PRES!$A:$A,$A141,CERT_PRES!$Q:$Q,"JULIO")</f>
        <v>0</v>
      </c>
      <c r="BS141" s="520">
        <v>0</v>
      </c>
      <c r="BT141" s="539">
        <f>SUMIFS(CERT_PRES!$P:$P,CERT_PRES!$A:$A,$A141,CERT_PRES!$Q:$Q,"AGOSTO")</f>
        <v>0</v>
      </c>
      <c r="BU141" s="520">
        <v>0</v>
      </c>
      <c r="BV141" s="539">
        <f>SUMIFS(CERT_PRES!$P:$P,CERT_PRES!$A:$A,$A141,CERT_PRES!$Q:$Q,"SEPTIEMBRE")</f>
        <v>0</v>
      </c>
      <c r="BW141" s="520">
        <v>0</v>
      </c>
      <c r="BX141" s="539">
        <f>SUMIFS(CERT_PRES!$P:$P,CERT_PRES!$A:$A,$A141,CERT_PRES!$Q:$Q,"OCTUBRE")</f>
        <v>0</v>
      </c>
      <c r="BY141" s="520">
        <v>0</v>
      </c>
      <c r="BZ141" s="539">
        <f>SUMIFS(CERT_PRES!$P:$P,CERT_PRES!$A:$A,$A141,CERT_PRES!$Q:$Q,"NOVIEMBRE")</f>
        <v>0</v>
      </c>
      <c r="CA141" s="520">
        <v>0</v>
      </c>
      <c r="CB141" s="533">
        <f>SUMIFS(CERT_PRES!$P:$P,CERT_PRES!$A:$A,$A141,CERT_PRES!$Q:$Q,"DICIEMBRE")</f>
        <v>0</v>
      </c>
      <c r="CC141" s="533">
        <f t="shared" ref="CC141:CC146" si="251">BE141+BG141+BI141+BK141+BM141+BO141+BQ141+BS141+BU141+BW141+BY141+CA141</f>
        <v>0</v>
      </c>
      <c r="CD141" s="552" t="str">
        <f t="shared" ref="CD141:CD146" si="252">IF(OR(J141="003"),"SIN_LIQUIDEZ",IF(CG141&gt;0,"SI","NO"))</f>
        <v>NO</v>
      </c>
      <c r="CE141" s="553" t="str">
        <f t="shared" ref="CE141:CE146" si="253">IF(BD141=CC141,"VALIDADO","REVISAR")</f>
        <v>VALIDADO</v>
      </c>
      <c r="CF141" s="554">
        <f>+((SUMIFS(REPROGRAM!$U:$U,REPROGRAM!$B:$B,$A141,REPROGRAM!$AA:$AA,"NO"))-(SUMIFS(REPROGRAM!$V:$V,REPROGRAM!$B:$B,$A141,REPROGRAM!$AA:$AA,"NO")))</f>
        <v>0</v>
      </c>
      <c r="CG141" s="554">
        <f t="shared" ref="CG141:CG146" si="254">ROUND(BD141-CF141,2)</f>
        <v>0</v>
      </c>
      <c r="CH141" s="554">
        <f t="shared" ref="CH141:CH146" si="255">+BD141-CC141</f>
        <v>0</v>
      </c>
      <c r="CI141" s="555" t="e">
        <f t="array" ref="CI141">IF(B141="","",INDEX(CATALOGO!C:C,MATCH(B141,CATALOGO!A:A,0)))</f>
        <v>#N/A</v>
      </c>
      <c r="CJ141" s="555" t="e">
        <f t="array" ref="CJ141">IF(B141="","",INDEX(CATALOGO!B:B,MATCH(B141,CATALOGO!A:A,0)))</f>
        <v>#N/A</v>
      </c>
      <c r="CK141" s="497" t="str">
        <f>IF(D141="","",INDEX(CATALOGO!G:G,MATCH(D141,CATALOGO!D:D,0)))</f>
        <v>COORDINACIÓN ZONAL 4</v>
      </c>
      <c r="CL141" s="497" t="str">
        <f>IF(D141="","",INDEX(CATALOGO!H:H,MATCH(D141,CATALOGO!D:D,0)))</f>
        <v>MANABI</v>
      </c>
      <c r="CM141" s="497" t="str">
        <f>IF(D141="","",INDEX(CATALOGO!I:I,MATCH(D141,CATALOGO!D:D,0)))</f>
        <v>CHONE</v>
      </c>
      <c r="CN141" s="556" t="str">
        <f t="array" ref="CN141">IF(H141="","",INDEX(CATALOGO!AE:AE,MATCH(H141,CATALOGO!AC:AC,0)))</f>
        <v>MANTENIMIENTOS</v>
      </c>
      <c r="CO141" s="497" t="str">
        <f t="shared" ref="CO141:CO146" si="256">IF(O141="","","NO APLICA")</f>
        <v>NO APLICA</v>
      </c>
      <c r="CP141" s="497" t="str">
        <f>IF(E141="","",INDEX(CATALOGO!K:K,MATCH(POA_GC_2025!E141,CATALOGO!J:J,0)))</f>
        <v>CAL</v>
      </c>
      <c r="CQ141" s="497" t="str">
        <f t="shared" ref="CQ141:CQ146" si="257">IF(F141="","",IF(F141="000","CORRIENTE","INVERSIÓN"))</f>
        <v>CORRIENTE</v>
      </c>
      <c r="CR141" s="497" t="str">
        <f t="shared" ref="CR141:CR146" si="258">E141&amp;F141&amp;G141</f>
        <v>57000001</v>
      </c>
      <c r="CS141" s="562" t="str">
        <f>IFERROR(VLOOKUP(E141,CATALOGO!$AY$3:$AZ$24,2,0)," ")</f>
        <v>G42</v>
      </c>
      <c r="CT141" s="563" t="str">
        <f>IF(E141="","",INDEX(CATALOGO!AK:AK,MATCH(POA_GC_2025!E141,CATALOGO!AN:AN,0)))</f>
        <v>Mejorar las condiciones de vida de la población de forma integral, promoviendo el acceso equitativo a salud, vivienda y bienestar social.</v>
      </c>
      <c r="CU141" s="563" t="str">
        <f>IF(E141="","",INDEX(CATALOGO!AL:AL,MATCH(POA_GC_2025!E141,CATALOGO!AN:AN,0)))</f>
        <v>OE4 Incrementar la calidad en la prestación de los servicios de salud</v>
      </c>
      <c r="CV141" s="552" t="str">
        <f>IF(CU141="","",INDEX(CATALOGO!AM:AM,MATCH(POA_GC_2025!CU141,CATALOGO!AL:AL,0)))</f>
        <v>OE_4</v>
      </c>
      <c r="CW141" s="564"/>
      <c r="CX141" s="565">
        <f>SUMIFS(CERT_ACT_POA!AM:AM,CERT_ACT_POA!C:C,A141)</f>
        <v>0</v>
      </c>
      <c r="CY141" s="565">
        <f t="shared" ref="CY141:CY146" si="259">IF(A141="","",BD141-CX141)</f>
        <v>0</v>
      </c>
      <c r="CZ141" s="566">
        <f>SUMIFS(CERT_ACT_POA!$AD:$AD,CERT_ACT_POA!$C:$C,POA_GC_2025!$A141)</f>
        <v>0</v>
      </c>
      <c r="DA141" s="566">
        <f>SUMIFS(CERT_ACT_POA!$AE:$AE,CERT_ACT_POA!$C:$C,POA_GC_2025!$A141)</f>
        <v>0</v>
      </c>
      <c r="DB141" s="566">
        <f>SUMIFS(CERT_ACT_POA!$AF:$AF,CERT_ACT_POA!$C:$C,POA_GC_2025!$A141)</f>
        <v>0</v>
      </c>
      <c r="DC141" s="552" t="str">
        <f t="shared" ref="DC141:DC146" si="260">MID(H141,1,2)</f>
        <v>53</v>
      </c>
      <c r="DD141" s="509"/>
      <c r="DE141" s="573"/>
      <c r="DF141" s="574">
        <f>SUMIFS(CERT_PRES!$M:$M,CERT_PRES!$A:$A,$A141)</f>
        <v>0</v>
      </c>
      <c r="DG141" s="574">
        <f>SUMIFS(CERT_PRES!$O:$O,CERT_PRES!$A:$A,$A141)</f>
        <v>0</v>
      </c>
      <c r="DH141" s="574">
        <f>SUMIFS(CERT_PRES!$P:$P,CERT_PRES!$A:$A,$A141)</f>
        <v>0</v>
      </c>
      <c r="DI141" s="587">
        <f t="shared" ref="DI141:DI146" si="261">+CF141</f>
        <v>0</v>
      </c>
      <c r="DJ141" s="668">
        <f>IFERROR(VLOOKUP($A141,CERT_PRES!$A$6:$L$3884,12,0),0)</f>
        <v>0</v>
      </c>
      <c r="DK141" s="574" t="str">
        <f t="shared" ref="DK141:DK146" si="262">IF(A141="","",IF(ROUND(DF141,2)+ROUND(DG141,2)&lt;=ROUND(CG141,2),"OK","REVISAR"))</f>
        <v>OK</v>
      </c>
      <c r="DL141" s="574" t="str">
        <f t="shared" ref="DL141:DL146" si="263">IF(A141="","",IF(ROUND(DF141,2)+ROUND(DG141,2)&lt;=ROUND(CG141+CF141,2),"OK","REVISAR"))</f>
        <v>OK</v>
      </c>
      <c r="DM141" s="574" t="str">
        <f t="shared" ref="DM141:DM146" si="264">IF(CD141="SI",BE141+BG141+BI141+BK141+BM141,"")</f>
        <v/>
      </c>
      <c r="DN141" s="574" t="str">
        <f t="shared" ref="DN141:DN146" si="265">IF(CE141="SI",IF(DI141&gt;DN141,"ANTICIPADO",IF(AND(DI141&gt;0,DI141&lt;DN141),"ATRASADO",IF(AND(DI141&gt;0,DI141=DN141),"CUMPLIDO",IF(AND(DI141=0,DN141&gt;0),"NO CUMPLIDO","")))),"")</f>
        <v/>
      </c>
      <c r="DO141" s="588">
        <f>IFERROR(VLOOKUP(A141,#REF!,82,0),0)</f>
        <v>0</v>
      </c>
      <c r="DP141" s="589">
        <f t="shared" ref="DP141:DP146" si="266">+DF141+DG141</f>
        <v>0</v>
      </c>
      <c r="DQ141" s="590">
        <f t="shared" ref="DQ141:DQ146" si="267">+CG141-DP141</f>
        <v>0</v>
      </c>
    </row>
    <row r="142" spans="1:121" s="39" customFormat="1" ht="17.25" customHeight="1">
      <c r="A142" s="3" t="s">
        <v>2870</v>
      </c>
      <c r="B142" s="470" t="str">
        <f>IF(D142="","",INDEX(CATALOGO!E:E,MATCH(D142,CATALOGO!D:D,0)))</f>
        <v>HOSPITAL GENERAL DE CHONE</v>
      </c>
      <c r="C142" s="218" t="s">
        <v>2432</v>
      </c>
      <c r="D142" s="471" t="s">
        <v>954</v>
      </c>
      <c r="E142" s="474" t="s">
        <v>475</v>
      </c>
      <c r="F142" s="471" t="str">
        <f t="shared" si="247"/>
        <v>000</v>
      </c>
      <c r="G142" s="472" t="s">
        <v>193</v>
      </c>
      <c r="H142" s="473">
        <v>530404</v>
      </c>
      <c r="I142" s="486" t="s">
        <v>1155</v>
      </c>
      <c r="J142" s="472" t="s">
        <v>193</v>
      </c>
      <c r="K142" s="487" t="str">
        <f>IF(J142="","",INDEX(CATALOGO!AT:AT,MATCH(POA_GC_2025!J142,CATALOGO!AS:AS,0)))</f>
        <v>0000</v>
      </c>
      <c r="L142" s="487" t="str">
        <f>IF(J142="","",INDEX(CATALOGO!AV:AV,MATCH(POA_GC_2025!J142,CATALOGO!AS:AS,0)))</f>
        <v>0000</v>
      </c>
      <c r="M142" s="488" t="str">
        <f>IF(D142="","",INDEX(CATALOGO!E:E,MATCH(D142,CATALOGO!D:D,0)))</f>
        <v>HOSPITAL GENERAL DE CHONE</v>
      </c>
      <c r="N142" s="489" t="str">
        <f>IF(E142="","",INDEX(CATALOGO!L:L,MATCH(POA_GC_2025!E142,CATALOGO!J:J,0)))</f>
        <v>GARANTIA DE LA CALIDAD DE LOS SERVICIOS DE SALUD</v>
      </c>
      <c r="O142" s="490" t="str">
        <f t="shared" si="248"/>
        <v>SIN PROYECTO</v>
      </c>
      <c r="P142" s="491" t="str">
        <f>IF(CR142="","",INDEX(CATALOGO!Q:Q,MATCH(POA_GC_2025!CR142,CATALOGO!P:P,0)))</f>
        <v>MANTENIMIENTO PREVENTIVO Y CORRECTIVO SANITARIO</v>
      </c>
      <c r="Q142" s="496" t="str">
        <f>IF(H142="","",INDEX(CATALOGO!AD:AD,MATCH(POA_GC_2025!H142,CATALOGO!AC:AC,0)))</f>
        <v>MAQUINARIAS Y EQUIPOS (INSTALACION- MANTENIMIENTO Y REPARACIONES)</v>
      </c>
      <c r="R142" s="490" t="str">
        <f t="array" ref="R142">IF(J142="","",INDEX(CATALOGO!AR:AR,MATCH(J142,CATALOGO!AS:AS,0)))</f>
        <v>RECURSOS FISCALES</v>
      </c>
      <c r="S142" s="497" t="str">
        <f>IF(K142="","",INDEX(CATALOGO!AU:AU,MATCH(K142,CATALOGO!AT:AT,0)))</f>
        <v>SIN ORGANISMO</v>
      </c>
      <c r="T142" s="497" t="str">
        <f>IF(L142="","",INDEX(CATALOGO!AW:AW,MATCH(POA_GC_2025!L142,CATALOGO!AV:AV,0)))</f>
        <v>SIN CORRELATIVO</v>
      </c>
      <c r="U142" s="498" t="s">
        <v>495</v>
      </c>
      <c r="V142" s="499" t="s">
        <v>2477</v>
      </c>
      <c r="W142" s="499" t="s">
        <v>2478</v>
      </c>
      <c r="X142" s="500" t="str">
        <f t="array" ref="X142">IF(H142="","",INDEX(CATALOGO!AH:AH,MATCH(H142,CATALOGO!AC:AC,0)))</f>
        <v>06</v>
      </c>
      <c r="Y142" s="507" t="str">
        <f t="array" ref="Y142">IF(H142="","",INDEX(CATALOGO!AF:AF,MATCH(H142,CATALOGO!AC:AC,0)))</f>
        <v>NA</v>
      </c>
      <c r="Z142" s="507" t="str">
        <f t="array" ref="Z142">IF(H142="","",INDEX(CATALOGO!AG:AG,MATCH(H142,CATALOGO!AC:AC,0)))</f>
        <v>NA</v>
      </c>
      <c r="AA142" s="508" t="s">
        <v>194</v>
      </c>
      <c r="AB142" s="509"/>
      <c r="AC142" s="510" t="s">
        <v>208</v>
      </c>
      <c r="AD142" s="511" t="s">
        <v>41</v>
      </c>
      <c r="AE142" s="512">
        <v>46173</v>
      </c>
      <c r="AF142" s="512">
        <v>46188</v>
      </c>
      <c r="AG142" s="512">
        <v>46167</v>
      </c>
      <c r="AH142" s="512">
        <v>46190</v>
      </c>
      <c r="AI142" s="512">
        <v>46193</v>
      </c>
      <c r="AJ142" s="519"/>
      <c r="AK142" s="512">
        <v>46203</v>
      </c>
      <c r="AL142" s="512">
        <v>46387</v>
      </c>
      <c r="AM142" s="511" t="s">
        <v>41</v>
      </c>
      <c r="AN142" s="520">
        <v>0</v>
      </c>
      <c r="AO142" s="520">
        <v>0</v>
      </c>
      <c r="AP142" s="520">
        <v>0</v>
      </c>
      <c r="AQ142" s="520">
        <v>0</v>
      </c>
      <c r="AR142" s="520">
        <v>0</v>
      </c>
      <c r="AS142" s="520">
        <v>0</v>
      </c>
      <c r="AT142" s="520">
        <v>0</v>
      </c>
      <c r="AU142" s="520">
        <v>0</v>
      </c>
      <c r="AV142" s="520">
        <v>0</v>
      </c>
      <c r="AW142" s="520">
        <v>0</v>
      </c>
      <c r="AX142" s="520">
        <v>0</v>
      </c>
      <c r="AY142" s="520">
        <v>0</v>
      </c>
      <c r="AZ142" s="533">
        <f t="shared" si="249"/>
        <v>0</v>
      </c>
      <c r="BA142" s="509"/>
      <c r="BB142" s="534">
        <f>SUMIFS(REPROGRAM!W:W,REPROGRAM!B:B,POA_GC_2025!A142)</f>
        <v>0</v>
      </c>
      <c r="BC142" s="534">
        <f>SUMIFS(REPROGRAM!Y:Y,REPROGRAM!B:B,POA_GC_2025!A142)</f>
        <v>0</v>
      </c>
      <c r="BD142" s="534">
        <f t="shared" si="250"/>
        <v>0</v>
      </c>
      <c r="BE142" s="520">
        <v>0</v>
      </c>
      <c r="BF142" s="539">
        <f>SUMIFS(CERT_PRES!$P:$P,CERT_PRES!$A:$A,$A142,CERT_PRES!$Q:$Q,"ENERO")</f>
        <v>0</v>
      </c>
      <c r="BG142" s="520">
        <v>0</v>
      </c>
      <c r="BH142" s="539">
        <f>SUMIFS(CERT_PRES!$P:$P,CERT_PRES!$A:$A,$A142,CERT_PRES!$Q:$Q,"FEBRERO")</f>
        <v>0</v>
      </c>
      <c r="BI142" s="520">
        <v>0</v>
      </c>
      <c r="BJ142" s="539">
        <f>SUMIFS(CERT_PRES!$P:$P,CERT_PRES!$A:$A,$A142,CERT_PRES!$Q:$Q,"MARZO")</f>
        <v>0</v>
      </c>
      <c r="BK142" s="520">
        <v>0</v>
      </c>
      <c r="BL142" s="539">
        <f>SUMIFS(CERT_PRES!$P:$P,CERT_PRES!$A:$A,$A142,CERT_PRES!$Q:$Q,"ABRIL")</f>
        <v>0</v>
      </c>
      <c r="BM142" s="520">
        <v>0</v>
      </c>
      <c r="BN142" s="539">
        <f>SUMIFS(CERT_PRES!$P:$P,CERT_PRES!$A:$A,$A142,CERT_PRES!$Q:$Q,"MAYO")</f>
        <v>0</v>
      </c>
      <c r="BO142" s="520">
        <v>0</v>
      </c>
      <c r="BP142" s="539">
        <f>SUMIFS(CERT_PRES!$P:$P,CERT_PRES!$A:$A,$A142,CERT_PRES!$Q:$Q,"JUNIO")</f>
        <v>0</v>
      </c>
      <c r="BQ142" s="520">
        <v>0</v>
      </c>
      <c r="BR142" s="539">
        <f>SUMIFS(CERT_PRES!$P:$P,CERT_PRES!$A:$A,$A142,CERT_PRES!$Q:$Q,"JULIO")</f>
        <v>0</v>
      </c>
      <c r="BS142" s="520">
        <v>0</v>
      </c>
      <c r="BT142" s="539">
        <f>SUMIFS(CERT_PRES!$P:$P,CERT_PRES!$A:$A,$A142,CERT_PRES!$Q:$Q,"AGOSTO")</f>
        <v>0</v>
      </c>
      <c r="BU142" s="520">
        <v>0</v>
      </c>
      <c r="BV142" s="539">
        <f>SUMIFS(CERT_PRES!$P:$P,CERT_PRES!$A:$A,$A142,CERT_PRES!$Q:$Q,"SEPTIEMBRE")</f>
        <v>0</v>
      </c>
      <c r="BW142" s="520">
        <v>0</v>
      </c>
      <c r="BX142" s="539">
        <f>SUMIFS(CERT_PRES!$P:$P,CERT_PRES!$A:$A,$A142,CERT_PRES!$Q:$Q,"OCTUBRE")</f>
        <v>0</v>
      </c>
      <c r="BY142" s="520">
        <v>0</v>
      </c>
      <c r="BZ142" s="539">
        <f>SUMIFS(CERT_PRES!$P:$P,CERT_PRES!$A:$A,$A142,CERT_PRES!$Q:$Q,"NOVIEMBRE")</f>
        <v>0</v>
      </c>
      <c r="CA142" s="520">
        <v>0</v>
      </c>
      <c r="CB142" s="533">
        <f>SUMIFS(CERT_PRES!$P:$P,CERT_PRES!$A:$A,$A142,CERT_PRES!$Q:$Q,"DICIEMBRE")</f>
        <v>0</v>
      </c>
      <c r="CC142" s="533">
        <f t="shared" si="251"/>
        <v>0</v>
      </c>
      <c r="CD142" s="552" t="str">
        <f t="shared" si="252"/>
        <v>NO</v>
      </c>
      <c r="CE142" s="553" t="str">
        <f t="shared" si="253"/>
        <v>VALIDADO</v>
      </c>
      <c r="CF142" s="554">
        <f>+((SUMIFS(REPROGRAM!$U:$U,REPROGRAM!$B:$B,$A142,REPROGRAM!$AA:$AA,"NO"))-(SUMIFS(REPROGRAM!$V:$V,REPROGRAM!$B:$B,$A142,REPROGRAM!$AA:$AA,"NO")))</f>
        <v>0</v>
      </c>
      <c r="CG142" s="554">
        <f t="shared" si="254"/>
        <v>0</v>
      </c>
      <c r="CH142" s="554">
        <f t="shared" si="255"/>
        <v>0</v>
      </c>
      <c r="CI142" s="555" t="e">
        <f t="array" ref="CI142">IF(B142="","",INDEX(CATALOGO!C:C,MATCH(B142,CATALOGO!A:A,0)))</f>
        <v>#N/A</v>
      </c>
      <c r="CJ142" s="555" t="e">
        <f t="array" ref="CJ142">IF(B142="","",INDEX(CATALOGO!B:B,MATCH(B142,CATALOGO!A:A,0)))</f>
        <v>#N/A</v>
      </c>
      <c r="CK142" s="497" t="str">
        <f>IF(D142="","",INDEX(CATALOGO!G:G,MATCH(D142,CATALOGO!D:D,0)))</f>
        <v>COORDINACIÓN ZONAL 4</v>
      </c>
      <c r="CL142" s="497" t="str">
        <f>IF(D142="","",INDEX(CATALOGO!H:H,MATCH(D142,CATALOGO!D:D,0)))</f>
        <v>MANABI</v>
      </c>
      <c r="CM142" s="497" t="str">
        <f>IF(D142="","",INDEX(CATALOGO!I:I,MATCH(D142,CATALOGO!D:D,0)))</f>
        <v>CHONE</v>
      </c>
      <c r="CN142" s="556" t="str">
        <f t="array" ref="CN142">IF(H142="","",INDEX(CATALOGO!AE:AE,MATCH(H142,CATALOGO!AC:AC,0)))</f>
        <v>MANTENIMIENTOS</v>
      </c>
      <c r="CO142" s="497" t="str">
        <f t="shared" si="256"/>
        <v>NO APLICA</v>
      </c>
      <c r="CP142" s="497" t="str">
        <f>IF(E142="","",INDEX(CATALOGO!K:K,MATCH(POA_GC_2025!E142,CATALOGO!J:J,0)))</f>
        <v>CAL</v>
      </c>
      <c r="CQ142" s="497" t="str">
        <f t="shared" si="257"/>
        <v>CORRIENTE</v>
      </c>
      <c r="CR142" s="497" t="str">
        <f t="shared" si="258"/>
        <v>57000001</v>
      </c>
      <c r="CS142" s="562" t="str">
        <f>IFERROR(VLOOKUP(E142,CATALOGO!$AY$3:$AZ$24,2,0)," ")</f>
        <v>G42</v>
      </c>
      <c r="CT142" s="563" t="str">
        <f>IF(E142="","",INDEX(CATALOGO!AK:AK,MATCH(POA_GC_2025!E142,CATALOGO!AN:AN,0)))</f>
        <v>Mejorar las condiciones de vida de la población de forma integral, promoviendo el acceso equitativo a salud, vivienda y bienestar social.</v>
      </c>
      <c r="CU142" s="563" t="str">
        <f>IF(E142="","",INDEX(CATALOGO!AL:AL,MATCH(POA_GC_2025!E142,CATALOGO!AN:AN,0)))</f>
        <v>OE4 Incrementar la calidad en la prestación de los servicios de salud</v>
      </c>
      <c r="CV142" s="552" t="str">
        <f>IF(CU142="","",INDEX(CATALOGO!AM:AM,MATCH(POA_GC_2025!CU142,CATALOGO!AL:AL,0)))</f>
        <v>OE_4</v>
      </c>
      <c r="CW142" s="564"/>
      <c r="CX142" s="565">
        <f>SUMIFS(CERT_ACT_POA!AM:AM,CERT_ACT_POA!C:C,A142)</f>
        <v>0</v>
      </c>
      <c r="CY142" s="565">
        <f t="shared" si="259"/>
        <v>0</v>
      </c>
      <c r="CZ142" s="566">
        <f>SUMIFS(CERT_ACT_POA!$AD:$AD,CERT_ACT_POA!$C:$C,POA_GC_2025!$A142)</f>
        <v>0</v>
      </c>
      <c r="DA142" s="566">
        <f>SUMIFS(CERT_ACT_POA!$AE:$AE,CERT_ACT_POA!$C:$C,POA_GC_2025!$A142)</f>
        <v>0</v>
      </c>
      <c r="DB142" s="566">
        <f>SUMIFS(CERT_ACT_POA!$AF:$AF,CERT_ACT_POA!$C:$C,POA_GC_2025!$A142)</f>
        <v>0</v>
      </c>
      <c r="DC142" s="552" t="str">
        <f t="shared" si="260"/>
        <v>53</v>
      </c>
      <c r="DD142" s="509"/>
      <c r="DE142" s="573"/>
      <c r="DF142" s="574">
        <f>SUMIFS(CERT_PRES!$M:$M,CERT_PRES!$A:$A,$A142)</f>
        <v>0</v>
      </c>
      <c r="DG142" s="574">
        <f>SUMIFS(CERT_PRES!$O:$O,CERT_PRES!$A:$A,$A142)</f>
        <v>0</v>
      </c>
      <c r="DH142" s="574">
        <f>SUMIFS(CERT_PRES!$P:$P,CERT_PRES!$A:$A,$A142)</f>
        <v>0</v>
      </c>
      <c r="DI142" s="587">
        <f t="shared" si="261"/>
        <v>0</v>
      </c>
      <c r="DJ142" s="668">
        <f>IFERROR(VLOOKUP($A142,CERT_PRES!$A$6:$L$3884,12,0),0)</f>
        <v>0</v>
      </c>
      <c r="DK142" s="574" t="str">
        <f t="shared" si="262"/>
        <v>OK</v>
      </c>
      <c r="DL142" s="574" t="str">
        <f t="shared" si="263"/>
        <v>OK</v>
      </c>
      <c r="DM142" s="574" t="str">
        <f t="shared" si="264"/>
        <v/>
      </c>
      <c r="DN142" s="574" t="str">
        <f t="shared" si="265"/>
        <v/>
      </c>
      <c r="DO142" s="588">
        <f>IFERROR(VLOOKUP(A142,#REF!,82,0),0)</f>
        <v>0</v>
      </c>
      <c r="DP142" s="589">
        <f t="shared" si="266"/>
        <v>0</v>
      </c>
      <c r="DQ142" s="590">
        <f t="shared" si="267"/>
        <v>0</v>
      </c>
    </row>
    <row r="143" spans="1:121" s="39" customFormat="1" ht="17.25" customHeight="1">
      <c r="A143" s="3" t="s">
        <v>2871</v>
      </c>
      <c r="B143" s="470" t="str">
        <f>IF(D143="","",INDEX(CATALOGO!E:E,MATCH(D143,CATALOGO!D:D,0)))</f>
        <v>HOSPITAL GENERAL DE CHONE</v>
      </c>
      <c r="C143" s="218" t="s">
        <v>2432</v>
      </c>
      <c r="D143" s="471" t="s">
        <v>954</v>
      </c>
      <c r="E143" s="474" t="s">
        <v>475</v>
      </c>
      <c r="F143" s="471" t="str">
        <f t="shared" si="247"/>
        <v>000</v>
      </c>
      <c r="G143" s="472" t="s">
        <v>193</v>
      </c>
      <c r="H143" s="473">
        <v>530404</v>
      </c>
      <c r="I143" s="486" t="s">
        <v>1155</v>
      </c>
      <c r="J143" s="472" t="s">
        <v>193</v>
      </c>
      <c r="K143" s="487" t="str">
        <f>IF(J143="","",INDEX(CATALOGO!AT:AT,MATCH(POA_GC_2025!J143,CATALOGO!AS:AS,0)))</f>
        <v>0000</v>
      </c>
      <c r="L143" s="487" t="str">
        <f>IF(J143="","",INDEX(CATALOGO!AV:AV,MATCH(POA_GC_2025!J143,CATALOGO!AS:AS,0)))</f>
        <v>0000</v>
      </c>
      <c r="M143" s="488" t="str">
        <f>IF(D143="","",INDEX(CATALOGO!E:E,MATCH(D143,CATALOGO!D:D,0)))</f>
        <v>HOSPITAL GENERAL DE CHONE</v>
      </c>
      <c r="N143" s="489" t="str">
        <f>IF(E143="","",INDEX(CATALOGO!L:L,MATCH(POA_GC_2025!E143,CATALOGO!J:J,0)))</f>
        <v>GARANTIA DE LA CALIDAD DE LOS SERVICIOS DE SALUD</v>
      </c>
      <c r="O143" s="490" t="str">
        <f t="shared" si="248"/>
        <v>SIN PROYECTO</v>
      </c>
      <c r="P143" s="491" t="str">
        <f>IF(CR143="","",INDEX(CATALOGO!Q:Q,MATCH(POA_GC_2025!CR143,CATALOGO!P:P,0)))</f>
        <v>MANTENIMIENTO PREVENTIVO Y CORRECTIVO SANITARIO</v>
      </c>
      <c r="Q143" s="496" t="str">
        <f>IF(H143="","",INDEX(CATALOGO!AD:AD,MATCH(POA_GC_2025!H143,CATALOGO!AC:AC,0)))</f>
        <v>MAQUINARIAS Y EQUIPOS (INSTALACION- MANTENIMIENTO Y REPARACIONES)</v>
      </c>
      <c r="R143" s="490" t="str">
        <f t="array" ref="R143">IF(J143="","",INDEX(CATALOGO!AR:AR,MATCH(J143,CATALOGO!AS:AS,0)))</f>
        <v>RECURSOS FISCALES</v>
      </c>
      <c r="S143" s="497" t="str">
        <f>IF(K143="","",INDEX(CATALOGO!AU:AU,MATCH(K143,CATALOGO!AT:AT,0)))</f>
        <v>SIN ORGANISMO</v>
      </c>
      <c r="T143" s="497" t="str">
        <f>IF(L143="","",INDEX(CATALOGO!AW:AW,MATCH(POA_GC_2025!L143,CATALOGO!AV:AV,0)))</f>
        <v>SIN CORRELATIVO</v>
      </c>
      <c r="U143" s="498" t="s">
        <v>495</v>
      </c>
      <c r="V143" s="499" t="s">
        <v>2477</v>
      </c>
      <c r="W143" s="499" t="s">
        <v>2478</v>
      </c>
      <c r="X143" s="500" t="str">
        <f t="array" ref="X143">IF(H143="","",INDEX(CATALOGO!AH:AH,MATCH(H143,CATALOGO!AC:AC,0)))</f>
        <v>06</v>
      </c>
      <c r="Y143" s="507" t="str">
        <f t="array" ref="Y143">IF(H143="","",INDEX(CATALOGO!AF:AF,MATCH(H143,CATALOGO!AC:AC,0)))</f>
        <v>NA</v>
      </c>
      <c r="Z143" s="507" t="str">
        <f t="array" ref="Z143">IF(H143="","",INDEX(CATALOGO!AG:AG,MATCH(H143,CATALOGO!AC:AC,0)))</f>
        <v>NA</v>
      </c>
      <c r="AA143" s="508" t="s">
        <v>194</v>
      </c>
      <c r="AB143" s="509"/>
      <c r="AC143" s="510" t="s">
        <v>208</v>
      </c>
      <c r="AD143" s="511" t="s">
        <v>41</v>
      </c>
      <c r="AE143" s="512">
        <v>46173</v>
      </c>
      <c r="AF143" s="512">
        <v>46188</v>
      </c>
      <c r="AG143" s="512">
        <v>46167</v>
      </c>
      <c r="AH143" s="512">
        <v>46190</v>
      </c>
      <c r="AI143" s="512">
        <v>46193</v>
      </c>
      <c r="AJ143" s="519"/>
      <c r="AK143" s="512">
        <v>46203</v>
      </c>
      <c r="AL143" s="512">
        <v>46387</v>
      </c>
      <c r="AM143" s="511" t="s">
        <v>41</v>
      </c>
      <c r="AN143" s="520">
        <v>0</v>
      </c>
      <c r="AO143" s="520">
        <v>0</v>
      </c>
      <c r="AP143" s="520">
        <v>0</v>
      </c>
      <c r="AQ143" s="520">
        <v>0</v>
      </c>
      <c r="AR143" s="520">
        <v>0</v>
      </c>
      <c r="AS143" s="520">
        <v>0</v>
      </c>
      <c r="AT143" s="520">
        <v>0</v>
      </c>
      <c r="AU143" s="520">
        <v>0</v>
      </c>
      <c r="AV143" s="520">
        <v>0</v>
      </c>
      <c r="AW143" s="520">
        <v>0</v>
      </c>
      <c r="AX143" s="520">
        <v>0</v>
      </c>
      <c r="AY143" s="520">
        <v>0</v>
      </c>
      <c r="AZ143" s="533">
        <f t="shared" si="249"/>
        <v>0</v>
      </c>
      <c r="BA143" s="509"/>
      <c r="BB143" s="534">
        <f>SUMIFS(REPROGRAM!W:W,REPROGRAM!B:B,POA_GC_2025!A143)</f>
        <v>0</v>
      </c>
      <c r="BC143" s="534">
        <f>SUMIFS(REPROGRAM!Y:Y,REPROGRAM!B:B,POA_GC_2025!A143)</f>
        <v>0</v>
      </c>
      <c r="BD143" s="534">
        <f t="shared" si="250"/>
        <v>0</v>
      </c>
      <c r="BE143" s="520">
        <v>0</v>
      </c>
      <c r="BF143" s="539">
        <f>SUMIFS(CERT_PRES!$P:$P,CERT_PRES!$A:$A,$A143,CERT_PRES!$Q:$Q,"ENERO")</f>
        <v>0</v>
      </c>
      <c r="BG143" s="520">
        <v>0</v>
      </c>
      <c r="BH143" s="539">
        <f>SUMIFS(CERT_PRES!$P:$P,CERT_PRES!$A:$A,$A143,CERT_PRES!$Q:$Q,"FEBRERO")</f>
        <v>0</v>
      </c>
      <c r="BI143" s="520">
        <v>0</v>
      </c>
      <c r="BJ143" s="539">
        <f>SUMIFS(CERT_PRES!$P:$P,CERT_PRES!$A:$A,$A143,CERT_PRES!$Q:$Q,"MARZO")</f>
        <v>0</v>
      </c>
      <c r="BK143" s="520">
        <v>0</v>
      </c>
      <c r="BL143" s="539">
        <f>SUMIFS(CERT_PRES!$P:$P,CERT_PRES!$A:$A,$A143,CERT_PRES!$Q:$Q,"ABRIL")</f>
        <v>0</v>
      </c>
      <c r="BM143" s="520">
        <v>0</v>
      </c>
      <c r="BN143" s="539">
        <f>SUMIFS(CERT_PRES!$P:$P,CERT_PRES!$A:$A,$A143,CERT_PRES!$Q:$Q,"MAYO")</f>
        <v>0</v>
      </c>
      <c r="BO143" s="520">
        <v>0</v>
      </c>
      <c r="BP143" s="539">
        <f>SUMIFS(CERT_PRES!$P:$P,CERT_PRES!$A:$A,$A143,CERT_PRES!$Q:$Q,"JUNIO")</f>
        <v>0</v>
      </c>
      <c r="BQ143" s="520">
        <v>0</v>
      </c>
      <c r="BR143" s="539">
        <f>SUMIFS(CERT_PRES!$P:$P,CERT_PRES!$A:$A,$A143,CERT_PRES!$Q:$Q,"JULIO")</f>
        <v>0</v>
      </c>
      <c r="BS143" s="520">
        <v>0</v>
      </c>
      <c r="BT143" s="539">
        <f>SUMIFS(CERT_PRES!$P:$P,CERT_PRES!$A:$A,$A143,CERT_PRES!$Q:$Q,"AGOSTO")</f>
        <v>0</v>
      </c>
      <c r="BU143" s="520">
        <v>0</v>
      </c>
      <c r="BV143" s="539">
        <f>SUMIFS(CERT_PRES!$P:$P,CERT_PRES!$A:$A,$A143,CERT_PRES!$Q:$Q,"SEPTIEMBRE")</f>
        <v>0</v>
      </c>
      <c r="BW143" s="520">
        <v>0</v>
      </c>
      <c r="BX143" s="539">
        <f>SUMIFS(CERT_PRES!$P:$P,CERT_PRES!$A:$A,$A143,CERT_PRES!$Q:$Q,"OCTUBRE")</f>
        <v>0</v>
      </c>
      <c r="BY143" s="520">
        <v>0</v>
      </c>
      <c r="BZ143" s="539">
        <f>SUMIFS(CERT_PRES!$P:$P,CERT_PRES!$A:$A,$A143,CERT_PRES!$Q:$Q,"NOVIEMBRE")</f>
        <v>0</v>
      </c>
      <c r="CA143" s="520">
        <v>0</v>
      </c>
      <c r="CB143" s="533">
        <f>SUMIFS(CERT_PRES!$P:$P,CERT_PRES!$A:$A,$A143,CERT_PRES!$Q:$Q,"DICIEMBRE")</f>
        <v>0</v>
      </c>
      <c r="CC143" s="533">
        <f t="shared" si="251"/>
        <v>0</v>
      </c>
      <c r="CD143" s="552" t="str">
        <f t="shared" si="252"/>
        <v>NO</v>
      </c>
      <c r="CE143" s="553" t="str">
        <f t="shared" si="253"/>
        <v>VALIDADO</v>
      </c>
      <c r="CF143" s="554">
        <f>+((SUMIFS(REPROGRAM!$U:$U,REPROGRAM!$B:$B,$A143,REPROGRAM!$AA:$AA,"NO"))-(SUMIFS(REPROGRAM!$V:$V,REPROGRAM!$B:$B,$A143,REPROGRAM!$AA:$AA,"NO")))</f>
        <v>0</v>
      </c>
      <c r="CG143" s="554">
        <f t="shared" si="254"/>
        <v>0</v>
      </c>
      <c r="CH143" s="554">
        <f t="shared" si="255"/>
        <v>0</v>
      </c>
      <c r="CI143" s="555" t="e">
        <f t="array" ref="CI143">IF(B143="","",INDEX(CATALOGO!C:C,MATCH(B143,CATALOGO!A:A,0)))</f>
        <v>#N/A</v>
      </c>
      <c r="CJ143" s="555" t="e">
        <f t="array" ref="CJ143">IF(B143="","",INDEX(CATALOGO!B:B,MATCH(B143,CATALOGO!A:A,0)))</f>
        <v>#N/A</v>
      </c>
      <c r="CK143" s="497" t="str">
        <f>IF(D143="","",INDEX(CATALOGO!G:G,MATCH(D143,CATALOGO!D:D,0)))</f>
        <v>COORDINACIÓN ZONAL 4</v>
      </c>
      <c r="CL143" s="497" t="str">
        <f>IF(D143="","",INDEX(CATALOGO!H:H,MATCH(D143,CATALOGO!D:D,0)))</f>
        <v>MANABI</v>
      </c>
      <c r="CM143" s="497" t="str">
        <f>IF(D143="","",INDEX(CATALOGO!I:I,MATCH(D143,CATALOGO!D:D,0)))</f>
        <v>CHONE</v>
      </c>
      <c r="CN143" s="556" t="str">
        <f t="array" ref="CN143">IF(H143="","",INDEX(CATALOGO!AE:AE,MATCH(H143,CATALOGO!AC:AC,0)))</f>
        <v>MANTENIMIENTOS</v>
      </c>
      <c r="CO143" s="497" t="str">
        <f t="shared" si="256"/>
        <v>NO APLICA</v>
      </c>
      <c r="CP143" s="497" t="str">
        <f>IF(E143="","",INDEX(CATALOGO!K:K,MATCH(POA_GC_2025!E143,CATALOGO!J:J,0)))</f>
        <v>CAL</v>
      </c>
      <c r="CQ143" s="497" t="str">
        <f t="shared" si="257"/>
        <v>CORRIENTE</v>
      </c>
      <c r="CR143" s="497" t="str">
        <f t="shared" si="258"/>
        <v>57000001</v>
      </c>
      <c r="CS143" s="562" t="str">
        <f>IFERROR(VLOOKUP(E143,CATALOGO!$AY$3:$AZ$24,2,0)," ")</f>
        <v>G42</v>
      </c>
      <c r="CT143" s="563" t="str">
        <f>IF(E143="","",INDEX(CATALOGO!AK:AK,MATCH(POA_GC_2025!E143,CATALOGO!AN:AN,0)))</f>
        <v>Mejorar las condiciones de vida de la población de forma integral, promoviendo el acceso equitativo a salud, vivienda y bienestar social.</v>
      </c>
      <c r="CU143" s="563" t="str">
        <f>IF(E143="","",INDEX(CATALOGO!AL:AL,MATCH(POA_GC_2025!E143,CATALOGO!AN:AN,0)))</f>
        <v>OE4 Incrementar la calidad en la prestación de los servicios de salud</v>
      </c>
      <c r="CV143" s="552" t="str">
        <f>IF(CU143="","",INDEX(CATALOGO!AM:AM,MATCH(POA_GC_2025!CU143,CATALOGO!AL:AL,0)))</f>
        <v>OE_4</v>
      </c>
      <c r="CW143" s="564"/>
      <c r="CX143" s="565">
        <f>SUMIFS(CERT_ACT_POA!AM:AM,CERT_ACT_POA!C:C,A143)</f>
        <v>0</v>
      </c>
      <c r="CY143" s="565">
        <f t="shared" si="259"/>
        <v>0</v>
      </c>
      <c r="CZ143" s="566">
        <f>SUMIFS(CERT_ACT_POA!$AD:$AD,CERT_ACT_POA!$C:$C,POA_GC_2025!$A143)</f>
        <v>0</v>
      </c>
      <c r="DA143" s="566">
        <f>SUMIFS(CERT_ACT_POA!$AE:$AE,CERT_ACT_POA!$C:$C,POA_GC_2025!$A143)</f>
        <v>0</v>
      </c>
      <c r="DB143" s="566">
        <f>SUMIFS(CERT_ACT_POA!$AF:$AF,CERT_ACT_POA!$C:$C,POA_GC_2025!$A143)</f>
        <v>0</v>
      </c>
      <c r="DC143" s="552" t="str">
        <f t="shared" si="260"/>
        <v>53</v>
      </c>
      <c r="DD143" s="509"/>
      <c r="DE143" s="573"/>
      <c r="DF143" s="574">
        <f>SUMIFS(CERT_PRES!$M:$M,CERT_PRES!$A:$A,$A143)</f>
        <v>0</v>
      </c>
      <c r="DG143" s="574">
        <f>SUMIFS(CERT_PRES!$O:$O,CERT_PRES!$A:$A,$A143)</f>
        <v>0</v>
      </c>
      <c r="DH143" s="574">
        <f>SUMIFS(CERT_PRES!$P:$P,CERT_PRES!$A:$A,$A143)</f>
        <v>0</v>
      </c>
      <c r="DI143" s="587">
        <f t="shared" si="261"/>
        <v>0</v>
      </c>
      <c r="DJ143" s="668">
        <f>IFERROR(VLOOKUP($A143,CERT_PRES!$A$6:$L$3884,12,0),0)</f>
        <v>0</v>
      </c>
      <c r="DK143" s="574" t="str">
        <f t="shared" si="262"/>
        <v>OK</v>
      </c>
      <c r="DL143" s="574" t="str">
        <f t="shared" si="263"/>
        <v>OK</v>
      </c>
      <c r="DM143" s="574" t="str">
        <f t="shared" si="264"/>
        <v/>
      </c>
      <c r="DN143" s="574" t="str">
        <f t="shared" si="265"/>
        <v/>
      </c>
      <c r="DO143" s="588">
        <f>IFERROR(VLOOKUP(A143,#REF!,82,0),0)</f>
        <v>0</v>
      </c>
      <c r="DP143" s="589">
        <f t="shared" si="266"/>
        <v>0</v>
      </c>
      <c r="DQ143" s="590">
        <f t="shared" si="267"/>
        <v>0</v>
      </c>
    </row>
    <row r="144" spans="1:121" s="39" customFormat="1" ht="17.25" customHeight="1">
      <c r="A144" s="3" t="s">
        <v>2872</v>
      </c>
      <c r="B144" s="470" t="str">
        <f>IF(D144="","",INDEX(CATALOGO!E:E,MATCH(D144,CATALOGO!D:D,0)))</f>
        <v>HOSPITAL GENERAL DE CHONE</v>
      </c>
      <c r="C144" s="218" t="s">
        <v>2432</v>
      </c>
      <c r="D144" s="471" t="s">
        <v>954</v>
      </c>
      <c r="E144" s="474" t="s">
        <v>475</v>
      </c>
      <c r="F144" s="471" t="str">
        <f t="shared" si="247"/>
        <v>000</v>
      </c>
      <c r="G144" s="472" t="s">
        <v>193</v>
      </c>
      <c r="H144" s="473">
        <v>530404</v>
      </c>
      <c r="I144" s="486" t="s">
        <v>1155</v>
      </c>
      <c r="J144" s="472" t="s">
        <v>193</v>
      </c>
      <c r="K144" s="487" t="str">
        <f>IF(J144="","",INDEX(CATALOGO!AT:AT,MATCH(POA_GC_2025!J144,CATALOGO!AS:AS,0)))</f>
        <v>0000</v>
      </c>
      <c r="L144" s="487" t="str">
        <f>IF(J144="","",INDEX(CATALOGO!AV:AV,MATCH(POA_GC_2025!J144,CATALOGO!AS:AS,0)))</f>
        <v>0000</v>
      </c>
      <c r="M144" s="488" t="str">
        <f>IF(D144="","",INDEX(CATALOGO!E:E,MATCH(D144,CATALOGO!D:D,0)))</f>
        <v>HOSPITAL GENERAL DE CHONE</v>
      </c>
      <c r="N144" s="489" t="str">
        <f>IF(E144="","",INDEX(CATALOGO!L:L,MATCH(POA_GC_2025!E144,CATALOGO!J:J,0)))</f>
        <v>GARANTIA DE LA CALIDAD DE LOS SERVICIOS DE SALUD</v>
      </c>
      <c r="O144" s="490" t="str">
        <f t="shared" si="248"/>
        <v>SIN PROYECTO</v>
      </c>
      <c r="P144" s="491" t="str">
        <f>IF(CR144="","",INDEX(CATALOGO!Q:Q,MATCH(POA_GC_2025!CR144,CATALOGO!P:P,0)))</f>
        <v>MANTENIMIENTO PREVENTIVO Y CORRECTIVO SANITARIO</v>
      </c>
      <c r="Q144" s="496" t="str">
        <f>IF(H144="","",INDEX(CATALOGO!AD:AD,MATCH(POA_GC_2025!H144,CATALOGO!AC:AC,0)))</f>
        <v>MAQUINARIAS Y EQUIPOS (INSTALACION- MANTENIMIENTO Y REPARACIONES)</v>
      </c>
      <c r="R144" s="490" t="str">
        <f t="array" ref="R144">IF(J144="","",INDEX(CATALOGO!AR:AR,MATCH(J144,CATALOGO!AS:AS,0)))</f>
        <v>RECURSOS FISCALES</v>
      </c>
      <c r="S144" s="497" t="str">
        <f>IF(K144="","",INDEX(CATALOGO!AU:AU,MATCH(K144,CATALOGO!AT:AT,0)))</f>
        <v>SIN ORGANISMO</v>
      </c>
      <c r="T144" s="497" t="str">
        <f>IF(L144="","",INDEX(CATALOGO!AW:AW,MATCH(POA_GC_2025!L144,CATALOGO!AV:AV,0)))</f>
        <v>SIN CORRELATIVO</v>
      </c>
      <c r="U144" s="498" t="s">
        <v>495</v>
      </c>
      <c r="V144" s="499" t="s">
        <v>2477</v>
      </c>
      <c r="W144" s="499" t="s">
        <v>2478</v>
      </c>
      <c r="X144" s="500" t="str">
        <f t="array" ref="X144">IF(H144="","",INDEX(CATALOGO!AH:AH,MATCH(H144,CATALOGO!AC:AC,0)))</f>
        <v>06</v>
      </c>
      <c r="Y144" s="507" t="str">
        <f t="array" ref="Y144">IF(H144="","",INDEX(CATALOGO!AF:AF,MATCH(H144,CATALOGO!AC:AC,0)))</f>
        <v>NA</v>
      </c>
      <c r="Z144" s="507" t="str">
        <f t="array" ref="Z144">IF(H144="","",INDEX(CATALOGO!AG:AG,MATCH(H144,CATALOGO!AC:AC,0)))</f>
        <v>NA</v>
      </c>
      <c r="AA144" s="508" t="s">
        <v>194</v>
      </c>
      <c r="AB144" s="509"/>
      <c r="AC144" s="510" t="s">
        <v>208</v>
      </c>
      <c r="AD144" s="511" t="s">
        <v>41</v>
      </c>
      <c r="AE144" s="512">
        <v>46173</v>
      </c>
      <c r="AF144" s="512">
        <v>46188</v>
      </c>
      <c r="AG144" s="512">
        <v>46167</v>
      </c>
      <c r="AH144" s="512">
        <v>46190</v>
      </c>
      <c r="AI144" s="512">
        <v>46193</v>
      </c>
      <c r="AJ144" s="519"/>
      <c r="AK144" s="512">
        <v>46203</v>
      </c>
      <c r="AL144" s="512">
        <v>46387</v>
      </c>
      <c r="AM144" s="511" t="s">
        <v>41</v>
      </c>
      <c r="AN144" s="520">
        <v>0</v>
      </c>
      <c r="AO144" s="520">
        <v>0</v>
      </c>
      <c r="AP144" s="520">
        <v>0</v>
      </c>
      <c r="AQ144" s="520">
        <v>0</v>
      </c>
      <c r="AR144" s="520">
        <v>0</v>
      </c>
      <c r="AS144" s="520">
        <v>0</v>
      </c>
      <c r="AT144" s="520">
        <v>0</v>
      </c>
      <c r="AU144" s="520">
        <v>0</v>
      </c>
      <c r="AV144" s="520">
        <v>0</v>
      </c>
      <c r="AW144" s="520">
        <v>0</v>
      </c>
      <c r="AX144" s="520">
        <v>0</v>
      </c>
      <c r="AY144" s="520">
        <v>0</v>
      </c>
      <c r="AZ144" s="533">
        <f t="shared" si="249"/>
        <v>0</v>
      </c>
      <c r="BA144" s="509"/>
      <c r="BB144" s="534">
        <f>SUMIFS(REPROGRAM!W:W,REPROGRAM!B:B,POA_GC_2025!A144)</f>
        <v>0</v>
      </c>
      <c r="BC144" s="534">
        <f>SUMIFS(REPROGRAM!Y:Y,REPROGRAM!B:B,POA_GC_2025!A144)</f>
        <v>0</v>
      </c>
      <c r="BD144" s="534">
        <f t="shared" si="250"/>
        <v>0</v>
      </c>
      <c r="BE144" s="520">
        <v>0</v>
      </c>
      <c r="BF144" s="539">
        <f>SUMIFS(CERT_PRES!$P:$P,CERT_PRES!$A:$A,$A144,CERT_PRES!$Q:$Q,"ENERO")</f>
        <v>0</v>
      </c>
      <c r="BG144" s="520">
        <v>0</v>
      </c>
      <c r="BH144" s="539">
        <f>SUMIFS(CERT_PRES!$P:$P,CERT_PRES!$A:$A,$A144,CERT_PRES!$Q:$Q,"FEBRERO")</f>
        <v>0</v>
      </c>
      <c r="BI144" s="520">
        <v>0</v>
      </c>
      <c r="BJ144" s="539">
        <f>SUMIFS(CERT_PRES!$P:$P,CERT_PRES!$A:$A,$A144,CERT_PRES!$Q:$Q,"MARZO")</f>
        <v>0</v>
      </c>
      <c r="BK144" s="520">
        <v>0</v>
      </c>
      <c r="BL144" s="539">
        <f>SUMIFS(CERT_PRES!$P:$P,CERT_PRES!$A:$A,$A144,CERT_PRES!$Q:$Q,"ABRIL")</f>
        <v>0</v>
      </c>
      <c r="BM144" s="520">
        <v>0</v>
      </c>
      <c r="BN144" s="539">
        <f>SUMIFS(CERT_PRES!$P:$P,CERT_PRES!$A:$A,$A144,CERT_PRES!$Q:$Q,"MAYO")</f>
        <v>0</v>
      </c>
      <c r="BO144" s="520">
        <v>0</v>
      </c>
      <c r="BP144" s="539">
        <f>SUMIFS(CERT_PRES!$P:$P,CERT_PRES!$A:$A,$A144,CERT_PRES!$Q:$Q,"JUNIO")</f>
        <v>0</v>
      </c>
      <c r="BQ144" s="520">
        <v>0</v>
      </c>
      <c r="BR144" s="539">
        <f>SUMIFS(CERT_PRES!$P:$P,CERT_PRES!$A:$A,$A144,CERT_PRES!$Q:$Q,"JULIO")</f>
        <v>0</v>
      </c>
      <c r="BS144" s="520">
        <v>0</v>
      </c>
      <c r="BT144" s="539">
        <f>SUMIFS(CERT_PRES!$P:$P,CERT_PRES!$A:$A,$A144,CERT_PRES!$Q:$Q,"AGOSTO")</f>
        <v>0</v>
      </c>
      <c r="BU144" s="520">
        <v>0</v>
      </c>
      <c r="BV144" s="539">
        <f>SUMIFS(CERT_PRES!$P:$P,CERT_PRES!$A:$A,$A144,CERT_PRES!$Q:$Q,"SEPTIEMBRE")</f>
        <v>0</v>
      </c>
      <c r="BW144" s="520">
        <v>0</v>
      </c>
      <c r="BX144" s="539">
        <f>SUMIFS(CERT_PRES!$P:$P,CERT_PRES!$A:$A,$A144,CERT_PRES!$Q:$Q,"OCTUBRE")</f>
        <v>0</v>
      </c>
      <c r="BY144" s="520">
        <v>0</v>
      </c>
      <c r="BZ144" s="539">
        <f>SUMIFS(CERT_PRES!$P:$P,CERT_PRES!$A:$A,$A144,CERT_PRES!$Q:$Q,"NOVIEMBRE")</f>
        <v>0</v>
      </c>
      <c r="CA144" s="520">
        <v>0</v>
      </c>
      <c r="CB144" s="533">
        <f>SUMIFS(CERT_PRES!$P:$P,CERT_PRES!$A:$A,$A144,CERT_PRES!$Q:$Q,"DICIEMBRE")</f>
        <v>0</v>
      </c>
      <c r="CC144" s="533">
        <f t="shared" si="251"/>
        <v>0</v>
      </c>
      <c r="CD144" s="552" t="str">
        <f t="shared" si="252"/>
        <v>NO</v>
      </c>
      <c r="CE144" s="553" t="str">
        <f t="shared" si="253"/>
        <v>VALIDADO</v>
      </c>
      <c r="CF144" s="554">
        <f>+((SUMIFS(REPROGRAM!$U:$U,REPROGRAM!$B:$B,$A144,REPROGRAM!$AA:$AA,"NO"))-(SUMIFS(REPROGRAM!$V:$V,REPROGRAM!$B:$B,$A144,REPROGRAM!$AA:$AA,"NO")))</f>
        <v>0</v>
      </c>
      <c r="CG144" s="554">
        <f t="shared" si="254"/>
        <v>0</v>
      </c>
      <c r="CH144" s="554">
        <f t="shared" si="255"/>
        <v>0</v>
      </c>
      <c r="CI144" s="555" t="e">
        <f t="array" ref="CI144">IF(B144="","",INDEX(CATALOGO!C:C,MATCH(B144,CATALOGO!A:A,0)))</f>
        <v>#N/A</v>
      </c>
      <c r="CJ144" s="555" t="e">
        <f t="array" ref="CJ144">IF(B144="","",INDEX(CATALOGO!B:B,MATCH(B144,CATALOGO!A:A,0)))</f>
        <v>#N/A</v>
      </c>
      <c r="CK144" s="497" t="str">
        <f>IF(D144="","",INDEX(CATALOGO!G:G,MATCH(D144,CATALOGO!D:D,0)))</f>
        <v>COORDINACIÓN ZONAL 4</v>
      </c>
      <c r="CL144" s="497" t="str">
        <f>IF(D144="","",INDEX(CATALOGO!H:H,MATCH(D144,CATALOGO!D:D,0)))</f>
        <v>MANABI</v>
      </c>
      <c r="CM144" s="497" t="str">
        <f>IF(D144="","",INDEX(CATALOGO!I:I,MATCH(D144,CATALOGO!D:D,0)))</f>
        <v>CHONE</v>
      </c>
      <c r="CN144" s="556" t="str">
        <f t="array" ref="CN144">IF(H144="","",INDEX(CATALOGO!AE:AE,MATCH(H144,CATALOGO!AC:AC,0)))</f>
        <v>MANTENIMIENTOS</v>
      </c>
      <c r="CO144" s="497" t="str">
        <f t="shared" si="256"/>
        <v>NO APLICA</v>
      </c>
      <c r="CP144" s="497" t="str">
        <f>IF(E144="","",INDEX(CATALOGO!K:K,MATCH(POA_GC_2025!E144,CATALOGO!J:J,0)))</f>
        <v>CAL</v>
      </c>
      <c r="CQ144" s="497" t="str">
        <f t="shared" si="257"/>
        <v>CORRIENTE</v>
      </c>
      <c r="CR144" s="497" t="str">
        <f t="shared" si="258"/>
        <v>57000001</v>
      </c>
      <c r="CS144" s="562" t="str">
        <f>IFERROR(VLOOKUP(E144,CATALOGO!$AY$3:$AZ$24,2,0)," ")</f>
        <v>G42</v>
      </c>
      <c r="CT144" s="563" t="str">
        <f>IF(E144="","",INDEX(CATALOGO!AK:AK,MATCH(POA_GC_2025!E144,CATALOGO!AN:AN,0)))</f>
        <v>Mejorar las condiciones de vida de la población de forma integral, promoviendo el acceso equitativo a salud, vivienda y bienestar social.</v>
      </c>
      <c r="CU144" s="563" t="str">
        <f>IF(E144="","",INDEX(CATALOGO!AL:AL,MATCH(POA_GC_2025!E144,CATALOGO!AN:AN,0)))</f>
        <v>OE4 Incrementar la calidad en la prestación de los servicios de salud</v>
      </c>
      <c r="CV144" s="552" t="str">
        <f>IF(CU144="","",INDEX(CATALOGO!AM:AM,MATCH(POA_GC_2025!CU144,CATALOGO!AL:AL,0)))</f>
        <v>OE_4</v>
      </c>
      <c r="CW144" s="564"/>
      <c r="CX144" s="565">
        <f>SUMIFS(CERT_ACT_POA!AM:AM,CERT_ACT_POA!C:C,A144)</f>
        <v>0</v>
      </c>
      <c r="CY144" s="565">
        <f t="shared" si="259"/>
        <v>0</v>
      </c>
      <c r="CZ144" s="566">
        <f>SUMIFS(CERT_ACT_POA!$AD:$AD,CERT_ACT_POA!$C:$C,POA_GC_2025!$A144)</f>
        <v>0</v>
      </c>
      <c r="DA144" s="566">
        <f>SUMIFS(CERT_ACT_POA!$AE:$AE,CERT_ACT_POA!$C:$C,POA_GC_2025!$A144)</f>
        <v>0</v>
      </c>
      <c r="DB144" s="566">
        <f>SUMIFS(CERT_ACT_POA!$AF:$AF,CERT_ACT_POA!$C:$C,POA_GC_2025!$A144)</f>
        <v>0</v>
      </c>
      <c r="DC144" s="552" t="str">
        <f t="shared" si="260"/>
        <v>53</v>
      </c>
      <c r="DD144" s="509"/>
      <c r="DE144" s="573"/>
      <c r="DF144" s="574">
        <f>SUMIFS(CERT_PRES!$M:$M,CERT_PRES!$A:$A,$A144)</f>
        <v>0</v>
      </c>
      <c r="DG144" s="574">
        <f>SUMIFS(CERT_PRES!$O:$O,CERT_PRES!$A:$A,$A144)</f>
        <v>0</v>
      </c>
      <c r="DH144" s="574">
        <f>SUMIFS(CERT_PRES!$P:$P,CERT_PRES!$A:$A,$A144)</f>
        <v>0</v>
      </c>
      <c r="DI144" s="587">
        <f t="shared" si="261"/>
        <v>0</v>
      </c>
      <c r="DJ144" s="668">
        <f>IFERROR(VLOOKUP($A144,CERT_PRES!$A$6:$L$3884,12,0),0)</f>
        <v>0</v>
      </c>
      <c r="DK144" s="574" t="str">
        <f t="shared" si="262"/>
        <v>OK</v>
      </c>
      <c r="DL144" s="574" t="str">
        <f t="shared" si="263"/>
        <v>OK</v>
      </c>
      <c r="DM144" s="574" t="str">
        <f t="shared" si="264"/>
        <v/>
      </c>
      <c r="DN144" s="574" t="str">
        <f t="shared" si="265"/>
        <v/>
      </c>
      <c r="DO144" s="588">
        <f>IFERROR(VLOOKUP(A144,#REF!,82,0),0)</f>
        <v>0</v>
      </c>
      <c r="DP144" s="589">
        <f t="shared" si="266"/>
        <v>0</v>
      </c>
      <c r="DQ144" s="590">
        <f t="shared" si="267"/>
        <v>0</v>
      </c>
    </row>
    <row r="145" spans="1:121" s="39" customFormat="1" ht="17.25" customHeight="1">
      <c r="A145" s="3" t="s">
        <v>2873</v>
      </c>
      <c r="B145" s="470" t="str">
        <f>IF(D145="","",INDEX(CATALOGO!E:E,MATCH(D145,CATALOGO!D:D,0)))</f>
        <v>HOSPITAL GENERAL DE CHONE</v>
      </c>
      <c r="C145" s="218" t="s">
        <v>2432</v>
      </c>
      <c r="D145" s="471" t="s">
        <v>954</v>
      </c>
      <c r="E145" s="474" t="s">
        <v>475</v>
      </c>
      <c r="F145" s="471" t="str">
        <f t="shared" ref="F145" si="268">IF(E145="","","000")</f>
        <v>000</v>
      </c>
      <c r="G145" s="472" t="s">
        <v>193</v>
      </c>
      <c r="H145" s="473">
        <v>530404</v>
      </c>
      <c r="I145" s="486" t="s">
        <v>1155</v>
      </c>
      <c r="J145" s="472" t="s">
        <v>193</v>
      </c>
      <c r="K145" s="487" t="str">
        <f>IF(J145="","",INDEX(CATALOGO!AT:AT,MATCH(POA_GC_2025!J145,CATALOGO!AS:AS,0)))</f>
        <v>0000</v>
      </c>
      <c r="L145" s="487" t="str">
        <f>IF(J145="","",INDEX(CATALOGO!AV:AV,MATCH(POA_GC_2025!J145,CATALOGO!AS:AS,0)))</f>
        <v>0000</v>
      </c>
      <c r="M145" s="488" t="str">
        <f>IF(D145="","",INDEX(CATALOGO!E:E,MATCH(D145,CATALOGO!D:D,0)))</f>
        <v>HOSPITAL GENERAL DE CHONE</v>
      </c>
      <c r="N145" s="489" t="str">
        <f>IF(E145="","",INDEX(CATALOGO!L:L,MATCH(POA_GC_2025!E145,CATALOGO!J:J,0)))</f>
        <v>GARANTIA DE LA CALIDAD DE LOS SERVICIOS DE SALUD</v>
      </c>
      <c r="O145" s="490" t="str">
        <f t="shared" ref="O145" si="269">IF(CQ145="CORRIENTE","SIN PROYECTO","")</f>
        <v>SIN PROYECTO</v>
      </c>
      <c r="P145" s="491" t="str">
        <f>IF(CR145="","",INDEX(CATALOGO!Q:Q,MATCH(POA_GC_2025!CR145,CATALOGO!P:P,0)))</f>
        <v>MANTENIMIENTO PREVENTIVO Y CORRECTIVO SANITARIO</v>
      </c>
      <c r="Q145" s="496" t="str">
        <f>IF(H145="","",INDEX(CATALOGO!AD:AD,MATCH(POA_GC_2025!H145,CATALOGO!AC:AC,0)))</f>
        <v>MAQUINARIAS Y EQUIPOS (INSTALACION- MANTENIMIENTO Y REPARACIONES)</v>
      </c>
      <c r="R145" s="490" t="str">
        <f t="array" ref="R145">IF(J145="","",INDEX(CATALOGO!AR:AR,MATCH(J145,CATALOGO!AS:AS,0)))</f>
        <v>RECURSOS FISCALES</v>
      </c>
      <c r="S145" s="497" t="str">
        <f>IF(K145="","",INDEX(CATALOGO!AU:AU,MATCH(K145,CATALOGO!AT:AT,0)))</f>
        <v>SIN ORGANISMO</v>
      </c>
      <c r="T145" s="497" t="str">
        <f>IF(L145="","",INDEX(CATALOGO!AW:AW,MATCH(POA_GC_2025!L145,CATALOGO!AV:AV,0)))</f>
        <v>SIN CORRELATIVO</v>
      </c>
      <c r="U145" s="498" t="s">
        <v>495</v>
      </c>
      <c r="V145" s="499" t="s">
        <v>2477</v>
      </c>
      <c r="W145" s="499" t="s">
        <v>2478</v>
      </c>
      <c r="X145" s="500" t="str">
        <f t="array" ref="X145">IF(H145="","",INDEX(CATALOGO!AH:AH,MATCH(H145,CATALOGO!AC:AC,0)))</f>
        <v>06</v>
      </c>
      <c r="Y145" s="507" t="str">
        <f t="array" ref="Y145">IF(H145="","",INDEX(CATALOGO!AF:AF,MATCH(H145,CATALOGO!AC:AC,0)))</f>
        <v>NA</v>
      </c>
      <c r="Z145" s="507" t="str">
        <f t="array" ref="Z145">IF(H145="","",INDEX(CATALOGO!AG:AG,MATCH(H145,CATALOGO!AC:AC,0)))</f>
        <v>NA</v>
      </c>
      <c r="AA145" s="508" t="s">
        <v>194</v>
      </c>
      <c r="AB145" s="509"/>
      <c r="AC145" s="510" t="s">
        <v>208</v>
      </c>
      <c r="AD145" s="511" t="s">
        <v>41</v>
      </c>
      <c r="AE145" s="512">
        <v>46173</v>
      </c>
      <c r="AF145" s="512">
        <v>46188</v>
      </c>
      <c r="AG145" s="512">
        <v>46167</v>
      </c>
      <c r="AH145" s="512">
        <v>46190</v>
      </c>
      <c r="AI145" s="512">
        <v>46193</v>
      </c>
      <c r="AJ145" s="519"/>
      <c r="AK145" s="512">
        <v>46203</v>
      </c>
      <c r="AL145" s="512">
        <v>46387</v>
      </c>
      <c r="AM145" s="511" t="s">
        <v>41</v>
      </c>
      <c r="AN145" s="520">
        <v>0</v>
      </c>
      <c r="AO145" s="520">
        <v>0</v>
      </c>
      <c r="AP145" s="520">
        <v>0</v>
      </c>
      <c r="AQ145" s="520">
        <v>0</v>
      </c>
      <c r="AR145" s="520">
        <v>0</v>
      </c>
      <c r="AS145" s="520">
        <v>0</v>
      </c>
      <c r="AT145" s="520">
        <v>0</v>
      </c>
      <c r="AU145" s="520">
        <v>0</v>
      </c>
      <c r="AV145" s="520">
        <v>0</v>
      </c>
      <c r="AW145" s="520">
        <v>0</v>
      </c>
      <c r="AX145" s="520">
        <v>0</v>
      </c>
      <c r="AY145" s="520">
        <v>0</v>
      </c>
      <c r="AZ145" s="533">
        <f t="shared" ref="AZ145" si="270">AN145+AO145+AP145+AQ145+AR145+AS145+AT145+AU145+AV145+AW145+AX145+AY145</f>
        <v>0</v>
      </c>
      <c r="BA145" s="509"/>
      <c r="BB145" s="534">
        <f>SUMIFS(REPROGRAM!W:W,REPROGRAM!B:B,POA_GC_2025!A145)</f>
        <v>0</v>
      </c>
      <c r="BC145" s="534">
        <f>SUMIFS(REPROGRAM!Y:Y,REPROGRAM!B:B,POA_GC_2025!A145)</f>
        <v>0</v>
      </c>
      <c r="BD145" s="534">
        <f t="shared" ref="BD145" si="271">AZ145+BB145-BC145</f>
        <v>0</v>
      </c>
      <c r="BE145" s="520">
        <v>0</v>
      </c>
      <c r="BF145" s="539">
        <f>SUMIFS(CERT_PRES!$P:$P,CERT_PRES!$A:$A,$A145,CERT_PRES!$Q:$Q,"ENERO")</f>
        <v>0</v>
      </c>
      <c r="BG145" s="520">
        <v>0</v>
      </c>
      <c r="BH145" s="539">
        <f>SUMIFS(CERT_PRES!$P:$P,CERT_PRES!$A:$A,$A145,CERT_PRES!$Q:$Q,"FEBRERO")</f>
        <v>0</v>
      </c>
      <c r="BI145" s="520">
        <v>0</v>
      </c>
      <c r="BJ145" s="539">
        <f>SUMIFS(CERT_PRES!$P:$P,CERT_PRES!$A:$A,$A145,CERT_PRES!$Q:$Q,"MARZO")</f>
        <v>0</v>
      </c>
      <c r="BK145" s="520">
        <v>0</v>
      </c>
      <c r="BL145" s="539">
        <f>SUMIFS(CERT_PRES!$P:$P,CERT_PRES!$A:$A,$A145,CERT_PRES!$Q:$Q,"ABRIL")</f>
        <v>0</v>
      </c>
      <c r="BM145" s="520">
        <v>0</v>
      </c>
      <c r="BN145" s="539">
        <f>SUMIFS(CERT_PRES!$P:$P,CERT_PRES!$A:$A,$A145,CERT_PRES!$Q:$Q,"MAYO")</f>
        <v>0</v>
      </c>
      <c r="BO145" s="520">
        <v>0</v>
      </c>
      <c r="BP145" s="539">
        <f>SUMIFS(CERT_PRES!$P:$P,CERT_PRES!$A:$A,$A145,CERT_PRES!$Q:$Q,"JUNIO")</f>
        <v>0</v>
      </c>
      <c r="BQ145" s="520">
        <v>0</v>
      </c>
      <c r="BR145" s="539">
        <f>SUMIFS(CERT_PRES!$P:$P,CERT_PRES!$A:$A,$A145,CERT_PRES!$Q:$Q,"JULIO")</f>
        <v>0</v>
      </c>
      <c r="BS145" s="520">
        <v>0</v>
      </c>
      <c r="BT145" s="539">
        <f>SUMIFS(CERT_PRES!$P:$P,CERT_PRES!$A:$A,$A145,CERT_PRES!$Q:$Q,"AGOSTO")</f>
        <v>0</v>
      </c>
      <c r="BU145" s="520">
        <v>0</v>
      </c>
      <c r="BV145" s="539">
        <f>SUMIFS(CERT_PRES!$P:$P,CERT_PRES!$A:$A,$A145,CERT_PRES!$Q:$Q,"SEPTIEMBRE")</f>
        <v>0</v>
      </c>
      <c r="BW145" s="520">
        <v>0</v>
      </c>
      <c r="BX145" s="539">
        <f>SUMIFS(CERT_PRES!$P:$P,CERT_PRES!$A:$A,$A145,CERT_PRES!$Q:$Q,"OCTUBRE")</f>
        <v>0</v>
      </c>
      <c r="BY145" s="520">
        <v>0</v>
      </c>
      <c r="BZ145" s="539">
        <f>SUMIFS(CERT_PRES!$P:$P,CERT_PRES!$A:$A,$A145,CERT_PRES!$Q:$Q,"NOVIEMBRE")</f>
        <v>0</v>
      </c>
      <c r="CA145" s="520">
        <v>0</v>
      </c>
      <c r="CB145" s="533">
        <f>SUMIFS(CERT_PRES!$P:$P,CERT_PRES!$A:$A,$A145,CERT_PRES!$Q:$Q,"DICIEMBRE")</f>
        <v>0</v>
      </c>
      <c r="CC145" s="533">
        <f t="shared" ref="CC145" si="272">BE145+BG145+BI145+BK145+BM145+BO145+BQ145+BS145+BU145+BW145+BY145+CA145</f>
        <v>0</v>
      </c>
      <c r="CD145" s="552" t="str">
        <f t="shared" ref="CD145" si="273">IF(OR(J145="003"),"SIN_LIQUIDEZ",IF(CG145&gt;0,"SI","NO"))</f>
        <v>NO</v>
      </c>
      <c r="CE145" s="553" t="str">
        <f t="shared" ref="CE145" si="274">IF(BD145=CC145,"VALIDADO","REVISAR")</f>
        <v>VALIDADO</v>
      </c>
      <c r="CF145" s="554">
        <f>+((SUMIFS(REPROGRAM!$U:$U,REPROGRAM!$B:$B,$A145,REPROGRAM!$AA:$AA,"NO"))-(SUMIFS(REPROGRAM!$V:$V,REPROGRAM!$B:$B,$A145,REPROGRAM!$AA:$AA,"NO")))</f>
        <v>0</v>
      </c>
      <c r="CG145" s="554">
        <f t="shared" ref="CG145" si="275">ROUND(BD145-CF145,2)</f>
        <v>0</v>
      </c>
      <c r="CH145" s="554">
        <f t="shared" ref="CH145" si="276">+BD145-CC145</f>
        <v>0</v>
      </c>
      <c r="CI145" s="555" t="e">
        <f t="array" ref="CI145">IF(B145="","",INDEX(CATALOGO!C:C,MATCH(B145,CATALOGO!A:A,0)))</f>
        <v>#N/A</v>
      </c>
      <c r="CJ145" s="555" t="e">
        <f t="array" ref="CJ145">IF(B145="","",INDEX(CATALOGO!B:B,MATCH(B145,CATALOGO!A:A,0)))</f>
        <v>#N/A</v>
      </c>
      <c r="CK145" s="497" t="str">
        <f>IF(D145="","",INDEX(CATALOGO!G:G,MATCH(D145,CATALOGO!D:D,0)))</f>
        <v>COORDINACIÓN ZONAL 4</v>
      </c>
      <c r="CL145" s="497" t="str">
        <f>IF(D145="","",INDEX(CATALOGO!H:H,MATCH(D145,CATALOGO!D:D,0)))</f>
        <v>MANABI</v>
      </c>
      <c r="CM145" s="497" t="str">
        <f>IF(D145="","",INDEX(CATALOGO!I:I,MATCH(D145,CATALOGO!D:D,0)))</f>
        <v>CHONE</v>
      </c>
      <c r="CN145" s="556" t="str">
        <f t="array" ref="CN145">IF(H145="","",INDEX(CATALOGO!AE:AE,MATCH(H145,CATALOGO!AC:AC,0)))</f>
        <v>MANTENIMIENTOS</v>
      </c>
      <c r="CO145" s="497" t="str">
        <f t="shared" ref="CO145" si="277">IF(O145="","","NO APLICA")</f>
        <v>NO APLICA</v>
      </c>
      <c r="CP145" s="497" t="str">
        <f>IF(E145="","",INDEX(CATALOGO!K:K,MATCH(POA_GC_2025!E145,CATALOGO!J:J,0)))</f>
        <v>CAL</v>
      </c>
      <c r="CQ145" s="497" t="str">
        <f t="shared" ref="CQ145" si="278">IF(F145="","",IF(F145="000","CORRIENTE","INVERSIÓN"))</f>
        <v>CORRIENTE</v>
      </c>
      <c r="CR145" s="497" t="str">
        <f t="shared" ref="CR145" si="279">E145&amp;F145&amp;G145</f>
        <v>57000001</v>
      </c>
      <c r="CS145" s="562" t="str">
        <f>IFERROR(VLOOKUP(E145,CATALOGO!$AY$3:$AZ$24,2,0)," ")</f>
        <v>G42</v>
      </c>
      <c r="CT145" s="563" t="str">
        <f>IF(E145="","",INDEX(CATALOGO!AK:AK,MATCH(POA_GC_2025!E145,CATALOGO!AN:AN,0)))</f>
        <v>Mejorar las condiciones de vida de la población de forma integral, promoviendo el acceso equitativo a salud, vivienda y bienestar social.</v>
      </c>
      <c r="CU145" s="563" t="str">
        <f>IF(E145="","",INDEX(CATALOGO!AL:AL,MATCH(POA_GC_2025!E145,CATALOGO!AN:AN,0)))</f>
        <v>OE4 Incrementar la calidad en la prestación de los servicios de salud</v>
      </c>
      <c r="CV145" s="552" t="str">
        <f>IF(CU145="","",INDEX(CATALOGO!AM:AM,MATCH(POA_GC_2025!CU145,CATALOGO!AL:AL,0)))</f>
        <v>OE_4</v>
      </c>
      <c r="CW145" s="564"/>
      <c r="CX145" s="565">
        <f>SUMIFS(CERT_ACT_POA!AM:AM,CERT_ACT_POA!C:C,A145)</f>
        <v>0</v>
      </c>
      <c r="CY145" s="565">
        <f t="shared" ref="CY145" si="280">IF(A145="","",BD145-CX145)</f>
        <v>0</v>
      </c>
      <c r="CZ145" s="566">
        <f>SUMIFS(CERT_ACT_POA!$AD:$AD,CERT_ACT_POA!$C:$C,POA_GC_2025!$A145)</f>
        <v>0</v>
      </c>
      <c r="DA145" s="566">
        <f>SUMIFS(CERT_ACT_POA!$AE:$AE,CERT_ACT_POA!$C:$C,POA_GC_2025!$A145)</f>
        <v>0</v>
      </c>
      <c r="DB145" s="566">
        <f>SUMIFS(CERT_ACT_POA!$AF:$AF,CERT_ACT_POA!$C:$C,POA_GC_2025!$A145)</f>
        <v>0</v>
      </c>
      <c r="DC145" s="552" t="str">
        <f t="shared" ref="DC145" si="281">MID(H145,1,2)</f>
        <v>53</v>
      </c>
      <c r="DD145" s="509"/>
      <c r="DE145" s="573"/>
      <c r="DF145" s="574">
        <f>SUMIFS(CERT_PRES!$M:$M,CERT_PRES!$A:$A,$A145)</f>
        <v>0</v>
      </c>
      <c r="DG145" s="574">
        <f>SUMIFS(CERT_PRES!$O:$O,CERT_PRES!$A:$A,$A145)</f>
        <v>0</v>
      </c>
      <c r="DH145" s="574">
        <f>SUMIFS(CERT_PRES!$P:$P,CERT_PRES!$A:$A,$A145)</f>
        <v>0</v>
      </c>
      <c r="DI145" s="587">
        <f t="shared" ref="DI145" si="282">+CF145</f>
        <v>0</v>
      </c>
      <c r="DJ145" s="668">
        <f>IFERROR(VLOOKUP($A145,CERT_PRES!$A$6:$L$3884,12,0),0)</f>
        <v>0</v>
      </c>
      <c r="DK145" s="574" t="str">
        <f t="shared" ref="DK145" si="283">IF(A145="","",IF(ROUND(DF145,2)+ROUND(DG145,2)&lt;=ROUND(CG145,2),"OK","REVISAR"))</f>
        <v>OK</v>
      </c>
      <c r="DL145" s="574" t="str">
        <f t="shared" ref="DL145" si="284">IF(A145="","",IF(ROUND(DF145,2)+ROUND(DG145,2)&lt;=ROUND(CG145+CF145,2),"OK","REVISAR"))</f>
        <v>OK</v>
      </c>
      <c r="DM145" s="574" t="str">
        <f t="shared" ref="DM145" si="285">IF(CD145="SI",BE145+BG145+BI145+BK145+BM145,"")</f>
        <v/>
      </c>
      <c r="DN145" s="574" t="str">
        <f t="shared" ref="DN145" si="286">IF(CE145="SI",IF(DI145&gt;DN145,"ANTICIPADO",IF(AND(DI145&gt;0,DI145&lt;DN145),"ATRASADO",IF(AND(DI145&gt;0,DI145=DN145),"CUMPLIDO",IF(AND(DI145=0,DN145&gt;0),"NO CUMPLIDO","")))),"")</f>
        <v/>
      </c>
      <c r="DO145" s="588">
        <f>IFERROR(VLOOKUP(A145,#REF!,82,0),0)</f>
        <v>0</v>
      </c>
      <c r="DP145" s="589">
        <f t="shared" ref="DP145" si="287">+DF145+DG145</f>
        <v>0</v>
      </c>
      <c r="DQ145" s="590">
        <f t="shared" ref="DQ145" si="288">+CG145-DP145</f>
        <v>0</v>
      </c>
    </row>
    <row r="146" spans="1:121" s="39" customFormat="1" ht="17.25" customHeight="1">
      <c r="A146" s="3" t="s">
        <v>2874</v>
      </c>
      <c r="B146" s="470" t="str">
        <f>IF(D146="","",INDEX(CATALOGO!E:E,MATCH(D146,CATALOGO!D:D,0)))</f>
        <v>HOSPITAL GENERAL DE CHONE</v>
      </c>
      <c r="C146" s="218" t="s">
        <v>2431</v>
      </c>
      <c r="D146" s="471" t="s">
        <v>954</v>
      </c>
      <c r="E146" s="474" t="s">
        <v>475</v>
      </c>
      <c r="F146" s="471" t="str">
        <f t="shared" si="247"/>
        <v>000</v>
      </c>
      <c r="G146" s="472" t="s">
        <v>193</v>
      </c>
      <c r="H146" s="473">
        <v>530813</v>
      </c>
      <c r="I146" s="486" t="s">
        <v>1155</v>
      </c>
      <c r="J146" s="472" t="s">
        <v>193</v>
      </c>
      <c r="K146" s="487" t="str">
        <f>IF(J146="","",INDEX(CATALOGO!AT:AT,MATCH(POA_GC_2025!J146,CATALOGO!AS:AS,0)))</f>
        <v>0000</v>
      </c>
      <c r="L146" s="487" t="str">
        <f>IF(J146="","",INDEX(CATALOGO!AV:AV,MATCH(POA_GC_2025!J146,CATALOGO!AS:AS,0)))</f>
        <v>0000</v>
      </c>
      <c r="M146" s="488" t="str">
        <f>IF(D146="","",INDEX(CATALOGO!E:E,MATCH(D146,CATALOGO!D:D,0)))</f>
        <v>HOSPITAL GENERAL DE CHONE</v>
      </c>
      <c r="N146" s="489" t="str">
        <f>IF(E146="","",INDEX(CATALOGO!L:L,MATCH(POA_GC_2025!E146,CATALOGO!J:J,0)))</f>
        <v>GARANTIA DE LA CALIDAD DE LOS SERVICIOS DE SALUD</v>
      </c>
      <c r="O146" s="490" t="str">
        <f t="shared" si="248"/>
        <v>SIN PROYECTO</v>
      </c>
      <c r="P146" s="491" t="str">
        <f>IF(CR146="","",INDEX(CATALOGO!Q:Q,MATCH(POA_GC_2025!CR146,CATALOGO!P:P,0)))</f>
        <v>MANTENIMIENTO PREVENTIVO Y CORRECTIVO SANITARIO</v>
      </c>
      <c r="Q146" s="496" t="str">
        <f>IF(H146="","",INDEX(CATALOGO!AD:AD,MATCH(POA_GC_2025!H146,CATALOGO!AC:AC,0)))</f>
        <v>REPUESTOS Y ACCESORIOS</v>
      </c>
      <c r="R146" s="490" t="str">
        <f t="array" ref="R146">IF(J146="","",INDEX(CATALOGO!AR:AR,MATCH(J146,CATALOGO!AS:AS,0)))</f>
        <v>RECURSOS FISCALES</v>
      </c>
      <c r="S146" s="497" t="str">
        <f>IF(K146="","",INDEX(CATALOGO!AU:AU,MATCH(K146,CATALOGO!AT:AT,0)))</f>
        <v>SIN ORGANISMO</v>
      </c>
      <c r="T146" s="497" t="str">
        <f>IF(L146="","",INDEX(CATALOGO!AW:AW,MATCH(POA_GC_2025!L146,CATALOGO!AV:AV,0)))</f>
        <v>SIN CORRELATIVO</v>
      </c>
      <c r="U146" s="498" t="s">
        <v>495</v>
      </c>
      <c r="V146" s="499" t="s">
        <v>2477</v>
      </c>
      <c r="W146" s="499" t="s">
        <v>2478</v>
      </c>
      <c r="X146" s="500" t="str">
        <f t="array" ref="X146">IF(H146="","",INDEX(CATALOGO!AH:AH,MATCH(H146,CATALOGO!AC:AC,0)))</f>
        <v>02</v>
      </c>
      <c r="Y146" s="507" t="str">
        <f t="array" ref="Y146">IF(H146="","",INDEX(CATALOGO!AF:AF,MATCH(H146,CATALOGO!AC:AC,0)))</f>
        <v>NA</v>
      </c>
      <c r="Z146" s="507" t="str">
        <f t="array" ref="Z146">IF(H146="","",INDEX(CATALOGO!AG:AG,MATCH(H146,CATALOGO!AC:AC,0)))</f>
        <v>NA</v>
      </c>
      <c r="AA146" s="508" t="s">
        <v>194</v>
      </c>
      <c r="AB146" s="509"/>
      <c r="AC146" s="510" t="s">
        <v>208</v>
      </c>
      <c r="AD146" s="511" t="s">
        <v>41</v>
      </c>
      <c r="AE146" s="512">
        <v>46173</v>
      </c>
      <c r="AF146" s="512">
        <v>46188</v>
      </c>
      <c r="AG146" s="512">
        <v>46167</v>
      </c>
      <c r="AH146" s="512">
        <v>46190</v>
      </c>
      <c r="AI146" s="512">
        <v>46193</v>
      </c>
      <c r="AJ146" s="519"/>
      <c r="AK146" s="512">
        <v>46203</v>
      </c>
      <c r="AL146" s="512">
        <v>46387</v>
      </c>
      <c r="AM146" s="511" t="s">
        <v>41</v>
      </c>
      <c r="AN146" s="520">
        <v>0</v>
      </c>
      <c r="AO146" s="520">
        <v>0</v>
      </c>
      <c r="AP146" s="520">
        <v>0</v>
      </c>
      <c r="AQ146" s="520">
        <v>0</v>
      </c>
      <c r="AR146" s="520">
        <v>0</v>
      </c>
      <c r="AS146" s="520">
        <v>0</v>
      </c>
      <c r="AT146" s="520">
        <v>0</v>
      </c>
      <c r="AU146" s="520">
        <v>0</v>
      </c>
      <c r="AV146" s="520">
        <v>0</v>
      </c>
      <c r="AW146" s="520">
        <v>0</v>
      </c>
      <c r="AX146" s="520">
        <v>0</v>
      </c>
      <c r="AY146" s="520">
        <v>0</v>
      </c>
      <c r="AZ146" s="533">
        <f t="shared" si="249"/>
        <v>0</v>
      </c>
      <c r="BA146" s="509"/>
      <c r="BB146" s="534">
        <f>SUMIFS(REPROGRAM!W:W,REPROGRAM!B:B,POA_GC_2025!A146)</f>
        <v>0</v>
      </c>
      <c r="BC146" s="534">
        <f>SUMIFS(REPROGRAM!Y:Y,REPROGRAM!B:B,POA_GC_2025!A146)</f>
        <v>0</v>
      </c>
      <c r="BD146" s="534">
        <f t="shared" si="250"/>
        <v>0</v>
      </c>
      <c r="BE146" s="520">
        <v>0</v>
      </c>
      <c r="BF146" s="539">
        <f>SUMIFS(CERT_PRES!$P:$P,CERT_PRES!$A:$A,$A146,CERT_PRES!$Q:$Q,"ENERO")</f>
        <v>0</v>
      </c>
      <c r="BG146" s="520">
        <v>0</v>
      </c>
      <c r="BH146" s="539">
        <f>SUMIFS(CERT_PRES!$P:$P,CERT_PRES!$A:$A,$A146,CERT_PRES!$Q:$Q,"FEBRERO")</f>
        <v>0</v>
      </c>
      <c r="BI146" s="520">
        <v>0</v>
      </c>
      <c r="BJ146" s="539">
        <f>SUMIFS(CERT_PRES!$P:$P,CERT_PRES!$A:$A,$A146,CERT_PRES!$Q:$Q,"MARZO")</f>
        <v>0</v>
      </c>
      <c r="BK146" s="520">
        <v>0</v>
      </c>
      <c r="BL146" s="539">
        <f>SUMIFS(CERT_PRES!$P:$P,CERT_PRES!$A:$A,$A146,CERT_PRES!$Q:$Q,"ABRIL")</f>
        <v>0</v>
      </c>
      <c r="BM146" s="520">
        <v>0</v>
      </c>
      <c r="BN146" s="539">
        <f>SUMIFS(CERT_PRES!$P:$P,CERT_PRES!$A:$A,$A146,CERT_PRES!$Q:$Q,"MAYO")</f>
        <v>0</v>
      </c>
      <c r="BO146" s="520">
        <v>0</v>
      </c>
      <c r="BP146" s="539">
        <f>SUMIFS(CERT_PRES!$P:$P,CERT_PRES!$A:$A,$A146,CERT_PRES!$Q:$Q,"JUNIO")</f>
        <v>0</v>
      </c>
      <c r="BQ146" s="520">
        <v>0</v>
      </c>
      <c r="BR146" s="539">
        <f>SUMIFS(CERT_PRES!$P:$P,CERT_PRES!$A:$A,$A146,CERT_PRES!$Q:$Q,"JULIO")</f>
        <v>0</v>
      </c>
      <c r="BS146" s="520">
        <v>0</v>
      </c>
      <c r="BT146" s="539">
        <f>SUMIFS(CERT_PRES!$P:$P,CERT_PRES!$A:$A,$A146,CERT_PRES!$Q:$Q,"AGOSTO")</f>
        <v>0</v>
      </c>
      <c r="BU146" s="520">
        <v>0</v>
      </c>
      <c r="BV146" s="539">
        <f>SUMIFS(CERT_PRES!$P:$P,CERT_PRES!$A:$A,$A146,CERT_PRES!$Q:$Q,"SEPTIEMBRE")</f>
        <v>0</v>
      </c>
      <c r="BW146" s="520">
        <v>0</v>
      </c>
      <c r="BX146" s="539">
        <f>SUMIFS(CERT_PRES!$P:$P,CERT_PRES!$A:$A,$A146,CERT_PRES!$Q:$Q,"OCTUBRE")</f>
        <v>0</v>
      </c>
      <c r="BY146" s="520">
        <v>0</v>
      </c>
      <c r="BZ146" s="539">
        <f>SUMIFS(CERT_PRES!$P:$P,CERT_PRES!$A:$A,$A146,CERT_PRES!$Q:$Q,"NOVIEMBRE")</f>
        <v>0</v>
      </c>
      <c r="CA146" s="520">
        <v>0</v>
      </c>
      <c r="CB146" s="533">
        <f>SUMIFS(CERT_PRES!$P:$P,CERT_PRES!$A:$A,$A146,CERT_PRES!$Q:$Q,"DICIEMBRE")</f>
        <v>0</v>
      </c>
      <c r="CC146" s="533">
        <f t="shared" si="251"/>
        <v>0</v>
      </c>
      <c r="CD146" s="552" t="str">
        <f t="shared" si="252"/>
        <v>NO</v>
      </c>
      <c r="CE146" s="553" t="str">
        <f t="shared" si="253"/>
        <v>VALIDADO</v>
      </c>
      <c r="CF146" s="554">
        <f>+((SUMIFS(REPROGRAM!$U:$U,REPROGRAM!$B:$B,$A146,REPROGRAM!$AA:$AA,"NO"))-(SUMIFS(REPROGRAM!$V:$V,REPROGRAM!$B:$B,$A146,REPROGRAM!$AA:$AA,"NO")))</f>
        <v>0</v>
      </c>
      <c r="CG146" s="554">
        <f t="shared" si="254"/>
        <v>0</v>
      </c>
      <c r="CH146" s="554">
        <f t="shared" si="255"/>
        <v>0</v>
      </c>
      <c r="CI146" s="555" t="e">
        <f t="array" ref="CI146">IF(B146="","",INDEX(CATALOGO!C:C,MATCH(B146,CATALOGO!A:A,0)))</f>
        <v>#N/A</v>
      </c>
      <c r="CJ146" s="555" t="e">
        <f t="array" ref="CJ146">IF(B146="","",INDEX(CATALOGO!B:B,MATCH(B146,CATALOGO!A:A,0)))</f>
        <v>#N/A</v>
      </c>
      <c r="CK146" s="497" t="str">
        <f>IF(D146="","",INDEX(CATALOGO!G:G,MATCH(D146,CATALOGO!D:D,0)))</f>
        <v>COORDINACIÓN ZONAL 4</v>
      </c>
      <c r="CL146" s="497" t="str">
        <f>IF(D146="","",INDEX(CATALOGO!H:H,MATCH(D146,CATALOGO!D:D,0)))</f>
        <v>MANABI</v>
      </c>
      <c r="CM146" s="497" t="str">
        <f>IF(D146="","",INDEX(CATALOGO!I:I,MATCH(D146,CATALOGO!D:D,0)))</f>
        <v>CHONE</v>
      </c>
      <c r="CN146" s="556" t="str">
        <f t="array" ref="CN146">IF(H146="","",INDEX(CATALOGO!AE:AE,MATCH(H146,CATALOGO!AC:AC,0)))</f>
        <v>MANTENIMIENTOS</v>
      </c>
      <c r="CO146" s="497" t="str">
        <f t="shared" si="256"/>
        <v>NO APLICA</v>
      </c>
      <c r="CP146" s="497" t="str">
        <f>IF(E146="","",INDEX(CATALOGO!K:K,MATCH(POA_GC_2025!E146,CATALOGO!J:J,0)))</f>
        <v>CAL</v>
      </c>
      <c r="CQ146" s="497" t="str">
        <f t="shared" si="257"/>
        <v>CORRIENTE</v>
      </c>
      <c r="CR146" s="497" t="str">
        <f t="shared" si="258"/>
        <v>57000001</v>
      </c>
      <c r="CS146" s="562" t="str">
        <f>IFERROR(VLOOKUP(E146,CATALOGO!$AY$3:$AZ$24,2,0)," ")</f>
        <v>G42</v>
      </c>
      <c r="CT146" s="563" t="str">
        <f>IF(E146="","",INDEX(CATALOGO!AK:AK,MATCH(POA_GC_2025!E146,CATALOGO!AN:AN,0)))</f>
        <v>Mejorar las condiciones de vida de la población de forma integral, promoviendo el acceso equitativo a salud, vivienda y bienestar social.</v>
      </c>
      <c r="CU146" s="563" t="str">
        <f>IF(E146="","",INDEX(CATALOGO!AL:AL,MATCH(POA_GC_2025!E146,CATALOGO!AN:AN,0)))</f>
        <v>OE4 Incrementar la calidad en la prestación de los servicios de salud</v>
      </c>
      <c r="CV146" s="552" t="str">
        <f>IF(CU146="","",INDEX(CATALOGO!AM:AM,MATCH(POA_GC_2025!CU146,CATALOGO!AL:AL,0)))</f>
        <v>OE_4</v>
      </c>
      <c r="CW146" s="564"/>
      <c r="CX146" s="565">
        <f>SUMIFS(CERT_ACT_POA!AM:AM,CERT_ACT_POA!C:C,A146)</f>
        <v>0</v>
      </c>
      <c r="CY146" s="565">
        <f t="shared" si="259"/>
        <v>0</v>
      </c>
      <c r="CZ146" s="566">
        <f>SUMIFS(CERT_ACT_POA!$AD:$AD,CERT_ACT_POA!$C:$C,POA_GC_2025!$A146)</f>
        <v>0</v>
      </c>
      <c r="DA146" s="566">
        <f>SUMIFS(CERT_ACT_POA!$AE:$AE,CERT_ACT_POA!$C:$C,POA_GC_2025!$A146)</f>
        <v>0</v>
      </c>
      <c r="DB146" s="566">
        <f>SUMIFS(CERT_ACT_POA!$AF:$AF,CERT_ACT_POA!$C:$C,POA_GC_2025!$A146)</f>
        <v>0</v>
      </c>
      <c r="DC146" s="552" t="str">
        <f t="shared" si="260"/>
        <v>53</v>
      </c>
      <c r="DD146" s="509"/>
      <c r="DE146" s="573"/>
      <c r="DF146" s="574">
        <f>SUMIFS(CERT_PRES!$M:$M,CERT_PRES!$A:$A,$A146)</f>
        <v>0</v>
      </c>
      <c r="DG146" s="574">
        <f>SUMIFS(CERT_PRES!$O:$O,CERT_PRES!$A:$A,$A146)</f>
        <v>0</v>
      </c>
      <c r="DH146" s="574">
        <f>SUMIFS(CERT_PRES!$P:$P,CERT_PRES!$A:$A,$A146)</f>
        <v>0</v>
      </c>
      <c r="DI146" s="587">
        <f t="shared" si="261"/>
        <v>0</v>
      </c>
      <c r="DJ146" s="668">
        <f>IFERROR(VLOOKUP($A146,CERT_PRES!$A$6:$L$3884,12,0),0)</f>
        <v>0</v>
      </c>
      <c r="DK146" s="574" t="str">
        <f t="shared" si="262"/>
        <v>OK</v>
      </c>
      <c r="DL146" s="574" t="str">
        <f t="shared" si="263"/>
        <v>OK</v>
      </c>
      <c r="DM146" s="574" t="str">
        <f t="shared" si="264"/>
        <v/>
      </c>
      <c r="DN146" s="574" t="str">
        <f t="shared" si="265"/>
        <v/>
      </c>
      <c r="DO146" s="588">
        <f>IFERROR(VLOOKUP(A146,#REF!,82,0),0)</f>
        <v>0</v>
      </c>
      <c r="DP146" s="589">
        <f t="shared" si="266"/>
        <v>0</v>
      </c>
      <c r="DQ146" s="590">
        <f t="shared" si="267"/>
        <v>0</v>
      </c>
    </row>
    <row r="147" spans="1:121" s="39" customFormat="1" ht="17.25" customHeight="1">
      <c r="A147" s="3" t="s">
        <v>2875</v>
      </c>
      <c r="B147" s="470" t="str">
        <f>IF(D147="","",INDEX(CATALOGO!E:E,MATCH(D147,CATALOGO!D:D,0)))</f>
        <v>HOSPITAL GENERAL DE CHONE</v>
      </c>
      <c r="C147" s="218" t="s">
        <v>2431</v>
      </c>
      <c r="D147" s="471" t="s">
        <v>954</v>
      </c>
      <c r="E147" s="474" t="s">
        <v>475</v>
      </c>
      <c r="F147" s="471" t="str">
        <f t="shared" ref="F147:F162" si="289">IF(E147="","","000")</f>
        <v>000</v>
      </c>
      <c r="G147" s="472" t="s">
        <v>193</v>
      </c>
      <c r="H147" s="473">
        <v>530813</v>
      </c>
      <c r="I147" s="486" t="s">
        <v>1155</v>
      </c>
      <c r="J147" s="472" t="s">
        <v>193</v>
      </c>
      <c r="K147" s="487" t="str">
        <f>IF(J147="","",INDEX(CATALOGO!AT:AT,MATCH(POA_GC_2025!J147,CATALOGO!AS:AS,0)))</f>
        <v>0000</v>
      </c>
      <c r="L147" s="487" t="str">
        <f>IF(J147="","",INDEX(CATALOGO!AV:AV,MATCH(POA_GC_2025!J147,CATALOGO!AS:AS,0)))</f>
        <v>0000</v>
      </c>
      <c r="M147" s="488" t="str">
        <f>IF(D147="","",INDEX(CATALOGO!E:E,MATCH(D147,CATALOGO!D:D,0)))</f>
        <v>HOSPITAL GENERAL DE CHONE</v>
      </c>
      <c r="N147" s="489" t="str">
        <f>IF(E147="","",INDEX(CATALOGO!L:L,MATCH(POA_GC_2025!E147,CATALOGO!J:J,0)))</f>
        <v>GARANTIA DE LA CALIDAD DE LOS SERVICIOS DE SALUD</v>
      </c>
      <c r="O147" s="490" t="str">
        <f t="shared" ref="O147:O162" si="290">IF(CQ147="CORRIENTE","SIN PROYECTO","")</f>
        <v>SIN PROYECTO</v>
      </c>
      <c r="P147" s="491" t="str">
        <f>IF(CR147="","",INDEX(CATALOGO!Q:Q,MATCH(POA_GC_2025!CR147,CATALOGO!P:P,0)))</f>
        <v>MANTENIMIENTO PREVENTIVO Y CORRECTIVO SANITARIO</v>
      </c>
      <c r="Q147" s="496" t="str">
        <f>IF(H147="","",INDEX(CATALOGO!AD:AD,MATCH(POA_GC_2025!H147,CATALOGO!AC:AC,0)))</f>
        <v>REPUESTOS Y ACCESORIOS</v>
      </c>
      <c r="R147" s="490" t="str">
        <f t="array" ref="R147">IF(J147="","",INDEX(CATALOGO!AR:AR,MATCH(J147,CATALOGO!AS:AS,0)))</f>
        <v>RECURSOS FISCALES</v>
      </c>
      <c r="S147" s="497" t="str">
        <f>IF(K147="","",INDEX(CATALOGO!AU:AU,MATCH(K147,CATALOGO!AT:AT,0)))</f>
        <v>SIN ORGANISMO</v>
      </c>
      <c r="T147" s="497" t="str">
        <f>IF(L147="","",INDEX(CATALOGO!AW:AW,MATCH(POA_GC_2025!L147,CATALOGO!AV:AV,0)))</f>
        <v>SIN CORRELATIVO</v>
      </c>
      <c r="U147" s="498" t="s">
        <v>495</v>
      </c>
      <c r="V147" s="499" t="s">
        <v>2477</v>
      </c>
      <c r="W147" s="499" t="s">
        <v>2478</v>
      </c>
      <c r="X147" s="500" t="str">
        <f t="array" ref="X147">IF(H147="","",INDEX(CATALOGO!AH:AH,MATCH(H147,CATALOGO!AC:AC,0)))</f>
        <v>02</v>
      </c>
      <c r="Y147" s="507" t="str">
        <f t="array" ref="Y147">IF(H147="","",INDEX(CATALOGO!AF:AF,MATCH(H147,CATALOGO!AC:AC,0)))</f>
        <v>NA</v>
      </c>
      <c r="Z147" s="507" t="str">
        <f t="array" ref="Z147">IF(H147="","",INDEX(CATALOGO!AG:AG,MATCH(H147,CATALOGO!AC:AC,0)))</f>
        <v>NA</v>
      </c>
      <c r="AA147" s="508" t="s">
        <v>194</v>
      </c>
      <c r="AB147" s="509"/>
      <c r="AC147" s="510" t="s">
        <v>208</v>
      </c>
      <c r="AD147" s="511" t="s">
        <v>41</v>
      </c>
      <c r="AE147" s="512">
        <v>46173</v>
      </c>
      <c r="AF147" s="512">
        <v>46188</v>
      </c>
      <c r="AG147" s="512">
        <v>46167</v>
      </c>
      <c r="AH147" s="512">
        <v>46190</v>
      </c>
      <c r="AI147" s="512">
        <v>46193</v>
      </c>
      <c r="AJ147" s="519"/>
      <c r="AK147" s="512">
        <v>46203</v>
      </c>
      <c r="AL147" s="512">
        <v>46387</v>
      </c>
      <c r="AM147" s="511" t="s">
        <v>41</v>
      </c>
      <c r="AN147" s="520">
        <v>0</v>
      </c>
      <c r="AO147" s="520">
        <v>0</v>
      </c>
      <c r="AP147" s="520">
        <v>0</v>
      </c>
      <c r="AQ147" s="520">
        <v>0</v>
      </c>
      <c r="AR147" s="520">
        <v>0</v>
      </c>
      <c r="AS147" s="520">
        <v>0</v>
      </c>
      <c r="AT147" s="520">
        <v>0</v>
      </c>
      <c r="AU147" s="520">
        <v>0</v>
      </c>
      <c r="AV147" s="520">
        <v>0</v>
      </c>
      <c r="AW147" s="520">
        <v>0</v>
      </c>
      <c r="AX147" s="520">
        <v>0</v>
      </c>
      <c r="AY147" s="520">
        <v>0</v>
      </c>
      <c r="AZ147" s="533">
        <f t="shared" ref="AZ147:AZ162" si="291">AN147+AO147+AP147+AQ147+AR147+AS147+AT147+AU147+AV147+AW147+AX147+AY147</f>
        <v>0</v>
      </c>
      <c r="BA147" s="509"/>
      <c r="BB147" s="534">
        <f>SUMIFS(REPROGRAM!W:W,REPROGRAM!B:B,POA_GC_2025!A147)</f>
        <v>0</v>
      </c>
      <c r="BC147" s="534">
        <f>SUMIFS(REPROGRAM!Y:Y,REPROGRAM!B:B,POA_GC_2025!A147)</f>
        <v>0</v>
      </c>
      <c r="BD147" s="534">
        <f t="shared" ref="BD147:BD162" si="292">AZ147+BB147-BC147</f>
        <v>0</v>
      </c>
      <c r="BE147" s="520">
        <v>0</v>
      </c>
      <c r="BF147" s="539">
        <f>SUMIFS(CERT_PRES!$P:$P,CERT_PRES!$A:$A,$A147,CERT_PRES!$Q:$Q,"ENERO")</f>
        <v>0</v>
      </c>
      <c r="BG147" s="520">
        <v>0</v>
      </c>
      <c r="BH147" s="539">
        <f>SUMIFS(CERT_PRES!$P:$P,CERT_PRES!$A:$A,$A147,CERT_PRES!$Q:$Q,"FEBRERO")</f>
        <v>0</v>
      </c>
      <c r="BI147" s="520">
        <v>0</v>
      </c>
      <c r="BJ147" s="539">
        <f>SUMIFS(CERT_PRES!$P:$P,CERT_PRES!$A:$A,$A147,CERT_PRES!$Q:$Q,"MARZO")</f>
        <v>0</v>
      </c>
      <c r="BK147" s="520">
        <v>0</v>
      </c>
      <c r="BL147" s="539">
        <f>SUMIFS(CERT_PRES!$P:$P,CERT_PRES!$A:$A,$A147,CERT_PRES!$Q:$Q,"ABRIL")</f>
        <v>0</v>
      </c>
      <c r="BM147" s="520">
        <v>0</v>
      </c>
      <c r="BN147" s="539">
        <f>SUMIFS(CERT_PRES!$P:$P,CERT_PRES!$A:$A,$A147,CERT_PRES!$Q:$Q,"MAYO")</f>
        <v>0</v>
      </c>
      <c r="BO147" s="520">
        <v>0</v>
      </c>
      <c r="BP147" s="539">
        <f>SUMIFS(CERT_PRES!$P:$P,CERT_PRES!$A:$A,$A147,CERT_PRES!$Q:$Q,"JUNIO")</f>
        <v>0</v>
      </c>
      <c r="BQ147" s="520">
        <v>0</v>
      </c>
      <c r="BR147" s="539">
        <f>SUMIFS(CERT_PRES!$P:$P,CERT_PRES!$A:$A,$A147,CERT_PRES!$Q:$Q,"JULIO")</f>
        <v>0</v>
      </c>
      <c r="BS147" s="520">
        <v>0</v>
      </c>
      <c r="BT147" s="539">
        <f>SUMIFS(CERT_PRES!$P:$P,CERT_PRES!$A:$A,$A147,CERT_PRES!$Q:$Q,"AGOSTO")</f>
        <v>0</v>
      </c>
      <c r="BU147" s="520">
        <v>0</v>
      </c>
      <c r="BV147" s="539">
        <f>SUMIFS(CERT_PRES!$P:$P,CERT_PRES!$A:$A,$A147,CERT_PRES!$Q:$Q,"SEPTIEMBRE")</f>
        <v>0</v>
      </c>
      <c r="BW147" s="520">
        <v>0</v>
      </c>
      <c r="BX147" s="539">
        <f>SUMIFS(CERT_PRES!$P:$P,CERT_PRES!$A:$A,$A147,CERT_PRES!$Q:$Q,"OCTUBRE")</f>
        <v>0</v>
      </c>
      <c r="BY147" s="520">
        <v>0</v>
      </c>
      <c r="BZ147" s="539">
        <f>SUMIFS(CERT_PRES!$P:$P,CERT_PRES!$A:$A,$A147,CERT_PRES!$Q:$Q,"NOVIEMBRE")</f>
        <v>0</v>
      </c>
      <c r="CA147" s="520">
        <v>0</v>
      </c>
      <c r="CB147" s="533">
        <f>SUMIFS(CERT_PRES!$P:$P,CERT_PRES!$A:$A,$A147,CERT_PRES!$Q:$Q,"DICIEMBRE")</f>
        <v>0</v>
      </c>
      <c r="CC147" s="533">
        <f t="shared" ref="CC147:CC162" si="293">BE147+BG147+BI147+BK147+BM147+BO147+BQ147+BS147+BU147+BW147+BY147+CA147</f>
        <v>0</v>
      </c>
      <c r="CD147" s="552" t="str">
        <f t="shared" ref="CD147:CD162" si="294">IF(OR(J147="003"),"SIN_LIQUIDEZ",IF(CG147&gt;0,"SI","NO"))</f>
        <v>NO</v>
      </c>
      <c r="CE147" s="553" t="str">
        <f t="shared" ref="CE147:CE162" si="295">IF(BD147=CC147,"VALIDADO","REVISAR")</f>
        <v>VALIDADO</v>
      </c>
      <c r="CF147" s="554">
        <f>+((SUMIFS(REPROGRAM!$U:$U,REPROGRAM!$B:$B,$A147,REPROGRAM!$AA:$AA,"NO"))-(SUMIFS(REPROGRAM!$V:$V,REPROGRAM!$B:$B,$A147,REPROGRAM!$AA:$AA,"NO")))</f>
        <v>0</v>
      </c>
      <c r="CG147" s="554">
        <f t="shared" ref="CG147:CG162" si="296">ROUND(BD147-CF147,2)</f>
        <v>0</v>
      </c>
      <c r="CH147" s="554">
        <f t="shared" ref="CH147:CH162" si="297">+BD147-CC147</f>
        <v>0</v>
      </c>
      <c r="CI147" s="555" t="e">
        <f t="array" ref="CI147">IF(B147="","",INDEX(CATALOGO!C:C,MATCH(B147,CATALOGO!A:A,0)))</f>
        <v>#N/A</v>
      </c>
      <c r="CJ147" s="555" t="e">
        <f t="array" ref="CJ147">IF(B147="","",INDEX(CATALOGO!B:B,MATCH(B147,CATALOGO!A:A,0)))</f>
        <v>#N/A</v>
      </c>
      <c r="CK147" s="497" t="str">
        <f>IF(D147="","",INDEX(CATALOGO!G:G,MATCH(D147,CATALOGO!D:D,0)))</f>
        <v>COORDINACIÓN ZONAL 4</v>
      </c>
      <c r="CL147" s="497" t="str">
        <f>IF(D147="","",INDEX(CATALOGO!H:H,MATCH(D147,CATALOGO!D:D,0)))</f>
        <v>MANABI</v>
      </c>
      <c r="CM147" s="497" t="str">
        <f>IF(D147="","",INDEX(CATALOGO!I:I,MATCH(D147,CATALOGO!D:D,0)))</f>
        <v>CHONE</v>
      </c>
      <c r="CN147" s="556" t="str">
        <f t="array" ref="CN147">IF(H147="","",INDEX(CATALOGO!AE:AE,MATCH(H147,CATALOGO!AC:AC,0)))</f>
        <v>MANTENIMIENTOS</v>
      </c>
      <c r="CO147" s="497" t="str">
        <f t="shared" ref="CO147:CO162" si="298">IF(O147="","","NO APLICA")</f>
        <v>NO APLICA</v>
      </c>
      <c r="CP147" s="497" t="str">
        <f>IF(E147="","",INDEX(CATALOGO!K:K,MATCH(POA_GC_2025!E147,CATALOGO!J:J,0)))</f>
        <v>CAL</v>
      </c>
      <c r="CQ147" s="497" t="str">
        <f t="shared" ref="CQ147:CQ162" si="299">IF(F147="","",IF(F147="000","CORRIENTE","INVERSIÓN"))</f>
        <v>CORRIENTE</v>
      </c>
      <c r="CR147" s="497" t="str">
        <f t="shared" ref="CR147:CR162" si="300">E147&amp;F147&amp;G147</f>
        <v>57000001</v>
      </c>
      <c r="CS147" s="562" t="str">
        <f>IFERROR(VLOOKUP(E147,CATALOGO!$AY$3:$AZ$24,2,0)," ")</f>
        <v>G42</v>
      </c>
      <c r="CT147" s="563" t="str">
        <f>IF(E147="","",INDEX(CATALOGO!AK:AK,MATCH(POA_GC_2025!E147,CATALOGO!AN:AN,0)))</f>
        <v>Mejorar las condiciones de vida de la población de forma integral, promoviendo el acceso equitativo a salud, vivienda y bienestar social.</v>
      </c>
      <c r="CU147" s="563" t="str">
        <f>IF(E147="","",INDEX(CATALOGO!AL:AL,MATCH(POA_GC_2025!E147,CATALOGO!AN:AN,0)))</f>
        <v>OE4 Incrementar la calidad en la prestación de los servicios de salud</v>
      </c>
      <c r="CV147" s="552" t="str">
        <f>IF(CU147="","",INDEX(CATALOGO!AM:AM,MATCH(POA_GC_2025!CU147,CATALOGO!AL:AL,0)))</f>
        <v>OE_4</v>
      </c>
      <c r="CW147" s="564"/>
      <c r="CX147" s="565">
        <f>SUMIFS(CERT_ACT_POA!AM:AM,CERT_ACT_POA!C:C,A147)</f>
        <v>0</v>
      </c>
      <c r="CY147" s="565">
        <f t="shared" ref="CY147:CY162" si="301">IF(A147="","",BD147-CX147)</f>
        <v>0</v>
      </c>
      <c r="CZ147" s="566">
        <f>SUMIFS(CERT_ACT_POA!$AD:$AD,CERT_ACT_POA!$C:$C,POA_GC_2025!$A147)</f>
        <v>0</v>
      </c>
      <c r="DA147" s="566">
        <f>SUMIFS(CERT_ACT_POA!$AE:$AE,CERT_ACT_POA!$C:$C,POA_GC_2025!$A147)</f>
        <v>0</v>
      </c>
      <c r="DB147" s="566">
        <f>SUMIFS(CERT_ACT_POA!$AF:$AF,CERT_ACT_POA!$C:$C,POA_GC_2025!$A147)</f>
        <v>0</v>
      </c>
      <c r="DC147" s="552" t="str">
        <f t="shared" ref="DC147:DC162" si="302">MID(H147,1,2)</f>
        <v>53</v>
      </c>
      <c r="DD147" s="509"/>
      <c r="DE147" s="573"/>
      <c r="DF147" s="574">
        <f>SUMIFS(CERT_PRES!$M:$M,CERT_PRES!$A:$A,$A147)</f>
        <v>0</v>
      </c>
      <c r="DG147" s="574">
        <f>SUMIFS(CERT_PRES!$O:$O,CERT_PRES!$A:$A,$A147)</f>
        <v>0</v>
      </c>
      <c r="DH147" s="574">
        <f>SUMIFS(CERT_PRES!$P:$P,CERT_PRES!$A:$A,$A147)</f>
        <v>0</v>
      </c>
      <c r="DI147" s="587">
        <f t="shared" ref="DI147:DI162" si="303">+CF147</f>
        <v>0</v>
      </c>
      <c r="DJ147" s="668">
        <f>IFERROR(VLOOKUP($A147,CERT_PRES!$A$6:$L$3884,12,0),0)</f>
        <v>0</v>
      </c>
      <c r="DK147" s="574" t="str">
        <f t="shared" ref="DK147:DK162" si="304">IF(A147="","",IF(ROUND(DF147,2)+ROUND(DG147,2)&lt;=ROUND(CG147,2),"OK","REVISAR"))</f>
        <v>OK</v>
      </c>
      <c r="DL147" s="574" t="str">
        <f t="shared" ref="DL147:DL162" si="305">IF(A147="","",IF(ROUND(DF147,2)+ROUND(DG147,2)&lt;=ROUND(CG147+CF147,2),"OK","REVISAR"))</f>
        <v>OK</v>
      </c>
      <c r="DM147" s="574" t="str">
        <f t="shared" ref="DM147:DM162" si="306">IF(CD147="SI",BE147+BG147+BI147+BK147+BM147,"")</f>
        <v/>
      </c>
      <c r="DN147" s="574" t="str">
        <f t="shared" ref="DN147:DN162" si="307">IF(CE147="SI",IF(DI147&gt;DN147,"ANTICIPADO",IF(AND(DI147&gt;0,DI147&lt;DN147),"ATRASADO",IF(AND(DI147&gt;0,DI147=DN147),"CUMPLIDO",IF(AND(DI147=0,DN147&gt;0),"NO CUMPLIDO","")))),"")</f>
        <v/>
      </c>
      <c r="DO147" s="588">
        <f>IFERROR(VLOOKUP(A147,#REF!,82,0),0)</f>
        <v>0</v>
      </c>
      <c r="DP147" s="589">
        <f t="shared" ref="DP147:DP162" si="308">+DF147+DG147</f>
        <v>0</v>
      </c>
      <c r="DQ147" s="590">
        <f t="shared" ref="DQ147:DQ162" si="309">+CG147-DP147</f>
        <v>0</v>
      </c>
    </row>
    <row r="148" spans="1:121" s="39" customFormat="1" ht="17.25" customHeight="1">
      <c r="A148" s="3" t="s">
        <v>2876</v>
      </c>
      <c r="B148" s="470" t="str">
        <f>IF(D148="","",INDEX(CATALOGO!E:E,MATCH(D148,CATALOGO!D:D,0)))</f>
        <v>HOSPITAL GENERAL DE CHONE</v>
      </c>
      <c r="C148" s="218" t="s">
        <v>2431</v>
      </c>
      <c r="D148" s="471" t="s">
        <v>954</v>
      </c>
      <c r="E148" s="474" t="s">
        <v>475</v>
      </c>
      <c r="F148" s="471" t="str">
        <f t="shared" si="289"/>
        <v>000</v>
      </c>
      <c r="G148" s="472" t="s">
        <v>193</v>
      </c>
      <c r="H148" s="473">
        <v>530813</v>
      </c>
      <c r="I148" s="486" t="s">
        <v>1155</v>
      </c>
      <c r="J148" s="472" t="s">
        <v>193</v>
      </c>
      <c r="K148" s="487" t="str">
        <f>IF(J148="","",INDEX(CATALOGO!AT:AT,MATCH(POA_GC_2025!J148,CATALOGO!AS:AS,0)))</f>
        <v>0000</v>
      </c>
      <c r="L148" s="487" t="str">
        <f>IF(J148="","",INDEX(CATALOGO!AV:AV,MATCH(POA_GC_2025!J148,CATALOGO!AS:AS,0)))</f>
        <v>0000</v>
      </c>
      <c r="M148" s="488" t="str">
        <f>IF(D148="","",INDEX(CATALOGO!E:E,MATCH(D148,CATALOGO!D:D,0)))</f>
        <v>HOSPITAL GENERAL DE CHONE</v>
      </c>
      <c r="N148" s="489" t="str">
        <f>IF(E148="","",INDEX(CATALOGO!L:L,MATCH(POA_GC_2025!E148,CATALOGO!J:J,0)))</f>
        <v>GARANTIA DE LA CALIDAD DE LOS SERVICIOS DE SALUD</v>
      </c>
      <c r="O148" s="490" t="str">
        <f t="shared" si="290"/>
        <v>SIN PROYECTO</v>
      </c>
      <c r="P148" s="491" t="str">
        <f>IF(CR148="","",INDEX(CATALOGO!Q:Q,MATCH(POA_GC_2025!CR148,CATALOGO!P:P,0)))</f>
        <v>MANTENIMIENTO PREVENTIVO Y CORRECTIVO SANITARIO</v>
      </c>
      <c r="Q148" s="496" t="str">
        <f>IF(H148="","",INDEX(CATALOGO!AD:AD,MATCH(POA_GC_2025!H148,CATALOGO!AC:AC,0)))</f>
        <v>REPUESTOS Y ACCESORIOS</v>
      </c>
      <c r="R148" s="490" t="str">
        <f t="array" ref="R148">IF(J148="","",INDEX(CATALOGO!AR:AR,MATCH(J148,CATALOGO!AS:AS,0)))</f>
        <v>RECURSOS FISCALES</v>
      </c>
      <c r="S148" s="497" t="str">
        <f>IF(K148="","",INDEX(CATALOGO!AU:AU,MATCH(K148,CATALOGO!AT:AT,0)))</f>
        <v>SIN ORGANISMO</v>
      </c>
      <c r="T148" s="497" t="str">
        <f>IF(L148="","",INDEX(CATALOGO!AW:AW,MATCH(POA_GC_2025!L148,CATALOGO!AV:AV,0)))</f>
        <v>SIN CORRELATIVO</v>
      </c>
      <c r="U148" s="498" t="s">
        <v>495</v>
      </c>
      <c r="V148" s="499" t="s">
        <v>2477</v>
      </c>
      <c r="W148" s="499" t="s">
        <v>2478</v>
      </c>
      <c r="X148" s="500" t="str">
        <f t="array" ref="X148">IF(H148="","",INDEX(CATALOGO!AH:AH,MATCH(H148,CATALOGO!AC:AC,0)))</f>
        <v>02</v>
      </c>
      <c r="Y148" s="507" t="str">
        <f t="array" ref="Y148">IF(H148="","",INDEX(CATALOGO!AF:AF,MATCH(H148,CATALOGO!AC:AC,0)))</f>
        <v>NA</v>
      </c>
      <c r="Z148" s="507" t="str">
        <f t="array" ref="Z148">IF(H148="","",INDEX(CATALOGO!AG:AG,MATCH(H148,CATALOGO!AC:AC,0)))</f>
        <v>NA</v>
      </c>
      <c r="AA148" s="508" t="s">
        <v>194</v>
      </c>
      <c r="AB148" s="509"/>
      <c r="AC148" s="510" t="s">
        <v>208</v>
      </c>
      <c r="AD148" s="511" t="s">
        <v>41</v>
      </c>
      <c r="AE148" s="512">
        <v>46173</v>
      </c>
      <c r="AF148" s="512">
        <v>46188</v>
      </c>
      <c r="AG148" s="512">
        <v>46167</v>
      </c>
      <c r="AH148" s="512">
        <v>46190</v>
      </c>
      <c r="AI148" s="512">
        <v>46193</v>
      </c>
      <c r="AJ148" s="519"/>
      <c r="AK148" s="512">
        <v>46203</v>
      </c>
      <c r="AL148" s="512">
        <v>46387</v>
      </c>
      <c r="AM148" s="511" t="s">
        <v>41</v>
      </c>
      <c r="AN148" s="520">
        <v>0</v>
      </c>
      <c r="AO148" s="520">
        <v>0</v>
      </c>
      <c r="AP148" s="520">
        <v>0</v>
      </c>
      <c r="AQ148" s="520">
        <v>0</v>
      </c>
      <c r="AR148" s="520">
        <v>0</v>
      </c>
      <c r="AS148" s="520">
        <v>0</v>
      </c>
      <c r="AT148" s="520">
        <v>0</v>
      </c>
      <c r="AU148" s="520">
        <v>0</v>
      </c>
      <c r="AV148" s="520">
        <v>0</v>
      </c>
      <c r="AW148" s="520">
        <v>0</v>
      </c>
      <c r="AX148" s="520">
        <v>0</v>
      </c>
      <c r="AY148" s="520">
        <v>0</v>
      </c>
      <c r="AZ148" s="533">
        <f t="shared" si="291"/>
        <v>0</v>
      </c>
      <c r="BA148" s="509"/>
      <c r="BB148" s="534">
        <f>SUMIFS(REPROGRAM!W:W,REPROGRAM!B:B,POA_GC_2025!A148)</f>
        <v>0</v>
      </c>
      <c r="BC148" s="534">
        <f>SUMIFS(REPROGRAM!Y:Y,REPROGRAM!B:B,POA_GC_2025!A148)</f>
        <v>0</v>
      </c>
      <c r="BD148" s="534">
        <f t="shared" si="292"/>
        <v>0</v>
      </c>
      <c r="BE148" s="520">
        <v>0</v>
      </c>
      <c r="BF148" s="539">
        <f>SUMIFS(CERT_PRES!$P:$P,CERT_PRES!$A:$A,$A148,CERT_PRES!$Q:$Q,"ENERO")</f>
        <v>0</v>
      </c>
      <c r="BG148" s="520">
        <v>0</v>
      </c>
      <c r="BH148" s="539">
        <f>SUMIFS(CERT_PRES!$P:$P,CERT_PRES!$A:$A,$A148,CERT_PRES!$Q:$Q,"FEBRERO")</f>
        <v>0</v>
      </c>
      <c r="BI148" s="520">
        <v>0</v>
      </c>
      <c r="BJ148" s="539">
        <f>SUMIFS(CERT_PRES!$P:$P,CERT_PRES!$A:$A,$A148,CERT_PRES!$Q:$Q,"MARZO")</f>
        <v>0</v>
      </c>
      <c r="BK148" s="520">
        <v>0</v>
      </c>
      <c r="BL148" s="539">
        <f>SUMIFS(CERT_PRES!$P:$P,CERT_PRES!$A:$A,$A148,CERT_PRES!$Q:$Q,"ABRIL")</f>
        <v>0</v>
      </c>
      <c r="BM148" s="520">
        <v>0</v>
      </c>
      <c r="BN148" s="539">
        <f>SUMIFS(CERT_PRES!$P:$P,CERT_PRES!$A:$A,$A148,CERT_PRES!$Q:$Q,"MAYO")</f>
        <v>0</v>
      </c>
      <c r="BO148" s="520">
        <v>0</v>
      </c>
      <c r="BP148" s="539">
        <f>SUMIFS(CERT_PRES!$P:$P,CERT_PRES!$A:$A,$A148,CERT_PRES!$Q:$Q,"JUNIO")</f>
        <v>0</v>
      </c>
      <c r="BQ148" s="520">
        <v>0</v>
      </c>
      <c r="BR148" s="539">
        <f>SUMIFS(CERT_PRES!$P:$P,CERT_PRES!$A:$A,$A148,CERT_PRES!$Q:$Q,"JULIO")</f>
        <v>0</v>
      </c>
      <c r="BS148" s="520">
        <v>0</v>
      </c>
      <c r="BT148" s="539">
        <f>SUMIFS(CERT_PRES!$P:$P,CERT_PRES!$A:$A,$A148,CERT_PRES!$Q:$Q,"AGOSTO")</f>
        <v>0</v>
      </c>
      <c r="BU148" s="520">
        <v>0</v>
      </c>
      <c r="BV148" s="539">
        <f>SUMIFS(CERT_PRES!$P:$P,CERT_PRES!$A:$A,$A148,CERT_PRES!$Q:$Q,"SEPTIEMBRE")</f>
        <v>0</v>
      </c>
      <c r="BW148" s="520">
        <v>0</v>
      </c>
      <c r="BX148" s="539">
        <f>SUMIFS(CERT_PRES!$P:$P,CERT_PRES!$A:$A,$A148,CERT_PRES!$Q:$Q,"OCTUBRE")</f>
        <v>0</v>
      </c>
      <c r="BY148" s="520">
        <v>0</v>
      </c>
      <c r="BZ148" s="539">
        <f>SUMIFS(CERT_PRES!$P:$P,CERT_PRES!$A:$A,$A148,CERT_PRES!$Q:$Q,"NOVIEMBRE")</f>
        <v>0</v>
      </c>
      <c r="CA148" s="520">
        <v>0</v>
      </c>
      <c r="CB148" s="533">
        <f>SUMIFS(CERT_PRES!$P:$P,CERT_PRES!$A:$A,$A148,CERT_PRES!$Q:$Q,"DICIEMBRE")</f>
        <v>0</v>
      </c>
      <c r="CC148" s="533">
        <f t="shared" si="293"/>
        <v>0</v>
      </c>
      <c r="CD148" s="552" t="str">
        <f t="shared" si="294"/>
        <v>NO</v>
      </c>
      <c r="CE148" s="553" t="str">
        <f t="shared" si="295"/>
        <v>VALIDADO</v>
      </c>
      <c r="CF148" s="554">
        <f>+((SUMIFS(REPROGRAM!$U:$U,REPROGRAM!$B:$B,$A148,REPROGRAM!$AA:$AA,"NO"))-(SUMIFS(REPROGRAM!$V:$V,REPROGRAM!$B:$B,$A148,REPROGRAM!$AA:$AA,"NO")))</f>
        <v>0</v>
      </c>
      <c r="CG148" s="554">
        <f t="shared" si="296"/>
        <v>0</v>
      </c>
      <c r="CH148" s="554">
        <f t="shared" si="297"/>
        <v>0</v>
      </c>
      <c r="CI148" s="555" t="e">
        <f t="array" ref="CI148">IF(B148="","",INDEX(CATALOGO!C:C,MATCH(B148,CATALOGO!A:A,0)))</f>
        <v>#N/A</v>
      </c>
      <c r="CJ148" s="555" t="e">
        <f t="array" ref="CJ148">IF(B148="","",INDEX(CATALOGO!B:B,MATCH(B148,CATALOGO!A:A,0)))</f>
        <v>#N/A</v>
      </c>
      <c r="CK148" s="497" t="str">
        <f>IF(D148="","",INDEX(CATALOGO!G:G,MATCH(D148,CATALOGO!D:D,0)))</f>
        <v>COORDINACIÓN ZONAL 4</v>
      </c>
      <c r="CL148" s="497" t="str">
        <f>IF(D148="","",INDEX(CATALOGO!H:H,MATCH(D148,CATALOGO!D:D,0)))</f>
        <v>MANABI</v>
      </c>
      <c r="CM148" s="497" t="str">
        <f>IF(D148="","",INDEX(CATALOGO!I:I,MATCH(D148,CATALOGO!D:D,0)))</f>
        <v>CHONE</v>
      </c>
      <c r="CN148" s="556" t="str">
        <f t="array" ref="CN148">IF(H148="","",INDEX(CATALOGO!AE:AE,MATCH(H148,CATALOGO!AC:AC,0)))</f>
        <v>MANTENIMIENTOS</v>
      </c>
      <c r="CO148" s="497" t="str">
        <f t="shared" si="298"/>
        <v>NO APLICA</v>
      </c>
      <c r="CP148" s="497" t="str">
        <f>IF(E148="","",INDEX(CATALOGO!K:K,MATCH(POA_GC_2025!E148,CATALOGO!J:J,0)))</f>
        <v>CAL</v>
      </c>
      <c r="CQ148" s="497" t="str">
        <f t="shared" si="299"/>
        <v>CORRIENTE</v>
      </c>
      <c r="CR148" s="497" t="str">
        <f t="shared" si="300"/>
        <v>57000001</v>
      </c>
      <c r="CS148" s="562" t="str">
        <f>IFERROR(VLOOKUP(E148,CATALOGO!$AY$3:$AZ$24,2,0)," ")</f>
        <v>G42</v>
      </c>
      <c r="CT148" s="563" t="str">
        <f>IF(E148="","",INDEX(CATALOGO!AK:AK,MATCH(POA_GC_2025!E148,CATALOGO!AN:AN,0)))</f>
        <v>Mejorar las condiciones de vida de la población de forma integral, promoviendo el acceso equitativo a salud, vivienda y bienestar social.</v>
      </c>
      <c r="CU148" s="563" t="str">
        <f>IF(E148="","",INDEX(CATALOGO!AL:AL,MATCH(POA_GC_2025!E148,CATALOGO!AN:AN,0)))</f>
        <v>OE4 Incrementar la calidad en la prestación de los servicios de salud</v>
      </c>
      <c r="CV148" s="552" t="str">
        <f>IF(CU148="","",INDEX(CATALOGO!AM:AM,MATCH(POA_GC_2025!CU148,CATALOGO!AL:AL,0)))</f>
        <v>OE_4</v>
      </c>
      <c r="CW148" s="564"/>
      <c r="CX148" s="565">
        <f>SUMIFS(CERT_ACT_POA!AM:AM,CERT_ACT_POA!C:C,A148)</f>
        <v>0</v>
      </c>
      <c r="CY148" s="565">
        <f t="shared" si="301"/>
        <v>0</v>
      </c>
      <c r="CZ148" s="566">
        <f>SUMIFS(CERT_ACT_POA!$AD:$AD,CERT_ACT_POA!$C:$C,POA_GC_2025!$A148)</f>
        <v>0</v>
      </c>
      <c r="DA148" s="566">
        <f>SUMIFS(CERT_ACT_POA!$AE:$AE,CERT_ACT_POA!$C:$C,POA_GC_2025!$A148)</f>
        <v>0</v>
      </c>
      <c r="DB148" s="566">
        <f>SUMIFS(CERT_ACT_POA!$AF:$AF,CERT_ACT_POA!$C:$C,POA_GC_2025!$A148)</f>
        <v>0</v>
      </c>
      <c r="DC148" s="552" t="str">
        <f t="shared" si="302"/>
        <v>53</v>
      </c>
      <c r="DD148" s="509"/>
      <c r="DE148" s="573"/>
      <c r="DF148" s="574">
        <f>SUMIFS(CERT_PRES!$M:$M,CERT_PRES!$A:$A,$A148)</f>
        <v>0</v>
      </c>
      <c r="DG148" s="574">
        <f>SUMIFS(CERT_PRES!$O:$O,CERT_PRES!$A:$A,$A148)</f>
        <v>0</v>
      </c>
      <c r="DH148" s="574">
        <f>SUMIFS(CERT_PRES!$P:$P,CERT_PRES!$A:$A,$A148)</f>
        <v>0</v>
      </c>
      <c r="DI148" s="587">
        <f t="shared" si="303"/>
        <v>0</v>
      </c>
      <c r="DJ148" s="668">
        <f>IFERROR(VLOOKUP($A148,CERT_PRES!$A$6:$L$3884,12,0),0)</f>
        <v>0</v>
      </c>
      <c r="DK148" s="574" t="str">
        <f t="shared" si="304"/>
        <v>OK</v>
      </c>
      <c r="DL148" s="574" t="str">
        <f t="shared" si="305"/>
        <v>OK</v>
      </c>
      <c r="DM148" s="574" t="str">
        <f t="shared" si="306"/>
        <v/>
      </c>
      <c r="DN148" s="574" t="str">
        <f t="shared" si="307"/>
        <v/>
      </c>
      <c r="DO148" s="588">
        <f>IFERROR(VLOOKUP(A148,#REF!,82,0),0)</f>
        <v>0</v>
      </c>
      <c r="DP148" s="589">
        <f t="shared" si="308"/>
        <v>0</v>
      </c>
      <c r="DQ148" s="590">
        <f t="shared" si="309"/>
        <v>0</v>
      </c>
    </row>
    <row r="149" spans="1:121" s="39" customFormat="1" ht="17.25" customHeight="1">
      <c r="A149" s="3" t="s">
        <v>2877</v>
      </c>
      <c r="B149" s="470" t="str">
        <f>IF(D149="","",INDEX(CATALOGO!E:E,MATCH(D149,CATALOGO!D:D,0)))</f>
        <v>HOSPITAL GENERAL DE CHONE</v>
      </c>
      <c r="C149" s="218" t="s">
        <v>2431</v>
      </c>
      <c r="D149" s="471" t="s">
        <v>954</v>
      </c>
      <c r="E149" s="474" t="s">
        <v>475</v>
      </c>
      <c r="F149" s="471" t="str">
        <f t="shared" si="289"/>
        <v>000</v>
      </c>
      <c r="G149" s="472" t="s">
        <v>193</v>
      </c>
      <c r="H149" s="473">
        <v>530813</v>
      </c>
      <c r="I149" s="486" t="s">
        <v>1155</v>
      </c>
      <c r="J149" s="472" t="s">
        <v>193</v>
      </c>
      <c r="K149" s="487" t="str">
        <f>IF(J149="","",INDEX(CATALOGO!AT:AT,MATCH(POA_GC_2025!J149,CATALOGO!AS:AS,0)))</f>
        <v>0000</v>
      </c>
      <c r="L149" s="487" t="str">
        <f>IF(J149="","",INDEX(CATALOGO!AV:AV,MATCH(POA_GC_2025!J149,CATALOGO!AS:AS,0)))</f>
        <v>0000</v>
      </c>
      <c r="M149" s="488" t="str">
        <f>IF(D149="","",INDEX(CATALOGO!E:E,MATCH(D149,CATALOGO!D:D,0)))</f>
        <v>HOSPITAL GENERAL DE CHONE</v>
      </c>
      <c r="N149" s="489" t="str">
        <f>IF(E149="","",INDEX(CATALOGO!L:L,MATCH(POA_GC_2025!E149,CATALOGO!J:J,0)))</f>
        <v>GARANTIA DE LA CALIDAD DE LOS SERVICIOS DE SALUD</v>
      </c>
      <c r="O149" s="490" t="str">
        <f t="shared" si="290"/>
        <v>SIN PROYECTO</v>
      </c>
      <c r="P149" s="491" t="str">
        <f>IF(CR149="","",INDEX(CATALOGO!Q:Q,MATCH(POA_GC_2025!CR149,CATALOGO!P:P,0)))</f>
        <v>MANTENIMIENTO PREVENTIVO Y CORRECTIVO SANITARIO</v>
      </c>
      <c r="Q149" s="496" t="str">
        <f>IF(H149="","",INDEX(CATALOGO!AD:AD,MATCH(POA_GC_2025!H149,CATALOGO!AC:AC,0)))</f>
        <v>REPUESTOS Y ACCESORIOS</v>
      </c>
      <c r="R149" s="490" t="str">
        <f t="array" ref="R149">IF(J149="","",INDEX(CATALOGO!AR:AR,MATCH(J149,CATALOGO!AS:AS,0)))</f>
        <v>RECURSOS FISCALES</v>
      </c>
      <c r="S149" s="497" t="str">
        <f>IF(K149="","",INDEX(CATALOGO!AU:AU,MATCH(K149,CATALOGO!AT:AT,0)))</f>
        <v>SIN ORGANISMO</v>
      </c>
      <c r="T149" s="497" t="str">
        <f>IF(L149="","",INDEX(CATALOGO!AW:AW,MATCH(POA_GC_2025!L149,CATALOGO!AV:AV,0)))</f>
        <v>SIN CORRELATIVO</v>
      </c>
      <c r="U149" s="498" t="s">
        <v>495</v>
      </c>
      <c r="V149" s="499" t="s">
        <v>2477</v>
      </c>
      <c r="W149" s="499" t="s">
        <v>2478</v>
      </c>
      <c r="X149" s="500" t="str">
        <f t="array" ref="X149">IF(H149="","",INDEX(CATALOGO!AH:AH,MATCH(H149,CATALOGO!AC:AC,0)))</f>
        <v>02</v>
      </c>
      <c r="Y149" s="507" t="str">
        <f t="array" ref="Y149">IF(H149="","",INDEX(CATALOGO!AF:AF,MATCH(H149,CATALOGO!AC:AC,0)))</f>
        <v>NA</v>
      </c>
      <c r="Z149" s="507" t="str">
        <f t="array" ref="Z149">IF(H149="","",INDEX(CATALOGO!AG:AG,MATCH(H149,CATALOGO!AC:AC,0)))</f>
        <v>NA</v>
      </c>
      <c r="AA149" s="508" t="s">
        <v>194</v>
      </c>
      <c r="AB149" s="509"/>
      <c r="AC149" s="510" t="s">
        <v>208</v>
      </c>
      <c r="AD149" s="511" t="s">
        <v>41</v>
      </c>
      <c r="AE149" s="512">
        <v>46173</v>
      </c>
      <c r="AF149" s="512">
        <v>46188</v>
      </c>
      <c r="AG149" s="512">
        <v>46167</v>
      </c>
      <c r="AH149" s="512">
        <v>46190</v>
      </c>
      <c r="AI149" s="512">
        <v>46193</v>
      </c>
      <c r="AJ149" s="519"/>
      <c r="AK149" s="512">
        <v>46203</v>
      </c>
      <c r="AL149" s="512">
        <v>46387</v>
      </c>
      <c r="AM149" s="511" t="s">
        <v>41</v>
      </c>
      <c r="AN149" s="520">
        <v>0</v>
      </c>
      <c r="AO149" s="520">
        <v>0</v>
      </c>
      <c r="AP149" s="520">
        <v>0</v>
      </c>
      <c r="AQ149" s="520">
        <v>0</v>
      </c>
      <c r="AR149" s="520">
        <v>0</v>
      </c>
      <c r="AS149" s="520">
        <v>0</v>
      </c>
      <c r="AT149" s="520">
        <v>0</v>
      </c>
      <c r="AU149" s="520">
        <v>0</v>
      </c>
      <c r="AV149" s="520">
        <v>0</v>
      </c>
      <c r="AW149" s="520">
        <v>0</v>
      </c>
      <c r="AX149" s="520">
        <v>0</v>
      </c>
      <c r="AY149" s="520">
        <v>0</v>
      </c>
      <c r="AZ149" s="533">
        <f t="shared" si="291"/>
        <v>0</v>
      </c>
      <c r="BA149" s="509"/>
      <c r="BB149" s="534">
        <f>SUMIFS(REPROGRAM!W:W,REPROGRAM!B:B,POA_GC_2025!A149)</f>
        <v>0</v>
      </c>
      <c r="BC149" s="534">
        <f>SUMIFS(REPROGRAM!Y:Y,REPROGRAM!B:B,POA_GC_2025!A149)</f>
        <v>0</v>
      </c>
      <c r="BD149" s="534">
        <f t="shared" si="292"/>
        <v>0</v>
      </c>
      <c r="BE149" s="520">
        <v>0</v>
      </c>
      <c r="BF149" s="539">
        <f>SUMIFS(CERT_PRES!$P:$P,CERT_PRES!$A:$A,$A149,CERT_PRES!$Q:$Q,"ENERO")</f>
        <v>0</v>
      </c>
      <c r="BG149" s="520">
        <v>0</v>
      </c>
      <c r="BH149" s="539">
        <f>SUMIFS(CERT_PRES!$P:$P,CERT_PRES!$A:$A,$A149,CERT_PRES!$Q:$Q,"FEBRERO")</f>
        <v>0</v>
      </c>
      <c r="BI149" s="520">
        <v>0</v>
      </c>
      <c r="BJ149" s="539">
        <f>SUMIFS(CERT_PRES!$P:$P,CERT_PRES!$A:$A,$A149,CERT_PRES!$Q:$Q,"MARZO")</f>
        <v>0</v>
      </c>
      <c r="BK149" s="520">
        <v>0</v>
      </c>
      <c r="BL149" s="539">
        <f>SUMIFS(CERT_PRES!$P:$P,CERT_PRES!$A:$A,$A149,CERT_PRES!$Q:$Q,"ABRIL")</f>
        <v>0</v>
      </c>
      <c r="BM149" s="520">
        <v>0</v>
      </c>
      <c r="BN149" s="539">
        <f>SUMIFS(CERT_PRES!$P:$P,CERT_PRES!$A:$A,$A149,CERT_PRES!$Q:$Q,"MAYO")</f>
        <v>0</v>
      </c>
      <c r="BO149" s="520">
        <v>0</v>
      </c>
      <c r="BP149" s="539">
        <f>SUMIFS(CERT_PRES!$P:$P,CERT_PRES!$A:$A,$A149,CERT_PRES!$Q:$Q,"JUNIO")</f>
        <v>0</v>
      </c>
      <c r="BQ149" s="520">
        <v>0</v>
      </c>
      <c r="BR149" s="539">
        <f>SUMIFS(CERT_PRES!$P:$P,CERT_PRES!$A:$A,$A149,CERT_PRES!$Q:$Q,"JULIO")</f>
        <v>0</v>
      </c>
      <c r="BS149" s="520">
        <v>0</v>
      </c>
      <c r="BT149" s="539">
        <f>SUMIFS(CERT_PRES!$P:$P,CERT_PRES!$A:$A,$A149,CERT_PRES!$Q:$Q,"AGOSTO")</f>
        <v>0</v>
      </c>
      <c r="BU149" s="520">
        <v>0</v>
      </c>
      <c r="BV149" s="539">
        <f>SUMIFS(CERT_PRES!$P:$P,CERT_PRES!$A:$A,$A149,CERT_PRES!$Q:$Q,"SEPTIEMBRE")</f>
        <v>0</v>
      </c>
      <c r="BW149" s="520">
        <v>0</v>
      </c>
      <c r="BX149" s="539">
        <f>SUMIFS(CERT_PRES!$P:$P,CERT_PRES!$A:$A,$A149,CERT_PRES!$Q:$Q,"OCTUBRE")</f>
        <v>0</v>
      </c>
      <c r="BY149" s="520">
        <v>0</v>
      </c>
      <c r="BZ149" s="539">
        <f>SUMIFS(CERT_PRES!$P:$P,CERT_PRES!$A:$A,$A149,CERT_PRES!$Q:$Q,"NOVIEMBRE")</f>
        <v>0</v>
      </c>
      <c r="CA149" s="520">
        <v>0</v>
      </c>
      <c r="CB149" s="533">
        <f>SUMIFS(CERT_PRES!$P:$P,CERT_PRES!$A:$A,$A149,CERT_PRES!$Q:$Q,"DICIEMBRE")</f>
        <v>0</v>
      </c>
      <c r="CC149" s="533">
        <f t="shared" si="293"/>
        <v>0</v>
      </c>
      <c r="CD149" s="552" t="str">
        <f t="shared" si="294"/>
        <v>NO</v>
      </c>
      <c r="CE149" s="553" t="str">
        <f t="shared" si="295"/>
        <v>VALIDADO</v>
      </c>
      <c r="CF149" s="554">
        <f>+((SUMIFS(REPROGRAM!$U:$U,REPROGRAM!$B:$B,$A149,REPROGRAM!$AA:$AA,"NO"))-(SUMIFS(REPROGRAM!$V:$V,REPROGRAM!$B:$B,$A149,REPROGRAM!$AA:$AA,"NO")))</f>
        <v>0</v>
      </c>
      <c r="CG149" s="554">
        <f t="shared" si="296"/>
        <v>0</v>
      </c>
      <c r="CH149" s="554">
        <f t="shared" si="297"/>
        <v>0</v>
      </c>
      <c r="CI149" s="555" t="e">
        <f t="array" ref="CI149">IF(B149="","",INDEX(CATALOGO!C:C,MATCH(B149,CATALOGO!A:A,0)))</f>
        <v>#N/A</v>
      </c>
      <c r="CJ149" s="555" t="e">
        <f t="array" ref="CJ149">IF(B149="","",INDEX(CATALOGO!B:B,MATCH(B149,CATALOGO!A:A,0)))</f>
        <v>#N/A</v>
      </c>
      <c r="CK149" s="497" t="str">
        <f>IF(D149="","",INDEX(CATALOGO!G:G,MATCH(D149,CATALOGO!D:D,0)))</f>
        <v>COORDINACIÓN ZONAL 4</v>
      </c>
      <c r="CL149" s="497" t="str">
        <f>IF(D149="","",INDEX(CATALOGO!H:H,MATCH(D149,CATALOGO!D:D,0)))</f>
        <v>MANABI</v>
      </c>
      <c r="CM149" s="497" t="str">
        <f>IF(D149="","",INDEX(CATALOGO!I:I,MATCH(D149,CATALOGO!D:D,0)))</f>
        <v>CHONE</v>
      </c>
      <c r="CN149" s="556" t="str">
        <f t="array" ref="CN149">IF(H149="","",INDEX(CATALOGO!AE:AE,MATCH(H149,CATALOGO!AC:AC,0)))</f>
        <v>MANTENIMIENTOS</v>
      </c>
      <c r="CO149" s="497" t="str">
        <f t="shared" si="298"/>
        <v>NO APLICA</v>
      </c>
      <c r="CP149" s="497" t="str">
        <f>IF(E149="","",INDEX(CATALOGO!K:K,MATCH(POA_GC_2025!E149,CATALOGO!J:J,0)))</f>
        <v>CAL</v>
      </c>
      <c r="CQ149" s="497" t="str">
        <f t="shared" si="299"/>
        <v>CORRIENTE</v>
      </c>
      <c r="CR149" s="497" t="str">
        <f t="shared" si="300"/>
        <v>57000001</v>
      </c>
      <c r="CS149" s="562" t="str">
        <f>IFERROR(VLOOKUP(E149,CATALOGO!$AY$3:$AZ$24,2,0)," ")</f>
        <v>G42</v>
      </c>
      <c r="CT149" s="563" t="str">
        <f>IF(E149="","",INDEX(CATALOGO!AK:AK,MATCH(POA_GC_2025!E149,CATALOGO!AN:AN,0)))</f>
        <v>Mejorar las condiciones de vida de la población de forma integral, promoviendo el acceso equitativo a salud, vivienda y bienestar social.</v>
      </c>
      <c r="CU149" s="563" t="str">
        <f>IF(E149="","",INDEX(CATALOGO!AL:AL,MATCH(POA_GC_2025!E149,CATALOGO!AN:AN,0)))</f>
        <v>OE4 Incrementar la calidad en la prestación de los servicios de salud</v>
      </c>
      <c r="CV149" s="552" t="str">
        <f>IF(CU149="","",INDEX(CATALOGO!AM:AM,MATCH(POA_GC_2025!CU149,CATALOGO!AL:AL,0)))</f>
        <v>OE_4</v>
      </c>
      <c r="CW149" s="564"/>
      <c r="CX149" s="565">
        <f>SUMIFS(CERT_ACT_POA!AM:AM,CERT_ACT_POA!C:C,A149)</f>
        <v>0</v>
      </c>
      <c r="CY149" s="565">
        <f t="shared" si="301"/>
        <v>0</v>
      </c>
      <c r="CZ149" s="566">
        <f>SUMIFS(CERT_ACT_POA!$AD:$AD,CERT_ACT_POA!$C:$C,POA_GC_2025!$A149)</f>
        <v>0</v>
      </c>
      <c r="DA149" s="566">
        <f>SUMIFS(CERT_ACT_POA!$AE:$AE,CERT_ACT_POA!$C:$C,POA_GC_2025!$A149)</f>
        <v>0</v>
      </c>
      <c r="DB149" s="566">
        <f>SUMIFS(CERT_ACT_POA!$AF:$AF,CERT_ACT_POA!$C:$C,POA_GC_2025!$A149)</f>
        <v>0</v>
      </c>
      <c r="DC149" s="552" t="str">
        <f t="shared" si="302"/>
        <v>53</v>
      </c>
      <c r="DD149" s="509"/>
      <c r="DE149" s="573"/>
      <c r="DF149" s="574">
        <f>SUMIFS(CERT_PRES!$M:$M,CERT_PRES!$A:$A,$A149)</f>
        <v>0</v>
      </c>
      <c r="DG149" s="574">
        <f>SUMIFS(CERT_PRES!$O:$O,CERT_PRES!$A:$A,$A149)</f>
        <v>0</v>
      </c>
      <c r="DH149" s="574">
        <f>SUMIFS(CERT_PRES!$P:$P,CERT_PRES!$A:$A,$A149)</f>
        <v>0</v>
      </c>
      <c r="DI149" s="587">
        <f t="shared" si="303"/>
        <v>0</v>
      </c>
      <c r="DJ149" s="668">
        <f>IFERROR(VLOOKUP($A149,CERT_PRES!$A$6:$L$3884,12,0),0)</f>
        <v>0</v>
      </c>
      <c r="DK149" s="574" t="str">
        <f t="shared" si="304"/>
        <v>OK</v>
      </c>
      <c r="DL149" s="574" t="str">
        <f t="shared" si="305"/>
        <v>OK</v>
      </c>
      <c r="DM149" s="574" t="str">
        <f t="shared" si="306"/>
        <v/>
      </c>
      <c r="DN149" s="574" t="str">
        <f t="shared" si="307"/>
        <v/>
      </c>
      <c r="DO149" s="588">
        <f>IFERROR(VLOOKUP(A149,#REF!,82,0),0)</f>
        <v>0</v>
      </c>
      <c r="DP149" s="589">
        <f t="shared" si="308"/>
        <v>0</v>
      </c>
      <c r="DQ149" s="590">
        <f t="shared" si="309"/>
        <v>0</v>
      </c>
    </row>
    <row r="150" spans="1:121" s="39" customFormat="1" ht="17.25" customHeight="1">
      <c r="A150" s="3" t="s">
        <v>2878</v>
      </c>
      <c r="B150" s="470" t="str">
        <f>IF(D150="","",INDEX(CATALOGO!E:E,MATCH(D150,CATALOGO!D:D,0)))</f>
        <v>HOSPITAL GENERAL DE CHONE</v>
      </c>
      <c r="C150" s="218" t="s">
        <v>2431</v>
      </c>
      <c r="D150" s="471" t="s">
        <v>954</v>
      </c>
      <c r="E150" s="474" t="s">
        <v>475</v>
      </c>
      <c r="F150" s="471" t="str">
        <f t="shared" si="289"/>
        <v>000</v>
      </c>
      <c r="G150" s="472" t="s">
        <v>193</v>
      </c>
      <c r="H150" s="473">
        <v>530813</v>
      </c>
      <c r="I150" s="486" t="s">
        <v>1155</v>
      </c>
      <c r="J150" s="472" t="s">
        <v>193</v>
      </c>
      <c r="K150" s="487" t="str">
        <f>IF(J150="","",INDEX(CATALOGO!AT:AT,MATCH(POA_GC_2025!J150,CATALOGO!AS:AS,0)))</f>
        <v>0000</v>
      </c>
      <c r="L150" s="487" t="str">
        <f>IF(J150="","",INDEX(CATALOGO!AV:AV,MATCH(POA_GC_2025!J150,CATALOGO!AS:AS,0)))</f>
        <v>0000</v>
      </c>
      <c r="M150" s="488" t="str">
        <f>IF(D150="","",INDEX(CATALOGO!E:E,MATCH(D150,CATALOGO!D:D,0)))</f>
        <v>HOSPITAL GENERAL DE CHONE</v>
      </c>
      <c r="N150" s="489" t="str">
        <f>IF(E150="","",INDEX(CATALOGO!L:L,MATCH(POA_GC_2025!E150,CATALOGO!J:J,0)))</f>
        <v>GARANTIA DE LA CALIDAD DE LOS SERVICIOS DE SALUD</v>
      </c>
      <c r="O150" s="490" t="str">
        <f t="shared" si="290"/>
        <v>SIN PROYECTO</v>
      </c>
      <c r="P150" s="491" t="str">
        <f>IF(CR150="","",INDEX(CATALOGO!Q:Q,MATCH(POA_GC_2025!CR150,CATALOGO!P:P,0)))</f>
        <v>MANTENIMIENTO PREVENTIVO Y CORRECTIVO SANITARIO</v>
      </c>
      <c r="Q150" s="496" t="str">
        <f>IF(H150="","",INDEX(CATALOGO!AD:AD,MATCH(POA_GC_2025!H150,CATALOGO!AC:AC,0)))</f>
        <v>REPUESTOS Y ACCESORIOS</v>
      </c>
      <c r="R150" s="490" t="str">
        <f t="array" ref="R150">IF(J150="","",INDEX(CATALOGO!AR:AR,MATCH(J150,CATALOGO!AS:AS,0)))</f>
        <v>RECURSOS FISCALES</v>
      </c>
      <c r="S150" s="497" t="str">
        <f>IF(K150="","",INDEX(CATALOGO!AU:AU,MATCH(K150,CATALOGO!AT:AT,0)))</f>
        <v>SIN ORGANISMO</v>
      </c>
      <c r="T150" s="497" t="str">
        <f>IF(L150="","",INDEX(CATALOGO!AW:AW,MATCH(POA_GC_2025!L150,CATALOGO!AV:AV,0)))</f>
        <v>SIN CORRELATIVO</v>
      </c>
      <c r="U150" s="498" t="s">
        <v>495</v>
      </c>
      <c r="V150" s="499" t="s">
        <v>2477</v>
      </c>
      <c r="W150" s="499" t="s">
        <v>2478</v>
      </c>
      <c r="X150" s="500" t="str">
        <f t="array" ref="X150">IF(H150="","",INDEX(CATALOGO!AH:AH,MATCH(H150,CATALOGO!AC:AC,0)))</f>
        <v>02</v>
      </c>
      <c r="Y150" s="507" t="str">
        <f t="array" ref="Y150">IF(H150="","",INDEX(CATALOGO!AF:AF,MATCH(H150,CATALOGO!AC:AC,0)))</f>
        <v>NA</v>
      </c>
      <c r="Z150" s="507" t="str">
        <f t="array" ref="Z150">IF(H150="","",INDEX(CATALOGO!AG:AG,MATCH(H150,CATALOGO!AC:AC,0)))</f>
        <v>NA</v>
      </c>
      <c r="AA150" s="508" t="s">
        <v>194</v>
      </c>
      <c r="AB150" s="509"/>
      <c r="AC150" s="510" t="s">
        <v>208</v>
      </c>
      <c r="AD150" s="511" t="s">
        <v>41</v>
      </c>
      <c r="AE150" s="512">
        <v>46173</v>
      </c>
      <c r="AF150" s="512">
        <v>46188</v>
      </c>
      <c r="AG150" s="512">
        <v>46167</v>
      </c>
      <c r="AH150" s="512">
        <v>46190</v>
      </c>
      <c r="AI150" s="512">
        <v>46193</v>
      </c>
      <c r="AJ150" s="519"/>
      <c r="AK150" s="512">
        <v>46203</v>
      </c>
      <c r="AL150" s="512">
        <v>46387</v>
      </c>
      <c r="AM150" s="511" t="s">
        <v>41</v>
      </c>
      <c r="AN150" s="520">
        <v>0</v>
      </c>
      <c r="AO150" s="520">
        <v>0</v>
      </c>
      <c r="AP150" s="520">
        <v>0</v>
      </c>
      <c r="AQ150" s="520">
        <v>0</v>
      </c>
      <c r="AR150" s="520">
        <v>0</v>
      </c>
      <c r="AS150" s="520">
        <v>0</v>
      </c>
      <c r="AT150" s="520">
        <v>0</v>
      </c>
      <c r="AU150" s="520">
        <v>0</v>
      </c>
      <c r="AV150" s="520">
        <v>0</v>
      </c>
      <c r="AW150" s="520">
        <v>0</v>
      </c>
      <c r="AX150" s="520">
        <v>0</v>
      </c>
      <c r="AY150" s="520">
        <v>0</v>
      </c>
      <c r="AZ150" s="533">
        <f t="shared" si="291"/>
        <v>0</v>
      </c>
      <c r="BA150" s="509"/>
      <c r="BB150" s="534">
        <f>SUMIFS(REPROGRAM!W:W,REPROGRAM!B:B,POA_GC_2025!A150)</f>
        <v>0</v>
      </c>
      <c r="BC150" s="534">
        <f>SUMIFS(REPROGRAM!Y:Y,REPROGRAM!B:B,POA_GC_2025!A150)</f>
        <v>0</v>
      </c>
      <c r="BD150" s="534">
        <f t="shared" si="292"/>
        <v>0</v>
      </c>
      <c r="BE150" s="520">
        <v>0</v>
      </c>
      <c r="BF150" s="539">
        <f>SUMIFS(CERT_PRES!$P:$P,CERT_PRES!$A:$A,$A150,CERT_PRES!$Q:$Q,"ENERO")</f>
        <v>0</v>
      </c>
      <c r="BG150" s="520">
        <v>0</v>
      </c>
      <c r="BH150" s="539">
        <f>SUMIFS(CERT_PRES!$P:$P,CERT_PRES!$A:$A,$A150,CERT_PRES!$Q:$Q,"FEBRERO")</f>
        <v>0</v>
      </c>
      <c r="BI150" s="520">
        <v>0</v>
      </c>
      <c r="BJ150" s="539">
        <f>SUMIFS(CERT_PRES!$P:$P,CERT_PRES!$A:$A,$A150,CERT_PRES!$Q:$Q,"MARZO")</f>
        <v>0</v>
      </c>
      <c r="BK150" s="520">
        <v>0</v>
      </c>
      <c r="BL150" s="539">
        <f>SUMIFS(CERT_PRES!$P:$P,CERT_PRES!$A:$A,$A150,CERT_PRES!$Q:$Q,"ABRIL")</f>
        <v>0</v>
      </c>
      <c r="BM150" s="520">
        <v>0</v>
      </c>
      <c r="BN150" s="539">
        <f>SUMIFS(CERT_PRES!$P:$P,CERT_PRES!$A:$A,$A150,CERT_PRES!$Q:$Q,"MAYO")</f>
        <v>0</v>
      </c>
      <c r="BO150" s="520">
        <v>0</v>
      </c>
      <c r="BP150" s="539">
        <f>SUMIFS(CERT_PRES!$P:$P,CERT_PRES!$A:$A,$A150,CERT_PRES!$Q:$Q,"JUNIO")</f>
        <v>0</v>
      </c>
      <c r="BQ150" s="520">
        <v>0</v>
      </c>
      <c r="BR150" s="539">
        <f>SUMIFS(CERT_PRES!$P:$P,CERT_PRES!$A:$A,$A150,CERT_PRES!$Q:$Q,"JULIO")</f>
        <v>0</v>
      </c>
      <c r="BS150" s="520">
        <v>0</v>
      </c>
      <c r="BT150" s="539">
        <f>SUMIFS(CERT_PRES!$P:$P,CERT_PRES!$A:$A,$A150,CERT_PRES!$Q:$Q,"AGOSTO")</f>
        <v>0</v>
      </c>
      <c r="BU150" s="520">
        <v>0</v>
      </c>
      <c r="BV150" s="539">
        <f>SUMIFS(CERT_PRES!$P:$P,CERT_PRES!$A:$A,$A150,CERT_PRES!$Q:$Q,"SEPTIEMBRE")</f>
        <v>0</v>
      </c>
      <c r="BW150" s="520">
        <v>0</v>
      </c>
      <c r="BX150" s="539">
        <f>SUMIFS(CERT_PRES!$P:$P,CERT_PRES!$A:$A,$A150,CERT_PRES!$Q:$Q,"OCTUBRE")</f>
        <v>0</v>
      </c>
      <c r="BY150" s="520">
        <v>0</v>
      </c>
      <c r="BZ150" s="539">
        <f>SUMIFS(CERT_PRES!$P:$P,CERT_PRES!$A:$A,$A150,CERT_PRES!$Q:$Q,"NOVIEMBRE")</f>
        <v>0</v>
      </c>
      <c r="CA150" s="520">
        <v>0</v>
      </c>
      <c r="CB150" s="533">
        <f>SUMIFS(CERT_PRES!$P:$P,CERT_PRES!$A:$A,$A150,CERT_PRES!$Q:$Q,"DICIEMBRE")</f>
        <v>0</v>
      </c>
      <c r="CC150" s="533">
        <f t="shared" si="293"/>
        <v>0</v>
      </c>
      <c r="CD150" s="552" t="str">
        <f t="shared" si="294"/>
        <v>NO</v>
      </c>
      <c r="CE150" s="553" t="str">
        <f t="shared" si="295"/>
        <v>VALIDADO</v>
      </c>
      <c r="CF150" s="554">
        <f>+((SUMIFS(REPROGRAM!$U:$U,REPROGRAM!$B:$B,$A150,REPROGRAM!$AA:$AA,"NO"))-(SUMIFS(REPROGRAM!$V:$V,REPROGRAM!$B:$B,$A150,REPROGRAM!$AA:$AA,"NO")))</f>
        <v>0</v>
      </c>
      <c r="CG150" s="554">
        <f t="shared" si="296"/>
        <v>0</v>
      </c>
      <c r="CH150" s="554">
        <f t="shared" si="297"/>
        <v>0</v>
      </c>
      <c r="CI150" s="555" t="e">
        <f t="array" ref="CI150">IF(B150="","",INDEX(CATALOGO!C:C,MATCH(B150,CATALOGO!A:A,0)))</f>
        <v>#N/A</v>
      </c>
      <c r="CJ150" s="555" t="e">
        <f t="array" ref="CJ150">IF(B150="","",INDEX(CATALOGO!B:B,MATCH(B150,CATALOGO!A:A,0)))</f>
        <v>#N/A</v>
      </c>
      <c r="CK150" s="497" t="str">
        <f>IF(D150="","",INDEX(CATALOGO!G:G,MATCH(D150,CATALOGO!D:D,0)))</f>
        <v>COORDINACIÓN ZONAL 4</v>
      </c>
      <c r="CL150" s="497" t="str">
        <f>IF(D150="","",INDEX(CATALOGO!H:H,MATCH(D150,CATALOGO!D:D,0)))</f>
        <v>MANABI</v>
      </c>
      <c r="CM150" s="497" t="str">
        <f>IF(D150="","",INDEX(CATALOGO!I:I,MATCH(D150,CATALOGO!D:D,0)))</f>
        <v>CHONE</v>
      </c>
      <c r="CN150" s="556" t="str">
        <f t="array" ref="CN150">IF(H150="","",INDEX(CATALOGO!AE:AE,MATCH(H150,CATALOGO!AC:AC,0)))</f>
        <v>MANTENIMIENTOS</v>
      </c>
      <c r="CO150" s="497" t="str">
        <f t="shared" si="298"/>
        <v>NO APLICA</v>
      </c>
      <c r="CP150" s="497" t="str">
        <f>IF(E150="","",INDEX(CATALOGO!K:K,MATCH(POA_GC_2025!E150,CATALOGO!J:J,0)))</f>
        <v>CAL</v>
      </c>
      <c r="CQ150" s="497" t="str">
        <f t="shared" si="299"/>
        <v>CORRIENTE</v>
      </c>
      <c r="CR150" s="497" t="str">
        <f t="shared" si="300"/>
        <v>57000001</v>
      </c>
      <c r="CS150" s="562" t="str">
        <f>IFERROR(VLOOKUP(E150,CATALOGO!$AY$3:$AZ$24,2,0)," ")</f>
        <v>G42</v>
      </c>
      <c r="CT150" s="563" t="str">
        <f>IF(E150="","",INDEX(CATALOGO!AK:AK,MATCH(POA_GC_2025!E150,CATALOGO!AN:AN,0)))</f>
        <v>Mejorar las condiciones de vida de la población de forma integral, promoviendo el acceso equitativo a salud, vivienda y bienestar social.</v>
      </c>
      <c r="CU150" s="563" t="str">
        <f>IF(E150="","",INDEX(CATALOGO!AL:AL,MATCH(POA_GC_2025!E150,CATALOGO!AN:AN,0)))</f>
        <v>OE4 Incrementar la calidad en la prestación de los servicios de salud</v>
      </c>
      <c r="CV150" s="552" t="str">
        <f>IF(CU150="","",INDEX(CATALOGO!AM:AM,MATCH(POA_GC_2025!CU150,CATALOGO!AL:AL,0)))</f>
        <v>OE_4</v>
      </c>
      <c r="CW150" s="564"/>
      <c r="CX150" s="565">
        <f>SUMIFS(CERT_ACT_POA!AM:AM,CERT_ACT_POA!C:C,A150)</f>
        <v>0</v>
      </c>
      <c r="CY150" s="565">
        <f t="shared" si="301"/>
        <v>0</v>
      </c>
      <c r="CZ150" s="566">
        <f>SUMIFS(CERT_ACT_POA!$AD:$AD,CERT_ACT_POA!$C:$C,POA_GC_2025!$A150)</f>
        <v>0</v>
      </c>
      <c r="DA150" s="566">
        <f>SUMIFS(CERT_ACT_POA!$AE:$AE,CERT_ACT_POA!$C:$C,POA_GC_2025!$A150)</f>
        <v>0</v>
      </c>
      <c r="DB150" s="566">
        <f>SUMIFS(CERT_ACT_POA!$AF:$AF,CERT_ACT_POA!$C:$C,POA_GC_2025!$A150)</f>
        <v>0</v>
      </c>
      <c r="DC150" s="552" t="str">
        <f t="shared" si="302"/>
        <v>53</v>
      </c>
      <c r="DD150" s="509"/>
      <c r="DE150" s="573"/>
      <c r="DF150" s="574">
        <f>SUMIFS(CERT_PRES!$M:$M,CERT_PRES!$A:$A,$A150)</f>
        <v>0</v>
      </c>
      <c r="DG150" s="574">
        <f>SUMIFS(CERT_PRES!$O:$O,CERT_PRES!$A:$A,$A150)</f>
        <v>0</v>
      </c>
      <c r="DH150" s="574">
        <f>SUMIFS(CERT_PRES!$P:$P,CERT_PRES!$A:$A,$A150)</f>
        <v>0</v>
      </c>
      <c r="DI150" s="587">
        <f t="shared" si="303"/>
        <v>0</v>
      </c>
      <c r="DJ150" s="668">
        <f>IFERROR(VLOOKUP($A150,CERT_PRES!$A$6:$L$3884,12,0),0)</f>
        <v>0</v>
      </c>
      <c r="DK150" s="574" t="str">
        <f t="shared" si="304"/>
        <v>OK</v>
      </c>
      <c r="DL150" s="574" t="str">
        <f t="shared" si="305"/>
        <v>OK</v>
      </c>
      <c r="DM150" s="574" t="str">
        <f t="shared" si="306"/>
        <v/>
      </c>
      <c r="DN150" s="574" t="str">
        <f t="shared" si="307"/>
        <v/>
      </c>
      <c r="DO150" s="588">
        <f>IFERROR(VLOOKUP(A150,#REF!,82,0),0)</f>
        <v>0</v>
      </c>
      <c r="DP150" s="589">
        <f t="shared" si="308"/>
        <v>0</v>
      </c>
      <c r="DQ150" s="590">
        <f t="shared" si="309"/>
        <v>0</v>
      </c>
    </row>
    <row r="151" spans="1:121" s="39" customFormat="1" ht="17.25" customHeight="1">
      <c r="A151" s="3" t="s">
        <v>2879</v>
      </c>
      <c r="B151" s="470" t="str">
        <f>IF(D151="","",INDEX(CATALOGO!E:E,MATCH(D151,CATALOGO!D:D,0)))</f>
        <v>HOSPITAL GENERAL DE CHONE</v>
      </c>
      <c r="C151" s="218" t="s">
        <v>2431</v>
      </c>
      <c r="D151" s="471" t="s">
        <v>954</v>
      </c>
      <c r="E151" s="474" t="s">
        <v>475</v>
      </c>
      <c r="F151" s="471" t="str">
        <f t="shared" si="289"/>
        <v>000</v>
      </c>
      <c r="G151" s="472" t="s">
        <v>193</v>
      </c>
      <c r="H151" s="473">
        <v>530813</v>
      </c>
      <c r="I151" s="486" t="s">
        <v>1155</v>
      </c>
      <c r="J151" s="472" t="s">
        <v>193</v>
      </c>
      <c r="K151" s="487" t="str">
        <f>IF(J151="","",INDEX(CATALOGO!AT:AT,MATCH(POA_GC_2025!J151,CATALOGO!AS:AS,0)))</f>
        <v>0000</v>
      </c>
      <c r="L151" s="487" t="str">
        <f>IF(J151="","",INDEX(CATALOGO!AV:AV,MATCH(POA_GC_2025!J151,CATALOGO!AS:AS,0)))</f>
        <v>0000</v>
      </c>
      <c r="M151" s="488" t="str">
        <f>IF(D151="","",INDEX(CATALOGO!E:E,MATCH(D151,CATALOGO!D:D,0)))</f>
        <v>HOSPITAL GENERAL DE CHONE</v>
      </c>
      <c r="N151" s="489" t="str">
        <f>IF(E151="","",INDEX(CATALOGO!L:L,MATCH(POA_GC_2025!E151,CATALOGO!J:J,0)))</f>
        <v>GARANTIA DE LA CALIDAD DE LOS SERVICIOS DE SALUD</v>
      </c>
      <c r="O151" s="490" t="str">
        <f t="shared" si="290"/>
        <v>SIN PROYECTO</v>
      </c>
      <c r="P151" s="491" t="str">
        <f>IF(CR151="","",INDEX(CATALOGO!Q:Q,MATCH(POA_GC_2025!CR151,CATALOGO!P:P,0)))</f>
        <v>MANTENIMIENTO PREVENTIVO Y CORRECTIVO SANITARIO</v>
      </c>
      <c r="Q151" s="496" t="str">
        <f>IF(H151="","",INDEX(CATALOGO!AD:AD,MATCH(POA_GC_2025!H151,CATALOGO!AC:AC,0)))</f>
        <v>REPUESTOS Y ACCESORIOS</v>
      </c>
      <c r="R151" s="490" t="str">
        <f t="array" ref="R151">IF(J151="","",INDEX(CATALOGO!AR:AR,MATCH(J151,CATALOGO!AS:AS,0)))</f>
        <v>RECURSOS FISCALES</v>
      </c>
      <c r="S151" s="497" t="str">
        <f>IF(K151="","",INDEX(CATALOGO!AU:AU,MATCH(K151,CATALOGO!AT:AT,0)))</f>
        <v>SIN ORGANISMO</v>
      </c>
      <c r="T151" s="497" t="str">
        <f>IF(L151="","",INDEX(CATALOGO!AW:AW,MATCH(POA_GC_2025!L151,CATALOGO!AV:AV,0)))</f>
        <v>SIN CORRELATIVO</v>
      </c>
      <c r="U151" s="498" t="s">
        <v>495</v>
      </c>
      <c r="V151" s="499" t="s">
        <v>2477</v>
      </c>
      <c r="W151" s="499" t="s">
        <v>2478</v>
      </c>
      <c r="X151" s="500" t="str">
        <f t="array" ref="X151">IF(H151="","",INDEX(CATALOGO!AH:AH,MATCH(H151,CATALOGO!AC:AC,0)))</f>
        <v>02</v>
      </c>
      <c r="Y151" s="507" t="str">
        <f t="array" ref="Y151">IF(H151="","",INDEX(CATALOGO!AF:AF,MATCH(H151,CATALOGO!AC:AC,0)))</f>
        <v>NA</v>
      </c>
      <c r="Z151" s="507" t="str">
        <f t="array" ref="Z151">IF(H151="","",INDEX(CATALOGO!AG:AG,MATCH(H151,CATALOGO!AC:AC,0)))</f>
        <v>NA</v>
      </c>
      <c r="AA151" s="508" t="s">
        <v>194</v>
      </c>
      <c r="AB151" s="509"/>
      <c r="AC151" s="510" t="s">
        <v>208</v>
      </c>
      <c r="AD151" s="511" t="s">
        <v>41</v>
      </c>
      <c r="AE151" s="512">
        <v>46173</v>
      </c>
      <c r="AF151" s="512">
        <v>46188</v>
      </c>
      <c r="AG151" s="512">
        <v>46167</v>
      </c>
      <c r="AH151" s="512">
        <v>46190</v>
      </c>
      <c r="AI151" s="512">
        <v>46193</v>
      </c>
      <c r="AJ151" s="519"/>
      <c r="AK151" s="512">
        <v>46203</v>
      </c>
      <c r="AL151" s="512">
        <v>46387</v>
      </c>
      <c r="AM151" s="511" t="s">
        <v>41</v>
      </c>
      <c r="AN151" s="520">
        <v>0</v>
      </c>
      <c r="AO151" s="520">
        <v>0</v>
      </c>
      <c r="AP151" s="520">
        <v>0</v>
      </c>
      <c r="AQ151" s="520">
        <v>0</v>
      </c>
      <c r="AR151" s="520">
        <v>0</v>
      </c>
      <c r="AS151" s="520">
        <v>0</v>
      </c>
      <c r="AT151" s="520">
        <v>0</v>
      </c>
      <c r="AU151" s="520">
        <v>0</v>
      </c>
      <c r="AV151" s="520">
        <v>0</v>
      </c>
      <c r="AW151" s="520">
        <v>0</v>
      </c>
      <c r="AX151" s="520">
        <v>0</v>
      </c>
      <c r="AY151" s="520">
        <v>0</v>
      </c>
      <c r="AZ151" s="533">
        <f t="shared" si="291"/>
        <v>0</v>
      </c>
      <c r="BA151" s="509"/>
      <c r="BB151" s="534">
        <f>SUMIFS(REPROGRAM!W:W,REPROGRAM!B:B,POA_GC_2025!A151)</f>
        <v>0</v>
      </c>
      <c r="BC151" s="534">
        <f>SUMIFS(REPROGRAM!Y:Y,REPROGRAM!B:B,POA_GC_2025!A151)</f>
        <v>0</v>
      </c>
      <c r="BD151" s="534">
        <f t="shared" si="292"/>
        <v>0</v>
      </c>
      <c r="BE151" s="520">
        <v>0</v>
      </c>
      <c r="BF151" s="539">
        <f>SUMIFS(CERT_PRES!$P:$P,CERT_PRES!$A:$A,$A151,CERT_PRES!$Q:$Q,"ENERO")</f>
        <v>0</v>
      </c>
      <c r="BG151" s="520">
        <v>0</v>
      </c>
      <c r="BH151" s="539">
        <f>SUMIFS(CERT_PRES!$P:$P,CERT_PRES!$A:$A,$A151,CERT_PRES!$Q:$Q,"FEBRERO")</f>
        <v>0</v>
      </c>
      <c r="BI151" s="520">
        <v>0</v>
      </c>
      <c r="BJ151" s="539">
        <f>SUMIFS(CERT_PRES!$P:$P,CERT_PRES!$A:$A,$A151,CERT_PRES!$Q:$Q,"MARZO")</f>
        <v>0</v>
      </c>
      <c r="BK151" s="520">
        <v>0</v>
      </c>
      <c r="BL151" s="539">
        <f>SUMIFS(CERT_PRES!$P:$P,CERT_PRES!$A:$A,$A151,CERT_PRES!$Q:$Q,"ABRIL")</f>
        <v>0</v>
      </c>
      <c r="BM151" s="520">
        <v>0</v>
      </c>
      <c r="BN151" s="539">
        <f>SUMIFS(CERT_PRES!$P:$P,CERT_PRES!$A:$A,$A151,CERT_PRES!$Q:$Q,"MAYO")</f>
        <v>0</v>
      </c>
      <c r="BO151" s="520">
        <v>0</v>
      </c>
      <c r="BP151" s="539">
        <f>SUMIFS(CERT_PRES!$P:$P,CERT_PRES!$A:$A,$A151,CERT_PRES!$Q:$Q,"JUNIO")</f>
        <v>0</v>
      </c>
      <c r="BQ151" s="520">
        <v>0</v>
      </c>
      <c r="BR151" s="539">
        <f>SUMIFS(CERT_PRES!$P:$P,CERT_PRES!$A:$A,$A151,CERT_PRES!$Q:$Q,"JULIO")</f>
        <v>0</v>
      </c>
      <c r="BS151" s="520">
        <v>0</v>
      </c>
      <c r="BT151" s="539">
        <f>SUMIFS(CERT_PRES!$P:$P,CERT_PRES!$A:$A,$A151,CERT_PRES!$Q:$Q,"AGOSTO")</f>
        <v>0</v>
      </c>
      <c r="BU151" s="520">
        <v>0</v>
      </c>
      <c r="BV151" s="539">
        <f>SUMIFS(CERT_PRES!$P:$P,CERT_PRES!$A:$A,$A151,CERT_PRES!$Q:$Q,"SEPTIEMBRE")</f>
        <v>0</v>
      </c>
      <c r="BW151" s="520">
        <v>0</v>
      </c>
      <c r="BX151" s="539">
        <f>SUMIFS(CERT_PRES!$P:$P,CERT_PRES!$A:$A,$A151,CERT_PRES!$Q:$Q,"OCTUBRE")</f>
        <v>0</v>
      </c>
      <c r="BY151" s="520">
        <v>0</v>
      </c>
      <c r="BZ151" s="539">
        <f>SUMIFS(CERT_PRES!$P:$P,CERT_PRES!$A:$A,$A151,CERT_PRES!$Q:$Q,"NOVIEMBRE")</f>
        <v>0</v>
      </c>
      <c r="CA151" s="520">
        <v>0</v>
      </c>
      <c r="CB151" s="533">
        <f>SUMIFS(CERT_PRES!$P:$P,CERT_PRES!$A:$A,$A151,CERT_PRES!$Q:$Q,"DICIEMBRE")</f>
        <v>0</v>
      </c>
      <c r="CC151" s="533">
        <f t="shared" si="293"/>
        <v>0</v>
      </c>
      <c r="CD151" s="552" t="str">
        <f t="shared" si="294"/>
        <v>NO</v>
      </c>
      <c r="CE151" s="553" t="str">
        <f t="shared" si="295"/>
        <v>VALIDADO</v>
      </c>
      <c r="CF151" s="554">
        <f>+((SUMIFS(REPROGRAM!$U:$U,REPROGRAM!$B:$B,$A151,REPROGRAM!$AA:$AA,"NO"))-(SUMIFS(REPROGRAM!$V:$V,REPROGRAM!$B:$B,$A151,REPROGRAM!$AA:$AA,"NO")))</f>
        <v>0</v>
      </c>
      <c r="CG151" s="554">
        <f t="shared" si="296"/>
        <v>0</v>
      </c>
      <c r="CH151" s="554">
        <f t="shared" si="297"/>
        <v>0</v>
      </c>
      <c r="CI151" s="555" t="e">
        <f t="array" ref="CI151">IF(B151="","",INDEX(CATALOGO!C:C,MATCH(B151,CATALOGO!A:A,0)))</f>
        <v>#N/A</v>
      </c>
      <c r="CJ151" s="555" t="e">
        <f t="array" ref="CJ151">IF(B151="","",INDEX(CATALOGO!B:B,MATCH(B151,CATALOGO!A:A,0)))</f>
        <v>#N/A</v>
      </c>
      <c r="CK151" s="497" t="str">
        <f>IF(D151="","",INDEX(CATALOGO!G:G,MATCH(D151,CATALOGO!D:D,0)))</f>
        <v>COORDINACIÓN ZONAL 4</v>
      </c>
      <c r="CL151" s="497" t="str">
        <f>IF(D151="","",INDEX(CATALOGO!H:H,MATCH(D151,CATALOGO!D:D,0)))</f>
        <v>MANABI</v>
      </c>
      <c r="CM151" s="497" t="str">
        <f>IF(D151="","",INDEX(CATALOGO!I:I,MATCH(D151,CATALOGO!D:D,0)))</f>
        <v>CHONE</v>
      </c>
      <c r="CN151" s="556" t="str">
        <f t="array" ref="CN151">IF(H151="","",INDEX(CATALOGO!AE:AE,MATCH(H151,CATALOGO!AC:AC,0)))</f>
        <v>MANTENIMIENTOS</v>
      </c>
      <c r="CO151" s="497" t="str">
        <f t="shared" si="298"/>
        <v>NO APLICA</v>
      </c>
      <c r="CP151" s="497" t="str">
        <f>IF(E151="","",INDEX(CATALOGO!K:K,MATCH(POA_GC_2025!E151,CATALOGO!J:J,0)))</f>
        <v>CAL</v>
      </c>
      <c r="CQ151" s="497" t="str">
        <f t="shared" si="299"/>
        <v>CORRIENTE</v>
      </c>
      <c r="CR151" s="497" t="str">
        <f t="shared" si="300"/>
        <v>57000001</v>
      </c>
      <c r="CS151" s="562" t="str">
        <f>IFERROR(VLOOKUP(E151,CATALOGO!$AY$3:$AZ$24,2,0)," ")</f>
        <v>G42</v>
      </c>
      <c r="CT151" s="563" t="str">
        <f>IF(E151="","",INDEX(CATALOGO!AK:AK,MATCH(POA_GC_2025!E151,CATALOGO!AN:AN,0)))</f>
        <v>Mejorar las condiciones de vida de la población de forma integral, promoviendo el acceso equitativo a salud, vivienda y bienestar social.</v>
      </c>
      <c r="CU151" s="563" t="str">
        <f>IF(E151="","",INDEX(CATALOGO!AL:AL,MATCH(POA_GC_2025!E151,CATALOGO!AN:AN,0)))</f>
        <v>OE4 Incrementar la calidad en la prestación de los servicios de salud</v>
      </c>
      <c r="CV151" s="552" t="str">
        <f>IF(CU151="","",INDEX(CATALOGO!AM:AM,MATCH(POA_GC_2025!CU151,CATALOGO!AL:AL,0)))</f>
        <v>OE_4</v>
      </c>
      <c r="CW151" s="564"/>
      <c r="CX151" s="565">
        <f>SUMIFS(CERT_ACT_POA!AM:AM,CERT_ACT_POA!C:C,A151)</f>
        <v>0</v>
      </c>
      <c r="CY151" s="565">
        <f t="shared" si="301"/>
        <v>0</v>
      </c>
      <c r="CZ151" s="566">
        <f>SUMIFS(CERT_ACT_POA!$AD:$AD,CERT_ACT_POA!$C:$C,POA_GC_2025!$A151)</f>
        <v>0</v>
      </c>
      <c r="DA151" s="566">
        <f>SUMIFS(CERT_ACT_POA!$AE:$AE,CERT_ACT_POA!$C:$C,POA_GC_2025!$A151)</f>
        <v>0</v>
      </c>
      <c r="DB151" s="566">
        <f>SUMIFS(CERT_ACT_POA!$AF:$AF,CERT_ACT_POA!$C:$C,POA_GC_2025!$A151)</f>
        <v>0</v>
      </c>
      <c r="DC151" s="552" t="str">
        <f t="shared" si="302"/>
        <v>53</v>
      </c>
      <c r="DD151" s="509"/>
      <c r="DE151" s="573"/>
      <c r="DF151" s="574">
        <f>SUMIFS(CERT_PRES!$M:$M,CERT_PRES!$A:$A,$A151)</f>
        <v>0</v>
      </c>
      <c r="DG151" s="574">
        <f>SUMIFS(CERT_PRES!$O:$O,CERT_PRES!$A:$A,$A151)</f>
        <v>0</v>
      </c>
      <c r="DH151" s="574">
        <f>SUMIFS(CERT_PRES!$P:$P,CERT_PRES!$A:$A,$A151)</f>
        <v>0</v>
      </c>
      <c r="DI151" s="587">
        <f t="shared" si="303"/>
        <v>0</v>
      </c>
      <c r="DJ151" s="668">
        <f>IFERROR(VLOOKUP($A151,CERT_PRES!$A$6:$L$3884,12,0),0)</f>
        <v>0</v>
      </c>
      <c r="DK151" s="574" t="str">
        <f t="shared" si="304"/>
        <v>OK</v>
      </c>
      <c r="DL151" s="574" t="str">
        <f t="shared" si="305"/>
        <v>OK</v>
      </c>
      <c r="DM151" s="574" t="str">
        <f t="shared" si="306"/>
        <v/>
      </c>
      <c r="DN151" s="574" t="str">
        <f t="shared" si="307"/>
        <v/>
      </c>
      <c r="DO151" s="588">
        <f>IFERROR(VLOOKUP(A151,#REF!,82,0),0)</f>
        <v>0</v>
      </c>
      <c r="DP151" s="589">
        <f t="shared" si="308"/>
        <v>0</v>
      </c>
      <c r="DQ151" s="590">
        <f t="shared" si="309"/>
        <v>0</v>
      </c>
    </row>
    <row r="152" spans="1:121" s="39" customFormat="1" ht="17.25" customHeight="1">
      <c r="A152" s="3" t="s">
        <v>2880</v>
      </c>
      <c r="B152" s="470" t="str">
        <f>IF(D152="","",INDEX(CATALOGO!E:E,MATCH(D152,CATALOGO!D:D,0)))</f>
        <v>HOSPITAL GENERAL DE CHONE</v>
      </c>
      <c r="C152" s="218" t="s">
        <v>2431</v>
      </c>
      <c r="D152" s="471" t="s">
        <v>954</v>
      </c>
      <c r="E152" s="474" t="s">
        <v>475</v>
      </c>
      <c r="F152" s="471" t="str">
        <f t="shared" si="289"/>
        <v>000</v>
      </c>
      <c r="G152" s="472" t="s">
        <v>193</v>
      </c>
      <c r="H152" s="473">
        <v>530813</v>
      </c>
      <c r="I152" s="486" t="s">
        <v>1155</v>
      </c>
      <c r="J152" s="472" t="s">
        <v>193</v>
      </c>
      <c r="K152" s="487" t="str">
        <f>IF(J152="","",INDEX(CATALOGO!AT:AT,MATCH(POA_GC_2025!J152,CATALOGO!AS:AS,0)))</f>
        <v>0000</v>
      </c>
      <c r="L152" s="487" t="str">
        <f>IF(J152="","",INDEX(CATALOGO!AV:AV,MATCH(POA_GC_2025!J152,CATALOGO!AS:AS,0)))</f>
        <v>0000</v>
      </c>
      <c r="M152" s="488" t="str">
        <f>IF(D152="","",INDEX(CATALOGO!E:E,MATCH(D152,CATALOGO!D:D,0)))</f>
        <v>HOSPITAL GENERAL DE CHONE</v>
      </c>
      <c r="N152" s="489" t="str">
        <f>IF(E152="","",INDEX(CATALOGO!L:L,MATCH(POA_GC_2025!E152,CATALOGO!J:J,0)))</f>
        <v>GARANTIA DE LA CALIDAD DE LOS SERVICIOS DE SALUD</v>
      </c>
      <c r="O152" s="490" t="str">
        <f t="shared" si="290"/>
        <v>SIN PROYECTO</v>
      </c>
      <c r="P152" s="491" t="str">
        <f>IF(CR152="","",INDEX(CATALOGO!Q:Q,MATCH(POA_GC_2025!CR152,CATALOGO!P:P,0)))</f>
        <v>MANTENIMIENTO PREVENTIVO Y CORRECTIVO SANITARIO</v>
      </c>
      <c r="Q152" s="496" t="str">
        <f>IF(H152="","",INDEX(CATALOGO!AD:AD,MATCH(POA_GC_2025!H152,CATALOGO!AC:AC,0)))</f>
        <v>REPUESTOS Y ACCESORIOS</v>
      </c>
      <c r="R152" s="490" t="str">
        <f t="array" ref="R152">IF(J152="","",INDEX(CATALOGO!AR:AR,MATCH(J152,CATALOGO!AS:AS,0)))</f>
        <v>RECURSOS FISCALES</v>
      </c>
      <c r="S152" s="497" t="str">
        <f>IF(K152="","",INDEX(CATALOGO!AU:AU,MATCH(K152,CATALOGO!AT:AT,0)))</f>
        <v>SIN ORGANISMO</v>
      </c>
      <c r="T152" s="497" t="str">
        <f>IF(L152="","",INDEX(CATALOGO!AW:AW,MATCH(POA_GC_2025!L152,CATALOGO!AV:AV,0)))</f>
        <v>SIN CORRELATIVO</v>
      </c>
      <c r="U152" s="498" t="s">
        <v>495</v>
      </c>
      <c r="V152" s="499" t="s">
        <v>2477</v>
      </c>
      <c r="W152" s="499" t="s">
        <v>2478</v>
      </c>
      <c r="X152" s="500" t="str">
        <f t="array" ref="X152">IF(H152="","",INDEX(CATALOGO!AH:AH,MATCH(H152,CATALOGO!AC:AC,0)))</f>
        <v>02</v>
      </c>
      <c r="Y152" s="507" t="str">
        <f t="array" ref="Y152">IF(H152="","",INDEX(CATALOGO!AF:AF,MATCH(H152,CATALOGO!AC:AC,0)))</f>
        <v>NA</v>
      </c>
      <c r="Z152" s="507" t="str">
        <f t="array" ref="Z152">IF(H152="","",INDEX(CATALOGO!AG:AG,MATCH(H152,CATALOGO!AC:AC,0)))</f>
        <v>NA</v>
      </c>
      <c r="AA152" s="508" t="s">
        <v>194</v>
      </c>
      <c r="AB152" s="509"/>
      <c r="AC152" s="510" t="s">
        <v>208</v>
      </c>
      <c r="AD152" s="511" t="s">
        <v>41</v>
      </c>
      <c r="AE152" s="512">
        <v>46173</v>
      </c>
      <c r="AF152" s="512">
        <v>46188</v>
      </c>
      <c r="AG152" s="512">
        <v>46167</v>
      </c>
      <c r="AH152" s="512">
        <v>46190</v>
      </c>
      <c r="AI152" s="512">
        <v>46193</v>
      </c>
      <c r="AJ152" s="519"/>
      <c r="AK152" s="512">
        <v>46203</v>
      </c>
      <c r="AL152" s="512">
        <v>46387</v>
      </c>
      <c r="AM152" s="511" t="s">
        <v>41</v>
      </c>
      <c r="AN152" s="520">
        <v>0</v>
      </c>
      <c r="AO152" s="520">
        <v>0</v>
      </c>
      <c r="AP152" s="520">
        <v>0</v>
      </c>
      <c r="AQ152" s="520">
        <v>0</v>
      </c>
      <c r="AR152" s="520">
        <v>0</v>
      </c>
      <c r="AS152" s="520">
        <v>0</v>
      </c>
      <c r="AT152" s="520">
        <v>0</v>
      </c>
      <c r="AU152" s="520">
        <v>0</v>
      </c>
      <c r="AV152" s="520">
        <v>0</v>
      </c>
      <c r="AW152" s="520">
        <v>0</v>
      </c>
      <c r="AX152" s="520">
        <v>0</v>
      </c>
      <c r="AY152" s="520">
        <v>0</v>
      </c>
      <c r="AZ152" s="533">
        <f t="shared" si="291"/>
        <v>0</v>
      </c>
      <c r="BA152" s="509"/>
      <c r="BB152" s="534">
        <f>SUMIFS(REPROGRAM!W:W,REPROGRAM!B:B,POA_GC_2025!A152)</f>
        <v>0</v>
      </c>
      <c r="BC152" s="534">
        <f>SUMIFS(REPROGRAM!Y:Y,REPROGRAM!B:B,POA_GC_2025!A152)</f>
        <v>0</v>
      </c>
      <c r="BD152" s="534">
        <f t="shared" si="292"/>
        <v>0</v>
      </c>
      <c r="BE152" s="520">
        <v>0</v>
      </c>
      <c r="BF152" s="539">
        <f>SUMIFS(CERT_PRES!$P:$P,CERT_PRES!$A:$A,$A152,CERT_PRES!$Q:$Q,"ENERO")</f>
        <v>0</v>
      </c>
      <c r="BG152" s="520">
        <v>0</v>
      </c>
      <c r="BH152" s="539">
        <f>SUMIFS(CERT_PRES!$P:$P,CERT_PRES!$A:$A,$A152,CERT_PRES!$Q:$Q,"FEBRERO")</f>
        <v>0</v>
      </c>
      <c r="BI152" s="520">
        <v>0</v>
      </c>
      <c r="BJ152" s="539">
        <f>SUMIFS(CERT_PRES!$P:$P,CERT_PRES!$A:$A,$A152,CERT_PRES!$Q:$Q,"MARZO")</f>
        <v>0</v>
      </c>
      <c r="BK152" s="520">
        <v>0</v>
      </c>
      <c r="BL152" s="539">
        <f>SUMIFS(CERT_PRES!$P:$P,CERT_PRES!$A:$A,$A152,CERT_PRES!$Q:$Q,"ABRIL")</f>
        <v>0</v>
      </c>
      <c r="BM152" s="520">
        <v>0</v>
      </c>
      <c r="BN152" s="539">
        <f>SUMIFS(CERT_PRES!$P:$P,CERT_PRES!$A:$A,$A152,CERT_PRES!$Q:$Q,"MAYO")</f>
        <v>0</v>
      </c>
      <c r="BO152" s="520">
        <v>0</v>
      </c>
      <c r="BP152" s="539">
        <f>SUMIFS(CERT_PRES!$P:$P,CERT_PRES!$A:$A,$A152,CERT_PRES!$Q:$Q,"JUNIO")</f>
        <v>0</v>
      </c>
      <c r="BQ152" s="520">
        <v>0</v>
      </c>
      <c r="BR152" s="539">
        <f>SUMIFS(CERT_PRES!$P:$P,CERT_PRES!$A:$A,$A152,CERT_PRES!$Q:$Q,"JULIO")</f>
        <v>0</v>
      </c>
      <c r="BS152" s="520">
        <v>0</v>
      </c>
      <c r="BT152" s="539">
        <f>SUMIFS(CERT_PRES!$P:$P,CERT_PRES!$A:$A,$A152,CERT_PRES!$Q:$Q,"AGOSTO")</f>
        <v>0</v>
      </c>
      <c r="BU152" s="520">
        <v>0</v>
      </c>
      <c r="BV152" s="539">
        <f>SUMIFS(CERT_PRES!$P:$P,CERT_PRES!$A:$A,$A152,CERT_PRES!$Q:$Q,"SEPTIEMBRE")</f>
        <v>0</v>
      </c>
      <c r="BW152" s="520">
        <v>0</v>
      </c>
      <c r="BX152" s="539">
        <f>SUMIFS(CERT_PRES!$P:$P,CERT_PRES!$A:$A,$A152,CERT_PRES!$Q:$Q,"OCTUBRE")</f>
        <v>0</v>
      </c>
      <c r="BY152" s="520">
        <v>0</v>
      </c>
      <c r="BZ152" s="539">
        <f>SUMIFS(CERT_PRES!$P:$P,CERT_PRES!$A:$A,$A152,CERT_PRES!$Q:$Q,"NOVIEMBRE")</f>
        <v>0</v>
      </c>
      <c r="CA152" s="520">
        <v>0</v>
      </c>
      <c r="CB152" s="533">
        <f>SUMIFS(CERT_PRES!$P:$P,CERT_PRES!$A:$A,$A152,CERT_PRES!$Q:$Q,"DICIEMBRE")</f>
        <v>0</v>
      </c>
      <c r="CC152" s="533">
        <f t="shared" si="293"/>
        <v>0</v>
      </c>
      <c r="CD152" s="552" t="str">
        <f t="shared" si="294"/>
        <v>NO</v>
      </c>
      <c r="CE152" s="553" t="str">
        <f t="shared" si="295"/>
        <v>VALIDADO</v>
      </c>
      <c r="CF152" s="554">
        <f>+((SUMIFS(REPROGRAM!$U:$U,REPROGRAM!$B:$B,$A152,REPROGRAM!$AA:$AA,"NO"))-(SUMIFS(REPROGRAM!$V:$V,REPROGRAM!$B:$B,$A152,REPROGRAM!$AA:$AA,"NO")))</f>
        <v>0</v>
      </c>
      <c r="CG152" s="554">
        <f t="shared" si="296"/>
        <v>0</v>
      </c>
      <c r="CH152" s="554">
        <f t="shared" si="297"/>
        <v>0</v>
      </c>
      <c r="CI152" s="555" t="e">
        <f t="array" ref="CI152">IF(B152="","",INDEX(CATALOGO!C:C,MATCH(B152,CATALOGO!A:A,0)))</f>
        <v>#N/A</v>
      </c>
      <c r="CJ152" s="555" t="e">
        <f t="array" ref="CJ152">IF(B152="","",INDEX(CATALOGO!B:B,MATCH(B152,CATALOGO!A:A,0)))</f>
        <v>#N/A</v>
      </c>
      <c r="CK152" s="497" t="str">
        <f>IF(D152="","",INDEX(CATALOGO!G:G,MATCH(D152,CATALOGO!D:D,0)))</f>
        <v>COORDINACIÓN ZONAL 4</v>
      </c>
      <c r="CL152" s="497" t="str">
        <f>IF(D152="","",INDEX(CATALOGO!H:H,MATCH(D152,CATALOGO!D:D,0)))</f>
        <v>MANABI</v>
      </c>
      <c r="CM152" s="497" t="str">
        <f>IF(D152="","",INDEX(CATALOGO!I:I,MATCH(D152,CATALOGO!D:D,0)))</f>
        <v>CHONE</v>
      </c>
      <c r="CN152" s="556" t="str">
        <f t="array" ref="CN152">IF(H152="","",INDEX(CATALOGO!AE:AE,MATCH(H152,CATALOGO!AC:AC,0)))</f>
        <v>MANTENIMIENTOS</v>
      </c>
      <c r="CO152" s="497" t="str">
        <f t="shared" si="298"/>
        <v>NO APLICA</v>
      </c>
      <c r="CP152" s="497" t="str">
        <f>IF(E152="","",INDEX(CATALOGO!K:K,MATCH(POA_GC_2025!E152,CATALOGO!J:J,0)))</f>
        <v>CAL</v>
      </c>
      <c r="CQ152" s="497" t="str">
        <f t="shared" si="299"/>
        <v>CORRIENTE</v>
      </c>
      <c r="CR152" s="497" t="str">
        <f t="shared" si="300"/>
        <v>57000001</v>
      </c>
      <c r="CS152" s="562" t="str">
        <f>IFERROR(VLOOKUP(E152,CATALOGO!$AY$3:$AZ$24,2,0)," ")</f>
        <v>G42</v>
      </c>
      <c r="CT152" s="563" t="str">
        <f>IF(E152="","",INDEX(CATALOGO!AK:AK,MATCH(POA_GC_2025!E152,CATALOGO!AN:AN,0)))</f>
        <v>Mejorar las condiciones de vida de la población de forma integral, promoviendo el acceso equitativo a salud, vivienda y bienestar social.</v>
      </c>
      <c r="CU152" s="563" t="str">
        <f>IF(E152="","",INDEX(CATALOGO!AL:AL,MATCH(POA_GC_2025!E152,CATALOGO!AN:AN,0)))</f>
        <v>OE4 Incrementar la calidad en la prestación de los servicios de salud</v>
      </c>
      <c r="CV152" s="552" t="str">
        <f>IF(CU152="","",INDEX(CATALOGO!AM:AM,MATCH(POA_GC_2025!CU152,CATALOGO!AL:AL,0)))</f>
        <v>OE_4</v>
      </c>
      <c r="CW152" s="564"/>
      <c r="CX152" s="565">
        <f>SUMIFS(CERT_ACT_POA!AM:AM,CERT_ACT_POA!C:C,A152)</f>
        <v>0</v>
      </c>
      <c r="CY152" s="565">
        <f t="shared" si="301"/>
        <v>0</v>
      </c>
      <c r="CZ152" s="566">
        <f>SUMIFS(CERT_ACT_POA!$AD:$AD,CERT_ACT_POA!$C:$C,POA_GC_2025!$A152)</f>
        <v>0</v>
      </c>
      <c r="DA152" s="566">
        <f>SUMIFS(CERT_ACT_POA!$AE:$AE,CERT_ACT_POA!$C:$C,POA_GC_2025!$A152)</f>
        <v>0</v>
      </c>
      <c r="DB152" s="566">
        <f>SUMIFS(CERT_ACT_POA!$AF:$AF,CERT_ACT_POA!$C:$C,POA_GC_2025!$A152)</f>
        <v>0</v>
      </c>
      <c r="DC152" s="552" t="str">
        <f t="shared" si="302"/>
        <v>53</v>
      </c>
      <c r="DD152" s="509"/>
      <c r="DE152" s="573"/>
      <c r="DF152" s="574">
        <f>SUMIFS(CERT_PRES!$M:$M,CERT_PRES!$A:$A,$A152)</f>
        <v>0</v>
      </c>
      <c r="DG152" s="574">
        <f>SUMIFS(CERT_PRES!$O:$O,CERT_PRES!$A:$A,$A152)</f>
        <v>0</v>
      </c>
      <c r="DH152" s="574">
        <f>SUMIFS(CERT_PRES!$P:$P,CERT_PRES!$A:$A,$A152)</f>
        <v>0</v>
      </c>
      <c r="DI152" s="587">
        <f t="shared" si="303"/>
        <v>0</v>
      </c>
      <c r="DJ152" s="668">
        <f>IFERROR(VLOOKUP($A152,CERT_PRES!$A$6:$L$3884,12,0),0)</f>
        <v>0</v>
      </c>
      <c r="DK152" s="574" t="str">
        <f t="shared" si="304"/>
        <v>OK</v>
      </c>
      <c r="DL152" s="574" t="str">
        <f t="shared" si="305"/>
        <v>OK</v>
      </c>
      <c r="DM152" s="574" t="str">
        <f t="shared" si="306"/>
        <v/>
      </c>
      <c r="DN152" s="574" t="str">
        <f t="shared" si="307"/>
        <v/>
      </c>
      <c r="DO152" s="588">
        <f>IFERROR(VLOOKUP(A152,#REF!,82,0),0)</f>
        <v>0</v>
      </c>
      <c r="DP152" s="589">
        <f t="shared" si="308"/>
        <v>0</v>
      </c>
      <c r="DQ152" s="590">
        <f t="shared" si="309"/>
        <v>0</v>
      </c>
    </row>
    <row r="153" spans="1:121" s="39" customFormat="1" ht="17.25" customHeight="1">
      <c r="A153" s="3" t="s">
        <v>2881</v>
      </c>
      <c r="B153" s="470" t="str">
        <f>IF(D153="","",INDEX(CATALOGO!E:E,MATCH(D153,CATALOGO!D:D,0)))</f>
        <v>HOSPITAL GENERAL DE CHONE</v>
      </c>
      <c r="C153" s="218" t="s">
        <v>2431</v>
      </c>
      <c r="D153" s="471" t="s">
        <v>954</v>
      </c>
      <c r="E153" s="474" t="s">
        <v>475</v>
      </c>
      <c r="F153" s="471" t="str">
        <f t="shared" si="289"/>
        <v>000</v>
      </c>
      <c r="G153" s="472" t="s">
        <v>193</v>
      </c>
      <c r="H153" s="473">
        <v>530813</v>
      </c>
      <c r="I153" s="486" t="s">
        <v>1155</v>
      </c>
      <c r="J153" s="472" t="s">
        <v>193</v>
      </c>
      <c r="K153" s="487" t="str">
        <f>IF(J153="","",INDEX(CATALOGO!AT:AT,MATCH(POA_GC_2025!J153,CATALOGO!AS:AS,0)))</f>
        <v>0000</v>
      </c>
      <c r="L153" s="487" t="str">
        <f>IF(J153="","",INDEX(CATALOGO!AV:AV,MATCH(POA_GC_2025!J153,CATALOGO!AS:AS,0)))</f>
        <v>0000</v>
      </c>
      <c r="M153" s="488" t="str">
        <f>IF(D153="","",INDEX(CATALOGO!E:E,MATCH(D153,CATALOGO!D:D,0)))</f>
        <v>HOSPITAL GENERAL DE CHONE</v>
      </c>
      <c r="N153" s="489" t="str">
        <f>IF(E153="","",INDEX(CATALOGO!L:L,MATCH(POA_GC_2025!E153,CATALOGO!J:J,0)))</f>
        <v>GARANTIA DE LA CALIDAD DE LOS SERVICIOS DE SALUD</v>
      </c>
      <c r="O153" s="490" t="str">
        <f t="shared" si="290"/>
        <v>SIN PROYECTO</v>
      </c>
      <c r="P153" s="491" t="str">
        <f>IF(CR153="","",INDEX(CATALOGO!Q:Q,MATCH(POA_GC_2025!CR153,CATALOGO!P:P,0)))</f>
        <v>MANTENIMIENTO PREVENTIVO Y CORRECTIVO SANITARIO</v>
      </c>
      <c r="Q153" s="496" t="str">
        <f>IF(H153="","",INDEX(CATALOGO!AD:AD,MATCH(POA_GC_2025!H153,CATALOGO!AC:AC,0)))</f>
        <v>REPUESTOS Y ACCESORIOS</v>
      </c>
      <c r="R153" s="490" t="str">
        <f t="array" ref="R153">IF(J153="","",INDEX(CATALOGO!AR:AR,MATCH(J153,CATALOGO!AS:AS,0)))</f>
        <v>RECURSOS FISCALES</v>
      </c>
      <c r="S153" s="497" t="str">
        <f>IF(K153="","",INDEX(CATALOGO!AU:AU,MATCH(K153,CATALOGO!AT:AT,0)))</f>
        <v>SIN ORGANISMO</v>
      </c>
      <c r="T153" s="497" t="str">
        <f>IF(L153="","",INDEX(CATALOGO!AW:AW,MATCH(POA_GC_2025!L153,CATALOGO!AV:AV,0)))</f>
        <v>SIN CORRELATIVO</v>
      </c>
      <c r="U153" s="498" t="s">
        <v>495</v>
      </c>
      <c r="V153" s="499" t="s">
        <v>2477</v>
      </c>
      <c r="W153" s="499" t="s">
        <v>2478</v>
      </c>
      <c r="X153" s="500" t="str">
        <f t="array" ref="X153">IF(H153="","",INDEX(CATALOGO!AH:AH,MATCH(H153,CATALOGO!AC:AC,0)))</f>
        <v>02</v>
      </c>
      <c r="Y153" s="507" t="str">
        <f t="array" ref="Y153">IF(H153="","",INDEX(CATALOGO!AF:AF,MATCH(H153,CATALOGO!AC:AC,0)))</f>
        <v>NA</v>
      </c>
      <c r="Z153" s="507" t="str">
        <f t="array" ref="Z153">IF(H153="","",INDEX(CATALOGO!AG:AG,MATCH(H153,CATALOGO!AC:AC,0)))</f>
        <v>NA</v>
      </c>
      <c r="AA153" s="508" t="s">
        <v>194</v>
      </c>
      <c r="AB153" s="509"/>
      <c r="AC153" s="510" t="s">
        <v>208</v>
      </c>
      <c r="AD153" s="511" t="s">
        <v>41</v>
      </c>
      <c r="AE153" s="512">
        <v>46173</v>
      </c>
      <c r="AF153" s="512">
        <v>46188</v>
      </c>
      <c r="AG153" s="512">
        <v>46167</v>
      </c>
      <c r="AH153" s="512">
        <v>46190</v>
      </c>
      <c r="AI153" s="512">
        <v>46193</v>
      </c>
      <c r="AJ153" s="519"/>
      <c r="AK153" s="512">
        <v>46203</v>
      </c>
      <c r="AL153" s="512">
        <v>46387</v>
      </c>
      <c r="AM153" s="511" t="s">
        <v>41</v>
      </c>
      <c r="AN153" s="520">
        <v>0</v>
      </c>
      <c r="AO153" s="520">
        <v>0</v>
      </c>
      <c r="AP153" s="520">
        <v>0</v>
      </c>
      <c r="AQ153" s="520">
        <v>0</v>
      </c>
      <c r="AR153" s="520">
        <v>0</v>
      </c>
      <c r="AS153" s="520">
        <v>0</v>
      </c>
      <c r="AT153" s="520">
        <v>0</v>
      </c>
      <c r="AU153" s="520">
        <v>0</v>
      </c>
      <c r="AV153" s="520">
        <v>0</v>
      </c>
      <c r="AW153" s="520">
        <v>0</v>
      </c>
      <c r="AX153" s="520">
        <v>0</v>
      </c>
      <c r="AY153" s="520">
        <v>0</v>
      </c>
      <c r="AZ153" s="533">
        <f t="shared" si="291"/>
        <v>0</v>
      </c>
      <c r="BA153" s="509"/>
      <c r="BB153" s="534">
        <f>SUMIFS(REPROGRAM!W:W,REPROGRAM!B:B,POA_GC_2025!A153)</f>
        <v>0</v>
      </c>
      <c r="BC153" s="534">
        <f>SUMIFS(REPROGRAM!Y:Y,REPROGRAM!B:B,POA_GC_2025!A153)</f>
        <v>0</v>
      </c>
      <c r="BD153" s="534">
        <f t="shared" si="292"/>
        <v>0</v>
      </c>
      <c r="BE153" s="520">
        <v>0</v>
      </c>
      <c r="BF153" s="539">
        <f>SUMIFS(CERT_PRES!$P:$P,CERT_PRES!$A:$A,$A153,CERT_PRES!$Q:$Q,"ENERO")</f>
        <v>0</v>
      </c>
      <c r="BG153" s="520">
        <v>0</v>
      </c>
      <c r="BH153" s="539">
        <f>SUMIFS(CERT_PRES!$P:$P,CERT_PRES!$A:$A,$A153,CERT_PRES!$Q:$Q,"FEBRERO")</f>
        <v>0</v>
      </c>
      <c r="BI153" s="520">
        <v>0</v>
      </c>
      <c r="BJ153" s="539">
        <f>SUMIFS(CERT_PRES!$P:$P,CERT_PRES!$A:$A,$A153,CERT_PRES!$Q:$Q,"MARZO")</f>
        <v>0</v>
      </c>
      <c r="BK153" s="520">
        <v>0</v>
      </c>
      <c r="BL153" s="539">
        <f>SUMIFS(CERT_PRES!$P:$P,CERT_PRES!$A:$A,$A153,CERT_PRES!$Q:$Q,"ABRIL")</f>
        <v>0</v>
      </c>
      <c r="BM153" s="520">
        <v>0</v>
      </c>
      <c r="BN153" s="539">
        <f>SUMIFS(CERT_PRES!$P:$P,CERT_PRES!$A:$A,$A153,CERT_PRES!$Q:$Q,"MAYO")</f>
        <v>0</v>
      </c>
      <c r="BO153" s="520">
        <v>0</v>
      </c>
      <c r="BP153" s="539">
        <f>SUMIFS(CERT_PRES!$P:$P,CERT_PRES!$A:$A,$A153,CERT_PRES!$Q:$Q,"JUNIO")</f>
        <v>0</v>
      </c>
      <c r="BQ153" s="520">
        <v>0</v>
      </c>
      <c r="BR153" s="539">
        <f>SUMIFS(CERT_PRES!$P:$P,CERT_PRES!$A:$A,$A153,CERT_PRES!$Q:$Q,"JULIO")</f>
        <v>0</v>
      </c>
      <c r="BS153" s="520">
        <v>0</v>
      </c>
      <c r="BT153" s="539">
        <f>SUMIFS(CERT_PRES!$P:$P,CERT_PRES!$A:$A,$A153,CERT_PRES!$Q:$Q,"AGOSTO")</f>
        <v>0</v>
      </c>
      <c r="BU153" s="520">
        <v>0</v>
      </c>
      <c r="BV153" s="539">
        <f>SUMIFS(CERT_PRES!$P:$P,CERT_PRES!$A:$A,$A153,CERT_PRES!$Q:$Q,"SEPTIEMBRE")</f>
        <v>0</v>
      </c>
      <c r="BW153" s="520">
        <v>0</v>
      </c>
      <c r="BX153" s="539">
        <f>SUMIFS(CERT_PRES!$P:$P,CERT_PRES!$A:$A,$A153,CERT_PRES!$Q:$Q,"OCTUBRE")</f>
        <v>0</v>
      </c>
      <c r="BY153" s="520">
        <v>0</v>
      </c>
      <c r="BZ153" s="539">
        <f>SUMIFS(CERT_PRES!$P:$P,CERT_PRES!$A:$A,$A153,CERT_PRES!$Q:$Q,"NOVIEMBRE")</f>
        <v>0</v>
      </c>
      <c r="CA153" s="520">
        <v>0</v>
      </c>
      <c r="CB153" s="533">
        <f>SUMIFS(CERT_PRES!$P:$P,CERT_PRES!$A:$A,$A153,CERT_PRES!$Q:$Q,"DICIEMBRE")</f>
        <v>0</v>
      </c>
      <c r="CC153" s="533">
        <f t="shared" si="293"/>
        <v>0</v>
      </c>
      <c r="CD153" s="552" t="str">
        <f t="shared" si="294"/>
        <v>NO</v>
      </c>
      <c r="CE153" s="553" t="str">
        <f t="shared" si="295"/>
        <v>VALIDADO</v>
      </c>
      <c r="CF153" s="554">
        <f>+((SUMIFS(REPROGRAM!$U:$U,REPROGRAM!$B:$B,$A153,REPROGRAM!$AA:$AA,"NO"))-(SUMIFS(REPROGRAM!$V:$V,REPROGRAM!$B:$B,$A153,REPROGRAM!$AA:$AA,"NO")))</f>
        <v>0</v>
      </c>
      <c r="CG153" s="554">
        <f t="shared" si="296"/>
        <v>0</v>
      </c>
      <c r="CH153" s="554">
        <f t="shared" si="297"/>
        <v>0</v>
      </c>
      <c r="CI153" s="555" t="e">
        <f t="array" ref="CI153">IF(B153="","",INDEX(CATALOGO!C:C,MATCH(B153,CATALOGO!A:A,0)))</f>
        <v>#N/A</v>
      </c>
      <c r="CJ153" s="555" t="e">
        <f t="array" ref="CJ153">IF(B153="","",INDEX(CATALOGO!B:B,MATCH(B153,CATALOGO!A:A,0)))</f>
        <v>#N/A</v>
      </c>
      <c r="CK153" s="497" t="str">
        <f>IF(D153="","",INDEX(CATALOGO!G:G,MATCH(D153,CATALOGO!D:D,0)))</f>
        <v>COORDINACIÓN ZONAL 4</v>
      </c>
      <c r="CL153" s="497" t="str">
        <f>IF(D153="","",INDEX(CATALOGO!H:H,MATCH(D153,CATALOGO!D:D,0)))</f>
        <v>MANABI</v>
      </c>
      <c r="CM153" s="497" t="str">
        <f>IF(D153="","",INDEX(CATALOGO!I:I,MATCH(D153,CATALOGO!D:D,0)))</f>
        <v>CHONE</v>
      </c>
      <c r="CN153" s="556" t="str">
        <f t="array" ref="CN153">IF(H153="","",INDEX(CATALOGO!AE:AE,MATCH(H153,CATALOGO!AC:AC,0)))</f>
        <v>MANTENIMIENTOS</v>
      </c>
      <c r="CO153" s="497" t="str">
        <f t="shared" si="298"/>
        <v>NO APLICA</v>
      </c>
      <c r="CP153" s="497" t="str">
        <f>IF(E153="","",INDEX(CATALOGO!K:K,MATCH(POA_GC_2025!E153,CATALOGO!J:J,0)))</f>
        <v>CAL</v>
      </c>
      <c r="CQ153" s="497" t="str">
        <f t="shared" si="299"/>
        <v>CORRIENTE</v>
      </c>
      <c r="CR153" s="497" t="str">
        <f t="shared" si="300"/>
        <v>57000001</v>
      </c>
      <c r="CS153" s="562" t="str">
        <f>IFERROR(VLOOKUP(E153,CATALOGO!$AY$3:$AZ$24,2,0)," ")</f>
        <v>G42</v>
      </c>
      <c r="CT153" s="563" t="str">
        <f>IF(E153="","",INDEX(CATALOGO!AK:AK,MATCH(POA_GC_2025!E153,CATALOGO!AN:AN,0)))</f>
        <v>Mejorar las condiciones de vida de la población de forma integral, promoviendo el acceso equitativo a salud, vivienda y bienestar social.</v>
      </c>
      <c r="CU153" s="563" t="str">
        <f>IF(E153="","",INDEX(CATALOGO!AL:AL,MATCH(POA_GC_2025!E153,CATALOGO!AN:AN,0)))</f>
        <v>OE4 Incrementar la calidad en la prestación de los servicios de salud</v>
      </c>
      <c r="CV153" s="552" t="str">
        <f>IF(CU153="","",INDEX(CATALOGO!AM:AM,MATCH(POA_GC_2025!CU153,CATALOGO!AL:AL,0)))</f>
        <v>OE_4</v>
      </c>
      <c r="CW153" s="564"/>
      <c r="CX153" s="565">
        <f>SUMIFS(CERT_ACT_POA!AM:AM,CERT_ACT_POA!C:C,A153)</f>
        <v>0</v>
      </c>
      <c r="CY153" s="565">
        <f t="shared" si="301"/>
        <v>0</v>
      </c>
      <c r="CZ153" s="566">
        <f>SUMIFS(CERT_ACT_POA!$AD:$AD,CERT_ACT_POA!$C:$C,POA_GC_2025!$A153)</f>
        <v>0</v>
      </c>
      <c r="DA153" s="566">
        <f>SUMIFS(CERT_ACT_POA!$AE:$AE,CERT_ACT_POA!$C:$C,POA_GC_2025!$A153)</f>
        <v>0</v>
      </c>
      <c r="DB153" s="566">
        <f>SUMIFS(CERT_ACT_POA!$AF:$AF,CERT_ACT_POA!$C:$C,POA_GC_2025!$A153)</f>
        <v>0</v>
      </c>
      <c r="DC153" s="552" t="str">
        <f t="shared" si="302"/>
        <v>53</v>
      </c>
      <c r="DD153" s="509"/>
      <c r="DE153" s="573"/>
      <c r="DF153" s="574">
        <f>SUMIFS(CERT_PRES!$M:$M,CERT_PRES!$A:$A,$A153)</f>
        <v>0</v>
      </c>
      <c r="DG153" s="574">
        <f>SUMIFS(CERT_PRES!$O:$O,CERT_PRES!$A:$A,$A153)</f>
        <v>0</v>
      </c>
      <c r="DH153" s="574">
        <f>SUMIFS(CERT_PRES!$P:$P,CERT_PRES!$A:$A,$A153)</f>
        <v>0</v>
      </c>
      <c r="DI153" s="587">
        <f t="shared" si="303"/>
        <v>0</v>
      </c>
      <c r="DJ153" s="668">
        <f>IFERROR(VLOOKUP($A153,CERT_PRES!$A$6:$L$3884,12,0),0)</f>
        <v>0</v>
      </c>
      <c r="DK153" s="574" t="str">
        <f t="shared" si="304"/>
        <v>OK</v>
      </c>
      <c r="DL153" s="574" t="str">
        <f t="shared" si="305"/>
        <v>OK</v>
      </c>
      <c r="DM153" s="574" t="str">
        <f t="shared" si="306"/>
        <v/>
      </c>
      <c r="DN153" s="574" t="str">
        <f t="shared" si="307"/>
        <v/>
      </c>
      <c r="DO153" s="588">
        <f>IFERROR(VLOOKUP(A153,#REF!,82,0),0)</f>
        <v>0</v>
      </c>
      <c r="DP153" s="589">
        <f t="shared" si="308"/>
        <v>0</v>
      </c>
      <c r="DQ153" s="590">
        <f t="shared" si="309"/>
        <v>0</v>
      </c>
    </row>
    <row r="154" spans="1:121" s="39" customFormat="1" ht="17.25" customHeight="1">
      <c r="A154" s="3" t="s">
        <v>2882</v>
      </c>
      <c r="B154" s="470" t="str">
        <f>IF(D154="","",INDEX(CATALOGO!E:E,MATCH(D154,CATALOGO!D:D,0)))</f>
        <v>HOSPITAL GENERAL DE CHONE</v>
      </c>
      <c r="C154" s="218" t="s">
        <v>2431</v>
      </c>
      <c r="D154" s="471" t="s">
        <v>954</v>
      </c>
      <c r="E154" s="474" t="s">
        <v>475</v>
      </c>
      <c r="F154" s="471" t="str">
        <f t="shared" si="289"/>
        <v>000</v>
      </c>
      <c r="G154" s="472" t="s">
        <v>193</v>
      </c>
      <c r="H154" s="473">
        <v>530813</v>
      </c>
      <c r="I154" s="486" t="s">
        <v>1155</v>
      </c>
      <c r="J154" s="472" t="s">
        <v>193</v>
      </c>
      <c r="K154" s="487" t="str">
        <f>IF(J154="","",INDEX(CATALOGO!AT:AT,MATCH(POA_GC_2025!J154,CATALOGO!AS:AS,0)))</f>
        <v>0000</v>
      </c>
      <c r="L154" s="487" t="str">
        <f>IF(J154="","",INDEX(CATALOGO!AV:AV,MATCH(POA_GC_2025!J154,CATALOGO!AS:AS,0)))</f>
        <v>0000</v>
      </c>
      <c r="M154" s="488" t="str">
        <f>IF(D154="","",INDEX(CATALOGO!E:E,MATCH(D154,CATALOGO!D:D,0)))</f>
        <v>HOSPITAL GENERAL DE CHONE</v>
      </c>
      <c r="N154" s="489" t="str">
        <f>IF(E154="","",INDEX(CATALOGO!L:L,MATCH(POA_GC_2025!E154,CATALOGO!J:J,0)))</f>
        <v>GARANTIA DE LA CALIDAD DE LOS SERVICIOS DE SALUD</v>
      </c>
      <c r="O154" s="490" t="str">
        <f t="shared" si="290"/>
        <v>SIN PROYECTO</v>
      </c>
      <c r="P154" s="491" t="str">
        <f>IF(CR154="","",INDEX(CATALOGO!Q:Q,MATCH(POA_GC_2025!CR154,CATALOGO!P:P,0)))</f>
        <v>MANTENIMIENTO PREVENTIVO Y CORRECTIVO SANITARIO</v>
      </c>
      <c r="Q154" s="496" t="str">
        <f>IF(H154="","",INDEX(CATALOGO!AD:AD,MATCH(POA_GC_2025!H154,CATALOGO!AC:AC,0)))</f>
        <v>REPUESTOS Y ACCESORIOS</v>
      </c>
      <c r="R154" s="490" t="str">
        <f t="array" ref="R154">IF(J154="","",INDEX(CATALOGO!AR:AR,MATCH(J154,CATALOGO!AS:AS,0)))</f>
        <v>RECURSOS FISCALES</v>
      </c>
      <c r="S154" s="497" t="str">
        <f>IF(K154="","",INDEX(CATALOGO!AU:AU,MATCH(K154,CATALOGO!AT:AT,0)))</f>
        <v>SIN ORGANISMO</v>
      </c>
      <c r="T154" s="497" t="str">
        <f>IF(L154="","",INDEX(CATALOGO!AW:AW,MATCH(POA_GC_2025!L154,CATALOGO!AV:AV,0)))</f>
        <v>SIN CORRELATIVO</v>
      </c>
      <c r="U154" s="498" t="s">
        <v>495</v>
      </c>
      <c r="V154" s="499" t="s">
        <v>2477</v>
      </c>
      <c r="W154" s="499" t="s">
        <v>2478</v>
      </c>
      <c r="X154" s="500" t="str">
        <f t="array" ref="X154">IF(H154="","",INDEX(CATALOGO!AH:AH,MATCH(H154,CATALOGO!AC:AC,0)))</f>
        <v>02</v>
      </c>
      <c r="Y154" s="507" t="str">
        <f t="array" ref="Y154">IF(H154="","",INDEX(CATALOGO!AF:AF,MATCH(H154,CATALOGO!AC:AC,0)))</f>
        <v>NA</v>
      </c>
      <c r="Z154" s="507" t="str">
        <f t="array" ref="Z154">IF(H154="","",INDEX(CATALOGO!AG:AG,MATCH(H154,CATALOGO!AC:AC,0)))</f>
        <v>NA</v>
      </c>
      <c r="AA154" s="508" t="s">
        <v>194</v>
      </c>
      <c r="AB154" s="509"/>
      <c r="AC154" s="510" t="s">
        <v>208</v>
      </c>
      <c r="AD154" s="511" t="s">
        <v>41</v>
      </c>
      <c r="AE154" s="512">
        <v>46173</v>
      </c>
      <c r="AF154" s="512">
        <v>46188</v>
      </c>
      <c r="AG154" s="512">
        <v>46167</v>
      </c>
      <c r="AH154" s="512">
        <v>46190</v>
      </c>
      <c r="AI154" s="512">
        <v>46193</v>
      </c>
      <c r="AJ154" s="519"/>
      <c r="AK154" s="512">
        <v>46203</v>
      </c>
      <c r="AL154" s="512">
        <v>46387</v>
      </c>
      <c r="AM154" s="511" t="s">
        <v>41</v>
      </c>
      <c r="AN154" s="520">
        <v>0</v>
      </c>
      <c r="AO154" s="520">
        <v>0</v>
      </c>
      <c r="AP154" s="520">
        <v>0</v>
      </c>
      <c r="AQ154" s="520">
        <v>0</v>
      </c>
      <c r="AR154" s="520">
        <v>0</v>
      </c>
      <c r="AS154" s="520">
        <v>0</v>
      </c>
      <c r="AT154" s="520">
        <v>0</v>
      </c>
      <c r="AU154" s="520">
        <v>0</v>
      </c>
      <c r="AV154" s="520">
        <v>0</v>
      </c>
      <c r="AW154" s="520">
        <v>0</v>
      </c>
      <c r="AX154" s="520">
        <v>0</v>
      </c>
      <c r="AY154" s="520">
        <v>0</v>
      </c>
      <c r="AZ154" s="533">
        <f t="shared" si="291"/>
        <v>0</v>
      </c>
      <c r="BA154" s="509"/>
      <c r="BB154" s="534">
        <f>SUMIFS(REPROGRAM!W:W,REPROGRAM!B:B,POA_GC_2025!A154)</f>
        <v>0</v>
      </c>
      <c r="BC154" s="534">
        <f>SUMIFS(REPROGRAM!Y:Y,REPROGRAM!B:B,POA_GC_2025!A154)</f>
        <v>0</v>
      </c>
      <c r="BD154" s="534">
        <f t="shared" si="292"/>
        <v>0</v>
      </c>
      <c r="BE154" s="520">
        <v>0</v>
      </c>
      <c r="BF154" s="539">
        <f>SUMIFS(CERT_PRES!$P:$P,CERT_PRES!$A:$A,$A154,CERT_PRES!$Q:$Q,"ENERO")</f>
        <v>0</v>
      </c>
      <c r="BG154" s="520">
        <v>0</v>
      </c>
      <c r="BH154" s="539">
        <f>SUMIFS(CERT_PRES!$P:$P,CERT_PRES!$A:$A,$A154,CERT_PRES!$Q:$Q,"FEBRERO")</f>
        <v>0</v>
      </c>
      <c r="BI154" s="520">
        <v>0</v>
      </c>
      <c r="BJ154" s="539">
        <f>SUMIFS(CERT_PRES!$P:$P,CERT_PRES!$A:$A,$A154,CERT_PRES!$Q:$Q,"MARZO")</f>
        <v>0</v>
      </c>
      <c r="BK154" s="520">
        <v>0</v>
      </c>
      <c r="BL154" s="539">
        <f>SUMIFS(CERT_PRES!$P:$P,CERT_PRES!$A:$A,$A154,CERT_PRES!$Q:$Q,"ABRIL")</f>
        <v>0</v>
      </c>
      <c r="BM154" s="520">
        <v>0</v>
      </c>
      <c r="BN154" s="539">
        <f>SUMIFS(CERT_PRES!$P:$P,CERT_PRES!$A:$A,$A154,CERT_PRES!$Q:$Q,"MAYO")</f>
        <v>0</v>
      </c>
      <c r="BO154" s="520">
        <v>0</v>
      </c>
      <c r="BP154" s="539">
        <f>SUMIFS(CERT_PRES!$P:$P,CERT_PRES!$A:$A,$A154,CERT_PRES!$Q:$Q,"JUNIO")</f>
        <v>0</v>
      </c>
      <c r="BQ154" s="520">
        <v>0</v>
      </c>
      <c r="BR154" s="539">
        <f>SUMIFS(CERT_PRES!$P:$P,CERT_PRES!$A:$A,$A154,CERT_PRES!$Q:$Q,"JULIO")</f>
        <v>0</v>
      </c>
      <c r="BS154" s="520">
        <v>0</v>
      </c>
      <c r="BT154" s="539">
        <f>SUMIFS(CERT_PRES!$P:$P,CERT_PRES!$A:$A,$A154,CERT_PRES!$Q:$Q,"AGOSTO")</f>
        <v>0</v>
      </c>
      <c r="BU154" s="520">
        <v>0</v>
      </c>
      <c r="BV154" s="539">
        <f>SUMIFS(CERT_PRES!$P:$P,CERT_PRES!$A:$A,$A154,CERT_PRES!$Q:$Q,"SEPTIEMBRE")</f>
        <v>0</v>
      </c>
      <c r="BW154" s="520">
        <v>0</v>
      </c>
      <c r="BX154" s="539">
        <f>SUMIFS(CERT_PRES!$P:$P,CERT_PRES!$A:$A,$A154,CERT_PRES!$Q:$Q,"OCTUBRE")</f>
        <v>0</v>
      </c>
      <c r="BY154" s="520">
        <v>0</v>
      </c>
      <c r="BZ154" s="539">
        <f>SUMIFS(CERT_PRES!$P:$P,CERT_PRES!$A:$A,$A154,CERT_PRES!$Q:$Q,"NOVIEMBRE")</f>
        <v>0</v>
      </c>
      <c r="CA154" s="520">
        <v>0</v>
      </c>
      <c r="CB154" s="533">
        <f>SUMIFS(CERT_PRES!$P:$P,CERT_PRES!$A:$A,$A154,CERT_PRES!$Q:$Q,"DICIEMBRE")</f>
        <v>0</v>
      </c>
      <c r="CC154" s="533">
        <f t="shared" si="293"/>
        <v>0</v>
      </c>
      <c r="CD154" s="552" t="str">
        <f t="shared" si="294"/>
        <v>NO</v>
      </c>
      <c r="CE154" s="553" t="str">
        <f t="shared" si="295"/>
        <v>VALIDADO</v>
      </c>
      <c r="CF154" s="554">
        <f>+((SUMIFS(REPROGRAM!$U:$U,REPROGRAM!$B:$B,$A154,REPROGRAM!$AA:$AA,"NO"))-(SUMIFS(REPROGRAM!$V:$V,REPROGRAM!$B:$B,$A154,REPROGRAM!$AA:$AA,"NO")))</f>
        <v>0</v>
      </c>
      <c r="CG154" s="554">
        <f t="shared" si="296"/>
        <v>0</v>
      </c>
      <c r="CH154" s="554">
        <f t="shared" si="297"/>
        <v>0</v>
      </c>
      <c r="CI154" s="555" t="e">
        <f t="array" ref="CI154">IF(B154="","",INDEX(CATALOGO!C:C,MATCH(B154,CATALOGO!A:A,0)))</f>
        <v>#N/A</v>
      </c>
      <c r="CJ154" s="555" t="e">
        <f t="array" ref="CJ154">IF(B154="","",INDEX(CATALOGO!B:B,MATCH(B154,CATALOGO!A:A,0)))</f>
        <v>#N/A</v>
      </c>
      <c r="CK154" s="497" t="str">
        <f>IF(D154="","",INDEX(CATALOGO!G:G,MATCH(D154,CATALOGO!D:D,0)))</f>
        <v>COORDINACIÓN ZONAL 4</v>
      </c>
      <c r="CL154" s="497" t="str">
        <f>IF(D154="","",INDEX(CATALOGO!H:H,MATCH(D154,CATALOGO!D:D,0)))</f>
        <v>MANABI</v>
      </c>
      <c r="CM154" s="497" t="str">
        <f>IF(D154="","",INDEX(CATALOGO!I:I,MATCH(D154,CATALOGO!D:D,0)))</f>
        <v>CHONE</v>
      </c>
      <c r="CN154" s="556" t="str">
        <f t="array" ref="CN154">IF(H154="","",INDEX(CATALOGO!AE:AE,MATCH(H154,CATALOGO!AC:AC,0)))</f>
        <v>MANTENIMIENTOS</v>
      </c>
      <c r="CO154" s="497" t="str">
        <f t="shared" si="298"/>
        <v>NO APLICA</v>
      </c>
      <c r="CP154" s="497" t="str">
        <f>IF(E154="","",INDEX(CATALOGO!K:K,MATCH(POA_GC_2025!E154,CATALOGO!J:J,0)))</f>
        <v>CAL</v>
      </c>
      <c r="CQ154" s="497" t="str">
        <f t="shared" si="299"/>
        <v>CORRIENTE</v>
      </c>
      <c r="CR154" s="497" t="str">
        <f t="shared" si="300"/>
        <v>57000001</v>
      </c>
      <c r="CS154" s="562" t="str">
        <f>IFERROR(VLOOKUP(E154,CATALOGO!$AY$3:$AZ$24,2,0)," ")</f>
        <v>G42</v>
      </c>
      <c r="CT154" s="563" t="str">
        <f>IF(E154="","",INDEX(CATALOGO!AK:AK,MATCH(POA_GC_2025!E154,CATALOGO!AN:AN,0)))</f>
        <v>Mejorar las condiciones de vida de la población de forma integral, promoviendo el acceso equitativo a salud, vivienda y bienestar social.</v>
      </c>
      <c r="CU154" s="563" t="str">
        <f>IF(E154="","",INDEX(CATALOGO!AL:AL,MATCH(POA_GC_2025!E154,CATALOGO!AN:AN,0)))</f>
        <v>OE4 Incrementar la calidad en la prestación de los servicios de salud</v>
      </c>
      <c r="CV154" s="552" t="str">
        <f>IF(CU154="","",INDEX(CATALOGO!AM:AM,MATCH(POA_GC_2025!CU154,CATALOGO!AL:AL,0)))</f>
        <v>OE_4</v>
      </c>
      <c r="CW154" s="564"/>
      <c r="CX154" s="565">
        <f>SUMIFS(CERT_ACT_POA!AM:AM,CERT_ACT_POA!C:C,A154)</f>
        <v>0</v>
      </c>
      <c r="CY154" s="565">
        <f t="shared" si="301"/>
        <v>0</v>
      </c>
      <c r="CZ154" s="566">
        <f>SUMIFS(CERT_ACT_POA!$AD:$AD,CERT_ACT_POA!$C:$C,POA_GC_2025!$A154)</f>
        <v>0</v>
      </c>
      <c r="DA154" s="566">
        <f>SUMIFS(CERT_ACT_POA!$AE:$AE,CERT_ACT_POA!$C:$C,POA_GC_2025!$A154)</f>
        <v>0</v>
      </c>
      <c r="DB154" s="566">
        <f>SUMIFS(CERT_ACT_POA!$AF:$AF,CERT_ACT_POA!$C:$C,POA_GC_2025!$A154)</f>
        <v>0</v>
      </c>
      <c r="DC154" s="552" t="str">
        <f t="shared" si="302"/>
        <v>53</v>
      </c>
      <c r="DD154" s="509"/>
      <c r="DE154" s="573"/>
      <c r="DF154" s="574">
        <f>SUMIFS(CERT_PRES!$M:$M,CERT_PRES!$A:$A,$A154)</f>
        <v>0</v>
      </c>
      <c r="DG154" s="574">
        <f>SUMIFS(CERT_PRES!$O:$O,CERT_PRES!$A:$A,$A154)</f>
        <v>0</v>
      </c>
      <c r="DH154" s="574">
        <f>SUMIFS(CERT_PRES!$P:$P,CERT_PRES!$A:$A,$A154)</f>
        <v>0</v>
      </c>
      <c r="DI154" s="587">
        <f t="shared" si="303"/>
        <v>0</v>
      </c>
      <c r="DJ154" s="668">
        <f>IFERROR(VLOOKUP($A154,CERT_PRES!$A$6:$L$3884,12,0),0)</f>
        <v>0</v>
      </c>
      <c r="DK154" s="574" t="str">
        <f t="shared" si="304"/>
        <v>OK</v>
      </c>
      <c r="DL154" s="574" t="str">
        <f t="shared" si="305"/>
        <v>OK</v>
      </c>
      <c r="DM154" s="574" t="str">
        <f t="shared" si="306"/>
        <v/>
      </c>
      <c r="DN154" s="574" t="str">
        <f t="shared" si="307"/>
        <v/>
      </c>
      <c r="DO154" s="588">
        <f>IFERROR(VLOOKUP(A154,#REF!,82,0),0)</f>
        <v>0</v>
      </c>
      <c r="DP154" s="589">
        <f t="shared" si="308"/>
        <v>0</v>
      </c>
      <c r="DQ154" s="590">
        <f t="shared" si="309"/>
        <v>0</v>
      </c>
    </row>
    <row r="155" spans="1:121" s="39" customFormat="1" ht="17.25" customHeight="1">
      <c r="A155" s="3" t="s">
        <v>2883</v>
      </c>
      <c r="B155" s="470" t="str">
        <f>IF(D155="","",INDEX(CATALOGO!E:E,MATCH(D155,CATALOGO!D:D,0)))</f>
        <v>HOSPITAL GENERAL DE CHONE</v>
      </c>
      <c r="C155" s="218" t="s">
        <v>2431</v>
      </c>
      <c r="D155" s="471" t="s">
        <v>954</v>
      </c>
      <c r="E155" s="474" t="s">
        <v>475</v>
      </c>
      <c r="F155" s="471" t="str">
        <f t="shared" si="289"/>
        <v>000</v>
      </c>
      <c r="G155" s="472" t="s">
        <v>193</v>
      </c>
      <c r="H155" s="473">
        <v>530813</v>
      </c>
      <c r="I155" s="486" t="s">
        <v>1155</v>
      </c>
      <c r="J155" s="472" t="s">
        <v>193</v>
      </c>
      <c r="K155" s="487" t="str">
        <f>IF(J155="","",INDEX(CATALOGO!AT:AT,MATCH(POA_GC_2025!J155,CATALOGO!AS:AS,0)))</f>
        <v>0000</v>
      </c>
      <c r="L155" s="487" t="str">
        <f>IF(J155="","",INDEX(CATALOGO!AV:AV,MATCH(POA_GC_2025!J155,CATALOGO!AS:AS,0)))</f>
        <v>0000</v>
      </c>
      <c r="M155" s="488" t="str">
        <f>IF(D155="","",INDEX(CATALOGO!E:E,MATCH(D155,CATALOGO!D:D,0)))</f>
        <v>HOSPITAL GENERAL DE CHONE</v>
      </c>
      <c r="N155" s="489" t="str">
        <f>IF(E155="","",INDEX(CATALOGO!L:L,MATCH(POA_GC_2025!E155,CATALOGO!J:J,0)))</f>
        <v>GARANTIA DE LA CALIDAD DE LOS SERVICIOS DE SALUD</v>
      </c>
      <c r="O155" s="490" t="str">
        <f t="shared" si="290"/>
        <v>SIN PROYECTO</v>
      </c>
      <c r="P155" s="491" t="str">
        <f>IF(CR155="","",INDEX(CATALOGO!Q:Q,MATCH(POA_GC_2025!CR155,CATALOGO!P:P,0)))</f>
        <v>MANTENIMIENTO PREVENTIVO Y CORRECTIVO SANITARIO</v>
      </c>
      <c r="Q155" s="496" t="str">
        <f>IF(H155="","",INDEX(CATALOGO!AD:AD,MATCH(POA_GC_2025!H155,CATALOGO!AC:AC,0)))</f>
        <v>REPUESTOS Y ACCESORIOS</v>
      </c>
      <c r="R155" s="490" t="str">
        <f t="array" ref="R155">IF(J155="","",INDEX(CATALOGO!AR:AR,MATCH(J155,CATALOGO!AS:AS,0)))</f>
        <v>RECURSOS FISCALES</v>
      </c>
      <c r="S155" s="497" t="str">
        <f>IF(K155="","",INDEX(CATALOGO!AU:AU,MATCH(K155,CATALOGO!AT:AT,0)))</f>
        <v>SIN ORGANISMO</v>
      </c>
      <c r="T155" s="497" t="str">
        <f>IF(L155="","",INDEX(CATALOGO!AW:AW,MATCH(POA_GC_2025!L155,CATALOGO!AV:AV,0)))</f>
        <v>SIN CORRELATIVO</v>
      </c>
      <c r="U155" s="498" t="s">
        <v>495</v>
      </c>
      <c r="V155" s="499" t="s">
        <v>2477</v>
      </c>
      <c r="W155" s="499" t="s">
        <v>2478</v>
      </c>
      <c r="X155" s="500" t="str">
        <f t="array" ref="X155">IF(H155="","",INDEX(CATALOGO!AH:AH,MATCH(H155,CATALOGO!AC:AC,0)))</f>
        <v>02</v>
      </c>
      <c r="Y155" s="507" t="str">
        <f t="array" ref="Y155">IF(H155="","",INDEX(CATALOGO!AF:AF,MATCH(H155,CATALOGO!AC:AC,0)))</f>
        <v>NA</v>
      </c>
      <c r="Z155" s="507" t="str">
        <f t="array" ref="Z155">IF(H155="","",INDEX(CATALOGO!AG:AG,MATCH(H155,CATALOGO!AC:AC,0)))</f>
        <v>NA</v>
      </c>
      <c r="AA155" s="508" t="s">
        <v>194</v>
      </c>
      <c r="AB155" s="509"/>
      <c r="AC155" s="510" t="s">
        <v>208</v>
      </c>
      <c r="AD155" s="511" t="s">
        <v>41</v>
      </c>
      <c r="AE155" s="512">
        <v>46173</v>
      </c>
      <c r="AF155" s="512">
        <v>46188</v>
      </c>
      <c r="AG155" s="512">
        <v>46167</v>
      </c>
      <c r="AH155" s="512">
        <v>46190</v>
      </c>
      <c r="AI155" s="512">
        <v>46193</v>
      </c>
      <c r="AJ155" s="519"/>
      <c r="AK155" s="512">
        <v>46203</v>
      </c>
      <c r="AL155" s="512">
        <v>46387</v>
      </c>
      <c r="AM155" s="511" t="s">
        <v>41</v>
      </c>
      <c r="AN155" s="520">
        <v>0</v>
      </c>
      <c r="AO155" s="520">
        <v>0</v>
      </c>
      <c r="AP155" s="520">
        <v>0</v>
      </c>
      <c r="AQ155" s="520">
        <v>0</v>
      </c>
      <c r="AR155" s="520">
        <v>0</v>
      </c>
      <c r="AS155" s="520">
        <v>0</v>
      </c>
      <c r="AT155" s="520">
        <v>0</v>
      </c>
      <c r="AU155" s="520">
        <v>0</v>
      </c>
      <c r="AV155" s="520">
        <v>0</v>
      </c>
      <c r="AW155" s="520">
        <v>0</v>
      </c>
      <c r="AX155" s="520">
        <v>0</v>
      </c>
      <c r="AY155" s="520">
        <v>0</v>
      </c>
      <c r="AZ155" s="533">
        <f t="shared" si="291"/>
        <v>0</v>
      </c>
      <c r="BA155" s="509"/>
      <c r="BB155" s="534">
        <f>SUMIFS(REPROGRAM!W:W,REPROGRAM!B:B,POA_GC_2025!A155)</f>
        <v>0</v>
      </c>
      <c r="BC155" s="534">
        <f>SUMIFS(REPROGRAM!Y:Y,REPROGRAM!B:B,POA_GC_2025!A155)</f>
        <v>0</v>
      </c>
      <c r="BD155" s="534">
        <f t="shared" si="292"/>
        <v>0</v>
      </c>
      <c r="BE155" s="520">
        <v>0</v>
      </c>
      <c r="BF155" s="539">
        <f>SUMIFS(CERT_PRES!$P:$P,CERT_PRES!$A:$A,$A155,CERT_PRES!$Q:$Q,"ENERO")</f>
        <v>0</v>
      </c>
      <c r="BG155" s="520">
        <v>0</v>
      </c>
      <c r="BH155" s="539">
        <f>SUMIFS(CERT_PRES!$P:$P,CERT_PRES!$A:$A,$A155,CERT_PRES!$Q:$Q,"FEBRERO")</f>
        <v>0</v>
      </c>
      <c r="BI155" s="520">
        <v>0</v>
      </c>
      <c r="BJ155" s="539">
        <f>SUMIFS(CERT_PRES!$P:$P,CERT_PRES!$A:$A,$A155,CERT_PRES!$Q:$Q,"MARZO")</f>
        <v>0</v>
      </c>
      <c r="BK155" s="520">
        <v>0</v>
      </c>
      <c r="BL155" s="539">
        <f>SUMIFS(CERT_PRES!$P:$P,CERT_PRES!$A:$A,$A155,CERT_PRES!$Q:$Q,"ABRIL")</f>
        <v>0</v>
      </c>
      <c r="BM155" s="520">
        <v>0</v>
      </c>
      <c r="BN155" s="539">
        <f>SUMIFS(CERT_PRES!$P:$P,CERT_PRES!$A:$A,$A155,CERT_PRES!$Q:$Q,"MAYO")</f>
        <v>0</v>
      </c>
      <c r="BO155" s="520">
        <v>0</v>
      </c>
      <c r="BP155" s="539">
        <f>SUMIFS(CERT_PRES!$P:$P,CERT_PRES!$A:$A,$A155,CERT_PRES!$Q:$Q,"JUNIO")</f>
        <v>0</v>
      </c>
      <c r="BQ155" s="520">
        <v>0</v>
      </c>
      <c r="BR155" s="539">
        <f>SUMIFS(CERT_PRES!$P:$P,CERT_PRES!$A:$A,$A155,CERT_PRES!$Q:$Q,"JULIO")</f>
        <v>0</v>
      </c>
      <c r="BS155" s="520">
        <v>0</v>
      </c>
      <c r="BT155" s="539">
        <f>SUMIFS(CERT_PRES!$P:$P,CERT_PRES!$A:$A,$A155,CERT_PRES!$Q:$Q,"AGOSTO")</f>
        <v>0</v>
      </c>
      <c r="BU155" s="520">
        <v>0</v>
      </c>
      <c r="BV155" s="539">
        <f>SUMIFS(CERT_PRES!$P:$P,CERT_PRES!$A:$A,$A155,CERT_PRES!$Q:$Q,"SEPTIEMBRE")</f>
        <v>0</v>
      </c>
      <c r="BW155" s="520">
        <v>0</v>
      </c>
      <c r="BX155" s="539">
        <f>SUMIFS(CERT_PRES!$P:$P,CERT_PRES!$A:$A,$A155,CERT_PRES!$Q:$Q,"OCTUBRE")</f>
        <v>0</v>
      </c>
      <c r="BY155" s="520">
        <v>0</v>
      </c>
      <c r="BZ155" s="539">
        <f>SUMIFS(CERT_PRES!$P:$P,CERT_PRES!$A:$A,$A155,CERT_PRES!$Q:$Q,"NOVIEMBRE")</f>
        <v>0</v>
      </c>
      <c r="CA155" s="520">
        <v>0</v>
      </c>
      <c r="CB155" s="533">
        <f>SUMIFS(CERT_PRES!$P:$P,CERT_PRES!$A:$A,$A155,CERT_PRES!$Q:$Q,"DICIEMBRE")</f>
        <v>0</v>
      </c>
      <c r="CC155" s="533">
        <f t="shared" si="293"/>
        <v>0</v>
      </c>
      <c r="CD155" s="552" t="str">
        <f t="shared" si="294"/>
        <v>NO</v>
      </c>
      <c r="CE155" s="553" t="str">
        <f t="shared" si="295"/>
        <v>VALIDADO</v>
      </c>
      <c r="CF155" s="554">
        <f>+((SUMIFS(REPROGRAM!$U:$U,REPROGRAM!$B:$B,$A155,REPROGRAM!$AA:$AA,"NO"))-(SUMIFS(REPROGRAM!$V:$V,REPROGRAM!$B:$B,$A155,REPROGRAM!$AA:$AA,"NO")))</f>
        <v>0</v>
      </c>
      <c r="CG155" s="554">
        <f t="shared" si="296"/>
        <v>0</v>
      </c>
      <c r="CH155" s="554">
        <f t="shared" si="297"/>
        <v>0</v>
      </c>
      <c r="CI155" s="555" t="e">
        <f t="array" ref="CI155">IF(B155="","",INDEX(CATALOGO!C:C,MATCH(B155,CATALOGO!A:A,0)))</f>
        <v>#N/A</v>
      </c>
      <c r="CJ155" s="555" t="e">
        <f t="array" ref="CJ155">IF(B155="","",INDEX(CATALOGO!B:B,MATCH(B155,CATALOGO!A:A,0)))</f>
        <v>#N/A</v>
      </c>
      <c r="CK155" s="497" t="str">
        <f>IF(D155="","",INDEX(CATALOGO!G:G,MATCH(D155,CATALOGO!D:D,0)))</f>
        <v>COORDINACIÓN ZONAL 4</v>
      </c>
      <c r="CL155" s="497" t="str">
        <f>IF(D155="","",INDEX(CATALOGO!H:H,MATCH(D155,CATALOGO!D:D,0)))</f>
        <v>MANABI</v>
      </c>
      <c r="CM155" s="497" t="str">
        <f>IF(D155="","",INDEX(CATALOGO!I:I,MATCH(D155,CATALOGO!D:D,0)))</f>
        <v>CHONE</v>
      </c>
      <c r="CN155" s="556" t="str">
        <f t="array" ref="CN155">IF(H155="","",INDEX(CATALOGO!AE:AE,MATCH(H155,CATALOGO!AC:AC,0)))</f>
        <v>MANTENIMIENTOS</v>
      </c>
      <c r="CO155" s="497" t="str">
        <f t="shared" si="298"/>
        <v>NO APLICA</v>
      </c>
      <c r="CP155" s="497" t="str">
        <f>IF(E155="","",INDEX(CATALOGO!K:K,MATCH(POA_GC_2025!E155,CATALOGO!J:J,0)))</f>
        <v>CAL</v>
      </c>
      <c r="CQ155" s="497" t="str">
        <f t="shared" si="299"/>
        <v>CORRIENTE</v>
      </c>
      <c r="CR155" s="497" t="str">
        <f t="shared" si="300"/>
        <v>57000001</v>
      </c>
      <c r="CS155" s="562" t="str">
        <f>IFERROR(VLOOKUP(E155,CATALOGO!$AY$3:$AZ$24,2,0)," ")</f>
        <v>G42</v>
      </c>
      <c r="CT155" s="563" t="str">
        <f>IF(E155="","",INDEX(CATALOGO!AK:AK,MATCH(POA_GC_2025!E155,CATALOGO!AN:AN,0)))</f>
        <v>Mejorar las condiciones de vida de la población de forma integral, promoviendo el acceso equitativo a salud, vivienda y bienestar social.</v>
      </c>
      <c r="CU155" s="563" t="str">
        <f>IF(E155="","",INDEX(CATALOGO!AL:AL,MATCH(POA_GC_2025!E155,CATALOGO!AN:AN,0)))</f>
        <v>OE4 Incrementar la calidad en la prestación de los servicios de salud</v>
      </c>
      <c r="CV155" s="552" t="str">
        <f>IF(CU155="","",INDEX(CATALOGO!AM:AM,MATCH(POA_GC_2025!CU155,CATALOGO!AL:AL,0)))</f>
        <v>OE_4</v>
      </c>
      <c r="CW155" s="564"/>
      <c r="CX155" s="565">
        <f>SUMIFS(CERT_ACT_POA!AM:AM,CERT_ACT_POA!C:C,A155)</f>
        <v>0</v>
      </c>
      <c r="CY155" s="565">
        <f t="shared" si="301"/>
        <v>0</v>
      </c>
      <c r="CZ155" s="566">
        <f>SUMIFS(CERT_ACT_POA!$AD:$AD,CERT_ACT_POA!$C:$C,POA_GC_2025!$A155)</f>
        <v>0</v>
      </c>
      <c r="DA155" s="566">
        <f>SUMIFS(CERT_ACT_POA!$AE:$AE,CERT_ACT_POA!$C:$C,POA_GC_2025!$A155)</f>
        <v>0</v>
      </c>
      <c r="DB155" s="566">
        <f>SUMIFS(CERT_ACT_POA!$AF:$AF,CERT_ACT_POA!$C:$C,POA_GC_2025!$A155)</f>
        <v>0</v>
      </c>
      <c r="DC155" s="552" t="str">
        <f t="shared" si="302"/>
        <v>53</v>
      </c>
      <c r="DD155" s="509"/>
      <c r="DE155" s="573"/>
      <c r="DF155" s="574">
        <f>SUMIFS(CERT_PRES!$M:$M,CERT_PRES!$A:$A,$A155)</f>
        <v>0</v>
      </c>
      <c r="DG155" s="574">
        <f>SUMIFS(CERT_PRES!$O:$O,CERT_PRES!$A:$A,$A155)</f>
        <v>0</v>
      </c>
      <c r="DH155" s="574">
        <f>SUMIFS(CERT_PRES!$P:$P,CERT_PRES!$A:$A,$A155)</f>
        <v>0</v>
      </c>
      <c r="DI155" s="587">
        <f t="shared" si="303"/>
        <v>0</v>
      </c>
      <c r="DJ155" s="668">
        <f>IFERROR(VLOOKUP($A155,CERT_PRES!$A$6:$L$3884,12,0),0)</f>
        <v>0</v>
      </c>
      <c r="DK155" s="574" t="str">
        <f t="shared" si="304"/>
        <v>OK</v>
      </c>
      <c r="DL155" s="574" t="str">
        <f t="shared" si="305"/>
        <v>OK</v>
      </c>
      <c r="DM155" s="574" t="str">
        <f t="shared" si="306"/>
        <v/>
      </c>
      <c r="DN155" s="574" t="str">
        <f t="shared" si="307"/>
        <v/>
      </c>
      <c r="DO155" s="588">
        <f>IFERROR(VLOOKUP(A155,#REF!,82,0),0)</f>
        <v>0</v>
      </c>
      <c r="DP155" s="589">
        <f t="shared" si="308"/>
        <v>0</v>
      </c>
      <c r="DQ155" s="590">
        <f t="shared" si="309"/>
        <v>0</v>
      </c>
    </row>
    <row r="156" spans="1:121" s="39" customFormat="1" ht="17.25" customHeight="1">
      <c r="A156" s="3" t="s">
        <v>2884</v>
      </c>
      <c r="B156" s="470" t="str">
        <f>IF(D156="","",INDEX(CATALOGO!E:E,MATCH(D156,CATALOGO!D:D,0)))</f>
        <v>HOSPITAL GENERAL DE CHONE</v>
      </c>
      <c r="C156" s="218" t="s">
        <v>2431</v>
      </c>
      <c r="D156" s="471" t="s">
        <v>954</v>
      </c>
      <c r="E156" s="474" t="s">
        <v>475</v>
      </c>
      <c r="F156" s="471" t="str">
        <f t="shared" si="289"/>
        <v>000</v>
      </c>
      <c r="G156" s="472" t="s">
        <v>193</v>
      </c>
      <c r="H156" s="473">
        <v>530813</v>
      </c>
      <c r="I156" s="486" t="s">
        <v>1155</v>
      </c>
      <c r="J156" s="472" t="s">
        <v>193</v>
      </c>
      <c r="K156" s="487" t="str">
        <f>IF(J156="","",INDEX(CATALOGO!AT:AT,MATCH(POA_GC_2025!J156,CATALOGO!AS:AS,0)))</f>
        <v>0000</v>
      </c>
      <c r="L156" s="487" t="str">
        <f>IF(J156="","",INDEX(CATALOGO!AV:AV,MATCH(POA_GC_2025!J156,CATALOGO!AS:AS,0)))</f>
        <v>0000</v>
      </c>
      <c r="M156" s="488" t="str">
        <f>IF(D156="","",INDEX(CATALOGO!E:E,MATCH(D156,CATALOGO!D:D,0)))</f>
        <v>HOSPITAL GENERAL DE CHONE</v>
      </c>
      <c r="N156" s="489" t="str">
        <f>IF(E156="","",INDEX(CATALOGO!L:L,MATCH(POA_GC_2025!E156,CATALOGO!J:J,0)))</f>
        <v>GARANTIA DE LA CALIDAD DE LOS SERVICIOS DE SALUD</v>
      </c>
      <c r="O156" s="490" t="str">
        <f t="shared" si="290"/>
        <v>SIN PROYECTO</v>
      </c>
      <c r="P156" s="491" t="str">
        <f>IF(CR156="","",INDEX(CATALOGO!Q:Q,MATCH(POA_GC_2025!CR156,CATALOGO!P:P,0)))</f>
        <v>MANTENIMIENTO PREVENTIVO Y CORRECTIVO SANITARIO</v>
      </c>
      <c r="Q156" s="496" t="str">
        <f>IF(H156="","",INDEX(CATALOGO!AD:AD,MATCH(POA_GC_2025!H156,CATALOGO!AC:AC,0)))</f>
        <v>REPUESTOS Y ACCESORIOS</v>
      </c>
      <c r="R156" s="490" t="str">
        <f t="array" ref="R156">IF(J156="","",INDEX(CATALOGO!AR:AR,MATCH(J156,CATALOGO!AS:AS,0)))</f>
        <v>RECURSOS FISCALES</v>
      </c>
      <c r="S156" s="497" t="str">
        <f>IF(K156="","",INDEX(CATALOGO!AU:AU,MATCH(K156,CATALOGO!AT:AT,0)))</f>
        <v>SIN ORGANISMO</v>
      </c>
      <c r="T156" s="497" t="str">
        <f>IF(L156="","",INDEX(CATALOGO!AW:AW,MATCH(POA_GC_2025!L156,CATALOGO!AV:AV,0)))</f>
        <v>SIN CORRELATIVO</v>
      </c>
      <c r="U156" s="498" t="s">
        <v>495</v>
      </c>
      <c r="V156" s="499" t="s">
        <v>2477</v>
      </c>
      <c r="W156" s="499" t="s">
        <v>2478</v>
      </c>
      <c r="X156" s="500" t="str">
        <f t="array" ref="X156">IF(H156="","",INDEX(CATALOGO!AH:AH,MATCH(H156,CATALOGO!AC:AC,0)))</f>
        <v>02</v>
      </c>
      <c r="Y156" s="507" t="str">
        <f t="array" ref="Y156">IF(H156="","",INDEX(CATALOGO!AF:AF,MATCH(H156,CATALOGO!AC:AC,0)))</f>
        <v>NA</v>
      </c>
      <c r="Z156" s="507" t="str">
        <f t="array" ref="Z156">IF(H156="","",INDEX(CATALOGO!AG:AG,MATCH(H156,CATALOGO!AC:AC,0)))</f>
        <v>NA</v>
      </c>
      <c r="AA156" s="508" t="s">
        <v>194</v>
      </c>
      <c r="AB156" s="509"/>
      <c r="AC156" s="510" t="s">
        <v>208</v>
      </c>
      <c r="AD156" s="511" t="s">
        <v>41</v>
      </c>
      <c r="AE156" s="512">
        <v>46173</v>
      </c>
      <c r="AF156" s="512">
        <v>46188</v>
      </c>
      <c r="AG156" s="512">
        <v>46167</v>
      </c>
      <c r="AH156" s="512">
        <v>46190</v>
      </c>
      <c r="AI156" s="512">
        <v>46193</v>
      </c>
      <c r="AJ156" s="519"/>
      <c r="AK156" s="512">
        <v>46203</v>
      </c>
      <c r="AL156" s="512">
        <v>46387</v>
      </c>
      <c r="AM156" s="511" t="s">
        <v>41</v>
      </c>
      <c r="AN156" s="520">
        <v>0</v>
      </c>
      <c r="AO156" s="520">
        <v>0</v>
      </c>
      <c r="AP156" s="520">
        <v>0</v>
      </c>
      <c r="AQ156" s="520">
        <v>0</v>
      </c>
      <c r="AR156" s="520">
        <v>0</v>
      </c>
      <c r="AS156" s="520">
        <v>0</v>
      </c>
      <c r="AT156" s="520">
        <v>0</v>
      </c>
      <c r="AU156" s="520">
        <v>0</v>
      </c>
      <c r="AV156" s="520">
        <v>0</v>
      </c>
      <c r="AW156" s="520">
        <v>0</v>
      </c>
      <c r="AX156" s="520">
        <v>0</v>
      </c>
      <c r="AY156" s="520">
        <v>0</v>
      </c>
      <c r="AZ156" s="533">
        <f t="shared" si="291"/>
        <v>0</v>
      </c>
      <c r="BA156" s="509"/>
      <c r="BB156" s="534">
        <f>SUMIFS(REPROGRAM!W:W,REPROGRAM!B:B,POA_GC_2025!A156)</f>
        <v>0</v>
      </c>
      <c r="BC156" s="534">
        <f>SUMIFS(REPROGRAM!Y:Y,REPROGRAM!B:B,POA_GC_2025!A156)</f>
        <v>0</v>
      </c>
      <c r="BD156" s="534">
        <f t="shared" si="292"/>
        <v>0</v>
      </c>
      <c r="BE156" s="520">
        <v>0</v>
      </c>
      <c r="BF156" s="539">
        <f>SUMIFS(CERT_PRES!$P:$P,CERT_PRES!$A:$A,$A156,CERT_PRES!$Q:$Q,"ENERO")</f>
        <v>0</v>
      </c>
      <c r="BG156" s="520">
        <v>0</v>
      </c>
      <c r="BH156" s="539">
        <f>SUMIFS(CERT_PRES!$P:$P,CERT_PRES!$A:$A,$A156,CERT_PRES!$Q:$Q,"FEBRERO")</f>
        <v>0</v>
      </c>
      <c r="BI156" s="520">
        <v>0</v>
      </c>
      <c r="BJ156" s="539">
        <f>SUMIFS(CERT_PRES!$P:$P,CERT_PRES!$A:$A,$A156,CERT_PRES!$Q:$Q,"MARZO")</f>
        <v>0</v>
      </c>
      <c r="BK156" s="520">
        <v>0</v>
      </c>
      <c r="BL156" s="539">
        <f>SUMIFS(CERT_PRES!$P:$P,CERT_PRES!$A:$A,$A156,CERT_PRES!$Q:$Q,"ABRIL")</f>
        <v>0</v>
      </c>
      <c r="BM156" s="520">
        <v>0</v>
      </c>
      <c r="BN156" s="539">
        <f>SUMIFS(CERT_PRES!$P:$P,CERT_PRES!$A:$A,$A156,CERT_PRES!$Q:$Q,"MAYO")</f>
        <v>0</v>
      </c>
      <c r="BO156" s="520">
        <v>0</v>
      </c>
      <c r="BP156" s="539">
        <f>SUMIFS(CERT_PRES!$P:$P,CERT_PRES!$A:$A,$A156,CERT_PRES!$Q:$Q,"JUNIO")</f>
        <v>0</v>
      </c>
      <c r="BQ156" s="520">
        <v>0</v>
      </c>
      <c r="BR156" s="539">
        <f>SUMIFS(CERT_PRES!$P:$P,CERT_PRES!$A:$A,$A156,CERT_PRES!$Q:$Q,"JULIO")</f>
        <v>0</v>
      </c>
      <c r="BS156" s="520">
        <v>0</v>
      </c>
      <c r="BT156" s="539">
        <f>SUMIFS(CERT_PRES!$P:$P,CERT_PRES!$A:$A,$A156,CERT_PRES!$Q:$Q,"AGOSTO")</f>
        <v>0</v>
      </c>
      <c r="BU156" s="520">
        <v>0</v>
      </c>
      <c r="BV156" s="539">
        <f>SUMIFS(CERT_PRES!$P:$P,CERT_PRES!$A:$A,$A156,CERT_PRES!$Q:$Q,"SEPTIEMBRE")</f>
        <v>0</v>
      </c>
      <c r="BW156" s="520">
        <v>0</v>
      </c>
      <c r="BX156" s="539">
        <f>SUMIFS(CERT_PRES!$P:$P,CERT_PRES!$A:$A,$A156,CERT_PRES!$Q:$Q,"OCTUBRE")</f>
        <v>0</v>
      </c>
      <c r="BY156" s="520">
        <v>0</v>
      </c>
      <c r="BZ156" s="539">
        <f>SUMIFS(CERT_PRES!$P:$P,CERT_PRES!$A:$A,$A156,CERT_PRES!$Q:$Q,"NOVIEMBRE")</f>
        <v>0</v>
      </c>
      <c r="CA156" s="520">
        <v>0</v>
      </c>
      <c r="CB156" s="533">
        <f>SUMIFS(CERT_PRES!$P:$P,CERT_PRES!$A:$A,$A156,CERT_PRES!$Q:$Q,"DICIEMBRE")</f>
        <v>0</v>
      </c>
      <c r="CC156" s="533">
        <f t="shared" si="293"/>
        <v>0</v>
      </c>
      <c r="CD156" s="552" t="str">
        <f t="shared" si="294"/>
        <v>NO</v>
      </c>
      <c r="CE156" s="553" t="str">
        <f t="shared" si="295"/>
        <v>VALIDADO</v>
      </c>
      <c r="CF156" s="554">
        <f>+((SUMIFS(REPROGRAM!$U:$U,REPROGRAM!$B:$B,$A156,REPROGRAM!$AA:$AA,"NO"))-(SUMIFS(REPROGRAM!$V:$V,REPROGRAM!$B:$B,$A156,REPROGRAM!$AA:$AA,"NO")))</f>
        <v>0</v>
      </c>
      <c r="CG156" s="554">
        <f t="shared" si="296"/>
        <v>0</v>
      </c>
      <c r="CH156" s="554">
        <f t="shared" si="297"/>
        <v>0</v>
      </c>
      <c r="CI156" s="555" t="e">
        <f t="array" ref="CI156">IF(B156="","",INDEX(CATALOGO!C:C,MATCH(B156,CATALOGO!A:A,0)))</f>
        <v>#N/A</v>
      </c>
      <c r="CJ156" s="555" t="e">
        <f t="array" ref="CJ156">IF(B156="","",INDEX(CATALOGO!B:B,MATCH(B156,CATALOGO!A:A,0)))</f>
        <v>#N/A</v>
      </c>
      <c r="CK156" s="497" t="str">
        <f>IF(D156="","",INDEX(CATALOGO!G:G,MATCH(D156,CATALOGO!D:D,0)))</f>
        <v>COORDINACIÓN ZONAL 4</v>
      </c>
      <c r="CL156" s="497" t="str">
        <f>IF(D156="","",INDEX(CATALOGO!H:H,MATCH(D156,CATALOGO!D:D,0)))</f>
        <v>MANABI</v>
      </c>
      <c r="CM156" s="497" t="str">
        <f>IF(D156="","",INDEX(CATALOGO!I:I,MATCH(D156,CATALOGO!D:D,0)))</f>
        <v>CHONE</v>
      </c>
      <c r="CN156" s="556" t="str">
        <f t="array" ref="CN156">IF(H156="","",INDEX(CATALOGO!AE:AE,MATCH(H156,CATALOGO!AC:AC,0)))</f>
        <v>MANTENIMIENTOS</v>
      </c>
      <c r="CO156" s="497" t="str">
        <f t="shared" si="298"/>
        <v>NO APLICA</v>
      </c>
      <c r="CP156" s="497" t="str">
        <f>IF(E156="","",INDEX(CATALOGO!K:K,MATCH(POA_GC_2025!E156,CATALOGO!J:J,0)))</f>
        <v>CAL</v>
      </c>
      <c r="CQ156" s="497" t="str">
        <f t="shared" si="299"/>
        <v>CORRIENTE</v>
      </c>
      <c r="CR156" s="497" t="str">
        <f t="shared" si="300"/>
        <v>57000001</v>
      </c>
      <c r="CS156" s="562" t="str">
        <f>IFERROR(VLOOKUP(E156,CATALOGO!$AY$3:$AZ$24,2,0)," ")</f>
        <v>G42</v>
      </c>
      <c r="CT156" s="563" t="str">
        <f>IF(E156="","",INDEX(CATALOGO!AK:AK,MATCH(POA_GC_2025!E156,CATALOGO!AN:AN,0)))</f>
        <v>Mejorar las condiciones de vida de la población de forma integral, promoviendo el acceso equitativo a salud, vivienda y bienestar social.</v>
      </c>
      <c r="CU156" s="563" t="str">
        <f>IF(E156="","",INDEX(CATALOGO!AL:AL,MATCH(POA_GC_2025!E156,CATALOGO!AN:AN,0)))</f>
        <v>OE4 Incrementar la calidad en la prestación de los servicios de salud</v>
      </c>
      <c r="CV156" s="552" t="str">
        <f>IF(CU156="","",INDEX(CATALOGO!AM:AM,MATCH(POA_GC_2025!CU156,CATALOGO!AL:AL,0)))</f>
        <v>OE_4</v>
      </c>
      <c r="CW156" s="564"/>
      <c r="CX156" s="565">
        <f>SUMIFS(CERT_ACT_POA!AM:AM,CERT_ACT_POA!C:C,A156)</f>
        <v>0</v>
      </c>
      <c r="CY156" s="565">
        <f t="shared" si="301"/>
        <v>0</v>
      </c>
      <c r="CZ156" s="566">
        <f>SUMIFS(CERT_ACT_POA!$AD:$AD,CERT_ACT_POA!$C:$C,POA_GC_2025!$A156)</f>
        <v>0</v>
      </c>
      <c r="DA156" s="566">
        <f>SUMIFS(CERT_ACT_POA!$AE:$AE,CERT_ACT_POA!$C:$C,POA_GC_2025!$A156)</f>
        <v>0</v>
      </c>
      <c r="DB156" s="566">
        <f>SUMIFS(CERT_ACT_POA!$AF:$AF,CERT_ACT_POA!$C:$C,POA_GC_2025!$A156)</f>
        <v>0</v>
      </c>
      <c r="DC156" s="552" t="str">
        <f t="shared" si="302"/>
        <v>53</v>
      </c>
      <c r="DD156" s="509"/>
      <c r="DE156" s="573"/>
      <c r="DF156" s="574">
        <f>SUMIFS(CERT_PRES!$M:$M,CERT_PRES!$A:$A,$A156)</f>
        <v>0</v>
      </c>
      <c r="DG156" s="574">
        <f>SUMIFS(CERT_PRES!$O:$O,CERT_PRES!$A:$A,$A156)</f>
        <v>0</v>
      </c>
      <c r="DH156" s="574">
        <f>SUMIFS(CERT_PRES!$P:$P,CERT_PRES!$A:$A,$A156)</f>
        <v>0</v>
      </c>
      <c r="DI156" s="587">
        <f t="shared" si="303"/>
        <v>0</v>
      </c>
      <c r="DJ156" s="668">
        <f>IFERROR(VLOOKUP($A156,CERT_PRES!$A$6:$L$3884,12,0),0)</f>
        <v>0</v>
      </c>
      <c r="DK156" s="574" t="str">
        <f t="shared" si="304"/>
        <v>OK</v>
      </c>
      <c r="DL156" s="574" t="str">
        <f t="shared" si="305"/>
        <v>OK</v>
      </c>
      <c r="DM156" s="574" t="str">
        <f t="shared" si="306"/>
        <v/>
      </c>
      <c r="DN156" s="574" t="str">
        <f t="shared" si="307"/>
        <v/>
      </c>
      <c r="DO156" s="588">
        <f>IFERROR(VLOOKUP(A156,#REF!,82,0),0)</f>
        <v>0</v>
      </c>
      <c r="DP156" s="589">
        <f t="shared" si="308"/>
        <v>0</v>
      </c>
      <c r="DQ156" s="590">
        <f t="shared" si="309"/>
        <v>0</v>
      </c>
    </row>
    <row r="157" spans="1:121" s="39" customFormat="1" ht="17.25" customHeight="1">
      <c r="A157" s="3" t="s">
        <v>2885</v>
      </c>
      <c r="B157" s="470" t="str">
        <f>IF(D157="","",INDEX(CATALOGO!E:E,MATCH(D157,CATALOGO!D:D,0)))</f>
        <v>HOSPITAL GENERAL DE CHONE</v>
      </c>
      <c r="C157" s="218" t="s">
        <v>2431</v>
      </c>
      <c r="D157" s="471" t="s">
        <v>954</v>
      </c>
      <c r="E157" s="474" t="s">
        <v>475</v>
      </c>
      <c r="F157" s="471" t="str">
        <f t="shared" si="289"/>
        <v>000</v>
      </c>
      <c r="G157" s="472" t="s">
        <v>193</v>
      </c>
      <c r="H157" s="473">
        <v>530813</v>
      </c>
      <c r="I157" s="486" t="s">
        <v>1155</v>
      </c>
      <c r="J157" s="472" t="s">
        <v>193</v>
      </c>
      <c r="K157" s="487" t="str">
        <f>IF(J157="","",INDEX(CATALOGO!AT:AT,MATCH(POA_GC_2025!J157,CATALOGO!AS:AS,0)))</f>
        <v>0000</v>
      </c>
      <c r="L157" s="487" t="str">
        <f>IF(J157="","",INDEX(CATALOGO!AV:AV,MATCH(POA_GC_2025!J157,CATALOGO!AS:AS,0)))</f>
        <v>0000</v>
      </c>
      <c r="M157" s="488" t="str">
        <f>IF(D157="","",INDEX(CATALOGO!E:E,MATCH(D157,CATALOGO!D:D,0)))</f>
        <v>HOSPITAL GENERAL DE CHONE</v>
      </c>
      <c r="N157" s="489" t="str">
        <f>IF(E157="","",INDEX(CATALOGO!L:L,MATCH(POA_GC_2025!E157,CATALOGO!J:J,0)))</f>
        <v>GARANTIA DE LA CALIDAD DE LOS SERVICIOS DE SALUD</v>
      </c>
      <c r="O157" s="490" t="str">
        <f t="shared" si="290"/>
        <v>SIN PROYECTO</v>
      </c>
      <c r="P157" s="491" t="str">
        <f>IF(CR157="","",INDEX(CATALOGO!Q:Q,MATCH(POA_GC_2025!CR157,CATALOGO!P:P,0)))</f>
        <v>MANTENIMIENTO PREVENTIVO Y CORRECTIVO SANITARIO</v>
      </c>
      <c r="Q157" s="496" t="str">
        <f>IF(H157="","",INDEX(CATALOGO!AD:AD,MATCH(POA_GC_2025!H157,CATALOGO!AC:AC,0)))</f>
        <v>REPUESTOS Y ACCESORIOS</v>
      </c>
      <c r="R157" s="490" t="str">
        <f t="array" ref="R157">IF(J157="","",INDEX(CATALOGO!AR:AR,MATCH(J157,CATALOGO!AS:AS,0)))</f>
        <v>RECURSOS FISCALES</v>
      </c>
      <c r="S157" s="497" t="str">
        <f>IF(K157="","",INDEX(CATALOGO!AU:AU,MATCH(K157,CATALOGO!AT:AT,0)))</f>
        <v>SIN ORGANISMO</v>
      </c>
      <c r="T157" s="497" t="str">
        <f>IF(L157="","",INDEX(CATALOGO!AW:AW,MATCH(POA_GC_2025!L157,CATALOGO!AV:AV,0)))</f>
        <v>SIN CORRELATIVO</v>
      </c>
      <c r="U157" s="498" t="s">
        <v>495</v>
      </c>
      <c r="V157" s="499" t="s">
        <v>2477</v>
      </c>
      <c r="W157" s="499" t="s">
        <v>2478</v>
      </c>
      <c r="X157" s="500" t="str">
        <f t="array" ref="X157">IF(H157="","",INDEX(CATALOGO!AH:AH,MATCH(H157,CATALOGO!AC:AC,0)))</f>
        <v>02</v>
      </c>
      <c r="Y157" s="507" t="str">
        <f t="array" ref="Y157">IF(H157="","",INDEX(CATALOGO!AF:AF,MATCH(H157,CATALOGO!AC:AC,0)))</f>
        <v>NA</v>
      </c>
      <c r="Z157" s="507" t="str">
        <f t="array" ref="Z157">IF(H157="","",INDEX(CATALOGO!AG:AG,MATCH(H157,CATALOGO!AC:AC,0)))</f>
        <v>NA</v>
      </c>
      <c r="AA157" s="508" t="s">
        <v>194</v>
      </c>
      <c r="AB157" s="509"/>
      <c r="AC157" s="510" t="s">
        <v>208</v>
      </c>
      <c r="AD157" s="511" t="s">
        <v>41</v>
      </c>
      <c r="AE157" s="512">
        <v>46173</v>
      </c>
      <c r="AF157" s="512">
        <v>46188</v>
      </c>
      <c r="AG157" s="512">
        <v>46167</v>
      </c>
      <c r="AH157" s="512">
        <v>46190</v>
      </c>
      <c r="AI157" s="512">
        <v>46193</v>
      </c>
      <c r="AJ157" s="519"/>
      <c r="AK157" s="512">
        <v>46203</v>
      </c>
      <c r="AL157" s="512">
        <v>46387</v>
      </c>
      <c r="AM157" s="511" t="s">
        <v>41</v>
      </c>
      <c r="AN157" s="520">
        <v>0</v>
      </c>
      <c r="AO157" s="520">
        <v>0</v>
      </c>
      <c r="AP157" s="520">
        <v>0</v>
      </c>
      <c r="AQ157" s="520">
        <v>0</v>
      </c>
      <c r="AR157" s="520">
        <v>0</v>
      </c>
      <c r="AS157" s="520">
        <v>0</v>
      </c>
      <c r="AT157" s="520">
        <v>0</v>
      </c>
      <c r="AU157" s="520">
        <v>0</v>
      </c>
      <c r="AV157" s="520">
        <v>0</v>
      </c>
      <c r="AW157" s="520">
        <v>0</v>
      </c>
      <c r="AX157" s="520">
        <v>0</v>
      </c>
      <c r="AY157" s="520">
        <v>0</v>
      </c>
      <c r="AZ157" s="533">
        <f t="shared" si="291"/>
        <v>0</v>
      </c>
      <c r="BA157" s="509"/>
      <c r="BB157" s="534">
        <f>SUMIFS(REPROGRAM!W:W,REPROGRAM!B:B,POA_GC_2025!A157)</f>
        <v>0</v>
      </c>
      <c r="BC157" s="534">
        <f>SUMIFS(REPROGRAM!Y:Y,REPROGRAM!B:B,POA_GC_2025!A157)</f>
        <v>0</v>
      </c>
      <c r="BD157" s="534">
        <f t="shared" si="292"/>
        <v>0</v>
      </c>
      <c r="BE157" s="520">
        <v>0</v>
      </c>
      <c r="BF157" s="539">
        <f>SUMIFS(CERT_PRES!$P:$P,CERT_PRES!$A:$A,$A157,CERT_PRES!$Q:$Q,"ENERO")</f>
        <v>0</v>
      </c>
      <c r="BG157" s="520">
        <v>0</v>
      </c>
      <c r="BH157" s="539">
        <f>SUMIFS(CERT_PRES!$P:$P,CERT_PRES!$A:$A,$A157,CERT_PRES!$Q:$Q,"FEBRERO")</f>
        <v>0</v>
      </c>
      <c r="BI157" s="520">
        <v>0</v>
      </c>
      <c r="BJ157" s="539">
        <f>SUMIFS(CERT_PRES!$P:$P,CERT_PRES!$A:$A,$A157,CERT_PRES!$Q:$Q,"MARZO")</f>
        <v>0</v>
      </c>
      <c r="BK157" s="520">
        <v>0</v>
      </c>
      <c r="BL157" s="539">
        <f>SUMIFS(CERT_PRES!$P:$P,CERT_PRES!$A:$A,$A157,CERT_PRES!$Q:$Q,"ABRIL")</f>
        <v>0</v>
      </c>
      <c r="BM157" s="520">
        <v>0</v>
      </c>
      <c r="BN157" s="539">
        <f>SUMIFS(CERT_PRES!$P:$P,CERT_PRES!$A:$A,$A157,CERT_PRES!$Q:$Q,"MAYO")</f>
        <v>0</v>
      </c>
      <c r="BO157" s="520">
        <v>0</v>
      </c>
      <c r="BP157" s="539">
        <f>SUMIFS(CERT_PRES!$P:$P,CERT_PRES!$A:$A,$A157,CERT_PRES!$Q:$Q,"JUNIO")</f>
        <v>0</v>
      </c>
      <c r="BQ157" s="520">
        <v>0</v>
      </c>
      <c r="BR157" s="539">
        <f>SUMIFS(CERT_PRES!$P:$P,CERT_PRES!$A:$A,$A157,CERT_PRES!$Q:$Q,"JULIO")</f>
        <v>0</v>
      </c>
      <c r="BS157" s="520">
        <v>0</v>
      </c>
      <c r="BT157" s="539">
        <f>SUMIFS(CERT_PRES!$P:$P,CERT_PRES!$A:$A,$A157,CERT_PRES!$Q:$Q,"AGOSTO")</f>
        <v>0</v>
      </c>
      <c r="BU157" s="520">
        <v>0</v>
      </c>
      <c r="BV157" s="539">
        <f>SUMIFS(CERT_PRES!$P:$P,CERT_PRES!$A:$A,$A157,CERT_PRES!$Q:$Q,"SEPTIEMBRE")</f>
        <v>0</v>
      </c>
      <c r="BW157" s="520">
        <v>0</v>
      </c>
      <c r="BX157" s="539">
        <f>SUMIFS(CERT_PRES!$P:$P,CERT_PRES!$A:$A,$A157,CERT_PRES!$Q:$Q,"OCTUBRE")</f>
        <v>0</v>
      </c>
      <c r="BY157" s="520">
        <v>0</v>
      </c>
      <c r="BZ157" s="539">
        <f>SUMIFS(CERT_PRES!$P:$P,CERT_PRES!$A:$A,$A157,CERT_PRES!$Q:$Q,"NOVIEMBRE")</f>
        <v>0</v>
      </c>
      <c r="CA157" s="520">
        <v>0</v>
      </c>
      <c r="CB157" s="533">
        <f>SUMIFS(CERT_PRES!$P:$P,CERT_PRES!$A:$A,$A157,CERT_PRES!$Q:$Q,"DICIEMBRE")</f>
        <v>0</v>
      </c>
      <c r="CC157" s="533">
        <f t="shared" si="293"/>
        <v>0</v>
      </c>
      <c r="CD157" s="552" t="str">
        <f t="shared" si="294"/>
        <v>NO</v>
      </c>
      <c r="CE157" s="553" t="str">
        <f t="shared" si="295"/>
        <v>VALIDADO</v>
      </c>
      <c r="CF157" s="554">
        <f>+((SUMIFS(REPROGRAM!$U:$U,REPROGRAM!$B:$B,$A157,REPROGRAM!$AA:$AA,"NO"))-(SUMIFS(REPROGRAM!$V:$V,REPROGRAM!$B:$B,$A157,REPROGRAM!$AA:$AA,"NO")))</f>
        <v>0</v>
      </c>
      <c r="CG157" s="554">
        <f t="shared" si="296"/>
        <v>0</v>
      </c>
      <c r="CH157" s="554">
        <f t="shared" si="297"/>
        <v>0</v>
      </c>
      <c r="CI157" s="555" t="e">
        <f t="array" ref="CI157">IF(B157="","",INDEX(CATALOGO!C:C,MATCH(B157,CATALOGO!A:A,0)))</f>
        <v>#N/A</v>
      </c>
      <c r="CJ157" s="555" t="e">
        <f t="array" ref="CJ157">IF(B157="","",INDEX(CATALOGO!B:B,MATCH(B157,CATALOGO!A:A,0)))</f>
        <v>#N/A</v>
      </c>
      <c r="CK157" s="497" t="str">
        <f>IF(D157="","",INDEX(CATALOGO!G:G,MATCH(D157,CATALOGO!D:D,0)))</f>
        <v>COORDINACIÓN ZONAL 4</v>
      </c>
      <c r="CL157" s="497" t="str">
        <f>IF(D157="","",INDEX(CATALOGO!H:H,MATCH(D157,CATALOGO!D:D,0)))</f>
        <v>MANABI</v>
      </c>
      <c r="CM157" s="497" t="str">
        <f>IF(D157="","",INDEX(CATALOGO!I:I,MATCH(D157,CATALOGO!D:D,0)))</f>
        <v>CHONE</v>
      </c>
      <c r="CN157" s="556" t="str">
        <f t="array" ref="CN157">IF(H157="","",INDEX(CATALOGO!AE:AE,MATCH(H157,CATALOGO!AC:AC,0)))</f>
        <v>MANTENIMIENTOS</v>
      </c>
      <c r="CO157" s="497" t="str">
        <f t="shared" si="298"/>
        <v>NO APLICA</v>
      </c>
      <c r="CP157" s="497" t="str">
        <f>IF(E157="","",INDEX(CATALOGO!K:K,MATCH(POA_GC_2025!E157,CATALOGO!J:J,0)))</f>
        <v>CAL</v>
      </c>
      <c r="CQ157" s="497" t="str">
        <f t="shared" si="299"/>
        <v>CORRIENTE</v>
      </c>
      <c r="CR157" s="497" t="str">
        <f t="shared" si="300"/>
        <v>57000001</v>
      </c>
      <c r="CS157" s="562" t="str">
        <f>IFERROR(VLOOKUP(E157,CATALOGO!$AY$3:$AZ$24,2,0)," ")</f>
        <v>G42</v>
      </c>
      <c r="CT157" s="563" t="str">
        <f>IF(E157="","",INDEX(CATALOGO!AK:AK,MATCH(POA_GC_2025!E157,CATALOGO!AN:AN,0)))</f>
        <v>Mejorar las condiciones de vida de la población de forma integral, promoviendo el acceso equitativo a salud, vivienda y bienestar social.</v>
      </c>
      <c r="CU157" s="563" t="str">
        <f>IF(E157="","",INDEX(CATALOGO!AL:AL,MATCH(POA_GC_2025!E157,CATALOGO!AN:AN,0)))</f>
        <v>OE4 Incrementar la calidad en la prestación de los servicios de salud</v>
      </c>
      <c r="CV157" s="552" t="str">
        <f>IF(CU157="","",INDEX(CATALOGO!AM:AM,MATCH(POA_GC_2025!CU157,CATALOGO!AL:AL,0)))</f>
        <v>OE_4</v>
      </c>
      <c r="CW157" s="564"/>
      <c r="CX157" s="565">
        <f>SUMIFS(CERT_ACT_POA!AM:AM,CERT_ACT_POA!C:C,A157)</f>
        <v>0</v>
      </c>
      <c r="CY157" s="565">
        <f t="shared" si="301"/>
        <v>0</v>
      </c>
      <c r="CZ157" s="566">
        <f>SUMIFS(CERT_ACT_POA!$AD:$AD,CERT_ACT_POA!$C:$C,POA_GC_2025!$A157)</f>
        <v>0</v>
      </c>
      <c r="DA157" s="566">
        <f>SUMIFS(CERT_ACT_POA!$AE:$AE,CERT_ACT_POA!$C:$C,POA_GC_2025!$A157)</f>
        <v>0</v>
      </c>
      <c r="DB157" s="566">
        <f>SUMIFS(CERT_ACT_POA!$AF:$AF,CERT_ACT_POA!$C:$C,POA_GC_2025!$A157)</f>
        <v>0</v>
      </c>
      <c r="DC157" s="552" t="str">
        <f t="shared" si="302"/>
        <v>53</v>
      </c>
      <c r="DD157" s="509"/>
      <c r="DE157" s="573"/>
      <c r="DF157" s="574">
        <f>SUMIFS(CERT_PRES!$M:$M,CERT_PRES!$A:$A,$A157)</f>
        <v>0</v>
      </c>
      <c r="DG157" s="574">
        <f>SUMIFS(CERT_PRES!$O:$O,CERT_PRES!$A:$A,$A157)</f>
        <v>0</v>
      </c>
      <c r="DH157" s="574">
        <f>SUMIFS(CERT_PRES!$P:$P,CERT_PRES!$A:$A,$A157)</f>
        <v>0</v>
      </c>
      <c r="DI157" s="587">
        <f t="shared" si="303"/>
        <v>0</v>
      </c>
      <c r="DJ157" s="668">
        <f>IFERROR(VLOOKUP($A157,CERT_PRES!$A$6:$L$3884,12,0),0)</f>
        <v>0</v>
      </c>
      <c r="DK157" s="574" t="str">
        <f t="shared" si="304"/>
        <v>OK</v>
      </c>
      <c r="DL157" s="574" t="str">
        <f t="shared" si="305"/>
        <v>OK</v>
      </c>
      <c r="DM157" s="574" t="str">
        <f t="shared" si="306"/>
        <v/>
      </c>
      <c r="DN157" s="574" t="str">
        <f t="shared" si="307"/>
        <v/>
      </c>
      <c r="DO157" s="588">
        <f>IFERROR(VLOOKUP(A157,#REF!,82,0),0)</f>
        <v>0</v>
      </c>
      <c r="DP157" s="589">
        <f t="shared" si="308"/>
        <v>0</v>
      </c>
      <c r="DQ157" s="590">
        <f t="shared" si="309"/>
        <v>0</v>
      </c>
    </row>
    <row r="158" spans="1:121" s="39" customFormat="1" ht="17.25" customHeight="1">
      <c r="A158" s="3" t="s">
        <v>2886</v>
      </c>
      <c r="B158" s="470" t="str">
        <f>IF(D158="","",INDEX(CATALOGO!E:E,MATCH(D158,CATALOGO!D:D,0)))</f>
        <v>HOSPITAL GENERAL DE CHONE</v>
      </c>
      <c r="C158" s="218" t="s">
        <v>2432</v>
      </c>
      <c r="D158" s="471" t="s">
        <v>954</v>
      </c>
      <c r="E158" s="474" t="s">
        <v>475</v>
      </c>
      <c r="F158" s="471" t="str">
        <f t="shared" si="289"/>
        <v>000</v>
      </c>
      <c r="G158" s="472" t="s">
        <v>193</v>
      </c>
      <c r="H158" s="473">
        <v>530404</v>
      </c>
      <c r="I158" s="486" t="s">
        <v>1155</v>
      </c>
      <c r="J158" s="472" t="s">
        <v>193</v>
      </c>
      <c r="K158" s="487" t="str">
        <f>IF(J158="","",INDEX(CATALOGO!AT:AT,MATCH(POA_GC_2025!J158,CATALOGO!AS:AS,0)))</f>
        <v>0000</v>
      </c>
      <c r="L158" s="487" t="str">
        <f>IF(J158="","",INDEX(CATALOGO!AV:AV,MATCH(POA_GC_2025!J158,CATALOGO!AS:AS,0)))</f>
        <v>0000</v>
      </c>
      <c r="M158" s="488" t="str">
        <f>IF(D158="","",INDEX(CATALOGO!E:E,MATCH(D158,CATALOGO!D:D,0)))</f>
        <v>HOSPITAL GENERAL DE CHONE</v>
      </c>
      <c r="N158" s="489" t="str">
        <f>IF(E158="","",INDEX(CATALOGO!L:L,MATCH(POA_GC_2025!E158,CATALOGO!J:J,0)))</f>
        <v>GARANTIA DE LA CALIDAD DE LOS SERVICIOS DE SALUD</v>
      </c>
      <c r="O158" s="490" t="str">
        <f t="shared" si="290"/>
        <v>SIN PROYECTO</v>
      </c>
      <c r="P158" s="491" t="str">
        <f>IF(CR158="","",INDEX(CATALOGO!Q:Q,MATCH(POA_GC_2025!CR158,CATALOGO!P:P,0)))</f>
        <v>MANTENIMIENTO PREVENTIVO Y CORRECTIVO SANITARIO</v>
      </c>
      <c r="Q158" s="496" t="str">
        <f>IF(H158="","",INDEX(CATALOGO!AD:AD,MATCH(POA_GC_2025!H158,CATALOGO!AC:AC,0)))</f>
        <v>MAQUINARIAS Y EQUIPOS (INSTALACION- MANTENIMIENTO Y REPARACIONES)</v>
      </c>
      <c r="R158" s="490" t="str">
        <f t="array" ref="R158">IF(J158="","",INDEX(CATALOGO!AR:AR,MATCH(J158,CATALOGO!AS:AS,0)))</f>
        <v>RECURSOS FISCALES</v>
      </c>
      <c r="S158" s="497" t="str">
        <f>IF(K158="","",INDEX(CATALOGO!AU:AU,MATCH(K158,CATALOGO!AT:AT,0)))</f>
        <v>SIN ORGANISMO</v>
      </c>
      <c r="T158" s="497" t="str">
        <f>IF(L158="","",INDEX(CATALOGO!AW:AW,MATCH(POA_GC_2025!L158,CATALOGO!AV:AV,0)))</f>
        <v>SIN CORRELATIVO</v>
      </c>
      <c r="U158" s="498" t="s">
        <v>495</v>
      </c>
      <c r="V158" s="499" t="s">
        <v>2477</v>
      </c>
      <c r="W158" s="499" t="s">
        <v>2478</v>
      </c>
      <c r="X158" s="500" t="str">
        <f t="array" ref="X158">IF(H158="","",INDEX(CATALOGO!AH:AH,MATCH(H158,CATALOGO!AC:AC,0)))</f>
        <v>06</v>
      </c>
      <c r="Y158" s="507" t="str">
        <f t="array" ref="Y158">IF(H158="","",INDEX(CATALOGO!AF:AF,MATCH(H158,CATALOGO!AC:AC,0)))</f>
        <v>NA</v>
      </c>
      <c r="Z158" s="507" t="str">
        <f t="array" ref="Z158">IF(H158="","",INDEX(CATALOGO!AG:AG,MATCH(H158,CATALOGO!AC:AC,0)))</f>
        <v>NA</v>
      </c>
      <c r="AA158" s="508" t="s">
        <v>194</v>
      </c>
      <c r="AB158" s="509"/>
      <c r="AC158" s="510" t="s">
        <v>208</v>
      </c>
      <c r="AD158" s="511" t="s">
        <v>41</v>
      </c>
      <c r="AE158" s="512">
        <v>46173</v>
      </c>
      <c r="AF158" s="512">
        <v>46188</v>
      </c>
      <c r="AG158" s="512">
        <v>46167</v>
      </c>
      <c r="AH158" s="512">
        <v>46190</v>
      </c>
      <c r="AI158" s="512">
        <v>46193</v>
      </c>
      <c r="AJ158" s="519"/>
      <c r="AK158" s="512">
        <v>46203</v>
      </c>
      <c r="AL158" s="512">
        <v>46387</v>
      </c>
      <c r="AM158" s="511" t="s">
        <v>41</v>
      </c>
      <c r="AN158" s="520">
        <v>0</v>
      </c>
      <c r="AO158" s="520">
        <v>0</v>
      </c>
      <c r="AP158" s="520">
        <v>0</v>
      </c>
      <c r="AQ158" s="520">
        <v>0</v>
      </c>
      <c r="AR158" s="520">
        <v>0</v>
      </c>
      <c r="AS158" s="520">
        <v>0</v>
      </c>
      <c r="AT158" s="520">
        <v>0</v>
      </c>
      <c r="AU158" s="520">
        <v>0</v>
      </c>
      <c r="AV158" s="520">
        <v>0</v>
      </c>
      <c r="AW158" s="520">
        <v>0</v>
      </c>
      <c r="AX158" s="520">
        <v>0</v>
      </c>
      <c r="AY158" s="520">
        <v>0</v>
      </c>
      <c r="AZ158" s="533">
        <f t="shared" si="291"/>
        <v>0</v>
      </c>
      <c r="BA158" s="509"/>
      <c r="BB158" s="534">
        <f>SUMIFS(REPROGRAM!W:W,REPROGRAM!B:B,POA_GC_2025!A158)</f>
        <v>0</v>
      </c>
      <c r="BC158" s="534">
        <f>SUMIFS(REPROGRAM!Y:Y,REPROGRAM!B:B,POA_GC_2025!A158)</f>
        <v>0</v>
      </c>
      <c r="BD158" s="534">
        <f t="shared" si="292"/>
        <v>0</v>
      </c>
      <c r="BE158" s="520">
        <v>0</v>
      </c>
      <c r="BF158" s="539">
        <f>SUMIFS(CERT_PRES!$P:$P,CERT_PRES!$A:$A,$A158,CERT_PRES!$Q:$Q,"ENERO")</f>
        <v>0</v>
      </c>
      <c r="BG158" s="520">
        <v>0</v>
      </c>
      <c r="BH158" s="539">
        <f>SUMIFS(CERT_PRES!$P:$P,CERT_PRES!$A:$A,$A158,CERT_PRES!$Q:$Q,"FEBRERO")</f>
        <v>0</v>
      </c>
      <c r="BI158" s="520">
        <v>0</v>
      </c>
      <c r="BJ158" s="539">
        <f>SUMIFS(CERT_PRES!$P:$P,CERT_PRES!$A:$A,$A158,CERT_PRES!$Q:$Q,"MARZO")</f>
        <v>0</v>
      </c>
      <c r="BK158" s="520">
        <v>0</v>
      </c>
      <c r="BL158" s="539">
        <f>SUMIFS(CERT_PRES!$P:$P,CERT_PRES!$A:$A,$A158,CERT_PRES!$Q:$Q,"ABRIL")</f>
        <v>0</v>
      </c>
      <c r="BM158" s="520">
        <v>0</v>
      </c>
      <c r="BN158" s="539">
        <f>SUMIFS(CERT_PRES!$P:$P,CERT_PRES!$A:$A,$A158,CERT_PRES!$Q:$Q,"MAYO")</f>
        <v>0</v>
      </c>
      <c r="BO158" s="520">
        <v>0</v>
      </c>
      <c r="BP158" s="539">
        <f>SUMIFS(CERT_PRES!$P:$P,CERT_PRES!$A:$A,$A158,CERT_PRES!$Q:$Q,"JUNIO")</f>
        <v>0</v>
      </c>
      <c r="BQ158" s="520">
        <v>0</v>
      </c>
      <c r="BR158" s="539">
        <f>SUMIFS(CERT_PRES!$P:$P,CERT_PRES!$A:$A,$A158,CERT_PRES!$Q:$Q,"JULIO")</f>
        <v>0</v>
      </c>
      <c r="BS158" s="520">
        <v>0</v>
      </c>
      <c r="BT158" s="539">
        <f>SUMIFS(CERT_PRES!$P:$P,CERT_PRES!$A:$A,$A158,CERT_PRES!$Q:$Q,"AGOSTO")</f>
        <v>0</v>
      </c>
      <c r="BU158" s="520">
        <v>0</v>
      </c>
      <c r="BV158" s="539">
        <f>SUMIFS(CERT_PRES!$P:$P,CERT_PRES!$A:$A,$A158,CERT_PRES!$Q:$Q,"SEPTIEMBRE")</f>
        <v>0</v>
      </c>
      <c r="BW158" s="520">
        <v>0</v>
      </c>
      <c r="BX158" s="539">
        <f>SUMIFS(CERT_PRES!$P:$P,CERT_PRES!$A:$A,$A158,CERT_PRES!$Q:$Q,"OCTUBRE")</f>
        <v>0</v>
      </c>
      <c r="BY158" s="520">
        <v>0</v>
      </c>
      <c r="BZ158" s="539">
        <f>SUMIFS(CERT_PRES!$P:$P,CERT_PRES!$A:$A,$A158,CERT_PRES!$Q:$Q,"NOVIEMBRE")</f>
        <v>0</v>
      </c>
      <c r="CA158" s="520">
        <v>0</v>
      </c>
      <c r="CB158" s="533">
        <f>SUMIFS(CERT_PRES!$P:$P,CERT_PRES!$A:$A,$A158,CERT_PRES!$Q:$Q,"DICIEMBRE")</f>
        <v>0</v>
      </c>
      <c r="CC158" s="533">
        <f t="shared" si="293"/>
        <v>0</v>
      </c>
      <c r="CD158" s="552" t="str">
        <f t="shared" si="294"/>
        <v>NO</v>
      </c>
      <c r="CE158" s="553" t="str">
        <f t="shared" si="295"/>
        <v>VALIDADO</v>
      </c>
      <c r="CF158" s="554">
        <f>+((SUMIFS(REPROGRAM!$U:$U,REPROGRAM!$B:$B,$A158,REPROGRAM!$AA:$AA,"NO"))-(SUMIFS(REPROGRAM!$V:$V,REPROGRAM!$B:$B,$A158,REPROGRAM!$AA:$AA,"NO")))</f>
        <v>0</v>
      </c>
      <c r="CG158" s="554">
        <f t="shared" si="296"/>
        <v>0</v>
      </c>
      <c r="CH158" s="554">
        <f t="shared" si="297"/>
        <v>0</v>
      </c>
      <c r="CI158" s="555" t="e">
        <f t="array" ref="CI158">IF(B158="","",INDEX(CATALOGO!C:C,MATCH(B158,CATALOGO!A:A,0)))</f>
        <v>#N/A</v>
      </c>
      <c r="CJ158" s="555" t="e">
        <f t="array" ref="CJ158">IF(B158="","",INDEX(CATALOGO!B:B,MATCH(B158,CATALOGO!A:A,0)))</f>
        <v>#N/A</v>
      </c>
      <c r="CK158" s="497" t="str">
        <f>IF(D158="","",INDEX(CATALOGO!G:G,MATCH(D158,CATALOGO!D:D,0)))</f>
        <v>COORDINACIÓN ZONAL 4</v>
      </c>
      <c r="CL158" s="497" t="str">
        <f>IF(D158="","",INDEX(CATALOGO!H:H,MATCH(D158,CATALOGO!D:D,0)))</f>
        <v>MANABI</v>
      </c>
      <c r="CM158" s="497" t="str">
        <f>IF(D158="","",INDEX(CATALOGO!I:I,MATCH(D158,CATALOGO!D:D,0)))</f>
        <v>CHONE</v>
      </c>
      <c r="CN158" s="556" t="str">
        <f t="array" ref="CN158">IF(H158="","",INDEX(CATALOGO!AE:AE,MATCH(H158,CATALOGO!AC:AC,0)))</f>
        <v>MANTENIMIENTOS</v>
      </c>
      <c r="CO158" s="497" t="str">
        <f t="shared" si="298"/>
        <v>NO APLICA</v>
      </c>
      <c r="CP158" s="497" t="str">
        <f>IF(E158="","",INDEX(CATALOGO!K:K,MATCH(POA_GC_2025!E158,CATALOGO!J:J,0)))</f>
        <v>CAL</v>
      </c>
      <c r="CQ158" s="497" t="str">
        <f t="shared" si="299"/>
        <v>CORRIENTE</v>
      </c>
      <c r="CR158" s="497" t="str">
        <f t="shared" si="300"/>
        <v>57000001</v>
      </c>
      <c r="CS158" s="562" t="str">
        <f>IFERROR(VLOOKUP(E158,CATALOGO!$AY$3:$AZ$24,2,0)," ")</f>
        <v>G42</v>
      </c>
      <c r="CT158" s="563" t="str">
        <f>IF(E158="","",INDEX(CATALOGO!AK:AK,MATCH(POA_GC_2025!E158,CATALOGO!AN:AN,0)))</f>
        <v>Mejorar las condiciones de vida de la población de forma integral, promoviendo el acceso equitativo a salud, vivienda y bienestar social.</v>
      </c>
      <c r="CU158" s="563" t="str">
        <f>IF(E158="","",INDEX(CATALOGO!AL:AL,MATCH(POA_GC_2025!E158,CATALOGO!AN:AN,0)))</f>
        <v>OE4 Incrementar la calidad en la prestación de los servicios de salud</v>
      </c>
      <c r="CV158" s="552" t="str">
        <f>IF(CU158="","",INDEX(CATALOGO!AM:AM,MATCH(POA_GC_2025!CU158,CATALOGO!AL:AL,0)))</f>
        <v>OE_4</v>
      </c>
      <c r="CW158" s="564"/>
      <c r="CX158" s="565">
        <f>SUMIFS(CERT_ACT_POA!AM:AM,CERT_ACT_POA!C:C,A158)</f>
        <v>0</v>
      </c>
      <c r="CY158" s="565">
        <f t="shared" si="301"/>
        <v>0</v>
      </c>
      <c r="CZ158" s="566">
        <f>SUMIFS(CERT_ACT_POA!$AD:$AD,CERT_ACT_POA!$C:$C,POA_GC_2025!$A158)</f>
        <v>0</v>
      </c>
      <c r="DA158" s="566">
        <f>SUMIFS(CERT_ACT_POA!$AE:$AE,CERT_ACT_POA!$C:$C,POA_GC_2025!$A158)</f>
        <v>0</v>
      </c>
      <c r="DB158" s="566">
        <f>SUMIFS(CERT_ACT_POA!$AF:$AF,CERT_ACT_POA!$C:$C,POA_GC_2025!$A158)</f>
        <v>0</v>
      </c>
      <c r="DC158" s="552" t="str">
        <f t="shared" si="302"/>
        <v>53</v>
      </c>
      <c r="DD158" s="509"/>
      <c r="DE158" s="573"/>
      <c r="DF158" s="574">
        <f>SUMIFS(CERT_PRES!$M:$M,CERT_PRES!$A:$A,$A158)</f>
        <v>0</v>
      </c>
      <c r="DG158" s="574">
        <f>SUMIFS(CERT_PRES!$O:$O,CERT_PRES!$A:$A,$A158)</f>
        <v>0</v>
      </c>
      <c r="DH158" s="574">
        <f>SUMIFS(CERT_PRES!$P:$P,CERT_PRES!$A:$A,$A158)</f>
        <v>0</v>
      </c>
      <c r="DI158" s="587">
        <f t="shared" si="303"/>
        <v>0</v>
      </c>
      <c r="DJ158" s="668">
        <f>IFERROR(VLOOKUP($A158,CERT_PRES!$A$6:$L$3884,12,0),0)</f>
        <v>0</v>
      </c>
      <c r="DK158" s="574" t="str">
        <f t="shared" si="304"/>
        <v>OK</v>
      </c>
      <c r="DL158" s="574" t="str">
        <f t="shared" si="305"/>
        <v>OK</v>
      </c>
      <c r="DM158" s="574" t="str">
        <f t="shared" si="306"/>
        <v/>
      </c>
      <c r="DN158" s="574" t="str">
        <f t="shared" si="307"/>
        <v/>
      </c>
      <c r="DO158" s="588">
        <f>IFERROR(VLOOKUP(A158,#REF!,82,0),0)</f>
        <v>0</v>
      </c>
      <c r="DP158" s="589">
        <f t="shared" si="308"/>
        <v>0</v>
      </c>
      <c r="DQ158" s="590">
        <f t="shared" si="309"/>
        <v>0</v>
      </c>
    </row>
    <row r="159" spans="1:121" s="39" customFormat="1" ht="17.25" customHeight="1">
      <c r="A159" s="3" t="s">
        <v>2889</v>
      </c>
      <c r="B159" s="470" t="str">
        <f>IF(D159="","",INDEX(CATALOGO!E:E,MATCH(D159,CATALOGO!D:D,0)))</f>
        <v>HOSPITAL GENERAL DE CHONE</v>
      </c>
      <c r="C159" s="218" t="s">
        <v>2457</v>
      </c>
      <c r="D159" s="471" t="s">
        <v>954</v>
      </c>
      <c r="E159" s="474" t="s">
        <v>225</v>
      </c>
      <c r="F159" s="471" t="str">
        <f t="shared" si="289"/>
        <v>000</v>
      </c>
      <c r="G159" s="472" t="s">
        <v>196</v>
      </c>
      <c r="H159" s="473">
        <v>530208</v>
      </c>
      <c r="I159" s="486" t="s">
        <v>1155</v>
      </c>
      <c r="J159" s="472" t="s">
        <v>193</v>
      </c>
      <c r="K159" s="487" t="str">
        <f>IF(J159="","",INDEX(CATALOGO!AT:AT,MATCH(POA_GC_2025!J159,CATALOGO!AS:AS,0)))</f>
        <v>0000</v>
      </c>
      <c r="L159" s="487" t="str">
        <f>IF(J159="","",INDEX(CATALOGO!AV:AV,MATCH(POA_GC_2025!J159,CATALOGO!AS:AS,0)))</f>
        <v>0000</v>
      </c>
      <c r="M159" s="488" t="str">
        <f>IF(D159="","",INDEX(CATALOGO!E:E,MATCH(D159,CATALOGO!D:D,0)))</f>
        <v>HOSPITAL GENERAL DE CHONE</v>
      </c>
      <c r="N159" s="489" t="str">
        <f>IF(E159="","",INDEX(CATALOGO!L:L,MATCH(POA_GC_2025!E159,CATALOGO!J:J,0)))</f>
        <v>PROVISION Y PRESTACION DE SERVICIOS DE SALUD</v>
      </c>
      <c r="O159" s="490" t="str">
        <f t="shared" si="290"/>
        <v>SIN PROYECTO</v>
      </c>
      <c r="P159" s="491" t="str">
        <f>IF(CR159="","",INDEX(CATALOGO!Q:Q,MATCH(POA_GC_2025!CR159,CATALOGO!P:P,0)))</f>
        <v>PRESTACION DE SERVICIOS DE SALUD SEGUNDO NIVEL</v>
      </c>
      <c r="Q159" s="496" t="str">
        <f>IF(H159="","",INDEX(CATALOGO!AD:AD,MATCH(POA_GC_2025!H159,CATALOGO!AC:AC,0)))</f>
        <v>SERVICIO DE SEGURIDAD Y VIGILANCIA</v>
      </c>
      <c r="R159" s="490" t="str">
        <f t="array" ref="R159">IF(J159="","",INDEX(CATALOGO!AR:AR,MATCH(J159,CATALOGO!AS:AS,0)))</f>
        <v>RECURSOS FISCALES</v>
      </c>
      <c r="S159" s="497" t="str">
        <f>IF(K159="","",INDEX(CATALOGO!AU:AU,MATCH(K159,CATALOGO!AT:AT,0)))</f>
        <v>SIN ORGANISMO</v>
      </c>
      <c r="T159" s="497" t="str">
        <f>IF(L159="","",INDEX(CATALOGO!AW:AW,MATCH(POA_GC_2025!L159,CATALOGO!AV:AV,0)))</f>
        <v>SIN CORRELATIVO</v>
      </c>
      <c r="U159" s="498" t="s">
        <v>495</v>
      </c>
      <c r="V159" s="499" t="s">
        <v>2482</v>
      </c>
      <c r="W159" s="499" t="s">
        <v>2489</v>
      </c>
      <c r="X159" s="500" t="str">
        <f t="array" ref="X159">IF(H159="","",INDEX(CATALOGO!AH:AH,MATCH(H159,CATALOGO!AC:AC,0)))</f>
        <v>06</v>
      </c>
      <c r="Y159" s="507" t="str">
        <f t="array" ref="Y159">IF(H159="","",INDEX(CATALOGO!AF:AF,MATCH(H159,CATALOGO!AC:AC,0)))</f>
        <v>NA</v>
      </c>
      <c r="Z159" s="507" t="str">
        <f t="array" ref="Z159">IF(H159="","",INDEX(CATALOGO!AG:AG,MATCH(H159,CATALOGO!AC:AC,0)))</f>
        <v>NA</v>
      </c>
      <c r="AA159" s="508" t="s">
        <v>194</v>
      </c>
      <c r="AB159" s="509"/>
      <c r="AC159" s="510" t="s">
        <v>209</v>
      </c>
      <c r="AD159" s="511" t="s">
        <v>41</v>
      </c>
      <c r="AE159" s="512">
        <v>46173</v>
      </c>
      <c r="AF159" s="512">
        <v>46188</v>
      </c>
      <c r="AG159" s="512">
        <v>46167</v>
      </c>
      <c r="AH159" s="512">
        <v>46190</v>
      </c>
      <c r="AI159" s="512">
        <v>46193</v>
      </c>
      <c r="AJ159" s="519"/>
      <c r="AK159" s="512">
        <v>46203</v>
      </c>
      <c r="AL159" s="512">
        <v>46387</v>
      </c>
      <c r="AM159" s="511" t="s">
        <v>41</v>
      </c>
      <c r="AN159" s="520">
        <v>0</v>
      </c>
      <c r="AO159" s="520">
        <v>0</v>
      </c>
      <c r="AP159" s="520">
        <v>0</v>
      </c>
      <c r="AQ159" s="520">
        <v>0</v>
      </c>
      <c r="AR159" s="520">
        <v>0</v>
      </c>
      <c r="AS159" s="520">
        <v>0</v>
      </c>
      <c r="AT159" s="520">
        <v>0</v>
      </c>
      <c r="AU159" s="520">
        <v>0</v>
      </c>
      <c r="AV159" s="520">
        <v>0</v>
      </c>
      <c r="AW159" s="520">
        <v>0</v>
      </c>
      <c r="AX159" s="520">
        <v>0</v>
      </c>
      <c r="AY159" s="520">
        <v>0</v>
      </c>
      <c r="AZ159" s="533">
        <f t="shared" si="291"/>
        <v>0</v>
      </c>
      <c r="BA159" s="509"/>
      <c r="BB159" s="534">
        <f>SUMIFS(REPROGRAM!W:W,REPROGRAM!B:B,POA_GC_2025!A159)</f>
        <v>0</v>
      </c>
      <c r="BC159" s="534">
        <f>SUMIFS(REPROGRAM!Y:Y,REPROGRAM!B:B,POA_GC_2025!A159)</f>
        <v>0</v>
      </c>
      <c r="BD159" s="534">
        <f t="shared" si="292"/>
        <v>0</v>
      </c>
      <c r="BE159" s="520">
        <v>0</v>
      </c>
      <c r="BF159" s="539">
        <f>SUMIFS(CERT_PRES!$P:$P,CERT_PRES!$A:$A,$A159,CERT_PRES!$Q:$Q,"ENERO")</f>
        <v>0</v>
      </c>
      <c r="BG159" s="520">
        <v>0</v>
      </c>
      <c r="BH159" s="539">
        <f>SUMIFS(CERT_PRES!$P:$P,CERT_PRES!$A:$A,$A159,CERT_PRES!$Q:$Q,"FEBRERO")</f>
        <v>0</v>
      </c>
      <c r="BI159" s="520">
        <v>0</v>
      </c>
      <c r="BJ159" s="539">
        <f>SUMIFS(CERT_PRES!$P:$P,CERT_PRES!$A:$A,$A159,CERT_PRES!$Q:$Q,"MARZO")</f>
        <v>0</v>
      </c>
      <c r="BK159" s="520">
        <v>0</v>
      </c>
      <c r="BL159" s="539">
        <f>SUMIFS(CERT_PRES!$P:$P,CERT_PRES!$A:$A,$A159,CERT_PRES!$Q:$Q,"ABRIL")</f>
        <v>0</v>
      </c>
      <c r="BM159" s="520">
        <v>0</v>
      </c>
      <c r="BN159" s="539">
        <f>SUMIFS(CERT_PRES!$P:$P,CERT_PRES!$A:$A,$A159,CERT_PRES!$Q:$Q,"MAYO")</f>
        <v>0</v>
      </c>
      <c r="BO159" s="520">
        <v>0</v>
      </c>
      <c r="BP159" s="539">
        <f>SUMIFS(CERT_PRES!$P:$P,CERT_PRES!$A:$A,$A159,CERT_PRES!$Q:$Q,"JUNIO")</f>
        <v>0</v>
      </c>
      <c r="BQ159" s="520">
        <v>0</v>
      </c>
      <c r="BR159" s="539">
        <f>SUMIFS(CERT_PRES!$P:$P,CERT_PRES!$A:$A,$A159,CERT_PRES!$Q:$Q,"JULIO")</f>
        <v>0</v>
      </c>
      <c r="BS159" s="520">
        <v>0</v>
      </c>
      <c r="BT159" s="539">
        <f>SUMIFS(CERT_PRES!$P:$P,CERT_PRES!$A:$A,$A159,CERT_PRES!$Q:$Q,"AGOSTO")</f>
        <v>0</v>
      </c>
      <c r="BU159" s="520">
        <v>0</v>
      </c>
      <c r="BV159" s="539">
        <f>SUMIFS(CERT_PRES!$P:$P,CERT_PRES!$A:$A,$A159,CERT_PRES!$Q:$Q,"SEPTIEMBRE")</f>
        <v>0</v>
      </c>
      <c r="BW159" s="520">
        <v>0</v>
      </c>
      <c r="BX159" s="539">
        <f>SUMIFS(CERT_PRES!$P:$P,CERT_PRES!$A:$A,$A159,CERT_PRES!$Q:$Q,"OCTUBRE")</f>
        <v>0</v>
      </c>
      <c r="BY159" s="520">
        <v>0</v>
      </c>
      <c r="BZ159" s="539">
        <f>SUMIFS(CERT_PRES!$P:$P,CERT_PRES!$A:$A,$A159,CERT_PRES!$Q:$Q,"NOVIEMBRE")</f>
        <v>0</v>
      </c>
      <c r="CA159" s="520">
        <v>0</v>
      </c>
      <c r="CB159" s="533">
        <f>SUMIFS(CERT_PRES!$P:$P,CERT_PRES!$A:$A,$A159,CERT_PRES!$Q:$Q,"DICIEMBRE")</f>
        <v>0</v>
      </c>
      <c r="CC159" s="533">
        <f t="shared" si="293"/>
        <v>0</v>
      </c>
      <c r="CD159" s="552" t="str">
        <f t="shared" si="294"/>
        <v>NO</v>
      </c>
      <c r="CE159" s="553" t="str">
        <f t="shared" si="295"/>
        <v>VALIDADO</v>
      </c>
      <c r="CF159" s="554">
        <f>+((SUMIFS(REPROGRAM!$U:$U,REPROGRAM!$B:$B,$A159,REPROGRAM!$AA:$AA,"NO"))-(SUMIFS(REPROGRAM!$V:$V,REPROGRAM!$B:$B,$A159,REPROGRAM!$AA:$AA,"NO")))</f>
        <v>0</v>
      </c>
      <c r="CG159" s="554">
        <f t="shared" si="296"/>
        <v>0</v>
      </c>
      <c r="CH159" s="554">
        <f t="shared" si="297"/>
        <v>0</v>
      </c>
      <c r="CI159" s="555" t="e">
        <f t="array" ref="CI159">IF(B159="","",INDEX(CATALOGO!C:C,MATCH(B159,CATALOGO!A:A,0)))</f>
        <v>#N/A</v>
      </c>
      <c r="CJ159" s="555" t="e">
        <f t="array" ref="CJ159">IF(B159="","",INDEX(CATALOGO!B:B,MATCH(B159,CATALOGO!A:A,0)))</f>
        <v>#N/A</v>
      </c>
      <c r="CK159" s="497" t="str">
        <f>IF(D159="","",INDEX(CATALOGO!G:G,MATCH(D159,CATALOGO!D:D,0)))</f>
        <v>COORDINACIÓN ZONAL 4</v>
      </c>
      <c r="CL159" s="497" t="str">
        <f>IF(D159="","",INDEX(CATALOGO!H:H,MATCH(D159,CATALOGO!D:D,0)))</f>
        <v>MANABI</v>
      </c>
      <c r="CM159" s="497" t="str">
        <f>IF(D159="","",INDEX(CATALOGO!I:I,MATCH(D159,CATALOGO!D:D,0)))</f>
        <v>CHONE</v>
      </c>
      <c r="CN159" s="556" t="str">
        <f t="array" ref="CN159">IF(H159="","",INDEX(CATALOGO!AE:AE,MATCH(H159,CATALOGO!AC:AC,0)))</f>
        <v>EXTERNALIZADOS</v>
      </c>
      <c r="CO159" s="497" t="str">
        <f t="shared" si="298"/>
        <v>NO APLICA</v>
      </c>
      <c r="CP159" s="497" t="str">
        <f>IF(E159="","",INDEX(CATALOGO!K:K,MATCH(POA_GC_2025!E159,CATALOGO!J:J,0)))</f>
        <v>PROV</v>
      </c>
      <c r="CQ159" s="497" t="str">
        <f t="shared" si="299"/>
        <v>CORRIENTE</v>
      </c>
      <c r="CR159" s="497" t="str">
        <f t="shared" si="300"/>
        <v>90000004</v>
      </c>
      <c r="CS159" s="562" t="str">
        <f>IFERROR(VLOOKUP(E159,CATALOGO!$AY$3:$AZ$24,2,0)," ")</f>
        <v>G21</v>
      </c>
      <c r="CT159" s="563" t="str">
        <f>IF(E159="","",INDEX(CATALOGO!AK:AK,MATCH(POA_GC_2025!E159,CATALOGO!AN:AN,0)))</f>
        <v>Mejorar las condiciones de vida de la población de forma integral, promoviendo el acceso equitativo a salud, vivienda y bienestar social.</v>
      </c>
      <c r="CU159" s="563" t="str">
        <f>IF(E159="","",INDEX(CATALOGO!AL:AL,MATCH(POA_GC_2025!E159,CATALOGO!AN:AN,0)))</f>
        <v>OE5 Incrementar la cobertura de las prestaciones de servicios de salud</v>
      </c>
      <c r="CV159" s="552" t="str">
        <f>IF(CU159="","",INDEX(CATALOGO!AM:AM,MATCH(POA_GC_2025!CU159,CATALOGO!AL:AL,0)))</f>
        <v>OE_5</v>
      </c>
      <c r="CW159" s="564"/>
      <c r="CX159" s="565">
        <f>SUMIFS(CERT_ACT_POA!AM:AM,CERT_ACT_POA!C:C,A159)</f>
        <v>0</v>
      </c>
      <c r="CY159" s="565">
        <f t="shared" si="301"/>
        <v>0</v>
      </c>
      <c r="CZ159" s="566">
        <f>SUMIFS(CERT_ACT_POA!$AD:$AD,CERT_ACT_POA!$C:$C,POA_GC_2025!$A159)</f>
        <v>0</v>
      </c>
      <c r="DA159" s="566">
        <f>SUMIFS(CERT_ACT_POA!$AE:$AE,CERT_ACT_POA!$C:$C,POA_GC_2025!$A159)</f>
        <v>0</v>
      </c>
      <c r="DB159" s="566">
        <f>SUMIFS(CERT_ACT_POA!$AF:$AF,CERT_ACT_POA!$C:$C,POA_GC_2025!$A159)</f>
        <v>0</v>
      </c>
      <c r="DC159" s="552" t="str">
        <f t="shared" si="302"/>
        <v>53</v>
      </c>
      <c r="DD159" s="509"/>
      <c r="DE159" s="573"/>
      <c r="DF159" s="574">
        <f>SUMIFS(CERT_PRES!$M:$M,CERT_PRES!$A:$A,$A159)</f>
        <v>0</v>
      </c>
      <c r="DG159" s="574">
        <f>SUMIFS(CERT_PRES!$O:$O,CERT_PRES!$A:$A,$A159)</f>
        <v>0</v>
      </c>
      <c r="DH159" s="574">
        <f>SUMIFS(CERT_PRES!$P:$P,CERT_PRES!$A:$A,$A159)</f>
        <v>0</v>
      </c>
      <c r="DI159" s="587">
        <f t="shared" si="303"/>
        <v>0</v>
      </c>
      <c r="DJ159" s="668">
        <f>IFERROR(VLOOKUP($A159,CERT_PRES!$A$6:$L$3884,12,0),0)</f>
        <v>0</v>
      </c>
      <c r="DK159" s="574" t="str">
        <f t="shared" si="304"/>
        <v>OK</v>
      </c>
      <c r="DL159" s="574" t="str">
        <f t="shared" si="305"/>
        <v>OK</v>
      </c>
      <c r="DM159" s="574" t="str">
        <f t="shared" si="306"/>
        <v/>
      </c>
      <c r="DN159" s="574" t="str">
        <f t="shared" si="307"/>
        <v/>
      </c>
      <c r="DO159" s="588">
        <f>IFERROR(VLOOKUP(A159,#REF!,82,0),0)</f>
        <v>0</v>
      </c>
      <c r="DP159" s="589">
        <f t="shared" si="308"/>
        <v>0</v>
      </c>
      <c r="DQ159" s="590">
        <f t="shared" si="309"/>
        <v>0</v>
      </c>
    </row>
    <row r="160" spans="1:121" s="39" customFormat="1" ht="17.25" customHeight="1">
      <c r="A160" s="3" t="s">
        <v>2890</v>
      </c>
      <c r="B160" s="470" t="str">
        <f>IF(D160="","",INDEX(CATALOGO!E:E,MATCH(D160,CATALOGO!D:D,0)))</f>
        <v>HOSPITAL GENERAL DE CHONE</v>
      </c>
      <c r="C160" s="218" t="s">
        <v>2458</v>
      </c>
      <c r="D160" s="471" t="s">
        <v>954</v>
      </c>
      <c r="E160" s="474" t="s">
        <v>225</v>
      </c>
      <c r="F160" s="471" t="str">
        <f t="shared" si="289"/>
        <v>000</v>
      </c>
      <c r="G160" s="472" t="s">
        <v>196</v>
      </c>
      <c r="H160" s="473">
        <v>530209</v>
      </c>
      <c r="I160" s="486" t="s">
        <v>1155</v>
      </c>
      <c r="J160" s="472" t="s">
        <v>193</v>
      </c>
      <c r="K160" s="487" t="str">
        <f>IF(J160="","",INDEX(CATALOGO!AT:AT,MATCH(POA_GC_2025!J160,CATALOGO!AS:AS,0)))</f>
        <v>0000</v>
      </c>
      <c r="L160" s="487" t="str">
        <f>IF(J160="","",INDEX(CATALOGO!AV:AV,MATCH(POA_GC_2025!J160,CATALOGO!AS:AS,0)))</f>
        <v>0000</v>
      </c>
      <c r="M160" s="488" t="str">
        <f>IF(D160="","",INDEX(CATALOGO!E:E,MATCH(D160,CATALOGO!D:D,0)))</f>
        <v>HOSPITAL GENERAL DE CHONE</v>
      </c>
      <c r="N160" s="489" t="str">
        <f>IF(E160="","",INDEX(CATALOGO!L:L,MATCH(POA_GC_2025!E160,CATALOGO!J:J,0)))</f>
        <v>PROVISION Y PRESTACION DE SERVICIOS DE SALUD</v>
      </c>
      <c r="O160" s="490" t="str">
        <f t="shared" si="290"/>
        <v>SIN PROYECTO</v>
      </c>
      <c r="P160" s="491" t="str">
        <f>IF(CR160="","",INDEX(CATALOGO!Q:Q,MATCH(POA_GC_2025!CR160,CATALOGO!P:P,0)))</f>
        <v>PRESTACION DE SERVICIOS DE SALUD SEGUNDO NIVEL</v>
      </c>
      <c r="Q160" s="496" t="str">
        <f>IF(H160="","",INDEX(CATALOGO!AD:AD,MATCH(POA_GC_2025!H160,CATALOGO!AC:AC,0)))</f>
        <v>SERVICIOS DE ASEO LAVADO DE VESTIMENTA DE TRABAJO</v>
      </c>
      <c r="R160" s="490" t="str">
        <f t="array" ref="R160">IF(J160="","",INDEX(CATALOGO!AR:AR,MATCH(J160,CATALOGO!AS:AS,0)))</f>
        <v>RECURSOS FISCALES</v>
      </c>
      <c r="S160" s="497" t="str">
        <f>IF(K160="","",INDEX(CATALOGO!AU:AU,MATCH(K160,CATALOGO!AT:AT,0)))</f>
        <v>SIN ORGANISMO</v>
      </c>
      <c r="T160" s="497" t="str">
        <f>IF(L160="","",INDEX(CATALOGO!AW:AW,MATCH(POA_GC_2025!L160,CATALOGO!AV:AV,0)))</f>
        <v>SIN CORRELATIVO</v>
      </c>
      <c r="U160" s="498" t="s">
        <v>495</v>
      </c>
      <c r="V160" s="499" t="s">
        <v>2482</v>
      </c>
      <c r="W160" s="499" t="s">
        <v>2489</v>
      </c>
      <c r="X160" s="500" t="str">
        <f t="array" ref="X160">IF(H160="","",INDEX(CATALOGO!AH:AH,MATCH(H160,CATALOGO!AC:AC,0)))</f>
        <v>06</v>
      </c>
      <c r="Y160" s="507" t="str">
        <f t="array" ref="Y160">IF(H160="","",INDEX(CATALOGO!AF:AF,MATCH(H160,CATALOGO!AC:AC,0)))</f>
        <v>NA</v>
      </c>
      <c r="Z160" s="507" t="str">
        <f t="array" ref="Z160">IF(H160="","",INDEX(CATALOGO!AG:AG,MATCH(H160,CATALOGO!AC:AC,0)))</f>
        <v>NA</v>
      </c>
      <c r="AA160" s="508" t="s">
        <v>194</v>
      </c>
      <c r="AB160" s="509"/>
      <c r="AC160" s="510" t="s">
        <v>208</v>
      </c>
      <c r="AD160" s="511" t="s">
        <v>41</v>
      </c>
      <c r="AE160" s="512">
        <v>46162</v>
      </c>
      <c r="AF160" s="512">
        <v>46167</v>
      </c>
      <c r="AG160" s="512">
        <v>46172</v>
      </c>
      <c r="AH160" s="512">
        <v>46203</v>
      </c>
      <c r="AI160" s="512">
        <v>46218</v>
      </c>
      <c r="AJ160" s="519"/>
      <c r="AK160" s="512">
        <v>46223</v>
      </c>
      <c r="AL160" s="512">
        <v>46387</v>
      </c>
      <c r="AM160" s="511" t="s">
        <v>41</v>
      </c>
      <c r="AN160" s="520"/>
      <c r="AO160" s="520"/>
      <c r="AP160" s="520"/>
      <c r="AQ160" s="520"/>
      <c r="AR160" s="520"/>
      <c r="AS160" s="520"/>
      <c r="AT160" s="520"/>
      <c r="AU160" s="520">
        <v>0</v>
      </c>
      <c r="AV160" s="520">
        <v>0</v>
      </c>
      <c r="AW160" s="520">
        <v>0</v>
      </c>
      <c r="AX160" s="520">
        <v>0</v>
      </c>
      <c r="AY160" s="520">
        <v>0</v>
      </c>
      <c r="AZ160" s="533">
        <f t="shared" si="291"/>
        <v>0</v>
      </c>
      <c r="BA160" s="509"/>
      <c r="BB160" s="534">
        <f>SUMIFS(REPROGRAM!W:W,REPROGRAM!B:B,POA_GC_2025!A160)</f>
        <v>0</v>
      </c>
      <c r="BC160" s="534">
        <f>SUMIFS(REPROGRAM!Y:Y,REPROGRAM!B:B,POA_GC_2025!A160)</f>
        <v>0</v>
      </c>
      <c r="BD160" s="534">
        <f t="shared" si="292"/>
        <v>0</v>
      </c>
      <c r="BE160" s="520">
        <v>0</v>
      </c>
      <c r="BF160" s="539">
        <f>SUMIFS(CERT_PRES!$P:$P,CERT_PRES!$A:$A,$A160,CERT_PRES!$Q:$Q,"ENERO")</f>
        <v>0</v>
      </c>
      <c r="BG160" s="520">
        <v>0</v>
      </c>
      <c r="BH160" s="539">
        <f>SUMIFS(CERT_PRES!$P:$P,CERT_PRES!$A:$A,$A160,CERT_PRES!$Q:$Q,"FEBRERO")</f>
        <v>0</v>
      </c>
      <c r="BI160" s="520">
        <v>0</v>
      </c>
      <c r="BJ160" s="539">
        <f>SUMIFS(CERT_PRES!$P:$P,CERT_PRES!$A:$A,$A160,CERT_PRES!$Q:$Q,"MARZO")</f>
        <v>0</v>
      </c>
      <c r="BK160" s="520">
        <v>0</v>
      </c>
      <c r="BL160" s="539">
        <f>SUMIFS(CERT_PRES!$P:$P,CERT_PRES!$A:$A,$A160,CERT_PRES!$Q:$Q,"ABRIL")</f>
        <v>0</v>
      </c>
      <c r="BM160" s="520">
        <v>0</v>
      </c>
      <c r="BN160" s="539">
        <f>SUMIFS(CERT_PRES!$P:$P,CERT_PRES!$A:$A,$A160,CERT_PRES!$Q:$Q,"MAYO")</f>
        <v>0</v>
      </c>
      <c r="BO160" s="520">
        <v>0</v>
      </c>
      <c r="BP160" s="539">
        <f>SUMIFS(CERT_PRES!$P:$P,CERT_PRES!$A:$A,$A160,CERT_PRES!$Q:$Q,"JUNIO")</f>
        <v>0</v>
      </c>
      <c r="BQ160" s="520">
        <v>0</v>
      </c>
      <c r="BR160" s="539">
        <f>SUMIFS(CERT_PRES!$P:$P,CERT_PRES!$A:$A,$A160,CERT_PRES!$Q:$Q,"JULIO")</f>
        <v>0</v>
      </c>
      <c r="BS160" s="520">
        <v>0</v>
      </c>
      <c r="BT160" s="539">
        <f>SUMIFS(CERT_PRES!$P:$P,CERT_PRES!$A:$A,$A160,CERT_PRES!$Q:$Q,"AGOSTO")</f>
        <v>0</v>
      </c>
      <c r="BU160" s="520">
        <v>0</v>
      </c>
      <c r="BV160" s="539">
        <f>SUMIFS(CERT_PRES!$P:$P,CERT_PRES!$A:$A,$A160,CERT_PRES!$Q:$Q,"SEPTIEMBRE")</f>
        <v>0</v>
      </c>
      <c r="BW160" s="520">
        <v>0</v>
      </c>
      <c r="BX160" s="539">
        <f>SUMIFS(CERT_PRES!$P:$P,CERT_PRES!$A:$A,$A160,CERT_PRES!$Q:$Q,"OCTUBRE")</f>
        <v>0</v>
      </c>
      <c r="BY160" s="520">
        <v>0</v>
      </c>
      <c r="BZ160" s="539">
        <f>SUMIFS(CERT_PRES!$P:$P,CERT_PRES!$A:$A,$A160,CERT_PRES!$Q:$Q,"NOVIEMBRE")</f>
        <v>0</v>
      </c>
      <c r="CA160" s="520">
        <v>0</v>
      </c>
      <c r="CB160" s="533">
        <f>SUMIFS(CERT_PRES!$P:$P,CERT_PRES!$A:$A,$A160,CERT_PRES!$Q:$Q,"DICIEMBRE")</f>
        <v>0</v>
      </c>
      <c r="CC160" s="533">
        <f t="shared" si="293"/>
        <v>0</v>
      </c>
      <c r="CD160" s="552" t="str">
        <f t="shared" si="294"/>
        <v>NO</v>
      </c>
      <c r="CE160" s="553" t="str">
        <f t="shared" si="295"/>
        <v>VALIDADO</v>
      </c>
      <c r="CF160" s="554">
        <f>+((SUMIFS(REPROGRAM!$U:$U,REPROGRAM!$B:$B,$A160,REPROGRAM!$AA:$AA,"NO"))-(SUMIFS(REPROGRAM!$V:$V,REPROGRAM!$B:$B,$A160,REPROGRAM!$AA:$AA,"NO")))</f>
        <v>0</v>
      </c>
      <c r="CG160" s="554">
        <f t="shared" si="296"/>
        <v>0</v>
      </c>
      <c r="CH160" s="554">
        <f t="shared" si="297"/>
        <v>0</v>
      </c>
      <c r="CI160" s="555" t="e">
        <f t="array" ref="CI160">IF(B160="","",INDEX(CATALOGO!C:C,MATCH(B160,CATALOGO!A:A,0)))</f>
        <v>#N/A</v>
      </c>
      <c r="CJ160" s="555" t="e">
        <f t="array" ref="CJ160">IF(B160="","",INDEX(CATALOGO!B:B,MATCH(B160,CATALOGO!A:A,0)))</f>
        <v>#N/A</v>
      </c>
      <c r="CK160" s="497" t="str">
        <f>IF(D160="","",INDEX(CATALOGO!G:G,MATCH(D160,CATALOGO!D:D,0)))</f>
        <v>COORDINACIÓN ZONAL 4</v>
      </c>
      <c r="CL160" s="497" t="str">
        <f>IF(D160="","",INDEX(CATALOGO!H:H,MATCH(D160,CATALOGO!D:D,0)))</f>
        <v>MANABI</v>
      </c>
      <c r="CM160" s="497" t="str">
        <f>IF(D160="","",INDEX(CATALOGO!I:I,MATCH(D160,CATALOGO!D:D,0)))</f>
        <v>CHONE</v>
      </c>
      <c r="CN160" s="556" t="str">
        <f t="array" ref="CN160">IF(H160="","",INDEX(CATALOGO!AE:AE,MATCH(H160,CATALOGO!AC:AC,0)))</f>
        <v>EXTERNALIZADOS</v>
      </c>
      <c r="CO160" s="497" t="str">
        <f t="shared" si="298"/>
        <v>NO APLICA</v>
      </c>
      <c r="CP160" s="497" t="str">
        <f>IF(E160="","",INDEX(CATALOGO!K:K,MATCH(POA_GC_2025!E160,CATALOGO!J:J,0)))</f>
        <v>PROV</v>
      </c>
      <c r="CQ160" s="497" t="str">
        <f t="shared" si="299"/>
        <v>CORRIENTE</v>
      </c>
      <c r="CR160" s="497" t="str">
        <f t="shared" si="300"/>
        <v>90000004</v>
      </c>
      <c r="CS160" s="562" t="str">
        <f>IFERROR(VLOOKUP(E160,CATALOGO!$AY$3:$AZ$24,2,0)," ")</f>
        <v>G21</v>
      </c>
      <c r="CT160" s="563" t="str">
        <f>IF(E160="","",INDEX(CATALOGO!AK:AK,MATCH(POA_GC_2025!E160,CATALOGO!AN:AN,0)))</f>
        <v>Mejorar las condiciones de vida de la población de forma integral, promoviendo el acceso equitativo a salud, vivienda y bienestar social.</v>
      </c>
      <c r="CU160" s="563" t="str">
        <f>IF(E160="","",INDEX(CATALOGO!AL:AL,MATCH(POA_GC_2025!E160,CATALOGO!AN:AN,0)))</f>
        <v>OE5 Incrementar la cobertura de las prestaciones de servicios de salud</v>
      </c>
      <c r="CV160" s="552" t="str">
        <f>IF(CU160="","",INDEX(CATALOGO!AM:AM,MATCH(POA_GC_2025!CU160,CATALOGO!AL:AL,0)))</f>
        <v>OE_5</v>
      </c>
      <c r="CW160" s="564"/>
      <c r="CX160" s="565">
        <f>SUMIFS(CERT_ACT_POA!AM:AM,CERT_ACT_POA!C:C,A160)</f>
        <v>0</v>
      </c>
      <c r="CY160" s="565">
        <f t="shared" si="301"/>
        <v>0</v>
      </c>
      <c r="CZ160" s="566">
        <f>SUMIFS(CERT_ACT_POA!$AD:$AD,CERT_ACT_POA!$C:$C,POA_GC_2025!$A160)</f>
        <v>0</v>
      </c>
      <c r="DA160" s="566">
        <f>SUMIFS(CERT_ACT_POA!$AE:$AE,CERT_ACT_POA!$C:$C,POA_GC_2025!$A160)</f>
        <v>0</v>
      </c>
      <c r="DB160" s="566">
        <f>SUMIFS(CERT_ACT_POA!$AF:$AF,CERT_ACT_POA!$C:$C,POA_GC_2025!$A160)</f>
        <v>0</v>
      </c>
      <c r="DC160" s="552" t="str">
        <f t="shared" si="302"/>
        <v>53</v>
      </c>
      <c r="DD160" s="509"/>
      <c r="DE160" s="573"/>
      <c r="DF160" s="574">
        <f>SUMIFS(CERT_PRES!$M:$M,CERT_PRES!$A:$A,$A160)</f>
        <v>0</v>
      </c>
      <c r="DG160" s="574">
        <f>SUMIFS(CERT_PRES!$O:$O,CERT_PRES!$A:$A,$A160)</f>
        <v>0</v>
      </c>
      <c r="DH160" s="574">
        <f>SUMIFS(CERT_PRES!$P:$P,CERT_PRES!$A:$A,$A160)</f>
        <v>0</v>
      </c>
      <c r="DI160" s="587">
        <f t="shared" si="303"/>
        <v>0</v>
      </c>
      <c r="DJ160" s="668">
        <f>IFERROR(VLOOKUP($A160,CERT_PRES!$A$6:$L$3884,12,0),0)</f>
        <v>0</v>
      </c>
      <c r="DK160" s="574" t="str">
        <f t="shared" si="304"/>
        <v>OK</v>
      </c>
      <c r="DL160" s="574" t="str">
        <f t="shared" si="305"/>
        <v>OK</v>
      </c>
      <c r="DM160" s="574" t="str">
        <f t="shared" si="306"/>
        <v/>
      </c>
      <c r="DN160" s="574" t="str">
        <f t="shared" si="307"/>
        <v/>
      </c>
      <c r="DO160" s="588">
        <f>IFERROR(VLOOKUP(A160,#REF!,82,0),0)</f>
        <v>0</v>
      </c>
      <c r="DP160" s="589">
        <f t="shared" si="308"/>
        <v>0</v>
      </c>
      <c r="DQ160" s="590">
        <f t="shared" si="309"/>
        <v>0</v>
      </c>
    </row>
    <row r="161" spans="1:121" s="39" customFormat="1" ht="17.25" customHeight="1">
      <c r="A161" s="3" t="s">
        <v>2891</v>
      </c>
      <c r="B161" s="470" t="str">
        <f>IF(D161="","",INDEX(CATALOGO!E:E,MATCH(D161,CATALOGO!D:D,0)))</f>
        <v>HOSPITAL GENERAL DE CHONE</v>
      </c>
      <c r="C161" s="218" t="s">
        <v>2458</v>
      </c>
      <c r="D161" s="471" t="s">
        <v>954</v>
      </c>
      <c r="E161" s="474" t="s">
        <v>225</v>
      </c>
      <c r="F161" s="471" t="str">
        <f t="shared" si="289"/>
        <v>000</v>
      </c>
      <c r="G161" s="472" t="s">
        <v>196</v>
      </c>
      <c r="H161" s="473">
        <v>530209</v>
      </c>
      <c r="I161" s="486" t="s">
        <v>1155</v>
      </c>
      <c r="J161" s="472" t="s">
        <v>193</v>
      </c>
      <c r="K161" s="487" t="str">
        <f>IF(J161="","",INDEX(CATALOGO!AT:AT,MATCH(POA_GC_2025!J161,CATALOGO!AS:AS,0)))</f>
        <v>0000</v>
      </c>
      <c r="L161" s="487" t="str">
        <f>IF(J161="","",INDEX(CATALOGO!AV:AV,MATCH(POA_GC_2025!J161,CATALOGO!AS:AS,0)))</f>
        <v>0000</v>
      </c>
      <c r="M161" s="488" t="str">
        <f>IF(D161="","",INDEX(CATALOGO!E:E,MATCH(D161,CATALOGO!D:D,0)))</f>
        <v>HOSPITAL GENERAL DE CHONE</v>
      </c>
      <c r="N161" s="489" t="str">
        <f>IF(E161="","",INDEX(CATALOGO!L:L,MATCH(POA_GC_2025!E161,CATALOGO!J:J,0)))</f>
        <v>PROVISION Y PRESTACION DE SERVICIOS DE SALUD</v>
      </c>
      <c r="O161" s="490" t="str">
        <f t="shared" si="290"/>
        <v>SIN PROYECTO</v>
      </c>
      <c r="P161" s="491" t="str">
        <f>IF(CR161="","",INDEX(CATALOGO!Q:Q,MATCH(POA_GC_2025!CR161,CATALOGO!P:P,0)))</f>
        <v>PRESTACION DE SERVICIOS DE SALUD SEGUNDO NIVEL</v>
      </c>
      <c r="Q161" s="496" t="str">
        <f>IF(H161="","",INDEX(CATALOGO!AD:AD,MATCH(POA_GC_2025!H161,CATALOGO!AC:AC,0)))</f>
        <v>SERVICIOS DE ASEO LAVADO DE VESTIMENTA DE TRABAJO</v>
      </c>
      <c r="R161" s="490" t="str">
        <f t="array" ref="R161">IF(J161="","",INDEX(CATALOGO!AR:AR,MATCH(J161,CATALOGO!AS:AS,0)))</f>
        <v>RECURSOS FISCALES</v>
      </c>
      <c r="S161" s="497" t="str">
        <f>IF(K161="","",INDEX(CATALOGO!AU:AU,MATCH(K161,CATALOGO!AT:AT,0)))</f>
        <v>SIN ORGANISMO</v>
      </c>
      <c r="T161" s="497" t="str">
        <f>IF(L161="","",INDEX(CATALOGO!AW:AW,MATCH(POA_GC_2025!L161,CATALOGO!AV:AV,0)))</f>
        <v>SIN CORRELATIVO</v>
      </c>
      <c r="U161" s="498" t="s">
        <v>495</v>
      </c>
      <c r="V161" s="499" t="s">
        <v>2482</v>
      </c>
      <c r="W161" s="499" t="s">
        <v>2489</v>
      </c>
      <c r="X161" s="500" t="str">
        <f t="array" ref="X161">IF(H161="","",INDEX(CATALOGO!AH:AH,MATCH(H161,CATALOGO!AC:AC,0)))</f>
        <v>06</v>
      </c>
      <c r="Y161" s="507" t="str">
        <f t="array" ref="Y161">IF(H161="","",INDEX(CATALOGO!AF:AF,MATCH(H161,CATALOGO!AC:AC,0)))</f>
        <v>NA</v>
      </c>
      <c r="Z161" s="507" t="str">
        <f t="array" ref="Z161">IF(H161="","",INDEX(CATALOGO!AG:AG,MATCH(H161,CATALOGO!AC:AC,0)))</f>
        <v>NA</v>
      </c>
      <c r="AA161" s="508" t="s">
        <v>194</v>
      </c>
      <c r="AB161" s="509"/>
      <c r="AC161" s="510" t="s">
        <v>209</v>
      </c>
      <c r="AD161" s="511" t="s">
        <v>41</v>
      </c>
      <c r="AE161" s="512">
        <v>46173</v>
      </c>
      <c r="AF161" s="512">
        <v>46188</v>
      </c>
      <c r="AG161" s="512">
        <v>46167</v>
      </c>
      <c r="AH161" s="512">
        <v>46190</v>
      </c>
      <c r="AI161" s="512">
        <v>46193</v>
      </c>
      <c r="AJ161" s="519"/>
      <c r="AK161" s="512">
        <v>46203</v>
      </c>
      <c r="AL161" s="512">
        <v>46387</v>
      </c>
      <c r="AM161" s="511" t="s">
        <v>41</v>
      </c>
      <c r="AN161" s="520"/>
      <c r="AO161" s="520"/>
      <c r="AP161" s="520"/>
      <c r="AQ161" s="520"/>
      <c r="AR161" s="520"/>
      <c r="AS161" s="520"/>
      <c r="AT161" s="520"/>
      <c r="AU161" s="520">
        <v>0</v>
      </c>
      <c r="AV161" s="520">
        <v>0</v>
      </c>
      <c r="AW161" s="520">
        <v>0</v>
      </c>
      <c r="AX161" s="520">
        <v>0</v>
      </c>
      <c r="AY161" s="520">
        <v>0</v>
      </c>
      <c r="AZ161" s="533">
        <f t="shared" si="291"/>
        <v>0</v>
      </c>
      <c r="BA161" s="509"/>
      <c r="BB161" s="534">
        <f>SUMIFS(REPROGRAM!W:W,REPROGRAM!B:B,POA_GC_2025!A161)</f>
        <v>0</v>
      </c>
      <c r="BC161" s="534">
        <f>SUMIFS(REPROGRAM!Y:Y,REPROGRAM!B:B,POA_GC_2025!A161)</f>
        <v>0</v>
      </c>
      <c r="BD161" s="534">
        <f t="shared" si="292"/>
        <v>0</v>
      </c>
      <c r="BE161" s="520">
        <v>0</v>
      </c>
      <c r="BF161" s="539">
        <f>SUMIFS(CERT_PRES!$P:$P,CERT_PRES!$A:$A,$A161,CERT_PRES!$Q:$Q,"ENERO")</f>
        <v>0</v>
      </c>
      <c r="BG161" s="520">
        <v>0</v>
      </c>
      <c r="BH161" s="539">
        <f>SUMIFS(CERT_PRES!$P:$P,CERT_PRES!$A:$A,$A161,CERT_PRES!$Q:$Q,"FEBRERO")</f>
        <v>0</v>
      </c>
      <c r="BI161" s="520">
        <v>0</v>
      </c>
      <c r="BJ161" s="539">
        <f>SUMIFS(CERT_PRES!$P:$P,CERT_PRES!$A:$A,$A161,CERT_PRES!$Q:$Q,"MARZO")</f>
        <v>0</v>
      </c>
      <c r="BK161" s="520">
        <v>0</v>
      </c>
      <c r="BL161" s="539">
        <f>SUMIFS(CERT_PRES!$P:$P,CERT_PRES!$A:$A,$A161,CERT_PRES!$Q:$Q,"ABRIL")</f>
        <v>0</v>
      </c>
      <c r="BM161" s="520">
        <v>0</v>
      </c>
      <c r="BN161" s="539">
        <f>SUMIFS(CERT_PRES!$P:$P,CERT_PRES!$A:$A,$A161,CERT_PRES!$Q:$Q,"MAYO")</f>
        <v>0</v>
      </c>
      <c r="BO161" s="520">
        <v>0</v>
      </c>
      <c r="BP161" s="539">
        <f>SUMIFS(CERT_PRES!$P:$P,CERT_PRES!$A:$A,$A161,CERT_PRES!$Q:$Q,"JUNIO")</f>
        <v>0</v>
      </c>
      <c r="BQ161" s="520">
        <v>0</v>
      </c>
      <c r="BR161" s="539">
        <f>SUMIFS(CERT_PRES!$P:$P,CERT_PRES!$A:$A,$A161,CERT_PRES!$Q:$Q,"JULIO")</f>
        <v>0</v>
      </c>
      <c r="BS161" s="520">
        <v>0</v>
      </c>
      <c r="BT161" s="539">
        <f>SUMIFS(CERT_PRES!$P:$P,CERT_PRES!$A:$A,$A161,CERT_PRES!$Q:$Q,"AGOSTO")</f>
        <v>0</v>
      </c>
      <c r="BU161" s="520">
        <v>0</v>
      </c>
      <c r="BV161" s="539">
        <f>SUMIFS(CERT_PRES!$P:$P,CERT_PRES!$A:$A,$A161,CERT_PRES!$Q:$Q,"SEPTIEMBRE")</f>
        <v>0</v>
      </c>
      <c r="BW161" s="520">
        <v>0</v>
      </c>
      <c r="BX161" s="539">
        <f>SUMIFS(CERT_PRES!$P:$P,CERT_PRES!$A:$A,$A161,CERT_PRES!$Q:$Q,"OCTUBRE")</f>
        <v>0</v>
      </c>
      <c r="BY161" s="520">
        <v>0</v>
      </c>
      <c r="BZ161" s="539">
        <f>SUMIFS(CERT_PRES!$P:$P,CERT_PRES!$A:$A,$A161,CERT_PRES!$Q:$Q,"NOVIEMBRE")</f>
        <v>0</v>
      </c>
      <c r="CA161" s="520">
        <v>0</v>
      </c>
      <c r="CB161" s="533">
        <f>SUMIFS(CERT_PRES!$P:$P,CERT_PRES!$A:$A,$A161,CERT_PRES!$Q:$Q,"DICIEMBRE")</f>
        <v>0</v>
      </c>
      <c r="CC161" s="533">
        <f t="shared" si="293"/>
        <v>0</v>
      </c>
      <c r="CD161" s="552" t="str">
        <f t="shared" si="294"/>
        <v>NO</v>
      </c>
      <c r="CE161" s="553" t="str">
        <f t="shared" si="295"/>
        <v>VALIDADO</v>
      </c>
      <c r="CF161" s="554">
        <f>+((SUMIFS(REPROGRAM!$U:$U,REPROGRAM!$B:$B,$A161,REPROGRAM!$AA:$AA,"NO"))-(SUMIFS(REPROGRAM!$V:$V,REPROGRAM!$B:$B,$A161,REPROGRAM!$AA:$AA,"NO")))</f>
        <v>0</v>
      </c>
      <c r="CG161" s="554">
        <f t="shared" si="296"/>
        <v>0</v>
      </c>
      <c r="CH161" s="554">
        <f t="shared" si="297"/>
        <v>0</v>
      </c>
      <c r="CI161" s="555" t="e">
        <f t="array" ref="CI161">IF(B161="","",INDEX(CATALOGO!C:C,MATCH(B161,CATALOGO!A:A,0)))</f>
        <v>#N/A</v>
      </c>
      <c r="CJ161" s="555" t="e">
        <f t="array" ref="CJ161">IF(B161="","",INDEX(CATALOGO!B:B,MATCH(B161,CATALOGO!A:A,0)))</f>
        <v>#N/A</v>
      </c>
      <c r="CK161" s="497" t="str">
        <f>IF(D161="","",INDEX(CATALOGO!G:G,MATCH(D161,CATALOGO!D:D,0)))</f>
        <v>COORDINACIÓN ZONAL 4</v>
      </c>
      <c r="CL161" s="497" t="str">
        <f>IF(D161="","",INDEX(CATALOGO!H:H,MATCH(D161,CATALOGO!D:D,0)))</f>
        <v>MANABI</v>
      </c>
      <c r="CM161" s="497" t="str">
        <f>IF(D161="","",INDEX(CATALOGO!I:I,MATCH(D161,CATALOGO!D:D,0)))</f>
        <v>CHONE</v>
      </c>
      <c r="CN161" s="556" t="str">
        <f t="array" ref="CN161">IF(H161="","",INDEX(CATALOGO!AE:AE,MATCH(H161,CATALOGO!AC:AC,0)))</f>
        <v>EXTERNALIZADOS</v>
      </c>
      <c r="CO161" s="497" t="str">
        <f t="shared" si="298"/>
        <v>NO APLICA</v>
      </c>
      <c r="CP161" s="497" t="str">
        <f>IF(E161="","",INDEX(CATALOGO!K:K,MATCH(POA_GC_2025!E161,CATALOGO!J:J,0)))</f>
        <v>PROV</v>
      </c>
      <c r="CQ161" s="497" t="str">
        <f t="shared" si="299"/>
        <v>CORRIENTE</v>
      </c>
      <c r="CR161" s="497" t="str">
        <f t="shared" si="300"/>
        <v>90000004</v>
      </c>
      <c r="CS161" s="562" t="str">
        <f>IFERROR(VLOOKUP(E161,CATALOGO!$AY$3:$AZ$24,2,0)," ")</f>
        <v>G21</v>
      </c>
      <c r="CT161" s="563" t="str">
        <f>IF(E161="","",INDEX(CATALOGO!AK:AK,MATCH(POA_GC_2025!E161,CATALOGO!AN:AN,0)))</f>
        <v>Mejorar las condiciones de vida de la población de forma integral, promoviendo el acceso equitativo a salud, vivienda y bienestar social.</v>
      </c>
      <c r="CU161" s="563" t="str">
        <f>IF(E161="","",INDEX(CATALOGO!AL:AL,MATCH(POA_GC_2025!E161,CATALOGO!AN:AN,0)))</f>
        <v>OE5 Incrementar la cobertura de las prestaciones de servicios de salud</v>
      </c>
      <c r="CV161" s="552" t="str">
        <f>IF(CU161="","",INDEX(CATALOGO!AM:AM,MATCH(POA_GC_2025!CU161,CATALOGO!AL:AL,0)))</f>
        <v>OE_5</v>
      </c>
      <c r="CW161" s="564"/>
      <c r="CX161" s="565">
        <f>SUMIFS(CERT_ACT_POA!AM:AM,CERT_ACT_POA!C:C,A161)</f>
        <v>0</v>
      </c>
      <c r="CY161" s="565">
        <f t="shared" si="301"/>
        <v>0</v>
      </c>
      <c r="CZ161" s="566">
        <f>SUMIFS(CERT_ACT_POA!$AD:$AD,CERT_ACT_POA!$C:$C,POA_GC_2025!$A161)</f>
        <v>0</v>
      </c>
      <c r="DA161" s="566">
        <f>SUMIFS(CERT_ACT_POA!$AE:$AE,CERT_ACT_POA!$C:$C,POA_GC_2025!$A161)</f>
        <v>0</v>
      </c>
      <c r="DB161" s="566">
        <f>SUMIFS(CERT_ACT_POA!$AF:$AF,CERT_ACT_POA!$C:$C,POA_GC_2025!$A161)</f>
        <v>0</v>
      </c>
      <c r="DC161" s="552" t="str">
        <f t="shared" si="302"/>
        <v>53</v>
      </c>
      <c r="DD161" s="509"/>
      <c r="DE161" s="573"/>
      <c r="DF161" s="574">
        <f>SUMIFS(CERT_PRES!$M:$M,CERT_PRES!$A:$A,$A161)</f>
        <v>0</v>
      </c>
      <c r="DG161" s="574">
        <f>SUMIFS(CERT_PRES!$O:$O,CERT_PRES!$A:$A,$A161)</f>
        <v>0</v>
      </c>
      <c r="DH161" s="574">
        <f>SUMIFS(CERT_PRES!$P:$P,CERT_PRES!$A:$A,$A161)</f>
        <v>0</v>
      </c>
      <c r="DI161" s="587">
        <f t="shared" si="303"/>
        <v>0</v>
      </c>
      <c r="DJ161" s="668">
        <f>IFERROR(VLOOKUP($A161,CERT_PRES!$A$6:$L$3884,12,0),0)</f>
        <v>0</v>
      </c>
      <c r="DK161" s="574" t="str">
        <f t="shared" si="304"/>
        <v>OK</v>
      </c>
      <c r="DL161" s="574" t="str">
        <f t="shared" si="305"/>
        <v>OK</v>
      </c>
      <c r="DM161" s="574" t="str">
        <f t="shared" si="306"/>
        <v/>
      </c>
      <c r="DN161" s="574" t="str">
        <f t="shared" si="307"/>
        <v/>
      </c>
      <c r="DO161" s="588">
        <f>IFERROR(VLOOKUP(A161,#REF!,82,0),0)</f>
        <v>0</v>
      </c>
      <c r="DP161" s="589">
        <f t="shared" si="308"/>
        <v>0</v>
      </c>
      <c r="DQ161" s="590">
        <f t="shared" si="309"/>
        <v>0</v>
      </c>
    </row>
    <row r="162" spans="1:121" s="39" customFormat="1" ht="17.25" customHeight="1">
      <c r="A162" s="3" t="s">
        <v>2892</v>
      </c>
      <c r="B162" s="470" t="str">
        <f>IF(D162="","",INDEX(CATALOGO!E:E,MATCH(D162,CATALOGO!D:D,0)))</f>
        <v>HOSPITAL GENERAL DE CHONE</v>
      </c>
      <c r="C162" s="218" t="s">
        <v>2459</v>
      </c>
      <c r="D162" s="471" t="s">
        <v>954</v>
      </c>
      <c r="E162" s="474" t="s">
        <v>225</v>
      </c>
      <c r="F162" s="471" t="str">
        <f t="shared" si="289"/>
        <v>000</v>
      </c>
      <c r="G162" s="472" t="s">
        <v>196</v>
      </c>
      <c r="H162" s="473">
        <v>530209</v>
      </c>
      <c r="I162" s="486" t="s">
        <v>1155</v>
      </c>
      <c r="J162" s="472" t="s">
        <v>193</v>
      </c>
      <c r="K162" s="487" t="str">
        <f>IF(J162="","",INDEX(CATALOGO!AT:AT,MATCH(POA_GC_2025!J162,CATALOGO!AS:AS,0)))</f>
        <v>0000</v>
      </c>
      <c r="L162" s="487" t="str">
        <f>IF(J162="","",INDEX(CATALOGO!AV:AV,MATCH(POA_GC_2025!J162,CATALOGO!AS:AS,0)))</f>
        <v>0000</v>
      </c>
      <c r="M162" s="488" t="str">
        <f>IF(D162="","",INDEX(CATALOGO!E:E,MATCH(D162,CATALOGO!D:D,0)))</f>
        <v>HOSPITAL GENERAL DE CHONE</v>
      </c>
      <c r="N162" s="489" t="str">
        <f>IF(E162="","",INDEX(CATALOGO!L:L,MATCH(POA_GC_2025!E162,CATALOGO!J:J,0)))</f>
        <v>PROVISION Y PRESTACION DE SERVICIOS DE SALUD</v>
      </c>
      <c r="O162" s="490" t="str">
        <f t="shared" si="290"/>
        <v>SIN PROYECTO</v>
      </c>
      <c r="P162" s="491" t="str">
        <f>IF(CR162="","",INDEX(CATALOGO!Q:Q,MATCH(POA_GC_2025!CR162,CATALOGO!P:P,0)))</f>
        <v>PRESTACION DE SERVICIOS DE SALUD SEGUNDO NIVEL</v>
      </c>
      <c r="Q162" s="496" t="str">
        <f>IF(H162="","",INDEX(CATALOGO!AD:AD,MATCH(POA_GC_2025!H162,CATALOGO!AC:AC,0)))</f>
        <v>SERVICIOS DE ASEO LAVADO DE VESTIMENTA DE TRABAJO</v>
      </c>
      <c r="R162" s="490" t="str">
        <f t="array" ref="R162">IF(J162="","",INDEX(CATALOGO!AR:AR,MATCH(J162,CATALOGO!AS:AS,0)))</f>
        <v>RECURSOS FISCALES</v>
      </c>
      <c r="S162" s="497" t="str">
        <f>IF(K162="","",INDEX(CATALOGO!AU:AU,MATCH(K162,CATALOGO!AT:AT,0)))</f>
        <v>SIN ORGANISMO</v>
      </c>
      <c r="T162" s="497" t="str">
        <f>IF(L162="","",INDEX(CATALOGO!AW:AW,MATCH(POA_GC_2025!L162,CATALOGO!AV:AV,0)))</f>
        <v>SIN CORRELATIVO</v>
      </c>
      <c r="U162" s="498" t="s">
        <v>495</v>
      </c>
      <c r="V162" s="499" t="s">
        <v>2482</v>
      </c>
      <c r="W162" s="499" t="s">
        <v>2489</v>
      </c>
      <c r="X162" s="500" t="str">
        <f t="array" ref="X162">IF(H162="","",INDEX(CATALOGO!AH:AH,MATCH(H162,CATALOGO!AC:AC,0)))</f>
        <v>06</v>
      </c>
      <c r="Y162" s="507" t="str">
        <f t="array" ref="Y162">IF(H162="","",INDEX(CATALOGO!AF:AF,MATCH(H162,CATALOGO!AC:AC,0)))</f>
        <v>NA</v>
      </c>
      <c r="Z162" s="507" t="str">
        <f t="array" ref="Z162">IF(H162="","",INDEX(CATALOGO!AG:AG,MATCH(H162,CATALOGO!AC:AC,0)))</f>
        <v>NA</v>
      </c>
      <c r="AA162" s="508" t="s">
        <v>194</v>
      </c>
      <c r="AB162" s="509"/>
      <c r="AC162" s="510" t="s">
        <v>208</v>
      </c>
      <c r="AD162" s="511" t="s">
        <v>41</v>
      </c>
      <c r="AE162" s="512">
        <v>46162</v>
      </c>
      <c r="AF162" s="512">
        <v>46167</v>
      </c>
      <c r="AG162" s="512">
        <v>46172</v>
      </c>
      <c r="AH162" s="512">
        <v>46203</v>
      </c>
      <c r="AI162" s="512">
        <v>46218</v>
      </c>
      <c r="AJ162" s="519"/>
      <c r="AK162" s="512">
        <v>46223</v>
      </c>
      <c r="AL162" s="512">
        <v>46387</v>
      </c>
      <c r="AM162" s="511" t="s">
        <v>41</v>
      </c>
      <c r="AN162" s="520">
        <v>0</v>
      </c>
      <c r="AO162" s="520">
        <v>0</v>
      </c>
      <c r="AP162" s="520">
        <v>0</v>
      </c>
      <c r="AQ162" s="520">
        <v>0</v>
      </c>
      <c r="AR162" s="520">
        <v>0</v>
      </c>
      <c r="AS162" s="520">
        <v>0</v>
      </c>
      <c r="AT162" s="520">
        <v>0</v>
      </c>
      <c r="AU162" s="520">
        <v>0</v>
      </c>
      <c r="AV162" s="520">
        <v>0</v>
      </c>
      <c r="AW162" s="520">
        <v>0</v>
      </c>
      <c r="AX162" s="520">
        <v>0</v>
      </c>
      <c r="AY162" s="520">
        <v>0</v>
      </c>
      <c r="AZ162" s="533">
        <f t="shared" si="291"/>
        <v>0</v>
      </c>
      <c r="BA162" s="509"/>
      <c r="BB162" s="534">
        <f>SUMIFS(REPROGRAM!W:W,REPROGRAM!B:B,POA_GC_2025!A162)</f>
        <v>0</v>
      </c>
      <c r="BC162" s="534">
        <f>SUMIFS(REPROGRAM!Y:Y,REPROGRAM!B:B,POA_GC_2025!A162)</f>
        <v>0</v>
      </c>
      <c r="BD162" s="534">
        <f t="shared" si="292"/>
        <v>0</v>
      </c>
      <c r="BE162" s="520">
        <v>0</v>
      </c>
      <c r="BF162" s="539">
        <f>SUMIFS(CERT_PRES!$P:$P,CERT_PRES!$A:$A,$A162,CERT_PRES!$Q:$Q,"ENERO")</f>
        <v>0</v>
      </c>
      <c r="BG162" s="520">
        <v>0</v>
      </c>
      <c r="BH162" s="539">
        <f>SUMIFS(CERT_PRES!$P:$P,CERT_PRES!$A:$A,$A162,CERT_PRES!$Q:$Q,"FEBRERO")</f>
        <v>0</v>
      </c>
      <c r="BI162" s="520">
        <v>0</v>
      </c>
      <c r="BJ162" s="539">
        <f>SUMIFS(CERT_PRES!$P:$P,CERT_PRES!$A:$A,$A162,CERT_PRES!$Q:$Q,"MARZO")</f>
        <v>0</v>
      </c>
      <c r="BK162" s="520">
        <v>0</v>
      </c>
      <c r="BL162" s="539">
        <f>SUMIFS(CERT_PRES!$P:$P,CERT_PRES!$A:$A,$A162,CERT_PRES!$Q:$Q,"ABRIL")</f>
        <v>0</v>
      </c>
      <c r="BM162" s="520">
        <v>0</v>
      </c>
      <c r="BN162" s="539">
        <f>SUMIFS(CERT_PRES!$P:$P,CERT_PRES!$A:$A,$A162,CERT_PRES!$Q:$Q,"MAYO")</f>
        <v>0</v>
      </c>
      <c r="BO162" s="520">
        <v>0</v>
      </c>
      <c r="BP162" s="539">
        <f>SUMIFS(CERT_PRES!$P:$P,CERT_PRES!$A:$A,$A162,CERT_PRES!$Q:$Q,"JUNIO")</f>
        <v>0</v>
      </c>
      <c r="BQ162" s="520">
        <v>0</v>
      </c>
      <c r="BR162" s="539">
        <f>SUMIFS(CERT_PRES!$P:$P,CERT_PRES!$A:$A,$A162,CERT_PRES!$Q:$Q,"JULIO")</f>
        <v>0</v>
      </c>
      <c r="BS162" s="520">
        <v>0</v>
      </c>
      <c r="BT162" s="539">
        <f>SUMIFS(CERT_PRES!$P:$P,CERT_PRES!$A:$A,$A162,CERT_PRES!$Q:$Q,"AGOSTO")</f>
        <v>0</v>
      </c>
      <c r="BU162" s="520">
        <v>0</v>
      </c>
      <c r="BV162" s="539">
        <f>SUMIFS(CERT_PRES!$P:$P,CERT_PRES!$A:$A,$A162,CERT_PRES!$Q:$Q,"SEPTIEMBRE")</f>
        <v>0</v>
      </c>
      <c r="BW162" s="520">
        <v>0</v>
      </c>
      <c r="BX162" s="539">
        <f>SUMIFS(CERT_PRES!$P:$P,CERT_PRES!$A:$A,$A162,CERT_PRES!$Q:$Q,"OCTUBRE")</f>
        <v>0</v>
      </c>
      <c r="BY162" s="520">
        <v>0</v>
      </c>
      <c r="BZ162" s="539">
        <f>SUMIFS(CERT_PRES!$P:$P,CERT_PRES!$A:$A,$A162,CERT_PRES!$Q:$Q,"NOVIEMBRE")</f>
        <v>0</v>
      </c>
      <c r="CA162" s="520">
        <v>0</v>
      </c>
      <c r="CB162" s="533">
        <f>SUMIFS(CERT_PRES!$P:$P,CERT_PRES!$A:$A,$A162,CERT_PRES!$Q:$Q,"DICIEMBRE")</f>
        <v>0</v>
      </c>
      <c r="CC162" s="533">
        <f t="shared" si="293"/>
        <v>0</v>
      </c>
      <c r="CD162" s="552" t="str">
        <f t="shared" si="294"/>
        <v>NO</v>
      </c>
      <c r="CE162" s="553" t="str">
        <f t="shared" si="295"/>
        <v>VALIDADO</v>
      </c>
      <c r="CF162" s="554">
        <f>+((SUMIFS(REPROGRAM!$U:$U,REPROGRAM!$B:$B,$A162,REPROGRAM!$AA:$AA,"NO"))-(SUMIFS(REPROGRAM!$V:$V,REPROGRAM!$B:$B,$A162,REPROGRAM!$AA:$AA,"NO")))</f>
        <v>0</v>
      </c>
      <c r="CG162" s="554">
        <f t="shared" si="296"/>
        <v>0</v>
      </c>
      <c r="CH162" s="554">
        <f t="shared" si="297"/>
        <v>0</v>
      </c>
      <c r="CI162" s="555" t="e">
        <f t="array" ref="CI162">IF(B162="","",INDEX(CATALOGO!C:C,MATCH(B162,CATALOGO!A:A,0)))</f>
        <v>#N/A</v>
      </c>
      <c r="CJ162" s="555" t="e">
        <f t="array" ref="CJ162">IF(B162="","",INDEX(CATALOGO!B:B,MATCH(B162,CATALOGO!A:A,0)))</f>
        <v>#N/A</v>
      </c>
      <c r="CK162" s="497" t="str">
        <f>IF(D162="","",INDEX(CATALOGO!G:G,MATCH(D162,CATALOGO!D:D,0)))</f>
        <v>COORDINACIÓN ZONAL 4</v>
      </c>
      <c r="CL162" s="497" t="str">
        <f>IF(D162="","",INDEX(CATALOGO!H:H,MATCH(D162,CATALOGO!D:D,0)))</f>
        <v>MANABI</v>
      </c>
      <c r="CM162" s="497" t="str">
        <f>IF(D162="","",INDEX(CATALOGO!I:I,MATCH(D162,CATALOGO!D:D,0)))</f>
        <v>CHONE</v>
      </c>
      <c r="CN162" s="556" t="str">
        <f t="array" ref="CN162">IF(H162="","",INDEX(CATALOGO!AE:AE,MATCH(H162,CATALOGO!AC:AC,0)))</f>
        <v>EXTERNALIZADOS</v>
      </c>
      <c r="CO162" s="497" t="str">
        <f t="shared" si="298"/>
        <v>NO APLICA</v>
      </c>
      <c r="CP162" s="497" t="str">
        <f>IF(E162="","",INDEX(CATALOGO!K:K,MATCH(POA_GC_2025!E162,CATALOGO!J:J,0)))</f>
        <v>PROV</v>
      </c>
      <c r="CQ162" s="497" t="str">
        <f t="shared" si="299"/>
        <v>CORRIENTE</v>
      </c>
      <c r="CR162" s="497" t="str">
        <f t="shared" si="300"/>
        <v>90000004</v>
      </c>
      <c r="CS162" s="562" t="str">
        <f>IFERROR(VLOOKUP(E162,CATALOGO!$AY$3:$AZ$24,2,0)," ")</f>
        <v>G21</v>
      </c>
      <c r="CT162" s="563" t="str">
        <f>IF(E162="","",INDEX(CATALOGO!AK:AK,MATCH(POA_GC_2025!E162,CATALOGO!AN:AN,0)))</f>
        <v>Mejorar las condiciones de vida de la población de forma integral, promoviendo el acceso equitativo a salud, vivienda y bienestar social.</v>
      </c>
      <c r="CU162" s="563" t="str">
        <f>IF(E162="","",INDEX(CATALOGO!AL:AL,MATCH(POA_GC_2025!E162,CATALOGO!AN:AN,0)))</f>
        <v>OE5 Incrementar la cobertura de las prestaciones de servicios de salud</v>
      </c>
      <c r="CV162" s="552" t="str">
        <f>IF(CU162="","",INDEX(CATALOGO!AM:AM,MATCH(POA_GC_2025!CU162,CATALOGO!AL:AL,0)))</f>
        <v>OE_5</v>
      </c>
      <c r="CW162" s="564"/>
      <c r="CX162" s="565">
        <f>SUMIFS(CERT_ACT_POA!AM:AM,CERT_ACT_POA!C:C,A162)</f>
        <v>0</v>
      </c>
      <c r="CY162" s="565">
        <f t="shared" si="301"/>
        <v>0</v>
      </c>
      <c r="CZ162" s="566">
        <f>SUMIFS(CERT_ACT_POA!$AD:$AD,CERT_ACT_POA!$C:$C,POA_GC_2025!$A162)</f>
        <v>0</v>
      </c>
      <c r="DA162" s="566">
        <f>SUMIFS(CERT_ACT_POA!$AE:$AE,CERT_ACT_POA!$C:$C,POA_GC_2025!$A162)</f>
        <v>0</v>
      </c>
      <c r="DB162" s="566">
        <f>SUMIFS(CERT_ACT_POA!$AF:$AF,CERT_ACT_POA!$C:$C,POA_GC_2025!$A162)</f>
        <v>0</v>
      </c>
      <c r="DC162" s="552" t="str">
        <f t="shared" si="302"/>
        <v>53</v>
      </c>
      <c r="DD162" s="509"/>
      <c r="DE162" s="573"/>
      <c r="DF162" s="574">
        <f>SUMIFS(CERT_PRES!$M:$M,CERT_PRES!$A:$A,$A162)</f>
        <v>0</v>
      </c>
      <c r="DG162" s="574">
        <f>SUMIFS(CERT_PRES!$O:$O,CERT_PRES!$A:$A,$A162)</f>
        <v>0</v>
      </c>
      <c r="DH162" s="574">
        <f>SUMIFS(CERT_PRES!$P:$P,CERT_PRES!$A:$A,$A162)</f>
        <v>0</v>
      </c>
      <c r="DI162" s="587">
        <f t="shared" si="303"/>
        <v>0</v>
      </c>
      <c r="DJ162" s="668">
        <f>IFERROR(VLOOKUP($A162,CERT_PRES!$A$6:$L$3884,12,0),0)</f>
        <v>0</v>
      </c>
      <c r="DK162" s="574" t="str">
        <f t="shared" si="304"/>
        <v>OK</v>
      </c>
      <c r="DL162" s="574" t="str">
        <f t="shared" si="305"/>
        <v>OK</v>
      </c>
      <c r="DM162" s="574" t="str">
        <f t="shared" si="306"/>
        <v/>
      </c>
      <c r="DN162" s="574" t="str">
        <f t="shared" si="307"/>
        <v/>
      </c>
      <c r="DO162" s="588">
        <f>IFERROR(VLOOKUP(A162,#REF!,82,0),0)</f>
        <v>0</v>
      </c>
      <c r="DP162" s="589">
        <f t="shared" si="308"/>
        <v>0</v>
      </c>
      <c r="DQ162" s="590">
        <f t="shared" si="309"/>
        <v>0</v>
      </c>
    </row>
    <row r="163" spans="1:121" s="39" customFormat="1" ht="17.25" customHeight="1">
      <c r="A163" s="3"/>
      <c r="B163" s="470"/>
      <c r="C163" s="218"/>
      <c r="D163" s="471"/>
      <c r="E163" s="474"/>
      <c r="F163" s="471"/>
      <c r="G163" s="472"/>
      <c r="H163" s="473"/>
      <c r="I163" s="486"/>
      <c r="J163" s="472"/>
      <c r="K163" s="487"/>
      <c r="L163" s="487"/>
      <c r="M163" s="488"/>
      <c r="N163" s="489"/>
      <c r="O163" s="490"/>
      <c r="P163" s="491"/>
      <c r="Q163" s="496"/>
      <c r="R163" s="490"/>
      <c r="S163" s="497"/>
      <c r="T163" s="497"/>
      <c r="U163" s="498"/>
      <c r="V163" s="499"/>
      <c r="W163" s="499"/>
      <c r="X163" s="500"/>
      <c r="Y163" s="507"/>
      <c r="Z163" s="507"/>
      <c r="AA163" s="508"/>
      <c r="AB163" s="509"/>
      <c r="AC163" s="510"/>
      <c r="AD163" s="511"/>
      <c r="AE163" s="512"/>
      <c r="AF163" s="512"/>
      <c r="AG163" s="512"/>
      <c r="AH163" s="512"/>
      <c r="AI163" s="512"/>
      <c r="AJ163" s="519"/>
      <c r="AK163" s="512"/>
      <c r="AL163" s="512"/>
      <c r="AM163" s="511"/>
      <c r="AN163" s="520"/>
      <c r="AO163" s="520"/>
      <c r="AP163" s="520"/>
      <c r="AQ163" s="520"/>
      <c r="AR163" s="520"/>
      <c r="AS163" s="520"/>
      <c r="AT163" s="520"/>
      <c r="AU163" s="520"/>
      <c r="AV163" s="520"/>
      <c r="AW163" s="520"/>
      <c r="AX163" s="520"/>
      <c r="AY163" s="520"/>
      <c r="AZ163" s="533"/>
      <c r="BA163" s="509"/>
      <c r="BB163" s="534"/>
      <c r="BC163" s="534"/>
      <c r="BD163" s="534"/>
      <c r="BE163" s="520"/>
      <c r="BF163" s="539"/>
      <c r="BG163" s="520"/>
      <c r="BH163" s="539"/>
      <c r="BI163" s="520"/>
      <c r="BJ163" s="539"/>
      <c r="BK163" s="520"/>
      <c r="BL163" s="539"/>
      <c r="BM163" s="520"/>
      <c r="BN163" s="539"/>
      <c r="BO163" s="520"/>
      <c r="BP163" s="539"/>
      <c r="BQ163" s="520"/>
      <c r="BR163" s="539"/>
      <c r="BS163" s="520"/>
      <c r="BT163" s="539"/>
      <c r="BU163" s="520"/>
      <c r="BV163" s="539"/>
      <c r="BW163" s="520"/>
      <c r="BX163" s="539"/>
      <c r="BY163" s="520"/>
      <c r="BZ163" s="539"/>
      <c r="CA163" s="520"/>
      <c r="CB163" s="533"/>
      <c r="CC163" s="533"/>
      <c r="CD163" s="552" t="str">
        <f t="shared" ref="CD163:CD192" si="310">IF(OR(J163="003"),"SIN_LIQUIDEZ",IF(CG163&gt;0,"SI","NO"))</f>
        <v>NO</v>
      </c>
      <c r="CE163" s="553" t="str">
        <f t="shared" ref="CE163:CE192" si="311">IF(BD163=CC163,"VALIDADO","REVISAR")</f>
        <v>VALIDADO</v>
      </c>
      <c r="CF163" s="554">
        <f>+((SUMIFS(REPROGRAM!$U:$U,REPROGRAM!$B:$B,$A163,REPROGRAM!$AA:$AA,"NO"))-(SUMIFS(REPROGRAM!$V:$V,REPROGRAM!$B:$B,$A163,REPROGRAM!$AA:$AA,"NO")))</f>
        <v>0</v>
      </c>
      <c r="CG163" s="554">
        <f t="shared" ref="CG163:CG192" si="312">ROUND(BD163-CF163,2)</f>
        <v>0</v>
      </c>
      <c r="CH163" s="554">
        <f t="shared" ref="CH163:CH192" si="313">+BD163-CC163</f>
        <v>0</v>
      </c>
      <c r="CI163" s="555" t="str">
        <f t="array" ref="CI163">IF(B163="","",INDEX(CATALOGO!C:C,MATCH(B163,CATALOGO!A:A,0)))</f>
        <v/>
      </c>
      <c r="CJ163" s="555" t="str">
        <f t="array" ref="CJ163">IF(B163="","",INDEX(CATALOGO!B:B,MATCH(B163,CATALOGO!A:A,0)))</f>
        <v/>
      </c>
      <c r="CK163" s="497" t="str">
        <f>IF(D163="","",INDEX(CATALOGO!G:G,MATCH(D163,CATALOGO!D:D,0)))</f>
        <v/>
      </c>
      <c r="CL163" s="497" t="str">
        <f>IF(D163="","",INDEX(CATALOGO!H:H,MATCH(D163,CATALOGO!D:D,0)))</f>
        <v/>
      </c>
      <c r="CM163" s="497" t="str">
        <f>IF(D163="","",INDEX(CATALOGO!I:I,MATCH(D163,CATALOGO!D:D,0)))</f>
        <v/>
      </c>
      <c r="CN163" s="556" t="str">
        <f t="array" ref="CN163">IF(H163="","",INDEX(CATALOGO!AE:AE,MATCH(H163,CATALOGO!AC:AC,0)))</f>
        <v/>
      </c>
      <c r="CO163" s="497" t="str">
        <f t="shared" ref="CO163:CO192" si="314">IF(O163="","","NO APLICA")</f>
        <v/>
      </c>
      <c r="CP163" s="497" t="str">
        <f>IF(E163="","",INDEX(CATALOGO!K:K,MATCH(POA_GC_2025!E163,CATALOGO!J:J,0)))</f>
        <v/>
      </c>
      <c r="CQ163" s="497" t="str">
        <f t="shared" ref="CQ163:CQ192" si="315">IF(F163="","",IF(F163="000","CORRIENTE","INVERSIÓN"))</f>
        <v/>
      </c>
      <c r="CR163" s="497" t="str">
        <f t="shared" ref="CR163:CR192" si="316">E163&amp;F163&amp;G163</f>
        <v/>
      </c>
      <c r="CS163" s="562" t="str">
        <f>IFERROR(VLOOKUP(E163,CATALOGO!$AY$3:$AZ$24,2,0)," ")</f>
        <v xml:space="preserve"> </v>
      </c>
      <c r="CT163" s="563" t="str">
        <f>IF(E163="","",INDEX(CATALOGO!AK:AK,MATCH(POA_GC_2025!E163,CATALOGO!AN:AN,0)))</f>
        <v/>
      </c>
      <c r="CU163" s="563" t="str">
        <f>IF(E163="","",INDEX(CATALOGO!AL:AL,MATCH(POA_GC_2025!E163,CATALOGO!AN:AN,0)))</f>
        <v/>
      </c>
      <c r="CV163" s="552" t="str">
        <f>IF(CU163="","",INDEX(CATALOGO!AM:AM,MATCH(POA_GC_2025!CU163,CATALOGO!AL:AL,0)))</f>
        <v/>
      </c>
      <c r="CW163" s="564"/>
      <c r="CX163" s="565">
        <f>SUMIFS(CERT_ACT_POA!AM:AM,CERT_ACT_POA!C:C,A163)</f>
        <v>0</v>
      </c>
      <c r="CY163" s="565" t="str">
        <f t="shared" ref="CY163:CY192" si="317">IF(A163="","",BD163-CX163)</f>
        <v/>
      </c>
      <c r="CZ163" s="566">
        <f>SUMIFS(CERT_ACT_POA!$AD:$AD,CERT_ACT_POA!$C:$C,POA_GC_2025!$A163)</f>
        <v>0</v>
      </c>
      <c r="DA163" s="566">
        <f>SUMIFS(CERT_ACT_POA!$AE:$AE,CERT_ACT_POA!$C:$C,POA_GC_2025!$A163)</f>
        <v>0</v>
      </c>
      <c r="DB163" s="566">
        <f>SUMIFS(CERT_ACT_POA!$AF:$AF,CERT_ACT_POA!$C:$C,POA_GC_2025!$A163)</f>
        <v>0</v>
      </c>
      <c r="DC163" s="552" t="str">
        <f t="shared" ref="DC163:DC192" si="318">MID(H163,1,2)</f>
        <v/>
      </c>
      <c r="DD163" s="509"/>
      <c r="DE163" s="573"/>
      <c r="DF163" s="574">
        <f>SUMIFS(CERT_PRES!$M:$M,CERT_PRES!$A:$A,$A163)</f>
        <v>0</v>
      </c>
      <c r="DG163" s="574">
        <f>SUMIFS(CERT_PRES!$O:$O,CERT_PRES!$A:$A,$A163)</f>
        <v>0</v>
      </c>
      <c r="DH163" s="574">
        <f>SUMIFS(CERT_PRES!$P:$P,CERT_PRES!$A:$A,$A163)</f>
        <v>0</v>
      </c>
      <c r="DI163" s="587">
        <f t="shared" ref="DI163:DI192" si="319">+CF163</f>
        <v>0</v>
      </c>
      <c r="DJ163" s="668">
        <f>IFERROR(VLOOKUP($A163,CERT_PRES!$A$6:$L$3884,12,0),0)</f>
        <v>0</v>
      </c>
      <c r="DK163" s="574" t="str">
        <f t="shared" ref="DK163:DK192" si="320">IF(A163="","",IF(ROUND(DF163,2)+ROUND(DG163,2)&lt;=ROUND(CG163,2),"OK","REVISAR"))</f>
        <v/>
      </c>
      <c r="DL163" s="574" t="str">
        <f t="shared" ref="DL163:DL192" si="321">IF(A163="","",IF(ROUND(DF163,2)+ROUND(DG163,2)&lt;=ROUND(CG163+CF163,2),"OK","REVISAR"))</f>
        <v/>
      </c>
      <c r="DM163" s="574" t="str">
        <f t="shared" ref="DM163:DM192" si="322">IF(CD163="SI",BE163+BG163+BI163+BK163+BM163,"")</f>
        <v/>
      </c>
      <c r="DN163" s="574" t="str">
        <f t="shared" ref="DN163:DN192" si="323">IF(CE163="SI",IF(DI163&gt;DN163,"ANTICIPADO",IF(AND(DI163&gt;0,DI163&lt;DN163),"ATRASADO",IF(AND(DI163&gt;0,DI163=DN163),"CUMPLIDO",IF(AND(DI163=0,DN163&gt;0),"NO CUMPLIDO","")))),"")</f>
        <v/>
      </c>
      <c r="DO163" s="588">
        <f>IFERROR(VLOOKUP(A163,#REF!,82,0),0)</f>
        <v>0</v>
      </c>
      <c r="DP163" s="589">
        <f t="shared" ref="DP163:DP192" si="324">+DF163+DG163</f>
        <v>0</v>
      </c>
      <c r="DQ163" s="590">
        <f t="shared" ref="DQ163:DQ192" si="325">+CG163-DP163</f>
        <v>0</v>
      </c>
    </row>
    <row r="164" spans="1:121" s="39" customFormat="1" ht="17.25" customHeight="1">
      <c r="A164" s="3"/>
      <c r="B164" s="470"/>
      <c r="C164" s="218"/>
      <c r="D164" s="471"/>
      <c r="E164" s="474"/>
      <c r="F164" s="471"/>
      <c r="G164" s="472"/>
      <c r="H164" s="473"/>
      <c r="I164" s="486"/>
      <c r="J164" s="472"/>
      <c r="K164" s="487"/>
      <c r="L164" s="487"/>
      <c r="M164" s="488"/>
      <c r="N164" s="489"/>
      <c r="O164" s="490"/>
      <c r="P164" s="491"/>
      <c r="Q164" s="496"/>
      <c r="R164" s="490"/>
      <c r="S164" s="497"/>
      <c r="T164" s="497"/>
      <c r="U164" s="498"/>
      <c r="V164" s="499"/>
      <c r="W164" s="499"/>
      <c r="X164" s="500"/>
      <c r="Y164" s="507"/>
      <c r="Z164" s="507"/>
      <c r="AA164" s="508"/>
      <c r="AB164" s="509"/>
      <c r="AC164" s="510"/>
      <c r="AD164" s="511"/>
      <c r="AE164" s="512"/>
      <c r="AF164" s="512"/>
      <c r="AG164" s="512"/>
      <c r="AH164" s="512"/>
      <c r="AI164" s="512"/>
      <c r="AJ164" s="519"/>
      <c r="AK164" s="512"/>
      <c r="AL164" s="512"/>
      <c r="AM164" s="511"/>
      <c r="AN164" s="520"/>
      <c r="AO164" s="520"/>
      <c r="AP164" s="520"/>
      <c r="AQ164" s="520"/>
      <c r="AR164" s="520"/>
      <c r="AS164" s="520"/>
      <c r="AT164" s="520"/>
      <c r="AU164" s="520"/>
      <c r="AV164" s="520"/>
      <c r="AW164" s="520"/>
      <c r="AX164" s="520"/>
      <c r="AY164" s="520"/>
      <c r="AZ164" s="533"/>
      <c r="BA164" s="509"/>
      <c r="BB164" s="534"/>
      <c r="BC164" s="534"/>
      <c r="BD164" s="534"/>
      <c r="BE164" s="520"/>
      <c r="BF164" s="539"/>
      <c r="BG164" s="520"/>
      <c r="BH164" s="539"/>
      <c r="BI164" s="520"/>
      <c r="BJ164" s="539"/>
      <c r="BK164" s="520"/>
      <c r="BL164" s="539"/>
      <c r="BM164" s="520"/>
      <c r="BN164" s="539"/>
      <c r="BO164" s="520"/>
      <c r="BP164" s="539"/>
      <c r="BQ164" s="520"/>
      <c r="BR164" s="539"/>
      <c r="BS164" s="520"/>
      <c r="BT164" s="539"/>
      <c r="BU164" s="520"/>
      <c r="BV164" s="539"/>
      <c r="BW164" s="520"/>
      <c r="BX164" s="539"/>
      <c r="BY164" s="520"/>
      <c r="BZ164" s="539"/>
      <c r="CA164" s="520"/>
      <c r="CB164" s="533"/>
      <c r="CC164" s="533"/>
      <c r="CD164" s="552" t="str">
        <f t="shared" si="310"/>
        <v>NO</v>
      </c>
      <c r="CE164" s="553" t="str">
        <f t="shared" si="311"/>
        <v>VALIDADO</v>
      </c>
      <c r="CF164" s="554">
        <f>+((SUMIFS(REPROGRAM!$U:$U,REPROGRAM!$B:$B,$A164,REPROGRAM!$AA:$AA,"NO"))-(SUMIFS(REPROGRAM!$V:$V,REPROGRAM!$B:$B,$A164,REPROGRAM!$AA:$AA,"NO")))</f>
        <v>0</v>
      </c>
      <c r="CG164" s="554">
        <f t="shared" si="312"/>
        <v>0</v>
      </c>
      <c r="CH164" s="554">
        <f t="shared" si="313"/>
        <v>0</v>
      </c>
      <c r="CI164" s="555" t="str">
        <f t="array" ref="CI164">IF(B164="","",INDEX(CATALOGO!C:C,MATCH(B164,CATALOGO!A:A,0)))</f>
        <v/>
      </c>
      <c r="CJ164" s="555" t="str">
        <f t="array" ref="CJ164">IF(B164="","",INDEX(CATALOGO!B:B,MATCH(B164,CATALOGO!A:A,0)))</f>
        <v/>
      </c>
      <c r="CK164" s="497" t="str">
        <f>IF(D164="","",INDEX(CATALOGO!G:G,MATCH(D164,CATALOGO!D:D,0)))</f>
        <v/>
      </c>
      <c r="CL164" s="497" t="str">
        <f>IF(D164="","",INDEX(CATALOGO!H:H,MATCH(D164,CATALOGO!D:D,0)))</f>
        <v/>
      </c>
      <c r="CM164" s="497" t="str">
        <f>IF(D164="","",INDEX(CATALOGO!I:I,MATCH(D164,CATALOGO!D:D,0)))</f>
        <v/>
      </c>
      <c r="CN164" s="556" t="str">
        <f t="array" ref="CN164">IF(H164="","",INDEX(CATALOGO!AE:AE,MATCH(H164,CATALOGO!AC:AC,0)))</f>
        <v/>
      </c>
      <c r="CO164" s="497" t="str">
        <f t="shared" si="314"/>
        <v/>
      </c>
      <c r="CP164" s="497" t="str">
        <f>IF(E164="","",INDEX(CATALOGO!K:K,MATCH(POA_GC_2025!E164,CATALOGO!J:J,0)))</f>
        <v/>
      </c>
      <c r="CQ164" s="497" t="str">
        <f t="shared" si="315"/>
        <v/>
      </c>
      <c r="CR164" s="497" t="str">
        <f t="shared" si="316"/>
        <v/>
      </c>
      <c r="CS164" s="562" t="str">
        <f>IFERROR(VLOOKUP(E164,CATALOGO!$AY$3:$AZ$24,2,0)," ")</f>
        <v xml:space="preserve"> </v>
      </c>
      <c r="CT164" s="563" t="str">
        <f>IF(E164="","",INDEX(CATALOGO!AK:AK,MATCH(POA_GC_2025!E164,CATALOGO!AN:AN,0)))</f>
        <v/>
      </c>
      <c r="CU164" s="563" t="str">
        <f>IF(E164="","",INDEX(CATALOGO!AL:AL,MATCH(POA_GC_2025!E164,CATALOGO!AN:AN,0)))</f>
        <v/>
      </c>
      <c r="CV164" s="552" t="str">
        <f>IF(CU164="","",INDEX(CATALOGO!AM:AM,MATCH(POA_GC_2025!CU164,CATALOGO!AL:AL,0)))</f>
        <v/>
      </c>
      <c r="CW164" s="564"/>
      <c r="CX164" s="565">
        <f>SUMIFS(CERT_ACT_POA!AM:AM,CERT_ACT_POA!C:C,A164)</f>
        <v>0</v>
      </c>
      <c r="CY164" s="565" t="str">
        <f t="shared" si="317"/>
        <v/>
      </c>
      <c r="CZ164" s="566">
        <f>SUMIFS(CERT_ACT_POA!$AD:$AD,CERT_ACT_POA!$C:$C,POA_GC_2025!$A164)</f>
        <v>0</v>
      </c>
      <c r="DA164" s="566">
        <f>SUMIFS(CERT_ACT_POA!$AE:$AE,CERT_ACT_POA!$C:$C,POA_GC_2025!$A164)</f>
        <v>0</v>
      </c>
      <c r="DB164" s="566">
        <f>SUMIFS(CERT_ACT_POA!$AF:$AF,CERT_ACT_POA!$C:$C,POA_GC_2025!$A164)</f>
        <v>0</v>
      </c>
      <c r="DC164" s="552" t="str">
        <f t="shared" si="318"/>
        <v/>
      </c>
      <c r="DD164" s="509"/>
      <c r="DE164" s="573"/>
      <c r="DF164" s="574">
        <f>SUMIFS(CERT_PRES!$M:$M,CERT_PRES!$A:$A,$A164)</f>
        <v>0</v>
      </c>
      <c r="DG164" s="574">
        <f>SUMIFS(CERT_PRES!$O:$O,CERT_PRES!$A:$A,$A164)</f>
        <v>0</v>
      </c>
      <c r="DH164" s="574">
        <f>SUMIFS(CERT_PRES!$P:$P,CERT_PRES!$A:$A,$A164)</f>
        <v>0</v>
      </c>
      <c r="DI164" s="587">
        <f t="shared" si="319"/>
        <v>0</v>
      </c>
      <c r="DJ164" s="668">
        <f>IFERROR(VLOOKUP($A164,CERT_PRES!$A$6:$L$3884,12,0),0)</f>
        <v>0</v>
      </c>
      <c r="DK164" s="574" t="str">
        <f t="shared" si="320"/>
        <v/>
      </c>
      <c r="DL164" s="574" t="str">
        <f t="shared" si="321"/>
        <v/>
      </c>
      <c r="DM164" s="574" t="str">
        <f t="shared" si="322"/>
        <v/>
      </c>
      <c r="DN164" s="574" t="str">
        <f t="shared" si="323"/>
        <v/>
      </c>
      <c r="DO164" s="588">
        <f>IFERROR(VLOOKUP(A164,#REF!,82,0),0)</f>
        <v>0</v>
      </c>
      <c r="DP164" s="589">
        <f t="shared" si="324"/>
        <v>0</v>
      </c>
      <c r="DQ164" s="590">
        <f t="shared" si="325"/>
        <v>0</v>
      </c>
    </row>
    <row r="165" spans="1:121" s="39" customFormat="1" ht="17.25" customHeight="1">
      <c r="A165" s="3"/>
      <c r="B165" s="470"/>
      <c r="C165" s="218"/>
      <c r="D165" s="471"/>
      <c r="E165" s="474"/>
      <c r="F165" s="471"/>
      <c r="G165" s="472"/>
      <c r="H165" s="473"/>
      <c r="I165" s="486"/>
      <c r="J165" s="472"/>
      <c r="K165" s="487"/>
      <c r="L165" s="487"/>
      <c r="M165" s="488"/>
      <c r="N165" s="489"/>
      <c r="O165" s="490"/>
      <c r="P165" s="491"/>
      <c r="Q165" s="496"/>
      <c r="R165" s="490"/>
      <c r="S165" s="497"/>
      <c r="T165" s="497"/>
      <c r="U165" s="498"/>
      <c r="V165" s="499"/>
      <c r="W165" s="499"/>
      <c r="X165" s="500"/>
      <c r="Y165" s="507"/>
      <c r="Z165" s="507"/>
      <c r="AA165" s="508"/>
      <c r="AB165" s="509"/>
      <c r="AC165" s="510"/>
      <c r="AD165" s="511"/>
      <c r="AE165" s="512"/>
      <c r="AF165" s="512"/>
      <c r="AG165" s="512"/>
      <c r="AH165" s="512"/>
      <c r="AI165" s="512"/>
      <c r="AJ165" s="519"/>
      <c r="AK165" s="512"/>
      <c r="AL165" s="512"/>
      <c r="AM165" s="511"/>
      <c r="AN165" s="520"/>
      <c r="AO165" s="520"/>
      <c r="AP165" s="520"/>
      <c r="AQ165" s="520"/>
      <c r="AR165" s="520"/>
      <c r="AS165" s="520"/>
      <c r="AT165" s="520"/>
      <c r="AU165" s="520"/>
      <c r="AV165" s="520"/>
      <c r="AW165" s="520"/>
      <c r="AX165" s="520"/>
      <c r="AY165" s="520"/>
      <c r="AZ165" s="533"/>
      <c r="BA165" s="509"/>
      <c r="BB165" s="534"/>
      <c r="BC165" s="534"/>
      <c r="BD165" s="534"/>
      <c r="BE165" s="520"/>
      <c r="BF165" s="539"/>
      <c r="BG165" s="520"/>
      <c r="BH165" s="539"/>
      <c r="BI165" s="520"/>
      <c r="BJ165" s="539"/>
      <c r="BK165" s="520"/>
      <c r="BL165" s="539"/>
      <c r="BM165" s="520"/>
      <c r="BN165" s="539"/>
      <c r="BO165" s="520"/>
      <c r="BP165" s="539"/>
      <c r="BQ165" s="520"/>
      <c r="BR165" s="539"/>
      <c r="BS165" s="520"/>
      <c r="BT165" s="539"/>
      <c r="BU165" s="520"/>
      <c r="BV165" s="539"/>
      <c r="BW165" s="520"/>
      <c r="BX165" s="539"/>
      <c r="BY165" s="520"/>
      <c r="BZ165" s="539"/>
      <c r="CA165" s="520"/>
      <c r="CB165" s="533"/>
      <c r="CC165" s="533"/>
      <c r="CD165" s="552" t="str">
        <f t="shared" si="310"/>
        <v>NO</v>
      </c>
      <c r="CE165" s="553" t="str">
        <f t="shared" si="311"/>
        <v>VALIDADO</v>
      </c>
      <c r="CF165" s="554">
        <f>+((SUMIFS(REPROGRAM!$U:$U,REPROGRAM!$B:$B,$A165,REPROGRAM!$AA:$AA,"NO"))-(SUMIFS(REPROGRAM!$V:$V,REPROGRAM!$B:$B,$A165,REPROGRAM!$AA:$AA,"NO")))</f>
        <v>0</v>
      </c>
      <c r="CG165" s="554">
        <f t="shared" si="312"/>
        <v>0</v>
      </c>
      <c r="CH165" s="554">
        <f t="shared" si="313"/>
        <v>0</v>
      </c>
      <c r="CI165" s="555" t="str">
        <f t="array" ref="CI165">IF(B165="","",INDEX(CATALOGO!C:C,MATCH(B165,CATALOGO!A:A,0)))</f>
        <v/>
      </c>
      <c r="CJ165" s="555" t="str">
        <f t="array" ref="CJ165">IF(B165="","",INDEX(CATALOGO!B:B,MATCH(B165,CATALOGO!A:A,0)))</f>
        <v/>
      </c>
      <c r="CK165" s="497" t="str">
        <f>IF(D165="","",INDEX(CATALOGO!G:G,MATCH(D165,CATALOGO!D:D,0)))</f>
        <v/>
      </c>
      <c r="CL165" s="497" t="str">
        <f>IF(D165="","",INDEX(CATALOGO!H:H,MATCH(D165,CATALOGO!D:D,0)))</f>
        <v/>
      </c>
      <c r="CM165" s="497" t="str">
        <f>IF(D165="","",INDEX(CATALOGO!I:I,MATCH(D165,CATALOGO!D:D,0)))</f>
        <v/>
      </c>
      <c r="CN165" s="556" t="str">
        <f t="array" ref="CN165">IF(H165="","",INDEX(CATALOGO!AE:AE,MATCH(H165,CATALOGO!AC:AC,0)))</f>
        <v/>
      </c>
      <c r="CO165" s="497" t="str">
        <f t="shared" si="314"/>
        <v/>
      </c>
      <c r="CP165" s="497" t="str">
        <f>IF(E165="","",INDEX(CATALOGO!K:K,MATCH(POA_GC_2025!E165,CATALOGO!J:J,0)))</f>
        <v/>
      </c>
      <c r="CQ165" s="497" t="str">
        <f t="shared" si="315"/>
        <v/>
      </c>
      <c r="CR165" s="497" t="str">
        <f t="shared" si="316"/>
        <v/>
      </c>
      <c r="CS165" s="562" t="str">
        <f>IFERROR(VLOOKUP(E165,CATALOGO!$AY$3:$AZ$24,2,0)," ")</f>
        <v xml:space="preserve"> </v>
      </c>
      <c r="CT165" s="563" t="str">
        <f>IF(E165="","",INDEX(CATALOGO!AK:AK,MATCH(POA_GC_2025!E165,CATALOGO!AN:AN,0)))</f>
        <v/>
      </c>
      <c r="CU165" s="563" t="str">
        <f>IF(E165="","",INDEX(CATALOGO!AL:AL,MATCH(POA_GC_2025!E165,CATALOGO!AN:AN,0)))</f>
        <v/>
      </c>
      <c r="CV165" s="552" t="str">
        <f>IF(CU165="","",INDEX(CATALOGO!AM:AM,MATCH(POA_GC_2025!CU165,CATALOGO!AL:AL,0)))</f>
        <v/>
      </c>
      <c r="CW165" s="564"/>
      <c r="CX165" s="565">
        <f>SUMIFS(CERT_ACT_POA!AM:AM,CERT_ACT_POA!C:C,A165)</f>
        <v>0</v>
      </c>
      <c r="CY165" s="565" t="str">
        <f t="shared" si="317"/>
        <v/>
      </c>
      <c r="CZ165" s="566">
        <f>SUMIFS(CERT_ACT_POA!$AD:$AD,CERT_ACT_POA!$C:$C,POA_GC_2025!$A165)</f>
        <v>0</v>
      </c>
      <c r="DA165" s="566">
        <f>SUMIFS(CERT_ACT_POA!$AE:$AE,CERT_ACT_POA!$C:$C,POA_GC_2025!$A165)</f>
        <v>0</v>
      </c>
      <c r="DB165" s="566">
        <f>SUMIFS(CERT_ACT_POA!$AF:$AF,CERT_ACT_POA!$C:$C,POA_GC_2025!$A165)</f>
        <v>0</v>
      </c>
      <c r="DC165" s="552" t="str">
        <f t="shared" si="318"/>
        <v/>
      </c>
      <c r="DD165" s="509"/>
      <c r="DE165" s="573"/>
      <c r="DF165" s="574">
        <f>SUMIFS(CERT_PRES!$M:$M,CERT_PRES!$A:$A,$A165)</f>
        <v>0</v>
      </c>
      <c r="DG165" s="574">
        <f>SUMIFS(CERT_PRES!$O:$O,CERT_PRES!$A:$A,$A165)</f>
        <v>0</v>
      </c>
      <c r="DH165" s="574">
        <f>SUMIFS(CERT_PRES!$P:$P,CERT_PRES!$A:$A,$A165)</f>
        <v>0</v>
      </c>
      <c r="DI165" s="587">
        <f t="shared" si="319"/>
        <v>0</v>
      </c>
      <c r="DJ165" s="668">
        <f>IFERROR(VLOOKUP($A165,CERT_PRES!$A$6:$L$3884,12,0),0)</f>
        <v>0</v>
      </c>
      <c r="DK165" s="574" t="str">
        <f t="shared" si="320"/>
        <v/>
      </c>
      <c r="DL165" s="574" t="str">
        <f t="shared" si="321"/>
        <v/>
      </c>
      <c r="DM165" s="574" t="str">
        <f t="shared" si="322"/>
        <v/>
      </c>
      <c r="DN165" s="574" t="str">
        <f t="shared" si="323"/>
        <v/>
      </c>
      <c r="DO165" s="588">
        <f>IFERROR(VLOOKUP(A165,#REF!,82,0),0)</f>
        <v>0</v>
      </c>
      <c r="DP165" s="589">
        <f t="shared" si="324"/>
        <v>0</v>
      </c>
      <c r="DQ165" s="590">
        <f t="shared" si="325"/>
        <v>0</v>
      </c>
    </row>
    <row r="166" spans="1:121" s="39" customFormat="1" ht="17.25" customHeight="1">
      <c r="A166" s="3"/>
      <c r="B166" s="470"/>
      <c r="C166" s="218"/>
      <c r="D166" s="471"/>
      <c r="E166" s="474"/>
      <c r="F166" s="471"/>
      <c r="G166" s="472"/>
      <c r="H166" s="473"/>
      <c r="I166" s="486"/>
      <c r="J166" s="472"/>
      <c r="K166" s="487"/>
      <c r="L166" s="487"/>
      <c r="M166" s="488"/>
      <c r="N166" s="489"/>
      <c r="O166" s="490"/>
      <c r="P166" s="491"/>
      <c r="Q166" s="496"/>
      <c r="R166" s="490"/>
      <c r="S166" s="497"/>
      <c r="T166" s="497"/>
      <c r="U166" s="498"/>
      <c r="V166" s="499"/>
      <c r="W166" s="499"/>
      <c r="X166" s="500"/>
      <c r="Y166" s="507"/>
      <c r="Z166" s="507"/>
      <c r="AA166" s="508"/>
      <c r="AB166" s="509"/>
      <c r="AC166" s="510"/>
      <c r="AD166" s="511"/>
      <c r="AE166" s="512"/>
      <c r="AF166" s="512"/>
      <c r="AG166" s="512"/>
      <c r="AH166" s="512"/>
      <c r="AI166" s="512"/>
      <c r="AJ166" s="519"/>
      <c r="AK166" s="512"/>
      <c r="AL166" s="512"/>
      <c r="AM166" s="511"/>
      <c r="AN166" s="520"/>
      <c r="AO166" s="520"/>
      <c r="AP166" s="520"/>
      <c r="AQ166" s="520"/>
      <c r="AR166" s="520"/>
      <c r="AS166" s="520"/>
      <c r="AT166" s="520"/>
      <c r="AU166" s="520"/>
      <c r="AV166" s="520"/>
      <c r="AW166" s="520"/>
      <c r="AX166" s="520"/>
      <c r="AY166" s="520"/>
      <c r="AZ166" s="533"/>
      <c r="BA166" s="509"/>
      <c r="BB166" s="534"/>
      <c r="BC166" s="534"/>
      <c r="BD166" s="534"/>
      <c r="BE166" s="520"/>
      <c r="BF166" s="539"/>
      <c r="BG166" s="520"/>
      <c r="BH166" s="539"/>
      <c r="BI166" s="520"/>
      <c r="BJ166" s="539"/>
      <c r="BK166" s="520"/>
      <c r="BL166" s="539"/>
      <c r="BM166" s="520"/>
      <c r="BN166" s="539"/>
      <c r="BO166" s="520"/>
      <c r="BP166" s="539"/>
      <c r="BQ166" s="520"/>
      <c r="BR166" s="539"/>
      <c r="BS166" s="520"/>
      <c r="BT166" s="539"/>
      <c r="BU166" s="520"/>
      <c r="BV166" s="539"/>
      <c r="BW166" s="520"/>
      <c r="BX166" s="539"/>
      <c r="BY166" s="520"/>
      <c r="BZ166" s="539"/>
      <c r="CA166" s="520"/>
      <c r="CB166" s="533"/>
      <c r="CC166" s="533"/>
      <c r="CD166" s="552" t="str">
        <f t="shared" si="310"/>
        <v>NO</v>
      </c>
      <c r="CE166" s="553" t="str">
        <f t="shared" si="311"/>
        <v>VALIDADO</v>
      </c>
      <c r="CF166" s="554">
        <f>+((SUMIFS(REPROGRAM!$U:$U,REPROGRAM!$B:$B,$A166,REPROGRAM!$AA:$AA,"NO"))-(SUMIFS(REPROGRAM!$V:$V,REPROGRAM!$B:$B,$A166,REPROGRAM!$AA:$AA,"NO")))</f>
        <v>0</v>
      </c>
      <c r="CG166" s="554">
        <f t="shared" si="312"/>
        <v>0</v>
      </c>
      <c r="CH166" s="554">
        <f t="shared" si="313"/>
        <v>0</v>
      </c>
      <c r="CI166" s="555" t="str">
        <f t="array" ref="CI166">IF(B166="","",INDEX(CATALOGO!C:C,MATCH(B166,CATALOGO!A:A,0)))</f>
        <v/>
      </c>
      <c r="CJ166" s="555" t="str">
        <f t="array" ref="CJ166">IF(B166="","",INDEX(CATALOGO!B:B,MATCH(B166,CATALOGO!A:A,0)))</f>
        <v/>
      </c>
      <c r="CK166" s="497" t="str">
        <f>IF(D166="","",INDEX(CATALOGO!G:G,MATCH(D166,CATALOGO!D:D,0)))</f>
        <v/>
      </c>
      <c r="CL166" s="497" t="str">
        <f>IF(D166="","",INDEX(CATALOGO!H:H,MATCH(D166,CATALOGO!D:D,0)))</f>
        <v/>
      </c>
      <c r="CM166" s="497" t="str">
        <f>IF(D166="","",INDEX(CATALOGO!I:I,MATCH(D166,CATALOGO!D:D,0)))</f>
        <v/>
      </c>
      <c r="CN166" s="556" t="str">
        <f t="array" ref="CN166">IF(H166="","",INDEX(CATALOGO!AE:AE,MATCH(H166,CATALOGO!AC:AC,0)))</f>
        <v/>
      </c>
      <c r="CO166" s="497" t="str">
        <f t="shared" si="314"/>
        <v/>
      </c>
      <c r="CP166" s="497" t="str">
        <f>IF(E166="","",INDEX(CATALOGO!K:K,MATCH(POA_GC_2025!E166,CATALOGO!J:J,0)))</f>
        <v/>
      </c>
      <c r="CQ166" s="497" t="str">
        <f t="shared" si="315"/>
        <v/>
      </c>
      <c r="CR166" s="497" t="str">
        <f t="shared" si="316"/>
        <v/>
      </c>
      <c r="CS166" s="562" t="str">
        <f>IFERROR(VLOOKUP(E166,CATALOGO!$AY$3:$AZ$24,2,0)," ")</f>
        <v xml:space="preserve"> </v>
      </c>
      <c r="CT166" s="563" t="str">
        <f>IF(E166="","",INDEX(CATALOGO!AK:AK,MATCH(POA_GC_2025!E166,CATALOGO!AN:AN,0)))</f>
        <v/>
      </c>
      <c r="CU166" s="563" t="str">
        <f>IF(E166="","",INDEX(CATALOGO!AL:AL,MATCH(POA_GC_2025!E166,CATALOGO!AN:AN,0)))</f>
        <v/>
      </c>
      <c r="CV166" s="552" t="str">
        <f>IF(CU166="","",INDEX(CATALOGO!AM:AM,MATCH(POA_GC_2025!CU166,CATALOGO!AL:AL,0)))</f>
        <v/>
      </c>
      <c r="CW166" s="564"/>
      <c r="CX166" s="565">
        <f>SUMIFS(CERT_ACT_POA!AM:AM,CERT_ACT_POA!C:C,A166)</f>
        <v>0</v>
      </c>
      <c r="CY166" s="565" t="str">
        <f t="shared" si="317"/>
        <v/>
      </c>
      <c r="CZ166" s="566">
        <f>SUMIFS(CERT_ACT_POA!$AD:$AD,CERT_ACT_POA!$C:$C,POA_GC_2025!$A166)</f>
        <v>0</v>
      </c>
      <c r="DA166" s="566">
        <f>SUMIFS(CERT_ACT_POA!$AE:$AE,CERT_ACT_POA!$C:$C,POA_GC_2025!$A166)</f>
        <v>0</v>
      </c>
      <c r="DB166" s="566">
        <f>SUMIFS(CERT_ACT_POA!$AF:$AF,CERT_ACT_POA!$C:$C,POA_GC_2025!$A166)</f>
        <v>0</v>
      </c>
      <c r="DC166" s="552" t="str">
        <f t="shared" si="318"/>
        <v/>
      </c>
      <c r="DD166" s="509"/>
      <c r="DE166" s="573"/>
      <c r="DF166" s="574">
        <f>SUMIFS(CERT_PRES!$M:$M,CERT_PRES!$A:$A,$A166)</f>
        <v>0</v>
      </c>
      <c r="DG166" s="574">
        <f>SUMIFS(CERT_PRES!$O:$O,CERT_PRES!$A:$A,$A166)</f>
        <v>0</v>
      </c>
      <c r="DH166" s="574">
        <f>SUMIFS(CERT_PRES!$P:$P,CERT_PRES!$A:$A,$A166)</f>
        <v>0</v>
      </c>
      <c r="DI166" s="587">
        <f t="shared" si="319"/>
        <v>0</v>
      </c>
      <c r="DJ166" s="668">
        <f>IFERROR(VLOOKUP($A166,CERT_PRES!$A$6:$L$3884,12,0),0)</f>
        <v>0</v>
      </c>
      <c r="DK166" s="574" t="str">
        <f t="shared" si="320"/>
        <v/>
      </c>
      <c r="DL166" s="574" t="str">
        <f t="shared" si="321"/>
        <v/>
      </c>
      <c r="DM166" s="574" t="str">
        <f t="shared" si="322"/>
        <v/>
      </c>
      <c r="DN166" s="574" t="str">
        <f t="shared" si="323"/>
        <v/>
      </c>
      <c r="DO166" s="588">
        <f>IFERROR(VLOOKUP(A166,#REF!,82,0),0)</f>
        <v>0</v>
      </c>
      <c r="DP166" s="589">
        <f t="shared" si="324"/>
        <v>0</v>
      </c>
      <c r="DQ166" s="590">
        <f t="shared" si="325"/>
        <v>0</v>
      </c>
    </row>
    <row r="167" spans="1:121" s="39" customFormat="1" ht="17.25" customHeight="1">
      <c r="A167" s="3"/>
      <c r="B167" s="470"/>
      <c r="C167" s="218"/>
      <c r="D167" s="471"/>
      <c r="E167" s="474"/>
      <c r="F167" s="471"/>
      <c r="G167" s="472"/>
      <c r="H167" s="473"/>
      <c r="I167" s="486"/>
      <c r="J167" s="472"/>
      <c r="K167" s="487"/>
      <c r="L167" s="487"/>
      <c r="M167" s="488"/>
      <c r="N167" s="489"/>
      <c r="O167" s="490"/>
      <c r="P167" s="491"/>
      <c r="Q167" s="496"/>
      <c r="R167" s="490"/>
      <c r="S167" s="497"/>
      <c r="T167" s="497"/>
      <c r="U167" s="498"/>
      <c r="V167" s="499"/>
      <c r="W167" s="499"/>
      <c r="X167" s="500"/>
      <c r="Y167" s="507"/>
      <c r="Z167" s="507"/>
      <c r="AA167" s="508"/>
      <c r="AB167" s="509"/>
      <c r="AC167" s="510"/>
      <c r="AD167" s="511"/>
      <c r="AE167" s="512"/>
      <c r="AF167" s="512"/>
      <c r="AG167" s="512"/>
      <c r="AH167" s="512"/>
      <c r="AI167" s="512"/>
      <c r="AJ167" s="519"/>
      <c r="AK167" s="512"/>
      <c r="AL167" s="512"/>
      <c r="AM167" s="511"/>
      <c r="AN167" s="520"/>
      <c r="AO167" s="520"/>
      <c r="AP167" s="520"/>
      <c r="AQ167" s="520"/>
      <c r="AR167" s="520"/>
      <c r="AS167" s="520"/>
      <c r="AT167" s="520"/>
      <c r="AU167" s="520"/>
      <c r="AV167" s="520"/>
      <c r="AW167" s="520"/>
      <c r="AX167" s="520"/>
      <c r="AY167" s="520"/>
      <c r="AZ167" s="533"/>
      <c r="BA167" s="509"/>
      <c r="BB167" s="534"/>
      <c r="BC167" s="534"/>
      <c r="BD167" s="534"/>
      <c r="BE167" s="520"/>
      <c r="BF167" s="539"/>
      <c r="BG167" s="520"/>
      <c r="BH167" s="539"/>
      <c r="BI167" s="520"/>
      <c r="BJ167" s="539"/>
      <c r="BK167" s="520"/>
      <c r="BL167" s="539"/>
      <c r="BM167" s="520"/>
      <c r="BN167" s="539"/>
      <c r="BO167" s="520"/>
      <c r="BP167" s="539"/>
      <c r="BQ167" s="520"/>
      <c r="BR167" s="539"/>
      <c r="BS167" s="520"/>
      <c r="BT167" s="539"/>
      <c r="BU167" s="520"/>
      <c r="BV167" s="539"/>
      <c r="BW167" s="520"/>
      <c r="BX167" s="539"/>
      <c r="BY167" s="520"/>
      <c r="BZ167" s="539"/>
      <c r="CA167" s="520"/>
      <c r="CB167" s="533"/>
      <c r="CC167" s="533"/>
      <c r="CD167" s="552" t="str">
        <f t="shared" si="310"/>
        <v>NO</v>
      </c>
      <c r="CE167" s="553" t="str">
        <f t="shared" si="311"/>
        <v>VALIDADO</v>
      </c>
      <c r="CF167" s="554">
        <f>+((SUMIFS(REPROGRAM!$U:$U,REPROGRAM!$B:$B,$A167,REPROGRAM!$AA:$AA,"NO"))-(SUMIFS(REPROGRAM!$V:$V,REPROGRAM!$B:$B,$A167,REPROGRAM!$AA:$AA,"NO")))</f>
        <v>0</v>
      </c>
      <c r="CG167" s="554">
        <f t="shared" si="312"/>
        <v>0</v>
      </c>
      <c r="CH167" s="554">
        <f t="shared" si="313"/>
        <v>0</v>
      </c>
      <c r="CI167" s="555" t="str">
        <f t="array" ref="CI167">IF(B167="","",INDEX(CATALOGO!C:C,MATCH(B167,CATALOGO!A:A,0)))</f>
        <v/>
      </c>
      <c r="CJ167" s="555" t="str">
        <f t="array" ref="CJ167">IF(B167="","",INDEX(CATALOGO!B:B,MATCH(B167,CATALOGO!A:A,0)))</f>
        <v/>
      </c>
      <c r="CK167" s="497" t="str">
        <f>IF(D167="","",INDEX(CATALOGO!G:G,MATCH(D167,CATALOGO!D:D,0)))</f>
        <v/>
      </c>
      <c r="CL167" s="497" t="str">
        <f>IF(D167="","",INDEX(CATALOGO!H:H,MATCH(D167,CATALOGO!D:D,0)))</f>
        <v/>
      </c>
      <c r="CM167" s="497" t="str">
        <f>IF(D167="","",INDEX(CATALOGO!I:I,MATCH(D167,CATALOGO!D:D,0)))</f>
        <v/>
      </c>
      <c r="CN167" s="556" t="str">
        <f t="array" ref="CN167">IF(H167="","",INDEX(CATALOGO!AE:AE,MATCH(H167,CATALOGO!AC:AC,0)))</f>
        <v/>
      </c>
      <c r="CO167" s="497" t="str">
        <f t="shared" si="314"/>
        <v/>
      </c>
      <c r="CP167" s="497" t="str">
        <f>IF(E167="","",INDEX(CATALOGO!K:K,MATCH(POA_GC_2025!E167,CATALOGO!J:J,0)))</f>
        <v/>
      </c>
      <c r="CQ167" s="497" t="str">
        <f t="shared" si="315"/>
        <v/>
      </c>
      <c r="CR167" s="497" t="str">
        <f t="shared" si="316"/>
        <v/>
      </c>
      <c r="CS167" s="562" t="str">
        <f>IFERROR(VLOOKUP(E167,CATALOGO!$AY$3:$AZ$24,2,0)," ")</f>
        <v xml:space="preserve"> </v>
      </c>
      <c r="CT167" s="563" t="str">
        <f>IF(E167="","",INDEX(CATALOGO!AK:AK,MATCH(POA_GC_2025!E167,CATALOGO!AN:AN,0)))</f>
        <v/>
      </c>
      <c r="CU167" s="563" t="str">
        <f>IF(E167="","",INDEX(CATALOGO!AL:AL,MATCH(POA_GC_2025!E167,CATALOGO!AN:AN,0)))</f>
        <v/>
      </c>
      <c r="CV167" s="552" t="str">
        <f>IF(CU167="","",INDEX(CATALOGO!AM:AM,MATCH(POA_GC_2025!CU167,CATALOGO!AL:AL,0)))</f>
        <v/>
      </c>
      <c r="CW167" s="564"/>
      <c r="CX167" s="565">
        <f>SUMIFS(CERT_ACT_POA!AM:AM,CERT_ACT_POA!C:C,A167)</f>
        <v>0</v>
      </c>
      <c r="CY167" s="565" t="str">
        <f t="shared" si="317"/>
        <v/>
      </c>
      <c r="CZ167" s="566">
        <f>SUMIFS(CERT_ACT_POA!$AD:$AD,CERT_ACT_POA!$C:$C,POA_GC_2025!$A167)</f>
        <v>0</v>
      </c>
      <c r="DA167" s="566">
        <f>SUMIFS(CERT_ACT_POA!$AE:$AE,CERT_ACT_POA!$C:$C,POA_GC_2025!$A167)</f>
        <v>0</v>
      </c>
      <c r="DB167" s="566">
        <f>SUMIFS(CERT_ACT_POA!$AF:$AF,CERT_ACT_POA!$C:$C,POA_GC_2025!$A167)</f>
        <v>0</v>
      </c>
      <c r="DC167" s="552" t="str">
        <f t="shared" si="318"/>
        <v/>
      </c>
      <c r="DD167" s="509"/>
      <c r="DE167" s="573"/>
      <c r="DF167" s="574">
        <f>SUMIFS(CERT_PRES!$M:$M,CERT_PRES!$A:$A,$A167)</f>
        <v>0</v>
      </c>
      <c r="DG167" s="574">
        <f>SUMIFS(CERT_PRES!$O:$O,CERT_PRES!$A:$A,$A167)</f>
        <v>0</v>
      </c>
      <c r="DH167" s="574">
        <f>SUMIFS(CERT_PRES!$P:$P,CERT_PRES!$A:$A,$A167)</f>
        <v>0</v>
      </c>
      <c r="DI167" s="587">
        <f t="shared" si="319"/>
        <v>0</v>
      </c>
      <c r="DJ167" s="668">
        <f>IFERROR(VLOOKUP($A167,CERT_PRES!$A$6:$L$3884,12,0),0)</f>
        <v>0</v>
      </c>
      <c r="DK167" s="574" t="str">
        <f t="shared" si="320"/>
        <v/>
      </c>
      <c r="DL167" s="574" t="str">
        <f t="shared" si="321"/>
        <v/>
      </c>
      <c r="DM167" s="574" t="str">
        <f t="shared" si="322"/>
        <v/>
      </c>
      <c r="DN167" s="574" t="str">
        <f t="shared" si="323"/>
        <v/>
      </c>
      <c r="DO167" s="588">
        <f>IFERROR(VLOOKUP(A167,#REF!,82,0),0)</f>
        <v>0</v>
      </c>
      <c r="DP167" s="589">
        <f t="shared" si="324"/>
        <v>0</v>
      </c>
      <c r="DQ167" s="590">
        <f t="shared" si="325"/>
        <v>0</v>
      </c>
    </row>
    <row r="168" spans="1:121" s="39" customFormat="1" ht="17.25" customHeight="1">
      <c r="A168" s="3"/>
      <c r="B168" s="470"/>
      <c r="C168" s="218"/>
      <c r="D168" s="471"/>
      <c r="E168" s="474"/>
      <c r="F168" s="471"/>
      <c r="G168" s="472"/>
      <c r="H168" s="473"/>
      <c r="I168" s="486"/>
      <c r="J168" s="472"/>
      <c r="K168" s="487"/>
      <c r="L168" s="487"/>
      <c r="M168" s="488"/>
      <c r="N168" s="489"/>
      <c r="O168" s="490"/>
      <c r="P168" s="491"/>
      <c r="Q168" s="496"/>
      <c r="R168" s="490"/>
      <c r="S168" s="497"/>
      <c r="T168" s="497"/>
      <c r="U168" s="498"/>
      <c r="V168" s="499"/>
      <c r="W168" s="499"/>
      <c r="X168" s="500"/>
      <c r="Y168" s="507"/>
      <c r="Z168" s="507"/>
      <c r="AA168" s="508"/>
      <c r="AB168" s="509"/>
      <c r="AC168" s="510"/>
      <c r="AD168" s="511"/>
      <c r="AE168" s="512"/>
      <c r="AF168" s="512"/>
      <c r="AG168" s="512"/>
      <c r="AH168" s="512"/>
      <c r="AI168" s="512"/>
      <c r="AJ168" s="519"/>
      <c r="AK168" s="512"/>
      <c r="AL168" s="512"/>
      <c r="AM168" s="511"/>
      <c r="AN168" s="520"/>
      <c r="AO168" s="520"/>
      <c r="AP168" s="520"/>
      <c r="AQ168" s="520"/>
      <c r="AR168" s="520"/>
      <c r="AS168" s="520"/>
      <c r="AT168" s="520"/>
      <c r="AU168" s="520"/>
      <c r="AV168" s="520"/>
      <c r="AW168" s="520"/>
      <c r="AX168" s="520"/>
      <c r="AY168" s="520"/>
      <c r="AZ168" s="533"/>
      <c r="BA168" s="509"/>
      <c r="BB168" s="534"/>
      <c r="BC168" s="534"/>
      <c r="BD168" s="534"/>
      <c r="BE168" s="520"/>
      <c r="BF168" s="539"/>
      <c r="BG168" s="520"/>
      <c r="BH168" s="539"/>
      <c r="BI168" s="520"/>
      <c r="BJ168" s="539"/>
      <c r="BK168" s="520"/>
      <c r="BL168" s="539"/>
      <c r="BM168" s="520"/>
      <c r="BN168" s="539"/>
      <c r="BO168" s="520"/>
      <c r="BP168" s="539"/>
      <c r="BQ168" s="520"/>
      <c r="BR168" s="539"/>
      <c r="BS168" s="520"/>
      <c r="BT168" s="539"/>
      <c r="BU168" s="520"/>
      <c r="BV168" s="539"/>
      <c r="BW168" s="520"/>
      <c r="BX168" s="539"/>
      <c r="BY168" s="520"/>
      <c r="BZ168" s="539"/>
      <c r="CA168" s="520"/>
      <c r="CB168" s="533"/>
      <c r="CC168" s="533"/>
      <c r="CD168" s="552" t="str">
        <f t="shared" si="310"/>
        <v>NO</v>
      </c>
      <c r="CE168" s="553" t="str">
        <f t="shared" si="311"/>
        <v>VALIDADO</v>
      </c>
      <c r="CF168" s="554">
        <f>+((SUMIFS(REPROGRAM!$U:$U,REPROGRAM!$B:$B,$A168,REPROGRAM!$AA:$AA,"NO"))-(SUMIFS(REPROGRAM!$V:$V,REPROGRAM!$B:$B,$A168,REPROGRAM!$AA:$AA,"NO")))</f>
        <v>0</v>
      </c>
      <c r="CG168" s="554">
        <f t="shared" si="312"/>
        <v>0</v>
      </c>
      <c r="CH168" s="554">
        <f t="shared" si="313"/>
        <v>0</v>
      </c>
      <c r="CI168" s="555" t="str">
        <f t="array" ref="CI168">IF(B168="","",INDEX(CATALOGO!C:C,MATCH(B168,CATALOGO!A:A,0)))</f>
        <v/>
      </c>
      <c r="CJ168" s="555" t="str">
        <f t="array" ref="CJ168">IF(B168="","",INDEX(CATALOGO!B:B,MATCH(B168,CATALOGO!A:A,0)))</f>
        <v/>
      </c>
      <c r="CK168" s="497" t="str">
        <f>IF(D168="","",INDEX(CATALOGO!G:G,MATCH(D168,CATALOGO!D:D,0)))</f>
        <v/>
      </c>
      <c r="CL168" s="497" t="str">
        <f>IF(D168="","",INDEX(CATALOGO!H:H,MATCH(D168,CATALOGO!D:D,0)))</f>
        <v/>
      </c>
      <c r="CM168" s="497" t="str">
        <f>IF(D168="","",INDEX(CATALOGO!I:I,MATCH(D168,CATALOGO!D:D,0)))</f>
        <v/>
      </c>
      <c r="CN168" s="556" t="str">
        <f t="array" ref="CN168">IF(H168="","",INDEX(CATALOGO!AE:AE,MATCH(H168,CATALOGO!AC:AC,0)))</f>
        <v/>
      </c>
      <c r="CO168" s="497" t="str">
        <f t="shared" si="314"/>
        <v/>
      </c>
      <c r="CP168" s="497" t="str">
        <f>IF(E168="","",INDEX(CATALOGO!K:K,MATCH(POA_GC_2025!E168,CATALOGO!J:J,0)))</f>
        <v/>
      </c>
      <c r="CQ168" s="497" t="str">
        <f t="shared" si="315"/>
        <v/>
      </c>
      <c r="CR168" s="497" t="str">
        <f t="shared" si="316"/>
        <v/>
      </c>
      <c r="CS168" s="562" t="str">
        <f>IFERROR(VLOOKUP(E168,CATALOGO!$AY$3:$AZ$24,2,0)," ")</f>
        <v xml:space="preserve"> </v>
      </c>
      <c r="CT168" s="563" t="str">
        <f>IF(E168="","",INDEX(CATALOGO!AK:AK,MATCH(POA_GC_2025!E168,CATALOGO!AN:AN,0)))</f>
        <v/>
      </c>
      <c r="CU168" s="563" t="str">
        <f>IF(E168="","",INDEX(CATALOGO!AL:AL,MATCH(POA_GC_2025!E168,CATALOGO!AN:AN,0)))</f>
        <v/>
      </c>
      <c r="CV168" s="552" t="str">
        <f>IF(CU168="","",INDEX(CATALOGO!AM:AM,MATCH(POA_GC_2025!CU168,CATALOGO!AL:AL,0)))</f>
        <v/>
      </c>
      <c r="CW168" s="564"/>
      <c r="CX168" s="565">
        <f>SUMIFS(CERT_ACT_POA!AM:AM,CERT_ACT_POA!C:C,A168)</f>
        <v>0</v>
      </c>
      <c r="CY168" s="565" t="str">
        <f t="shared" si="317"/>
        <v/>
      </c>
      <c r="CZ168" s="566">
        <f>SUMIFS(CERT_ACT_POA!$AD:$AD,CERT_ACT_POA!$C:$C,POA_GC_2025!$A168)</f>
        <v>0</v>
      </c>
      <c r="DA168" s="566">
        <f>SUMIFS(CERT_ACT_POA!$AE:$AE,CERT_ACT_POA!$C:$C,POA_GC_2025!$A168)</f>
        <v>0</v>
      </c>
      <c r="DB168" s="566">
        <f>SUMIFS(CERT_ACT_POA!$AF:$AF,CERT_ACT_POA!$C:$C,POA_GC_2025!$A168)</f>
        <v>0</v>
      </c>
      <c r="DC168" s="552" t="str">
        <f t="shared" si="318"/>
        <v/>
      </c>
      <c r="DD168" s="509"/>
      <c r="DE168" s="573"/>
      <c r="DF168" s="574">
        <f>SUMIFS(CERT_PRES!$M:$M,CERT_PRES!$A:$A,$A168)</f>
        <v>0</v>
      </c>
      <c r="DG168" s="574">
        <f>SUMIFS(CERT_PRES!$O:$O,CERT_PRES!$A:$A,$A168)</f>
        <v>0</v>
      </c>
      <c r="DH168" s="574">
        <f>SUMIFS(CERT_PRES!$P:$P,CERT_PRES!$A:$A,$A168)</f>
        <v>0</v>
      </c>
      <c r="DI168" s="587">
        <f t="shared" si="319"/>
        <v>0</v>
      </c>
      <c r="DJ168" s="668">
        <f>IFERROR(VLOOKUP($A168,CERT_PRES!$A$6:$L$3884,12,0),0)</f>
        <v>0</v>
      </c>
      <c r="DK168" s="574" t="str">
        <f t="shared" si="320"/>
        <v/>
      </c>
      <c r="DL168" s="574" t="str">
        <f t="shared" si="321"/>
        <v/>
      </c>
      <c r="DM168" s="574" t="str">
        <f t="shared" si="322"/>
        <v/>
      </c>
      <c r="DN168" s="574" t="str">
        <f t="shared" si="323"/>
        <v/>
      </c>
      <c r="DO168" s="588">
        <f>IFERROR(VLOOKUP(A168,#REF!,82,0),0)</f>
        <v>0</v>
      </c>
      <c r="DP168" s="589">
        <f t="shared" si="324"/>
        <v>0</v>
      </c>
      <c r="DQ168" s="590">
        <f t="shared" si="325"/>
        <v>0</v>
      </c>
    </row>
    <row r="169" spans="1:121" s="39" customFormat="1" ht="17.25" customHeight="1">
      <c r="A169" s="3"/>
      <c r="B169" s="470"/>
      <c r="C169" s="218"/>
      <c r="D169" s="471"/>
      <c r="E169" s="474"/>
      <c r="F169" s="471"/>
      <c r="G169" s="472"/>
      <c r="H169" s="473"/>
      <c r="I169" s="486"/>
      <c r="J169" s="472"/>
      <c r="K169" s="487"/>
      <c r="L169" s="487"/>
      <c r="M169" s="488"/>
      <c r="N169" s="489"/>
      <c r="O169" s="490"/>
      <c r="P169" s="491"/>
      <c r="Q169" s="496"/>
      <c r="R169" s="490"/>
      <c r="S169" s="497"/>
      <c r="T169" s="497"/>
      <c r="U169" s="498"/>
      <c r="V169" s="499"/>
      <c r="W169" s="499"/>
      <c r="X169" s="500"/>
      <c r="Y169" s="507"/>
      <c r="Z169" s="507"/>
      <c r="AA169" s="508"/>
      <c r="AB169" s="509"/>
      <c r="AC169" s="510"/>
      <c r="AD169" s="511"/>
      <c r="AE169" s="512"/>
      <c r="AF169" s="512"/>
      <c r="AG169" s="512"/>
      <c r="AH169" s="512"/>
      <c r="AI169" s="512"/>
      <c r="AJ169" s="519"/>
      <c r="AK169" s="512"/>
      <c r="AL169" s="512"/>
      <c r="AM169" s="511"/>
      <c r="AN169" s="520"/>
      <c r="AO169" s="520"/>
      <c r="AP169" s="520"/>
      <c r="AQ169" s="520"/>
      <c r="AR169" s="520"/>
      <c r="AS169" s="520"/>
      <c r="AT169" s="520"/>
      <c r="AU169" s="520"/>
      <c r="AV169" s="520"/>
      <c r="AW169" s="520"/>
      <c r="AX169" s="520"/>
      <c r="AY169" s="520"/>
      <c r="AZ169" s="533"/>
      <c r="BA169" s="509"/>
      <c r="BB169" s="534"/>
      <c r="BC169" s="534"/>
      <c r="BD169" s="534"/>
      <c r="BE169" s="520"/>
      <c r="BF169" s="539"/>
      <c r="BG169" s="520"/>
      <c r="BH169" s="539"/>
      <c r="BI169" s="520"/>
      <c r="BJ169" s="539"/>
      <c r="BK169" s="520"/>
      <c r="BL169" s="539"/>
      <c r="BM169" s="520"/>
      <c r="BN169" s="539"/>
      <c r="BO169" s="520"/>
      <c r="BP169" s="539"/>
      <c r="BQ169" s="520"/>
      <c r="BR169" s="539"/>
      <c r="BS169" s="520"/>
      <c r="BT169" s="539"/>
      <c r="BU169" s="520"/>
      <c r="BV169" s="539"/>
      <c r="BW169" s="520"/>
      <c r="BX169" s="539"/>
      <c r="BY169" s="520"/>
      <c r="BZ169" s="539"/>
      <c r="CA169" s="520"/>
      <c r="CB169" s="533"/>
      <c r="CC169" s="533"/>
      <c r="CD169" s="552" t="str">
        <f t="shared" si="310"/>
        <v>NO</v>
      </c>
      <c r="CE169" s="553" t="str">
        <f t="shared" si="311"/>
        <v>VALIDADO</v>
      </c>
      <c r="CF169" s="554">
        <f>+((SUMIFS(REPROGRAM!$U:$U,REPROGRAM!$B:$B,$A169,REPROGRAM!$AA:$AA,"NO"))-(SUMIFS(REPROGRAM!$V:$V,REPROGRAM!$B:$B,$A169,REPROGRAM!$AA:$AA,"NO")))</f>
        <v>0</v>
      </c>
      <c r="CG169" s="554">
        <f t="shared" si="312"/>
        <v>0</v>
      </c>
      <c r="CH169" s="554">
        <f t="shared" si="313"/>
        <v>0</v>
      </c>
      <c r="CI169" s="555" t="str">
        <f t="array" ref="CI169">IF(B169="","",INDEX(CATALOGO!C:C,MATCH(B169,CATALOGO!A:A,0)))</f>
        <v/>
      </c>
      <c r="CJ169" s="555" t="str">
        <f t="array" ref="CJ169">IF(B169="","",INDEX(CATALOGO!B:B,MATCH(B169,CATALOGO!A:A,0)))</f>
        <v/>
      </c>
      <c r="CK169" s="497" t="str">
        <f>IF(D169="","",INDEX(CATALOGO!G:G,MATCH(D169,CATALOGO!D:D,0)))</f>
        <v/>
      </c>
      <c r="CL169" s="497" t="str">
        <f>IF(D169="","",INDEX(CATALOGO!H:H,MATCH(D169,CATALOGO!D:D,0)))</f>
        <v/>
      </c>
      <c r="CM169" s="497" t="str">
        <f>IF(D169="","",INDEX(CATALOGO!I:I,MATCH(D169,CATALOGO!D:D,0)))</f>
        <v/>
      </c>
      <c r="CN169" s="556" t="str">
        <f t="array" ref="CN169">IF(H169="","",INDEX(CATALOGO!AE:AE,MATCH(H169,CATALOGO!AC:AC,0)))</f>
        <v/>
      </c>
      <c r="CO169" s="497" t="str">
        <f t="shared" si="314"/>
        <v/>
      </c>
      <c r="CP169" s="497" t="str">
        <f>IF(E169="","",INDEX(CATALOGO!K:K,MATCH(POA_GC_2025!E169,CATALOGO!J:J,0)))</f>
        <v/>
      </c>
      <c r="CQ169" s="497" t="str">
        <f t="shared" si="315"/>
        <v/>
      </c>
      <c r="CR169" s="497" t="str">
        <f t="shared" si="316"/>
        <v/>
      </c>
      <c r="CS169" s="562" t="str">
        <f>IFERROR(VLOOKUP(E169,CATALOGO!$AY$3:$AZ$24,2,0)," ")</f>
        <v xml:space="preserve"> </v>
      </c>
      <c r="CT169" s="563" t="str">
        <f>IF(E169="","",INDEX(CATALOGO!AK:AK,MATCH(POA_GC_2025!E169,CATALOGO!AN:AN,0)))</f>
        <v/>
      </c>
      <c r="CU169" s="563" t="str">
        <f>IF(E169="","",INDEX(CATALOGO!AL:AL,MATCH(POA_GC_2025!E169,CATALOGO!AN:AN,0)))</f>
        <v/>
      </c>
      <c r="CV169" s="552" t="str">
        <f>IF(CU169="","",INDEX(CATALOGO!AM:AM,MATCH(POA_GC_2025!CU169,CATALOGO!AL:AL,0)))</f>
        <v/>
      </c>
      <c r="CW169" s="564"/>
      <c r="CX169" s="565">
        <f>SUMIFS(CERT_ACT_POA!AM:AM,CERT_ACT_POA!C:C,A169)</f>
        <v>0</v>
      </c>
      <c r="CY169" s="565" t="str">
        <f t="shared" si="317"/>
        <v/>
      </c>
      <c r="CZ169" s="566">
        <f>SUMIFS(CERT_ACT_POA!$AD:$AD,CERT_ACT_POA!$C:$C,POA_GC_2025!$A169)</f>
        <v>0</v>
      </c>
      <c r="DA169" s="566">
        <f>SUMIFS(CERT_ACT_POA!$AE:$AE,CERT_ACT_POA!$C:$C,POA_GC_2025!$A169)</f>
        <v>0</v>
      </c>
      <c r="DB169" s="566">
        <f>SUMIFS(CERT_ACT_POA!$AF:$AF,CERT_ACT_POA!$C:$C,POA_GC_2025!$A169)</f>
        <v>0</v>
      </c>
      <c r="DC169" s="552" t="str">
        <f t="shared" si="318"/>
        <v/>
      </c>
      <c r="DD169" s="509"/>
      <c r="DE169" s="573"/>
      <c r="DF169" s="574">
        <f>SUMIFS(CERT_PRES!$M:$M,CERT_PRES!$A:$A,$A169)</f>
        <v>0</v>
      </c>
      <c r="DG169" s="574">
        <f>SUMIFS(CERT_PRES!$O:$O,CERT_PRES!$A:$A,$A169)</f>
        <v>0</v>
      </c>
      <c r="DH169" s="574">
        <f>SUMIFS(CERT_PRES!$P:$P,CERT_PRES!$A:$A,$A169)</f>
        <v>0</v>
      </c>
      <c r="DI169" s="587">
        <f t="shared" si="319"/>
        <v>0</v>
      </c>
      <c r="DJ169" s="668">
        <f>IFERROR(VLOOKUP($A169,CERT_PRES!$A$6:$L$3884,12,0),0)</f>
        <v>0</v>
      </c>
      <c r="DK169" s="574" t="str">
        <f t="shared" si="320"/>
        <v/>
      </c>
      <c r="DL169" s="574" t="str">
        <f t="shared" si="321"/>
        <v/>
      </c>
      <c r="DM169" s="574" t="str">
        <f t="shared" si="322"/>
        <v/>
      </c>
      <c r="DN169" s="574" t="str">
        <f t="shared" si="323"/>
        <v/>
      </c>
      <c r="DO169" s="588">
        <f>IFERROR(VLOOKUP(A169,#REF!,82,0),0)</f>
        <v>0</v>
      </c>
      <c r="DP169" s="589">
        <f t="shared" si="324"/>
        <v>0</v>
      </c>
      <c r="DQ169" s="590">
        <f t="shared" si="325"/>
        <v>0</v>
      </c>
    </row>
    <row r="170" spans="1:121" s="39" customFormat="1" ht="17.25" customHeight="1">
      <c r="A170" s="3"/>
      <c r="B170" s="470"/>
      <c r="C170" s="218"/>
      <c r="D170" s="471"/>
      <c r="E170" s="474"/>
      <c r="F170" s="471"/>
      <c r="G170" s="472"/>
      <c r="H170" s="473"/>
      <c r="I170" s="486"/>
      <c r="J170" s="472"/>
      <c r="K170" s="487"/>
      <c r="L170" s="487"/>
      <c r="M170" s="488"/>
      <c r="N170" s="489"/>
      <c r="O170" s="490"/>
      <c r="P170" s="491"/>
      <c r="Q170" s="496"/>
      <c r="R170" s="490"/>
      <c r="S170" s="497"/>
      <c r="T170" s="497"/>
      <c r="U170" s="498"/>
      <c r="V170" s="499"/>
      <c r="W170" s="499"/>
      <c r="X170" s="500"/>
      <c r="Y170" s="507"/>
      <c r="Z170" s="507"/>
      <c r="AA170" s="508"/>
      <c r="AB170" s="509"/>
      <c r="AC170" s="510"/>
      <c r="AD170" s="511"/>
      <c r="AE170" s="512"/>
      <c r="AF170" s="512"/>
      <c r="AG170" s="512"/>
      <c r="AH170" s="512"/>
      <c r="AI170" s="512"/>
      <c r="AJ170" s="519"/>
      <c r="AK170" s="512"/>
      <c r="AL170" s="512"/>
      <c r="AM170" s="511"/>
      <c r="AN170" s="520"/>
      <c r="AO170" s="520"/>
      <c r="AP170" s="520"/>
      <c r="AQ170" s="520"/>
      <c r="AR170" s="520"/>
      <c r="AS170" s="520"/>
      <c r="AT170" s="520"/>
      <c r="AU170" s="520"/>
      <c r="AV170" s="520"/>
      <c r="AW170" s="520"/>
      <c r="AX170" s="520"/>
      <c r="AY170" s="520"/>
      <c r="AZ170" s="533"/>
      <c r="BA170" s="509"/>
      <c r="BB170" s="534"/>
      <c r="BC170" s="534"/>
      <c r="BD170" s="534"/>
      <c r="BE170" s="520"/>
      <c r="BF170" s="539"/>
      <c r="BG170" s="520"/>
      <c r="BH170" s="539"/>
      <c r="BI170" s="520"/>
      <c r="BJ170" s="539"/>
      <c r="BK170" s="520"/>
      <c r="BL170" s="539"/>
      <c r="BM170" s="520"/>
      <c r="BN170" s="539"/>
      <c r="BO170" s="520"/>
      <c r="BP170" s="539"/>
      <c r="BQ170" s="520"/>
      <c r="BR170" s="539"/>
      <c r="BS170" s="520"/>
      <c r="BT170" s="539"/>
      <c r="BU170" s="520"/>
      <c r="BV170" s="539"/>
      <c r="BW170" s="520"/>
      <c r="BX170" s="539"/>
      <c r="BY170" s="520"/>
      <c r="BZ170" s="539"/>
      <c r="CA170" s="520"/>
      <c r="CB170" s="533"/>
      <c r="CC170" s="533"/>
      <c r="CD170" s="552" t="str">
        <f t="shared" si="310"/>
        <v>NO</v>
      </c>
      <c r="CE170" s="553" t="str">
        <f t="shared" si="311"/>
        <v>VALIDADO</v>
      </c>
      <c r="CF170" s="554">
        <f>+((SUMIFS(REPROGRAM!$U:$U,REPROGRAM!$B:$B,$A170,REPROGRAM!$AA:$AA,"NO"))-(SUMIFS(REPROGRAM!$V:$V,REPROGRAM!$B:$B,$A170,REPROGRAM!$AA:$AA,"NO")))</f>
        <v>0</v>
      </c>
      <c r="CG170" s="554">
        <f t="shared" si="312"/>
        <v>0</v>
      </c>
      <c r="CH170" s="554">
        <f t="shared" si="313"/>
        <v>0</v>
      </c>
      <c r="CI170" s="555" t="str">
        <f t="array" ref="CI170">IF(B170="","",INDEX(CATALOGO!C:C,MATCH(B170,CATALOGO!A:A,0)))</f>
        <v/>
      </c>
      <c r="CJ170" s="555" t="str">
        <f t="array" ref="CJ170">IF(B170="","",INDEX(CATALOGO!B:B,MATCH(B170,CATALOGO!A:A,0)))</f>
        <v/>
      </c>
      <c r="CK170" s="497" t="str">
        <f>IF(D170="","",INDEX(CATALOGO!G:G,MATCH(D170,CATALOGO!D:D,0)))</f>
        <v/>
      </c>
      <c r="CL170" s="497" t="str">
        <f>IF(D170="","",INDEX(CATALOGO!H:H,MATCH(D170,CATALOGO!D:D,0)))</f>
        <v/>
      </c>
      <c r="CM170" s="497" t="str">
        <f>IF(D170="","",INDEX(CATALOGO!I:I,MATCH(D170,CATALOGO!D:D,0)))</f>
        <v/>
      </c>
      <c r="CN170" s="556" t="str">
        <f t="array" ref="CN170">IF(H170="","",INDEX(CATALOGO!AE:AE,MATCH(H170,CATALOGO!AC:AC,0)))</f>
        <v/>
      </c>
      <c r="CO170" s="497" t="str">
        <f t="shared" si="314"/>
        <v/>
      </c>
      <c r="CP170" s="497" t="str">
        <f>IF(E170="","",INDEX(CATALOGO!K:K,MATCH(POA_GC_2025!E170,CATALOGO!J:J,0)))</f>
        <v/>
      </c>
      <c r="CQ170" s="497" t="str">
        <f t="shared" si="315"/>
        <v/>
      </c>
      <c r="CR170" s="497" t="str">
        <f t="shared" si="316"/>
        <v/>
      </c>
      <c r="CS170" s="562" t="str">
        <f>IFERROR(VLOOKUP(E170,CATALOGO!$AY$3:$AZ$24,2,0)," ")</f>
        <v xml:space="preserve"> </v>
      </c>
      <c r="CT170" s="563" t="str">
        <f>IF(E170="","",INDEX(CATALOGO!AK:AK,MATCH(POA_GC_2025!E170,CATALOGO!AN:AN,0)))</f>
        <v/>
      </c>
      <c r="CU170" s="563" t="str">
        <f>IF(E170="","",INDEX(CATALOGO!AL:AL,MATCH(POA_GC_2025!E170,CATALOGO!AN:AN,0)))</f>
        <v/>
      </c>
      <c r="CV170" s="552" t="str">
        <f>IF(CU170="","",INDEX(CATALOGO!AM:AM,MATCH(POA_GC_2025!CU170,CATALOGO!AL:AL,0)))</f>
        <v/>
      </c>
      <c r="CW170" s="564"/>
      <c r="CX170" s="565">
        <f>SUMIFS(CERT_ACT_POA!AM:AM,CERT_ACT_POA!C:C,A170)</f>
        <v>0</v>
      </c>
      <c r="CY170" s="565" t="str">
        <f t="shared" si="317"/>
        <v/>
      </c>
      <c r="CZ170" s="566">
        <f>SUMIFS(CERT_ACT_POA!$AD:$AD,CERT_ACT_POA!$C:$C,POA_GC_2025!$A170)</f>
        <v>0</v>
      </c>
      <c r="DA170" s="566">
        <f>SUMIFS(CERT_ACT_POA!$AE:$AE,CERT_ACT_POA!$C:$C,POA_GC_2025!$A170)</f>
        <v>0</v>
      </c>
      <c r="DB170" s="566">
        <f>SUMIFS(CERT_ACT_POA!$AF:$AF,CERT_ACT_POA!$C:$C,POA_GC_2025!$A170)</f>
        <v>0</v>
      </c>
      <c r="DC170" s="552" t="str">
        <f t="shared" si="318"/>
        <v/>
      </c>
      <c r="DD170" s="509"/>
      <c r="DE170" s="573"/>
      <c r="DF170" s="574">
        <f>SUMIFS(CERT_PRES!$M:$M,CERT_PRES!$A:$A,$A170)</f>
        <v>0</v>
      </c>
      <c r="DG170" s="574">
        <f>SUMIFS(CERT_PRES!$O:$O,CERT_PRES!$A:$A,$A170)</f>
        <v>0</v>
      </c>
      <c r="DH170" s="574">
        <f>SUMIFS(CERT_PRES!$P:$P,CERT_PRES!$A:$A,$A170)</f>
        <v>0</v>
      </c>
      <c r="DI170" s="587">
        <f t="shared" si="319"/>
        <v>0</v>
      </c>
      <c r="DJ170" s="668">
        <f>IFERROR(VLOOKUP($A170,CERT_PRES!$A$6:$L$3884,12,0),0)</f>
        <v>0</v>
      </c>
      <c r="DK170" s="574" t="str">
        <f t="shared" si="320"/>
        <v/>
      </c>
      <c r="DL170" s="574" t="str">
        <f t="shared" si="321"/>
        <v/>
      </c>
      <c r="DM170" s="574" t="str">
        <f t="shared" si="322"/>
        <v/>
      </c>
      <c r="DN170" s="574" t="str">
        <f t="shared" si="323"/>
        <v/>
      </c>
      <c r="DO170" s="588">
        <f>IFERROR(VLOOKUP(A170,#REF!,82,0),0)</f>
        <v>0</v>
      </c>
      <c r="DP170" s="589">
        <f t="shared" si="324"/>
        <v>0</v>
      </c>
      <c r="DQ170" s="590">
        <f t="shared" si="325"/>
        <v>0</v>
      </c>
    </row>
    <row r="171" spans="1:121" s="39" customFormat="1" ht="17.25" customHeight="1">
      <c r="A171" s="3"/>
      <c r="B171" s="470"/>
      <c r="C171" s="218"/>
      <c r="D171" s="471"/>
      <c r="E171" s="474"/>
      <c r="F171" s="471"/>
      <c r="G171" s="472"/>
      <c r="H171" s="473"/>
      <c r="I171" s="486"/>
      <c r="J171" s="472"/>
      <c r="K171" s="487"/>
      <c r="L171" s="487"/>
      <c r="M171" s="488"/>
      <c r="N171" s="489"/>
      <c r="O171" s="490"/>
      <c r="P171" s="491"/>
      <c r="Q171" s="496"/>
      <c r="R171" s="490"/>
      <c r="S171" s="497"/>
      <c r="T171" s="497"/>
      <c r="U171" s="498"/>
      <c r="V171" s="499"/>
      <c r="W171" s="499"/>
      <c r="X171" s="500"/>
      <c r="Y171" s="507"/>
      <c r="Z171" s="507"/>
      <c r="AA171" s="508"/>
      <c r="AB171" s="509"/>
      <c r="AC171" s="510"/>
      <c r="AD171" s="511"/>
      <c r="AE171" s="512"/>
      <c r="AF171" s="512"/>
      <c r="AG171" s="512"/>
      <c r="AH171" s="512"/>
      <c r="AI171" s="512"/>
      <c r="AJ171" s="519"/>
      <c r="AK171" s="512"/>
      <c r="AL171" s="512"/>
      <c r="AM171" s="511"/>
      <c r="AN171" s="520"/>
      <c r="AO171" s="520"/>
      <c r="AP171" s="520"/>
      <c r="AQ171" s="520"/>
      <c r="AR171" s="520"/>
      <c r="AS171" s="520"/>
      <c r="AT171" s="520"/>
      <c r="AU171" s="520"/>
      <c r="AV171" s="520"/>
      <c r="AW171" s="520"/>
      <c r="AX171" s="520"/>
      <c r="AY171" s="520"/>
      <c r="AZ171" s="533"/>
      <c r="BA171" s="509"/>
      <c r="BB171" s="534"/>
      <c r="BC171" s="534"/>
      <c r="BD171" s="534"/>
      <c r="BE171" s="520"/>
      <c r="BF171" s="539"/>
      <c r="BG171" s="520"/>
      <c r="BH171" s="539"/>
      <c r="BI171" s="520"/>
      <c r="BJ171" s="539"/>
      <c r="BK171" s="520"/>
      <c r="BL171" s="539"/>
      <c r="BM171" s="520"/>
      <c r="BN171" s="539"/>
      <c r="BO171" s="520"/>
      <c r="BP171" s="539"/>
      <c r="BQ171" s="520"/>
      <c r="BR171" s="539"/>
      <c r="BS171" s="520"/>
      <c r="BT171" s="539"/>
      <c r="BU171" s="520"/>
      <c r="BV171" s="539"/>
      <c r="BW171" s="520"/>
      <c r="BX171" s="539"/>
      <c r="BY171" s="520"/>
      <c r="BZ171" s="539"/>
      <c r="CA171" s="520"/>
      <c r="CB171" s="533"/>
      <c r="CC171" s="533"/>
      <c r="CD171" s="552" t="str">
        <f t="shared" si="310"/>
        <v>NO</v>
      </c>
      <c r="CE171" s="553" t="str">
        <f t="shared" si="311"/>
        <v>VALIDADO</v>
      </c>
      <c r="CF171" s="554">
        <f>+((SUMIFS(REPROGRAM!$U:$U,REPROGRAM!$B:$B,$A171,REPROGRAM!$AA:$AA,"NO"))-(SUMIFS(REPROGRAM!$V:$V,REPROGRAM!$B:$B,$A171,REPROGRAM!$AA:$AA,"NO")))</f>
        <v>0</v>
      </c>
      <c r="CG171" s="554">
        <f t="shared" si="312"/>
        <v>0</v>
      </c>
      <c r="CH171" s="554">
        <f t="shared" si="313"/>
        <v>0</v>
      </c>
      <c r="CI171" s="555" t="str">
        <f t="array" ref="CI171">IF(B171="","",INDEX(CATALOGO!C:C,MATCH(B171,CATALOGO!A:A,0)))</f>
        <v/>
      </c>
      <c r="CJ171" s="555" t="str">
        <f t="array" ref="CJ171">IF(B171="","",INDEX(CATALOGO!B:B,MATCH(B171,CATALOGO!A:A,0)))</f>
        <v/>
      </c>
      <c r="CK171" s="497" t="str">
        <f>IF(D171="","",INDEX(CATALOGO!G:G,MATCH(D171,CATALOGO!D:D,0)))</f>
        <v/>
      </c>
      <c r="CL171" s="497" t="str">
        <f>IF(D171="","",INDEX(CATALOGO!H:H,MATCH(D171,CATALOGO!D:D,0)))</f>
        <v/>
      </c>
      <c r="CM171" s="497" t="str">
        <f>IF(D171="","",INDEX(CATALOGO!I:I,MATCH(D171,CATALOGO!D:D,0)))</f>
        <v/>
      </c>
      <c r="CN171" s="556" t="str">
        <f t="array" ref="CN171">IF(H171="","",INDEX(CATALOGO!AE:AE,MATCH(H171,CATALOGO!AC:AC,0)))</f>
        <v/>
      </c>
      <c r="CO171" s="497" t="str">
        <f t="shared" si="314"/>
        <v/>
      </c>
      <c r="CP171" s="497" t="str">
        <f>IF(E171="","",INDEX(CATALOGO!K:K,MATCH(POA_GC_2025!E171,CATALOGO!J:J,0)))</f>
        <v/>
      </c>
      <c r="CQ171" s="497" t="str">
        <f t="shared" si="315"/>
        <v/>
      </c>
      <c r="CR171" s="497" t="str">
        <f t="shared" si="316"/>
        <v/>
      </c>
      <c r="CS171" s="562" t="str">
        <f>IFERROR(VLOOKUP(E171,CATALOGO!$AY$3:$AZ$24,2,0)," ")</f>
        <v xml:space="preserve"> </v>
      </c>
      <c r="CT171" s="563" t="str">
        <f>IF(E171="","",INDEX(CATALOGO!AK:AK,MATCH(POA_GC_2025!E171,CATALOGO!AN:AN,0)))</f>
        <v/>
      </c>
      <c r="CU171" s="563" t="str">
        <f>IF(E171="","",INDEX(CATALOGO!AL:AL,MATCH(POA_GC_2025!E171,CATALOGO!AN:AN,0)))</f>
        <v/>
      </c>
      <c r="CV171" s="552" t="str">
        <f>IF(CU171="","",INDEX(CATALOGO!AM:AM,MATCH(POA_GC_2025!CU171,CATALOGO!AL:AL,0)))</f>
        <v/>
      </c>
      <c r="CW171" s="564"/>
      <c r="CX171" s="565">
        <f>SUMIFS(CERT_ACT_POA!AM:AM,CERT_ACT_POA!C:C,A171)</f>
        <v>0</v>
      </c>
      <c r="CY171" s="565" t="str">
        <f t="shared" si="317"/>
        <v/>
      </c>
      <c r="CZ171" s="566">
        <f>SUMIFS(CERT_ACT_POA!$AD:$AD,CERT_ACT_POA!$C:$C,POA_GC_2025!$A171)</f>
        <v>0</v>
      </c>
      <c r="DA171" s="566">
        <f>SUMIFS(CERT_ACT_POA!$AE:$AE,CERT_ACT_POA!$C:$C,POA_GC_2025!$A171)</f>
        <v>0</v>
      </c>
      <c r="DB171" s="566">
        <f>SUMIFS(CERT_ACT_POA!$AF:$AF,CERT_ACT_POA!$C:$C,POA_GC_2025!$A171)</f>
        <v>0</v>
      </c>
      <c r="DC171" s="552" t="str">
        <f t="shared" si="318"/>
        <v/>
      </c>
      <c r="DD171" s="509"/>
      <c r="DE171" s="573"/>
      <c r="DF171" s="574">
        <f>SUMIFS(CERT_PRES!$M:$M,CERT_PRES!$A:$A,$A171)</f>
        <v>0</v>
      </c>
      <c r="DG171" s="574">
        <f>SUMIFS(CERT_PRES!$O:$O,CERT_PRES!$A:$A,$A171)</f>
        <v>0</v>
      </c>
      <c r="DH171" s="574">
        <f>SUMIFS(CERT_PRES!$P:$P,CERT_PRES!$A:$A,$A171)</f>
        <v>0</v>
      </c>
      <c r="DI171" s="587">
        <f t="shared" si="319"/>
        <v>0</v>
      </c>
      <c r="DJ171" s="668">
        <f>IFERROR(VLOOKUP($A171,CERT_PRES!$A$6:$L$3884,12,0),0)</f>
        <v>0</v>
      </c>
      <c r="DK171" s="574" t="str">
        <f t="shared" si="320"/>
        <v/>
      </c>
      <c r="DL171" s="574" t="str">
        <f t="shared" si="321"/>
        <v/>
      </c>
      <c r="DM171" s="574" t="str">
        <f t="shared" si="322"/>
        <v/>
      </c>
      <c r="DN171" s="574" t="str">
        <f t="shared" si="323"/>
        <v/>
      </c>
      <c r="DO171" s="588">
        <f>IFERROR(VLOOKUP(A171,#REF!,82,0),0)</f>
        <v>0</v>
      </c>
      <c r="DP171" s="589">
        <f t="shared" si="324"/>
        <v>0</v>
      </c>
      <c r="DQ171" s="590">
        <f t="shared" si="325"/>
        <v>0</v>
      </c>
    </row>
    <row r="172" spans="1:121" s="39" customFormat="1" ht="17.25" customHeight="1">
      <c r="A172" s="3"/>
      <c r="B172" s="470"/>
      <c r="C172" s="218"/>
      <c r="D172" s="471"/>
      <c r="E172" s="474"/>
      <c r="F172" s="471"/>
      <c r="G172" s="472"/>
      <c r="H172" s="473"/>
      <c r="I172" s="486"/>
      <c r="J172" s="472"/>
      <c r="K172" s="487"/>
      <c r="L172" s="487"/>
      <c r="M172" s="488"/>
      <c r="N172" s="489"/>
      <c r="O172" s="490"/>
      <c r="P172" s="491"/>
      <c r="Q172" s="496"/>
      <c r="R172" s="490"/>
      <c r="S172" s="497"/>
      <c r="T172" s="497"/>
      <c r="U172" s="498"/>
      <c r="V172" s="499"/>
      <c r="W172" s="499"/>
      <c r="X172" s="500"/>
      <c r="Y172" s="507"/>
      <c r="Z172" s="507"/>
      <c r="AA172" s="508"/>
      <c r="AB172" s="509"/>
      <c r="AC172" s="510"/>
      <c r="AD172" s="511"/>
      <c r="AE172" s="512"/>
      <c r="AF172" s="512"/>
      <c r="AG172" s="512"/>
      <c r="AH172" s="512"/>
      <c r="AI172" s="512"/>
      <c r="AJ172" s="519"/>
      <c r="AK172" s="512"/>
      <c r="AL172" s="512"/>
      <c r="AM172" s="511"/>
      <c r="AN172" s="520"/>
      <c r="AO172" s="520"/>
      <c r="AP172" s="520"/>
      <c r="AQ172" s="520"/>
      <c r="AR172" s="520"/>
      <c r="AS172" s="520"/>
      <c r="AT172" s="520"/>
      <c r="AU172" s="520"/>
      <c r="AV172" s="520"/>
      <c r="AW172" s="520"/>
      <c r="AX172" s="520"/>
      <c r="AY172" s="520"/>
      <c r="AZ172" s="533"/>
      <c r="BA172" s="509"/>
      <c r="BB172" s="534"/>
      <c r="BC172" s="534"/>
      <c r="BD172" s="534"/>
      <c r="BE172" s="520"/>
      <c r="BF172" s="539"/>
      <c r="BG172" s="520"/>
      <c r="BH172" s="539"/>
      <c r="BI172" s="520"/>
      <c r="BJ172" s="539"/>
      <c r="BK172" s="520"/>
      <c r="BL172" s="539"/>
      <c r="BM172" s="520"/>
      <c r="BN172" s="539"/>
      <c r="BO172" s="520"/>
      <c r="BP172" s="539"/>
      <c r="BQ172" s="520"/>
      <c r="BR172" s="539"/>
      <c r="BS172" s="520"/>
      <c r="BT172" s="539"/>
      <c r="BU172" s="520"/>
      <c r="BV172" s="539"/>
      <c r="BW172" s="520"/>
      <c r="BX172" s="539"/>
      <c r="BY172" s="520"/>
      <c r="BZ172" s="539"/>
      <c r="CA172" s="520"/>
      <c r="CB172" s="533"/>
      <c r="CC172" s="533"/>
      <c r="CD172" s="552" t="str">
        <f t="shared" si="310"/>
        <v>NO</v>
      </c>
      <c r="CE172" s="553" t="str">
        <f t="shared" si="311"/>
        <v>VALIDADO</v>
      </c>
      <c r="CF172" s="554">
        <f>+((SUMIFS(REPROGRAM!$U:$U,REPROGRAM!$B:$B,$A172,REPROGRAM!$AA:$AA,"NO"))-(SUMIFS(REPROGRAM!$V:$V,REPROGRAM!$B:$B,$A172,REPROGRAM!$AA:$AA,"NO")))</f>
        <v>0</v>
      </c>
      <c r="CG172" s="554">
        <f t="shared" si="312"/>
        <v>0</v>
      </c>
      <c r="CH172" s="554">
        <f t="shared" si="313"/>
        <v>0</v>
      </c>
      <c r="CI172" s="555" t="str">
        <f t="array" ref="CI172">IF(B172="","",INDEX(CATALOGO!C:C,MATCH(B172,CATALOGO!A:A,0)))</f>
        <v/>
      </c>
      <c r="CJ172" s="555" t="str">
        <f t="array" ref="CJ172">IF(B172="","",INDEX(CATALOGO!B:B,MATCH(B172,CATALOGO!A:A,0)))</f>
        <v/>
      </c>
      <c r="CK172" s="497" t="str">
        <f>IF(D172="","",INDEX(CATALOGO!G:G,MATCH(D172,CATALOGO!D:D,0)))</f>
        <v/>
      </c>
      <c r="CL172" s="497" t="str">
        <f>IF(D172="","",INDEX(CATALOGO!H:H,MATCH(D172,CATALOGO!D:D,0)))</f>
        <v/>
      </c>
      <c r="CM172" s="497" t="str">
        <f>IF(D172="","",INDEX(CATALOGO!I:I,MATCH(D172,CATALOGO!D:D,0)))</f>
        <v/>
      </c>
      <c r="CN172" s="556" t="str">
        <f t="array" ref="CN172">IF(H172="","",INDEX(CATALOGO!AE:AE,MATCH(H172,CATALOGO!AC:AC,0)))</f>
        <v/>
      </c>
      <c r="CO172" s="497" t="str">
        <f t="shared" si="314"/>
        <v/>
      </c>
      <c r="CP172" s="497" t="str">
        <f>IF(E172="","",INDEX(CATALOGO!K:K,MATCH(POA_GC_2025!E172,CATALOGO!J:J,0)))</f>
        <v/>
      </c>
      <c r="CQ172" s="497" t="str">
        <f t="shared" si="315"/>
        <v/>
      </c>
      <c r="CR172" s="497" t="str">
        <f t="shared" si="316"/>
        <v/>
      </c>
      <c r="CS172" s="562" t="str">
        <f>IFERROR(VLOOKUP(E172,CATALOGO!$AY$3:$AZ$24,2,0)," ")</f>
        <v xml:space="preserve"> </v>
      </c>
      <c r="CT172" s="563" t="str">
        <f>IF(E172="","",INDEX(CATALOGO!AK:AK,MATCH(POA_GC_2025!E172,CATALOGO!AN:AN,0)))</f>
        <v/>
      </c>
      <c r="CU172" s="563" t="str">
        <f>IF(E172="","",INDEX(CATALOGO!AL:AL,MATCH(POA_GC_2025!E172,CATALOGO!AN:AN,0)))</f>
        <v/>
      </c>
      <c r="CV172" s="552" t="str">
        <f>IF(CU172="","",INDEX(CATALOGO!AM:AM,MATCH(POA_GC_2025!CU172,CATALOGO!AL:AL,0)))</f>
        <v/>
      </c>
      <c r="CW172" s="564"/>
      <c r="CX172" s="565">
        <f>SUMIFS(CERT_ACT_POA!AM:AM,CERT_ACT_POA!C:C,A172)</f>
        <v>0</v>
      </c>
      <c r="CY172" s="565" t="str">
        <f t="shared" si="317"/>
        <v/>
      </c>
      <c r="CZ172" s="566">
        <f>SUMIFS(CERT_ACT_POA!$AD:$AD,CERT_ACT_POA!$C:$C,POA_GC_2025!$A172)</f>
        <v>0</v>
      </c>
      <c r="DA172" s="566">
        <f>SUMIFS(CERT_ACT_POA!$AE:$AE,CERT_ACT_POA!$C:$C,POA_GC_2025!$A172)</f>
        <v>0</v>
      </c>
      <c r="DB172" s="566">
        <f>SUMIFS(CERT_ACT_POA!$AF:$AF,CERT_ACT_POA!$C:$C,POA_GC_2025!$A172)</f>
        <v>0</v>
      </c>
      <c r="DC172" s="552" t="str">
        <f t="shared" si="318"/>
        <v/>
      </c>
      <c r="DD172" s="509"/>
      <c r="DE172" s="573"/>
      <c r="DF172" s="574">
        <f>SUMIFS(CERT_PRES!$M:$M,CERT_PRES!$A:$A,$A172)</f>
        <v>0</v>
      </c>
      <c r="DG172" s="574">
        <f>SUMIFS(CERT_PRES!$O:$O,CERT_PRES!$A:$A,$A172)</f>
        <v>0</v>
      </c>
      <c r="DH172" s="574">
        <f>SUMIFS(CERT_PRES!$P:$P,CERT_PRES!$A:$A,$A172)</f>
        <v>0</v>
      </c>
      <c r="DI172" s="587">
        <f t="shared" si="319"/>
        <v>0</v>
      </c>
      <c r="DJ172" s="668">
        <f>IFERROR(VLOOKUP($A172,CERT_PRES!$A$6:$L$3884,12,0),0)</f>
        <v>0</v>
      </c>
      <c r="DK172" s="574" t="str">
        <f t="shared" si="320"/>
        <v/>
      </c>
      <c r="DL172" s="574" t="str">
        <f t="shared" si="321"/>
        <v/>
      </c>
      <c r="DM172" s="574" t="str">
        <f t="shared" si="322"/>
        <v/>
      </c>
      <c r="DN172" s="574" t="str">
        <f t="shared" si="323"/>
        <v/>
      </c>
      <c r="DO172" s="588">
        <f>IFERROR(VLOOKUP(A172,#REF!,82,0),0)</f>
        <v>0</v>
      </c>
      <c r="DP172" s="589">
        <f t="shared" si="324"/>
        <v>0</v>
      </c>
      <c r="DQ172" s="590">
        <f t="shared" si="325"/>
        <v>0</v>
      </c>
    </row>
    <row r="173" spans="1:121" s="39" customFormat="1" ht="17.25" customHeight="1">
      <c r="A173" s="3"/>
      <c r="B173" s="470"/>
      <c r="C173" s="218"/>
      <c r="D173" s="471"/>
      <c r="E173" s="474"/>
      <c r="F173" s="471"/>
      <c r="G173" s="472"/>
      <c r="H173" s="473"/>
      <c r="I173" s="486"/>
      <c r="J173" s="472"/>
      <c r="K173" s="487"/>
      <c r="L173" s="487"/>
      <c r="M173" s="488"/>
      <c r="N173" s="489"/>
      <c r="O173" s="490"/>
      <c r="P173" s="491"/>
      <c r="Q173" s="496"/>
      <c r="R173" s="490"/>
      <c r="S173" s="497"/>
      <c r="T173" s="497"/>
      <c r="U173" s="498"/>
      <c r="V173" s="499"/>
      <c r="W173" s="499"/>
      <c r="X173" s="500"/>
      <c r="Y173" s="507"/>
      <c r="Z173" s="507"/>
      <c r="AA173" s="508"/>
      <c r="AB173" s="509"/>
      <c r="AC173" s="510"/>
      <c r="AD173" s="511"/>
      <c r="AE173" s="512"/>
      <c r="AF173" s="512"/>
      <c r="AG173" s="512"/>
      <c r="AH173" s="512"/>
      <c r="AI173" s="512"/>
      <c r="AJ173" s="519"/>
      <c r="AK173" s="512"/>
      <c r="AL173" s="512"/>
      <c r="AM173" s="511"/>
      <c r="AN173" s="520"/>
      <c r="AO173" s="520"/>
      <c r="AP173" s="520"/>
      <c r="AQ173" s="520"/>
      <c r="AR173" s="520"/>
      <c r="AS173" s="520"/>
      <c r="AT173" s="520"/>
      <c r="AU173" s="520"/>
      <c r="AV173" s="520"/>
      <c r="AW173" s="520"/>
      <c r="AX173" s="520"/>
      <c r="AY173" s="520"/>
      <c r="AZ173" s="533"/>
      <c r="BA173" s="509"/>
      <c r="BB173" s="534"/>
      <c r="BC173" s="534"/>
      <c r="BD173" s="534"/>
      <c r="BE173" s="520"/>
      <c r="BF173" s="539"/>
      <c r="BG173" s="520"/>
      <c r="BH173" s="539"/>
      <c r="BI173" s="520"/>
      <c r="BJ173" s="539"/>
      <c r="BK173" s="520"/>
      <c r="BL173" s="539"/>
      <c r="BM173" s="520"/>
      <c r="BN173" s="539"/>
      <c r="BO173" s="520"/>
      <c r="BP173" s="539"/>
      <c r="BQ173" s="520"/>
      <c r="BR173" s="539"/>
      <c r="BS173" s="520"/>
      <c r="BT173" s="539"/>
      <c r="BU173" s="520"/>
      <c r="BV173" s="539"/>
      <c r="BW173" s="520"/>
      <c r="BX173" s="539"/>
      <c r="BY173" s="520"/>
      <c r="BZ173" s="539"/>
      <c r="CA173" s="520"/>
      <c r="CB173" s="533"/>
      <c r="CC173" s="533"/>
      <c r="CD173" s="552" t="str">
        <f t="shared" si="310"/>
        <v>NO</v>
      </c>
      <c r="CE173" s="553" t="str">
        <f t="shared" si="311"/>
        <v>VALIDADO</v>
      </c>
      <c r="CF173" s="554">
        <f>+((SUMIFS(REPROGRAM!$U:$U,REPROGRAM!$B:$B,$A173,REPROGRAM!$AA:$AA,"NO"))-(SUMIFS(REPROGRAM!$V:$V,REPROGRAM!$B:$B,$A173,REPROGRAM!$AA:$AA,"NO")))</f>
        <v>0</v>
      </c>
      <c r="CG173" s="554">
        <f t="shared" si="312"/>
        <v>0</v>
      </c>
      <c r="CH173" s="554">
        <f t="shared" si="313"/>
        <v>0</v>
      </c>
      <c r="CI173" s="555" t="str">
        <f t="array" ref="CI173">IF(B173="","",INDEX(CATALOGO!C:C,MATCH(B173,CATALOGO!A:A,0)))</f>
        <v/>
      </c>
      <c r="CJ173" s="555" t="str">
        <f t="array" ref="CJ173">IF(B173="","",INDEX(CATALOGO!B:B,MATCH(B173,CATALOGO!A:A,0)))</f>
        <v/>
      </c>
      <c r="CK173" s="497" t="str">
        <f>IF(D173="","",INDEX(CATALOGO!G:G,MATCH(D173,CATALOGO!D:D,0)))</f>
        <v/>
      </c>
      <c r="CL173" s="497" t="str">
        <f>IF(D173="","",INDEX(CATALOGO!H:H,MATCH(D173,CATALOGO!D:D,0)))</f>
        <v/>
      </c>
      <c r="CM173" s="497" t="str">
        <f>IF(D173="","",INDEX(CATALOGO!I:I,MATCH(D173,CATALOGO!D:D,0)))</f>
        <v/>
      </c>
      <c r="CN173" s="556" t="str">
        <f t="array" ref="CN173">IF(H173="","",INDEX(CATALOGO!AE:AE,MATCH(H173,CATALOGO!AC:AC,0)))</f>
        <v/>
      </c>
      <c r="CO173" s="497" t="str">
        <f t="shared" si="314"/>
        <v/>
      </c>
      <c r="CP173" s="497" t="str">
        <f>IF(E173="","",INDEX(CATALOGO!K:K,MATCH(POA_GC_2025!E173,CATALOGO!J:J,0)))</f>
        <v/>
      </c>
      <c r="CQ173" s="497" t="str">
        <f t="shared" si="315"/>
        <v/>
      </c>
      <c r="CR173" s="497" t="str">
        <f t="shared" si="316"/>
        <v/>
      </c>
      <c r="CS173" s="562" t="str">
        <f>IFERROR(VLOOKUP(E173,CATALOGO!$AY$3:$AZ$24,2,0)," ")</f>
        <v xml:space="preserve"> </v>
      </c>
      <c r="CT173" s="563" t="str">
        <f>IF(E173="","",INDEX(CATALOGO!AK:AK,MATCH(POA_GC_2025!E173,CATALOGO!AN:AN,0)))</f>
        <v/>
      </c>
      <c r="CU173" s="563" t="str">
        <f>IF(E173="","",INDEX(CATALOGO!AL:AL,MATCH(POA_GC_2025!E173,CATALOGO!AN:AN,0)))</f>
        <v/>
      </c>
      <c r="CV173" s="552" t="str">
        <f>IF(CU173="","",INDEX(CATALOGO!AM:AM,MATCH(POA_GC_2025!CU173,CATALOGO!AL:AL,0)))</f>
        <v/>
      </c>
      <c r="CW173" s="564"/>
      <c r="CX173" s="565">
        <f>SUMIFS(CERT_ACT_POA!AM:AM,CERT_ACT_POA!C:C,A173)</f>
        <v>0</v>
      </c>
      <c r="CY173" s="565" t="str">
        <f t="shared" si="317"/>
        <v/>
      </c>
      <c r="CZ173" s="566">
        <f>SUMIFS(CERT_ACT_POA!$AD:$AD,CERT_ACT_POA!$C:$C,POA_GC_2025!$A173)</f>
        <v>0</v>
      </c>
      <c r="DA173" s="566">
        <f>SUMIFS(CERT_ACT_POA!$AE:$AE,CERT_ACT_POA!$C:$C,POA_GC_2025!$A173)</f>
        <v>0</v>
      </c>
      <c r="DB173" s="566">
        <f>SUMIFS(CERT_ACT_POA!$AF:$AF,CERT_ACT_POA!$C:$C,POA_GC_2025!$A173)</f>
        <v>0</v>
      </c>
      <c r="DC173" s="552" t="str">
        <f t="shared" si="318"/>
        <v/>
      </c>
      <c r="DD173" s="509"/>
      <c r="DE173" s="573"/>
      <c r="DF173" s="574">
        <f>SUMIFS(CERT_PRES!$M:$M,CERT_PRES!$A:$A,$A173)</f>
        <v>0</v>
      </c>
      <c r="DG173" s="574">
        <f>SUMIFS(CERT_PRES!$O:$O,CERT_PRES!$A:$A,$A173)</f>
        <v>0</v>
      </c>
      <c r="DH173" s="574">
        <f>SUMIFS(CERT_PRES!$P:$P,CERT_PRES!$A:$A,$A173)</f>
        <v>0</v>
      </c>
      <c r="DI173" s="587">
        <f t="shared" si="319"/>
        <v>0</v>
      </c>
      <c r="DJ173" s="668">
        <f>IFERROR(VLOOKUP($A173,CERT_PRES!$A$6:$L$3884,12,0),0)</f>
        <v>0</v>
      </c>
      <c r="DK173" s="574" t="str">
        <f t="shared" si="320"/>
        <v/>
      </c>
      <c r="DL173" s="574" t="str">
        <f t="shared" si="321"/>
        <v/>
      </c>
      <c r="DM173" s="574" t="str">
        <f t="shared" si="322"/>
        <v/>
      </c>
      <c r="DN173" s="574" t="str">
        <f t="shared" si="323"/>
        <v/>
      </c>
      <c r="DO173" s="588">
        <f>IFERROR(VLOOKUP(A173,#REF!,82,0),0)</f>
        <v>0</v>
      </c>
      <c r="DP173" s="589">
        <f t="shared" si="324"/>
        <v>0</v>
      </c>
      <c r="DQ173" s="590">
        <f t="shared" si="325"/>
        <v>0</v>
      </c>
    </row>
    <row r="174" spans="1:121" s="39" customFormat="1" ht="17.25" customHeight="1">
      <c r="A174" s="3"/>
      <c r="B174" s="470"/>
      <c r="C174" s="218"/>
      <c r="D174" s="471"/>
      <c r="E174" s="474"/>
      <c r="F174" s="471"/>
      <c r="G174" s="472"/>
      <c r="H174" s="473"/>
      <c r="I174" s="486"/>
      <c r="J174" s="472"/>
      <c r="K174" s="487"/>
      <c r="L174" s="487"/>
      <c r="M174" s="488"/>
      <c r="N174" s="489"/>
      <c r="O174" s="490"/>
      <c r="P174" s="491"/>
      <c r="Q174" s="496"/>
      <c r="R174" s="490"/>
      <c r="S174" s="497"/>
      <c r="T174" s="497"/>
      <c r="U174" s="498"/>
      <c r="V174" s="499"/>
      <c r="W174" s="499"/>
      <c r="X174" s="500"/>
      <c r="Y174" s="507"/>
      <c r="Z174" s="507"/>
      <c r="AA174" s="508"/>
      <c r="AB174" s="509"/>
      <c r="AC174" s="510"/>
      <c r="AD174" s="511"/>
      <c r="AE174" s="512"/>
      <c r="AF174" s="512"/>
      <c r="AG174" s="512"/>
      <c r="AH174" s="512"/>
      <c r="AI174" s="512"/>
      <c r="AJ174" s="519"/>
      <c r="AK174" s="512"/>
      <c r="AL174" s="512"/>
      <c r="AM174" s="511"/>
      <c r="AN174" s="520"/>
      <c r="AO174" s="520"/>
      <c r="AP174" s="520"/>
      <c r="AQ174" s="520"/>
      <c r="AR174" s="520"/>
      <c r="AS174" s="520"/>
      <c r="AT174" s="520"/>
      <c r="AU174" s="520"/>
      <c r="AV174" s="520"/>
      <c r="AW174" s="520"/>
      <c r="AX174" s="520"/>
      <c r="AY174" s="520"/>
      <c r="AZ174" s="533"/>
      <c r="BA174" s="509"/>
      <c r="BB174" s="534"/>
      <c r="BC174" s="534"/>
      <c r="BD174" s="534"/>
      <c r="BE174" s="520"/>
      <c r="BF174" s="539"/>
      <c r="BG174" s="520"/>
      <c r="BH174" s="539"/>
      <c r="BI174" s="520"/>
      <c r="BJ174" s="539"/>
      <c r="BK174" s="520"/>
      <c r="BL174" s="539"/>
      <c r="BM174" s="520"/>
      <c r="BN174" s="539"/>
      <c r="BO174" s="520"/>
      <c r="BP174" s="539"/>
      <c r="BQ174" s="520"/>
      <c r="BR174" s="539"/>
      <c r="BS174" s="520"/>
      <c r="BT174" s="539"/>
      <c r="BU174" s="520"/>
      <c r="BV174" s="539"/>
      <c r="BW174" s="520"/>
      <c r="BX174" s="539"/>
      <c r="BY174" s="520"/>
      <c r="BZ174" s="539"/>
      <c r="CA174" s="520"/>
      <c r="CB174" s="533"/>
      <c r="CC174" s="533"/>
      <c r="CD174" s="552" t="str">
        <f t="shared" si="310"/>
        <v>NO</v>
      </c>
      <c r="CE174" s="553" t="str">
        <f t="shared" si="311"/>
        <v>VALIDADO</v>
      </c>
      <c r="CF174" s="554">
        <f>+((SUMIFS(REPROGRAM!$U:$U,REPROGRAM!$B:$B,$A174,REPROGRAM!$AA:$AA,"NO"))-(SUMIFS(REPROGRAM!$V:$V,REPROGRAM!$B:$B,$A174,REPROGRAM!$AA:$AA,"NO")))</f>
        <v>0</v>
      </c>
      <c r="CG174" s="554">
        <f t="shared" si="312"/>
        <v>0</v>
      </c>
      <c r="CH174" s="554">
        <f t="shared" si="313"/>
        <v>0</v>
      </c>
      <c r="CI174" s="555" t="str">
        <f t="array" ref="CI174">IF(B174="","",INDEX(CATALOGO!C:C,MATCH(B174,CATALOGO!A:A,0)))</f>
        <v/>
      </c>
      <c r="CJ174" s="555" t="str">
        <f t="array" ref="CJ174">IF(B174="","",INDEX(CATALOGO!B:B,MATCH(B174,CATALOGO!A:A,0)))</f>
        <v/>
      </c>
      <c r="CK174" s="497" t="str">
        <f>IF(D174="","",INDEX(CATALOGO!G:G,MATCH(D174,CATALOGO!D:D,0)))</f>
        <v/>
      </c>
      <c r="CL174" s="497" t="str">
        <f>IF(D174="","",INDEX(CATALOGO!H:H,MATCH(D174,CATALOGO!D:D,0)))</f>
        <v/>
      </c>
      <c r="CM174" s="497" t="str">
        <f>IF(D174="","",INDEX(CATALOGO!I:I,MATCH(D174,CATALOGO!D:D,0)))</f>
        <v/>
      </c>
      <c r="CN174" s="556" t="str">
        <f t="array" ref="CN174">IF(H174="","",INDEX(CATALOGO!AE:AE,MATCH(H174,CATALOGO!AC:AC,0)))</f>
        <v/>
      </c>
      <c r="CO174" s="497" t="str">
        <f t="shared" si="314"/>
        <v/>
      </c>
      <c r="CP174" s="497" t="str">
        <f>IF(E174="","",INDEX(CATALOGO!K:K,MATCH(POA_GC_2025!E174,CATALOGO!J:J,0)))</f>
        <v/>
      </c>
      <c r="CQ174" s="497" t="str">
        <f t="shared" si="315"/>
        <v/>
      </c>
      <c r="CR174" s="497" t="str">
        <f t="shared" si="316"/>
        <v/>
      </c>
      <c r="CS174" s="562" t="str">
        <f>IFERROR(VLOOKUP(E174,CATALOGO!$AY$3:$AZ$24,2,0)," ")</f>
        <v xml:space="preserve"> </v>
      </c>
      <c r="CT174" s="563" t="str">
        <f>IF(E174="","",INDEX(CATALOGO!AK:AK,MATCH(POA_GC_2025!E174,CATALOGO!AN:AN,0)))</f>
        <v/>
      </c>
      <c r="CU174" s="563" t="str">
        <f>IF(E174="","",INDEX(CATALOGO!AL:AL,MATCH(POA_GC_2025!E174,CATALOGO!AN:AN,0)))</f>
        <v/>
      </c>
      <c r="CV174" s="552" t="str">
        <f>IF(CU174="","",INDEX(CATALOGO!AM:AM,MATCH(POA_GC_2025!CU174,CATALOGO!AL:AL,0)))</f>
        <v/>
      </c>
      <c r="CW174" s="564"/>
      <c r="CX174" s="565">
        <f>SUMIFS(CERT_ACT_POA!AM:AM,CERT_ACT_POA!C:C,A174)</f>
        <v>0</v>
      </c>
      <c r="CY174" s="565" t="str">
        <f t="shared" si="317"/>
        <v/>
      </c>
      <c r="CZ174" s="566">
        <f>SUMIFS(CERT_ACT_POA!$AD:$AD,CERT_ACT_POA!$C:$C,POA_GC_2025!$A174)</f>
        <v>0</v>
      </c>
      <c r="DA174" s="566">
        <f>SUMIFS(CERT_ACT_POA!$AE:$AE,CERT_ACT_POA!$C:$C,POA_GC_2025!$A174)</f>
        <v>0</v>
      </c>
      <c r="DB174" s="566">
        <f>SUMIFS(CERT_ACT_POA!$AF:$AF,CERT_ACT_POA!$C:$C,POA_GC_2025!$A174)</f>
        <v>0</v>
      </c>
      <c r="DC174" s="552" t="str">
        <f t="shared" si="318"/>
        <v/>
      </c>
      <c r="DD174" s="509"/>
      <c r="DE174" s="573"/>
      <c r="DF174" s="574">
        <f>SUMIFS(CERT_PRES!$M:$M,CERT_PRES!$A:$A,$A174)</f>
        <v>0</v>
      </c>
      <c r="DG174" s="574">
        <f>SUMIFS(CERT_PRES!$O:$O,CERT_PRES!$A:$A,$A174)</f>
        <v>0</v>
      </c>
      <c r="DH174" s="574">
        <f>SUMIFS(CERT_PRES!$P:$P,CERT_PRES!$A:$A,$A174)</f>
        <v>0</v>
      </c>
      <c r="DI174" s="587">
        <f t="shared" si="319"/>
        <v>0</v>
      </c>
      <c r="DJ174" s="668">
        <f>IFERROR(VLOOKUP($A174,CERT_PRES!$A$6:$L$3884,12,0),0)</f>
        <v>0</v>
      </c>
      <c r="DK174" s="574" t="str">
        <f t="shared" si="320"/>
        <v/>
      </c>
      <c r="DL174" s="574" t="str">
        <f t="shared" si="321"/>
        <v/>
      </c>
      <c r="DM174" s="574" t="str">
        <f t="shared" si="322"/>
        <v/>
      </c>
      <c r="DN174" s="574" t="str">
        <f t="shared" si="323"/>
        <v/>
      </c>
      <c r="DO174" s="588">
        <f>IFERROR(VLOOKUP(A174,#REF!,82,0),0)</f>
        <v>0</v>
      </c>
      <c r="DP174" s="589">
        <f t="shared" si="324"/>
        <v>0</v>
      </c>
      <c r="DQ174" s="590">
        <f t="shared" si="325"/>
        <v>0</v>
      </c>
    </row>
    <row r="175" spans="1:121" s="39" customFormat="1" ht="17.25" customHeight="1">
      <c r="A175" s="3"/>
      <c r="B175" s="470"/>
      <c r="C175" s="218"/>
      <c r="D175" s="471"/>
      <c r="E175" s="474"/>
      <c r="F175" s="471"/>
      <c r="G175" s="472"/>
      <c r="H175" s="473"/>
      <c r="I175" s="486"/>
      <c r="J175" s="472"/>
      <c r="K175" s="487"/>
      <c r="L175" s="487"/>
      <c r="M175" s="488"/>
      <c r="N175" s="489"/>
      <c r="O175" s="490"/>
      <c r="P175" s="491"/>
      <c r="Q175" s="496"/>
      <c r="R175" s="490"/>
      <c r="S175" s="497"/>
      <c r="T175" s="497"/>
      <c r="U175" s="498"/>
      <c r="V175" s="499"/>
      <c r="W175" s="499"/>
      <c r="X175" s="500"/>
      <c r="Y175" s="507"/>
      <c r="Z175" s="507"/>
      <c r="AA175" s="508"/>
      <c r="AB175" s="509"/>
      <c r="AC175" s="510"/>
      <c r="AD175" s="511"/>
      <c r="AE175" s="512"/>
      <c r="AF175" s="512"/>
      <c r="AG175" s="512"/>
      <c r="AH175" s="512"/>
      <c r="AI175" s="512"/>
      <c r="AJ175" s="519"/>
      <c r="AK175" s="512"/>
      <c r="AL175" s="512"/>
      <c r="AM175" s="511"/>
      <c r="AN175" s="520"/>
      <c r="AO175" s="520"/>
      <c r="AP175" s="520"/>
      <c r="AQ175" s="520"/>
      <c r="AR175" s="520"/>
      <c r="AS175" s="520"/>
      <c r="AT175" s="520"/>
      <c r="AU175" s="520"/>
      <c r="AV175" s="520"/>
      <c r="AW175" s="520"/>
      <c r="AX175" s="520"/>
      <c r="AY175" s="520"/>
      <c r="AZ175" s="533"/>
      <c r="BA175" s="509"/>
      <c r="BB175" s="534"/>
      <c r="BC175" s="534"/>
      <c r="BD175" s="534"/>
      <c r="BE175" s="520"/>
      <c r="BF175" s="539"/>
      <c r="BG175" s="520"/>
      <c r="BH175" s="539"/>
      <c r="BI175" s="520"/>
      <c r="BJ175" s="539"/>
      <c r="BK175" s="520"/>
      <c r="BL175" s="539"/>
      <c r="BM175" s="520"/>
      <c r="BN175" s="539"/>
      <c r="BO175" s="520"/>
      <c r="BP175" s="539"/>
      <c r="BQ175" s="520"/>
      <c r="BR175" s="539"/>
      <c r="BS175" s="520"/>
      <c r="BT175" s="539"/>
      <c r="BU175" s="520"/>
      <c r="BV175" s="539"/>
      <c r="BW175" s="520"/>
      <c r="BX175" s="539"/>
      <c r="BY175" s="520"/>
      <c r="BZ175" s="539"/>
      <c r="CA175" s="520"/>
      <c r="CB175" s="533"/>
      <c r="CC175" s="533"/>
      <c r="CD175" s="552" t="str">
        <f t="shared" si="310"/>
        <v>NO</v>
      </c>
      <c r="CE175" s="553" t="str">
        <f t="shared" si="311"/>
        <v>VALIDADO</v>
      </c>
      <c r="CF175" s="554">
        <f>+((SUMIFS(REPROGRAM!$U:$U,REPROGRAM!$B:$B,$A175,REPROGRAM!$AA:$AA,"NO"))-(SUMIFS(REPROGRAM!$V:$V,REPROGRAM!$B:$B,$A175,REPROGRAM!$AA:$AA,"NO")))</f>
        <v>0</v>
      </c>
      <c r="CG175" s="554">
        <f t="shared" si="312"/>
        <v>0</v>
      </c>
      <c r="CH175" s="554">
        <f t="shared" si="313"/>
        <v>0</v>
      </c>
      <c r="CI175" s="555" t="str">
        <f t="array" ref="CI175">IF(B175="","",INDEX(CATALOGO!C:C,MATCH(B175,CATALOGO!A:A,0)))</f>
        <v/>
      </c>
      <c r="CJ175" s="555" t="str">
        <f t="array" ref="CJ175">IF(B175="","",INDEX(CATALOGO!B:B,MATCH(B175,CATALOGO!A:A,0)))</f>
        <v/>
      </c>
      <c r="CK175" s="497" t="str">
        <f>IF(D175="","",INDEX(CATALOGO!G:G,MATCH(D175,CATALOGO!D:D,0)))</f>
        <v/>
      </c>
      <c r="CL175" s="497" t="str">
        <f>IF(D175="","",INDEX(CATALOGO!H:H,MATCH(D175,CATALOGO!D:D,0)))</f>
        <v/>
      </c>
      <c r="CM175" s="497" t="str">
        <f>IF(D175="","",INDEX(CATALOGO!I:I,MATCH(D175,CATALOGO!D:D,0)))</f>
        <v/>
      </c>
      <c r="CN175" s="556" t="str">
        <f t="array" ref="CN175">IF(H175="","",INDEX(CATALOGO!AE:AE,MATCH(H175,CATALOGO!AC:AC,0)))</f>
        <v/>
      </c>
      <c r="CO175" s="497" t="str">
        <f t="shared" si="314"/>
        <v/>
      </c>
      <c r="CP175" s="497" t="str">
        <f>IF(E175="","",INDEX(CATALOGO!K:K,MATCH(POA_GC_2025!E175,CATALOGO!J:J,0)))</f>
        <v/>
      </c>
      <c r="CQ175" s="497" t="str">
        <f t="shared" si="315"/>
        <v/>
      </c>
      <c r="CR175" s="497" t="str">
        <f t="shared" si="316"/>
        <v/>
      </c>
      <c r="CS175" s="562" t="str">
        <f>IFERROR(VLOOKUP(E175,CATALOGO!$AY$3:$AZ$24,2,0)," ")</f>
        <v xml:space="preserve"> </v>
      </c>
      <c r="CT175" s="563" t="str">
        <f>IF(E175="","",INDEX(CATALOGO!AK:AK,MATCH(POA_GC_2025!E175,CATALOGO!AN:AN,0)))</f>
        <v/>
      </c>
      <c r="CU175" s="563" t="str">
        <f>IF(E175="","",INDEX(CATALOGO!AL:AL,MATCH(POA_GC_2025!E175,CATALOGO!AN:AN,0)))</f>
        <v/>
      </c>
      <c r="CV175" s="552" t="str">
        <f>IF(CU175="","",INDEX(CATALOGO!AM:AM,MATCH(POA_GC_2025!CU175,CATALOGO!AL:AL,0)))</f>
        <v/>
      </c>
      <c r="CW175" s="564"/>
      <c r="CX175" s="565">
        <f>SUMIFS(CERT_ACT_POA!AM:AM,CERT_ACT_POA!C:C,A175)</f>
        <v>0</v>
      </c>
      <c r="CY175" s="565" t="str">
        <f t="shared" si="317"/>
        <v/>
      </c>
      <c r="CZ175" s="566">
        <f>SUMIFS(CERT_ACT_POA!$AD:$AD,CERT_ACT_POA!$C:$C,POA_GC_2025!$A175)</f>
        <v>0</v>
      </c>
      <c r="DA175" s="566">
        <f>SUMIFS(CERT_ACT_POA!$AE:$AE,CERT_ACT_POA!$C:$C,POA_GC_2025!$A175)</f>
        <v>0</v>
      </c>
      <c r="DB175" s="566">
        <f>SUMIFS(CERT_ACT_POA!$AF:$AF,CERT_ACT_POA!$C:$C,POA_GC_2025!$A175)</f>
        <v>0</v>
      </c>
      <c r="DC175" s="552" t="str">
        <f t="shared" si="318"/>
        <v/>
      </c>
      <c r="DD175" s="509"/>
      <c r="DE175" s="573"/>
      <c r="DF175" s="574">
        <f>SUMIFS(CERT_PRES!$M:$M,CERT_PRES!$A:$A,$A175)</f>
        <v>0</v>
      </c>
      <c r="DG175" s="574">
        <f>SUMIFS(CERT_PRES!$O:$O,CERT_PRES!$A:$A,$A175)</f>
        <v>0</v>
      </c>
      <c r="DH175" s="574">
        <f>SUMIFS(CERT_PRES!$P:$P,CERT_PRES!$A:$A,$A175)</f>
        <v>0</v>
      </c>
      <c r="DI175" s="587">
        <f t="shared" si="319"/>
        <v>0</v>
      </c>
      <c r="DJ175" s="668">
        <f>IFERROR(VLOOKUP($A175,CERT_PRES!$A$6:$L$3884,12,0),0)</f>
        <v>0</v>
      </c>
      <c r="DK175" s="574" t="str">
        <f t="shared" si="320"/>
        <v/>
      </c>
      <c r="DL175" s="574" t="str">
        <f t="shared" si="321"/>
        <v/>
      </c>
      <c r="DM175" s="574" t="str">
        <f t="shared" si="322"/>
        <v/>
      </c>
      <c r="DN175" s="574" t="str">
        <f t="shared" si="323"/>
        <v/>
      </c>
      <c r="DO175" s="588">
        <f>IFERROR(VLOOKUP(A175,#REF!,82,0),0)</f>
        <v>0</v>
      </c>
      <c r="DP175" s="589">
        <f t="shared" si="324"/>
        <v>0</v>
      </c>
      <c r="DQ175" s="590">
        <f t="shared" si="325"/>
        <v>0</v>
      </c>
    </row>
    <row r="176" spans="1:121" s="39" customFormat="1" ht="17.25" customHeight="1">
      <c r="A176" s="3"/>
      <c r="B176" s="470"/>
      <c r="C176" s="218"/>
      <c r="D176" s="471"/>
      <c r="E176" s="474"/>
      <c r="F176" s="471"/>
      <c r="G176" s="472"/>
      <c r="H176" s="473"/>
      <c r="I176" s="486"/>
      <c r="J176" s="472"/>
      <c r="K176" s="487"/>
      <c r="L176" s="487"/>
      <c r="M176" s="488"/>
      <c r="N176" s="489"/>
      <c r="O176" s="490"/>
      <c r="P176" s="491"/>
      <c r="Q176" s="496"/>
      <c r="R176" s="490"/>
      <c r="S176" s="497"/>
      <c r="T176" s="497"/>
      <c r="U176" s="498"/>
      <c r="V176" s="499"/>
      <c r="W176" s="499"/>
      <c r="X176" s="500"/>
      <c r="Y176" s="507"/>
      <c r="Z176" s="507"/>
      <c r="AA176" s="508"/>
      <c r="AB176" s="509"/>
      <c r="AC176" s="510"/>
      <c r="AD176" s="511"/>
      <c r="AE176" s="512"/>
      <c r="AF176" s="512"/>
      <c r="AG176" s="512"/>
      <c r="AH176" s="512"/>
      <c r="AI176" s="512"/>
      <c r="AJ176" s="519"/>
      <c r="AK176" s="512"/>
      <c r="AL176" s="512"/>
      <c r="AM176" s="511"/>
      <c r="AN176" s="520"/>
      <c r="AO176" s="520"/>
      <c r="AP176" s="520"/>
      <c r="AQ176" s="520"/>
      <c r="AR176" s="520"/>
      <c r="AS176" s="520"/>
      <c r="AT176" s="520"/>
      <c r="AU176" s="520"/>
      <c r="AV176" s="520"/>
      <c r="AW176" s="520"/>
      <c r="AX176" s="520"/>
      <c r="AY176" s="520"/>
      <c r="AZ176" s="533"/>
      <c r="BA176" s="509"/>
      <c r="BB176" s="534"/>
      <c r="BC176" s="534"/>
      <c r="BD176" s="534"/>
      <c r="BE176" s="520"/>
      <c r="BF176" s="539"/>
      <c r="BG176" s="520"/>
      <c r="BH176" s="539"/>
      <c r="BI176" s="520"/>
      <c r="BJ176" s="539"/>
      <c r="BK176" s="520"/>
      <c r="BL176" s="539"/>
      <c r="BM176" s="520"/>
      <c r="BN176" s="539"/>
      <c r="BO176" s="520"/>
      <c r="BP176" s="539"/>
      <c r="BQ176" s="520"/>
      <c r="BR176" s="539"/>
      <c r="BS176" s="520"/>
      <c r="BT176" s="539"/>
      <c r="BU176" s="520"/>
      <c r="BV176" s="539"/>
      <c r="BW176" s="520"/>
      <c r="BX176" s="539"/>
      <c r="BY176" s="520"/>
      <c r="BZ176" s="539"/>
      <c r="CA176" s="520"/>
      <c r="CB176" s="533"/>
      <c r="CC176" s="533"/>
      <c r="CD176" s="552" t="str">
        <f t="shared" si="310"/>
        <v>NO</v>
      </c>
      <c r="CE176" s="553" t="str">
        <f t="shared" si="311"/>
        <v>VALIDADO</v>
      </c>
      <c r="CF176" s="554">
        <f>+((SUMIFS(REPROGRAM!$U:$U,REPROGRAM!$B:$B,$A176,REPROGRAM!$AA:$AA,"NO"))-(SUMIFS(REPROGRAM!$V:$V,REPROGRAM!$B:$B,$A176,REPROGRAM!$AA:$AA,"NO")))</f>
        <v>0</v>
      </c>
      <c r="CG176" s="554">
        <f t="shared" si="312"/>
        <v>0</v>
      </c>
      <c r="CH176" s="554">
        <f t="shared" si="313"/>
        <v>0</v>
      </c>
      <c r="CI176" s="555" t="str">
        <f t="array" ref="CI176">IF(B176="","",INDEX(CATALOGO!C:C,MATCH(B176,CATALOGO!A:A,0)))</f>
        <v/>
      </c>
      <c r="CJ176" s="555" t="str">
        <f t="array" ref="CJ176">IF(B176="","",INDEX(CATALOGO!B:B,MATCH(B176,CATALOGO!A:A,0)))</f>
        <v/>
      </c>
      <c r="CK176" s="497" t="str">
        <f>IF(D176="","",INDEX(CATALOGO!G:G,MATCH(D176,CATALOGO!D:D,0)))</f>
        <v/>
      </c>
      <c r="CL176" s="497" t="str">
        <f>IF(D176="","",INDEX(CATALOGO!H:H,MATCH(D176,CATALOGO!D:D,0)))</f>
        <v/>
      </c>
      <c r="CM176" s="497" t="str">
        <f>IF(D176="","",INDEX(CATALOGO!I:I,MATCH(D176,CATALOGO!D:D,0)))</f>
        <v/>
      </c>
      <c r="CN176" s="556" t="str">
        <f t="array" ref="CN176">IF(H176="","",INDEX(CATALOGO!AE:AE,MATCH(H176,CATALOGO!AC:AC,0)))</f>
        <v/>
      </c>
      <c r="CO176" s="497" t="str">
        <f t="shared" si="314"/>
        <v/>
      </c>
      <c r="CP176" s="497" t="str">
        <f>IF(E176="","",INDEX(CATALOGO!K:K,MATCH(POA_GC_2025!E176,CATALOGO!J:J,0)))</f>
        <v/>
      </c>
      <c r="CQ176" s="497" t="str">
        <f t="shared" si="315"/>
        <v/>
      </c>
      <c r="CR176" s="497" t="str">
        <f t="shared" si="316"/>
        <v/>
      </c>
      <c r="CS176" s="562" t="str">
        <f>IFERROR(VLOOKUP(E176,CATALOGO!$AY$3:$AZ$24,2,0)," ")</f>
        <v xml:space="preserve"> </v>
      </c>
      <c r="CT176" s="563" t="str">
        <f>IF(E176="","",INDEX(CATALOGO!AK:AK,MATCH(POA_GC_2025!E176,CATALOGO!AN:AN,0)))</f>
        <v/>
      </c>
      <c r="CU176" s="563" t="str">
        <f>IF(E176="","",INDEX(CATALOGO!AL:AL,MATCH(POA_GC_2025!E176,CATALOGO!AN:AN,0)))</f>
        <v/>
      </c>
      <c r="CV176" s="552" t="str">
        <f>IF(CU176="","",INDEX(CATALOGO!AM:AM,MATCH(POA_GC_2025!CU176,CATALOGO!AL:AL,0)))</f>
        <v/>
      </c>
      <c r="CW176" s="564"/>
      <c r="CX176" s="565">
        <f>SUMIFS(CERT_ACT_POA!AM:AM,CERT_ACT_POA!C:C,A176)</f>
        <v>0</v>
      </c>
      <c r="CY176" s="565" t="str">
        <f t="shared" si="317"/>
        <v/>
      </c>
      <c r="CZ176" s="566">
        <f>SUMIFS(CERT_ACT_POA!$AD:$AD,CERT_ACT_POA!$C:$C,POA_GC_2025!$A176)</f>
        <v>0</v>
      </c>
      <c r="DA176" s="566">
        <f>SUMIFS(CERT_ACT_POA!$AE:$AE,CERT_ACT_POA!$C:$C,POA_GC_2025!$A176)</f>
        <v>0</v>
      </c>
      <c r="DB176" s="566">
        <f>SUMIFS(CERT_ACT_POA!$AF:$AF,CERT_ACT_POA!$C:$C,POA_GC_2025!$A176)</f>
        <v>0</v>
      </c>
      <c r="DC176" s="552" t="str">
        <f t="shared" si="318"/>
        <v/>
      </c>
      <c r="DD176" s="509"/>
      <c r="DE176" s="573"/>
      <c r="DF176" s="574">
        <f>SUMIFS(CERT_PRES!$M:$M,CERT_PRES!$A:$A,$A176)</f>
        <v>0</v>
      </c>
      <c r="DG176" s="574">
        <f>SUMIFS(CERT_PRES!$O:$O,CERT_PRES!$A:$A,$A176)</f>
        <v>0</v>
      </c>
      <c r="DH176" s="574">
        <f>SUMIFS(CERT_PRES!$P:$P,CERT_PRES!$A:$A,$A176)</f>
        <v>0</v>
      </c>
      <c r="DI176" s="587">
        <f t="shared" si="319"/>
        <v>0</v>
      </c>
      <c r="DJ176" s="668">
        <f>IFERROR(VLOOKUP($A176,CERT_PRES!$A$6:$L$3884,12,0),0)</f>
        <v>0</v>
      </c>
      <c r="DK176" s="574" t="str">
        <f t="shared" si="320"/>
        <v/>
      </c>
      <c r="DL176" s="574" t="str">
        <f t="shared" si="321"/>
        <v/>
      </c>
      <c r="DM176" s="574" t="str">
        <f t="shared" si="322"/>
        <v/>
      </c>
      <c r="DN176" s="574" t="str">
        <f t="shared" si="323"/>
        <v/>
      </c>
      <c r="DO176" s="588">
        <f>IFERROR(VLOOKUP(A176,#REF!,82,0),0)</f>
        <v>0</v>
      </c>
      <c r="DP176" s="589">
        <f t="shared" si="324"/>
        <v>0</v>
      </c>
      <c r="DQ176" s="590">
        <f t="shared" si="325"/>
        <v>0</v>
      </c>
    </row>
    <row r="177" spans="1:121" s="39" customFormat="1" ht="17.25" customHeight="1">
      <c r="A177" s="3"/>
      <c r="B177" s="470"/>
      <c r="C177" s="218"/>
      <c r="D177" s="471"/>
      <c r="E177" s="474"/>
      <c r="F177" s="471"/>
      <c r="G177" s="472"/>
      <c r="H177" s="473"/>
      <c r="I177" s="486"/>
      <c r="J177" s="472"/>
      <c r="K177" s="487"/>
      <c r="L177" s="487"/>
      <c r="M177" s="488"/>
      <c r="N177" s="489"/>
      <c r="O177" s="490"/>
      <c r="P177" s="491"/>
      <c r="Q177" s="496"/>
      <c r="R177" s="490"/>
      <c r="S177" s="497"/>
      <c r="T177" s="497"/>
      <c r="U177" s="498"/>
      <c r="V177" s="499"/>
      <c r="W177" s="499"/>
      <c r="X177" s="500"/>
      <c r="Y177" s="507"/>
      <c r="Z177" s="507"/>
      <c r="AA177" s="508"/>
      <c r="AB177" s="509"/>
      <c r="AC177" s="510"/>
      <c r="AD177" s="511"/>
      <c r="AE177" s="512"/>
      <c r="AF177" s="512"/>
      <c r="AG177" s="512"/>
      <c r="AH177" s="512"/>
      <c r="AI177" s="512"/>
      <c r="AJ177" s="519"/>
      <c r="AK177" s="512"/>
      <c r="AL177" s="512"/>
      <c r="AM177" s="511"/>
      <c r="AN177" s="520"/>
      <c r="AO177" s="520"/>
      <c r="AP177" s="520"/>
      <c r="AQ177" s="520"/>
      <c r="AR177" s="520"/>
      <c r="AS177" s="520"/>
      <c r="AT177" s="520"/>
      <c r="AU177" s="520"/>
      <c r="AV177" s="520"/>
      <c r="AW177" s="520"/>
      <c r="AX177" s="520"/>
      <c r="AY177" s="520"/>
      <c r="AZ177" s="533"/>
      <c r="BA177" s="509"/>
      <c r="BB177" s="534"/>
      <c r="BC177" s="534"/>
      <c r="BD177" s="534"/>
      <c r="BE177" s="520"/>
      <c r="BF177" s="539"/>
      <c r="BG177" s="520"/>
      <c r="BH177" s="539"/>
      <c r="BI177" s="520"/>
      <c r="BJ177" s="539"/>
      <c r="BK177" s="520"/>
      <c r="BL177" s="539"/>
      <c r="BM177" s="520"/>
      <c r="BN177" s="539"/>
      <c r="BO177" s="520"/>
      <c r="BP177" s="539"/>
      <c r="BQ177" s="520"/>
      <c r="BR177" s="539"/>
      <c r="BS177" s="520"/>
      <c r="BT177" s="539"/>
      <c r="BU177" s="520"/>
      <c r="BV177" s="539"/>
      <c r="BW177" s="520"/>
      <c r="BX177" s="539"/>
      <c r="BY177" s="520"/>
      <c r="BZ177" s="539"/>
      <c r="CA177" s="520"/>
      <c r="CB177" s="533"/>
      <c r="CC177" s="533"/>
      <c r="CD177" s="552" t="str">
        <f t="shared" si="310"/>
        <v>NO</v>
      </c>
      <c r="CE177" s="553" t="str">
        <f t="shared" si="311"/>
        <v>VALIDADO</v>
      </c>
      <c r="CF177" s="554">
        <f>+((SUMIFS(REPROGRAM!$U:$U,REPROGRAM!$B:$B,$A177,REPROGRAM!$AA:$AA,"NO"))-(SUMIFS(REPROGRAM!$V:$V,REPROGRAM!$B:$B,$A177,REPROGRAM!$AA:$AA,"NO")))</f>
        <v>0</v>
      </c>
      <c r="CG177" s="554">
        <f t="shared" si="312"/>
        <v>0</v>
      </c>
      <c r="CH177" s="554">
        <f t="shared" si="313"/>
        <v>0</v>
      </c>
      <c r="CI177" s="555" t="str">
        <f t="array" ref="CI177">IF(B177="","",INDEX(CATALOGO!C:C,MATCH(B177,CATALOGO!A:A,0)))</f>
        <v/>
      </c>
      <c r="CJ177" s="555" t="str">
        <f t="array" ref="CJ177">IF(B177="","",INDEX(CATALOGO!B:B,MATCH(B177,CATALOGO!A:A,0)))</f>
        <v/>
      </c>
      <c r="CK177" s="497" t="str">
        <f>IF(D177="","",INDEX(CATALOGO!G:G,MATCH(D177,CATALOGO!D:D,0)))</f>
        <v/>
      </c>
      <c r="CL177" s="497" t="str">
        <f>IF(D177="","",INDEX(CATALOGO!H:H,MATCH(D177,CATALOGO!D:D,0)))</f>
        <v/>
      </c>
      <c r="CM177" s="497" t="str">
        <f>IF(D177="","",INDEX(CATALOGO!I:I,MATCH(D177,CATALOGO!D:D,0)))</f>
        <v/>
      </c>
      <c r="CN177" s="556" t="str">
        <f t="array" ref="CN177">IF(H177="","",INDEX(CATALOGO!AE:AE,MATCH(H177,CATALOGO!AC:AC,0)))</f>
        <v/>
      </c>
      <c r="CO177" s="497" t="str">
        <f t="shared" si="314"/>
        <v/>
      </c>
      <c r="CP177" s="497" t="str">
        <f>IF(E177="","",INDEX(CATALOGO!K:K,MATCH(POA_GC_2025!E177,CATALOGO!J:J,0)))</f>
        <v/>
      </c>
      <c r="CQ177" s="497" t="str">
        <f t="shared" si="315"/>
        <v/>
      </c>
      <c r="CR177" s="497" t="str">
        <f t="shared" si="316"/>
        <v/>
      </c>
      <c r="CS177" s="562" t="str">
        <f>IFERROR(VLOOKUP(E177,CATALOGO!$AY$3:$AZ$24,2,0)," ")</f>
        <v xml:space="preserve"> </v>
      </c>
      <c r="CT177" s="563" t="str">
        <f>IF(E177="","",INDEX(CATALOGO!AK:AK,MATCH(POA_GC_2025!E177,CATALOGO!AN:AN,0)))</f>
        <v/>
      </c>
      <c r="CU177" s="563" t="str">
        <f>IF(E177="","",INDEX(CATALOGO!AL:AL,MATCH(POA_GC_2025!E177,CATALOGO!AN:AN,0)))</f>
        <v/>
      </c>
      <c r="CV177" s="552" t="str">
        <f>IF(CU177="","",INDEX(CATALOGO!AM:AM,MATCH(POA_GC_2025!CU177,CATALOGO!AL:AL,0)))</f>
        <v/>
      </c>
      <c r="CW177" s="564"/>
      <c r="CX177" s="565">
        <f>SUMIFS(CERT_ACT_POA!AM:AM,CERT_ACT_POA!C:C,A177)</f>
        <v>0</v>
      </c>
      <c r="CY177" s="565" t="str">
        <f t="shared" si="317"/>
        <v/>
      </c>
      <c r="CZ177" s="566">
        <f>SUMIFS(CERT_ACT_POA!$AD:$AD,CERT_ACT_POA!$C:$C,POA_GC_2025!$A177)</f>
        <v>0</v>
      </c>
      <c r="DA177" s="566">
        <f>SUMIFS(CERT_ACT_POA!$AE:$AE,CERT_ACT_POA!$C:$C,POA_GC_2025!$A177)</f>
        <v>0</v>
      </c>
      <c r="DB177" s="566">
        <f>SUMIFS(CERT_ACT_POA!$AF:$AF,CERT_ACT_POA!$C:$C,POA_GC_2025!$A177)</f>
        <v>0</v>
      </c>
      <c r="DC177" s="552" t="str">
        <f t="shared" si="318"/>
        <v/>
      </c>
      <c r="DD177" s="509"/>
      <c r="DE177" s="573"/>
      <c r="DF177" s="574">
        <f>SUMIFS(CERT_PRES!$M:$M,CERT_PRES!$A:$A,$A177)</f>
        <v>0</v>
      </c>
      <c r="DG177" s="574">
        <f>SUMIFS(CERT_PRES!$O:$O,CERT_PRES!$A:$A,$A177)</f>
        <v>0</v>
      </c>
      <c r="DH177" s="574">
        <f>SUMIFS(CERT_PRES!$P:$P,CERT_PRES!$A:$A,$A177)</f>
        <v>0</v>
      </c>
      <c r="DI177" s="587">
        <f t="shared" si="319"/>
        <v>0</v>
      </c>
      <c r="DJ177" s="668">
        <f>IFERROR(VLOOKUP($A177,CERT_PRES!$A$6:$L$3884,12,0),0)</f>
        <v>0</v>
      </c>
      <c r="DK177" s="574" t="str">
        <f t="shared" si="320"/>
        <v/>
      </c>
      <c r="DL177" s="574" t="str">
        <f t="shared" si="321"/>
        <v/>
      </c>
      <c r="DM177" s="574" t="str">
        <f t="shared" si="322"/>
        <v/>
      </c>
      <c r="DN177" s="574" t="str">
        <f t="shared" si="323"/>
        <v/>
      </c>
      <c r="DO177" s="588">
        <f>IFERROR(VLOOKUP(A177,#REF!,82,0),0)</f>
        <v>0</v>
      </c>
      <c r="DP177" s="589">
        <f t="shared" si="324"/>
        <v>0</v>
      </c>
      <c r="DQ177" s="590">
        <f t="shared" si="325"/>
        <v>0</v>
      </c>
    </row>
    <row r="178" spans="1:121" s="39" customFormat="1" ht="17.25" customHeight="1">
      <c r="A178" s="3"/>
      <c r="B178" s="470"/>
      <c r="C178" s="218"/>
      <c r="D178" s="471"/>
      <c r="E178" s="474"/>
      <c r="F178" s="471"/>
      <c r="G178" s="472"/>
      <c r="H178" s="473"/>
      <c r="I178" s="486"/>
      <c r="J178" s="472"/>
      <c r="K178" s="487"/>
      <c r="L178" s="487"/>
      <c r="M178" s="488"/>
      <c r="N178" s="489"/>
      <c r="O178" s="490"/>
      <c r="P178" s="491"/>
      <c r="Q178" s="496"/>
      <c r="R178" s="490"/>
      <c r="S178" s="497"/>
      <c r="T178" s="497"/>
      <c r="U178" s="498"/>
      <c r="V178" s="499"/>
      <c r="W178" s="499"/>
      <c r="X178" s="500"/>
      <c r="Y178" s="507"/>
      <c r="Z178" s="507"/>
      <c r="AA178" s="508"/>
      <c r="AB178" s="509"/>
      <c r="AC178" s="510"/>
      <c r="AD178" s="511"/>
      <c r="AE178" s="512"/>
      <c r="AF178" s="512"/>
      <c r="AG178" s="512"/>
      <c r="AH178" s="512"/>
      <c r="AI178" s="512"/>
      <c r="AJ178" s="519"/>
      <c r="AK178" s="512"/>
      <c r="AL178" s="512"/>
      <c r="AM178" s="511"/>
      <c r="AN178" s="520"/>
      <c r="AO178" s="520"/>
      <c r="AP178" s="520"/>
      <c r="AQ178" s="520"/>
      <c r="AR178" s="520"/>
      <c r="AS178" s="520"/>
      <c r="AT178" s="520"/>
      <c r="AU178" s="520"/>
      <c r="AV178" s="520"/>
      <c r="AW178" s="520"/>
      <c r="AX178" s="520"/>
      <c r="AY178" s="520"/>
      <c r="AZ178" s="533"/>
      <c r="BA178" s="509"/>
      <c r="BB178" s="534"/>
      <c r="BC178" s="534"/>
      <c r="BD178" s="534"/>
      <c r="BE178" s="520"/>
      <c r="BF178" s="539"/>
      <c r="BG178" s="520"/>
      <c r="BH178" s="539"/>
      <c r="BI178" s="520"/>
      <c r="BJ178" s="539"/>
      <c r="BK178" s="520"/>
      <c r="BL178" s="539"/>
      <c r="BM178" s="520"/>
      <c r="BN178" s="539"/>
      <c r="BO178" s="520"/>
      <c r="BP178" s="539"/>
      <c r="BQ178" s="520"/>
      <c r="BR178" s="539"/>
      <c r="BS178" s="520"/>
      <c r="BT178" s="539"/>
      <c r="BU178" s="520"/>
      <c r="BV178" s="539"/>
      <c r="BW178" s="520"/>
      <c r="BX178" s="539"/>
      <c r="BY178" s="520"/>
      <c r="BZ178" s="539"/>
      <c r="CA178" s="520"/>
      <c r="CB178" s="533"/>
      <c r="CC178" s="533"/>
      <c r="CD178" s="552" t="str">
        <f t="shared" si="310"/>
        <v>NO</v>
      </c>
      <c r="CE178" s="553" t="str">
        <f t="shared" si="311"/>
        <v>VALIDADO</v>
      </c>
      <c r="CF178" s="554">
        <f>+((SUMIFS(REPROGRAM!$U:$U,REPROGRAM!$B:$B,$A178,REPROGRAM!$AA:$AA,"NO"))-(SUMIFS(REPROGRAM!$V:$V,REPROGRAM!$B:$B,$A178,REPROGRAM!$AA:$AA,"NO")))</f>
        <v>0</v>
      </c>
      <c r="CG178" s="554">
        <f t="shared" si="312"/>
        <v>0</v>
      </c>
      <c r="CH178" s="554">
        <f t="shared" si="313"/>
        <v>0</v>
      </c>
      <c r="CI178" s="555" t="str">
        <f t="array" ref="CI178">IF(B178="","",INDEX(CATALOGO!C:C,MATCH(B178,CATALOGO!A:A,0)))</f>
        <v/>
      </c>
      <c r="CJ178" s="555" t="str">
        <f t="array" ref="CJ178">IF(B178="","",INDEX(CATALOGO!B:B,MATCH(B178,CATALOGO!A:A,0)))</f>
        <v/>
      </c>
      <c r="CK178" s="497" t="str">
        <f>IF(D178="","",INDEX(CATALOGO!G:G,MATCH(D178,CATALOGO!D:D,0)))</f>
        <v/>
      </c>
      <c r="CL178" s="497" t="str">
        <f>IF(D178="","",INDEX(CATALOGO!H:H,MATCH(D178,CATALOGO!D:D,0)))</f>
        <v/>
      </c>
      <c r="CM178" s="497" t="str">
        <f>IF(D178="","",INDEX(CATALOGO!I:I,MATCH(D178,CATALOGO!D:D,0)))</f>
        <v/>
      </c>
      <c r="CN178" s="556" t="str">
        <f t="array" ref="CN178">IF(H178="","",INDEX(CATALOGO!AE:AE,MATCH(H178,CATALOGO!AC:AC,0)))</f>
        <v/>
      </c>
      <c r="CO178" s="497" t="str">
        <f t="shared" si="314"/>
        <v/>
      </c>
      <c r="CP178" s="497" t="str">
        <f>IF(E178="","",INDEX(CATALOGO!K:K,MATCH(POA_GC_2025!E178,CATALOGO!J:J,0)))</f>
        <v/>
      </c>
      <c r="CQ178" s="497" t="str">
        <f t="shared" si="315"/>
        <v/>
      </c>
      <c r="CR178" s="497" t="str">
        <f t="shared" si="316"/>
        <v/>
      </c>
      <c r="CS178" s="562" t="str">
        <f>IFERROR(VLOOKUP(E178,CATALOGO!$AY$3:$AZ$24,2,0)," ")</f>
        <v xml:space="preserve"> </v>
      </c>
      <c r="CT178" s="563" t="str">
        <f>IF(E178="","",INDEX(CATALOGO!AK:AK,MATCH(POA_GC_2025!E178,CATALOGO!AN:AN,0)))</f>
        <v/>
      </c>
      <c r="CU178" s="563" t="str">
        <f>IF(E178="","",INDEX(CATALOGO!AL:AL,MATCH(POA_GC_2025!E178,CATALOGO!AN:AN,0)))</f>
        <v/>
      </c>
      <c r="CV178" s="552" t="str">
        <f>IF(CU178="","",INDEX(CATALOGO!AM:AM,MATCH(POA_GC_2025!CU178,CATALOGO!AL:AL,0)))</f>
        <v/>
      </c>
      <c r="CW178" s="564"/>
      <c r="CX178" s="565">
        <f>SUMIFS(CERT_ACT_POA!AM:AM,CERT_ACT_POA!C:C,A178)</f>
        <v>0</v>
      </c>
      <c r="CY178" s="565" t="str">
        <f t="shared" si="317"/>
        <v/>
      </c>
      <c r="CZ178" s="566">
        <f>SUMIFS(CERT_ACT_POA!$AD:$AD,CERT_ACT_POA!$C:$C,POA_GC_2025!$A178)</f>
        <v>0</v>
      </c>
      <c r="DA178" s="566">
        <f>SUMIFS(CERT_ACT_POA!$AE:$AE,CERT_ACT_POA!$C:$C,POA_GC_2025!$A178)</f>
        <v>0</v>
      </c>
      <c r="DB178" s="566">
        <f>SUMIFS(CERT_ACT_POA!$AF:$AF,CERT_ACT_POA!$C:$C,POA_GC_2025!$A178)</f>
        <v>0</v>
      </c>
      <c r="DC178" s="552" t="str">
        <f t="shared" si="318"/>
        <v/>
      </c>
      <c r="DD178" s="509"/>
      <c r="DE178" s="573"/>
      <c r="DF178" s="574">
        <f>SUMIFS(CERT_PRES!$M:$M,CERT_PRES!$A:$A,$A178)</f>
        <v>0</v>
      </c>
      <c r="DG178" s="574">
        <f>SUMIFS(CERT_PRES!$O:$O,CERT_PRES!$A:$A,$A178)</f>
        <v>0</v>
      </c>
      <c r="DH178" s="574">
        <f>SUMIFS(CERT_PRES!$P:$P,CERT_PRES!$A:$A,$A178)</f>
        <v>0</v>
      </c>
      <c r="DI178" s="587">
        <f t="shared" si="319"/>
        <v>0</v>
      </c>
      <c r="DJ178" s="668">
        <f>IFERROR(VLOOKUP($A178,CERT_PRES!$A$6:$L$3884,12,0),0)</f>
        <v>0</v>
      </c>
      <c r="DK178" s="574" t="str">
        <f t="shared" si="320"/>
        <v/>
      </c>
      <c r="DL178" s="574" t="str">
        <f t="shared" si="321"/>
        <v/>
      </c>
      <c r="DM178" s="574" t="str">
        <f t="shared" si="322"/>
        <v/>
      </c>
      <c r="DN178" s="574" t="str">
        <f t="shared" si="323"/>
        <v/>
      </c>
      <c r="DO178" s="588">
        <f>IFERROR(VLOOKUP(A178,#REF!,82,0),0)</f>
        <v>0</v>
      </c>
      <c r="DP178" s="589">
        <f t="shared" si="324"/>
        <v>0</v>
      </c>
      <c r="DQ178" s="590">
        <f t="shared" si="325"/>
        <v>0</v>
      </c>
    </row>
    <row r="179" spans="1:121" s="39" customFormat="1" ht="17.25" customHeight="1">
      <c r="A179" s="3"/>
      <c r="B179" s="470"/>
      <c r="C179" s="218"/>
      <c r="D179" s="471"/>
      <c r="E179" s="474"/>
      <c r="F179" s="471"/>
      <c r="G179" s="472"/>
      <c r="H179" s="473"/>
      <c r="I179" s="486"/>
      <c r="J179" s="472"/>
      <c r="K179" s="487"/>
      <c r="L179" s="487"/>
      <c r="M179" s="488"/>
      <c r="N179" s="489"/>
      <c r="O179" s="490"/>
      <c r="P179" s="491"/>
      <c r="Q179" s="496"/>
      <c r="R179" s="490"/>
      <c r="S179" s="497"/>
      <c r="T179" s="497"/>
      <c r="U179" s="498"/>
      <c r="V179" s="499"/>
      <c r="W179" s="499"/>
      <c r="X179" s="500"/>
      <c r="Y179" s="507"/>
      <c r="Z179" s="507"/>
      <c r="AA179" s="508"/>
      <c r="AB179" s="509"/>
      <c r="AC179" s="510"/>
      <c r="AD179" s="511"/>
      <c r="AE179" s="512"/>
      <c r="AF179" s="512"/>
      <c r="AG179" s="512"/>
      <c r="AH179" s="512"/>
      <c r="AI179" s="512"/>
      <c r="AJ179" s="519"/>
      <c r="AK179" s="512"/>
      <c r="AL179" s="512"/>
      <c r="AM179" s="511"/>
      <c r="AN179" s="520"/>
      <c r="AO179" s="520"/>
      <c r="AP179" s="520"/>
      <c r="AQ179" s="520"/>
      <c r="AR179" s="520"/>
      <c r="AS179" s="520"/>
      <c r="AT179" s="520"/>
      <c r="AU179" s="520"/>
      <c r="AV179" s="520"/>
      <c r="AW179" s="520"/>
      <c r="AX179" s="520"/>
      <c r="AY179" s="520"/>
      <c r="AZ179" s="533"/>
      <c r="BA179" s="509"/>
      <c r="BB179" s="534"/>
      <c r="BC179" s="534"/>
      <c r="BD179" s="534"/>
      <c r="BE179" s="520"/>
      <c r="BF179" s="539"/>
      <c r="BG179" s="520"/>
      <c r="BH179" s="539"/>
      <c r="BI179" s="520"/>
      <c r="BJ179" s="539"/>
      <c r="BK179" s="520"/>
      <c r="BL179" s="539"/>
      <c r="BM179" s="520"/>
      <c r="BN179" s="539"/>
      <c r="BO179" s="520"/>
      <c r="BP179" s="539"/>
      <c r="BQ179" s="520"/>
      <c r="BR179" s="539"/>
      <c r="BS179" s="520"/>
      <c r="BT179" s="539"/>
      <c r="BU179" s="520"/>
      <c r="BV179" s="539"/>
      <c r="BW179" s="520"/>
      <c r="BX179" s="539"/>
      <c r="BY179" s="520"/>
      <c r="BZ179" s="539"/>
      <c r="CA179" s="520"/>
      <c r="CB179" s="533"/>
      <c r="CC179" s="533"/>
      <c r="CD179" s="552" t="str">
        <f t="shared" si="310"/>
        <v>NO</v>
      </c>
      <c r="CE179" s="553" t="str">
        <f t="shared" si="311"/>
        <v>VALIDADO</v>
      </c>
      <c r="CF179" s="554">
        <f>+((SUMIFS(REPROGRAM!$U:$U,REPROGRAM!$B:$B,$A179,REPROGRAM!$AA:$AA,"NO"))-(SUMIFS(REPROGRAM!$V:$V,REPROGRAM!$B:$B,$A179,REPROGRAM!$AA:$AA,"NO")))</f>
        <v>0</v>
      </c>
      <c r="CG179" s="554">
        <f t="shared" si="312"/>
        <v>0</v>
      </c>
      <c r="CH179" s="554">
        <f t="shared" si="313"/>
        <v>0</v>
      </c>
      <c r="CI179" s="555" t="str">
        <f t="array" ref="CI179">IF(B179="","",INDEX(CATALOGO!C:C,MATCH(B179,CATALOGO!A:A,0)))</f>
        <v/>
      </c>
      <c r="CJ179" s="555" t="str">
        <f t="array" ref="CJ179">IF(B179="","",INDEX(CATALOGO!B:B,MATCH(B179,CATALOGO!A:A,0)))</f>
        <v/>
      </c>
      <c r="CK179" s="497" t="str">
        <f>IF(D179="","",INDEX(CATALOGO!G:G,MATCH(D179,CATALOGO!D:D,0)))</f>
        <v/>
      </c>
      <c r="CL179" s="497" t="str">
        <f>IF(D179="","",INDEX(CATALOGO!H:H,MATCH(D179,CATALOGO!D:D,0)))</f>
        <v/>
      </c>
      <c r="CM179" s="497" t="str">
        <f>IF(D179="","",INDEX(CATALOGO!I:I,MATCH(D179,CATALOGO!D:D,0)))</f>
        <v/>
      </c>
      <c r="CN179" s="556" t="str">
        <f t="array" ref="CN179">IF(H179="","",INDEX(CATALOGO!AE:AE,MATCH(H179,CATALOGO!AC:AC,0)))</f>
        <v/>
      </c>
      <c r="CO179" s="497" t="str">
        <f t="shared" si="314"/>
        <v/>
      </c>
      <c r="CP179" s="497" t="str">
        <f>IF(E179="","",INDEX(CATALOGO!K:K,MATCH(POA_GC_2025!E179,CATALOGO!J:J,0)))</f>
        <v/>
      </c>
      <c r="CQ179" s="497" t="str">
        <f t="shared" si="315"/>
        <v/>
      </c>
      <c r="CR179" s="497" t="str">
        <f t="shared" si="316"/>
        <v/>
      </c>
      <c r="CS179" s="562" t="str">
        <f>IFERROR(VLOOKUP(E179,CATALOGO!$AY$3:$AZ$24,2,0)," ")</f>
        <v xml:space="preserve"> </v>
      </c>
      <c r="CT179" s="563" t="str">
        <f>IF(E179="","",INDEX(CATALOGO!AK:AK,MATCH(POA_GC_2025!E179,CATALOGO!AN:AN,0)))</f>
        <v/>
      </c>
      <c r="CU179" s="563" t="str">
        <f>IF(E179="","",INDEX(CATALOGO!AL:AL,MATCH(POA_GC_2025!E179,CATALOGO!AN:AN,0)))</f>
        <v/>
      </c>
      <c r="CV179" s="552" t="str">
        <f>IF(CU179="","",INDEX(CATALOGO!AM:AM,MATCH(POA_GC_2025!CU179,CATALOGO!AL:AL,0)))</f>
        <v/>
      </c>
      <c r="CW179" s="564"/>
      <c r="CX179" s="565">
        <f>SUMIFS(CERT_ACT_POA!AM:AM,CERT_ACT_POA!C:C,A179)</f>
        <v>0</v>
      </c>
      <c r="CY179" s="565" t="str">
        <f t="shared" si="317"/>
        <v/>
      </c>
      <c r="CZ179" s="566">
        <f>SUMIFS(CERT_ACT_POA!$AD:$AD,CERT_ACT_POA!$C:$C,POA_GC_2025!$A179)</f>
        <v>0</v>
      </c>
      <c r="DA179" s="566">
        <f>SUMIFS(CERT_ACT_POA!$AE:$AE,CERT_ACT_POA!$C:$C,POA_GC_2025!$A179)</f>
        <v>0</v>
      </c>
      <c r="DB179" s="566">
        <f>SUMIFS(CERT_ACT_POA!$AF:$AF,CERT_ACT_POA!$C:$C,POA_GC_2025!$A179)</f>
        <v>0</v>
      </c>
      <c r="DC179" s="552" t="str">
        <f t="shared" si="318"/>
        <v/>
      </c>
      <c r="DD179" s="509"/>
      <c r="DE179" s="573"/>
      <c r="DF179" s="574">
        <f>SUMIFS(CERT_PRES!$M:$M,CERT_PRES!$A:$A,$A179)</f>
        <v>0</v>
      </c>
      <c r="DG179" s="574">
        <f>SUMIFS(CERT_PRES!$O:$O,CERT_PRES!$A:$A,$A179)</f>
        <v>0</v>
      </c>
      <c r="DH179" s="574">
        <f>SUMIFS(CERT_PRES!$P:$P,CERT_PRES!$A:$A,$A179)</f>
        <v>0</v>
      </c>
      <c r="DI179" s="587">
        <f t="shared" si="319"/>
        <v>0</v>
      </c>
      <c r="DJ179" s="668">
        <f>IFERROR(VLOOKUP($A179,CERT_PRES!$A$6:$L$3884,12,0),0)</f>
        <v>0</v>
      </c>
      <c r="DK179" s="574" t="str">
        <f t="shared" si="320"/>
        <v/>
      </c>
      <c r="DL179" s="574" t="str">
        <f t="shared" si="321"/>
        <v/>
      </c>
      <c r="DM179" s="574" t="str">
        <f t="shared" si="322"/>
        <v/>
      </c>
      <c r="DN179" s="574" t="str">
        <f t="shared" si="323"/>
        <v/>
      </c>
      <c r="DO179" s="588">
        <f>IFERROR(VLOOKUP(A179,#REF!,82,0),0)</f>
        <v>0</v>
      </c>
      <c r="DP179" s="589">
        <f t="shared" si="324"/>
        <v>0</v>
      </c>
      <c r="DQ179" s="590">
        <f t="shared" si="325"/>
        <v>0</v>
      </c>
    </row>
    <row r="180" spans="1:121" s="39" customFormat="1" ht="17.25" customHeight="1">
      <c r="A180" s="3"/>
      <c r="B180" s="470"/>
      <c r="C180" s="218"/>
      <c r="D180" s="471"/>
      <c r="E180" s="474"/>
      <c r="F180" s="471"/>
      <c r="G180" s="472"/>
      <c r="H180" s="473"/>
      <c r="I180" s="486"/>
      <c r="J180" s="472"/>
      <c r="K180" s="487"/>
      <c r="L180" s="487"/>
      <c r="M180" s="488"/>
      <c r="N180" s="489"/>
      <c r="O180" s="490"/>
      <c r="P180" s="491"/>
      <c r="Q180" s="496"/>
      <c r="R180" s="490"/>
      <c r="S180" s="497"/>
      <c r="T180" s="497"/>
      <c r="U180" s="498"/>
      <c r="V180" s="499"/>
      <c r="W180" s="499"/>
      <c r="X180" s="500"/>
      <c r="Y180" s="507"/>
      <c r="Z180" s="507"/>
      <c r="AA180" s="508"/>
      <c r="AB180" s="509"/>
      <c r="AC180" s="510"/>
      <c r="AD180" s="511"/>
      <c r="AE180" s="512"/>
      <c r="AF180" s="512"/>
      <c r="AG180" s="512"/>
      <c r="AH180" s="512"/>
      <c r="AI180" s="512"/>
      <c r="AJ180" s="519"/>
      <c r="AK180" s="512"/>
      <c r="AL180" s="512"/>
      <c r="AM180" s="511"/>
      <c r="AN180" s="520"/>
      <c r="AO180" s="520"/>
      <c r="AP180" s="520"/>
      <c r="AQ180" s="520"/>
      <c r="AR180" s="520"/>
      <c r="AS180" s="520"/>
      <c r="AT180" s="520"/>
      <c r="AU180" s="520"/>
      <c r="AV180" s="520"/>
      <c r="AW180" s="520"/>
      <c r="AX180" s="520"/>
      <c r="AY180" s="520"/>
      <c r="AZ180" s="533"/>
      <c r="BA180" s="509"/>
      <c r="BB180" s="534"/>
      <c r="BC180" s="534"/>
      <c r="BD180" s="534"/>
      <c r="BE180" s="520"/>
      <c r="BF180" s="539"/>
      <c r="BG180" s="520"/>
      <c r="BH180" s="539"/>
      <c r="BI180" s="520"/>
      <c r="BJ180" s="539"/>
      <c r="BK180" s="520"/>
      <c r="BL180" s="539"/>
      <c r="BM180" s="520"/>
      <c r="BN180" s="539"/>
      <c r="BO180" s="520"/>
      <c r="BP180" s="539"/>
      <c r="BQ180" s="520"/>
      <c r="BR180" s="539"/>
      <c r="BS180" s="520"/>
      <c r="BT180" s="539"/>
      <c r="BU180" s="520"/>
      <c r="BV180" s="539"/>
      <c r="BW180" s="520"/>
      <c r="BX180" s="539"/>
      <c r="BY180" s="520"/>
      <c r="BZ180" s="539"/>
      <c r="CA180" s="520"/>
      <c r="CB180" s="533"/>
      <c r="CC180" s="533"/>
      <c r="CD180" s="552" t="str">
        <f t="shared" si="310"/>
        <v>NO</v>
      </c>
      <c r="CE180" s="553" t="str">
        <f t="shared" si="311"/>
        <v>VALIDADO</v>
      </c>
      <c r="CF180" s="554">
        <f>+((SUMIFS(REPROGRAM!$U:$U,REPROGRAM!$B:$B,$A180,REPROGRAM!$AA:$AA,"NO"))-(SUMIFS(REPROGRAM!$V:$V,REPROGRAM!$B:$B,$A180,REPROGRAM!$AA:$AA,"NO")))</f>
        <v>0</v>
      </c>
      <c r="CG180" s="554">
        <f t="shared" si="312"/>
        <v>0</v>
      </c>
      <c r="CH180" s="554">
        <f t="shared" si="313"/>
        <v>0</v>
      </c>
      <c r="CI180" s="555" t="str">
        <f t="array" ref="CI180">IF(B180="","",INDEX(CATALOGO!C:C,MATCH(B180,CATALOGO!A:A,0)))</f>
        <v/>
      </c>
      <c r="CJ180" s="555" t="str">
        <f t="array" ref="CJ180">IF(B180="","",INDEX(CATALOGO!B:B,MATCH(B180,CATALOGO!A:A,0)))</f>
        <v/>
      </c>
      <c r="CK180" s="497" t="str">
        <f>IF(D180="","",INDEX(CATALOGO!G:G,MATCH(D180,CATALOGO!D:D,0)))</f>
        <v/>
      </c>
      <c r="CL180" s="497" t="str">
        <f>IF(D180="","",INDEX(CATALOGO!H:H,MATCH(D180,CATALOGO!D:D,0)))</f>
        <v/>
      </c>
      <c r="CM180" s="497" t="str">
        <f>IF(D180="","",INDEX(CATALOGO!I:I,MATCH(D180,CATALOGO!D:D,0)))</f>
        <v/>
      </c>
      <c r="CN180" s="556" t="str">
        <f t="array" ref="CN180">IF(H180="","",INDEX(CATALOGO!AE:AE,MATCH(H180,CATALOGO!AC:AC,0)))</f>
        <v/>
      </c>
      <c r="CO180" s="497" t="str">
        <f t="shared" si="314"/>
        <v/>
      </c>
      <c r="CP180" s="497" t="str">
        <f>IF(E180="","",INDEX(CATALOGO!K:K,MATCH(POA_GC_2025!E180,CATALOGO!J:J,0)))</f>
        <v/>
      </c>
      <c r="CQ180" s="497" t="str">
        <f t="shared" si="315"/>
        <v/>
      </c>
      <c r="CR180" s="497" t="str">
        <f t="shared" si="316"/>
        <v/>
      </c>
      <c r="CS180" s="562" t="str">
        <f>IFERROR(VLOOKUP(E180,CATALOGO!$AY$3:$AZ$24,2,0)," ")</f>
        <v xml:space="preserve"> </v>
      </c>
      <c r="CT180" s="563" t="str">
        <f>IF(E180="","",INDEX(CATALOGO!AK:AK,MATCH(POA_GC_2025!E180,CATALOGO!AN:AN,0)))</f>
        <v/>
      </c>
      <c r="CU180" s="563" t="str">
        <f>IF(E180="","",INDEX(CATALOGO!AL:AL,MATCH(POA_GC_2025!E180,CATALOGO!AN:AN,0)))</f>
        <v/>
      </c>
      <c r="CV180" s="552" t="str">
        <f>IF(CU180="","",INDEX(CATALOGO!AM:AM,MATCH(POA_GC_2025!CU180,CATALOGO!AL:AL,0)))</f>
        <v/>
      </c>
      <c r="CW180" s="564"/>
      <c r="CX180" s="565">
        <f>SUMIFS(CERT_ACT_POA!AM:AM,CERT_ACT_POA!C:C,A180)</f>
        <v>0</v>
      </c>
      <c r="CY180" s="565" t="str">
        <f t="shared" si="317"/>
        <v/>
      </c>
      <c r="CZ180" s="566">
        <f>SUMIFS(CERT_ACT_POA!$AD:$AD,CERT_ACT_POA!$C:$C,POA_GC_2025!$A180)</f>
        <v>0</v>
      </c>
      <c r="DA180" s="566">
        <f>SUMIFS(CERT_ACT_POA!$AE:$AE,CERT_ACT_POA!$C:$C,POA_GC_2025!$A180)</f>
        <v>0</v>
      </c>
      <c r="DB180" s="566">
        <f>SUMIFS(CERT_ACT_POA!$AF:$AF,CERT_ACT_POA!$C:$C,POA_GC_2025!$A180)</f>
        <v>0</v>
      </c>
      <c r="DC180" s="552" t="str">
        <f t="shared" si="318"/>
        <v/>
      </c>
      <c r="DD180" s="509"/>
      <c r="DE180" s="573"/>
      <c r="DF180" s="574">
        <f>SUMIFS(CERT_PRES!$M:$M,CERT_PRES!$A:$A,$A180)</f>
        <v>0</v>
      </c>
      <c r="DG180" s="574">
        <f>SUMIFS(CERT_PRES!$O:$O,CERT_PRES!$A:$A,$A180)</f>
        <v>0</v>
      </c>
      <c r="DH180" s="574">
        <f>SUMIFS(CERT_PRES!$P:$P,CERT_PRES!$A:$A,$A180)</f>
        <v>0</v>
      </c>
      <c r="DI180" s="587">
        <f t="shared" si="319"/>
        <v>0</v>
      </c>
      <c r="DJ180" s="668">
        <f>IFERROR(VLOOKUP($A180,CERT_PRES!$A$6:$L$3884,12,0),0)</f>
        <v>0</v>
      </c>
      <c r="DK180" s="574" t="str">
        <f t="shared" si="320"/>
        <v/>
      </c>
      <c r="DL180" s="574" t="str">
        <f t="shared" si="321"/>
        <v/>
      </c>
      <c r="DM180" s="574" t="str">
        <f t="shared" si="322"/>
        <v/>
      </c>
      <c r="DN180" s="574" t="str">
        <f t="shared" si="323"/>
        <v/>
      </c>
      <c r="DO180" s="588">
        <f>IFERROR(VLOOKUP(A180,#REF!,82,0),0)</f>
        <v>0</v>
      </c>
      <c r="DP180" s="589">
        <f t="shared" si="324"/>
        <v>0</v>
      </c>
      <c r="DQ180" s="590">
        <f t="shared" si="325"/>
        <v>0</v>
      </c>
    </row>
    <row r="181" spans="1:121" s="39" customFormat="1" ht="17.25" customHeight="1">
      <c r="A181" s="3"/>
      <c r="B181" s="470"/>
      <c r="C181" s="218"/>
      <c r="D181" s="471"/>
      <c r="E181" s="474"/>
      <c r="F181" s="471"/>
      <c r="G181" s="472"/>
      <c r="H181" s="473"/>
      <c r="I181" s="486"/>
      <c r="J181" s="472"/>
      <c r="K181" s="487"/>
      <c r="L181" s="487"/>
      <c r="M181" s="488"/>
      <c r="N181" s="489"/>
      <c r="O181" s="490"/>
      <c r="P181" s="491"/>
      <c r="Q181" s="496"/>
      <c r="R181" s="490"/>
      <c r="S181" s="497"/>
      <c r="T181" s="497"/>
      <c r="U181" s="498"/>
      <c r="V181" s="499"/>
      <c r="W181" s="499"/>
      <c r="X181" s="500"/>
      <c r="Y181" s="507"/>
      <c r="Z181" s="507"/>
      <c r="AA181" s="508"/>
      <c r="AB181" s="509"/>
      <c r="AC181" s="510"/>
      <c r="AD181" s="511"/>
      <c r="AE181" s="512"/>
      <c r="AF181" s="512"/>
      <c r="AG181" s="512"/>
      <c r="AH181" s="512"/>
      <c r="AI181" s="512"/>
      <c r="AJ181" s="519"/>
      <c r="AK181" s="512"/>
      <c r="AL181" s="512"/>
      <c r="AM181" s="511"/>
      <c r="AN181" s="520"/>
      <c r="AO181" s="520"/>
      <c r="AP181" s="520"/>
      <c r="AQ181" s="520"/>
      <c r="AR181" s="520"/>
      <c r="AS181" s="520"/>
      <c r="AT181" s="520"/>
      <c r="AU181" s="520"/>
      <c r="AV181" s="520"/>
      <c r="AW181" s="520"/>
      <c r="AX181" s="520"/>
      <c r="AY181" s="520"/>
      <c r="AZ181" s="533"/>
      <c r="BA181" s="509"/>
      <c r="BB181" s="534"/>
      <c r="BC181" s="534"/>
      <c r="BD181" s="534"/>
      <c r="BE181" s="520"/>
      <c r="BF181" s="539"/>
      <c r="BG181" s="520"/>
      <c r="BH181" s="539"/>
      <c r="BI181" s="520"/>
      <c r="BJ181" s="539"/>
      <c r="BK181" s="520"/>
      <c r="BL181" s="539"/>
      <c r="BM181" s="520"/>
      <c r="BN181" s="539"/>
      <c r="BO181" s="520"/>
      <c r="BP181" s="539"/>
      <c r="BQ181" s="520"/>
      <c r="BR181" s="539"/>
      <c r="BS181" s="520"/>
      <c r="BT181" s="539"/>
      <c r="BU181" s="520"/>
      <c r="BV181" s="539"/>
      <c r="BW181" s="520"/>
      <c r="BX181" s="539"/>
      <c r="BY181" s="520"/>
      <c r="BZ181" s="539"/>
      <c r="CA181" s="520"/>
      <c r="CB181" s="533"/>
      <c r="CC181" s="533"/>
      <c r="CD181" s="552" t="str">
        <f t="shared" si="310"/>
        <v>NO</v>
      </c>
      <c r="CE181" s="553" t="str">
        <f t="shared" si="311"/>
        <v>VALIDADO</v>
      </c>
      <c r="CF181" s="554">
        <f>+((SUMIFS(REPROGRAM!$U:$U,REPROGRAM!$B:$B,$A181,REPROGRAM!$AA:$AA,"NO"))-(SUMIFS(REPROGRAM!$V:$V,REPROGRAM!$B:$B,$A181,REPROGRAM!$AA:$AA,"NO")))</f>
        <v>0</v>
      </c>
      <c r="CG181" s="554">
        <f t="shared" si="312"/>
        <v>0</v>
      </c>
      <c r="CH181" s="554">
        <f t="shared" si="313"/>
        <v>0</v>
      </c>
      <c r="CI181" s="555" t="str">
        <f t="array" ref="CI181">IF(B181="","",INDEX(CATALOGO!C:C,MATCH(B181,CATALOGO!A:A,0)))</f>
        <v/>
      </c>
      <c r="CJ181" s="555" t="str">
        <f t="array" ref="CJ181">IF(B181="","",INDEX(CATALOGO!B:B,MATCH(B181,CATALOGO!A:A,0)))</f>
        <v/>
      </c>
      <c r="CK181" s="497" t="str">
        <f>IF(D181="","",INDEX(CATALOGO!G:G,MATCH(D181,CATALOGO!D:D,0)))</f>
        <v/>
      </c>
      <c r="CL181" s="497" t="str">
        <f>IF(D181="","",INDEX(CATALOGO!H:H,MATCH(D181,CATALOGO!D:D,0)))</f>
        <v/>
      </c>
      <c r="CM181" s="497" t="str">
        <f>IF(D181="","",INDEX(CATALOGO!I:I,MATCH(D181,CATALOGO!D:D,0)))</f>
        <v/>
      </c>
      <c r="CN181" s="556" t="str">
        <f t="array" ref="CN181">IF(H181="","",INDEX(CATALOGO!AE:AE,MATCH(H181,CATALOGO!AC:AC,0)))</f>
        <v/>
      </c>
      <c r="CO181" s="497" t="str">
        <f t="shared" si="314"/>
        <v/>
      </c>
      <c r="CP181" s="497" t="str">
        <f>IF(E181="","",INDEX(CATALOGO!K:K,MATCH(POA_GC_2025!E181,CATALOGO!J:J,0)))</f>
        <v/>
      </c>
      <c r="CQ181" s="497" t="str">
        <f t="shared" si="315"/>
        <v/>
      </c>
      <c r="CR181" s="497" t="str">
        <f t="shared" si="316"/>
        <v/>
      </c>
      <c r="CS181" s="562" t="str">
        <f>IFERROR(VLOOKUP(E181,CATALOGO!$AY$3:$AZ$24,2,0)," ")</f>
        <v xml:space="preserve"> </v>
      </c>
      <c r="CT181" s="563" t="str">
        <f>IF(E181="","",INDEX(CATALOGO!AK:AK,MATCH(POA_GC_2025!E181,CATALOGO!AN:AN,0)))</f>
        <v/>
      </c>
      <c r="CU181" s="563" t="str">
        <f>IF(E181="","",INDEX(CATALOGO!AL:AL,MATCH(POA_GC_2025!E181,CATALOGO!AN:AN,0)))</f>
        <v/>
      </c>
      <c r="CV181" s="552" t="str">
        <f>IF(CU181="","",INDEX(CATALOGO!AM:AM,MATCH(POA_GC_2025!CU181,CATALOGO!AL:AL,0)))</f>
        <v/>
      </c>
      <c r="CW181" s="564"/>
      <c r="CX181" s="565">
        <f>SUMIFS(CERT_ACT_POA!AM:AM,CERT_ACT_POA!C:C,A181)</f>
        <v>0</v>
      </c>
      <c r="CY181" s="565" t="str">
        <f t="shared" si="317"/>
        <v/>
      </c>
      <c r="CZ181" s="566">
        <f>SUMIFS(CERT_ACT_POA!$AD:$AD,CERT_ACT_POA!$C:$C,POA_GC_2025!$A181)</f>
        <v>0</v>
      </c>
      <c r="DA181" s="566">
        <f>SUMIFS(CERT_ACT_POA!$AE:$AE,CERT_ACT_POA!$C:$C,POA_GC_2025!$A181)</f>
        <v>0</v>
      </c>
      <c r="DB181" s="566">
        <f>SUMIFS(CERT_ACT_POA!$AF:$AF,CERT_ACT_POA!$C:$C,POA_GC_2025!$A181)</f>
        <v>0</v>
      </c>
      <c r="DC181" s="552" t="str">
        <f t="shared" si="318"/>
        <v/>
      </c>
      <c r="DD181" s="509"/>
      <c r="DE181" s="573"/>
      <c r="DF181" s="574">
        <f>SUMIFS(CERT_PRES!$M:$M,CERT_PRES!$A:$A,$A181)</f>
        <v>0</v>
      </c>
      <c r="DG181" s="574">
        <f>SUMIFS(CERT_PRES!$O:$O,CERT_PRES!$A:$A,$A181)</f>
        <v>0</v>
      </c>
      <c r="DH181" s="574">
        <f>SUMIFS(CERT_PRES!$P:$P,CERT_PRES!$A:$A,$A181)</f>
        <v>0</v>
      </c>
      <c r="DI181" s="587">
        <f t="shared" si="319"/>
        <v>0</v>
      </c>
      <c r="DJ181" s="668">
        <f>IFERROR(VLOOKUP($A181,CERT_PRES!$A$6:$L$3884,12,0),0)</f>
        <v>0</v>
      </c>
      <c r="DK181" s="574" t="str">
        <f t="shared" si="320"/>
        <v/>
      </c>
      <c r="DL181" s="574" t="str">
        <f t="shared" si="321"/>
        <v/>
      </c>
      <c r="DM181" s="574" t="str">
        <f t="shared" si="322"/>
        <v/>
      </c>
      <c r="DN181" s="574" t="str">
        <f t="shared" si="323"/>
        <v/>
      </c>
      <c r="DO181" s="588">
        <f>IFERROR(VLOOKUP(A181,#REF!,82,0),0)</f>
        <v>0</v>
      </c>
      <c r="DP181" s="589">
        <f t="shared" si="324"/>
        <v>0</v>
      </c>
      <c r="DQ181" s="590">
        <f t="shared" si="325"/>
        <v>0</v>
      </c>
    </row>
    <row r="182" spans="1:121" s="39" customFormat="1" ht="17.25" customHeight="1">
      <c r="A182" s="3"/>
      <c r="B182" s="470"/>
      <c r="C182" s="218"/>
      <c r="D182" s="471"/>
      <c r="E182" s="474"/>
      <c r="F182" s="471"/>
      <c r="G182" s="472"/>
      <c r="H182" s="473"/>
      <c r="I182" s="486"/>
      <c r="J182" s="472"/>
      <c r="K182" s="487"/>
      <c r="L182" s="487"/>
      <c r="M182" s="488"/>
      <c r="N182" s="489"/>
      <c r="O182" s="490"/>
      <c r="P182" s="491"/>
      <c r="Q182" s="496"/>
      <c r="R182" s="490"/>
      <c r="S182" s="497"/>
      <c r="T182" s="497"/>
      <c r="U182" s="498"/>
      <c r="V182" s="499"/>
      <c r="W182" s="499"/>
      <c r="X182" s="500"/>
      <c r="Y182" s="507"/>
      <c r="Z182" s="507"/>
      <c r="AA182" s="508"/>
      <c r="AB182" s="509"/>
      <c r="AC182" s="510"/>
      <c r="AD182" s="511"/>
      <c r="AE182" s="512"/>
      <c r="AF182" s="512"/>
      <c r="AG182" s="512"/>
      <c r="AH182" s="512"/>
      <c r="AI182" s="512"/>
      <c r="AJ182" s="519"/>
      <c r="AK182" s="512"/>
      <c r="AL182" s="512"/>
      <c r="AM182" s="511"/>
      <c r="AN182" s="520"/>
      <c r="AO182" s="520"/>
      <c r="AP182" s="520"/>
      <c r="AQ182" s="520"/>
      <c r="AR182" s="520"/>
      <c r="AS182" s="520"/>
      <c r="AT182" s="520"/>
      <c r="AU182" s="520"/>
      <c r="AV182" s="520"/>
      <c r="AW182" s="520"/>
      <c r="AX182" s="520"/>
      <c r="AY182" s="520"/>
      <c r="AZ182" s="533"/>
      <c r="BA182" s="509"/>
      <c r="BB182" s="534"/>
      <c r="BC182" s="534"/>
      <c r="BD182" s="534"/>
      <c r="BE182" s="520"/>
      <c r="BF182" s="539"/>
      <c r="BG182" s="520"/>
      <c r="BH182" s="539"/>
      <c r="BI182" s="520"/>
      <c r="BJ182" s="539"/>
      <c r="BK182" s="520"/>
      <c r="BL182" s="539"/>
      <c r="BM182" s="520"/>
      <c r="BN182" s="539"/>
      <c r="BO182" s="520"/>
      <c r="BP182" s="539"/>
      <c r="BQ182" s="520"/>
      <c r="BR182" s="539"/>
      <c r="BS182" s="520"/>
      <c r="BT182" s="539"/>
      <c r="BU182" s="520"/>
      <c r="BV182" s="539"/>
      <c r="BW182" s="520"/>
      <c r="BX182" s="539"/>
      <c r="BY182" s="520"/>
      <c r="BZ182" s="539"/>
      <c r="CA182" s="520"/>
      <c r="CB182" s="533"/>
      <c r="CC182" s="533"/>
      <c r="CD182" s="552" t="str">
        <f t="shared" si="310"/>
        <v>NO</v>
      </c>
      <c r="CE182" s="553" t="str">
        <f t="shared" si="311"/>
        <v>VALIDADO</v>
      </c>
      <c r="CF182" s="554">
        <f>+((SUMIFS(REPROGRAM!$U:$U,REPROGRAM!$B:$B,$A182,REPROGRAM!$AA:$AA,"NO"))-(SUMIFS(REPROGRAM!$V:$V,REPROGRAM!$B:$B,$A182,REPROGRAM!$AA:$AA,"NO")))</f>
        <v>0</v>
      </c>
      <c r="CG182" s="554">
        <f t="shared" si="312"/>
        <v>0</v>
      </c>
      <c r="CH182" s="554">
        <f t="shared" si="313"/>
        <v>0</v>
      </c>
      <c r="CI182" s="555" t="str">
        <f t="array" ref="CI182">IF(B182="","",INDEX(CATALOGO!C:C,MATCH(B182,CATALOGO!A:A,0)))</f>
        <v/>
      </c>
      <c r="CJ182" s="555" t="str">
        <f t="array" ref="CJ182">IF(B182="","",INDEX(CATALOGO!B:B,MATCH(B182,CATALOGO!A:A,0)))</f>
        <v/>
      </c>
      <c r="CK182" s="497" t="str">
        <f>IF(D182="","",INDEX(CATALOGO!G:G,MATCH(D182,CATALOGO!D:D,0)))</f>
        <v/>
      </c>
      <c r="CL182" s="497" t="str">
        <f>IF(D182="","",INDEX(CATALOGO!H:H,MATCH(D182,CATALOGO!D:D,0)))</f>
        <v/>
      </c>
      <c r="CM182" s="497" t="str">
        <f>IF(D182="","",INDEX(CATALOGO!I:I,MATCH(D182,CATALOGO!D:D,0)))</f>
        <v/>
      </c>
      <c r="CN182" s="556" t="str">
        <f t="array" ref="CN182">IF(H182="","",INDEX(CATALOGO!AE:AE,MATCH(H182,CATALOGO!AC:AC,0)))</f>
        <v/>
      </c>
      <c r="CO182" s="497" t="str">
        <f t="shared" si="314"/>
        <v/>
      </c>
      <c r="CP182" s="497" t="str">
        <f>IF(E182="","",INDEX(CATALOGO!K:K,MATCH(POA_GC_2025!E182,CATALOGO!J:J,0)))</f>
        <v/>
      </c>
      <c r="CQ182" s="497" t="str">
        <f t="shared" si="315"/>
        <v/>
      </c>
      <c r="CR182" s="497" t="str">
        <f t="shared" si="316"/>
        <v/>
      </c>
      <c r="CS182" s="562" t="str">
        <f>IFERROR(VLOOKUP(E182,CATALOGO!$AY$3:$AZ$24,2,0)," ")</f>
        <v xml:space="preserve"> </v>
      </c>
      <c r="CT182" s="563" t="str">
        <f>IF(E182="","",INDEX(CATALOGO!AK:AK,MATCH(POA_GC_2025!E182,CATALOGO!AN:AN,0)))</f>
        <v/>
      </c>
      <c r="CU182" s="563" t="str">
        <f>IF(E182="","",INDEX(CATALOGO!AL:AL,MATCH(POA_GC_2025!E182,CATALOGO!AN:AN,0)))</f>
        <v/>
      </c>
      <c r="CV182" s="552" t="str">
        <f>IF(CU182="","",INDEX(CATALOGO!AM:AM,MATCH(POA_GC_2025!CU182,CATALOGO!AL:AL,0)))</f>
        <v/>
      </c>
      <c r="CW182" s="564"/>
      <c r="CX182" s="565">
        <f>SUMIFS(CERT_ACT_POA!AM:AM,CERT_ACT_POA!C:C,A182)</f>
        <v>0</v>
      </c>
      <c r="CY182" s="565" t="str">
        <f t="shared" si="317"/>
        <v/>
      </c>
      <c r="CZ182" s="566">
        <f>SUMIFS(CERT_ACT_POA!$AD:$AD,CERT_ACT_POA!$C:$C,POA_GC_2025!$A182)</f>
        <v>0</v>
      </c>
      <c r="DA182" s="566">
        <f>SUMIFS(CERT_ACT_POA!$AE:$AE,CERT_ACT_POA!$C:$C,POA_GC_2025!$A182)</f>
        <v>0</v>
      </c>
      <c r="DB182" s="566">
        <f>SUMIFS(CERT_ACT_POA!$AF:$AF,CERT_ACT_POA!$C:$C,POA_GC_2025!$A182)</f>
        <v>0</v>
      </c>
      <c r="DC182" s="552" t="str">
        <f t="shared" si="318"/>
        <v/>
      </c>
      <c r="DD182" s="509"/>
      <c r="DE182" s="573"/>
      <c r="DF182" s="574">
        <f>SUMIFS(CERT_PRES!$M:$M,CERT_PRES!$A:$A,$A182)</f>
        <v>0</v>
      </c>
      <c r="DG182" s="574">
        <f>SUMIFS(CERT_PRES!$O:$O,CERT_PRES!$A:$A,$A182)</f>
        <v>0</v>
      </c>
      <c r="DH182" s="574">
        <f>SUMIFS(CERT_PRES!$P:$P,CERT_PRES!$A:$A,$A182)</f>
        <v>0</v>
      </c>
      <c r="DI182" s="587">
        <f t="shared" si="319"/>
        <v>0</v>
      </c>
      <c r="DJ182" s="668">
        <f>IFERROR(VLOOKUP($A182,CERT_PRES!$A$6:$L$3884,12,0),0)</f>
        <v>0</v>
      </c>
      <c r="DK182" s="574" t="str">
        <f t="shared" si="320"/>
        <v/>
      </c>
      <c r="DL182" s="574" t="str">
        <f t="shared" si="321"/>
        <v/>
      </c>
      <c r="DM182" s="574" t="str">
        <f t="shared" si="322"/>
        <v/>
      </c>
      <c r="DN182" s="574" t="str">
        <f t="shared" si="323"/>
        <v/>
      </c>
      <c r="DO182" s="588">
        <f>IFERROR(VLOOKUP(A182,#REF!,82,0),0)</f>
        <v>0</v>
      </c>
      <c r="DP182" s="589">
        <f t="shared" si="324"/>
        <v>0</v>
      </c>
      <c r="DQ182" s="590">
        <f t="shared" si="325"/>
        <v>0</v>
      </c>
    </row>
    <row r="183" spans="1:121" s="39" customFormat="1" ht="17.25" customHeight="1">
      <c r="A183" s="3"/>
      <c r="B183" s="470"/>
      <c r="C183" s="218"/>
      <c r="D183" s="471"/>
      <c r="E183" s="474"/>
      <c r="F183" s="471"/>
      <c r="G183" s="472"/>
      <c r="H183" s="473"/>
      <c r="I183" s="486"/>
      <c r="J183" s="472"/>
      <c r="K183" s="487"/>
      <c r="L183" s="487"/>
      <c r="M183" s="488"/>
      <c r="N183" s="489"/>
      <c r="O183" s="490"/>
      <c r="P183" s="491"/>
      <c r="Q183" s="496"/>
      <c r="R183" s="490"/>
      <c r="S183" s="497"/>
      <c r="T183" s="497"/>
      <c r="U183" s="498"/>
      <c r="V183" s="499"/>
      <c r="W183" s="499"/>
      <c r="X183" s="500"/>
      <c r="Y183" s="507"/>
      <c r="Z183" s="507"/>
      <c r="AA183" s="508"/>
      <c r="AB183" s="509"/>
      <c r="AC183" s="510"/>
      <c r="AD183" s="511"/>
      <c r="AE183" s="512"/>
      <c r="AF183" s="512"/>
      <c r="AG183" s="512"/>
      <c r="AH183" s="512"/>
      <c r="AI183" s="512"/>
      <c r="AJ183" s="519"/>
      <c r="AK183" s="512"/>
      <c r="AL183" s="512"/>
      <c r="AM183" s="511"/>
      <c r="AN183" s="520"/>
      <c r="AO183" s="520"/>
      <c r="AP183" s="520"/>
      <c r="AQ183" s="520"/>
      <c r="AR183" s="520"/>
      <c r="AS183" s="520"/>
      <c r="AT183" s="520"/>
      <c r="AU183" s="520"/>
      <c r="AV183" s="520"/>
      <c r="AW183" s="520"/>
      <c r="AX183" s="520"/>
      <c r="AY183" s="520"/>
      <c r="AZ183" s="533"/>
      <c r="BA183" s="509"/>
      <c r="BB183" s="534"/>
      <c r="BC183" s="534"/>
      <c r="BD183" s="534"/>
      <c r="BE183" s="520"/>
      <c r="BF183" s="539"/>
      <c r="BG183" s="520"/>
      <c r="BH183" s="539"/>
      <c r="BI183" s="520"/>
      <c r="BJ183" s="539"/>
      <c r="BK183" s="520"/>
      <c r="BL183" s="539"/>
      <c r="BM183" s="520"/>
      <c r="BN183" s="539"/>
      <c r="BO183" s="520"/>
      <c r="BP183" s="539"/>
      <c r="BQ183" s="520"/>
      <c r="BR183" s="539"/>
      <c r="BS183" s="520"/>
      <c r="BT183" s="539"/>
      <c r="BU183" s="520"/>
      <c r="BV183" s="539"/>
      <c r="BW183" s="520"/>
      <c r="BX183" s="539"/>
      <c r="BY183" s="520"/>
      <c r="BZ183" s="539"/>
      <c r="CA183" s="520"/>
      <c r="CB183" s="533"/>
      <c r="CC183" s="533"/>
      <c r="CD183" s="552" t="str">
        <f t="shared" si="310"/>
        <v>NO</v>
      </c>
      <c r="CE183" s="553" t="str">
        <f t="shared" si="311"/>
        <v>VALIDADO</v>
      </c>
      <c r="CF183" s="554">
        <f>+((SUMIFS(REPROGRAM!$U:$U,REPROGRAM!$B:$B,$A183,REPROGRAM!$AA:$AA,"NO"))-(SUMIFS(REPROGRAM!$V:$V,REPROGRAM!$B:$B,$A183,REPROGRAM!$AA:$AA,"NO")))</f>
        <v>0</v>
      </c>
      <c r="CG183" s="554">
        <f t="shared" si="312"/>
        <v>0</v>
      </c>
      <c r="CH183" s="554">
        <f t="shared" si="313"/>
        <v>0</v>
      </c>
      <c r="CI183" s="555" t="str">
        <f t="array" ref="CI183">IF(B183="","",INDEX(CATALOGO!C:C,MATCH(B183,CATALOGO!A:A,0)))</f>
        <v/>
      </c>
      <c r="CJ183" s="555" t="str">
        <f t="array" ref="CJ183">IF(B183="","",INDEX(CATALOGO!B:B,MATCH(B183,CATALOGO!A:A,0)))</f>
        <v/>
      </c>
      <c r="CK183" s="497" t="str">
        <f>IF(D183="","",INDEX(CATALOGO!G:G,MATCH(D183,CATALOGO!D:D,0)))</f>
        <v/>
      </c>
      <c r="CL183" s="497" t="str">
        <f>IF(D183="","",INDEX(CATALOGO!H:H,MATCH(D183,CATALOGO!D:D,0)))</f>
        <v/>
      </c>
      <c r="CM183" s="497" t="str">
        <f>IF(D183="","",INDEX(CATALOGO!I:I,MATCH(D183,CATALOGO!D:D,0)))</f>
        <v/>
      </c>
      <c r="CN183" s="556" t="str">
        <f t="array" ref="CN183">IF(H183="","",INDEX(CATALOGO!AE:AE,MATCH(H183,CATALOGO!AC:AC,0)))</f>
        <v/>
      </c>
      <c r="CO183" s="497" t="str">
        <f t="shared" si="314"/>
        <v/>
      </c>
      <c r="CP183" s="497" t="str">
        <f>IF(E183="","",INDEX(CATALOGO!K:K,MATCH(POA_GC_2025!E183,CATALOGO!J:J,0)))</f>
        <v/>
      </c>
      <c r="CQ183" s="497" t="str">
        <f t="shared" si="315"/>
        <v/>
      </c>
      <c r="CR183" s="497" t="str">
        <f t="shared" si="316"/>
        <v/>
      </c>
      <c r="CS183" s="562" t="str">
        <f>IFERROR(VLOOKUP(E183,CATALOGO!$AY$3:$AZ$24,2,0)," ")</f>
        <v xml:space="preserve"> </v>
      </c>
      <c r="CT183" s="563" t="str">
        <f>IF(E183="","",INDEX(CATALOGO!AK:AK,MATCH(POA_GC_2025!E183,CATALOGO!AN:AN,0)))</f>
        <v/>
      </c>
      <c r="CU183" s="563" t="str">
        <f>IF(E183="","",INDEX(CATALOGO!AL:AL,MATCH(POA_GC_2025!E183,CATALOGO!AN:AN,0)))</f>
        <v/>
      </c>
      <c r="CV183" s="552" t="str">
        <f>IF(CU183="","",INDEX(CATALOGO!AM:AM,MATCH(POA_GC_2025!CU183,CATALOGO!AL:AL,0)))</f>
        <v/>
      </c>
      <c r="CW183" s="564"/>
      <c r="CX183" s="565">
        <f>SUMIFS(CERT_ACT_POA!AM:AM,CERT_ACT_POA!C:C,A183)</f>
        <v>0</v>
      </c>
      <c r="CY183" s="565" t="str">
        <f t="shared" si="317"/>
        <v/>
      </c>
      <c r="CZ183" s="566">
        <f>SUMIFS(CERT_ACT_POA!$AD:$AD,CERT_ACT_POA!$C:$C,POA_GC_2025!$A183)</f>
        <v>0</v>
      </c>
      <c r="DA183" s="566">
        <f>SUMIFS(CERT_ACT_POA!$AE:$AE,CERT_ACT_POA!$C:$C,POA_GC_2025!$A183)</f>
        <v>0</v>
      </c>
      <c r="DB183" s="566">
        <f>SUMIFS(CERT_ACT_POA!$AF:$AF,CERT_ACT_POA!$C:$C,POA_GC_2025!$A183)</f>
        <v>0</v>
      </c>
      <c r="DC183" s="552" t="str">
        <f t="shared" si="318"/>
        <v/>
      </c>
      <c r="DD183" s="509"/>
      <c r="DE183" s="573"/>
      <c r="DF183" s="574">
        <f>SUMIFS(CERT_PRES!$M:$M,CERT_PRES!$A:$A,$A183)</f>
        <v>0</v>
      </c>
      <c r="DG183" s="574">
        <f>SUMIFS(CERT_PRES!$O:$O,CERT_PRES!$A:$A,$A183)</f>
        <v>0</v>
      </c>
      <c r="DH183" s="574">
        <f>SUMIFS(CERT_PRES!$P:$P,CERT_PRES!$A:$A,$A183)</f>
        <v>0</v>
      </c>
      <c r="DI183" s="587">
        <f t="shared" si="319"/>
        <v>0</v>
      </c>
      <c r="DJ183" s="668">
        <f>IFERROR(VLOOKUP($A183,CERT_PRES!$A$6:$L$3884,12,0),0)</f>
        <v>0</v>
      </c>
      <c r="DK183" s="574" t="str">
        <f t="shared" si="320"/>
        <v/>
      </c>
      <c r="DL183" s="574" t="str">
        <f t="shared" si="321"/>
        <v/>
      </c>
      <c r="DM183" s="574" t="str">
        <f t="shared" si="322"/>
        <v/>
      </c>
      <c r="DN183" s="574" t="str">
        <f t="shared" si="323"/>
        <v/>
      </c>
      <c r="DO183" s="588">
        <f>IFERROR(VLOOKUP(A183,#REF!,82,0),0)</f>
        <v>0</v>
      </c>
      <c r="DP183" s="589">
        <f t="shared" si="324"/>
        <v>0</v>
      </c>
      <c r="DQ183" s="590">
        <f t="shared" si="325"/>
        <v>0</v>
      </c>
    </row>
    <row r="184" spans="1:121" s="39" customFormat="1" ht="17.25" customHeight="1">
      <c r="A184" s="3"/>
      <c r="B184" s="470"/>
      <c r="C184" s="218"/>
      <c r="D184" s="471"/>
      <c r="E184" s="474"/>
      <c r="F184" s="471"/>
      <c r="G184" s="472"/>
      <c r="H184" s="473"/>
      <c r="I184" s="486"/>
      <c r="J184" s="472"/>
      <c r="K184" s="487"/>
      <c r="L184" s="487"/>
      <c r="M184" s="488"/>
      <c r="N184" s="489"/>
      <c r="O184" s="490"/>
      <c r="P184" s="491"/>
      <c r="Q184" s="496"/>
      <c r="R184" s="490"/>
      <c r="S184" s="497"/>
      <c r="T184" s="497"/>
      <c r="U184" s="498"/>
      <c r="V184" s="499"/>
      <c r="W184" s="499"/>
      <c r="X184" s="500"/>
      <c r="Y184" s="507"/>
      <c r="Z184" s="507"/>
      <c r="AA184" s="508"/>
      <c r="AB184" s="509"/>
      <c r="AC184" s="510"/>
      <c r="AD184" s="511"/>
      <c r="AE184" s="512"/>
      <c r="AF184" s="512"/>
      <c r="AG184" s="512"/>
      <c r="AH184" s="512"/>
      <c r="AI184" s="512"/>
      <c r="AJ184" s="519"/>
      <c r="AK184" s="512"/>
      <c r="AL184" s="512"/>
      <c r="AM184" s="511"/>
      <c r="AN184" s="520"/>
      <c r="AO184" s="520"/>
      <c r="AP184" s="520"/>
      <c r="AQ184" s="520"/>
      <c r="AR184" s="520"/>
      <c r="AS184" s="520"/>
      <c r="AT184" s="520"/>
      <c r="AU184" s="520"/>
      <c r="AV184" s="520"/>
      <c r="AW184" s="520"/>
      <c r="AX184" s="520"/>
      <c r="AY184" s="520"/>
      <c r="AZ184" s="533"/>
      <c r="BA184" s="509"/>
      <c r="BB184" s="534"/>
      <c r="BC184" s="534"/>
      <c r="BD184" s="534"/>
      <c r="BE184" s="520"/>
      <c r="BF184" s="539"/>
      <c r="BG184" s="520"/>
      <c r="BH184" s="539"/>
      <c r="BI184" s="520"/>
      <c r="BJ184" s="539"/>
      <c r="BK184" s="520"/>
      <c r="BL184" s="539"/>
      <c r="BM184" s="520"/>
      <c r="BN184" s="539"/>
      <c r="BO184" s="520"/>
      <c r="BP184" s="539"/>
      <c r="BQ184" s="520"/>
      <c r="BR184" s="539"/>
      <c r="BS184" s="520"/>
      <c r="BT184" s="539"/>
      <c r="BU184" s="520"/>
      <c r="BV184" s="539"/>
      <c r="BW184" s="520"/>
      <c r="BX184" s="539"/>
      <c r="BY184" s="520"/>
      <c r="BZ184" s="539"/>
      <c r="CA184" s="520"/>
      <c r="CB184" s="533"/>
      <c r="CC184" s="533"/>
      <c r="CD184" s="552" t="str">
        <f t="shared" si="310"/>
        <v>NO</v>
      </c>
      <c r="CE184" s="553" t="str">
        <f t="shared" si="311"/>
        <v>VALIDADO</v>
      </c>
      <c r="CF184" s="554">
        <f>+((SUMIFS(REPROGRAM!$U:$U,REPROGRAM!$B:$B,$A184,REPROGRAM!$AA:$AA,"NO"))-(SUMIFS(REPROGRAM!$V:$V,REPROGRAM!$B:$B,$A184,REPROGRAM!$AA:$AA,"NO")))</f>
        <v>0</v>
      </c>
      <c r="CG184" s="554">
        <f t="shared" si="312"/>
        <v>0</v>
      </c>
      <c r="CH184" s="554">
        <f t="shared" si="313"/>
        <v>0</v>
      </c>
      <c r="CI184" s="555" t="str">
        <f t="array" ref="CI184">IF(B184="","",INDEX(CATALOGO!C:C,MATCH(B184,CATALOGO!A:A,0)))</f>
        <v/>
      </c>
      <c r="CJ184" s="555" t="str">
        <f t="array" ref="CJ184">IF(B184="","",INDEX(CATALOGO!B:B,MATCH(B184,CATALOGO!A:A,0)))</f>
        <v/>
      </c>
      <c r="CK184" s="497" t="str">
        <f>IF(D184="","",INDEX(CATALOGO!G:G,MATCH(D184,CATALOGO!D:D,0)))</f>
        <v/>
      </c>
      <c r="CL184" s="497" t="str">
        <f>IF(D184="","",INDEX(CATALOGO!H:H,MATCH(D184,CATALOGO!D:D,0)))</f>
        <v/>
      </c>
      <c r="CM184" s="497" t="str">
        <f>IF(D184="","",INDEX(CATALOGO!I:I,MATCH(D184,CATALOGO!D:D,0)))</f>
        <v/>
      </c>
      <c r="CN184" s="556" t="str">
        <f t="array" ref="CN184">IF(H184="","",INDEX(CATALOGO!AE:AE,MATCH(H184,CATALOGO!AC:AC,0)))</f>
        <v/>
      </c>
      <c r="CO184" s="497" t="str">
        <f t="shared" si="314"/>
        <v/>
      </c>
      <c r="CP184" s="497" t="str">
        <f>IF(E184="","",INDEX(CATALOGO!K:K,MATCH(POA_GC_2025!E184,CATALOGO!J:J,0)))</f>
        <v/>
      </c>
      <c r="CQ184" s="497" t="str">
        <f t="shared" si="315"/>
        <v/>
      </c>
      <c r="CR184" s="497" t="str">
        <f t="shared" si="316"/>
        <v/>
      </c>
      <c r="CS184" s="562" t="str">
        <f>IFERROR(VLOOKUP(E184,CATALOGO!$AY$3:$AZ$24,2,0)," ")</f>
        <v xml:space="preserve"> </v>
      </c>
      <c r="CT184" s="563" t="str">
        <f>IF(E184="","",INDEX(CATALOGO!AK:AK,MATCH(POA_GC_2025!E184,CATALOGO!AN:AN,0)))</f>
        <v/>
      </c>
      <c r="CU184" s="563" t="str">
        <f>IF(E184="","",INDEX(CATALOGO!AL:AL,MATCH(POA_GC_2025!E184,CATALOGO!AN:AN,0)))</f>
        <v/>
      </c>
      <c r="CV184" s="552" t="str">
        <f>IF(CU184="","",INDEX(CATALOGO!AM:AM,MATCH(POA_GC_2025!CU184,CATALOGO!AL:AL,0)))</f>
        <v/>
      </c>
      <c r="CW184" s="564"/>
      <c r="CX184" s="565">
        <f>SUMIFS(CERT_ACT_POA!AM:AM,CERT_ACT_POA!C:C,A184)</f>
        <v>0</v>
      </c>
      <c r="CY184" s="565" t="str">
        <f t="shared" si="317"/>
        <v/>
      </c>
      <c r="CZ184" s="566">
        <f>SUMIFS(CERT_ACT_POA!$AD:$AD,CERT_ACT_POA!$C:$C,POA_GC_2025!$A184)</f>
        <v>0</v>
      </c>
      <c r="DA184" s="566">
        <f>SUMIFS(CERT_ACT_POA!$AE:$AE,CERT_ACT_POA!$C:$C,POA_GC_2025!$A184)</f>
        <v>0</v>
      </c>
      <c r="DB184" s="566">
        <f>SUMIFS(CERT_ACT_POA!$AF:$AF,CERT_ACT_POA!$C:$C,POA_GC_2025!$A184)</f>
        <v>0</v>
      </c>
      <c r="DC184" s="552" t="str">
        <f t="shared" si="318"/>
        <v/>
      </c>
      <c r="DD184" s="509"/>
      <c r="DE184" s="573"/>
      <c r="DF184" s="574">
        <f>SUMIFS(CERT_PRES!$M:$M,CERT_PRES!$A:$A,$A184)</f>
        <v>0</v>
      </c>
      <c r="DG184" s="574">
        <f>SUMIFS(CERT_PRES!$O:$O,CERT_PRES!$A:$A,$A184)</f>
        <v>0</v>
      </c>
      <c r="DH184" s="574">
        <f>SUMIFS(CERT_PRES!$P:$P,CERT_PRES!$A:$A,$A184)</f>
        <v>0</v>
      </c>
      <c r="DI184" s="587">
        <f t="shared" si="319"/>
        <v>0</v>
      </c>
      <c r="DJ184" s="668">
        <f>IFERROR(VLOOKUP($A184,CERT_PRES!$A$6:$L$3884,12,0),0)</f>
        <v>0</v>
      </c>
      <c r="DK184" s="574" t="str">
        <f t="shared" si="320"/>
        <v/>
      </c>
      <c r="DL184" s="574" t="str">
        <f t="shared" si="321"/>
        <v/>
      </c>
      <c r="DM184" s="574" t="str">
        <f t="shared" si="322"/>
        <v/>
      </c>
      <c r="DN184" s="574" t="str">
        <f t="shared" si="323"/>
        <v/>
      </c>
      <c r="DO184" s="588">
        <f>IFERROR(VLOOKUP(A184,#REF!,82,0),0)</f>
        <v>0</v>
      </c>
      <c r="DP184" s="589">
        <f t="shared" si="324"/>
        <v>0</v>
      </c>
      <c r="DQ184" s="590">
        <f t="shared" si="325"/>
        <v>0</v>
      </c>
    </row>
    <row r="185" spans="1:121" s="39" customFormat="1" ht="17.25" customHeight="1">
      <c r="A185" s="3"/>
      <c r="B185" s="470"/>
      <c r="C185" s="218"/>
      <c r="D185" s="471"/>
      <c r="E185" s="474"/>
      <c r="F185" s="471"/>
      <c r="G185" s="472"/>
      <c r="H185" s="473"/>
      <c r="I185" s="486"/>
      <c r="J185" s="472"/>
      <c r="K185" s="487"/>
      <c r="L185" s="487"/>
      <c r="M185" s="488"/>
      <c r="N185" s="489"/>
      <c r="O185" s="490"/>
      <c r="P185" s="491"/>
      <c r="Q185" s="496"/>
      <c r="R185" s="490"/>
      <c r="S185" s="497"/>
      <c r="T185" s="497"/>
      <c r="U185" s="498"/>
      <c r="V185" s="499"/>
      <c r="W185" s="499"/>
      <c r="X185" s="500"/>
      <c r="Y185" s="507"/>
      <c r="Z185" s="507"/>
      <c r="AA185" s="508"/>
      <c r="AB185" s="509"/>
      <c r="AC185" s="510"/>
      <c r="AD185" s="511"/>
      <c r="AE185" s="512"/>
      <c r="AF185" s="512"/>
      <c r="AG185" s="512"/>
      <c r="AH185" s="512"/>
      <c r="AI185" s="512"/>
      <c r="AJ185" s="519"/>
      <c r="AK185" s="512"/>
      <c r="AL185" s="512"/>
      <c r="AM185" s="511"/>
      <c r="AN185" s="520"/>
      <c r="AO185" s="520"/>
      <c r="AP185" s="520"/>
      <c r="AQ185" s="520"/>
      <c r="AR185" s="520"/>
      <c r="AS185" s="520"/>
      <c r="AT185" s="520"/>
      <c r="AU185" s="520"/>
      <c r="AV185" s="520"/>
      <c r="AW185" s="520"/>
      <c r="AX185" s="520"/>
      <c r="AY185" s="520"/>
      <c r="AZ185" s="533"/>
      <c r="BA185" s="509"/>
      <c r="BB185" s="534"/>
      <c r="BC185" s="534"/>
      <c r="BD185" s="534"/>
      <c r="BE185" s="520"/>
      <c r="BF185" s="539"/>
      <c r="BG185" s="520"/>
      <c r="BH185" s="539"/>
      <c r="BI185" s="520"/>
      <c r="BJ185" s="539"/>
      <c r="BK185" s="520"/>
      <c r="BL185" s="539"/>
      <c r="BM185" s="520"/>
      <c r="BN185" s="539"/>
      <c r="BO185" s="520"/>
      <c r="BP185" s="539"/>
      <c r="BQ185" s="520"/>
      <c r="BR185" s="539"/>
      <c r="BS185" s="520"/>
      <c r="BT185" s="539"/>
      <c r="BU185" s="520"/>
      <c r="BV185" s="539"/>
      <c r="BW185" s="520"/>
      <c r="BX185" s="539"/>
      <c r="BY185" s="520"/>
      <c r="BZ185" s="539"/>
      <c r="CA185" s="520"/>
      <c r="CB185" s="533"/>
      <c r="CC185" s="533"/>
      <c r="CD185" s="552" t="str">
        <f t="shared" si="310"/>
        <v>NO</v>
      </c>
      <c r="CE185" s="553" t="str">
        <f t="shared" si="311"/>
        <v>VALIDADO</v>
      </c>
      <c r="CF185" s="554">
        <f>+((SUMIFS(REPROGRAM!$U:$U,REPROGRAM!$B:$B,$A185,REPROGRAM!$AA:$AA,"NO"))-(SUMIFS(REPROGRAM!$V:$V,REPROGRAM!$B:$B,$A185,REPROGRAM!$AA:$AA,"NO")))</f>
        <v>0</v>
      </c>
      <c r="CG185" s="554">
        <f t="shared" si="312"/>
        <v>0</v>
      </c>
      <c r="CH185" s="554">
        <f t="shared" si="313"/>
        <v>0</v>
      </c>
      <c r="CI185" s="555" t="str">
        <f t="array" ref="CI185">IF(B185="","",INDEX(CATALOGO!C:C,MATCH(B185,CATALOGO!A:A,0)))</f>
        <v/>
      </c>
      <c r="CJ185" s="555" t="str">
        <f t="array" ref="CJ185">IF(B185="","",INDEX(CATALOGO!B:B,MATCH(B185,CATALOGO!A:A,0)))</f>
        <v/>
      </c>
      <c r="CK185" s="497" t="str">
        <f>IF(D185="","",INDEX(CATALOGO!G:G,MATCH(D185,CATALOGO!D:D,0)))</f>
        <v/>
      </c>
      <c r="CL185" s="497" t="str">
        <f>IF(D185="","",INDEX(CATALOGO!H:H,MATCH(D185,CATALOGO!D:D,0)))</f>
        <v/>
      </c>
      <c r="CM185" s="497" t="str">
        <f>IF(D185="","",INDEX(CATALOGO!I:I,MATCH(D185,CATALOGO!D:D,0)))</f>
        <v/>
      </c>
      <c r="CN185" s="556" t="str">
        <f t="array" ref="CN185">IF(H185="","",INDEX(CATALOGO!AE:AE,MATCH(H185,CATALOGO!AC:AC,0)))</f>
        <v/>
      </c>
      <c r="CO185" s="497" t="str">
        <f t="shared" si="314"/>
        <v/>
      </c>
      <c r="CP185" s="497" t="str">
        <f>IF(E185="","",INDEX(CATALOGO!K:K,MATCH(POA_GC_2025!E185,CATALOGO!J:J,0)))</f>
        <v/>
      </c>
      <c r="CQ185" s="497" t="str">
        <f t="shared" si="315"/>
        <v/>
      </c>
      <c r="CR185" s="497" t="str">
        <f t="shared" si="316"/>
        <v/>
      </c>
      <c r="CS185" s="562" t="str">
        <f>IFERROR(VLOOKUP(E185,CATALOGO!$AY$3:$AZ$24,2,0)," ")</f>
        <v xml:space="preserve"> </v>
      </c>
      <c r="CT185" s="563" t="str">
        <f>IF(E185="","",INDEX(CATALOGO!AK:AK,MATCH(POA_GC_2025!E185,CATALOGO!AN:AN,0)))</f>
        <v/>
      </c>
      <c r="CU185" s="563" t="str">
        <f>IF(E185="","",INDEX(CATALOGO!AL:AL,MATCH(POA_GC_2025!E185,CATALOGO!AN:AN,0)))</f>
        <v/>
      </c>
      <c r="CV185" s="552" t="str">
        <f>IF(CU185="","",INDEX(CATALOGO!AM:AM,MATCH(POA_GC_2025!CU185,CATALOGO!AL:AL,0)))</f>
        <v/>
      </c>
      <c r="CW185" s="564"/>
      <c r="CX185" s="565">
        <f>SUMIFS(CERT_ACT_POA!AM:AM,CERT_ACT_POA!C:C,A185)</f>
        <v>0</v>
      </c>
      <c r="CY185" s="565" t="str">
        <f t="shared" si="317"/>
        <v/>
      </c>
      <c r="CZ185" s="566">
        <f>SUMIFS(CERT_ACT_POA!$AD:$AD,CERT_ACT_POA!$C:$C,POA_GC_2025!$A185)</f>
        <v>0</v>
      </c>
      <c r="DA185" s="566">
        <f>SUMIFS(CERT_ACT_POA!$AE:$AE,CERT_ACT_POA!$C:$C,POA_GC_2025!$A185)</f>
        <v>0</v>
      </c>
      <c r="DB185" s="566">
        <f>SUMIFS(CERT_ACT_POA!$AF:$AF,CERT_ACT_POA!$C:$C,POA_GC_2025!$A185)</f>
        <v>0</v>
      </c>
      <c r="DC185" s="552" t="str">
        <f t="shared" si="318"/>
        <v/>
      </c>
      <c r="DD185" s="509"/>
      <c r="DE185" s="573"/>
      <c r="DF185" s="574">
        <f>SUMIFS(CERT_PRES!$M:$M,CERT_PRES!$A:$A,$A185)</f>
        <v>0</v>
      </c>
      <c r="DG185" s="574">
        <f>SUMIFS(CERT_PRES!$O:$O,CERT_PRES!$A:$A,$A185)</f>
        <v>0</v>
      </c>
      <c r="DH185" s="574">
        <f>SUMIFS(CERT_PRES!$P:$P,CERT_PRES!$A:$A,$A185)</f>
        <v>0</v>
      </c>
      <c r="DI185" s="587">
        <f t="shared" si="319"/>
        <v>0</v>
      </c>
      <c r="DJ185" s="668">
        <f>IFERROR(VLOOKUP($A185,CERT_PRES!$A$6:$L$3884,12,0),0)</f>
        <v>0</v>
      </c>
      <c r="DK185" s="574" t="str">
        <f t="shared" si="320"/>
        <v/>
      </c>
      <c r="DL185" s="574" t="str">
        <f t="shared" si="321"/>
        <v/>
      </c>
      <c r="DM185" s="574" t="str">
        <f t="shared" si="322"/>
        <v/>
      </c>
      <c r="DN185" s="574" t="str">
        <f t="shared" si="323"/>
        <v/>
      </c>
      <c r="DO185" s="588">
        <f>IFERROR(VLOOKUP(A185,#REF!,82,0),0)</f>
        <v>0</v>
      </c>
      <c r="DP185" s="589">
        <f t="shared" si="324"/>
        <v>0</v>
      </c>
      <c r="DQ185" s="590">
        <f t="shared" si="325"/>
        <v>0</v>
      </c>
    </row>
    <row r="186" spans="1:121" s="39" customFormat="1" ht="17.25" customHeight="1">
      <c r="A186" s="3"/>
      <c r="B186" s="470"/>
      <c r="C186" s="218"/>
      <c r="D186" s="471"/>
      <c r="E186" s="474"/>
      <c r="F186" s="471"/>
      <c r="G186" s="472"/>
      <c r="H186" s="473"/>
      <c r="I186" s="486"/>
      <c r="J186" s="472"/>
      <c r="K186" s="487"/>
      <c r="L186" s="487"/>
      <c r="M186" s="488"/>
      <c r="N186" s="489"/>
      <c r="O186" s="490"/>
      <c r="P186" s="491"/>
      <c r="Q186" s="496"/>
      <c r="R186" s="490"/>
      <c r="S186" s="497"/>
      <c r="T186" s="497"/>
      <c r="U186" s="498"/>
      <c r="V186" s="499"/>
      <c r="W186" s="499"/>
      <c r="X186" s="500"/>
      <c r="Y186" s="507"/>
      <c r="Z186" s="507"/>
      <c r="AA186" s="508"/>
      <c r="AB186" s="509"/>
      <c r="AC186" s="510"/>
      <c r="AD186" s="511"/>
      <c r="AE186" s="512"/>
      <c r="AF186" s="512"/>
      <c r="AG186" s="512"/>
      <c r="AH186" s="512"/>
      <c r="AI186" s="512"/>
      <c r="AJ186" s="519"/>
      <c r="AK186" s="512"/>
      <c r="AL186" s="512"/>
      <c r="AM186" s="511"/>
      <c r="AN186" s="520"/>
      <c r="AO186" s="520"/>
      <c r="AP186" s="520"/>
      <c r="AQ186" s="520"/>
      <c r="AR186" s="520"/>
      <c r="AS186" s="520"/>
      <c r="AT186" s="520"/>
      <c r="AU186" s="520"/>
      <c r="AV186" s="520"/>
      <c r="AW186" s="520"/>
      <c r="AX186" s="520"/>
      <c r="AY186" s="520"/>
      <c r="AZ186" s="533"/>
      <c r="BA186" s="509"/>
      <c r="BB186" s="534"/>
      <c r="BC186" s="534"/>
      <c r="BD186" s="534"/>
      <c r="BE186" s="520"/>
      <c r="BF186" s="539"/>
      <c r="BG186" s="520"/>
      <c r="BH186" s="539"/>
      <c r="BI186" s="520"/>
      <c r="BJ186" s="539"/>
      <c r="BK186" s="520"/>
      <c r="BL186" s="539"/>
      <c r="BM186" s="520"/>
      <c r="BN186" s="539"/>
      <c r="BO186" s="520"/>
      <c r="BP186" s="539"/>
      <c r="BQ186" s="520"/>
      <c r="BR186" s="539"/>
      <c r="BS186" s="520"/>
      <c r="BT186" s="539"/>
      <c r="BU186" s="520"/>
      <c r="BV186" s="539"/>
      <c r="BW186" s="520"/>
      <c r="BX186" s="539"/>
      <c r="BY186" s="520"/>
      <c r="BZ186" s="539"/>
      <c r="CA186" s="520"/>
      <c r="CB186" s="533"/>
      <c r="CC186" s="533"/>
      <c r="CD186" s="552" t="str">
        <f t="shared" si="310"/>
        <v>NO</v>
      </c>
      <c r="CE186" s="553" t="str">
        <f t="shared" si="311"/>
        <v>VALIDADO</v>
      </c>
      <c r="CF186" s="554">
        <f>+((SUMIFS(REPROGRAM!$U:$U,REPROGRAM!$B:$B,$A186,REPROGRAM!$AA:$AA,"NO"))-(SUMIFS(REPROGRAM!$V:$V,REPROGRAM!$B:$B,$A186,REPROGRAM!$AA:$AA,"NO")))</f>
        <v>0</v>
      </c>
      <c r="CG186" s="554">
        <f t="shared" si="312"/>
        <v>0</v>
      </c>
      <c r="CH186" s="554">
        <f t="shared" si="313"/>
        <v>0</v>
      </c>
      <c r="CI186" s="555" t="str">
        <f t="array" ref="CI186">IF(B186="","",INDEX(CATALOGO!C:C,MATCH(B186,CATALOGO!A:A,0)))</f>
        <v/>
      </c>
      <c r="CJ186" s="555" t="str">
        <f t="array" ref="CJ186">IF(B186="","",INDEX(CATALOGO!B:B,MATCH(B186,CATALOGO!A:A,0)))</f>
        <v/>
      </c>
      <c r="CK186" s="497" t="str">
        <f>IF(D186="","",INDEX(CATALOGO!G:G,MATCH(D186,CATALOGO!D:D,0)))</f>
        <v/>
      </c>
      <c r="CL186" s="497" t="str">
        <f>IF(D186="","",INDEX(CATALOGO!H:H,MATCH(D186,CATALOGO!D:D,0)))</f>
        <v/>
      </c>
      <c r="CM186" s="497" t="str">
        <f>IF(D186="","",INDEX(CATALOGO!I:I,MATCH(D186,CATALOGO!D:D,0)))</f>
        <v/>
      </c>
      <c r="CN186" s="556" t="str">
        <f t="array" ref="CN186">IF(H186="","",INDEX(CATALOGO!AE:AE,MATCH(H186,CATALOGO!AC:AC,0)))</f>
        <v/>
      </c>
      <c r="CO186" s="497" t="str">
        <f t="shared" si="314"/>
        <v/>
      </c>
      <c r="CP186" s="497" t="str">
        <f>IF(E186="","",INDEX(CATALOGO!K:K,MATCH(POA_GC_2025!E186,CATALOGO!J:J,0)))</f>
        <v/>
      </c>
      <c r="CQ186" s="497" t="str">
        <f t="shared" si="315"/>
        <v/>
      </c>
      <c r="CR186" s="497" t="str">
        <f t="shared" si="316"/>
        <v/>
      </c>
      <c r="CS186" s="562" t="str">
        <f>IFERROR(VLOOKUP(E186,CATALOGO!$AY$3:$AZ$24,2,0)," ")</f>
        <v xml:space="preserve"> </v>
      </c>
      <c r="CT186" s="563" t="str">
        <f>IF(E186="","",INDEX(CATALOGO!AK:AK,MATCH(POA_GC_2025!E186,CATALOGO!AN:AN,0)))</f>
        <v/>
      </c>
      <c r="CU186" s="563" t="str">
        <f>IF(E186="","",INDEX(CATALOGO!AL:AL,MATCH(POA_GC_2025!E186,CATALOGO!AN:AN,0)))</f>
        <v/>
      </c>
      <c r="CV186" s="552" t="str">
        <f>IF(CU186="","",INDEX(CATALOGO!AM:AM,MATCH(POA_GC_2025!CU186,CATALOGO!AL:AL,0)))</f>
        <v/>
      </c>
      <c r="CW186" s="564"/>
      <c r="CX186" s="565">
        <f>SUMIFS(CERT_ACT_POA!AM:AM,CERT_ACT_POA!C:C,A186)</f>
        <v>0</v>
      </c>
      <c r="CY186" s="565" t="str">
        <f t="shared" si="317"/>
        <v/>
      </c>
      <c r="CZ186" s="566">
        <f>SUMIFS(CERT_ACT_POA!$AD:$AD,CERT_ACT_POA!$C:$C,POA_GC_2025!$A186)</f>
        <v>0</v>
      </c>
      <c r="DA186" s="566">
        <f>SUMIFS(CERT_ACT_POA!$AE:$AE,CERT_ACT_POA!$C:$C,POA_GC_2025!$A186)</f>
        <v>0</v>
      </c>
      <c r="DB186" s="566">
        <f>SUMIFS(CERT_ACT_POA!$AF:$AF,CERT_ACT_POA!$C:$C,POA_GC_2025!$A186)</f>
        <v>0</v>
      </c>
      <c r="DC186" s="552" t="str">
        <f t="shared" si="318"/>
        <v/>
      </c>
      <c r="DD186" s="509"/>
      <c r="DE186" s="573"/>
      <c r="DF186" s="574">
        <f>SUMIFS(CERT_PRES!$M:$M,CERT_PRES!$A:$A,$A186)</f>
        <v>0</v>
      </c>
      <c r="DG186" s="574">
        <f>SUMIFS(CERT_PRES!$O:$O,CERT_PRES!$A:$A,$A186)</f>
        <v>0</v>
      </c>
      <c r="DH186" s="574">
        <f>SUMIFS(CERT_PRES!$P:$P,CERT_PRES!$A:$A,$A186)</f>
        <v>0</v>
      </c>
      <c r="DI186" s="587">
        <f t="shared" si="319"/>
        <v>0</v>
      </c>
      <c r="DJ186" s="668">
        <f>IFERROR(VLOOKUP($A186,CERT_PRES!$A$6:$L$3884,12,0),0)</f>
        <v>0</v>
      </c>
      <c r="DK186" s="574" t="str">
        <f t="shared" si="320"/>
        <v/>
      </c>
      <c r="DL186" s="574" t="str">
        <f t="shared" si="321"/>
        <v/>
      </c>
      <c r="DM186" s="574" t="str">
        <f t="shared" si="322"/>
        <v/>
      </c>
      <c r="DN186" s="574" t="str">
        <f t="shared" si="323"/>
        <v/>
      </c>
      <c r="DO186" s="588">
        <f>IFERROR(VLOOKUP(A186,#REF!,82,0),0)</f>
        <v>0</v>
      </c>
      <c r="DP186" s="589">
        <f t="shared" si="324"/>
        <v>0</v>
      </c>
      <c r="DQ186" s="590">
        <f t="shared" si="325"/>
        <v>0</v>
      </c>
    </row>
    <row r="187" spans="1:121" s="39" customFormat="1" ht="17.25" customHeight="1">
      <c r="A187" s="3"/>
      <c r="B187" s="470" t="str">
        <f>IF(D187="","",INDEX(CATALOGO!E:E,MATCH(D187,CATALOGO!D:D,0)))</f>
        <v/>
      </c>
      <c r="C187" s="218"/>
      <c r="D187" s="471"/>
      <c r="E187" s="474"/>
      <c r="F187" s="471" t="str">
        <f t="shared" ref="F187:F193" si="326">IF(E187="","","000")</f>
        <v/>
      </c>
      <c r="G187" s="472"/>
      <c r="H187" s="473"/>
      <c r="I187" s="486"/>
      <c r="J187" s="472"/>
      <c r="K187" s="487" t="str">
        <f>IF(J187="","",INDEX(CATALOGO!AT:AT,MATCH(POA_GC_2025!J187,CATALOGO!AS:AS,0)))</f>
        <v/>
      </c>
      <c r="L187" s="487" t="str">
        <f>IF(J187="","",INDEX(CATALOGO!AV:AV,MATCH(POA_GC_2025!J187,CATALOGO!AS:AS,0)))</f>
        <v/>
      </c>
      <c r="M187" s="488" t="str">
        <f>IF(D187="","",INDEX(CATALOGO!E:E,MATCH(D187,CATALOGO!D:D,0)))</f>
        <v/>
      </c>
      <c r="N187" s="489" t="str">
        <f>IF(E187="","",INDEX(CATALOGO!L:L,MATCH(POA_GC_2025!E187,CATALOGO!J:J,0)))</f>
        <v/>
      </c>
      <c r="O187" s="490" t="str">
        <f t="shared" ref="O187:O193" si="327">IF(CQ187="CORRIENTE","SIN PROYECTO","")</f>
        <v/>
      </c>
      <c r="P187" s="491" t="str">
        <f>IF(CR187="","",INDEX(CATALOGO!Q:Q,MATCH(POA_GC_2025!CR187,CATALOGO!P:P,0)))</f>
        <v/>
      </c>
      <c r="Q187" s="496" t="str">
        <f>IF(H187="","",INDEX(CATALOGO!AD:AD,MATCH(POA_GC_2025!H187,CATALOGO!AC:AC,0)))</f>
        <v/>
      </c>
      <c r="R187" s="490" t="str">
        <f t="array" ref="R187">IF(J187="","",INDEX(CATALOGO!AR:AR,MATCH(J187,CATALOGO!AS:AS,0)))</f>
        <v/>
      </c>
      <c r="S187" s="497" t="str">
        <f>IF(K187="","",INDEX(CATALOGO!AU:AU,MATCH(K187,CATALOGO!AT:AT,0)))</f>
        <v/>
      </c>
      <c r="T187" s="497" t="str">
        <f>IF(L187="","",INDEX(CATALOGO!AW:AW,MATCH(POA_GC_2025!L187,CATALOGO!AV:AV,0)))</f>
        <v/>
      </c>
      <c r="U187" s="498"/>
      <c r="V187" s="499"/>
      <c r="W187" s="499"/>
      <c r="X187" s="500" t="str">
        <f t="array" ref="X187">IF(H187="","",INDEX(CATALOGO!AH:AH,MATCH(H187,CATALOGO!AC:AC,0)))</f>
        <v/>
      </c>
      <c r="Y187" s="507" t="str">
        <f t="array" ref="Y187">IF(H187="","",INDEX(CATALOGO!AF:AF,MATCH(H187,CATALOGO!AC:AC,0)))</f>
        <v/>
      </c>
      <c r="Z187" s="507" t="str">
        <f t="array" ref="Z187">IF(H187="","",INDEX(CATALOGO!AG:AG,MATCH(H187,CATALOGO!AC:AC,0)))</f>
        <v/>
      </c>
      <c r="AA187" s="508"/>
      <c r="AB187" s="509"/>
      <c r="AC187" s="510"/>
      <c r="AD187" s="511"/>
      <c r="AE187" s="512"/>
      <c r="AF187" s="512"/>
      <c r="AG187" s="512"/>
      <c r="AH187" s="512"/>
      <c r="AI187" s="512"/>
      <c r="AJ187" s="519"/>
      <c r="AK187" s="512"/>
      <c r="AL187" s="512"/>
      <c r="AM187" s="511"/>
      <c r="AN187" s="520"/>
      <c r="AO187" s="520"/>
      <c r="AP187" s="520"/>
      <c r="AQ187" s="520"/>
      <c r="AR187" s="520"/>
      <c r="AS187" s="520"/>
      <c r="AT187" s="520"/>
      <c r="AU187" s="520"/>
      <c r="AV187" s="520"/>
      <c r="AW187" s="520"/>
      <c r="AX187" s="520"/>
      <c r="AY187" s="520"/>
      <c r="AZ187" s="533">
        <f t="shared" ref="AZ187:AZ193" si="328">AN187+AO187+AP187+AQ187+AR187+AS187+AT187+AU187+AV187+AW187+AX187+AY187</f>
        <v>0</v>
      </c>
      <c r="BA187" s="509"/>
      <c r="BB187" s="534">
        <f>SUMIFS(REPROGRAM!W:W,REPROGRAM!B:B,POA_GC_2025!A187)</f>
        <v>0</v>
      </c>
      <c r="BC187" s="534">
        <f>SUMIFS(REPROGRAM!Y:Y,REPROGRAM!B:B,POA_GC_2025!A187)</f>
        <v>0</v>
      </c>
      <c r="BD187" s="534">
        <f t="shared" ref="BD187:BD193" si="329">AZ187+BB187-BC187</f>
        <v>0</v>
      </c>
      <c r="BE187" s="520">
        <f t="shared" ref="BE187:BE193" si="330">AN187</f>
        <v>0</v>
      </c>
      <c r="BF187" s="539">
        <f>SUMIFS(CERT_PRES!$P:$P,CERT_PRES!$A:$A,$A187,CERT_PRES!$Q:$Q,"ENERO")</f>
        <v>0</v>
      </c>
      <c r="BG187" s="520">
        <f t="shared" ref="BG187:BG193" si="331">AO187</f>
        <v>0</v>
      </c>
      <c r="BH187" s="539">
        <f>SUMIFS(CERT_PRES!$P:$P,CERT_PRES!$A:$A,$A187,CERT_PRES!$Q:$Q,"FEBRERO")</f>
        <v>0</v>
      </c>
      <c r="BI187" s="520">
        <f t="shared" ref="BI187:BI193" si="332">AP187</f>
        <v>0</v>
      </c>
      <c r="BJ187" s="539">
        <f>SUMIFS(CERT_PRES!$P:$P,CERT_PRES!$A:$A,$A187,CERT_PRES!$Q:$Q,"MARZO")</f>
        <v>0</v>
      </c>
      <c r="BK187" s="520">
        <f t="shared" ref="BK187:BK193" si="333">AQ187</f>
        <v>0</v>
      </c>
      <c r="BL187" s="539">
        <f>SUMIFS(CERT_PRES!$P:$P,CERT_PRES!$A:$A,$A187,CERT_PRES!$Q:$Q,"ABRIL")</f>
        <v>0</v>
      </c>
      <c r="BM187" s="520">
        <f t="shared" ref="BM187:BM193" si="334">AR187</f>
        <v>0</v>
      </c>
      <c r="BN187" s="539">
        <f>SUMIFS(CERT_PRES!$P:$P,CERT_PRES!$A:$A,$A187,CERT_PRES!$Q:$Q,"MAYO")</f>
        <v>0</v>
      </c>
      <c r="BO187" s="520">
        <f t="shared" ref="BO187:BO193" si="335">AS187</f>
        <v>0</v>
      </c>
      <c r="BP187" s="539">
        <f>SUMIFS(CERT_PRES!$P:$P,CERT_PRES!$A:$A,$A187,CERT_PRES!$Q:$Q,"JUNIO")</f>
        <v>0</v>
      </c>
      <c r="BQ187" s="520">
        <f t="shared" ref="BQ187:BQ193" si="336">AT187</f>
        <v>0</v>
      </c>
      <c r="BR187" s="539">
        <f>SUMIFS(CERT_PRES!$P:$P,CERT_PRES!$A:$A,$A187,CERT_PRES!$Q:$Q,"JULIO")</f>
        <v>0</v>
      </c>
      <c r="BS187" s="520">
        <f t="shared" ref="BS187:BS193" si="337">AU187</f>
        <v>0</v>
      </c>
      <c r="BT187" s="539">
        <f>SUMIFS(CERT_PRES!$P:$P,CERT_PRES!$A:$A,$A187,CERT_PRES!$Q:$Q,"AGOSTO")</f>
        <v>0</v>
      </c>
      <c r="BU187" s="520">
        <f t="shared" ref="BU187:BU193" si="338">AV187</f>
        <v>0</v>
      </c>
      <c r="BV187" s="539">
        <f>SUMIFS(CERT_PRES!$P:$P,CERT_PRES!$A:$A,$A187,CERT_PRES!$Q:$Q,"SEPTIEMBRE")</f>
        <v>0</v>
      </c>
      <c r="BW187" s="520">
        <f t="shared" ref="BW187:BW193" si="339">AW187</f>
        <v>0</v>
      </c>
      <c r="BX187" s="539">
        <f>SUMIFS(CERT_PRES!$P:$P,CERT_PRES!$A:$A,$A187,CERT_PRES!$Q:$Q,"OCTUBRE")</f>
        <v>0</v>
      </c>
      <c r="BY187" s="520">
        <f t="shared" ref="BY187:BY193" si="340">AX187</f>
        <v>0</v>
      </c>
      <c r="BZ187" s="539">
        <f>SUMIFS(CERT_PRES!$P:$P,CERT_PRES!$A:$A,$A187,CERT_PRES!$Q:$Q,"NOVIEMBRE")</f>
        <v>0</v>
      </c>
      <c r="CA187" s="520">
        <f t="shared" ref="CA187:CA193" si="341">AY187</f>
        <v>0</v>
      </c>
      <c r="CB187" s="533">
        <f>SUMIFS(CERT_PRES!$P:$P,CERT_PRES!$A:$A,$A187,CERT_PRES!$Q:$Q,"DICIEMBRE")</f>
        <v>0</v>
      </c>
      <c r="CC187" s="533">
        <f t="shared" ref="CC187:CC193" si="342">BE187+BG187+BI187+BK187+BM187+BO187+BQ187+BS187+BU187+BW187+BY187+CA187</f>
        <v>0</v>
      </c>
      <c r="CD187" s="552" t="str">
        <f t="shared" si="310"/>
        <v>NO</v>
      </c>
      <c r="CE187" s="553" t="str">
        <f t="shared" si="311"/>
        <v>VALIDADO</v>
      </c>
      <c r="CF187" s="554">
        <f>+((SUMIFS(REPROGRAM!$U:$U,REPROGRAM!$B:$B,$A187,REPROGRAM!$AA:$AA,"NO"))-(SUMIFS(REPROGRAM!$V:$V,REPROGRAM!$B:$B,$A187,REPROGRAM!$AA:$AA,"NO")))</f>
        <v>0</v>
      </c>
      <c r="CG187" s="554">
        <f t="shared" si="312"/>
        <v>0</v>
      </c>
      <c r="CH187" s="554">
        <f t="shared" si="313"/>
        <v>0</v>
      </c>
      <c r="CI187" s="555" t="str">
        <f t="array" ref="CI187">IF(B187="","",INDEX(CATALOGO!C:C,MATCH(B187,CATALOGO!A:A,0)))</f>
        <v/>
      </c>
      <c r="CJ187" s="555" t="str">
        <f t="array" ref="CJ187">IF(B187="","",INDEX(CATALOGO!B:B,MATCH(B187,CATALOGO!A:A,0)))</f>
        <v/>
      </c>
      <c r="CK187" s="497" t="str">
        <f>IF(D187="","",INDEX(CATALOGO!G:G,MATCH(D187,CATALOGO!D:D,0)))</f>
        <v/>
      </c>
      <c r="CL187" s="497" t="str">
        <f>IF(D187="","",INDEX(CATALOGO!H:H,MATCH(D187,CATALOGO!D:D,0)))</f>
        <v/>
      </c>
      <c r="CM187" s="497" t="str">
        <f>IF(D187="","",INDEX(CATALOGO!I:I,MATCH(D187,CATALOGO!D:D,0)))</f>
        <v/>
      </c>
      <c r="CN187" s="556" t="str">
        <f t="array" ref="CN187">IF(H187="","",INDEX(CATALOGO!AE:AE,MATCH(H187,CATALOGO!AC:AC,0)))</f>
        <v/>
      </c>
      <c r="CO187" s="497" t="str">
        <f t="shared" si="314"/>
        <v/>
      </c>
      <c r="CP187" s="497" t="str">
        <f>IF(E187="","",INDEX(CATALOGO!K:K,MATCH(POA_GC_2025!E187,CATALOGO!J:J,0)))</f>
        <v/>
      </c>
      <c r="CQ187" s="497" t="str">
        <f t="shared" si="315"/>
        <v/>
      </c>
      <c r="CR187" s="497" t="str">
        <f t="shared" si="316"/>
        <v/>
      </c>
      <c r="CS187" s="562" t="str">
        <f>IFERROR(VLOOKUP(E187,CATALOGO!$AY$3:$AZ$24,2,0)," ")</f>
        <v xml:space="preserve"> </v>
      </c>
      <c r="CT187" s="563" t="str">
        <f>IF(E187="","",INDEX(CATALOGO!AK:AK,MATCH(POA_GC_2025!E187,CATALOGO!AN:AN,0)))</f>
        <v/>
      </c>
      <c r="CU187" s="563" t="str">
        <f>IF(E187="","",INDEX(CATALOGO!AL:AL,MATCH(POA_GC_2025!E187,CATALOGO!AN:AN,0)))</f>
        <v/>
      </c>
      <c r="CV187" s="552" t="str">
        <f>IF(CU187="","",INDEX(CATALOGO!AM:AM,MATCH(POA_GC_2025!CU187,CATALOGO!AL:AL,0)))</f>
        <v/>
      </c>
      <c r="CW187" s="564"/>
      <c r="CX187" s="565">
        <f>SUMIFS(CERT_ACT_POA!AM:AM,CERT_ACT_POA!C:C,A187)</f>
        <v>0</v>
      </c>
      <c r="CY187" s="565" t="str">
        <f t="shared" si="317"/>
        <v/>
      </c>
      <c r="CZ187" s="566">
        <f>SUMIFS(CERT_ACT_POA!$AD:$AD,CERT_ACT_POA!$C:$C,POA_GC_2025!$A187)</f>
        <v>0</v>
      </c>
      <c r="DA187" s="566">
        <f>SUMIFS(CERT_ACT_POA!$AE:$AE,CERT_ACT_POA!$C:$C,POA_GC_2025!$A187)</f>
        <v>0</v>
      </c>
      <c r="DB187" s="566">
        <f>SUMIFS(CERT_ACT_POA!$AF:$AF,CERT_ACT_POA!$C:$C,POA_GC_2025!$A187)</f>
        <v>0</v>
      </c>
      <c r="DC187" s="552" t="str">
        <f t="shared" si="318"/>
        <v/>
      </c>
      <c r="DD187" s="509"/>
      <c r="DE187" s="573"/>
      <c r="DF187" s="574">
        <f>SUMIFS(CERT_PRES!$M:$M,CERT_PRES!$A:$A,$A187)</f>
        <v>0</v>
      </c>
      <c r="DG187" s="574">
        <f>SUMIFS(CERT_PRES!$O:$O,CERT_PRES!$A:$A,$A187)</f>
        <v>0</v>
      </c>
      <c r="DH187" s="574">
        <f>SUMIFS(CERT_PRES!$P:$P,CERT_PRES!$A:$A,$A187)</f>
        <v>0</v>
      </c>
      <c r="DI187" s="587">
        <f t="shared" si="319"/>
        <v>0</v>
      </c>
      <c r="DJ187" s="668">
        <f>IFERROR(VLOOKUP($A187,CERT_PRES!$A$6:$L$3884,12,0),0)</f>
        <v>0</v>
      </c>
      <c r="DK187" s="574" t="str">
        <f t="shared" si="320"/>
        <v/>
      </c>
      <c r="DL187" s="574" t="str">
        <f t="shared" si="321"/>
        <v/>
      </c>
      <c r="DM187" s="574" t="str">
        <f t="shared" si="322"/>
        <v/>
      </c>
      <c r="DN187" s="574" t="str">
        <f t="shared" si="323"/>
        <v/>
      </c>
      <c r="DO187" s="588">
        <f>IFERROR(VLOOKUP(A187,#REF!,82,0),0)</f>
        <v>0</v>
      </c>
      <c r="DP187" s="589">
        <f t="shared" si="324"/>
        <v>0</v>
      </c>
      <c r="DQ187" s="590">
        <f t="shared" si="325"/>
        <v>0</v>
      </c>
    </row>
    <row r="188" spans="1:121" s="39" customFormat="1" ht="17.25" customHeight="1">
      <c r="A188" s="3"/>
      <c r="B188" s="470" t="str">
        <f>IF(D188="","",INDEX(CATALOGO!E:E,MATCH(D188,CATALOGO!D:D,0)))</f>
        <v/>
      </c>
      <c r="C188" s="218"/>
      <c r="D188" s="471"/>
      <c r="E188" s="474"/>
      <c r="F188" s="471" t="str">
        <f t="shared" si="326"/>
        <v/>
      </c>
      <c r="G188" s="472"/>
      <c r="H188" s="473"/>
      <c r="I188" s="486"/>
      <c r="J188" s="472"/>
      <c r="K188" s="487" t="str">
        <f>IF(J188="","",INDEX(CATALOGO!AT:AT,MATCH(POA_GC_2025!J188,CATALOGO!AS:AS,0)))</f>
        <v/>
      </c>
      <c r="L188" s="487" t="str">
        <f>IF(J188="","",INDEX(CATALOGO!AV:AV,MATCH(POA_GC_2025!J188,CATALOGO!AS:AS,0)))</f>
        <v/>
      </c>
      <c r="M188" s="488" t="str">
        <f>IF(D188="","",INDEX(CATALOGO!E:E,MATCH(D188,CATALOGO!D:D,0)))</f>
        <v/>
      </c>
      <c r="N188" s="489" t="str">
        <f>IF(E188="","",INDEX(CATALOGO!L:L,MATCH(POA_GC_2025!E188,CATALOGO!J:J,0)))</f>
        <v/>
      </c>
      <c r="O188" s="490" t="str">
        <f t="shared" si="327"/>
        <v/>
      </c>
      <c r="P188" s="491" t="str">
        <f>IF(CR188="","",INDEX(CATALOGO!Q:Q,MATCH(POA_GC_2025!CR188,CATALOGO!P:P,0)))</f>
        <v/>
      </c>
      <c r="Q188" s="496" t="str">
        <f>IF(H188="","",INDEX(CATALOGO!AD:AD,MATCH(POA_GC_2025!H188,CATALOGO!AC:AC,0)))</f>
        <v/>
      </c>
      <c r="R188" s="490" t="str">
        <f t="array" ref="R188">IF(J188="","",INDEX(CATALOGO!AR:AR,MATCH(J188,CATALOGO!AS:AS,0)))</f>
        <v/>
      </c>
      <c r="S188" s="497" t="str">
        <f>IF(K188="","",INDEX(CATALOGO!AU:AU,MATCH(K188,CATALOGO!AT:AT,0)))</f>
        <v/>
      </c>
      <c r="T188" s="497" t="str">
        <f>IF(L188="","",INDEX(CATALOGO!AW:AW,MATCH(POA_GC_2025!L188,CATALOGO!AV:AV,0)))</f>
        <v/>
      </c>
      <c r="U188" s="498"/>
      <c r="V188" s="499"/>
      <c r="W188" s="499"/>
      <c r="X188" s="500" t="str">
        <f t="array" ref="X188">IF(H188="","",INDEX(CATALOGO!AH:AH,MATCH(H188,CATALOGO!AC:AC,0)))</f>
        <v/>
      </c>
      <c r="Y188" s="507" t="str">
        <f t="array" ref="Y188">IF(H188="","",INDEX(CATALOGO!AF:AF,MATCH(H188,CATALOGO!AC:AC,0)))</f>
        <v/>
      </c>
      <c r="Z188" s="507" t="str">
        <f t="array" ref="Z188">IF(H188="","",INDEX(CATALOGO!AG:AG,MATCH(H188,CATALOGO!AC:AC,0)))</f>
        <v/>
      </c>
      <c r="AA188" s="508"/>
      <c r="AB188" s="509"/>
      <c r="AC188" s="510"/>
      <c r="AD188" s="511"/>
      <c r="AE188" s="512"/>
      <c r="AF188" s="512"/>
      <c r="AG188" s="512"/>
      <c r="AH188" s="512"/>
      <c r="AI188" s="512"/>
      <c r="AJ188" s="519"/>
      <c r="AK188" s="512"/>
      <c r="AL188" s="512"/>
      <c r="AM188" s="511"/>
      <c r="AN188" s="520"/>
      <c r="AO188" s="520"/>
      <c r="AP188" s="520"/>
      <c r="AQ188" s="520"/>
      <c r="AR188" s="520"/>
      <c r="AS188" s="520"/>
      <c r="AT188" s="520"/>
      <c r="AU188" s="520"/>
      <c r="AV188" s="520"/>
      <c r="AW188" s="520"/>
      <c r="AX188" s="520"/>
      <c r="AY188" s="520"/>
      <c r="AZ188" s="533">
        <f t="shared" si="328"/>
        <v>0</v>
      </c>
      <c r="BA188" s="509"/>
      <c r="BB188" s="534">
        <f>SUMIFS(REPROGRAM!W:W,REPROGRAM!B:B,POA_GC_2025!A188)</f>
        <v>0</v>
      </c>
      <c r="BC188" s="534">
        <f>SUMIFS(REPROGRAM!Y:Y,REPROGRAM!B:B,POA_GC_2025!A188)</f>
        <v>0</v>
      </c>
      <c r="BD188" s="534">
        <f t="shared" si="329"/>
        <v>0</v>
      </c>
      <c r="BE188" s="520">
        <f t="shared" si="330"/>
        <v>0</v>
      </c>
      <c r="BF188" s="539">
        <f>SUMIFS(CERT_PRES!$P:$P,CERT_PRES!$A:$A,$A188,CERT_PRES!$Q:$Q,"ENERO")</f>
        <v>0</v>
      </c>
      <c r="BG188" s="520">
        <f t="shared" si="331"/>
        <v>0</v>
      </c>
      <c r="BH188" s="539">
        <f>SUMIFS(CERT_PRES!$P:$P,CERT_PRES!$A:$A,$A188,CERT_PRES!$Q:$Q,"FEBRERO")</f>
        <v>0</v>
      </c>
      <c r="BI188" s="520">
        <f t="shared" si="332"/>
        <v>0</v>
      </c>
      <c r="BJ188" s="539">
        <f>SUMIFS(CERT_PRES!$P:$P,CERT_PRES!$A:$A,$A188,CERT_PRES!$Q:$Q,"MARZO")</f>
        <v>0</v>
      </c>
      <c r="BK188" s="520">
        <f t="shared" si="333"/>
        <v>0</v>
      </c>
      <c r="BL188" s="539">
        <f>SUMIFS(CERT_PRES!$P:$P,CERT_PRES!$A:$A,$A188,CERT_PRES!$Q:$Q,"ABRIL")</f>
        <v>0</v>
      </c>
      <c r="BM188" s="520">
        <f t="shared" si="334"/>
        <v>0</v>
      </c>
      <c r="BN188" s="539">
        <f>SUMIFS(CERT_PRES!$P:$P,CERT_PRES!$A:$A,$A188,CERT_PRES!$Q:$Q,"MAYO")</f>
        <v>0</v>
      </c>
      <c r="BO188" s="520">
        <f t="shared" si="335"/>
        <v>0</v>
      </c>
      <c r="BP188" s="539">
        <f>SUMIFS(CERT_PRES!$P:$P,CERT_PRES!$A:$A,$A188,CERT_PRES!$Q:$Q,"JUNIO")</f>
        <v>0</v>
      </c>
      <c r="BQ188" s="520">
        <f t="shared" si="336"/>
        <v>0</v>
      </c>
      <c r="BR188" s="539">
        <f>SUMIFS(CERT_PRES!$P:$P,CERT_PRES!$A:$A,$A188,CERT_PRES!$Q:$Q,"JULIO")</f>
        <v>0</v>
      </c>
      <c r="BS188" s="520">
        <f t="shared" si="337"/>
        <v>0</v>
      </c>
      <c r="BT188" s="539">
        <f>SUMIFS(CERT_PRES!$P:$P,CERT_PRES!$A:$A,$A188,CERT_PRES!$Q:$Q,"AGOSTO")</f>
        <v>0</v>
      </c>
      <c r="BU188" s="520">
        <f t="shared" si="338"/>
        <v>0</v>
      </c>
      <c r="BV188" s="539">
        <f>SUMIFS(CERT_PRES!$P:$P,CERT_PRES!$A:$A,$A188,CERT_PRES!$Q:$Q,"SEPTIEMBRE")</f>
        <v>0</v>
      </c>
      <c r="BW188" s="520">
        <f t="shared" si="339"/>
        <v>0</v>
      </c>
      <c r="BX188" s="539">
        <f>SUMIFS(CERT_PRES!$P:$P,CERT_PRES!$A:$A,$A188,CERT_PRES!$Q:$Q,"OCTUBRE")</f>
        <v>0</v>
      </c>
      <c r="BY188" s="520">
        <f t="shared" si="340"/>
        <v>0</v>
      </c>
      <c r="BZ188" s="539">
        <f>SUMIFS(CERT_PRES!$P:$P,CERT_PRES!$A:$A,$A188,CERT_PRES!$Q:$Q,"NOVIEMBRE")</f>
        <v>0</v>
      </c>
      <c r="CA188" s="520">
        <f t="shared" si="341"/>
        <v>0</v>
      </c>
      <c r="CB188" s="533">
        <f>SUMIFS(CERT_PRES!$P:$P,CERT_PRES!$A:$A,$A188,CERT_PRES!$Q:$Q,"DICIEMBRE")</f>
        <v>0</v>
      </c>
      <c r="CC188" s="533">
        <f t="shared" si="342"/>
        <v>0</v>
      </c>
      <c r="CD188" s="552" t="str">
        <f t="shared" si="310"/>
        <v>NO</v>
      </c>
      <c r="CE188" s="553" t="str">
        <f t="shared" si="311"/>
        <v>VALIDADO</v>
      </c>
      <c r="CF188" s="554">
        <f>+((SUMIFS(REPROGRAM!$U:$U,REPROGRAM!$B:$B,$A188,REPROGRAM!$AA:$AA,"NO"))-(SUMIFS(REPROGRAM!$V:$V,REPROGRAM!$B:$B,$A188,REPROGRAM!$AA:$AA,"NO")))</f>
        <v>0</v>
      </c>
      <c r="CG188" s="554">
        <f t="shared" si="312"/>
        <v>0</v>
      </c>
      <c r="CH188" s="554">
        <f t="shared" si="313"/>
        <v>0</v>
      </c>
      <c r="CI188" s="555" t="str">
        <f t="array" ref="CI188">IF(B188="","",INDEX(CATALOGO!C:C,MATCH(B188,CATALOGO!A:A,0)))</f>
        <v/>
      </c>
      <c r="CJ188" s="555" t="str">
        <f t="array" ref="CJ188">IF(B188="","",INDEX(CATALOGO!B:B,MATCH(B188,CATALOGO!A:A,0)))</f>
        <v/>
      </c>
      <c r="CK188" s="497" t="str">
        <f>IF(D188="","",INDEX(CATALOGO!G:G,MATCH(D188,CATALOGO!D:D,0)))</f>
        <v/>
      </c>
      <c r="CL188" s="497" t="str">
        <f>IF(D188="","",INDEX(CATALOGO!H:H,MATCH(D188,CATALOGO!D:D,0)))</f>
        <v/>
      </c>
      <c r="CM188" s="497" t="str">
        <f>IF(D188="","",INDEX(CATALOGO!I:I,MATCH(D188,CATALOGO!D:D,0)))</f>
        <v/>
      </c>
      <c r="CN188" s="556" t="str">
        <f t="array" ref="CN188">IF(H188="","",INDEX(CATALOGO!AE:AE,MATCH(H188,CATALOGO!AC:AC,0)))</f>
        <v/>
      </c>
      <c r="CO188" s="497" t="str">
        <f t="shared" si="314"/>
        <v/>
      </c>
      <c r="CP188" s="497" t="str">
        <f>IF(E188="","",INDEX(CATALOGO!K:K,MATCH(POA_GC_2025!E188,CATALOGO!J:J,0)))</f>
        <v/>
      </c>
      <c r="CQ188" s="497" t="str">
        <f t="shared" si="315"/>
        <v/>
      </c>
      <c r="CR188" s="497" t="str">
        <f t="shared" si="316"/>
        <v/>
      </c>
      <c r="CS188" s="562" t="str">
        <f>IFERROR(VLOOKUP(E188,CATALOGO!$AY$3:$AZ$24,2,0)," ")</f>
        <v xml:space="preserve"> </v>
      </c>
      <c r="CT188" s="563" t="str">
        <f>IF(E188="","",INDEX(CATALOGO!AK:AK,MATCH(POA_GC_2025!E188,CATALOGO!AN:AN,0)))</f>
        <v/>
      </c>
      <c r="CU188" s="563" t="str">
        <f>IF(E188="","",INDEX(CATALOGO!AL:AL,MATCH(POA_GC_2025!E188,CATALOGO!AN:AN,0)))</f>
        <v/>
      </c>
      <c r="CV188" s="552" t="str">
        <f>IF(CU188="","",INDEX(CATALOGO!AM:AM,MATCH(POA_GC_2025!CU188,CATALOGO!AL:AL,0)))</f>
        <v/>
      </c>
      <c r="CW188" s="564"/>
      <c r="CX188" s="565">
        <f>SUMIFS(CERT_ACT_POA!AM:AM,CERT_ACT_POA!C:C,A188)</f>
        <v>0</v>
      </c>
      <c r="CY188" s="565" t="str">
        <f t="shared" si="317"/>
        <v/>
      </c>
      <c r="CZ188" s="566">
        <f>SUMIFS(CERT_ACT_POA!$AD:$AD,CERT_ACT_POA!$C:$C,POA_GC_2025!$A188)</f>
        <v>0</v>
      </c>
      <c r="DA188" s="566">
        <f>SUMIFS(CERT_ACT_POA!$AE:$AE,CERT_ACT_POA!$C:$C,POA_GC_2025!$A188)</f>
        <v>0</v>
      </c>
      <c r="DB188" s="566">
        <f>SUMIFS(CERT_ACT_POA!$AF:$AF,CERT_ACT_POA!$C:$C,POA_GC_2025!$A188)</f>
        <v>0</v>
      </c>
      <c r="DC188" s="552" t="str">
        <f t="shared" si="318"/>
        <v/>
      </c>
      <c r="DD188" s="509"/>
      <c r="DE188" s="573"/>
      <c r="DF188" s="574">
        <f>SUMIFS(CERT_PRES!$M:$M,CERT_PRES!$A:$A,$A188)</f>
        <v>0</v>
      </c>
      <c r="DG188" s="574">
        <f>SUMIFS(CERT_PRES!$O:$O,CERT_PRES!$A:$A,$A188)</f>
        <v>0</v>
      </c>
      <c r="DH188" s="574">
        <f>SUMIFS(CERT_PRES!$P:$P,CERT_PRES!$A:$A,$A188)</f>
        <v>0</v>
      </c>
      <c r="DI188" s="587">
        <f t="shared" si="319"/>
        <v>0</v>
      </c>
      <c r="DJ188" s="668">
        <f>IFERROR(VLOOKUP($A188,CERT_PRES!$A$6:$L$3884,12,0),0)</f>
        <v>0</v>
      </c>
      <c r="DK188" s="574" t="str">
        <f t="shared" si="320"/>
        <v/>
      </c>
      <c r="DL188" s="574" t="str">
        <f t="shared" si="321"/>
        <v/>
      </c>
      <c r="DM188" s="574" t="str">
        <f t="shared" si="322"/>
        <v/>
      </c>
      <c r="DN188" s="574" t="str">
        <f t="shared" si="323"/>
        <v/>
      </c>
      <c r="DO188" s="588">
        <f>IFERROR(VLOOKUP(A188,#REF!,82,0),0)</f>
        <v>0</v>
      </c>
      <c r="DP188" s="589">
        <f t="shared" si="324"/>
        <v>0</v>
      </c>
      <c r="DQ188" s="590">
        <f t="shared" si="325"/>
        <v>0</v>
      </c>
    </row>
    <row r="189" spans="1:121" s="39" customFormat="1" ht="17.25" customHeight="1">
      <c r="A189" s="3"/>
      <c r="B189" s="470" t="str">
        <f>IF(D189="","",INDEX(CATALOGO!E:E,MATCH(D189,CATALOGO!D:D,0)))</f>
        <v/>
      </c>
      <c r="C189" s="218"/>
      <c r="D189" s="471"/>
      <c r="E189" s="474"/>
      <c r="F189" s="471" t="str">
        <f t="shared" si="326"/>
        <v/>
      </c>
      <c r="G189" s="472"/>
      <c r="H189" s="473"/>
      <c r="I189" s="486"/>
      <c r="J189" s="472"/>
      <c r="K189" s="487" t="str">
        <f>IF(J189="","",INDEX(CATALOGO!AT:AT,MATCH(POA_GC_2025!J189,CATALOGO!AS:AS,0)))</f>
        <v/>
      </c>
      <c r="L189" s="487" t="str">
        <f>IF(J189="","",INDEX(CATALOGO!AV:AV,MATCH(POA_GC_2025!J189,CATALOGO!AS:AS,0)))</f>
        <v/>
      </c>
      <c r="M189" s="488" t="str">
        <f>IF(D189="","",INDEX(CATALOGO!E:E,MATCH(D189,CATALOGO!D:D,0)))</f>
        <v/>
      </c>
      <c r="N189" s="489" t="str">
        <f>IF(E189="","",INDEX(CATALOGO!L:L,MATCH(POA_GC_2025!E189,CATALOGO!J:J,0)))</f>
        <v/>
      </c>
      <c r="O189" s="490" t="str">
        <f t="shared" si="327"/>
        <v/>
      </c>
      <c r="P189" s="491" t="str">
        <f>IF(CR189="","",INDEX(CATALOGO!Q:Q,MATCH(POA_GC_2025!CR189,CATALOGO!P:P,0)))</f>
        <v/>
      </c>
      <c r="Q189" s="496" t="str">
        <f>IF(H189="","",INDEX(CATALOGO!AD:AD,MATCH(POA_GC_2025!H189,CATALOGO!AC:AC,0)))</f>
        <v/>
      </c>
      <c r="R189" s="490" t="str">
        <f t="array" ref="R189">IF(J189="","",INDEX(CATALOGO!AR:AR,MATCH(J189,CATALOGO!AS:AS,0)))</f>
        <v/>
      </c>
      <c r="S189" s="497" t="str">
        <f>IF(K189="","",INDEX(CATALOGO!AU:AU,MATCH(K189,CATALOGO!AT:AT,0)))</f>
        <v/>
      </c>
      <c r="T189" s="497" t="str">
        <f>IF(L189="","",INDEX(CATALOGO!AW:AW,MATCH(POA_GC_2025!L189,CATALOGO!AV:AV,0)))</f>
        <v/>
      </c>
      <c r="U189" s="498"/>
      <c r="V189" s="499"/>
      <c r="W189" s="499"/>
      <c r="X189" s="500" t="str">
        <f t="array" ref="X189">IF(H189="","",INDEX(CATALOGO!AH:AH,MATCH(H189,CATALOGO!AC:AC,0)))</f>
        <v/>
      </c>
      <c r="Y189" s="507" t="str">
        <f t="array" ref="Y189">IF(H189="","",INDEX(CATALOGO!AF:AF,MATCH(H189,CATALOGO!AC:AC,0)))</f>
        <v/>
      </c>
      <c r="Z189" s="507" t="str">
        <f t="array" ref="Z189">IF(H189="","",INDEX(CATALOGO!AG:AG,MATCH(H189,CATALOGO!AC:AC,0)))</f>
        <v/>
      </c>
      <c r="AA189" s="508"/>
      <c r="AB189" s="509"/>
      <c r="AC189" s="510"/>
      <c r="AD189" s="511"/>
      <c r="AE189" s="512"/>
      <c r="AF189" s="512"/>
      <c r="AG189" s="512"/>
      <c r="AH189" s="512"/>
      <c r="AI189" s="512"/>
      <c r="AJ189" s="519"/>
      <c r="AK189" s="512"/>
      <c r="AL189" s="512"/>
      <c r="AM189" s="511"/>
      <c r="AN189" s="520"/>
      <c r="AO189" s="520"/>
      <c r="AP189" s="520"/>
      <c r="AQ189" s="520"/>
      <c r="AR189" s="520"/>
      <c r="AS189" s="520"/>
      <c r="AT189" s="520"/>
      <c r="AU189" s="520"/>
      <c r="AV189" s="520"/>
      <c r="AW189" s="520"/>
      <c r="AX189" s="520"/>
      <c r="AY189" s="520"/>
      <c r="AZ189" s="533">
        <f t="shared" si="328"/>
        <v>0</v>
      </c>
      <c r="BA189" s="509"/>
      <c r="BB189" s="534">
        <f>SUMIFS(REPROGRAM!W:W,REPROGRAM!B:B,POA_GC_2025!A189)</f>
        <v>0</v>
      </c>
      <c r="BC189" s="534">
        <f>SUMIFS(REPROGRAM!Y:Y,REPROGRAM!B:B,POA_GC_2025!A189)</f>
        <v>0</v>
      </c>
      <c r="BD189" s="534">
        <f t="shared" si="329"/>
        <v>0</v>
      </c>
      <c r="BE189" s="520">
        <f t="shared" si="330"/>
        <v>0</v>
      </c>
      <c r="BF189" s="539">
        <f>SUMIFS(CERT_PRES!$P:$P,CERT_PRES!$A:$A,$A189,CERT_PRES!$Q:$Q,"ENERO")</f>
        <v>0</v>
      </c>
      <c r="BG189" s="520">
        <f t="shared" si="331"/>
        <v>0</v>
      </c>
      <c r="BH189" s="539">
        <f>SUMIFS(CERT_PRES!$P:$P,CERT_PRES!$A:$A,$A189,CERT_PRES!$Q:$Q,"FEBRERO")</f>
        <v>0</v>
      </c>
      <c r="BI189" s="520">
        <f t="shared" si="332"/>
        <v>0</v>
      </c>
      <c r="BJ189" s="539">
        <f>SUMIFS(CERT_PRES!$P:$P,CERT_PRES!$A:$A,$A189,CERT_PRES!$Q:$Q,"MARZO")</f>
        <v>0</v>
      </c>
      <c r="BK189" s="520">
        <f t="shared" si="333"/>
        <v>0</v>
      </c>
      <c r="BL189" s="539">
        <f>SUMIFS(CERT_PRES!$P:$P,CERT_PRES!$A:$A,$A189,CERT_PRES!$Q:$Q,"ABRIL")</f>
        <v>0</v>
      </c>
      <c r="BM189" s="520">
        <f t="shared" si="334"/>
        <v>0</v>
      </c>
      <c r="BN189" s="539">
        <f>SUMIFS(CERT_PRES!$P:$P,CERT_PRES!$A:$A,$A189,CERT_PRES!$Q:$Q,"MAYO")</f>
        <v>0</v>
      </c>
      <c r="BO189" s="520">
        <f t="shared" si="335"/>
        <v>0</v>
      </c>
      <c r="BP189" s="539">
        <f>SUMIFS(CERT_PRES!$P:$P,CERT_PRES!$A:$A,$A189,CERT_PRES!$Q:$Q,"JUNIO")</f>
        <v>0</v>
      </c>
      <c r="BQ189" s="520">
        <f t="shared" si="336"/>
        <v>0</v>
      </c>
      <c r="BR189" s="539">
        <f>SUMIFS(CERT_PRES!$P:$P,CERT_PRES!$A:$A,$A189,CERT_PRES!$Q:$Q,"JULIO")</f>
        <v>0</v>
      </c>
      <c r="BS189" s="520">
        <f t="shared" si="337"/>
        <v>0</v>
      </c>
      <c r="BT189" s="539">
        <f>SUMIFS(CERT_PRES!$P:$P,CERT_PRES!$A:$A,$A189,CERT_PRES!$Q:$Q,"AGOSTO")</f>
        <v>0</v>
      </c>
      <c r="BU189" s="520">
        <f t="shared" si="338"/>
        <v>0</v>
      </c>
      <c r="BV189" s="539">
        <f>SUMIFS(CERT_PRES!$P:$P,CERT_PRES!$A:$A,$A189,CERT_PRES!$Q:$Q,"SEPTIEMBRE")</f>
        <v>0</v>
      </c>
      <c r="BW189" s="520">
        <f t="shared" si="339"/>
        <v>0</v>
      </c>
      <c r="BX189" s="539">
        <f>SUMIFS(CERT_PRES!$P:$P,CERT_PRES!$A:$A,$A189,CERT_PRES!$Q:$Q,"OCTUBRE")</f>
        <v>0</v>
      </c>
      <c r="BY189" s="520">
        <f t="shared" si="340"/>
        <v>0</v>
      </c>
      <c r="BZ189" s="539">
        <f>SUMIFS(CERT_PRES!$P:$P,CERT_PRES!$A:$A,$A189,CERT_PRES!$Q:$Q,"NOVIEMBRE")</f>
        <v>0</v>
      </c>
      <c r="CA189" s="520">
        <f t="shared" si="341"/>
        <v>0</v>
      </c>
      <c r="CB189" s="533">
        <f>SUMIFS(CERT_PRES!$P:$P,CERT_PRES!$A:$A,$A189,CERT_PRES!$Q:$Q,"DICIEMBRE")</f>
        <v>0</v>
      </c>
      <c r="CC189" s="533">
        <f t="shared" si="342"/>
        <v>0</v>
      </c>
      <c r="CD189" s="552" t="str">
        <f t="shared" si="310"/>
        <v>NO</v>
      </c>
      <c r="CE189" s="553" t="str">
        <f t="shared" si="311"/>
        <v>VALIDADO</v>
      </c>
      <c r="CF189" s="554">
        <f>+((SUMIFS(REPROGRAM!$U:$U,REPROGRAM!$B:$B,$A189,REPROGRAM!$AA:$AA,"NO"))-(SUMIFS(REPROGRAM!$V:$V,REPROGRAM!$B:$B,$A189,REPROGRAM!$AA:$AA,"NO")))</f>
        <v>0</v>
      </c>
      <c r="CG189" s="554">
        <f t="shared" si="312"/>
        <v>0</v>
      </c>
      <c r="CH189" s="554">
        <f t="shared" si="313"/>
        <v>0</v>
      </c>
      <c r="CI189" s="555" t="str">
        <f t="array" ref="CI189">IF(B189="","",INDEX(CATALOGO!C:C,MATCH(B189,CATALOGO!A:A,0)))</f>
        <v/>
      </c>
      <c r="CJ189" s="555" t="str">
        <f t="array" ref="CJ189">IF(B189="","",INDEX(CATALOGO!B:B,MATCH(B189,CATALOGO!A:A,0)))</f>
        <v/>
      </c>
      <c r="CK189" s="497" t="str">
        <f>IF(D189="","",INDEX(CATALOGO!G:G,MATCH(D189,CATALOGO!D:D,0)))</f>
        <v/>
      </c>
      <c r="CL189" s="497" t="str">
        <f>IF(D189="","",INDEX(CATALOGO!H:H,MATCH(D189,CATALOGO!D:D,0)))</f>
        <v/>
      </c>
      <c r="CM189" s="497" t="str">
        <f>IF(D189="","",INDEX(CATALOGO!I:I,MATCH(D189,CATALOGO!D:D,0)))</f>
        <v/>
      </c>
      <c r="CN189" s="556" t="str">
        <f t="array" ref="CN189">IF(H189="","",INDEX(CATALOGO!AE:AE,MATCH(H189,CATALOGO!AC:AC,0)))</f>
        <v/>
      </c>
      <c r="CO189" s="497" t="str">
        <f t="shared" si="314"/>
        <v/>
      </c>
      <c r="CP189" s="497" t="str">
        <f>IF(E189="","",INDEX(CATALOGO!K:K,MATCH(POA_GC_2025!E189,CATALOGO!J:J,0)))</f>
        <v/>
      </c>
      <c r="CQ189" s="497" t="str">
        <f t="shared" si="315"/>
        <v/>
      </c>
      <c r="CR189" s="497" t="str">
        <f t="shared" si="316"/>
        <v/>
      </c>
      <c r="CS189" s="562" t="str">
        <f>IFERROR(VLOOKUP(E189,CATALOGO!$AY$3:$AZ$24,2,0)," ")</f>
        <v xml:space="preserve"> </v>
      </c>
      <c r="CT189" s="563" t="str">
        <f>IF(E189="","",INDEX(CATALOGO!AK:AK,MATCH(POA_GC_2025!E189,CATALOGO!AN:AN,0)))</f>
        <v/>
      </c>
      <c r="CU189" s="563" t="str">
        <f>IF(E189="","",INDEX(CATALOGO!AL:AL,MATCH(POA_GC_2025!E189,CATALOGO!AN:AN,0)))</f>
        <v/>
      </c>
      <c r="CV189" s="552" t="str">
        <f>IF(CU189="","",INDEX(CATALOGO!AM:AM,MATCH(POA_GC_2025!CU189,CATALOGO!AL:AL,0)))</f>
        <v/>
      </c>
      <c r="CW189" s="564"/>
      <c r="CX189" s="565">
        <f>SUMIFS(CERT_ACT_POA!AM:AM,CERT_ACT_POA!C:C,A189)</f>
        <v>0</v>
      </c>
      <c r="CY189" s="565" t="str">
        <f t="shared" si="317"/>
        <v/>
      </c>
      <c r="CZ189" s="566">
        <f>SUMIFS(CERT_ACT_POA!$AD:$AD,CERT_ACT_POA!$C:$C,POA_GC_2025!$A189)</f>
        <v>0</v>
      </c>
      <c r="DA189" s="566">
        <f>SUMIFS(CERT_ACT_POA!$AE:$AE,CERT_ACT_POA!$C:$C,POA_GC_2025!$A189)</f>
        <v>0</v>
      </c>
      <c r="DB189" s="566">
        <f>SUMIFS(CERT_ACT_POA!$AF:$AF,CERT_ACT_POA!$C:$C,POA_GC_2025!$A189)</f>
        <v>0</v>
      </c>
      <c r="DC189" s="552" t="str">
        <f t="shared" si="318"/>
        <v/>
      </c>
      <c r="DD189" s="509"/>
      <c r="DE189" s="573"/>
      <c r="DF189" s="574">
        <f>SUMIFS(CERT_PRES!$M:$M,CERT_PRES!$A:$A,$A189)</f>
        <v>0</v>
      </c>
      <c r="DG189" s="574">
        <f>SUMIFS(CERT_PRES!$O:$O,CERT_PRES!$A:$A,$A189)</f>
        <v>0</v>
      </c>
      <c r="DH189" s="574">
        <f>SUMIFS(CERT_PRES!$P:$P,CERT_PRES!$A:$A,$A189)</f>
        <v>0</v>
      </c>
      <c r="DI189" s="587">
        <f t="shared" si="319"/>
        <v>0</v>
      </c>
      <c r="DJ189" s="668">
        <f>IFERROR(VLOOKUP($A189,CERT_PRES!$A$6:$L$3884,12,0),0)</f>
        <v>0</v>
      </c>
      <c r="DK189" s="574" t="str">
        <f t="shared" si="320"/>
        <v/>
      </c>
      <c r="DL189" s="574" t="str">
        <f t="shared" si="321"/>
        <v/>
      </c>
      <c r="DM189" s="574" t="str">
        <f t="shared" si="322"/>
        <v/>
      </c>
      <c r="DN189" s="574" t="str">
        <f t="shared" si="323"/>
        <v/>
      </c>
      <c r="DO189" s="588">
        <f>IFERROR(VLOOKUP(A189,#REF!,82,0),0)</f>
        <v>0</v>
      </c>
      <c r="DP189" s="589">
        <f t="shared" si="324"/>
        <v>0</v>
      </c>
      <c r="DQ189" s="590">
        <f t="shared" si="325"/>
        <v>0</v>
      </c>
    </row>
    <row r="190" spans="1:121" s="39" customFormat="1" ht="17.25" customHeight="1">
      <c r="A190" s="3"/>
      <c r="B190" s="470" t="str">
        <f>IF(D190="","",INDEX(CATALOGO!E:E,MATCH(D190,CATALOGO!D:D,0)))</f>
        <v/>
      </c>
      <c r="C190" s="218"/>
      <c r="D190" s="471"/>
      <c r="E190" s="474"/>
      <c r="F190" s="471" t="str">
        <f t="shared" si="326"/>
        <v/>
      </c>
      <c r="G190" s="472"/>
      <c r="H190" s="473"/>
      <c r="I190" s="486"/>
      <c r="J190" s="472"/>
      <c r="K190" s="487" t="str">
        <f>IF(J190="","",INDEX(CATALOGO!AT:AT,MATCH(POA_GC_2025!J190,CATALOGO!AS:AS,0)))</f>
        <v/>
      </c>
      <c r="L190" s="487" t="str">
        <f>IF(J190="","",INDEX(CATALOGO!AV:AV,MATCH(POA_GC_2025!J190,CATALOGO!AS:AS,0)))</f>
        <v/>
      </c>
      <c r="M190" s="488" t="str">
        <f>IF(D190="","",INDEX(CATALOGO!E:E,MATCH(D190,CATALOGO!D:D,0)))</f>
        <v/>
      </c>
      <c r="N190" s="489" t="str">
        <f>IF(E190="","",INDEX(CATALOGO!L:L,MATCH(POA_GC_2025!E190,CATALOGO!J:J,0)))</f>
        <v/>
      </c>
      <c r="O190" s="490" t="str">
        <f t="shared" si="327"/>
        <v/>
      </c>
      <c r="P190" s="491" t="str">
        <f>IF(CR190="","",INDEX(CATALOGO!Q:Q,MATCH(POA_GC_2025!CR190,CATALOGO!P:P,0)))</f>
        <v/>
      </c>
      <c r="Q190" s="496" t="str">
        <f>IF(H190="","",INDEX(CATALOGO!AD:AD,MATCH(POA_GC_2025!H190,CATALOGO!AC:AC,0)))</f>
        <v/>
      </c>
      <c r="R190" s="490" t="str">
        <f t="array" ref="R190">IF(J190="","",INDEX(CATALOGO!AR:AR,MATCH(J190,CATALOGO!AS:AS,0)))</f>
        <v/>
      </c>
      <c r="S190" s="497" t="str">
        <f>IF(K190="","",INDEX(CATALOGO!AU:AU,MATCH(K190,CATALOGO!AT:AT,0)))</f>
        <v/>
      </c>
      <c r="T190" s="497" t="str">
        <f>IF(L190="","",INDEX(CATALOGO!AW:AW,MATCH(POA_GC_2025!L190,CATALOGO!AV:AV,0)))</f>
        <v/>
      </c>
      <c r="U190" s="498"/>
      <c r="V190" s="499"/>
      <c r="W190" s="499"/>
      <c r="X190" s="500" t="str">
        <f t="array" ref="X190">IF(H190="","",INDEX(CATALOGO!AH:AH,MATCH(H190,CATALOGO!AC:AC,0)))</f>
        <v/>
      </c>
      <c r="Y190" s="507" t="str">
        <f t="array" ref="Y190">IF(H190="","",INDEX(CATALOGO!AF:AF,MATCH(H190,CATALOGO!AC:AC,0)))</f>
        <v/>
      </c>
      <c r="Z190" s="507" t="str">
        <f t="array" ref="Z190">IF(H190="","",INDEX(CATALOGO!AG:AG,MATCH(H190,CATALOGO!AC:AC,0)))</f>
        <v/>
      </c>
      <c r="AA190" s="508"/>
      <c r="AB190" s="509"/>
      <c r="AC190" s="510"/>
      <c r="AD190" s="511"/>
      <c r="AE190" s="512"/>
      <c r="AF190" s="512"/>
      <c r="AG190" s="512"/>
      <c r="AH190" s="512"/>
      <c r="AI190" s="512"/>
      <c r="AJ190" s="519"/>
      <c r="AK190" s="512"/>
      <c r="AL190" s="512"/>
      <c r="AM190" s="511"/>
      <c r="AN190" s="520"/>
      <c r="AO190" s="520"/>
      <c r="AP190" s="520"/>
      <c r="AQ190" s="520"/>
      <c r="AR190" s="520"/>
      <c r="AS190" s="520"/>
      <c r="AT190" s="520"/>
      <c r="AU190" s="520"/>
      <c r="AV190" s="520"/>
      <c r="AW190" s="520"/>
      <c r="AX190" s="520"/>
      <c r="AY190" s="520"/>
      <c r="AZ190" s="533">
        <f t="shared" si="328"/>
        <v>0</v>
      </c>
      <c r="BA190" s="509"/>
      <c r="BB190" s="534">
        <f>SUMIFS(REPROGRAM!W:W,REPROGRAM!B:B,POA_GC_2025!A190)</f>
        <v>0</v>
      </c>
      <c r="BC190" s="534">
        <f>SUMIFS(REPROGRAM!Y:Y,REPROGRAM!B:B,POA_GC_2025!A190)</f>
        <v>0</v>
      </c>
      <c r="BD190" s="534">
        <f t="shared" si="329"/>
        <v>0</v>
      </c>
      <c r="BE190" s="520">
        <f t="shared" si="330"/>
        <v>0</v>
      </c>
      <c r="BF190" s="539">
        <f>SUMIFS(CERT_PRES!$P:$P,CERT_PRES!$A:$A,$A190,CERT_PRES!$Q:$Q,"ENERO")</f>
        <v>0</v>
      </c>
      <c r="BG190" s="520">
        <f t="shared" si="331"/>
        <v>0</v>
      </c>
      <c r="BH190" s="539">
        <f>SUMIFS(CERT_PRES!$P:$P,CERT_PRES!$A:$A,$A190,CERT_PRES!$Q:$Q,"FEBRERO")</f>
        <v>0</v>
      </c>
      <c r="BI190" s="520">
        <f t="shared" si="332"/>
        <v>0</v>
      </c>
      <c r="BJ190" s="539">
        <f>SUMIFS(CERT_PRES!$P:$P,CERT_PRES!$A:$A,$A190,CERT_PRES!$Q:$Q,"MARZO")</f>
        <v>0</v>
      </c>
      <c r="BK190" s="520">
        <f t="shared" si="333"/>
        <v>0</v>
      </c>
      <c r="BL190" s="539">
        <f>SUMIFS(CERT_PRES!$P:$P,CERT_PRES!$A:$A,$A190,CERT_PRES!$Q:$Q,"ABRIL")</f>
        <v>0</v>
      </c>
      <c r="BM190" s="520">
        <f t="shared" si="334"/>
        <v>0</v>
      </c>
      <c r="BN190" s="539">
        <f>SUMIFS(CERT_PRES!$P:$P,CERT_PRES!$A:$A,$A190,CERT_PRES!$Q:$Q,"MAYO")</f>
        <v>0</v>
      </c>
      <c r="BO190" s="520">
        <f t="shared" si="335"/>
        <v>0</v>
      </c>
      <c r="BP190" s="539">
        <f>SUMIFS(CERT_PRES!$P:$P,CERT_PRES!$A:$A,$A190,CERT_PRES!$Q:$Q,"JUNIO")</f>
        <v>0</v>
      </c>
      <c r="BQ190" s="520">
        <f t="shared" si="336"/>
        <v>0</v>
      </c>
      <c r="BR190" s="539">
        <f>SUMIFS(CERT_PRES!$P:$P,CERT_PRES!$A:$A,$A190,CERT_PRES!$Q:$Q,"JULIO")</f>
        <v>0</v>
      </c>
      <c r="BS190" s="520">
        <f t="shared" si="337"/>
        <v>0</v>
      </c>
      <c r="BT190" s="539">
        <f>SUMIFS(CERT_PRES!$P:$P,CERT_PRES!$A:$A,$A190,CERT_PRES!$Q:$Q,"AGOSTO")</f>
        <v>0</v>
      </c>
      <c r="BU190" s="520">
        <f t="shared" si="338"/>
        <v>0</v>
      </c>
      <c r="BV190" s="539">
        <f>SUMIFS(CERT_PRES!$P:$P,CERT_PRES!$A:$A,$A190,CERT_PRES!$Q:$Q,"SEPTIEMBRE")</f>
        <v>0</v>
      </c>
      <c r="BW190" s="520">
        <f t="shared" si="339"/>
        <v>0</v>
      </c>
      <c r="BX190" s="539">
        <f>SUMIFS(CERT_PRES!$P:$P,CERT_PRES!$A:$A,$A190,CERT_PRES!$Q:$Q,"OCTUBRE")</f>
        <v>0</v>
      </c>
      <c r="BY190" s="520">
        <f t="shared" si="340"/>
        <v>0</v>
      </c>
      <c r="BZ190" s="539">
        <f>SUMIFS(CERT_PRES!$P:$P,CERT_PRES!$A:$A,$A190,CERT_PRES!$Q:$Q,"NOVIEMBRE")</f>
        <v>0</v>
      </c>
      <c r="CA190" s="520">
        <f t="shared" si="341"/>
        <v>0</v>
      </c>
      <c r="CB190" s="533">
        <f>SUMIFS(CERT_PRES!$P:$P,CERT_PRES!$A:$A,$A190,CERT_PRES!$Q:$Q,"DICIEMBRE")</f>
        <v>0</v>
      </c>
      <c r="CC190" s="533">
        <f t="shared" si="342"/>
        <v>0</v>
      </c>
      <c r="CD190" s="552" t="str">
        <f t="shared" si="310"/>
        <v>NO</v>
      </c>
      <c r="CE190" s="553" t="str">
        <f t="shared" si="311"/>
        <v>VALIDADO</v>
      </c>
      <c r="CF190" s="554">
        <f>+((SUMIFS(REPROGRAM!$U:$U,REPROGRAM!$B:$B,$A190,REPROGRAM!$AA:$AA,"NO"))-(SUMIFS(REPROGRAM!$V:$V,REPROGRAM!$B:$B,$A190,REPROGRAM!$AA:$AA,"NO")))</f>
        <v>0</v>
      </c>
      <c r="CG190" s="554">
        <f t="shared" si="312"/>
        <v>0</v>
      </c>
      <c r="CH190" s="554">
        <f t="shared" si="313"/>
        <v>0</v>
      </c>
      <c r="CI190" s="555" t="str">
        <f t="array" ref="CI190">IF(B190="","",INDEX(CATALOGO!C:C,MATCH(B190,CATALOGO!A:A,0)))</f>
        <v/>
      </c>
      <c r="CJ190" s="555" t="str">
        <f t="array" ref="CJ190">IF(B190="","",INDEX(CATALOGO!B:B,MATCH(B190,CATALOGO!A:A,0)))</f>
        <v/>
      </c>
      <c r="CK190" s="497" t="str">
        <f>IF(D190="","",INDEX(CATALOGO!G:G,MATCH(D190,CATALOGO!D:D,0)))</f>
        <v/>
      </c>
      <c r="CL190" s="497" t="str">
        <f>IF(D190="","",INDEX(CATALOGO!H:H,MATCH(D190,CATALOGO!D:D,0)))</f>
        <v/>
      </c>
      <c r="CM190" s="497" t="str">
        <f>IF(D190="","",INDEX(CATALOGO!I:I,MATCH(D190,CATALOGO!D:D,0)))</f>
        <v/>
      </c>
      <c r="CN190" s="556" t="str">
        <f t="array" ref="CN190">IF(H190="","",INDEX(CATALOGO!AE:AE,MATCH(H190,CATALOGO!AC:AC,0)))</f>
        <v/>
      </c>
      <c r="CO190" s="497" t="str">
        <f t="shared" si="314"/>
        <v/>
      </c>
      <c r="CP190" s="497" t="str">
        <f>IF(E190="","",INDEX(CATALOGO!K:K,MATCH(POA_GC_2025!E190,CATALOGO!J:J,0)))</f>
        <v/>
      </c>
      <c r="CQ190" s="497" t="str">
        <f t="shared" si="315"/>
        <v/>
      </c>
      <c r="CR190" s="497" t="str">
        <f t="shared" si="316"/>
        <v/>
      </c>
      <c r="CS190" s="562" t="str">
        <f>IFERROR(VLOOKUP(E190,CATALOGO!$AY$3:$AZ$24,2,0)," ")</f>
        <v xml:space="preserve"> </v>
      </c>
      <c r="CT190" s="563" t="str">
        <f>IF(E190="","",INDEX(CATALOGO!AK:AK,MATCH(POA_GC_2025!E190,CATALOGO!AN:AN,0)))</f>
        <v/>
      </c>
      <c r="CU190" s="563" t="str">
        <f>IF(E190="","",INDEX(CATALOGO!AL:AL,MATCH(POA_GC_2025!E190,CATALOGO!AN:AN,0)))</f>
        <v/>
      </c>
      <c r="CV190" s="552" t="str">
        <f>IF(CU190="","",INDEX(CATALOGO!AM:AM,MATCH(POA_GC_2025!CU190,CATALOGO!AL:AL,0)))</f>
        <v/>
      </c>
      <c r="CW190" s="564"/>
      <c r="CX190" s="565">
        <f>SUMIFS(CERT_ACT_POA!AM:AM,CERT_ACT_POA!C:C,A190)</f>
        <v>0</v>
      </c>
      <c r="CY190" s="565" t="str">
        <f t="shared" si="317"/>
        <v/>
      </c>
      <c r="CZ190" s="566">
        <f>SUMIFS(CERT_ACT_POA!$AD:$AD,CERT_ACT_POA!$C:$C,POA_GC_2025!$A190)</f>
        <v>0</v>
      </c>
      <c r="DA190" s="566">
        <f>SUMIFS(CERT_ACT_POA!$AE:$AE,CERT_ACT_POA!$C:$C,POA_GC_2025!$A190)</f>
        <v>0</v>
      </c>
      <c r="DB190" s="566">
        <f>SUMIFS(CERT_ACT_POA!$AF:$AF,CERT_ACT_POA!$C:$C,POA_GC_2025!$A190)</f>
        <v>0</v>
      </c>
      <c r="DC190" s="552" t="str">
        <f t="shared" si="318"/>
        <v/>
      </c>
      <c r="DD190" s="509"/>
      <c r="DE190" s="573"/>
      <c r="DF190" s="574">
        <f>SUMIFS(CERT_PRES!$M:$M,CERT_PRES!$A:$A,$A190)</f>
        <v>0</v>
      </c>
      <c r="DG190" s="574">
        <f>SUMIFS(CERT_PRES!$O:$O,CERT_PRES!$A:$A,$A190)</f>
        <v>0</v>
      </c>
      <c r="DH190" s="574">
        <f>SUMIFS(CERT_PRES!$P:$P,CERT_PRES!$A:$A,$A190)</f>
        <v>0</v>
      </c>
      <c r="DI190" s="587">
        <f t="shared" si="319"/>
        <v>0</v>
      </c>
      <c r="DJ190" s="668">
        <f>IFERROR(VLOOKUP($A190,CERT_PRES!$A$6:$L$3884,12,0),0)</f>
        <v>0</v>
      </c>
      <c r="DK190" s="574" t="str">
        <f t="shared" si="320"/>
        <v/>
      </c>
      <c r="DL190" s="574" t="str">
        <f t="shared" si="321"/>
        <v/>
      </c>
      <c r="DM190" s="574" t="str">
        <f t="shared" si="322"/>
        <v/>
      </c>
      <c r="DN190" s="574" t="str">
        <f t="shared" si="323"/>
        <v/>
      </c>
      <c r="DO190" s="588">
        <f>IFERROR(VLOOKUP(A190,#REF!,82,0),0)</f>
        <v>0</v>
      </c>
      <c r="DP190" s="589">
        <f t="shared" si="324"/>
        <v>0</v>
      </c>
      <c r="DQ190" s="590">
        <f t="shared" si="325"/>
        <v>0</v>
      </c>
    </row>
    <row r="191" spans="1:121" s="39" customFormat="1" ht="17.25" customHeight="1">
      <c r="A191" s="3"/>
      <c r="B191" s="470" t="str">
        <f>IF(D191="","",INDEX(CATALOGO!E:E,MATCH(D191,CATALOGO!D:D,0)))</f>
        <v/>
      </c>
      <c r="C191" s="218"/>
      <c r="D191" s="471"/>
      <c r="E191" s="474"/>
      <c r="F191" s="471" t="str">
        <f t="shared" si="326"/>
        <v/>
      </c>
      <c r="G191" s="472"/>
      <c r="H191" s="473"/>
      <c r="I191" s="486"/>
      <c r="J191" s="472"/>
      <c r="K191" s="487" t="str">
        <f>IF(J191="","",INDEX(CATALOGO!AT:AT,MATCH(POA_GC_2025!J191,CATALOGO!AS:AS,0)))</f>
        <v/>
      </c>
      <c r="L191" s="487" t="str">
        <f>IF(J191="","",INDEX(CATALOGO!AV:AV,MATCH(POA_GC_2025!J191,CATALOGO!AS:AS,0)))</f>
        <v/>
      </c>
      <c r="M191" s="488" t="str">
        <f>IF(D191="","",INDEX(CATALOGO!E:E,MATCH(D191,CATALOGO!D:D,0)))</f>
        <v/>
      </c>
      <c r="N191" s="489" t="str">
        <f>IF(E191="","",INDEX(CATALOGO!L:L,MATCH(POA_GC_2025!E191,CATALOGO!J:J,0)))</f>
        <v/>
      </c>
      <c r="O191" s="490" t="str">
        <f t="shared" si="327"/>
        <v/>
      </c>
      <c r="P191" s="491" t="str">
        <f>IF(CR191="","",INDEX(CATALOGO!Q:Q,MATCH(POA_GC_2025!CR191,CATALOGO!P:P,0)))</f>
        <v/>
      </c>
      <c r="Q191" s="496" t="str">
        <f>IF(H191="","",INDEX(CATALOGO!AD:AD,MATCH(POA_GC_2025!H191,CATALOGO!AC:AC,0)))</f>
        <v/>
      </c>
      <c r="R191" s="490" t="str">
        <f t="array" ref="R191">IF(J191="","",INDEX(CATALOGO!AR:AR,MATCH(J191,CATALOGO!AS:AS,0)))</f>
        <v/>
      </c>
      <c r="S191" s="497" t="str">
        <f>IF(K191="","",INDEX(CATALOGO!AU:AU,MATCH(K191,CATALOGO!AT:AT,0)))</f>
        <v/>
      </c>
      <c r="T191" s="497" t="str">
        <f>IF(L191="","",INDEX(CATALOGO!AW:AW,MATCH(POA_GC_2025!L191,CATALOGO!AV:AV,0)))</f>
        <v/>
      </c>
      <c r="U191" s="498"/>
      <c r="V191" s="499"/>
      <c r="W191" s="499"/>
      <c r="X191" s="500" t="str">
        <f t="array" ref="X191">IF(H191="","",INDEX(CATALOGO!AH:AH,MATCH(H191,CATALOGO!AC:AC,0)))</f>
        <v/>
      </c>
      <c r="Y191" s="507" t="str">
        <f t="array" ref="Y191">IF(H191="","",INDEX(CATALOGO!AF:AF,MATCH(H191,CATALOGO!AC:AC,0)))</f>
        <v/>
      </c>
      <c r="Z191" s="507" t="str">
        <f t="array" ref="Z191">IF(H191="","",INDEX(CATALOGO!AG:AG,MATCH(H191,CATALOGO!AC:AC,0)))</f>
        <v/>
      </c>
      <c r="AA191" s="508"/>
      <c r="AB191" s="509"/>
      <c r="AC191" s="510"/>
      <c r="AD191" s="511"/>
      <c r="AE191" s="512"/>
      <c r="AF191" s="512"/>
      <c r="AG191" s="512"/>
      <c r="AH191" s="512"/>
      <c r="AI191" s="512"/>
      <c r="AJ191" s="519"/>
      <c r="AK191" s="512"/>
      <c r="AL191" s="512"/>
      <c r="AM191" s="511"/>
      <c r="AN191" s="520"/>
      <c r="AO191" s="520"/>
      <c r="AP191" s="520"/>
      <c r="AQ191" s="520"/>
      <c r="AR191" s="520"/>
      <c r="AS191" s="520"/>
      <c r="AT191" s="520"/>
      <c r="AU191" s="520"/>
      <c r="AV191" s="520"/>
      <c r="AW191" s="520"/>
      <c r="AX191" s="520"/>
      <c r="AY191" s="520"/>
      <c r="AZ191" s="533">
        <f t="shared" si="328"/>
        <v>0</v>
      </c>
      <c r="BA191" s="509"/>
      <c r="BB191" s="534">
        <f>SUMIFS(REPROGRAM!W:W,REPROGRAM!B:B,POA_GC_2025!A191)</f>
        <v>0</v>
      </c>
      <c r="BC191" s="534">
        <f>SUMIFS(REPROGRAM!Y:Y,REPROGRAM!B:B,POA_GC_2025!A191)</f>
        <v>0</v>
      </c>
      <c r="BD191" s="534">
        <f t="shared" si="329"/>
        <v>0</v>
      </c>
      <c r="BE191" s="520">
        <f t="shared" si="330"/>
        <v>0</v>
      </c>
      <c r="BF191" s="539">
        <f>SUMIFS(CERT_PRES!$P:$P,CERT_PRES!$A:$A,$A191,CERT_PRES!$Q:$Q,"ENERO")</f>
        <v>0</v>
      </c>
      <c r="BG191" s="520">
        <f t="shared" si="331"/>
        <v>0</v>
      </c>
      <c r="BH191" s="539">
        <f>SUMIFS(CERT_PRES!$P:$P,CERT_PRES!$A:$A,$A191,CERT_PRES!$Q:$Q,"FEBRERO")</f>
        <v>0</v>
      </c>
      <c r="BI191" s="520">
        <f t="shared" si="332"/>
        <v>0</v>
      </c>
      <c r="BJ191" s="539">
        <f>SUMIFS(CERT_PRES!$P:$P,CERT_PRES!$A:$A,$A191,CERT_PRES!$Q:$Q,"MARZO")</f>
        <v>0</v>
      </c>
      <c r="BK191" s="520">
        <f t="shared" si="333"/>
        <v>0</v>
      </c>
      <c r="BL191" s="539">
        <f>SUMIFS(CERT_PRES!$P:$P,CERT_PRES!$A:$A,$A191,CERT_PRES!$Q:$Q,"ABRIL")</f>
        <v>0</v>
      </c>
      <c r="BM191" s="520">
        <f t="shared" si="334"/>
        <v>0</v>
      </c>
      <c r="BN191" s="539">
        <f>SUMIFS(CERT_PRES!$P:$P,CERT_PRES!$A:$A,$A191,CERT_PRES!$Q:$Q,"MAYO")</f>
        <v>0</v>
      </c>
      <c r="BO191" s="520">
        <f t="shared" si="335"/>
        <v>0</v>
      </c>
      <c r="BP191" s="539">
        <f>SUMIFS(CERT_PRES!$P:$P,CERT_PRES!$A:$A,$A191,CERT_PRES!$Q:$Q,"JUNIO")</f>
        <v>0</v>
      </c>
      <c r="BQ191" s="520">
        <f t="shared" si="336"/>
        <v>0</v>
      </c>
      <c r="BR191" s="539">
        <f>SUMIFS(CERT_PRES!$P:$P,CERT_PRES!$A:$A,$A191,CERT_PRES!$Q:$Q,"JULIO")</f>
        <v>0</v>
      </c>
      <c r="BS191" s="520">
        <f t="shared" si="337"/>
        <v>0</v>
      </c>
      <c r="BT191" s="539">
        <f>SUMIFS(CERT_PRES!$P:$P,CERT_PRES!$A:$A,$A191,CERT_PRES!$Q:$Q,"AGOSTO")</f>
        <v>0</v>
      </c>
      <c r="BU191" s="520">
        <f t="shared" si="338"/>
        <v>0</v>
      </c>
      <c r="BV191" s="539">
        <f>SUMIFS(CERT_PRES!$P:$P,CERT_PRES!$A:$A,$A191,CERT_PRES!$Q:$Q,"SEPTIEMBRE")</f>
        <v>0</v>
      </c>
      <c r="BW191" s="520">
        <f t="shared" si="339"/>
        <v>0</v>
      </c>
      <c r="BX191" s="539">
        <f>SUMIFS(CERT_PRES!$P:$P,CERT_PRES!$A:$A,$A191,CERT_PRES!$Q:$Q,"OCTUBRE")</f>
        <v>0</v>
      </c>
      <c r="BY191" s="520">
        <f t="shared" si="340"/>
        <v>0</v>
      </c>
      <c r="BZ191" s="539">
        <f>SUMIFS(CERT_PRES!$P:$P,CERT_PRES!$A:$A,$A191,CERT_PRES!$Q:$Q,"NOVIEMBRE")</f>
        <v>0</v>
      </c>
      <c r="CA191" s="520">
        <f t="shared" si="341"/>
        <v>0</v>
      </c>
      <c r="CB191" s="533">
        <f>SUMIFS(CERT_PRES!$P:$P,CERT_PRES!$A:$A,$A191,CERT_PRES!$Q:$Q,"DICIEMBRE")</f>
        <v>0</v>
      </c>
      <c r="CC191" s="533">
        <f t="shared" si="342"/>
        <v>0</v>
      </c>
      <c r="CD191" s="552" t="str">
        <f t="shared" si="310"/>
        <v>NO</v>
      </c>
      <c r="CE191" s="553" t="str">
        <f t="shared" si="311"/>
        <v>VALIDADO</v>
      </c>
      <c r="CF191" s="554">
        <f>+((SUMIFS(REPROGRAM!$U:$U,REPROGRAM!$B:$B,$A191,REPROGRAM!$AA:$AA,"NO"))-(SUMIFS(REPROGRAM!$V:$V,REPROGRAM!$B:$B,$A191,REPROGRAM!$AA:$AA,"NO")))</f>
        <v>0</v>
      </c>
      <c r="CG191" s="554">
        <f t="shared" si="312"/>
        <v>0</v>
      </c>
      <c r="CH191" s="554">
        <f t="shared" si="313"/>
        <v>0</v>
      </c>
      <c r="CI191" s="555" t="str">
        <f t="array" ref="CI191">IF(B191="","",INDEX(CATALOGO!C:C,MATCH(B191,CATALOGO!A:A,0)))</f>
        <v/>
      </c>
      <c r="CJ191" s="555" t="str">
        <f t="array" ref="CJ191">IF(B191="","",INDEX(CATALOGO!B:B,MATCH(B191,CATALOGO!A:A,0)))</f>
        <v/>
      </c>
      <c r="CK191" s="497" t="str">
        <f>IF(D191="","",INDEX(CATALOGO!G:G,MATCH(D191,CATALOGO!D:D,0)))</f>
        <v/>
      </c>
      <c r="CL191" s="497" t="str">
        <f>IF(D191="","",INDEX(CATALOGO!H:H,MATCH(D191,CATALOGO!D:D,0)))</f>
        <v/>
      </c>
      <c r="CM191" s="497" t="str">
        <f>IF(D191="","",INDEX(CATALOGO!I:I,MATCH(D191,CATALOGO!D:D,0)))</f>
        <v/>
      </c>
      <c r="CN191" s="556" t="str">
        <f t="array" ref="CN191">IF(H191="","",INDEX(CATALOGO!AE:AE,MATCH(H191,CATALOGO!AC:AC,0)))</f>
        <v/>
      </c>
      <c r="CO191" s="497" t="str">
        <f t="shared" si="314"/>
        <v/>
      </c>
      <c r="CP191" s="497" t="str">
        <f>IF(E191="","",INDEX(CATALOGO!K:K,MATCH(POA_GC_2025!E191,CATALOGO!J:J,0)))</f>
        <v/>
      </c>
      <c r="CQ191" s="497" t="str">
        <f t="shared" si="315"/>
        <v/>
      </c>
      <c r="CR191" s="497" t="str">
        <f t="shared" si="316"/>
        <v/>
      </c>
      <c r="CS191" s="562" t="str">
        <f>IFERROR(VLOOKUP(E191,CATALOGO!$AY$3:$AZ$24,2,0)," ")</f>
        <v xml:space="preserve"> </v>
      </c>
      <c r="CT191" s="563" t="str">
        <f>IF(E191="","",INDEX(CATALOGO!AK:AK,MATCH(POA_GC_2025!E191,CATALOGO!AN:AN,0)))</f>
        <v/>
      </c>
      <c r="CU191" s="563" t="str">
        <f>IF(E191="","",INDEX(CATALOGO!AL:AL,MATCH(POA_GC_2025!E191,CATALOGO!AN:AN,0)))</f>
        <v/>
      </c>
      <c r="CV191" s="552" t="str">
        <f>IF(CU191="","",INDEX(CATALOGO!AM:AM,MATCH(POA_GC_2025!CU191,CATALOGO!AL:AL,0)))</f>
        <v/>
      </c>
      <c r="CW191" s="564"/>
      <c r="CX191" s="565">
        <f>SUMIFS(CERT_ACT_POA!AM:AM,CERT_ACT_POA!C:C,A191)</f>
        <v>0</v>
      </c>
      <c r="CY191" s="565" t="str">
        <f t="shared" si="317"/>
        <v/>
      </c>
      <c r="CZ191" s="566">
        <f>SUMIFS(CERT_ACT_POA!$AD:$AD,CERT_ACT_POA!$C:$C,POA_GC_2025!$A191)</f>
        <v>0</v>
      </c>
      <c r="DA191" s="566">
        <f>SUMIFS(CERT_ACT_POA!$AE:$AE,CERT_ACT_POA!$C:$C,POA_GC_2025!$A191)</f>
        <v>0</v>
      </c>
      <c r="DB191" s="566">
        <f>SUMIFS(CERT_ACT_POA!$AF:$AF,CERT_ACT_POA!$C:$C,POA_GC_2025!$A191)</f>
        <v>0</v>
      </c>
      <c r="DC191" s="552" t="str">
        <f t="shared" si="318"/>
        <v/>
      </c>
      <c r="DD191" s="509"/>
      <c r="DE191" s="573"/>
      <c r="DF191" s="574">
        <f>SUMIFS(CERT_PRES!$M:$M,CERT_PRES!$A:$A,$A191)</f>
        <v>0</v>
      </c>
      <c r="DG191" s="574">
        <f>SUMIFS(CERT_PRES!$O:$O,CERT_PRES!$A:$A,$A191)</f>
        <v>0</v>
      </c>
      <c r="DH191" s="574">
        <f>SUMIFS(CERT_PRES!$P:$P,CERT_PRES!$A:$A,$A191)</f>
        <v>0</v>
      </c>
      <c r="DI191" s="587">
        <f t="shared" si="319"/>
        <v>0</v>
      </c>
      <c r="DJ191" s="668">
        <f>IFERROR(VLOOKUP($A191,CERT_PRES!$A$6:$L$3884,12,0),0)</f>
        <v>0</v>
      </c>
      <c r="DK191" s="574" t="str">
        <f t="shared" si="320"/>
        <v/>
      </c>
      <c r="DL191" s="574" t="str">
        <f t="shared" si="321"/>
        <v/>
      </c>
      <c r="DM191" s="574" t="str">
        <f t="shared" si="322"/>
        <v/>
      </c>
      <c r="DN191" s="574" t="str">
        <f t="shared" si="323"/>
        <v/>
      </c>
      <c r="DO191" s="588">
        <f>IFERROR(VLOOKUP(A191,#REF!,82,0),0)</f>
        <v>0</v>
      </c>
      <c r="DP191" s="589">
        <f t="shared" si="324"/>
        <v>0</v>
      </c>
      <c r="DQ191" s="590">
        <f t="shared" si="325"/>
        <v>0</v>
      </c>
    </row>
    <row r="192" spans="1:121" ht="12" customHeight="1">
      <c r="A192" s="3"/>
      <c r="B192" s="470" t="str">
        <f>IF(D192="","",INDEX(CATALOGO!E:E,MATCH(D192,CATALOGO!D:D,0)))</f>
        <v/>
      </c>
      <c r="C192" s="218"/>
      <c r="D192" s="471"/>
      <c r="E192" s="474"/>
      <c r="F192" s="471" t="str">
        <f t="shared" si="326"/>
        <v/>
      </c>
      <c r="G192" s="472"/>
      <c r="H192" s="473"/>
      <c r="I192" s="486"/>
      <c r="J192" s="472"/>
      <c r="K192" s="487" t="str">
        <f>IF(J192="","",INDEX(CATALOGO!AT:AT,MATCH(POA_GC_2025!J192,CATALOGO!AS:AS,0)))</f>
        <v/>
      </c>
      <c r="L192" s="487" t="str">
        <f>IF(J192="","",INDEX(CATALOGO!AV:AV,MATCH(POA_GC_2025!J192,CATALOGO!AS:AS,0)))</f>
        <v/>
      </c>
      <c r="M192" s="488" t="str">
        <f>IF(D192="","",INDEX(CATALOGO!E:E,MATCH(D192,CATALOGO!D:D,0)))</f>
        <v/>
      </c>
      <c r="N192" s="489" t="str">
        <f>IF(E192="","",INDEX(CATALOGO!L:L,MATCH(POA_GC_2025!E192,CATALOGO!J:J,0)))</f>
        <v/>
      </c>
      <c r="O192" s="490" t="str">
        <f t="shared" si="327"/>
        <v/>
      </c>
      <c r="P192" s="491" t="str">
        <f>IF(CR192="","",INDEX(CATALOGO!Q:Q,MATCH(POA_GC_2025!CR192,CATALOGO!P:P,0)))</f>
        <v/>
      </c>
      <c r="Q192" s="496" t="str">
        <f>IF(H192="","",INDEX(CATALOGO!AD:AD,MATCH(POA_GC_2025!H192,CATALOGO!AC:AC,0)))</f>
        <v/>
      </c>
      <c r="R192" s="490" t="str">
        <f t="array" ref="R192">IF(J192="","",INDEX(CATALOGO!AR:AR,MATCH(J192,CATALOGO!AS:AS,0)))</f>
        <v/>
      </c>
      <c r="S192" s="497" t="str">
        <f>IF(K192="","",INDEX(CATALOGO!AU:AU,MATCH(K192,CATALOGO!AT:AT,0)))</f>
        <v/>
      </c>
      <c r="T192" s="497" t="str">
        <f>IF(L192="","",INDEX(CATALOGO!AW:AW,MATCH(POA_GC_2025!L192,CATALOGO!AV:AV,0)))</f>
        <v/>
      </c>
      <c r="U192" s="498"/>
      <c r="V192" s="499"/>
      <c r="W192" s="499"/>
      <c r="X192" s="500" t="str">
        <f t="array" ref="X192">IF(H192="","",INDEX(CATALOGO!AH:AH,MATCH(H192,CATALOGO!AC:AC,0)))</f>
        <v/>
      </c>
      <c r="Y192" s="507" t="str">
        <f t="array" ref="Y192">IF(H192="","",INDEX(CATALOGO!AF:AF,MATCH(H192,CATALOGO!AC:AC,0)))</f>
        <v/>
      </c>
      <c r="Z192" s="507" t="str">
        <f t="array" ref="Z192">IF(H192="","",INDEX(CATALOGO!AG:AG,MATCH(H192,CATALOGO!AC:AC,0)))</f>
        <v/>
      </c>
      <c r="AA192" s="508"/>
      <c r="AB192" s="509"/>
      <c r="AC192" s="510"/>
      <c r="AD192" s="511"/>
      <c r="AE192" s="512"/>
      <c r="AF192" s="512"/>
      <c r="AG192" s="512"/>
      <c r="AH192" s="512"/>
      <c r="AI192" s="512"/>
      <c r="AJ192" s="519"/>
      <c r="AK192" s="512"/>
      <c r="AL192" s="512"/>
      <c r="AM192" s="511"/>
      <c r="AN192" s="520"/>
      <c r="AO192" s="520"/>
      <c r="AP192" s="520"/>
      <c r="AQ192" s="520"/>
      <c r="AR192" s="520"/>
      <c r="AS192" s="520"/>
      <c r="AT192" s="520"/>
      <c r="AU192" s="520"/>
      <c r="AV192" s="520"/>
      <c r="AW192" s="520"/>
      <c r="AX192" s="520"/>
      <c r="AY192" s="520"/>
      <c r="AZ192" s="533">
        <f t="shared" si="328"/>
        <v>0</v>
      </c>
      <c r="BA192" s="509"/>
      <c r="BB192" s="534">
        <f>SUMIFS(REPROGRAM!W:W,REPROGRAM!B:B,POA_GC_2025!A192)</f>
        <v>0</v>
      </c>
      <c r="BC192" s="534">
        <f>SUMIFS(REPROGRAM!Y:Y,REPROGRAM!B:B,POA_GC_2025!A192)</f>
        <v>0</v>
      </c>
      <c r="BD192" s="534">
        <f t="shared" si="329"/>
        <v>0</v>
      </c>
      <c r="BE192" s="520">
        <f t="shared" si="330"/>
        <v>0</v>
      </c>
      <c r="BF192" s="539">
        <f>SUMIFS(CERT_PRES!$P:$P,CERT_PRES!$A:$A,$A192,CERT_PRES!$Q:$Q,"ENERO")</f>
        <v>0</v>
      </c>
      <c r="BG192" s="520">
        <f t="shared" si="331"/>
        <v>0</v>
      </c>
      <c r="BH192" s="539">
        <f>SUMIFS(CERT_PRES!$P:$P,CERT_PRES!$A:$A,$A192,CERT_PRES!$Q:$Q,"FEBRERO")</f>
        <v>0</v>
      </c>
      <c r="BI192" s="520">
        <f t="shared" si="332"/>
        <v>0</v>
      </c>
      <c r="BJ192" s="539">
        <f>SUMIFS(CERT_PRES!$P:$P,CERT_PRES!$A:$A,$A192,CERT_PRES!$Q:$Q,"MARZO")</f>
        <v>0</v>
      </c>
      <c r="BK192" s="520">
        <f t="shared" si="333"/>
        <v>0</v>
      </c>
      <c r="BL192" s="539">
        <f>SUMIFS(CERT_PRES!$P:$P,CERT_PRES!$A:$A,$A192,CERT_PRES!$Q:$Q,"ABRIL")</f>
        <v>0</v>
      </c>
      <c r="BM192" s="520">
        <f t="shared" si="334"/>
        <v>0</v>
      </c>
      <c r="BN192" s="539">
        <f>SUMIFS(CERT_PRES!$P:$P,CERT_PRES!$A:$A,$A192,CERT_PRES!$Q:$Q,"MAYO")</f>
        <v>0</v>
      </c>
      <c r="BO192" s="520">
        <f t="shared" si="335"/>
        <v>0</v>
      </c>
      <c r="BP192" s="539">
        <f>SUMIFS(CERT_PRES!$P:$P,CERT_PRES!$A:$A,$A192,CERT_PRES!$Q:$Q,"JUNIO")</f>
        <v>0</v>
      </c>
      <c r="BQ192" s="520">
        <f t="shared" si="336"/>
        <v>0</v>
      </c>
      <c r="BR192" s="539">
        <f>SUMIFS(CERT_PRES!$P:$P,CERT_PRES!$A:$A,$A192,CERT_PRES!$Q:$Q,"JULIO")</f>
        <v>0</v>
      </c>
      <c r="BS192" s="520">
        <f t="shared" si="337"/>
        <v>0</v>
      </c>
      <c r="BT192" s="539">
        <f>SUMIFS(CERT_PRES!$P:$P,CERT_PRES!$A:$A,$A192,CERT_PRES!$Q:$Q,"AGOSTO")</f>
        <v>0</v>
      </c>
      <c r="BU192" s="520">
        <f t="shared" si="338"/>
        <v>0</v>
      </c>
      <c r="BV192" s="539">
        <f>SUMIFS(CERT_PRES!$P:$P,CERT_PRES!$A:$A,$A192,CERT_PRES!$Q:$Q,"SEPTIEMBRE")</f>
        <v>0</v>
      </c>
      <c r="BW192" s="520">
        <f t="shared" si="339"/>
        <v>0</v>
      </c>
      <c r="BX192" s="539">
        <f>SUMIFS(CERT_PRES!$P:$P,CERT_PRES!$A:$A,$A192,CERT_PRES!$Q:$Q,"OCTUBRE")</f>
        <v>0</v>
      </c>
      <c r="BY192" s="520">
        <f t="shared" si="340"/>
        <v>0</v>
      </c>
      <c r="BZ192" s="539">
        <f>SUMIFS(CERT_PRES!$P:$P,CERT_PRES!$A:$A,$A192,CERT_PRES!$Q:$Q,"NOVIEMBRE")</f>
        <v>0</v>
      </c>
      <c r="CA192" s="520">
        <f t="shared" si="341"/>
        <v>0</v>
      </c>
      <c r="CB192" s="533">
        <f>SUMIFS(CERT_PRES!$P:$P,CERT_PRES!$A:$A,$A192,CERT_PRES!$Q:$Q,"DICIEMBRE")</f>
        <v>0</v>
      </c>
      <c r="CC192" s="533">
        <f t="shared" si="342"/>
        <v>0</v>
      </c>
      <c r="CD192" s="552" t="str">
        <f t="shared" si="310"/>
        <v>NO</v>
      </c>
      <c r="CE192" s="553" t="str">
        <f t="shared" si="311"/>
        <v>VALIDADO</v>
      </c>
      <c r="CF192" s="554">
        <f>+((SUMIFS(REPROGRAM!$U:$U,REPROGRAM!$B:$B,$A192,REPROGRAM!$AA:$AA,"NO"))-(SUMIFS(REPROGRAM!$V:$V,REPROGRAM!$B:$B,$A192,REPROGRAM!$AA:$AA,"NO")))</f>
        <v>0</v>
      </c>
      <c r="CG192" s="554">
        <f t="shared" si="312"/>
        <v>0</v>
      </c>
      <c r="CH192" s="554">
        <f t="shared" si="313"/>
        <v>0</v>
      </c>
      <c r="CI192" s="555" t="str">
        <f t="array" ref="CI192">IF(B192="","",INDEX(CATALOGO!C:C,MATCH(B192,CATALOGO!A:A,0)))</f>
        <v/>
      </c>
      <c r="CJ192" s="555" t="str">
        <f t="array" ref="CJ192">IF(B192="","",INDEX(CATALOGO!B:B,MATCH(B192,CATALOGO!A:A,0)))</f>
        <v/>
      </c>
      <c r="CK192" s="497" t="str">
        <f>IF(D192="","",INDEX(CATALOGO!G:G,MATCH(D192,CATALOGO!D:D,0)))</f>
        <v/>
      </c>
      <c r="CL192" s="497" t="str">
        <f>IF(D192="","",INDEX(CATALOGO!H:H,MATCH(D192,CATALOGO!D:D,0)))</f>
        <v/>
      </c>
      <c r="CM192" s="497" t="str">
        <f>IF(D192="","",INDEX(CATALOGO!I:I,MATCH(D192,CATALOGO!D:D,0)))</f>
        <v/>
      </c>
      <c r="CN192" s="556" t="str">
        <f t="array" ref="CN192">IF(H192="","",INDEX(CATALOGO!AE:AE,MATCH(H192,CATALOGO!AC:AC,0)))</f>
        <v/>
      </c>
      <c r="CO192" s="497" t="str">
        <f t="shared" si="314"/>
        <v/>
      </c>
      <c r="CP192" s="497" t="str">
        <f>IF(E192="","",INDEX(CATALOGO!K:K,MATCH(POA_GC_2025!E192,CATALOGO!J:J,0)))</f>
        <v/>
      </c>
      <c r="CQ192" s="497" t="str">
        <f t="shared" si="315"/>
        <v/>
      </c>
      <c r="CR192" s="497" t="str">
        <f t="shared" si="316"/>
        <v/>
      </c>
      <c r="CS192" s="562" t="str">
        <f>IFERROR(VLOOKUP(E192,CATALOGO!$AY$3:$AZ$24,2,0)," ")</f>
        <v xml:space="preserve"> </v>
      </c>
      <c r="CT192" s="563" t="str">
        <f>IF(E192="","",INDEX(CATALOGO!AK:AK,MATCH(POA_GC_2025!E192,CATALOGO!AN:AN,0)))</f>
        <v/>
      </c>
      <c r="CU192" s="563" t="str">
        <f>IF(E192="","",INDEX(CATALOGO!AL:AL,MATCH(POA_GC_2025!E192,CATALOGO!AN:AN,0)))</f>
        <v/>
      </c>
      <c r="CV192" s="552" t="str">
        <f>IF(CU192="","",INDEX(CATALOGO!AM:AM,MATCH(POA_GC_2025!CU192,CATALOGO!AL:AL,0)))</f>
        <v/>
      </c>
      <c r="CW192" s="564"/>
      <c r="CX192" s="565">
        <f>SUMIFS(CERT_ACT_POA!AM:AM,CERT_ACT_POA!C:C,A192)</f>
        <v>0</v>
      </c>
      <c r="CY192" s="565" t="str">
        <f t="shared" si="317"/>
        <v/>
      </c>
      <c r="CZ192" s="566">
        <f>SUMIFS(CERT_ACT_POA!$AD:$AD,CERT_ACT_POA!$C:$C,POA_GC_2025!$A192)</f>
        <v>0</v>
      </c>
      <c r="DA192" s="566">
        <f>SUMIFS(CERT_ACT_POA!$AE:$AE,CERT_ACT_POA!$C:$C,POA_GC_2025!$A192)</f>
        <v>0</v>
      </c>
      <c r="DB192" s="566">
        <f>SUMIFS(CERT_ACT_POA!$AF:$AF,CERT_ACT_POA!$C:$C,POA_GC_2025!$A192)</f>
        <v>0</v>
      </c>
      <c r="DC192" s="552" t="str">
        <f t="shared" si="318"/>
        <v/>
      </c>
      <c r="DD192" s="509"/>
      <c r="DE192" s="573"/>
      <c r="DF192" s="574">
        <f>SUMIFS(CERT_PRES!$M:$M,CERT_PRES!$A:$A,$A192)</f>
        <v>0</v>
      </c>
      <c r="DG192" s="574">
        <f>SUMIFS(CERT_PRES!$O:$O,CERT_PRES!$A:$A,$A192)</f>
        <v>0</v>
      </c>
      <c r="DH192" s="574">
        <f>SUMIFS(CERT_PRES!$P:$P,CERT_PRES!$A:$A,$A192)</f>
        <v>0</v>
      </c>
      <c r="DI192" s="587">
        <f t="shared" si="319"/>
        <v>0</v>
      </c>
      <c r="DJ192" s="668">
        <f>IFERROR(VLOOKUP($A192,CERT_PRES!$A$6:$L$3884,12,0),0)</f>
        <v>0</v>
      </c>
      <c r="DK192" s="574" t="str">
        <f t="shared" si="320"/>
        <v/>
      </c>
      <c r="DL192" s="574" t="str">
        <f t="shared" si="321"/>
        <v/>
      </c>
      <c r="DM192" s="574" t="str">
        <f t="shared" si="322"/>
        <v/>
      </c>
      <c r="DN192" s="574" t="str">
        <f t="shared" si="323"/>
        <v/>
      </c>
      <c r="DO192" s="588">
        <f>IFERROR(VLOOKUP(A192,#REF!,82,0),0)</f>
        <v>0</v>
      </c>
      <c r="DP192" s="589">
        <f t="shared" si="324"/>
        <v>0</v>
      </c>
      <c r="DQ192" s="590">
        <f t="shared" si="325"/>
        <v>0</v>
      </c>
    </row>
    <row r="193" spans="1:121" ht="12" customHeight="1">
      <c r="A193" s="3"/>
      <c r="B193" s="470" t="str">
        <f>IF(D193="","",INDEX(CATALOGO!E:E,MATCH(D193,CATALOGO!D:D,0)))</f>
        <v/>
      </c>
      <c r="C193" s="218"/>
      <c r="D193" s="471"/>
      <c r="E193" s="474"/>
      <c r="F193" s="471" t="str">
        <f t="shared" si="326"/>
        <v/>
      </c>
      <c r="G193" s="472"/>
      <c r="H193" s="473"/>
      <c r="I193" s="486"/>
      <c r="J193" s="472"/>
      <c r="K193" s="487" t="str">
        <f>IF(J193="","",INDEX(CATALOGO!AT:AT,MATCH(POA_GC_2025!J193,CATALOGO!AS:AS,0)))</f>
        <v/>
      </c>
      <c r="L193" s="487" t="str">
        <f>IF(J193="","",INDEX(CATALOGO!AV:AV,MATCH(POA_GC_2025!J193,CATALOGO!AS:AS,0)))</f>
        <v/>
      </c>
      <c r="M193" s="488" t="str">
        <f>IF(D193="","",INDEX(CATALOGO!E:E,MATCH(D193,CATALOGO!D:D,0)))</f>
        <v/>
      </c>
      <c r="N193" s="489" t="str">
        <f>IF(E193="","",INDEX(CATALOGO!L:L,MATCH(POA_GC_2025!E193,CATALOGO!J:J,0)))</f>
        <v/>
      </c>
      <c r="O193" s="490" t="str">
        <f t="shared" si="327"/>
        <v/>
      </c>
      <c r="P193" s="491" t="str">
        <f>IF(CR193="","",INDEX(CATALOGO!Q:Q,MATCH(POA_GC_2025!CR193,CATALOGO!P:P,0)))</f>
        <v/>
      </c>
      <c r="Q193" s="496" t="str">
        <f>IF(H193="","",INDEX(CATALOGO!AD:AD,MATCH(POA_GC_2025!H193,CATALOGO!AC:AC,0)))</f>
        <v/>
      </c>
      <c r="R193" s="490" t="str">
        <f t="array" ref="R193">IF(J193="","",INDEX(CATALOGO!AR:AR,MATCH(J193,CATALOGO!AS:AS,0)))</f>
        <v/>
      </c>
      <c r="S193" s="497" t="str">
        <f>IF(K193="","",INDEX(CATALOGO!AU:AU,MATCH(K193,CATALOGO!AT:AT,0)))</f>
        <v/>
      </c>
      <c r="T193" s="497" t="str">
        <f>IF(L193="","",INDEX(CATALOGO!AW:AW,MATCH(POA_GC_2025!L193,CATALOGO!AV:AV,0)))</f>
        <v/>
      </c>
      <c r="U193" s="498"/>
      <c r="V193" s="499"/>
      <c r="W193" s="499"/>
      <c r="X193" s="500" t="str">
        <f t="array" ref="X193">IF(H193="","",INDEX(CATALOGO!AH:AH,MATCH(H193,CATALOGO!AC:AC,0)))</f>
        <v/>
      </c>
      <c r="Y193" s="507" t="str">
        <f t="array" ref="Y193">IF(H193="","",INDEX(CATALOGO!AF:AF,MATCH(H193,CATALOGO!AC:AC,0)))</f>
        <v/>
      </c>
      <c r="Z193" s="507" t="str">
        <f t="array" ref="Z193">IF(H193="","",INDEX(CATALOGO!AG:AG,MATCH(H193,CATALOGO!AC:AC,0)))</f>
        <v/>
      </c>
      <c r="AA193" s="508"/>
      <c r="AB193" s="509"/>
      <c r="AC193" s="510"/>
      <c r="AD193" s="511"/>
      <c r="AE193" s="512"/>
      <c r="AF193" s="512"/>
      <c r="AG193" s="512"/>
      <c r="AH193" s="512"/>
      <c r="AI193" s="512"/>
      <c r="AJ193" s="519"/>
      <c r="AK193" s="512"/>
      <c r="AL193" s="512"/>
      <c r="AM193" s="511"/>
      <c r="AN193" s="520"/>
      <c r="AO193" s="520"/>
      <c r="AP193" s="520"/>
      <c r="AQ193" s="520"/>
      <c r="AR193" s="520"/>
      <c r="AS193" s="520"/>
      <c r="AT193" s="520"/>
      <c r="AU193" s="520"/>
      <c r="AV193" s="520"/>
      <c r="AW193" s="520"/>
      <c r="AX193" s="520"/>
      <c r="AY193" s="520"/>
      <c r="AZ193" s="533">
        <f t="shared" si="328"/>
        <v>0</v>
      </c>
      <c r="BA193" s="509"/>
      <c r="BB193" s="534">
        <f>SUMIFS(REPROGRAM!W:W,REPROGRAM!B:B,POA_GC_2025!A193)</f>
        <v>0</v>
      </c>
      <c r="BC193" s="534">
        <f>SUMIFS(REPROGRAM!Y:Y,REPROGRAM!B:B,POA_GC_2025!A193)</f>
        <v>0</v>
      </c>
      <c r="BD193" s="534">
        <f t="shared" si="329"/>
        <v>0</v>
      </c>
      <c r="BE193" s="520">
        <f t="shared" si="330"/>
        <v>0</v>
      </c>
      <c r="BF193" s="539">
        <f>SUMIFS(CERT_PRES!$P:$P,CERT_PRES!$A:$A,$A193,CERT_PRES!$Q:$Q,"ENERO")</f>
        <v>0</v>
      </c>
      <c r="BG193" s="520">
        <f t="shared" si="331"/>
        <v>0</v>
      </c>
      <c r="BH193" s="539">
        <f>SUMIFS(CERT_PRES!$P:$P,CERT_PRES!$A:$A,$A193,CERT_PRES!$Q:$Q,"FEBRERO")</f>
        <v>0</v>
      </c>
      <c r="BI193" s="520">
        <f t="shared" si="332"/>
        <v>0</v>
      </c>
      <c r="BJ193" s="539">
        <f>SUMIFS(CERT_PRES!$P:$P,CERT_PRES!$A:$A,$A193,CERT_PRES!$Q:$Q,"MARZO")</f>
        <v>0</v>
      </c>
      <c r="BK193" s="520">
        <f t="shared" si="333"/>
        <v>0</v>
      </c>
      <c r="BL193" s="539">
        <f>SUMIFS(CERT_PRES!$P:$P,CERT_PRES!$A:$A,$A193,CERT_PRES!$Q:$Q,"ABRIL")</f>
        <v>0</v>
      </c>
      <c r="BM193" s="520">
        <f t="shared" si="334"/>
        <v>0</v>
      </c>
      <c r="BN193" s="539">
        <f>SUMIFS(CERT_PRES!$P:$P,CERT_PRES!$A:$A,$A193,CERT_PRES!$Q:$Q,"MAYO")</f>
        <v>0</v>
      </c>
      <c r="BO193" s="520">
        <f t="shared" si="335"/>
        <v>0</v>
      </c>
      <c r="BP193" s="539">
        <f>SUMIFS(CERT_PRES!$P:$P,CERT_PRES!$A:$A,$A193,CERT_PRES!$Q:$Q,"JUNIO")</f>
        <v>0</v>
      </c>
      <c r="BQ193" s="520">
        <f t="shared" si="336"/>
        <v>0</v>
      </c>
      <c r="BR193" s="539">
        <f>SUMIFS(CERT_PRES!$P:$P,CERT_PRES!$A:$A,$A193,CERT_PRES!$Q:$Q,"JULIO")</f>
        <v>0</v>
      </c>
      <c r="BS193" s="520">
        <f t="shared" si="337"/>
        <v>0</v>
      </c>
      <c r="BT193" s="539">
        <f>SUMIFS(CERT_PRES!$P:$P,CERT_PRES!$A:$A,$A193,CERT_PRES!$Q:$Q,"AGOSTO")</f>
        <v>0</v>
      </c>
      <c r="BU193" s="520">
        <f t="shared" si="338"/>
        <v>0</v>
      </c>
      <c r="BV193" s="539">
        <f>SUMIFS(CERT_PRES!$P:$P,CERT_PRES!$A:$A,$A193,CERT_PRES!$Q:$Q,"SEPTIEMBRE")</f>
        <v>0</v>
      </c>
      <c r="BW193" s="520">
        <f t="shared" si="339"/>
        <v>0</v>
      </c>
      <c r="BX193" s="539">
        <f>SUMIFS(CERT_PRES!$P:$P,CERT_PRES!$A:$A,$A193,CERT_PRES!$Q:$Q,"OCTUBRE")</f>
        <v>0</v>
      </c>
      <c r="BY193" s="520">
        <f t="shared" si="340"/>
        <v>0</v>
      </c>
      <c r="BZ193" s="539">
        <f>SUMIFS(CERT_PRES!$P:$P,CERT_PRES!$A:$A,$A193,CERT_PRES!$Q:$Q,"NOVIEMBRE")</f>
        <v>0</v>
      </c>
      <c r="CA193" s="520">
        <f t="shared" si="341"/>
        <v>0</v>
      </c>
      <c r="CB193" s="533">
        <f>SUMIFS(CERT_PRES!$P:$P,CERT_PRES!$A:$A,$A193,CERT_PRES!$Q:$Q,"DICIEMBRE")</f>
        <v>0</v>
      </c>
      <c r="CC193" s="533">
        <f t="shared" si="342"/>
        <v>0</v>
      </c>
      <c r="CD193" s="552" t="str">
        <f t="shared" ref="CD193" si="343">IF(OR(J193="003"),"SIN_LIQUIDEZ",IF(CG193&gt;0,"SI","NO"))</f>
        <v>NO</v>
      </c>
      <c r="CE193" s="553" t="str">
        <f t="shared" ref="CE193" si="344">IF(BD193=CC193,"VALIDADO","REVISAR")</f>
        <v>VALIDADO</v>
      </c>
      <c r="CF193" s="554">
        <f>+((SUMIFS(REPROGRAM!$U:$U,REPROGRAM!$B:$B,$A193,REPROGRAM!$AA:$AA,"NO"))-(SUMIFS(REPROGRAM!$V:$V,REPROGRAM!$B:$B,$A193,REPROGRAM!$AA:$AA,"NO")))</f>
        <v>0</v>
      </c>
      <c r="CG193" s="554">
        <f t="shared" ref="CG193" si="345">ROUND(BD193-CF193,2)</f>
        <v>0</v>
      </c>
      <c r="CH193" s="554">
        <f t="shared" ref="CH193" si="346">+BD193-CC193</f>
        <v>0</v>
      </c>
      <c r="CI193" s="555" t="str">
        <f t="array" ref="CI193">IF(B193="","",INDEX(CATALOGO!C:C,MATCH(B193,CATALOGO!A:A,0)))</f>
        <v/>
      </c>
      <c r="CJ193" s="555" t="str">
        <f t="array" ref="CJ193">IF(B193="","",INDEX(CATALOGO!B:B,MATCH(B193,CATALOGO!A:A,0)))</f>
        <v/>
      </c>
      <c r="CK193" s="497" t="str">
        <f>IF(D193="","",INDEX(CATALOGO!G:G,MATCH(D193,CATALOGO!D:D,0)))</f>
        <v/>
      </c>
      <c r="CL193" s="497" t="str">
        <f>IF(D193="","",INDEX(CATALOGO!H:H,MATCH(D193,CATALOGO!D:D,0)))</f>
        <v/>
      </c>
      <c r="CM193" s="497" t="str">
        <f>IF(D193="","",INDEX(CATALOGO!I:I,MATCH(D193,CATALOGO!D:D,0)))</f>
        <v/>
      </c>
      <c r="CN193" s="556" t="str">
        <f t="array" ref="CN193">IF(H193="","",INDEX(CATALOGO!AE:AE,MATCH(H193,CATALOGO!AC:AC,0)))</f>
        <v/>
      </c>
      <c r="CO193" s="497" t="str">
        <f t="shared" ref="CO193" si="347">IF(O193="","","NO APLICA")</f>
        <v/>
      </c>
      <c r="CP193" s="497" t="str">
        <f>IF(E193="","",INDEX(CATALOGO!K:K,MATCH(POA_GC_2025!E193,CATALOGO!J:J,0)))</f>
        <v/>
      </c>
      <c r="CQ193" s="497" t="str">
        <f t="shared" ref="CQ193" si="348">IF(F193="","",IF(F193="000","CORRIENTE","INVERSIÓN"))</f>
        <v/>
      </c>
      <c r="CR193" s="497" t="str">
        <f t="shared" ref="CR193" si="349">E193&amp;F193&amp;G193</f>
        <v/>
      </c>
      <c r="CS193" s="562" t="str">
        <f>IFERROR(VLOOKUP(E193,CATALOGO!$AY$3:$AZ$24,2,0)," ")</f>
        <v xml:space="preserve"> </v>
      </c>
      <c r="CT193" s="563" t="str">
        <f>IF(E193="","",INDEX(CATALOGO!AK:AK,MATCH(POA_GC_2025!E193,CATALOGO!AN:AN,0)))</f>
        <v/>
      </c>
      <c r="CU193" s="563" t="str">
        <f>IF(E193="","",INDEX(CATALOGO!AL:AL,MATCH(POA_GC_2025!E193,CATALOGO!AN:AN,0)))</f>
        <v/>
      </c>
      <c r="CV193" s="552" t="str">
        <f>IF(CU193="","",INDEX(CATALOGO!AM:AM,MATCH(POA_GC_2025!CU193,CATALOGO!AL:AL,0)))</f>
        <v/>
      </c>
      <c r="CW193" s="564"/>
      <c r="CX193" s="565">
        <f>SUMIFS(CERT_ACT_POA!AM:AM,CERT_ACT_POA!C:C,A193)</f>
        <v>0</v>
      </c>
      <c r="CY193" s="565" t="str">
        <f t="shared" ref="CY193" si="350">IF(A193="","",BD193-CX193)</f>
        <v/>
      </c>
      <c r="CZ193" s="566">
        <f>SUMIFS(CERT_ACT_POA!$AD:$AD,CERT_ACT_POA!$C:$C,POA_GC_2025!$A193)</f>
        <v>0</v>
      </c>
      <c r="DA193" s="566">
        <f>SUMIFS(CERT_ACT_POA!$AE:$AE,CERT_ACT_POA!$C:$C,POA_GC_2025!$A193)</f>
        <v>0</v>
      </c>
      <c r="DB193" s="566">
        <f>SUMIFS(CERT_ACT_POA!$AF:$AF,CERT_ACT_POA!$C:$C,POA_GC_2025!$A193)</f>
        <v>0</v>
      </c>
      <c r="DC193" s="552" t="str">
        <f t="shared" ref="DC193" si="351">MID(H193,1,2)</f>
        <v/>
      </c>
      <c r="DD193" s="509"/>
      <c r="DE193" s="573"/>
      <c r="DF193" s="574">
        <f>SUMIFS(CERT_PRES!$M:$M,CERT_PRES!$A:$A,$A193)</f>
        <v>0</v>
      </c>
      <c r="DG193" s="574">
        <f>SUMIFS(CERT_PRES!$O:$O,CERT_PRES!$A:$A,$A193)</f>
        <v>0</v>
      </c>
      <c r="DH193" s="574">
        <f>SUMIFS(CERT_PRES!$P:$P,CERT_PRES!$A:$A,$A193)</f>
        <v>0</v>
      </c>
      <c r="DI193" s="587">
        <f t="shared" ref="DI193" si="352">+CF193</f>
        <v>0</v>
      </c>
      <c r="DJ193" s="668">
        <f>IFERROR(VLOOKUP($A193,CERT_PRES!$A$6:$L$3884,12,0),0)</f>
        <v>0</v>
      </c>
      <c r="DK193" s="574" t="str">
        <f t="shared" ref="DK193" si="353">IF(A193="","",IF(ROUND(DF193,2)+ROUND(DG193,2)&lt;=ROUND(CG193,2),"OK","REVISAR"))</f>
        <v/>
      </c>
      <c r="DL193" s="574" t="str">
        <f t="shared" ref="DL193" si="354">IF(A193="","",IF(ROUND(DF193,2)+ROUND(DG193,2)&lt;=ROUND(CG193+CF193,2),"OK","REVISAR"))</f>
        <v/>
      </c>
      <c r="DM193" s="574" t="str">
        <f t="shared" ref="DM193" si="355">IF(CD193="SI",BE193+BG193+BI193+BK193+BM193,"")</f>
        <v/>
      </c>
      <c r="DN193" s="574" t="str">
        <f t="shared" ref="DN193" si="356">IF(CE193="SI",IF(DI193&gt;DN193,"ANTICIPADO",IF(AND(DI193&gt;0,DI193&lt;DN193),"ATRASADO",IF(AND(DI193&gt;0,DI193=DN193),"CUMPLIDO",IF(AND(DI193=0,DN193&gt;0),"NO CUMPLIDO","")))),"")</f>
        <v/>
      </c>
      <c r="DO193" s="588">
        <f>IFERROR(VLOOKUP(A193,#REF!,82,0),0)</f>
        <v>0</v>
      </c>
      <c r="DP193" s="589">
        <f t="shared" ref="DP193" si="357">+DF193+DG193</f>
        <v>0</v>
      </c>
      <c r="DQ193" s="590">
        <f t="shared" ref="DQ193" si="358">+CG193-DP193</f>
        <v>0</v>
      </c>
    </row>
    <row r="194" spans="1:121" s="648" customFormat="1" ht="12" customHeight="1">
      <c r="A194" s="611"/>
      <c r="B194" s="612"/>
      <c r="C194" s="613"/>
      <c r="D194" s="614"/>
      <c r="E194" s="615"/>
      <c r="F194" s="616"/>
      <c r="G194" s="617"/>
      <c r="H194" s="618"/>
      <c r="I194" s="619"/>
      <c r="J194" s="617"/>
      <c r="K194" s="620"/>
      <c r="L194" s="620"/>
      <c r="M194" s="621"/>
      <c r="N194" s="622"/>
      <c r="O194" s="623"/>
      <c r="P194" s="624"/>
      <c r="Q194" s="625"/>
      <c r="R194" s="623"/>
      <c r="S194" s="626"/>
      <c r="T194" s="626"/>
      <c r="U194" s="627"/>
      <c r="V194" s="628"/>
      <c r="W194" s="628"/>
      <c r="X194" s="629"/>
      <c r="Y194" s="630"/>
      <c r="Z194" s="630"/>
      <c r="AA194" s="631"/>
      <c r="AB194" s="632"/>
      <c r="AC194" s="632"/>
      <c r="AD194" s="633"/>
      <c r="AE194" s="634"/>
      <c r="AF194" s="634"/>
      <c r="AG194" s="634"/>
      <c r="AH194" s="634"/>
      <c r="AI194" s="634"/>
      <c r="AJ194" s="635"/>
      <c r="AK194" s="634"/>
      <c r="AL194" s="634"/>
      <c r="AM194" s="633"/>
      <c r="AN194" s="636"/>
      <c r="AO194" s="636"/>
      <c r="AP194" s="636"/>
      <c r="AQ194" s="636"/>
      <c r="AR194" s="636"/>
      <c r="AS194" s="636"/>
      <c r="AT194" s="636"/>
      <c r="AU194" s="636"/>
      <c r="AV194" s="636"/>
      <c r="AW194" s="636"/>
      <c r="AX194" s="636"/>
      <c r="AY194" s="636"/>
      <c r="AZ194" s="637">
        <f>SUM(AZ9:AZ193)</f>
        <v>17386238.390000004</v>
      </c>
      <c r="BA194" s="628"/>
      <c r="BB194" s="637">
        <f t="shared" ref="BB194:CC194" si="359">SUM(BB9:BB193)</f>
        <v>2202014.5100000002</v>
      </c>
      <c r="BC194" s="637">
        <f t="shared" si="359"/>
        <v>5744419.2100000018</v>
      </c>
      <c r="BD194" s="637">
        <f t="shared" si="359"/>
        <v>13843833.690000003</v>
      </c>
      <c r="BE194" s="637">
        <f t="shared" si="359"/>
        <v>836033.58999999985</v>
      </c>
      <c r="BF194" s="637">
        <f t="shared" si="359"/>
        <v>836033.58999999985</v>
      </c>
      <c r="BG194" s="637">
        <f t="shared" si="359"/>
        <v>1648766.0399999998</v>
      </c>
      <c r="BH194" s="637">
        <f t="shared" si="359"/>
        <v>1648766.0399999998</v>
      </c>
      <c r="BI194" s="637">
        <f t="shared" si="359"/>
        <v>1287069.1299999997</v>
      </c>
      <c r="BJ194" s="637">
        <f t="shared" si="359"/>
        <v>1287069.1299999997</v>
      </c>
      <c r="BK194" s="637">
        <f t="shared" si="359"/>
        <v>975956.41999999993</v>
      </c>
      <c r="BL194" s="637">
        <f t="shared" si="359"/>
        <v>975956.41999999993</v>
      </c>
      <c r="BM194" s="637">
        <f t="shared" si="359"/>
        <v>1346299.32</v>
      </c>
      <c r="BN194" s="637">
        <f t="shared" si="359"/>
        <v>1346299.32</v>
      </c>
      <c r="BO194" s="637">
        <f t="shared" si="359"/>
        <v>1399241.3900000001</v>
      </c>
      <c r="BP194" s="637">
        <f t="shared" si="359"/>
        <v>0</v>
      </c>
      <c r="BQ194" s="637">
        <f t="shared" si="359"/>
        <v>1044758.8899999999</v>
      </c>
      <c r="BR194" s="637">
        <f t="shared" si="359"/>
        <v>0</v>
      </c>
      <c r="BS194" s="637">
        <f t="shared" si="359"/>
        <v>939945.14999999991</v>
      </c>
      <c r="BT194" s="637">
        <f t="shared" si="359"/>
        <v>0</v>
      </c>
      <c r="BU194" s="637">
        <f t="shared" si="359"/>
        <v>943232.96999999986</v>
      </c>
      <c r="BV194" s="637">
        <f t="shared" si="359"/>
        <v>0</v>
      </c>
      <c r="BW194" s="637">
        <f t="shared" si="359"/>
        <v>923393.00999999989</v>
      </c>
      <c r="BX194" s="637">
        <f t="shared" si="359"/>
        <v>0</v>
      </c>
      <c r="BY194" s="637">
        <f t="shared" si="359"/>
        <v>912055.70999999985</v>
      </c>
      <c r="BZ194" s="637">
        <f t="shared" si="359"/>
        <v>0</v>
      </c>
      <c r="CA194" s="637">
        <f t="shared" si="359"/>
        <v>1587082.07</v>
      </c>
      <c r="CB194" s="637">
        <f t="shared" si="359"/>
        <v>0</v>
      </c>
      <c r="CC194" s="637">
        <f t="shared" si="359"/>
        <v>13843833.690000005</v>
      </c>
      <c r="CD194" s="638"/>
      <c r="CE194" s="639"/>
      <c r="CF194" s="637">
        <f>SUM(CF9:CF193)</f>
        <v>-765.48</v>
      </c>
      <c r="CG194" s="637">
        <f>SUM(CG9:CG193)</f>
        <v>13844599.170000004</v>
      </c>
      <c r="CH194" s="637">
        <f>SUM(CH9:CH193)</f>
        <v>0</v>
      </c>
      <c r="CI194" s="640"/>
      <c r="CJ194" s="640"/>
      <c r="CK194" s="626"/>
      <c r="CL194" s="626"/>
      <c r="CM194" s="626"/>
      <c r="CN194" s="641"/>
      <c r="CO194" s="626"/>
      <c r="CP194" s="626"/>
      <c r="CQ194" s="626"/>
      <c r="CR194" s="626"/>
      <c r="CS194" s="642"/>
      <c r="CT194" s="612"/>
      <c r="CU194" s="612"/>
      <c r="CV194" s="638"/>
      <c r="CW194" s="643"/>
      <c r="CX194" s="637">
        <f t="shared" ref="CX194:CY194" si="360">SUM(CX9:CX193)</f>
        <v>13742339.920000004</v>
      </c>
      <c r="CY194" s="637">
        <f t="shared" si="360"/>
        <v>101493.77000000003</v>
      </c>
      <c r="CZ194" s="644"/>
      <c r="DA194" s="644"/>
      <c r="DB194" s="644"/>
      <c r="DC194" s="638"/>
      <c r="DD194" s="632"/>
      <c r="DE194" s="632"/>
      <c r="DF194" s="637">
        <f>SUM(DF9:DF193)</f>
        <v>263364.63</v>
      </c>
      <c r="DG194" s="637">
        <f>SUM(DG9:DG193)</f>
        <v>6362881.6499999985</v>
      </c>
      <c r="DH194" s="637">
        <f>SUM(DH9:DH193)</f>
        <v>6094124.5</v>
      </c>
      <c r="DI194" s="637">
        <f>SUM(DI9:DI193)</f>
        <v>-765.48</v>
      </c>
      <c r="DJ194" s="646"/>
      <c r="DK194" s="645"/>
      <c r="DL194" s="645"/>
      <c r="DM194" s="637">
        <f>SUM(DM9:DM193)</f>
        <v>6094124.5</v>
      </c>
      <c r="DN194" s="637">
        <f>SUM(DN9:DN193)</f>
        <v>0</v>
      </c>
      <c r="DO194" s="646"/>
      <c r="DP194" s="647"/>
      <c r="DQ194" s="637">
        <f>SUM(DQ9:DQ193)</f>
        <v>7218352.8899999997</v>
      </c>
    </row>
    <row r="196" spans="1:121" ht="12" customHeight="1">
      <c r="CX196" s="323"/>
    </row>
    <row r="197" spans="1:121" ht="12" customHeight="1">
      <c r="BM197" s="323"/>
    </row>
  </sheetData>
  <mergeCells count="2">
    <mergeCell ref="A4:C4"/>
    <mergeCell ref="A5:C5"/>
  </mergeCells>
  <phoneticPr fontId="131" type="noConversion"/>
  <conditionalFormatting sqref="BE6:BE7">
    <cfRule type="colorScale" priority="986">
      <colorScale>
        <cfvo type="min"/>
        <cfvo type="max"/>
        <color rgb="FFF4B183"/>
        <color rgb="FFFFEF9C"/>
      </colorScale>
    </cfRule>
  </conditionalFormatting>
  <conditionalFormatting sqref="BF6:BF7">
    <cfRule type="colorScale" priority="987">
      <colorScale>
        <cfvo type="min"/>
        <cfvo type="max"/>
        <color rgb="FFF4B183"/>
        <color rgb="FFFFEF9C"/>
      </colorScale>
    </cfRule>
  </conditionalFormatting>
  <conditionalFormatting sqref="BG6:BG7">
    <cfRule type="colorScale" priority="988">
      <colorScale>
        <cfvo type="min"/>
        <cfvo type="max"/>
        <color rgb="FFF4B183"/>
        <color rgb="FFFFEF9C"/>
      </colorScale>
    </cfRule>
  </conditionalFormatting>
  <conditionalFormatting sqref="BH6:BH7">
    <cfRule type="colorScale" priority="989">
      <colorScale>
        <cfvo type="min"/>
        <cfvo type="max"/>
        <color rgb="FFF4B183"/>
        <color rgb="FFFFEF9C"/>
      </colorScale>
    </cfRule>
  </conditionalFormatting>
  <conditionalFormatting sqref="BI6:BI7">
    <cfRule type="colorScale" priority="990">
      <colorScale>
        <cfvo type="min"/>
        <cfvo type="max"/>
        <color rgb="FFF4B183"/>
        <color rgb="FFFFEF9C"/>
      </colorScale>
    </cfRule>
  </conditionalFormatting>
  <conditionalFormatting sqref="BJ6:BJ7">
    <cfRule type="colorScale" priority="991">
      <colorScale>
        <cfvo type="min"/>
        <cfvo type="max"/>
        <color rgb="FFF4B183"/>
        <color rgb="FFFFEF9C"/>
      </colorScale>
    </cfRule>
  </conditionalFormatting>
  <conditionalFormatting sqref="BK6:BK7">
    <cfRule type="colorScale" priority="992">
      <colorScale>
        <cfvo type="min"/>
        <cfvo type="max"/>
        <color rgb="FFF4B183"/>
        <color rgb="FFFFEF9C"/>
      </colorScale>
    </cfRule>
  </conditionalFormatting>
  <conditionalFormatting sqref="BL6:BL7">
    <cfRule type="colorScale" priority="993">
      <colorScale>
        <cfvo type="min"/>
        <cfvo type="max"/>
        <color rgb="FFF4B183"/>
        <color rgb="FFFFEF9C"/>
      </colorScale>
    </cfRule>
  </conditionalFormatting>
  <conditionalFormatting sqref="BM6:BM7">
    <cfRule type="colorScale" priority="994">
      <colorScale>
        <cfvo type="min"/>
        <cfvo type="max"/>
        <color rgb="FFF4B183"/>
        <color rgb="FFFFEF9C"/>
      </colorScale>
    </cfRule>
  </conditionalFormatting>
  <conditionalFormatting sqref="BN6:BN7">
    <cfRule type="colorScale" priority="995">
      <colorScale>
        <cfvo type="min"/>
        <cfvo type="max"/>
        <color rgb="FFF4B183"/>
        <color rgb="FFFFEF9C"/>
      </colorScale>
    </cfRule>
  </conditionalFormatting>
  <conditionalFormatting sqref="BO6:BO7">
    <cfRule type="colorScale" priority="996">
      <colorScale>
        <cfvo type="min"/>
        <cfvo type="max"/>
        <color rgb="FFF4B183"/>
        <color rgb="FFFFEF9C"/>
      </colorScale>
    </cfRule>
  </conditionalFormatting>
  <conditionalFormatting sqref="BP6:BP7">
    <cfRule type="colorScale" priority="997">
      <colorScale>
        <cfvo type="min"/>
        <cfvo type="max"/>
        <color rgb="FFF4B183"/>
        <color rgb="FFFFEF9C"/>
      </colorScale>
    </cfRule>
  </conditionalFormatting>
  <conditionalFormatting sqref="BQ6:BQ7">
    <cfRule type="colorScale" priority="998">
      <colorScale>
        <cfvo type="min"/>
        <cfvo type="max"/>
        <color rgb="FFF4B183"/>
        <color rgb="FFFFEF9C"/>
      </colorScale>
    </cfRule>
  </conditionalFormatting>
  <conditionalFormatting sqref="BR6:BR7">
    <cfRule type="colorScale" priority="999">
      <colorScale>
        <cfvo type="min"/>
        <cfvo type="max"/>
        <color rgb="FFF4B183"/>
        <color rgb="FFFFEF9C"/>
      </colorScale>
    </cfRule>
  </conditionalFormatting>
  <conditionalFormatting sqref="BS6:BS7">
    <cfRule type="colorScale" priority="1000">
      <colorScale>
        <cfvo type="min"/>
        <cfvo type="max"/>
        <color rgb="FFF4B183"/>
        <color rgb="FFFFEF9C"/>
      </colorScale>
    </cfRule>
  </conditionalFormatting>
  <conditionalFormatting sqref="BT6:BT7">
    <cfRule type="colorScale" priority="1001">
      <colorScale>
        <cfvo type="min"/>
        <cfvo type="max"/>
        <color rgb="FFF4B183"/>
        <color rgb="FFFFEF9C"/>
      </colorScale>
    </cfRule>
  </conditionalFormatting>
  <conditionalFormatting sqref="BU6:BU7">
    <cfRule type="colorScale" priority="1002">
      <colorScale>
        <cfvo type="min"/>
        <cfvo type="max"/>
        <color rgb="FFF4B183"/>
        <color rgb="FFFFEF9C"/>
      </colorScale>
    </cfRule>
  </conditionalFormatting>
  <conditionalFormatting sqref="BV6:BV7">
    <cfRule type="colorScale" priority="1003">
      <colorScale>
        <cfvo type="min"/>
        <cfvo type="max"/>
        <color rgb="FFF4B183"/>
        <color rgb="FFFFEF9C"/>
      </colorScale>
    </cfRule>
  </conditionalFormatting>
  <conditionalFormatting sqref="BW6:BW7">
    <cfRule type="colorScale" priority="1004">
      <colorScale>
        <cfvo type="min"/>
        <cfvo type="max"/>
        <color rgb="FFF4B183"/>
        <color rgb="FFFFEF9C"/>
      </colorScale>
    </cfRule>
  </conditionalFormatting>
  <conditionalFormatting sqref="BX6:BX7">
    <cfRule type="colorScale" priority="1005">
      <colorScale>
        <cfvo type="min"/>
        <cfvo type="max"/>
        <color rgb="FFF4B183"/>
        <color rgb="FFFFEF9C"/>
      </colorScale>
    </cfRule>
  </conditionalFormatting>
  <conditionalFormatting sqref="BY6:BY7">
    <cfRule type="colorScale" priority="1006">
      <colorScale>
        <cfvo type="min"/>
        <cfvo type="max"/>
        <color rgb="FFF4B183"/>
        <color rgb="FFFFEF9C"/>
      </colorScale>
    </cfRule>
  </conditionalFormatting>
  <conditionalFormatting sqref="BZ6:BZ7">
    <cfRule type="colorScale" priority="1007">
      <colorScale>
        <cfvo type="min"/>
        <cfvo type="max"/>
        <color rgb="FFF4B183"/>
        <color rgb="FFFFEF9C"/>
      </colorScale>
    </cfRule>
  </conditionalFormatting>
  <conditionalFormatting sqref="CA6:CA7">
    <cfRule type="colorScale" priority="1008">
      <colorScale>
        <cfvo type="min"/>
        <cfvo type="max"/>
        <color rgb="FFF4B183"/>
        <color rgb="FFFFEF9C"/>
      </colorScale>
    </cfRule>
  </conditionalFormatting>
  <conditionalFormatting sqref="CB6:CB7">
    <cfRule type="colorScale" priority="1009">
      <colorScale>
        <cfvo type="min"/>
        <cfvo type="max"/>
        <color rgb="FFF4B183"/>
        <color rgb="FFFFEF9C"/>
      </colorScale>
    </cfRule>
  </conditionalFormatting>
  <conditionalFormatting sqref="CC6:CC7">
    <cfRule type="colorScale" priority="762">
      <colorScale>
        <cfvo type="min"/>
        <cfvo type="max"/>
        <color rgb="FFF4B183"/>
        <color rgb="FFFFEF9C"/>
      </colorScale>
    </cfRule>
  </conditionalFormatting>
  <conditionalFormatting sqref="CD9:CD194">
    <cfRule type="cellIs" dxfId="1" priority="1" operator="equal">
      <formula>"NO"</formula>
    </cfRule>
    <cfRule type="cellIs" dxfId="0" priority="2" operator="equal">
      <formula>"SI"</formula>
    </cfRule>
  </conditionalFormatting>
  <dataValidations count="6">
    <dataValidation allowBlank="1" showInputMessage="1" showErrorMessage="1" prompt="En caso de entregas parciales o planillaje se debe colocar la programación de la primera entrega o Planillaje" sqref="AK8" xr:uid="{00000000-0002-0000-0100-000000000000}"/>
    <dataValidation type="list" allowBlank="1" showInputMessage="1" showErrorMessage="1" prompt=" - " sqref="G63 G39:G61 G9:G22 G24:G28 G73:G109 G187:G194 G114:G162" xr:uid="{00000000-0002-0000-0100-000001000000}">
      <formula1>INDIRECT($CP9)</formula1>
    </dataValidation>
    <dataValidation allowBlank="1" showInputMessage="1" showErrorMessage="1" prompt=" - " sqref="B9:B194 D9:D193" xr:uid="{00000000-0002-0000-0100-000002000000}"/>
    <dataValidation type="list" allowBlank="1" showInputMessage="1" showErrorMessage="1" prompt=" - " sqref="J9:J194" xr:uid="{00000000-0002-0000-0100-000003000000}">
      <formula1>FUENTE</formula1>
    </dataValidation>
    <dataValidation type="list" allowBlank="1" showInputMessage="1" showErrorMessage="1" prompt=" - " sqref="CS9:CS194" xr:uid="{00000000-0002-0000-0100-000004000000}">
      <formula1>FUNCION</formula1>
    </dataValidation>
    <dataValidation type="list" allowBlank="1" showInputMessage="1" showErrorMessage="1" prompt=" - " sqref="CW9:CW194" xr:uid="{00000000-0002-0000-0100-000005000000}">
      <formula1>INDIRECT($CV9)</formula1>
    </dataValidation>
  </dataValidations>
  <pageMargins left="0.31496062992126" right="0.31496062992126" top="0.74803149606299202" bottom="0.74803149606299202" header="0" footer="0"/>
  <pageSetup scale="7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0">
    <tabColor rgb="FFFFFF00"/>
  </sheetPr>
  <dimension ref="A1:BA811"/>
  <sheetViews>
    <sheetView showGridLines="0" topLeftCell="L1" zoomScale="78" zoomScaleNormal="78" workbookViewId="0">
      <pane ySplit="3" topLeftCell="A9" activePane="bottomLeft" state="frozen"/>
      <selection pane="bottomLeft" activeCell="P10" sqref="P10"/>
    </sheetView>
  </sheetViews>
  <sheetFormatPr baseColWidth="10" defaultColWidth="14.42578125" defaultRowHeight="15" customHeight="1"/>
  <cols>
    <col min="1" max="1" width="17.140625" style="325" customWidth="1"/>
    <col min="2" max="2" width="17.28515625" style="325" customWidth="1"/>
    <col min="3" max="3" width="16.42578125" style="325" customWidth="1"/>
    <col min="4" max="4" width="15" style="325" customWidth="1"/>
    <col min="5" max="5" width="24.140625" style="326" customWidth="1"/>
    <col min="6" max="6" width="12.140625" style="325" customWidth="1"/>
    <col min="7" max="7" width="10.140625" style="325" customWidth="1"/>
    <col min="8" max="8" width="17.28515625" style="325" customWidth="1"/>
    <col min="9" max="9" width="20.5703125" style="325" customWidth="1"/>
    <col min="10" max="10" width="10.7109375" style="325" customWidth="1"/>
    <col min="11" max="11" width="18.85546875" style="325" customWidth="1"/>
    <col min="12" max="12" width="19.7109375" style="325" customWidth="1"/>
    <col min="13" max="13" width="39.28515625" style="325" customWidth="1"/>
    <col min="14" max="16" width="12" style="325" customWidth="1"/>
    <col min="17" max="17" width="42.140625" style="325" customWidth="1"/>
    <col min="18" max="18" width="36.28515625" style="325" customWidth="1"/>
    <col min="19" max="19" width="23.7109375" style="325" customWidth="1"/>
    <col min="20" max="20" width="12.7109375" style="325" customWidth="1"/>
    <col min="21" max="21" width="10.5703125" style="325" customWidth="1"/>
    <col min="22" max="22" width="13.5703125" style="325" customWidth="1"/>
    <col min="23" max="23" width="17.7109375" style="325" customWidth="1"/>
    <col min="24" max="24" width="19" style="325" customWidth="1"/>
    <col min="25" max="25" width="17.5703125" style="325" customWidth="1"/>
    <col min="26" max="26" width="18.7109375" style="325" customWidth="1"/>
    <col min="27" max="27" width="21.7109375" style="325" customWidth="1"/>
    <col min="28" max="28" width="16" style="325" customWidth="1"/>
    <col min="29" max="29" width="10.7109375" style="325" customWidth="1"/>
    <col min="30" max="30" width="38.85546875" style="325" customWidth="1"/>
    <col min="31" max="31" width="25" style="325" customWidth="1"/>
    <col min="32" max="32" width="14" style="325" customWidth="1"/>
    <col min="33" max="33" width="16.5703125" style="325" customWidth="1"/>
    <col min="34" max="34" width="19.5703125" style="325" customWidth="1"/>
    <col min="35" max="35" width="16.5703125" style="325" customWidth="1"/>
    <col min="36" max="36" width="14" style="325" customWidth="1"/>
    <col min="37" max="37" width="35.7109375" style="325" customWidth="1"/>
    <col min="38" max="38" width="52.42578125" style="325" customWidth="1"/>
    <col min="39" max="39" width="14.42578125" style="325"/>
    <col min="40" max="41" width="11.140625" style="325" customWidth="1"/>
    <col min="42" max="42" width="13.42578125" style="325" customWidth="1"/>
    <col min="43" max="43" width="37.85546875" style="325" customWidth="1"/>
    <col min="44" max="44" width="30" style="325" customWidth="1"/>
    <col min="45" max="45" width="15.140625" style="325" customWidth="1"/>
    <col min="46" max="46" width="10.7109375" style="325" customWidth="1"/>
    <col min="47" max="47" width="29.28515625" style="325" customWidth="1"/>
    <col min="48" max="48" width="10.7109375" style="325" customWidth="1"/>
    <col min="49" max="49" width="22.28515625" style="325" customWidth="1"/>
    <col min="50" max="50" width="53.28515625" style="325" customWidth="1"/>
    <col min="51" max="52" width="11.7109375" style="325" customWidth="1"/>
    <col min="53" max="53" width="31.28515625" style="325" customWidth="1"/>
    <col min="54" max="16384" width="14.42578125" style="325"/>
  </cols>
  <sheetData>
    <row r="1" spans="1:53" ht="20.25" customHeight="1">
      <c r="A1" s="327" t="s">
        <v>278</v>
      </c>
      <c r="B1" s="328"/>
      <c r="C1" s="328"/>
      <c r="D1" s="327" t="s">
        <v>279</v>
      </c>
      <c r="E1" s="329"/>
      <c r="F1" s="328"/>
      <c r="G1" s="328"/>
      <c r="H1" s="328"/>
      <c r="I1" s="328"/>
      <c r="J1" s="327" t="s">
        <v>280</v>
      </c>
      <c r="K1" s="353"/>
      <c r="L1" s="353"/>
      <c r="M1" s="328"/>
      <c r="N1" s="328"/>
      <c r="O1" s="328"/>
      <c r="P1" s="328"/>
      <c r="Q1" s="328"/>
      <c r="R1" s="328"/>
      <c r="S1" s="328"/>
      <c r="T1" s="327" t="s">
        <v>281</v>
      </c>
      <c r="U1" s="367"/>
      <c r="V1" s="367"/>
      <c r="W1" s="367"/>
      <c r="X1" s="367"/>
      <c r="Y1" s="367"/>
      <c r="Z1" s="367"/>
      <c r="AA1" s="367"/>
      <c r="AB1" s="367"/>
      <c r="AC1" s="327" t="s">
        <v>282</v>
      </c>
      <c r="AD1" s="328"/>
      <c r="AE1" s="328"/>
      <c r="AF1" s="328"/>
      <c r="AG1" s="328"/>
      <c r="AH1" s="328"/>
      <c r="AI1" s="327" t="s">
        <v>282</v>
      </c>
      <c r="AJ1" s="397"/>
      <c r="AK1" s="327" t="s">
        <v>283</v>
      </c>
      <c r="AO1" s="327" t="s">
        <v>284</v>
      </c>
      <c r="AP1" s="327" t="s">
        <v>284</v>
      </c>
      <c r="AR1" s="327" t="s">
        <v>285</v>
      </c>
      <c r="AS1" s="353"/>
      <c r="AT1" s="328"/>
      <c r="AU1" s="328"/>
      <c r="AV1" s="328"/>
      <c r="AW1" s="328"/>
      <c r="AX1" s="327" t="s">
        <v>286</v>
      </c>
      <c r="AY1" s="327" t="s">
        <v>287</v>
      </c>
      <c r="AZ1" s="353"/>
      <c r="BA1" s="353"/>
    </row>
    <row r="2" spans="1:53" ht="24" customHeight="1">
      <c r="A2" s="330" t="s">
        <v>288</v>
      </c>
      <c r="D2" s="330" t="s">
        <v>289</v>
      </c>
      <c r="J2" s="330" t="s">
        <v>290</v>
      </c>
      <c r="K2" s="354"/>
      <c r="L2" s="354"/>
      <c r="T2" s="330" t="s">
        <v>291</v>
      </c>
      <c r="U2" s="368"/>
      <c r="V2" s="368"/>
      <c r="W2" s="368"/>
      <c r="X2" s="368"/>
      <c r="Y2" s="368"/>
      <c r="Z2" s="368"/>
      <c r="AA2" s="368"/>
      <c r="AB2" s="368"/>
      <c r="AC2" s="330" t="s">
        <v>292</v>
      </c>
      <c r="AI2" s="325" t="s">
        <v>293</v>
      </c>
      <c r="AJ2" s="398"/>
      <c r="AK2" s="325" t="s">
        <v>294</v>
      </c>
      <c r="AO2" s="325" t="s">
        <v>295</v>
      </c>
      <c r="AP2" s="325" t="s">
        <v>295</v>
      </c>
      <c r="AR2" s="407" t="s">
        <v>296</v>
      </c>
      <c r="AX2" s="407" t="s">
        <v>297</v>
      </c>
      <c r="AY2" s="407" t="s">
        <v>298</v>
      </c>
      <c r="BA2" s="354"/>
    </row>
    <row r="3" spans="1:53" ht="73.5" customHeight="1">
      <c r="A3" s="331" t="s">
        <v>299</v>
      </c>
      <c r="B3" s="331" t="s">
        <v>300</v>
      </c>
      <c r="C3" s="332" t="s">
        <v>157</v>
      </c>
      <c r="D3" s="333" t="s">
        <v>301</v>
      </c>
      <c r="E3" s="334" t="s">
        <v>302</v>
      </c>
      <c r="F3" s="334" t="s">
        <v>303</v>
      </c>
      <c r="G3" s="335" t="s">
        <v>159</v>
      </c>
      <c r="H3" s="334" t="s">
        <v>160</v>
      </c>
      <c r="I3" s="355" t="s">
        <v>161</v>
      </c>
      <c r="J3" s="356" t="s">
        <v>304</v>
      </c>
      <c r="K3" s="357" t="s">
        <v>164</v>
      </c>
      <c r="L3" s="357" t="s">
        <v>305</v>
      </c>
      <c r="M3" s="358" t="s">
        <v>306</v>
      </c>
      <c r="N3" s="359" t="s">
        <v>307</v>
      </c>
      <c r="O3" s="357" t="s">
        <v>308</v>
      </c>
      <c r="P3" s="357" t="s">
        <v>309</v>
      </c>
      <c r="Q3" s="357" t="s">
        <v>310</v>
      </c>
      <c r="R3" s="357" t="s">
        <v>311</v>
      </c>
      <c r="S3" s="369" t="s">
        <v>123</v>
      </c>
      <c r="T3" s="370" t="s">
        <v>165</v>
      </c>
      <c r="U3" s="371" t="s">
        <v>312</v>
      </c>
      <c r="V3" s="371" t="s">
        <v>313</v>
      </c>
      <c r="W3" s="371" t="s">
        <v>314</v>
      </c>
      <c r="X3" s="371" t="s">
        <v>152</v>
      </c>
      <c r="Y3" s="371" t="s">
        <v>315</v>
      </c>
      <c r="Z3" s="371" t="s">
        <v>316</v>
      </c>
      <c r="AA3" s="371" t="s">
        <v>317</v>
      </c>
      <c r="AB3" s="371" t="s">
        <v>318</v>
      </c>
      <c r="AC3" s="385" t="s">
        <v>319</v>
      </c>
      <c r="AD3" s="386" t="s">
        <v>320</v>
      </c>
      <c r="AE3" s="386" t="s">
        <v>162</v>
      </c>
      <c r="AF3" s="386" t="s">
        <v>321</v>
      </c>
      <c r="AG3" s="386" t="s">
        <v>322</v>
      </c>
      <c r="AH3" s="386" t="s">
        <v>94</v>
      </c>
      <c r="AI3" s="399" t="s">
        <v>323</v>
      </c>
      <c r="AJ3" s="399" t="s">
        <v>324</v>
      </c>
      <c r="AK3" s="400" t="s">
        <v>325</v>
      </c>
      <c r="AL3" s="400" t="s">
        <v>326</v>
      </c>
      <c r="AM3" s="400" t="s">
        <v>327</v>
      </c>
      <c r="AN3" s="401" t="s">
        <v>328</v>
      </c>
      <c r="AO3" s="408" t="s">
        <v>328</v>
      </c>
      <c r="AP3" s="409" t="s">
        <v>329</v>
      </c>
      <c r="AQ3" s="410" t="s">
        <v>330</v>
      </c>
      <c r="AR3" s="411" t="s">
        <v>331</v>
      </c>
      <c r="AS3" s="412" t="s">
        <v>81</v>
      </c>
      <c r="AT3" s="413" t="s">
        <v>332</v>
      </c>
      <c r="AU3" s="413" t="s">
        <v>89</v>
      </c>
      <c r="AV3" s="413" t="s">
        <v>333</v>
      </c>
      <c r="AW3" s="428" t="s">
        <v>90</v>
      </c>
      <c r="AX3" s="429" t="s">
        <v>334</v>
      </c>
      <c r="AY3" s="430" t="s">
        <v>335</v>
      </c>
      <c r="AZ3" s="430" t="s">
        <v>167</v>
      </c>
      <c r="BA3" s="431" t="s">
        <v>336</v>
      </c>
    </row>
    <row r="4" spans="1:53" s="324" customFormat="1" ht="50.25" customHeight="1">
      <c r="A4" s="336" t="s">
        <v>337</v>
      </c>
      <c r="B4" s="336" t="s">
        <v>337</v>
      </c>
      <c r="C4" s="337" t="s">
        <v>337</v>
      </c>
      <c r="D4" s="338" t="s">
        <v>36</v>
      </c>
      <c r="E4" s="339" t="s">
        <v>338</v>
      </c>
      <c r="F4" s="340" t="s">
        <v>198</v>
      </c>
      <c r="G4" s="341" t="s">
        <v>338</v>
      </c>
      <c r="H4" s="336" t="s">
        <v>339</v>
      </c>
      <c r="I4" s="360" t="s">
        <v>340</v>
      </c>
      <c r="J4" s="652" t="s">
        <v>341</v>
      </c>
      <c r="K4" s="341" t="s">
        <v>342</v>
      </c>
      <c r="L4" s="341" t="s">
        <v>343</v>
      </c>
      <c r="M4" s="361" t="s">
        <v>344</v>
      </c>
      <c r="N4" s="338" t="s">
        <v>193</v>
      </c>
      <c r="O4" s="341" t="s">
        <v>342</v>
      </c>
      <c r="P4" s="656" t="s">
        <v>345</v>
      </c>
      <c r="Q4" s="372" t="s">
        <v>346</v>
      </c>
      <c r="R4" s="341" t="s">
        <v>347</v>
      </c>
      <c r="S4" s="373"/>
      <c r="T4" s="374" t="s">
        <v>348</v>
      </c>
      <c r="U4" s="375" t="s">
        <v>41</v>
      </c>
      <c r="V4" s="375" t="s">
        <v>194</v>
      </c>
      <c r="W4" s="375" t="s">
        <v>349</v>
      </c>
      <c r="X4" s="375" t="s">
        <v>152</v>
      </c>
      <c r="Y4" s="375" t="s">
        <v>41</v>
      </c>
      <c r="Z4" s="375" t="s">
        <v>350</v>
      </c>
      <c r="AA4" s="375" t="s">
        <v>209</v>
      </c>
      <c r="AB4" s="387">
        <v>12</v>
      </c>
      <c r="AC4" s="388">
        <v>510105</v>
      </c>
      <c r="AD4" s="389" t="s">
        <v>233</v>
      </c>
      <c r="AE4" s="389" t="s">
        <v>351</v>
      </c>
      <c r="AF4" s="389" t="s">
        <v>264</v>
      </c>
      <c r="AG4" s="389" t="s">
        <v>264</v>
      </c>
      <c r="AH4" s="402" t="s">
        <v>352</v>
      </c>
      <c r="AI4" s="403" t="s">
        <v>353</v>
      </c>
      <c r="AJ4" s="404">
        <v>100000</v>
      </c>
      <c r="AK4" s="375" t="s">
        <v>354</v>
      </c>
      <c r="AL4" s="375" t="s">
        <v>355</v>
      </c>
      <c r="AM4" s="387" t="s">
        <v>356</v>
      </c>
      <c r="AN4" s="649" t="s">
        <v>357</v>
      </c>
      <c r="AO4" s="414" t="s">
        <v>357</v>
      </c>
      <c r="AP4" s="415" t="s">
        <v>356</v>
      </c>
      <c r="AQ4" s="416" t="s">
        <v>358</v>
      </c>
      <c r="AR4" s="417" t="s">
        <v>359</v>
      </c>
      <c r="AS4" s="418" t="s">
        <v>193</v>
      </c>
      <c r="AT4" s="387" t="s">
        <v>360</v>
      </c>
      <c r="AU4" s="419" t="s">
        <v>361</v>
      </c>
      <c r="AV4" s="387" t="s">
        <v>360</v>
      </c>
      <c r="AW4" s="432" t="s">
        <v>362</v>
      </c>
      <c r="AX4" s="433" t="s">
        <v>363</v>
      </c>
      <c r="AY4" s="659" t="s">
        <v>364</v>
      </c>
      <c r="AZ4" s="434" t="s">
        <v>365</v>
      </c>
      <c r="BA4" s="435" t="s">
        <v>366</v>
      </c>
    </row>
    <row r="5" spans="1:53" s="324" customFormat="1" ht="42" customHeight="1">
      <c r="A5" s="336" t="s">
        <v>367</v>
      </c>
      <c r="B5" s="336" t="s">
        <v>367</v>
      </c>
      <c r="C5" s="337" t="s">
        <v>367</v>
      </c>
      <c r="D5" s="338" t="s">
        <v>38</v>
      </c>
      <c r="E5" s="342" t="s">
        <v>368</v>
      </c>
      <c r="F5" s="340" t="s">
        <v>369</v>
      </c>
      <c r="G5" s="341" t="s">
        <v>370</v>
      </c>
      <c r="H5" s="336" t="s">
        <v>371</v>
      </c>
      <c r="I5" s="360" t="s">
        <v>372</v>
      </c>
      <c r="J5" s="652" t="s">
        <v>454</v>
      </c>
      <c r="K5" s="341" t="s">
        <v>373</v>
      </c>
      <c r="L5" s="341" t="s">
        <v>374</v>
      </c>
      <c r="M5" s="361" t="s">
        <v>375</v>
      </c>
      <c r="N5" s="338" t="s">
        <v>218</v>
      </c>
      <c r="O5" s="341" t="s">
        <v>342</v>
      </c>
      <c r="P5" s="657" t="s">
        <v>376</v>
      </c>
      <c r="Q5" s="372" t="s">
        <v>377</v>
      </c>
      <c r="R5" s="341" t="s">
        <v>378</v>
      </c>
      <c r="S5" s="373"/>
      <c r="T5" s="376" t="s">
        <v>379</v>
      </c>
      <c r="U5" s="377" t="s">
        <v>44</v>
      </c>
      <c r="V5" s="377" t="s">
        <v>207</v>
      </c>
      <c r="W5" s="377" t="s">
        <v>380</v>
      </c>
      <c r="X5" s="377" t="s">
        <v>381</v>
      </c>
      <c r="Y5" s="377" t="s">
        <v>382</v>
      </c>
      <c r="Z5" s="377" t="s">
        <v>383</v>
      </c>
      <c r="AA5" s="377" t="s">
        <v>208</v>
      </c>
      <c r="AB5" s="390">
        <v>44</v>
      </c>
      <c r="AC5" s="391">
        <v>510106</v>
      </c>
      <c r="AD5" s="392" t="s">
        <v>235</v>
      </c>
      <c r="AE5" s="392" t="s">
        <v>351</v>
      </c>
      <c r="AF5" s="392" t="s">
        <v>264</v>
      </c>
      <c r="AG5" s="392" t="s">
        <v>264</v>
      </c>
      <c r="AH5" s="394" t="s">
        <v>352</v>
      </c>
      <c r="AI5" s="405" t="s">
        <v>384</v>
      </c>
      <c r="AJ5" s="406">
        <v>110000</v>
      </c>
      <c r="AK5" s="375" t="s">
        <v>354</v>
      </c>
      <c r="AL5" s="377" t="s">
        <v>385</v>
      </c>
      <c r="AM5" s="390" t="s">
        <v>386</v>
      </c>
      <c r="AN5" s="650" t="s">
        <v>387</v>
      </c>
      <c r="AO5" s="414" t="s">
        <v>387</v>
      </c>
      <c r="AP5" s="420" t="s">
        <v>386</v>
      </c>
      <c r="AQ5" s="416" t="s">
        <v>388</v>
      </c>
      <c r="AR5" s="421" t="s">
        <v>389</v>
      </c>
      <c r="AS5" s="422" t="s">
        <v>390</v>
      </c>
      <c r="AT5" s="387">
        <v>2003</v>
      </c>
      <c r="AU5" s="419" t="s">
        <v>391</v>
      </c>
      <c r="AV5" s="387">
        <v>8444</v>
      </c>
      <c r="AW5" s="432" t="s">
        <v>391</v>
      </c>
      <c r="AX5" s="433" t="s">
        <v>392</v>
      </c>
      <c r="AY5" s="659" t="s">
        <v>364</v>
      </c>
      <c r="AZ5" s="436" t="s">
        <v>393</v>
      </c>
      <c r="BA5" s="435" t="s">
        <v>394</v>
      </c>
    </row>
    <row r="6" spans="1:53" s="324" customFormat="1" ht="42.75" customHeight="1">
      <c r="A6" s="336" t="s">
        <v>395</v>
      </c>
      <c r="B6" s="336" t="s">
        <v>395</v>
      </c>
      <c r="C6" s="337" t="s">
        <v>367</v>
      </c>
      <c r="D6" s="338" t="s">
        <v>396</v>
      </c>
      <c r="E6" s="342" t="s">
        <v>397</v>
      </c>
      <c r="F6" s="340" t="s">
        <v>398</v>
      </c>
      <c r="G6" s="341" t="s">
        <v>370</v>
      </c>
      <c r="H6" s="336" t="s">
        <v>371</v>
      </c>
      <c r="I6" s="360" t="s">
        <v>399</v>
      </c>
      <c r="J6" s="652" t="s">
        <v>387</v>
      </c>
      <c r="K6" s="341" t="s">
        <v>400</v>
      </c>
      <c r="L6" s="341" t="s">
        <v>401</v>
      </c>
      <c r="M6" s="361" t="s">
        <v>402</v>
      </c>
      <c r="N6" s="338" t="s">
        <v>193</v>
      </c>
      <c r="O6" s="341" t="s">
        <v>373</v>
      </c>
      <c r="P6" s="657" t="s">
        <v>403</v>
      </c>
      <c r="Q6" s="372" t="s">
        <v>404</v>
      </c>
      <c r="R6" s="341" t="s">
        <v>405</v>
      </c>
      <c r="S6" s="373"/>
      <c r="T6" s="376"/>
      <c r="U6" s="377"/>
      <c r="V6" s="377" t="s">
        <v>406</v>
      </c>
      <c r="W6" s="375" t="s">
        <v>407</v>
      </c>
      <c r="X6" s="377"/>
      <c r="Y6" s="377" t="s">
        <v>408</v>
      </c>
      <c r="Z6" s="377" t="s">
        <v>409</v>
      </c>
      <c r="AA6" s="377" t="s">
        <v>206</v>
      </c>
      <c r="AB6" s="390">
        <v>10</v>
      </c>
      <c r="AC6" s="391">
        <v>510107</v>
      </c>
      <c r="AD6" s="392" t="s">
        <v>410</v>
      </c>
      <c r="AE6" s="392" t="s">
        <v>351</v>
      </c>
      <c r="AF6" s="392" t="s">
        <v>264</v>
      </c>
      <c r="AG6" s="392" t="s">
        <v>264</v>
      </c>
      <c r="AH6" s="394" t="s">
        <v>352</v>
      </c>
      <c r="AI6" s="405" t="s">
        <v>411</v>
      </c>
      <c r="AJ6" s="406">
        <v>110100</v>
      </c>
      <c r="AK6" s="375" t="s">
        <v>354</v>
      </c>
      <c r="AL6" s="377" t="s">
        <v>412</v>
      </c>
      <c r="AM6" s="390" t="s">
        <v>413</v>
      </c>
      <c r="AN6" s="650" t="s">
        <v>454</v>
      </c>
      <c r="AO6" s="414" t="s">
        <v>387</v>
      </c>
      <c r="AP6" s="420" t="s">
        <v>386</v>
      </c>
      <c r="AQ6" s="416" t="s">
        <v>414</v>
      </c>
      <c r="AR6" s="421" t="s">
        <v>389</v>
      </c>
      <c r="AS6" s="422" t="s">
        <v>218</v>
      </c>
      <c r="AT6" s="387" t="s">
        <v>360</v>
      </c>
      <c r="AU6" s="419" t="s">
        <v>361</v>
      </c>
      <c r="AV6" s="387" t="s">
        <v>360</v>
      </c>
      <c r="AW6" s="432" t="s">
        <v>362</v>
      </c>
      <c r="AX6" s="433" t="s">
        <v>415</v>
      </c>
      <c r="AY6" s="659" t="s">
        <v>364</v>
      </c>
      <c r="AZ6" s="436" t="s">
        <v>416</v>
      </c>
      <c r="BA6" s="435" t="s">
        <v>417</v>
      </c>
    </row>
    <row r="7" spans="1:53" s="324" customFormat="1" ht="42.75" customHeight="1">
      <c r="A7" s="336" t="s">
        <v>418</v>
      </c>
      <c r="B7" s="336" t="s">
        <v>395</v>
      </c>
      <c r="C7" s="337" t="s">
        <v>367</v>
      </c>
      <c r="D7" s="338" t="s">
        <v>419</v>
      </c>
      <c r="E7" s="342" t="s">
        <v>420</v>
      </c>
      <c r="F7" s="340" t="s">
        <v>421</v>
      </c>
      <c r="G7" s="341" t="s">
        <v>370</v>
      </c>
      <c r="H7" s="336" t="s">
        <v>371</v>
      </c>
      <c r="I7" s="360" t="s">
        <v>422</v>
      </c>
      <c r="J7" s="652" t="s">
        <v>475</v>
      </c>
      <c r="K7" s="341" t="s">
        <v>423</v>
      </c>
      <c r="L7" s="341" t="s">
        <v>424</v>
      </c>
      <c r="M7" s="361" t="s">
        <v>425</v>
      </c>
      <c r="N7" s="338" t="s">
        <v>218</v>
      </c>
      <c r="O7" s="341" t="s">
        <v>373</v>
      </c>
      <c r="P7" s="657" t="s">
        <v>426</v>
      </c>
      <c r="Q7" s="372" t="s">
        <v>427</v>
      </c>
      <c r="R7" s="341" t="s">
        <v>428</v>
      </c>
      <c r="S7" s="373"/>
      <c r="T7" s="378"/>
      <c r="U7" s="377"/>
      <c r="V7" s="377"/>
      <c r="W7" s="377" t="s">
        <v>429</v>
      </c>
      <c r="X7" s="325"/>
      <c r="Y7" s="377"/>
      <c r="Z7" s="377" t="s">
        <v>430</v>
      </c>
      <c r="AA7" s="377" t="s">
        <v>219</v>
      </c>
      <c r="AB7" s="390">
        <v>45</v>
      </c>
      <c r="AC7" s="391">
        <v>510108</v>
      </c>
      <c r="AD7" s="392" t="s">
        <v>431</v>
      </c>
      <c r="AE7" s="392" t="s">
        <v>351</v>
      </c>
      <c r="AF7" s="392" t="s">
        <v>264</v>
      </c>
      <c r="AG7" s="392" t="s">
        <v>264</v>
      </c>
      <c r="AH7" s="394" t="s">
        <v>352</v>
      </c>
      <c r="AI7" s="405" t="s">
        <v>432</v>
      </c>
      <c r="AJ7" s="406">
        <v>110101</v>
      </c>
      <c r="AK7" s="375" t="s">
        <v>354</v>
      </c>
      <c r="AL7" s="377" t="s">
        <v>433</v>
      </c>
      <c r="AM7" s="390" t="s">
        <v>434</v>
      </c>
      <c r="AN7" s="650" t="s">
        <v>475</v>
      </c>
      <c r="AO7" s="414" t="s">
        <v>387</v>
      </c>
      <c r="AP7" s="420" t="s">
        <v>386</v>
      </c>
      <c r="AQ7" s="416" t="s">
        <v>435</v>
      </c>
      <c r="AR7" s="421" t="s">
        <v>436</v>
      </c>
      <c r="AS7" s="422" t="s">
        <v>274</v>
      </c>
      <c r="AT7" s="387" t="s">
        <v>360</v>
      </c>
      <c r="AU7" s="419" t="s">
        <v>361</v>
      </c>
      <c r="AV7" s="387" t="s">
        <v>360</v>
      </c>
      <c r="AW7" s="432" t="s">
        <v>362</v>
      </c>
      <c r="AX7" s="433" t="s">
        <v>437</v>
      </c>
      <c r="AY7" s="660" t="s">
        <v>225</v>
      </c>
      <c r="AZ7" s="436" t="s">
        <v>438</v>
      </c>
      <c r="BA7" s="435" t="s">
        <v>439</v>
      </c>
    </row>
    <row r="8" spans="1:53" s="324" customFormat="1" ht="34.5" customHeight="1">
      <c r="A8" s="336" t="s">
        <v>440</v>
      </c>
      <c r="B8" s="336" t="s">
        <v>395</v>
      </c>
      <c r="C8" s="337" t="s">
        <v>367</v>
      </c>
      <c r="D8" s="338" t="s">
        <v>441</v>
      </c>
      <c r="E8" s="342" t="s">
        <v>442</v>
      </c>
      <c r="F8" s="340" t="s">
        <v>443</v>
      </c>
      <c r="G8" s="341" t="s">
        <v>370</v>
      </c>
      <c r="H8" s="336" t="s">
        <v>444</v>
      </c>
      <c r="I8" s="360" t="s">
        <v>444</v>
      </c>
      <c r="J8" s="652" t="s">
        <v>357</v>
      </c>
      <c r="K8" s="341" t="s">
        <v>445</v>
      </c>
      <c r="L8" s="341" t="s">
        <v>446</v>
      </c>
      <c r="M8" s="361" t="s">
        <v>447</v>
      </c>
      <c r="N8" s="338" t="s">
        <v>274</v>
      </c>
      <c r="O8" s="341" t="s">
        <v>373</v>
      </c>
      <c r="P8" s="657" t="s">
        <v>448</v>
      </c>
      <c r="Q8" s="372" t="s">
        <v>449</v>
      </c>
      <c r="R8" s="341" t="s">
        <v>450</v>
      </c>
      <c r="S8" s="373"/>
      <c r="T8" s="376"/>
      <c r="U8" s="377"/>
      <c r="V8" s="377"/>
      <c r="W8" s="377" t="s">
        <v>451</v>
      </c>
      <c r="X8" s="377"/>
      <c r="Y8" s="377"/>
      <c r="Z8" s="377"/>
      <c r="AA8" s="377" t="s">
        <v>452</v>
      </c>
      <c r="AB8" s="390">
        <v>45</v>
      </c>
      <c r="AC8" s="391">
        <v>510111</v>
      </c>
      <c r="AD8" s="392" t="s">
        <v>236</v>
      </c>
      <c r="AE8" s="392" t="s">
        <v>351</v>
      </c>
      <c r="AF8" s="392" t="s">
        <v>264</v>
      </c>
      <c r="AG8" s="392" t="s">
        <v>264</v>
      </c>
      <c r="AH8" s="394" t="s">
        <v>352</v>
      </c>
      <c r="AI8" s="405" t="s">
        <v>453</v>
      </c>
      <c r="AJ8" s="406">
        <v>110102</v>
      </c>
      <c r="AK8" s="375" t="s">
        <v>354</v>
      </c>
      <c r="AL8" s="377" t="s">
        <v>433</v>
      </c>
      <c r="AM8" s="390" t="s">
        <v>434</v>
      </c>
      <c r="AN8" s="650" t="s">
        <v>2170</v>
      </c>
      <c r="AO8" s="414" t="s">
        <v>454</v>
      </c>
      <c r="AP8" s="423" t="s">
        <v>413</v>
      </c>
      <c r="AQ8" s="416" t="s">
        <v>455</v>
      </c>
      <c r="AR8" s="424" t="s">
        <v>456</v>
      </c>
      <c r="AS8" s="425" t="s">
        <v>2426</v>
      </c>
      <c r="AT8" s="605" t="s">
        <v>360</v>
      </c>
      <c r="AU8" s="426" t="s">
        <v>361</v>
      </c>
      <c r="AV8" s="605" t="s">
        <v>360</v>
      </c>
      <c r="AW8" s="437" t="s">
        <v>362</v>
      </c>
      <c r="AX8" s="433" t="s">
        <v>457</v>
      </c>
      <c r="AY8" s="659" t="s">
        <v>364</v>
      </c>
      <c r="AZ8" s="436" t="s">
        <v>458</v>
      </c>
      <c r="BA8" s="435" t="s">
        <v>459</v>
      </c>
    </row>
    <row r="9" spans="1:53" s="324" customFormat="1" ht="34.5" customHeight="1">
      <c r="A9" s="336" t="s">
        <v>460</v>
      </c>
      <c r="B9" s="336" t="s">
        <v>395</v>
      </c>
      <c r="C9" s="337" t="s">
        <v>367</v>
      </c>
      <c r="D9" s="338" t="s">
        <v>461</v>
      </c>
      <c r="E9" s="342" t="s">
        <v>462</v>
      </c>
      <c r="F9" s="340" t="s">
        <v>463</v>
      </c>
      <c r="G9" s="341" t="s">
        <v>370</v>
      </c>
      <c r="H9" s="336" t="s">
        <v>444</v>
      </c>
      <c r="I9" s="360" t="s">
        <v>464</v>
      </c>
      <c r="J9" s="653" t="s">
        <v>465</v>
      </c>
      <c r="K9" s="341" t="s">
        <v>423</v>
      </c>
      <c r="L9" s="341" t="s">
        <v>466</v>
      </c>
      <c r="M9" s="361" t="s">
        <v>425</v>
      </c>
      <c r="N9" s="338" t="s">
        <v>196</v>
      </c>
      <c r="O9" s="341" t="s">
        <v>373</v>
      </c>
      <c r="P9" s="657" t="s">
        <v>467</v>
      </c>
      <c r="Q9" s="372" t="s">
        <v>468</v>
      </c>
      <c r="R9" s="341" t="s">
        <v>469</v>
      </c>
      <c r="S9" s="373" t="s">
        <v>470</v>
      </c>
      <c r="T9" s="376"/>
      <c r="U9" s="377"/>
      <c r="V9" s="377"/>
      <c r="W9" s="377" t="s">
        <v>471</v>
      </c>
      <c r="X9" s="377"/>
      <c r="Y9" s="377"/>
      <c r="Z9" s="377"/>
      <c r="AA9" s="377" t="s">
        <v>215</v>
      </c>
      <c r="AB9" s="390">
        <v>50</v>
      </c>
      <c r="AC9" s="391">
        <v>510203</v>
      </c>
      <c r="AD9" s="392" t="s">
        <v>237</v>
      </c>
      <c r="AE9" s="392" t="s">
        <v>351</v>
      </c>
      <c r="AF9" s="392" t="s">
        <v>264</v>
      </c>
      <c r="AG9" s="392" t="s">
        <v>264</v>
      </c>
      <c r="AH9" s="394" t="s">
        <v>352</v>
      </c>
      <c r="AI9" s="405" t="s">
        <v>472</v>
      </c>
      <c r="AJ9" s="406">
        <v>110103</v>
      </c>
      <c r="AK9" s="375" t="s">
        <v>354</v>
      </c>
      <c r="AL9" s="377" t="s">
        <v>473</v>
      </c>
      <c r="AM9" s="390" t="s">
        <v>474</v>
      </c>
      <c r="AN9" s="650" t="s">
        <v>225</v>
      </c>
      <c r="AO9" s="414" t="s">
        <v>475</v>
      </c>
      <c r="AP9" s="340" t="s">
        <v>434</v>
      </c>
      <c r="AQ9" s="416" t="s">
        <v>476</v>
      </c>
      <c r="AR9" s="384"/>
      <c r="AS9" s="384"/>
      <c r="AT9" s="384"/>
      <c r="AU9" s="384"/>
      <c r="AV9" s="384"/>
      <c r="AW9" s="384"/>
      <c r="AX9" s="433" t="s">
        <v>477</v>
      </c>
      <c r="AY9" s="659" t="s">
        <v>364</v>
      </c>
      <c r="AZ9" s="436" t="s">
        <v>478</v>
      </c>
      <c r="BA9" s="435" t="s">
        <v>479</v>
      </c>
    </row>
    <row r="10" spans="1:53" s="324" customFormat="1" ht="34.5" customHeight="1">
      <c r="A10" s="336" t="s">
        <v>480</v>
      </c>
      <c r="B10" s="336" t="s">
        <v>395</v>
      </c>
      <c r="C10" s="337" t="s">
        <v>367</v>
      </c>
      <c r="D10" s="338" t="s">
        <v>481</v>
      </c>
      <c r="E10" s="342" t="s">
        <v>482</v>
      </c>
      <c r="F10" s="340" t="s">
        <v>483</v>
      </c>
      <c r="G10" s="341" t="s">
        <v>370</v>
      </c>
      <c r="H10" s="336" t="s">
        <v>444</v>
      </c>
      <c r="I10" s="360" t="s">
        <v>484</v>
      </c>
      <c r="J10" s="652" t="s">
        <v>225</v>
      </c>
      <c r="K10" s="341" t="s">
        <v>485</v>
      </c>
      <c r="L10" s="341" t="s">
        <v>486</v>
      </c>
      <c r="M10" s="361" t="s">
        <v>487</v>
      </c>
      <c r="N10" s="338" t="s">
        <v>267</v>
      </c>
      <c r="O10" s="341" t="s">
        <v>373</v>
      </c>
      <c r="P10" s="657" t="s">
        <v>488</v>
      </c>
      <c r="Q10" s="372" t="s">
        <v>489</v>
      </c>
      <c r="R10" s="341"/>
      <c r="S10" s="373" t="s">
        <v>470</v>
      </c>
      <c r="T10" s="376"/>
      <c r="U10" s="377"/>
      <c r="V10" s="377"/>
      <c r="W10" s="379" t="s">
        <v>490</v>
      </c>
      <c r="X10" s="377"/>
      <c r="Y10" s="377"/>
      <c r="Z10" s="377"/>
      <c r="AA10" s="377" t="s">
        <v>253</v>
      </c>
      <c r="AB10" s="390">
        <v>30</v>
      </c>
      <c r="AC10" s="391">
        <v>510204</v>
      </c>
      <c r="AD10" s="392" t="s">
        <v>238</v>
      </c>
      <c r="AE10" s="392" t="s">
        <v>351</v>
      </c>
      <c r="AF10" s="392" t="s">
        <v>264</v>
      </c>
      <c r="AG10" s="392" t="s">
        <v>264</v>
      </c>
      <c r="AH10" s="394" t="s">
        <v>352</v>
      </c>
      <c r="AI10" s="405" t="s">
        <v>491</v>
      </c>
      <c r="AJ10" s="406">
        <v>110104</v>
      </c>
      <c r="AK10" s="375" t="s">
        <v>354</v>
      </c>
      <c r="AL10" s="377" t="s">
        <v>492</v>
      </c>
      <c r="AM10" s="390" t="s">
        <v>493</v>
      </c>
      <c r="AN10" s="651" t="s">
        <v>364</v>
      </c>
      <c r="AO10" s="414" t="s">
        <v>225</v>
      </c>
      <c r="AP10" s="340" t="s">
        <v>474</v>
      </c>
      <c r="AQ10" s="416" t="s">
        <v>494</v>
      </c>
      <c r="AR10" s="384"/>
      <c r="AS10" s="384"/>
      <c r="AT10" s="384"/>
      <c r="AU10" s="384"/>
      <c r="AV10" s="384"/>
      <c r="AW10" s="384"/>
      <c r="AX10" s="433" t="s">
        <v>495</v>
      </c>
      <c r="AY10" s="659" t="s">
        <v>364</v>
      </c>
      <c r="AZ10" s="436" t="s">
        <v>496</v>
      </c>
      <c r="BA10" s="435" t="s">
        <v>497</v>
      </c>
    </row>
    <row r="11" spans="1:53" s="324" customFormat="1" ht="34.5" customHeight="1">
      <c r="A11" s="336" t="s">
        <v>498</v>
      </c>
      <c r="B11" s="336" t="s">
        <v>395</v>
      </c>
      <c r="C11" s="337" t="s">
        <v>367</v>
      </c>
      <c r="D11" s="338" t="s">
        <v>499</v>
      </c>
      <c r="E11" s="342" t="s">
        <v>500</v>
      </c>
      <c r="F11" s="340" t="s">
        <v>501</v>
      </c>
      <c r="G11" s="341" t="s">
        <v>370</v>
      </c>
      <c r="H11" s="336" t="s">
        <v>444</v>
      </c>
      <c r="I11" s="360" t="s">
        <v>502</v>
      </c>
      <c r="J11" s="654" t="s">
        <v>2170</v>
      </c>
      <c r="K11" s="362" t="s">
        <v>503</v>
      </c>
      <c r="L11" s="362" t="s">
        <v>504</v>
      </c>
      <c r="M11" s="363" t="s">
        <v>425</v>
      </c>
      <c r="N11" s="338" t="s">
        <v>505</v>
      </c>
      <c r="O11" s="341" t="s">
        <v>373</v>
      </c>
      <c r="P11" s="657" t="s">
        <v>506</v>
      </c>
      <c r="Q11" s="372" t="s">
        <v>507</v>
      </c>
      <c r="R11" s="341" t="s">
        <v>508</v>
      </c>
      <c r="S11" s="373"/>
      <c r="T11" s="378"/>
      <c r="U11" s="377"/>
      <c r="V11" s="377"/>
      <c r="W11" s="380"/>
      <c r="X11" s="376"/>
      <c r="Y11" s="377"/>
      <c r="Z11" s="377"/>
      <c r="AA11" s="325" t="s">
        <v>195</v>
      </c>
      <c r="AB11" s="390">
        <v>10</v>
      </c>
      <c r="AC11" s="391">
        <v>510209</v>
      </c>
      <c r="AD11" s="392" t="s">
        <v>509</v>
      </c>
      <c r="AE11" s="392" t="s">
        <v>351</v>
      </c>
      <c r="AF11" s="392" t="s">
        <v>264</v>
      </c>
      <c r="AG11" s="392" t="s">
        <v>264</v>
      </c>
      <c r="AH11" s="394" t="s">
        <v>352</v>
      </c>
      <c r="AI11" s="405" t="s">
        <v>510</v>
      </c>
      <c r="AJ11" s="406">
        <v>110105</v>
      </c>
      <c r="AK11" s="375" t="s">
        <v>354</v>
      </c>
      <c r="AL11" s="377" t="s">
        <v>511</v>
      </c>
      <c r="AM11" s="390" t="s">
        <v>512</v>
      </c>
      <c r="AN11" s="651" t="s">
        <v>341</v>
      </c>
      <c r="AO11" s="414" t="s">
        <v>225</v>
      </c>
      <c r="AP11" s="387" t="s">
        <v>474</v>
      </c>
      <c r="AQ11" s="416" t="s">
        <v>513</v>
      </c>
      <c r="AR11" s="384"/>
      <c r="AS11" s="384"/>
      <c r="AT11" s="384"/>
      <c r="AU11" s="384"/>
      <c r="AV11" s="384"/>
      <c r="AW11" s="384"/>
      <c r="AX11" s="433" t="s">
        <v>514</v>
      </c>
      <c r="AY11" s="660" t="s">
        <v>225</v>
      </c>
      <c r="AZ11" s="436" t="s">
        <v>515</v>
      </c>
      <c r="BA11" s="435" t="s">
        <v>516</v>
      </c>
    </row>
    <row r="12" spans="1:53" s="324" customFormat="1" ht="34.5" customHeight="1">
      <c r="A12" s="336" t="s">
        <v>517</v>
      </c>
      <c r="B12" s="336" t="s">
        <v>517</v>
      </c>
      <c r="C12" s="337" t="s">
        <v>367</v>
      </c>
      <c r="D12" s="338" t="s">
        <v>518</v>
      </c>
      <c r="E12" s="342" t="s">
        <v>519</v>
      </c>
      <c r="F12" s="340" t="s">
        <v>520</v>
      </c>
      <c r="G12" s="341" t="s">
        <v>370</v>
      </c>
      <c r="H12" s="336" t="s">
        <v>444</v>
      </c>
      <c r="I12" s="360" t="s">
        <v>521</v>
      </c>
      <c r="J12" s="655" t="s">
        <v>586</v>
      </c>
      <c r="K12" s="364" t="s">
        <v>495</v>
      </c>
      <c r="L12" s="606" t="s">
        <v>522</v>
      </c>
      <c r="M12" s="364"/>
      <c r="N12" s="338" t="s">
        <v>523</v>
      </c>
      <c r="O12" s="341" t="s">
        <v>373</v>
      </c>
      <c r="P12" s="657" t="s">
        <v>524</v>
      </c>
      <c r="Q12" s="372" t="s">
        <v>525</v>
      </c>
      <c r="R12" s="341" t="s">
        <v>526</v>
      </c>
      <c r="S12" s="373" t="s">
        <v>527</v>
      </c>
      <c r="T12" s="378"/>
      <c r="U12" s="377"/>
      <c r="V12" s="377"/>
      <c r="W12" s="380"/>
      <c r="X12" s="376"/>
      <c r="Y12" s="377"/>
      <c r="Z12" s="377"/>
      <c r="AA12" s="377" t="s">
        <v>197</v>
      </c>
      <c r="AB12" s="390" t="s">
        <v>264</v>
      </c>
      <c r="AC12" s="391">
        <v>510232</v>
      </c>
      <c r="AD12" s="392" t="s">
        <v>528</v>
      </c>
      <c r="AE12" s="392" t="s">
        <v>351</v>
      </c>
      <c r="AF12" s="392" t="s">
        <v>264</v>
      </c>
      <c r="AG12" s="392" t="s">
        <v>264</v>
      </c>
      <c r="AH12" s="394" t="s">
        <v>352</v>
      </c>
      <c r="AI12" s="405" t="s">
        <v>529</v>
      </c>
      <c r="AJ12" s="406">
        <v>110106</v>
      </c>
      <c r="AK12" s="375" t="s">
        <v>354</v>
      </c>
      <c r="AL12" s="377" t="s">
        <v>412</v>
      </c>
      <c r="AM12" s="390" t="s">
        <v>413</v>
      </c>
      <c r="AN12" s="651" t="s">
        <v>586</v>
      </c>
      <c r="AO12" s="414" t="s">
        <v>225</v>
      </c>
      <c r="AP12" s="390" t="s">
        <v>474</v>
      </c>
      <c r="AQ12" s="416" t="s">
        <v>530</v>
      </c>
      <c r="AR12" s="384"/>
      <c r="AS12" s="384"/>
      <c r="AT12" s="384"/>
      <c r="AU12" s="384"/>
      <c r="AV12" s="384"/>
      <c r="AW12" s="384"/>
      <c r="AX12" s="433" t="s">
        <v>60</v>
      </c>
      <c r="AY12" s="659" t="s">
        <v>364</v>
      </c>
      <c r="AZ12" s="436" t="s">
        <v>531</v>
      </c>
      <c r="BA12" s="435" t="s">
        <v>532</v>
      </c>
    </row>
    <row r="13" spans="1:53" s="324" customFormat="1" ht="44.25" customHeight="1">
      <c r="A13" s="336" t="s">
        <v>533</v>
      </c>
      <c r="B13" s="336" t="s">
        <v>517</v>
      </c>
      <c r="C13" s="337" t="s">
        <v>367</v>
      </c>
      <c r="D13" s="338" t="s">
        <v>534</v>
      </c>
      <c r="E13" s="342" t="s">
        <v>535</v>
      </c>
      <c r="F13" s="340" t="s">
        <v>536</v>
      </c>
      <c r="G13" s="341" t="s">
        <v>370</v>
      </c>
      <c r="H13" s="336" t="s">
        <v>537</v>
      </c>
      <c r="I13" s="360" t="s">
        <v>538</v>
      </c>
      <c r="J13" s="364"/>
      <c r="K13" s="364"/>
      <c r="L13" s="364"/>
      <c r="M13" s="364"/>
      <c r="N13" s="338" t="s">
        <v>539</v>
      </c>
      <c r="O13" s="341" t="s">
        <v>373</v>
      </c>
      <c r="P13" s="657" t="s">
        <v>540</v>
      </c>
      <c r="Q13" s="372" t="s">
        <v>541</v>
      </c>
      <c r="R13" s="341" t="s">
        <v>526</v>
      </c>
      <c r="S13" s="373" t="s">
        <v>527</v>
      </c>
      <c r="T13" s="381"/>
      <c r="U13" s="382"/>
      <c r="V13" s="382"/>
      <c r="W13" s="383"/>
      <c r="X13" s="382"/>
      <c r="Y13" s="382"/>
      <c r="Z13" s="382"/>
      <c r="AA13" s="382"/>
      <c r="AB13" s="393"/>
      <c r="AC13" s="394">
        <v>510236</v>
      </c>
      <c r="AD13" s="392" t="s">
        <v>542</v>
      </c>
      <c r="AE13" s="392" t="s">
        <v>351</v>
      </c>
      <c r="AF13" s="392" t="s">
        <v>264</v>
      </c>
      <c r="AG13" s="392" t="s">
        <v>264</v>
      </c>
      <c r="AH13" s="394" t="s">
        <v>352</v>
      </c>
      <c r="AI13" s="405" t="s">
        <v>543</v>
      </c>
      <c r="AJ13" s="406">
        <v>110199</v>
      </c>
      <c r="AL13" s="384"/>
      <c r="AM13" s="384"/>
      <c r="AO13" s="414" t="s">
        <v>341</v>
      </c>
      <c r="AP13" s="390" t="s">
        <v>512</v>
      </c>
      <c r="AQ13" s="416" t="s">
        <v>544</v>
      </c>
      <c r="AR13" s="384"/>
      <c r="AS13" s="384"/>
      <c r="AT13" s="384"/>
      <c r="AU13" s="384"/>
      <c r="AV13" s="384"/>
      <c r="AW13" s="384"/>
      <c r="AX13" s="433" t="s">
        <v>545</v>
      </c>
      <c r="AY13" s="659" t="s">
        <v>364</v>
      </c>
      <c r="AZ13" s="436" t="s">
        <v>546</v>
      </c>
      <c r="BA13" s="435" t="s">
        <v>547</v>
      </c>
    </row>
    <row r="14" spans="1:53" s="324" customFormat="1" ht="34.5" customHeight="1">
      <c r="A14" s="336" t="s">
        <v>548</v>
      </c>
      <c r="B14" s="336" t="s">
        <v>517</v>
      </c>
      <c r="C14" s="337" t="s">
        <v>367</v>
      </c>
      <c r="D14" s="338" t="s">
        <v>549</v>
      </c>
      <c r="E14" s="342" t="s">
        <v>550</v>
      </c>
      <c r="F14" s="340" t="s">
        <v>551</v>
      </c>
      <c r="G14" s="341" t="s">
        <v>370</v>
      </c>
      <c r="H14" s="336" t="s">
        <v>537</v>
      </c>
      <c r="I14" s="360" t="s">
        <v>552</v>
      </c>
      <c r="J14" s="364"/>
      <c r="K14" s="364"/>
      <c r="L14" s="364"/>
      <c r="M14" s="364"/>
      <c r="N14" s="338" t="s">
        <v>193</v>
      </c>
      <c r="O14" s="341" t="s">
        <v>400</v>
      </c>
      <c r="P14" s="657" t="s">
        <v>553</v>
      </c>
      <c r="Q14" s="372" t="s">
        <v>554</v>
      </c>
      <c r="R14" s="341" t="s">
        <v>555</v>
      </c>
      <c r="S14" s="373"/>
      <c r="T14" s="364"/>
      <c r="U14" s="384"/>
      <c r="V14" s="384"/>
      <c r="W14" s="384"/>
      <c r="X14" s="384"/>
      <c r="Y14" s="384"/>
      <c r="Z14" s="384"/>
      <c r="AA14" s="384"/>
      <c r="AB14" s="384"/>
      <c r="AC14" s="394">
        <v>510301</v>
      </c>
      <c r="AD14" s="392" t="s">
        <v>556</v>
      </c>
      <c r="AE14" s="392" t="s">
        <v>351</v>
      </c>
      <c r="AF14" s="392" t="s">
        <v>264</v>
      </c>
      <c r="AG14" s="392" t="s">
        <v>264</v>
      </c>
      <c r="AH14" s="394" t="s">
        <v>352</v>
      </c>
      <c r="AI14" s="405" t="s">
        <v>557</v>
      </c>
      <c r="AJ14" s="406">
        <v>110200</v>
      </c>
      <c r="AL14" s="384"/>
      <c r="AM14" s="384"/>
      <c r="AO14" s="427" t="s">
        <v>364</v>
      </c>
      <c r="AP14" s="390" t="s">
        <v>493</v>
      </c>
      <c r="AQ14" s="416" t="s">
        <v>558</v>
      </c>
      <c r="AR14" s="384"/>
      <c r="AS14" s="384"/>
      <c r="AT14" s="384"/>
      <c r="AU14" s="384"/>
      <c r="AV14" s="384"/>
      <c r="AW14" s="384"/>
      <c r="AX14" s="433" t="s">
        <v>559</v>
      </c>
      <c r="AY14" s="659" t="s">
        <v>364</v>
      </c>
      <c r="AZ14" s="436" t="s">
        <v>560</v>
      </c>
      <c r="BA14" s="435" t="s">
        <v>561</v>
      </c>
    </row>
    <row r="15" spans="1:53" s="324" customFormat="1" ht="34.5" customHeight="1">
      <c r="A15" s="336" t="s">
        <v>562</v>
      </c>
      <c r="B15" s="336" t="s">
        <v>517</v>
      </c>
      <c r="C15" s="337" t="s">
        <v>367</v>
      </c>
      <c r="D15" s="338" t="s">
        <v>563</v>
      </c>
      <c r="E15" s="342" t="s">
        <v>564</v>
      </c>
      <c r="F15" s="340" t="s">
        <v>565</v>
      </c>
      <c r="G15" s="341" t="s">
        <v>370</v>
      </c>
      <c r="H15" s="336" t="s">
        <v>566</v>
      </c>
      <c r="I15" s="360" t="s">
        <v>567</v>
      </c>
      <c r="J15" s="364"/>
      <c r="K15" s="364"/>
      <c r="L15" s="364"/>
      <c r="M15" s="364"/>
      <c r="N15" s="338" t="s">
        <v>218</v>
      </c>
      <c r="O15" s="341" t="s">
        <v>400</v>
      </c>
      <c r="P15" s="657" t="s">
        <v>568</v>
      </c>
      <c r="Q15" s="372" t="s">
        <v>569</v>
      </c>
      <c r="R15" s="341" t="s">
        <v>570</v>
      </c>
      <c r="S15" s="373"/>
      <c r="T15" s="364"/>
      <c r="U15" s="384"/>
      <c r="V15" s="384"/>
      <c r="W15" s="384"/>
      <c r="X15" s="384"/>
      <c r="Y15" s="384"/>
      <c r="Z15" s="384"/>
      <c r="AA15" s="384"/>
      <c r="AB15" s="384"/>
      <c r="AC15" s="394">
        <v>510302</v>
      </c>
      <c r="AD15" s="392" t="s">
        <v>571</v>
      </c>
      <c r="AE15" s="392" t="s">
        <v>351</v>
      </c>
      <c r="AF15" s="392" t="s">
        <v>264</v>
      </c>
      <c r="AG15" s="392" t="s">
        <v>264</v>
      </c>
      <c r="AH15" s="394" t="s">
        <v>352</v>
      </c>
      <c r="AI15" s="405" t="s">
        <v>572</v>
      </c>
      <c r="AJ15" s="406">
        <v>110201</v>
      </c>
      <c r="AL15" s="384"/>
      <c r="AM15" s="384"/>
      <c r="AO15" s="427" t="s">
        <v>364</v>
      </c>
      <c r="AP15" s="390" t="s">
        <v>512</v>
      </c>
      <c r="AQ15" s="416" t="s">
        <v>573</v>
      </c>
      <c r="AR15" s="384"/>
      <c r="AS15" s="384"/>
      <c r="AT15" s="384"/>
      <c r="AU15" s="384"/>
      <c r="AV15" s="384"/>
      <c r="AW15" s="384"/>
      <c r="AX15" s="433" t="s">
        <v>574</v>
      </c>
      <c r="AY15" s="659" t="s">
        <v>364</v>
      </c>
      <c r="AZ15" s="436" t="s">
        <v>575</v>
      </c>
      <c r="BA15" s="435" t="s">
        <v>576</v>
      </c>
    </row>
    <row r="16" spans="1:53" s="324" customFormat="1" ht="34.5" customHeight="1">
      <c r="A16" s="336" t="s">
        <v>577</v>
      </c>
      <c r="B16" s="336" t="s">
        <v>517</v>
      </c>
      <c r="C16" s="337" t="s">
        <v>367</v>
      </c>
      <c r="D16" s="338" t="s">
        <v>578</v>
      </c>
      <c r="E16" s="342" t="s">
        <v>579</v>
      </c>
      <c r="F16" s="340" t="s">
        <v>580</v>
      </c>
      <c r="G16" s="341" t="s">
        <v>370</v>
      </c>
      <c r="H16" s="336" t="s">
        <v>566</v>
      </c>
      <c r="I16" s="360" t="s">
        <v>581</v>
      </c>
      <c r="J16" s="364"/>
      <c r="K16" s="364"/>
      <c r="L16" s="364"/>
      <c r="M16" s="364"/>
      <c r="N16" s="338" t="s">
        <v>274</v>
      </c>
      <c r="O16" s="341" t="s">
        <v>400</v>
      </c>
      <c r="P16" s="657" t="s">
        <v>582</v>
      </c>
      <c r="Q16" s="372" t="s">
        <v>583</v>
      </c>
      <c r="R16" s="341" t="s">
        <v>584</v>
      </c>
      <c r="S16" s="373">
        <v>90</v>
      </c>
      <c r="T16" s="364"/>
      <c r="U16" s="384"/>
      <c r="V16" s="384"/>
      <c r="W16" s="384"/>
      <c r="X16" s="384"/>
      <c r="Y16" s="384"/>
      <c r="Z16" s="384"/>
      <c r="AA16" s="384"/>
      <c r="AB16" s="384"/>
      <c r="AC16" s="394">
        <v>510304</v>
      </c>
      <c r="AD16" s="392" t="s">
        <v>239</v>
      </c>
      <c r="AE16" s="392" t="s">
        <v>351</v>
      </c>
      <c r="AF16" s="392" t="s">
        <v>264</v>
      </c>
      <c r="AG16" s="392" t="s">
        <v>264</v>
      </c>
      <c r="AH16" s="394" t="s">
        <v>352</v>
      </c>
      <c r="AI16" s="405" t="s">
        <v>585</v>
      </c>
      <c r="AJ16" s="406">
        <v>110202</v>
      </c>
      <c r="AL16" s="384"/>
      <c r="AM16" s="384"/>
      <c r="AO16" s="663" t="s">
        <v>586</v>
      </c>
      <c r="AP16" s="390" t="s">
        <v>413</v>
      </c>
      <c r="AQ16" s="416" t="s">
        <v>587</v>
      </c>
      <c r="AR16" s="384"/>
      <c r="AS16" s="384"/>
      <c r="AT16" s="384"/>
      <c r="AU16" s="384"/>
      <c r="AV16" s="384"/>
      <c r="AW16" s="384"/>
      <c r="AX16" s="433" t="s">
        <v>588</v>
      </c>
      <c r="AY16" s="659" t="s">
        <v>364</v>
      </c>
      <c r="AZ16" s="436" t="s">
        <v>589</v>
      </c>
      <c r="BA16" s="435" t="s">
        <v>590</v>
      </c>
    </row>
    <row r="17" spans="1:53" s="324" customFormat="1" ht="34.5" customHeight="1">
      <c r="A17" s="336" t="s">
        <v>591</v>
      </c>
      <c r="B17" s="336" t="s">
        <v>517</v>
      </c>
      <c r="C17" s="337" t="s">
        <v>367</v>
      </c>
      <c r="D17" s="338" t="s">
        <v>592</v>
      </c>
      <c r="E17" s="342" t="s">
        <v>593</v>
      </c>
      <c r="F17" s="340"/>
      <c r="G17" s="341" t="s">
        <v>370</v>
      </c>
      <c r="H17" s="336" t="s">
        <v>371</v>
      </c>
      <c r="I17" s="360" t="s">
        <v>594</v>
      </c>
      <c r="J17" s="364"/>
      <c r="K17" s="364"/>
      <c r="L17" s="364"/>
      <c r="M17" s="364"/>
      <c r="N17" s="338" t="s">
        <v>267</v>
      </c>
      <c r="O17" s="341" t="s">
        <v>400</v>
      </c>
      <c r="P17" s="657" t="s">
        <v>595</v>
      </c>
      <c r="Q17" s="372" t="s">
        <v>596</v>
      </c>
      <c r="R17" s="341"/>
      <c r="S17" s="373"/>
      <c r="T17" s="364"/>
      <c r="U17" s="384"/>
      <c r="V17" s="384"/>
      <c r="W17" s="384"/>
      <c r="X17" s="384"/>
      <c r="Y17" s="384"/>
      <c r="Z17" s="384"/>
      <c r="AA17" s="384"/>
      <c r="AB17" s="384"/>
      <c r="AC17" s="394">
        <v>510305</v>
      </c>
      <c r="AD17" s="392" t="s">
        <v>597</v>
      </c>
      <c r="AE17" s="392" t="s">
        <v>351</v>
      </c>
      <c r="AF17" s="392" t="s">
        <v>264</v>
      </c>
      <c r="AG17" s="392" t="s">
        <v>264</v>
      </c>
      <c r="AH17" s="394" t="s">
        <v>352</v>
      </c>
      <c r="AI17" s="405" t="s">
        <v>598</v>
      </c>
      <c r="AJ17" s="406">
        <v>110203</v>
      </c>
      <c r="AL17" s="384"/>
      <c r="AM17" s="384"/>
      <c r="AR17" s="384"/>
      <c r="AS17" s="384"/>
      <c r="AT17" s="384"/>
      <c r="AU17" s="384"/>
      <c r="AV17" s="384"/>
      <c r="AW17" s="384"/>
      <c r="AX17" s="433" t="s">
        <v>599</v>
      </c>
      <c r="AY17" s="659" t="s">
        <v>364</v>
      </c>
      <c r="AZ17" s="436" t="s">
        <v>600</v>
      </c>
      <c r="BA17" s="435" t="s">
        <v>601</v>
      </c>
    </row>
    <row r="18" spans="1:53" s="324" customFormat="1" ht="34.5" customHeight="1">
      <c r="A18" s="336" t="s">
        <v>602</v>
      </c>
      <c r="B18" s="336" t="s">
        <v>602</v>
      </c>
      <c r="C18" s="337" t="s">
        <v>367</v>
      </c>
      <c r="D18" s="338" t="s">
        <v>603</v>
      </c>
      <c r="E18" s="342" t="s">
        <v>604</v>
      </c>
      <c r="F18" s="340"/>
      <c r="G18" s="341" t="s">
        <v>370</v>
      </c>
      <c r="H18" s="336" t="s">
        <v>444</v>
      </c>
      <c r="I18" s="360" t="s">
        <v>444</v>
      </c>
      <c r="J18" s="364"/>
      <c r="K18" s="364"/>
      <c r="L18" s="364"/>
      <c r="M18" s="364"/>
      <c r="N18" s="338" t="s">
        <v>523</v>
      </c>
      <c r="O18" s="341" t="s">
        <v>400</v>
      </c>
      <c r="P18" s="657" t="s">
        <v>605</v>
      </c>
      <c r="Q18" s="372" t="s">
        <v>606</v>
      </c>
      <c r="R18" s="341"/>
      <c r="S18" s="373"/>
      <c r="T18" s="364"/>
      <c r="U18" s="384"/>
      <c r="V18" s="384"/>
      <c r="W18" s="384"/>
      <c r="X18" s="384"/>
      <c r="Y18" s="384"/>
      <c r="Z18" s="384"/>
      <c r="AA18" s="384"/>
      <c r="AB18" s="384"/>
      <c r="AC18" s="394">
        <v>510306</v>
      </c>
      <c r="AD18" s="392" t="s">
        <v>240</v>
      </c>
      <c r="AE18" s="392" t="s">
        <v>351</v>
      </c>
      <c r="AF18" s="392" t="s">
        <v>264</v>
      </c>
      <c r="AG18" s="392" t="s">
        <v>264</v>
      </c>
      <c r="AH18" s="394" t="s">
        <v>352</v>
      </c>
      <c r="AI18" s="405" t="s">
        <v>607</v>
      </c>
      <c r="AJ18" s="406">
        <v>110204</v>
      </c>
      <c r="AL18" s="384"/>
      <c r="AM18" s="384"/>
      <c r="AR18" s="384"/>
      <c r="AS18" s="384"/>
      <c r="AT18" s="384"/>
      <c r="AU18" s="384"/>
      <c r="AV18" s="384"/>
      <c r="AW18" s="384"/>
      <c r="AX18" s="433" t="s">
        <v>608</v>
      </c>
      <c r="AY18" s="660" t="s">
        <v>387</v>
      </c>
      <c r="AZ18" s="436" t="s">
        <v>609</v>
      </c>
      <c r="BA18" s="435" t="s">
        <v>610</v>
      </c>
    </row>
    <row r="19" spans="1:53" s="324" customFormat="1" ht="34.5" customHeight="1">
      <c r="A19" s="336" t="s">
        <v>611</v>
      </c>
      <c r="B19" s="336" t="s">
        <v>602</v>
      </c>
      <c r="C19" s="337" t="s">
        <v>367</v>
      </c>
      <c r="D19" s="338" t="s">
        <v>612</v>
      </c>
      <c r="E19" s="342" t="s">
        <v>613</v>
      </c>
      <c r="F19" s="340"/>
      <c r="G19" s="341" t="s">
        <v>370</v>
      </c>
      <c r="H19" s="336" t="s">
        <v>537</v>
      </c>
      <c r="I19" s="360" t="s">
        <v>614</v>
      </c>
      <c r="J19" s="364"/>
      <c r="K19" s="364"/>
      <c r="L19" s="364"/>
      <c r="M19" s="364"/>
      <c r="N19" s="338" t="s">
        <v>193</v>
      </c>
      <c r="O19" s="341" t="s">
        <v>423</v>
      </c>
      <c r="P19" s="657" t="s">
        <v>615</v>
      </c>
      <c r="Q19" s="372" t="s">
        <v>616</v>
      </c>
      <c r="R19" s="341" t="s">
        <v>617</v>
      </c>
      <c r="S19" s="373">
        <v>57</v>
      </c>
      <c r="T19" s="364"/>
      <c r="U19" s="384"/>
      <c r="V19" s="384"/>
      <c r="W19" s="384"/>
      <c r="X19" s="384"/>
      <c r="Y19" s="384"/>
      <c r="Z19" s="384"/>
      <c r="AA19" s="384"/>
      <c r="AB19" s="384"/>
      <c r="AC19" s="394">
        <v>510307</v>
      </c>
      <c r="AD19" s="392" t="s">
        <v>618</v>
      </c>
      <c r="AE19" s="392" t="s">
        <v>351</v>
      </c>
      <c r="AF19" s="392" t="s">
        <v>264</v>
      </c>
      <c r="AG19" s="392" t="s">
        <v>264</v>
      </c>
      <c r="AH19" s="394" t="s">
        <v>352</v>
      </c>
      <c r="AI19" s="405" t="s">
        <v>619</v>
      </c>
      <c r="AJ19" s="406">
        <v>110205</v>
      </c>
      <c r="AL19" s="384"/>
      <c r="AM19" s="384"/>
      <c r="AR19" s="384"/>
      <c r="AS19" s="384"/>
      <c r="AT19" s="384"/>
      <c r="AU19" s="384"/>
      <c r="AV19" s="384"/>
      <c r="AW19" s="384"/>
      <c r="AX19" s="433" t="s">
        <v>620</v>
      </c>
      <c r="AY19" s="660" t="s">
        <v>475</v>
      </c>
      <c r="AZ19" s="436" t="s">
        <v>621</v>
      </c>
      <c r="BA19" s="435" t="s">
        <v>424</v>
      </c>
    </row>
    <row r="20" spans="1:53" s="324" customFormat="1" ht="36.75" customHeight="1">
      <c r="A20" s="336" t="s">
        <v>622</v>
      </c>
      <c r="B20" s="336" t="s">
        <v>602</v>
      </c>
      <c r="C20" s="337" t="s">
        <v>367</v>
      </c>
      <c r="D20" s="338" t="s">
        <v>623</v>
      </c>
      <c r="E20" s="342" t="s">
        <v>624</v>
      </c>
      <c r="F20" s="340"/>
      <c r="G20" s="341" t="s">
        <v>370</v>
      </c>
      <c r="H20" s="336" t="s">
        <v>537</v>
      </c>
      <c r="I20" s="360" t="s">
        <v>625</v>
      </c>
      <c r="J20" s="364"/>
      <c r="K20" s="364"/>
      <c r="L20" s="364"/>
      <c r="M20" s="364"/>
      <c r="N20" s="338" t="s">
        <v>218</v>
      </c>
      <c r="O20" s="341" t="s">
        <v>423</v>
      </c>
      <c r="P20" s="657" t="s">
        <v>626</v>
      </c>
      <c r="Q20" s="372" t="s">
        <v>627</v>
      </c>
      <c r="R20" s="341" t="s">
        <v>628</v>
      </c>
      <c r="S20" s="373"/>
      <c r="T20" s="364"/>
      <c r="U20" s="384"/>
      <c r="V20" s="384"/>
      <c r="W20" s="384"/>
      <c r="X20" s="384"/>
      <c r="Y20" s="384"/>
      <c r="Z20" s="384"/>
      <c r="AA20" s="384"/>
      <c r="AB20" s="384"/>
      <c r="AC20" s="394">
        <v>510312</v>
      </c>
      <c r="AD20" s="392" t="s">
        <v>629</v>
      </c>
      <c r="AE20" s="392" t="s">
        <v>351</v>
      </c>
      <c r="AF20" s="392" t="s">
        <v>264</v>
      </c>
      <c r="AG20" s="392" t="s">
        <v>264</v>
      </c>
      <c r="AH20" s="394" t="s">
        <v>352</v>
      </c>
      <c r="AI20" s="405" t="s">
        <v>630</v>
      </c>
      <c r="AJ20" s="406">
        <v>110206</v>
      </c>
      <c r="AL20" s="384"/>
      <c r="AM20" s="384"/>
      <c r="AR20" s="384"/>
      <c r="AS20" s="384"/>
      <c r="AT20" s="384"/>
      <c r="AU20" s="384"/>
      <c r="AV20" s="384"/>
      <c r="AW20" s="384"/>
      <c r="AX20" s="433" t="s">
        <v>631</v>
      </c>
      <c r="AY20" s="659" t="s">
        <v>364</v>
      </c>
      <c r="AZ20" s="436" t="s">
        <v>632</v>
      </c>
      <c r="BA20" s="435" t="s">
        <v>401</v>
      </c>
    </row>
    <row r="21" spans="1:53" s="324" customFormat="1" ht="34.5" customHeight="1">
      <c r="A21" s="336" t="s">
        <v>633</v>
      </c>
      <c r="B21" s="336" t="s">
        <v>602</v>
      </c>
      <c r="C21" s="337" t="s">
        <v>367</v>
      </c>
      <c r="D21" s="338" t="s">
        <v>634</v>
      </c>
      <c r="E21" s="342" t="s">
        <v>635</v>
      </c>
      <c r="F21" s="340"/>
      <c r="G21" s="341" t="s">
        <v>370</v>
      </c>
      <c r="H21" s="336" t="s">
        <v>566</v>
      </c>
      <c r="I21" s="360" t="s">
        <v>567</v>
      </c>
      <c r="J21" s="364"/>
      <c r="K21" s="364"/>
      <c r="L21" s="364"/>
      <c r="M21" s="364"/>
      <c r="N21" s="338" t="s">
        <v>193</v>
      </c>
      <c r="O21" s="341" t="s">
        <v>445</v>
      </c>
      <c r="P21" s="657" t="s">
        <v>636</v>
      </c>
      <c r="Q21" s="658" t="s">
        <v>637</v>
      </c>
      <c r="R21" s="341" t="s">
        <v>638</v>
      </c>
      <c r="S21" s="373"/>
      <c r="T21" s="364"/>
      <c r="U21" s="384"/>
      <c r="V21" s="384"/>
      <c r="W21" s="384"/>
      <c r="X21" s="384"/>
      <c r="Y21" s="384"/>
      <c r="Z21" s="384"/>
      <c r="AA21" s="384"/>
      <c r="AB21" s="384"/>
      <c r="AC21" s="394">
        <v>510313</v>
      </c>
      <c r="AD21" s="392" t="s">
        <v>639</v>
      </c>
      <c r="AE21" s="392" t="s">
        <v>351</v>
      </c>
      <c r="AF21" s="392" t="s">
        <v>264</v>
      </c>
      <c r="AG21" s="392" t="s">
        <v>264</v>
      </c>
      <c r="AH21" s="394" t="s">
        <v>352</v>
      </c>
      <c r="AI21" s="405" t="s">
        <v>640</v>
      </c>
      <c r="AJ21" s="406">
        <v>110207</v>
      </c>
      <c r="AL21" s="384"/>
      <c r="AM21" s="384"/>
      <c r="AQ21" s="325"/>
      <c r="AR21" s="384"/>
      <c r="AS21" s="384"/>
      <c r="AT21" s="384"/>
      <c r="AU21" s="384"/>
      <c r="AV21" s="384"/>
      <c r="AW21" s="384"/>
      <c r="AX21" s="438" t="s">
        <v>46</v>
      </c>
      <c r="AY21" s="660" t="s">
        <v>454</v>
      </c>
      <c r="AZ21" s="436" t="s">
        <v>641</v>
      </c>
      <c r="BA21" s="435" t="s">
        <v>642</v>
      </c>
    </row>
    <row r="22" spans="1:53" s="324" customFormat="1" ht="54.75" customHeight="1">
      <c r="A22" s="336" t="s">
        <v>643</v>
      </c>
      <c r="B22" s="336" t="s">
        <v>602</v>
      </c>
      <c r="C22" s="337" t="s">
        <v>367</v>
      </c>
      <c r="D22" s="607" t="s">
        <v>644</v>
      </c>
      <c r="E22" s="342" t="s">
        <v>645</v>
      </c>
      <c r="F22" s="340"/>
      <c r="G22" s="341" t="s">
        <v>370</v>
      </c>
      <c r="H22" s="336" t="s">
        <v>537</v>
      </c>
      <c r="I22" s="360" t="s">
        <v>614</v>
      </c>
      <c r="J22" s="364"/>
      <c r="K22" s="364"/>
      <c r="L22" s="364"/>
      <c r="M22" s="364"/>
      <c r="N22" s="338" t="s">
        <v>218</v>
      </c>
      <c r="O22" s="341" t="s">
        <v>445</v>
      </c>
      <c r="P22" s="657" t="s">
        <v>646</v>
      </c>
      <c r="Q22" s="372" t="s">
        <v>647</v>
      </c>
      <c r="R22" s="341" t="s">
        <v>648</v>
      </c>
      <c r="S22" s="373"/>
      <c r="T22" s="364"/>
      <c r="U22" s="384"/>
      <c r="V22" s="384"/>
      <c r="W22" s="384"/>
      <c r="X22" s="384"/>
      <c r="Y22" s="384"/>
      <c r="Z22" s="384"/>
      <c r="AA22" s="384"/>
      <c r="AB22" s="384"/>
      <c r="AC22" s="394">
        <v>510401</v>
      </c>
      <c r="AD22" s="392" t="s">
        <v>241</v>
      </c>
      <c r="AE22" s="392" t="s">
        <v>351</v>
      </c>
      <c r="AF22" s="392" t="s">
        <v>264</v>
      </c>
      <c r="AG22" s="392" t="s">
        <v>264</v>
      </c>
      <c r="AH22" s="394" t="s">
        <v>352</v>
      </c>
      <c r="AI22" s="405" t="s">
        <v>649</v>
      </c>
      <c r="AJ22" s="406">
        <v>110208</v>
      </c>
      <c r="AL22" s="384"/>
      <c r="AM22" s="384"/>
      <c r="AQ22" s="325"/>
      <c r="AR22" s="384"/>
      <c r="AS22" s="384"/>
      <c r="AT22" s="384"/>
      <c r="AU22" s="384"/>
      <c r="AV22" s="384"/>
      <c r="AW22" s="384"/>
      <c r="AY22" s="659" t="s">
        <v>364</v>
      </c>
      <c r="AZ22" s="436" t="s">
        <v>650</v>
      </c>
      <c r="BA22" s="435" t="s">
        <v>651</v>
      </c>
    </row>
    <row r="23" spans="1:53" s="324" customFormat="1" ht="34.5" customHeight="1">
      <c r="A23" s="336" t="s">
        <v>652</v>
      </c>
      <c r="B23" s="336" t="s">
        <v>602</v>
      </c>
      <c r="C23" s="337" t="s">
        <v>367</v>
      </c>
      <c r="D23" s="338" t="s">
        <v>653</v>
      </c>
      <c r="E23" s="342" t="s">
        <v>654</v>
      </c>
      <c r="F23" s="340" t="s">
        <v>655</v>
      </c>
      <c r="G23" s="341" t="s">
        <v>656</v>
      </c>
      <c r="H23" s="336" t="s">
        <v>657</v>
      </c>
      <c r="I23" s="360" t="s">
        <v>658</v>
      </c>
      <c r="J23" s="364"/>
      <c r="K23" s="364"/>
      <c r="L23" s="364"/>
      <c r="M23" s="364"/>
      <c r="N23" s="338" t="s">
        <v>274</v>
      </c>
      <c r="O23" s="341" t="s">
        <v>445</v>
      </c>
      <c r="P23" s="657" t="s">
        <v>659</v>
      </c>
      <c r="Q23" s="372" t="s">
        <v>660</v>
      </c>
      <c r="R23" s="341" t="s">
        <v>661</v>
      </c>
      <c r="S23" s="373"/>
      <c r="T23" s="364"/>
      <c r="U23" s="384"/>
      <c r="V23" s="384"/>
      <c r="W23" s="384"/>
      <c r="X23" s="384"/>
      <c r="Y23" s="384"/>
      <c r="Z23" s="384"/>
      <c r="AA23" s="384"/>
      <c r="AB23" s="384"/>
      <c r="AC23" s="394">
        <v>510408</v>
      </c>
      <c r="AD23" s="392" t="s">
        <v>242</v>
      </c>
      <c r="AE23" s="392" t="s">
        <v>351</v>
      </c>
      <c r="AF23" s="392" t="s">
        <v>264</v>
      </c>
      <c r="AG23" s="392" t="s">
        <v>264</v>
      </c>
      <c r="AH23" s="394" t="s">
        <v>352</v>
      </c>
      <c r="AI23" s="405" t="s">
        <v>662</v>
      </c>
      <c r="AJ23" s="406">
        <v>110210</v>
      </c>
      <c r="AQ23" s="325"/>
      <c r="AR23" s="384"/>
      <c r="AS23" s="384"/>
      <c r="AT23" s="384"/>
      <c r="AU23" s="384"/>
      <c r="AV23" s="384"/>
      <c r="AW23" s="384"/>
      <c r="AY23" s="661" t="s">
        <v>341</v>
      </c>
      <c r="AZ23" s="439" t="s">
        <v>663</v>
      </c>
      <c r="BA23" s="435" t="s">
        <v>664</v>
      </c>
    </row>
    <row r="24" spans="1:53" s="324" customFormat="1" ht="34.5" customHeight="1">
      <c r="A24" s="336" t="s">
        <v>665</v>
      </c>
      <c r="B24" s="336" t="s">
        <v>602</v>
      </c>
      <c r="C24" s="337" t="s">
        <v>367</v>
      </c>
      <c r="D24" s="338" t="s">
        <v>666</v>
      </c>
      <c r="E24" s="342" t="s">
        <v>667</v>
      </c>
      <c r="F24" s="340" t="s">
        <v>668</v>
      </c>
      <c r="G24" s="341" t="s">
        <v>656</v>
      </c>
      <c r="H24" s="336" t="s">
        <v>339</v>
      </c>
      <c r="I24" s="360" t="s">
        <v>669</v>
      </c>
      <c r="J24" s="364"/>
      <c r="K24" s="364"/>
      <c r="L24" s="364"/>
      <c r="M24" s="364"/>
      <c r="N24" s="607" t="s">
        <v>196</v>
      </c>
      <c r="O24" s="341" t="s">
        <v>445</v>
      </c>
      <c r="P24" s="656" t="s">
        <v>670</v>
      </c>
      <c r="Q24" s="372" t="s">
        <v>671</v>
      </c>
      <c r="R24" s="341" t="s">
        <v>672</v>
      </c>
      <c r="S24" s="373" t="s">
        <v>673</v>
      </c>
      <c r="T24" s="364"/>
      <c r="U24" s="384"/>
      <c r="V24" s="384"/>
      <c r="W24" s="384"/>
      <c r="X24" s="384"/>
      <c r="Y24" s="384"/>
      <c r="Z24" s="384"/>
      <c r="AA24" s="384"/>
      <c r="AB24" s="384"/>
      <c r="AC24" s="394">
        <v>510409</v>
      </c>
      <c r="AD24" s="392" t="s">
        <v>255</v>
      </c>
      <c r="AE24" s="392" t="s">
        <v>351</v>
      </c>
      <c r="AF24" s="392" t="s">
        <v>264</v>
      </c>
      <c r="AG24" s="392" t="s">
        <v>264</v>
      </c>
      <c r="AH24" s="394" t="s">
        <v>352</v>
      </c>
      <c r="AI24" s="405" t="s">
        <v>674</v>
      </c>
      <c r="AJ24" s="406">
        <v>110211</v>
      </c>
      <c r="AQ24" s="325"/>
      <c r="AR24" s="384"/>
      <c r="AS24" s="384"/>
      <c r="AT24" s="384"/>
      <c r="AU24" s="384"/>
      <c r="AV24" s="384"/>
      <c r="AW24" s="384"/>
      <c r="AY24" s="662" t="s">
        <v>357</v>
      </c>
      <c r="AZ24" s="439" t="s">
        <v>663</v>
      </c>
      <c r="BA24" s="435" t="s">
        <v>664</v>
      </c>
    </row>
    <row r="25" spans="1:53" s="324" customFormat="1" ht="34.5" customHeight="1">
      <c r="A25" s="336" t="s">
        <v>675</v>
      </c>
      <c r="B25" s="336" t="s">
        <v>675</v>
      </c>
      <c r="C25" s="337" t="s">
        <v>675</v>
      </c>
      <c r="D25" s="338" t="s">
        <v>676</v>
      </c>
      <c r="E25" s="342" t="s">
        <v>677</v>
      </c>
      <c r="F25" s="340" t="s">
        <v>678</v>
      </c>
      <c r="G25" s="341" t="s">
        <v>656</v>
      </c>
      <c r="H25" s="336" t="s">
        <v>339</v>
      </c>
      <c r="I25" s="360" t="s">
        <v>679</v>
      </c>
      <c r="J25" s="364"/>
      <c r="K25" s="364"/>
      <c r="L25" s="364"/>
      <c r="M25" s="364"/>
      <c r="N25" s="607" t="s">
        <v>267</v>
      </c>
      <c r="O25" s="341" t="s">
        <v>445</v>
      </c>
      <c r="P25" s="656" t="s">
        <v>680</v>
      </c>
      <c r="Q25" s="372" t="s">
        <v>681</v>
      </c>
      <c r="R25" s="341" t="s">
        <v>682</v>
      </c>
      <c r="S25" s="373"/>
      <c r="T25" s="364"/>
      <c r="U25" s="384"/>
      <c r="V25" s="384"/>
      <c r="W25" s="384"/>
      <c r="X25" s="384"/>
      <c r="Y25" s="384"/>
      <c r="Z25" s="384"/>
      <c r="AA25" s="384"/>
      <c r="AB25" s="384"/>
      <c r="AC25" s="394">
        <v>510502</v>
      </c>
      <c r="AD25" s="392" t="s">
        <v>199</v>
      </c>
      <c r="AE25" s="392" t="s">
        <v>351</v>
      </c>
      <c r="AF25" s="392" t="s">
        <v>264</v>
      </c>
      <c r="AG25" s="392" t="s">
        <v>264</v>
      </c>
      <c r="AH25" s="394" t="s">
        <v>352</v>
      </c>
      <c r="AI25" s="405" t="s">
        <v>683</v>
      </c>
      <c r="AJ25" s="406">
        <v>110212</v>
      </c>
      <c r="AQ25" s="325"/>
      <c r="AR25" s="384"/>
      <c r="AS25" s="384"/>
      <c r="AT25" s="384"/>
      <c r="AU25" s="384"/>
      <c r="AV25" s="384"/>
      <c r="AW25" s="384"/>
      <c r="AY25" s="661" t="s">
        <v>586</v>
      </c>
      <c r="AZ25" s="439" t="s">
        <v>684</v>
      </c>
      <c r="BA25" s="435" t="s">
        <v>685</v>
      </c>
    </row>
    <row r="26" spans="1:53" s="324" customFormat="1" ht="34.5" customHeight="1">
      <c r="A26" s="336" t="s">
        <v>686</v>
      </c>
      <c r="B26" s="336" t="s">
        <v>686</v>
      </c>
      <c r="C26" s="337" t="s">
        <v>675</v>
      </c>
      <c r="D26" s="338" t="s">
        <v>687</v>
      </c>
      <c r="E26" s="342" t="s">
        <v>688</v>
      </c>
      <c r="F26" s="340" t="s">
        <v>689</v>
      </c>
      <c r="G26" s="341" t="s">
        <v>656</v>
      </c>
      <c r="H26" s="336" t="s">
        <v>339</v>
      </c>
      <c r="I26" s="360" t="s">
        <v>690</v>
      </c>
      <c r="J26" s="364"/>
      <c r="K26" s="364"/>
      <c r="L26" s="364"/>
      <c r="M26" s="364"/>
      <c r="N26" s="338" t="s">
        <v>193</v>
      </c>
      <c r="O26" s="341" t="s">
        <v>485</v>
      </c>
      <c r="P26" s="657" t="s">
        <v>691</v>
      </c>
      <c r="Q26" s="372" t="s">
        <v>692</v>
      </c>
      <c r="R26" s="341" t="s">
        <v>693</v>
      </c>
      <c r="S26" s="373"/>
      <c r="T26" s="364"/>
      <c r="U26" s="384"/>
      <c r="V26" s="384"/>
      <c r="W26" s="384"/>
      <c r="X26" s="384"/>
      <c r="Y26" s="384"/>
      <c r="Z26" s="384"/>
      <c r="AA26" s="384"/>
      <c r="AB26" s="384"/>
      <c r="AC26" s="394">
        <v>510506</v>
      </c>
      <c r="AD26" s="392" t="s">
        <v>694</v>
      </c>
      <c r="AE26" s="392" t="s">
        <v>351</v>
      </c>
      <c r="AF26" s="392" t="s">
        <v>264</v>
      </c>
      <c r="AG26" s="392" t="s">
        <v>264</v>
      </c>
      <c r="AH26" s="394" t="s">
        <v>352</v>
      </c>
      <c r="AI26" s="405" t="s">
        <v>695</v>
      </c>
      <c r="AJ26" s="406">
        <v>110213</v>
      </c>
      <c r="AQ26" s="325"/>
      <c r="AR26" s="384"/>
      <c r="AS26" s="384"/>
      <c r="AT26" s="384"/>
      <c r="AU26" s="384"/>
      <c r="AV26" s="384"/>
      <c r="AW26" s="384"/>
      <c r="AY26" s="384"/>
      <c r="AZ26" s="384"/>
      <c r="BA26" s="384"/>
    </row>
    <row r="27" spans="1:53" s="324" customFormat="1" ht="34.5" customHeight="1">
      <c r="A27" s="336" t="s">
        <v>696</v>
      </c>
      <c r="B27" s="336" t="s">
        <v>686</v>
      </c>
      <c r="C27" s="337" t="s">
        <v>675</v>
      </c>
      <c r="D27" s="343" t="s">
        <v>697</v>
      </c>
      <c r="E27" s="344" t="s">
        <v>698</v>
      </c>
      <c r="F27" s="345" t="s">
        <v>699</v>
      </c>
      <c r="G27" s="346" t="s">
        <v>656</v>
      </c>
      <c r="H27" s="347" t="s">
        <v>700</v>
      </c>
      <c r="I27" s="365" t="s">
        <v>701</v>
      </c>
      <c r="J27" s="364"/>
      <c r="K27" s="364"/>
      <c r="L27" s="364"/>
      <c r="M27" s="364"/>
      <c r="N27" s="338" t="s">
        <v>218</v>
      </c>
      <c r="O27" s="341" t="s">
        <v>485</v>
      </c>
      <c r="P27" s="657" t="s">
        <v>702</v>
      </c>
      <c r="Q27" s="372" t="s">
        <v>703</v>
      </c>
      <c r="R27" s="341" t="s">
        <v>704</v>
      </c>
      <c r="S27" s="373" t="s">
        <v>705</v>
      </c>
      <c r="T27" s="364"/>
      <c r="U27" s="384"/>
      <c r="V27" s="384"/>
      <c r="W27" s="384"/>
      <c r="X27" s="384"/>
      <c r="Y27" s="384"/>
      <c r="Z27" s="384"/>
      <c r="AA27" s="384"/>
      <c r="AB27" s="384"/>
      <c r="AC27" s="394">
        <v>510507</v>
      </c>
      <c r="AD27" s="392" t="s">
        <v>706</v>
      </c>
      <c r="AE27" s="392" t="s">
        <v>351</v>
      </c>
      <c r="AF27" s="392" t="s">
        <v>264</v>
      </c>
      <c r="AG27" s="392" t="s">
        <v>264</v>
      </c>
      <c r="AH27" s="394" t="s">
        <v>352</v>
      </c>
      <c r="AI27" s="405" t="s">
        <v>707</v>
      </c>
      <c r="AJ27" s="406">
        <v>110214</v>
      </c>
      <c r="AQ27" s="325"/>
      <c r="AR27" s="384"/>
      <c r="AS27" s="384"/>
      <c r="AT27" s="384"/>
      <c r="AU27" s="384"/>
      <c r="AV27" s="384"/>
      <c r="AW27" s="384"/>
      <c r="AY27" s="384"/>
      <c r="AZ27" s="384"/>
      <c r="BA27" s="384"/>
    </row>
    <row r="28" spans="1:53" s="324" customFormat="1" ht="34.5" customHeight="1">
      <c r="A28" s="206" t="s">
        <v>708</v>
      </c>
      <c r="B28" s="336" t="s">
        <v>686</v>
      </c>
      <c r="C28" s="337" t="s">
        <v>675</v>
      </c>
      <c r="D28" s="348" t="s">
        <v>709</v>
      </c>
      <c r="E28" s="349" t="s">
        <v>710</v>
      </c>
      <c r="F28" s="350" t="s">
        <v>711</v>
      </c>
      <c r="G28" s="341" t="s">
        <v>656</v>
      </c>
      <c r="H28" s="206" t="s">
        <v>700</v>
      </c>
      <c r="I28" s="366" t="s">
        <v>700</v>
      </c>
      <c r="J28" s="364"/>
      <c r="K28" s="364"/>
      <c r="L28" s="364"/>
      <c r="M28" s="364"/>
      <c r="N28" s="338" t="s">
        <v>274</v>
      </c>
      <c r="O28" s="341" t="s">
        <v>485</v>
      </c>
      <c r="P28" s="657" t="s">
        <v>712</v>
      </c>
      <c r="Q28" s="372" t="s">
        <v>713</v>
      </c>
      <c r="R28" s="341" t="s">
        <v>714</v>
      </c>
      <c r="S28" s="373" t="s">
        <v>715</v>
      </c>
      <c r="T28" s="364"/>
      <c r="U28" s="384"/>
      <c r="V28" s="384"/>
      <c r="W28" s="384"/>
      <c r="X28" s="384"/>
      <c r="Y28" s="384"/>
      <c r="Z28" s="384"/>
      <c r="AA28" s="384"/>
      <c r="AB28" s="384"/>
      <c r="AC28" s="394">
        <v>510509</v>
      </c>
      <c r="AD28" s="392" t="s">
        <v>243</v>
      </c>
      <c r="AE28" s="392" t="s">
        <v>351</v>
      </c>
      <c r="AF28" s="392" t="s">
        <v>264</v>
      </c>
      <c r="AG28" s="392" t="s">
        <v>264</v>
      </c>
      <c r="AH28" s="394" t="s">
        <v>352</v>
      </c>
      <c r="AI28" s="405" t="s">
        <v>716</v>
      </c>
      <c r="AJ28" s="406">
        <v>110299</v>
      </c>
      <c r="AQ28" s="325"/>
      <c r="AR28" s="384"/>
      <c r="AS28" s="384"/>
      <c r="AT28" s="384"/>
      <c r="AU28" s="384"/>
      <c r="AV28" s="384"/>
      <c r="AW28" s="384"/>
      <c r="AY28" s="384"/>
      <c r="AZ28" s="384"/>
      <c r="BA28" s="384"/>
    </row>
    <row r="29" spans="1:53" s="324" customFormat="1" ht="34.5" customHeight="1">
      <c r="A29" s="336" t="s">
        <v>717</v>
      </c>
      <c r="B29" s="336" t="s">
        <v>686</v>
      </c>
      <c r="C29" s="337" t="s">
        <v>675</v>
      </c>
      <c r="D29" s="338" t="s">
        <v>718</v>
      </c>
      <c r="E29" s="342" t="s">
        <v>719</v>
      </c>
      <c r="F29" s="340" t="s">
        <v>720</v>
      </c>
      <c r="G29" s="341" t="s">
        <v>656</v>
      </c>
      <c r="H29" s="336" t="s">
        <v>700</v>
      </c>
      <c r="I29" s="360" t="s">
        <v>721</v>
      </c>
      <c r="J29" s="364"/>
      <c r="K29" s="364"/>
      <c r="L29" s="364"/>
      <c r="M29" s="364"/>
      <c r="N29" s="338" t="s">
        <v>196</v>
      </c>
      <c r="O29" s="341" t="s">
        <v>485</v>
      </c>
      <c r="P29" s="657" t="s">
        <v>722</v>
      </c>
      <c r="Q29" s="372" t="s">
        <v>723</v>
      </c>
      <c r="R29" s="341" t="s">
        <v>724</v>
      </c>
      <c r="S29" s="373"/>
      <c r="T29" s="364"/>
      <c r="U29" s="384"/>
      <c r="V29" s="384"/>
      <c r="W29" s="384"/>
      <c r="X29" s="384"/>
      <c r="Y29" s="384"/>
      <c r="Z29" s="384"/>
      <c r="AA29" s="384"/>
      <c r="AB29" s="384"/>
      <c r="AC29" s="394">
        <v>510510</v>
      </c>
      <c r="AD29" s="392" t="s">
        <v>244</v>
      </c>
      <c r="AE29" s="392" t="s">
        <v>351</v>
      </c>
      <c r="AF29" s="392" t="s">
        <v>264</v>
      </c>
      <c r="AG29" s="392" t="s">
        <v>264</v>
      </c>
      <c r="AH29" s="394" t="s">
        <v>352</v>
      </c>
      <c r="AI29" s="405" t="s">
        <v>725</v>
      </c>
      <c r="AJ29" s="406">
        <v>110300</v>
      </c>
      <c r="AQ29" s="325"/>
      <c r="AR29" s="384"/>
      <c r="AS29" s="384"/>
      <c r="AT29" s="384"/>
      <c r="AU29" s="384"/>
      <c r="AV29" s="384"/>
      <c r="AW29" s="384"/>
      <c r="AY29" s="384"/>
      <c r="AZ29" s="384"/>
      <c r="BA29" s="364"/>
    </row>
    <row r="30" spans="1:53" s="324" customFormat="1" ht="34.5" customHeight="1">
      <c r="A30" s="336" t="s">
        <v>726</v>
      </c>
      <c r="B30" s="336" t="s">
        <v>726</v>
      </c>
      <c r="C30" s="337" t="s">
        <v>675</v>
      </c>
      <c r="D30" s="338" t="s">
        <v>727</v>
      </c>
      <c r="E30" s="342" t="s">
        <v>728</v>
      </c>
      <c r="F30" s="340"/>
      <c r="G30" s="341" t="s">
        <v>656</v>
      </c>
      <c r="H30" s="336" t="s">
        <v>657</v>
      </c>
      <c r="I30" s="360" t="s">
        <v>729</v>
      </c>
      <c r="J30" s="364"/>
      <c r="K30" s="364"/>
      <c r="L30" s="364"/>
      <c r="M30" s="364"/>
      <c r="N30" s="338" t="s">
        <v>267</v>
      </c>
      <c r="O30" s="341" t="s">
        <v>485</v>
      </c>
      <c r="P30" s="657" t="s">
        <v>730</v>
      </c>
      <c r="Q30" s="372" t="s">
        <v>731</v>
      </c>
      <c r="R30" s="341" t="s">
        <v>732</v>
      </c>
      <c r="S30" s="373"/>
      <c r="T30" s="364"/>
      <c r="U30" s="384"/>
      <c r="V30" s="384"/>
      <c r="W30" s="384"/>
      <c r="X30" s="384"/>
      <c r="Y30" s="384"/>
      <c r="Z30" s="384"/>
      <c r="AA30" s="384"/>
      <c r="AB30" s="384"/>
      <c r="AC30" s="394">
        <v>510512</v>
      </c>
      <c r="AD30" s="392" t="s">
        <v>200</v>
      </c>
      <c r="AE30" s="392" t="s">
        <v>351</v>
      </c>
      <c r="AF30" s="392" t="s">
        <v>264</v>
      </c>
      <c r="AG30" s="392" t="s">
        <v>264</v>
      </c>
      <c r="AH30" s="394" t="s">
        <v>352</v>
      </c>
      <c r="AI30" s="405" t="s">
        <v>733</v>
      </c>
      <c r="AJ30" s="406">
        <v>110301</v>
      </c>
      <c r="AQ30" s="325"/>
      <c r="AR30" s="384"/>
      <c r="AS30" s="384"/>
      <c r="AT30" s="384"/>
      <c r="AU30" s="384"/>
      <c r="AV30" s="384"/>
      <c r="AW30" s="384"/>
      <c r="AY30" s="364"/>
      <c r="AZ30" s="364"/>
      <c r="BA30" s="364"/>
    </row>
    <row r="31" spans="1:53" s="324" customFormat="1" ht="34.5" customHeight="1">
      <c r="A31" s="336" t="s">
        <v>734</v>
      </c>
      <c r="B31" s="336" t="s">
        <v>726</v>
      </c>
      <c r="C31" s="337" t="s">
        <v>675</v>
      </c>
      <c r="D31" s="338" t="s">
        <v>735</v>
      </c>
      <c r="E31" s="342" t="s">
        <v>736</v>
      </c>
      <c r="F31" s="340"/>
      <c r="G31" s="341" t="s">
        <v>656</v>
      </c>
      <c r="H31" s="336" t="s">
        <v>700</v>
      </c>
      <c r="I31" s="360" t="s">
        <v>700</v>
      </c>
      <c r="J31" s="364"/>
      <c r="K31" s="364"/>
      <c r="L31" s="364"/>
      <c r="M31" s="364"/>
      <c r="N31" s="338" t="s">
        <v>737</v>
      </c>
      <c r="O31" s="341" t="s">
        <v>485</v>
      </c>
      <c r="P31" s="657" t="s">
        <v>738</v>
      </c>
      <c r="Q31" s="372" t="s">
        <v>732</v>
      </c>
      <c r="R31" s="341" t="s">
        <v>739</v>
      </c>
      <c r="S31" s="373"/>
      <c r="T31" s="364"/>
      <c r="U31" s="384"/>
      <c r="V31" s="384"/>
      <c r="W31" s="384"/>
      <c r="X31" s="384"/>
      <c r="Y31" s="384"/>
      <c r="Z31" s="384"/>
      <c r="AA31" s="384"/>
      <c r="AB31" s="384"/>
      <c r="AC31" s="394">
        <v>510513</v>
      </c>
      <c r="AD31" s="392" t="s">
        <v>245</v>
      </c>
      <c r="AE31" s="392" t="s">
        <v>351</v>
      </c>
      <c r="AF31" s="392" t="s">
        <v>264</v>
      </c>
      <c r="AG31" s="392" t="s">
        <v>264</v>
      </c>
      <c r="AH31" s="394" t="s">
        <v>352</v>
      </c>
      <c r="AI31" s="405" t="s">
        <v>740</v>
      </c>
      <c r="AJ31" s="406">
        <v>110302</v>
      </c>
      <c r="AQ31" s="325"/>
      <c r="AR31" s="384"/>
      <c r="AS31" s="384"/>
      <c r="AT31" s="384"/>
      <c r="AU31" s="384"/>
      <c r="AV31" s="384"/>
      <c r="AW31" s="384"/>
      <c r="AY31" s="364"/>
      <c r="AZ31" s="364"/>
      <c r="BA31" s="364"/>
    </row>
    <row r="32" spans="1:53" s="324" customFormat="1" ht="34.5" customHeight="1">
      <c r="A32" s="336" t="s">
        <v>741</v>
      </c>
      <c r="B32" s="336" t="s">
        <v>726</v>
      </c>
      <c r="C32" s="337" t="s">
        <v>675</v>
      </c>
      <c r="D32" s="607" t="s">
        <v>742</v>
      </c>
      <c r="E32" s="342" t="s">
        <v>743</v>
      </c>
      <c r="F32" s="340"/>
      <c r="G32" s="341" t="s">
        <v>656</v>
      </c>
      <c r="H32" s="336" t="s">
        <v>657</v>
      </c>
      <c r="I32" s="360" t="s">
        <v>729</v>
      </c>
      <c r="J32" s="364"/>
      <c r="K32" s="364"/>
      <c r="L32" s="364"/>
      <c r="M32" s="364"/>
      <c r="N32" s="338" t="s">
        <v>744</v>
      </c>
      <c r="O32" s="341" t="s">
        <v>485</v>
      </c>
      <c r="P32" s="657" t="s">
        <v>745</v>
      </c>
      <c r="Q32" s="372" t="s">
        <v>746</v>
      </c>
      <c r="R32" s="341"/>
      <c r="S32" s="373"/>
      <c r="T32" s="364"/>
      <c r="U32" s="384"/>
      <c r="V32" s="384"/>
      <c r="W32" s="384"/>
      <c r="X32" s="384"/>
      <c r="Y32" s="384"/>
      <c r="Z32" s="384"/>
      <c r="AA32" s="384"/>
      <c r="AB32" s="384"/>
      <c r="AC32" s="394">
        <v>510515</v>
      </c>
      <c r="AD32" s="392" t="s">
        <v>246</v>
      </c>
      <c r="AE32" s="392" t="s">
        <v>351</v>
      </c>
      <c r="AF32" s="392" t="s">
        <v>264</v>
      </c>
      <c r="AG32" s="392" t="s">
        <v>264</v>
      </c>
      <c r="AH32" s="394" t="s">
        <v>352</v>
      </c>
      <c r="AI32" s="405" t="s">
        <v>747</v>
      </c>
      <c r="AJ32" s="406">
        <v>110303</v>
      </c>
      <c r="AQ32" s="325"/>
      <c r="AR32" s="384"/>
      <c r="AS32" s="384"/>
      <c r="AT32" s="384"/>
      <c r="AU32" s="384"/>
      <c r="AV32" s="384"/>
      <c r="AW32" s="384"/>
      <c r="AY32" s="364"/>
      <c r="AZ32" s="364"/>
      <c r="BA32" s="364"/>
    </row>
    <row r="33" spans="1:53" s="324" customFormat="1" ht="34.5" customHeight="1">
      <c r="A33" s="336" t="s">
        <v>748</v>
      </c>
      <c r="B33" s="336" t="s">
        <v>726</v>
      </c>
      <c r="C33" s="337" t="s">
        <v>675</v>
      </c>
      <c r="D33" s="338" t="s">
        <v>217</v>
      </c>
      <c r="E33" s="342" t="s">
        <v>749</v>
      </c>
      <c r="F33" s="340"/>
      <c r="G33" s="341" t="s">
        <v>750</v>
      </c>
      <c r="H33" s="336" t="s">
        <v>751</v>
      </c>
      <c r="I33" s="360" t="s">
        <v>752</v>
      </c>
      <c r="J33" s="364"/>
      <c r="K33" s="364"/>
      <c r="L33" s="364"/>
      <c r="M33" s="364"/>
      <c r="N33" s="338" t="s">
        <v>193</v>
      </c>
      <c r="O33" s="341" t="s">
        <v>503</v>
      </c>
      <c r="P33" s="656" t="s">
        <v>753</v>
      </c>
      <c r="Q33" s="372" t="s">
        <v>754</v>
      </c>
      <c r="R33" s="341"/>
      <c r="S33" s="373"/>
      <c r="T33" s="364"/>
      <c r="U33" s="384"/>
      <c r="V33" s="384"/>
      <c r="W33" s="384"/>
      <c r="X33" s="384"/>
      <c r="Y33" s="384"/>
      <c r="Z33" s="384"/>
      <c r="AA33" s="384"/>
      <c r="AB33" s="384"/>
      <c r="AC33" s="394">
        <v>510516</v>
      </c>
      <c r="AD33" s="392" t="s">
        <v>201</v>
      </c>
      <c r="AE33" s="392" t="s">
        <v>351</v>
      </c>
      <c r="AF33" s="392" t="s">
        <v>264</v>
      </c>
      <c r="AG33" s="392" t="s">
        <v>264</v>
      </c>
      <c r="AH33" s="394" t="s">
        <v>352</v>
      </c>
      <c r="AI33" s="405" t="s">
        <v>755</v>
      </c>
      <c r="AJ33" s="406">
        <v>110303</v>
      </c>
      <c r="AQ33" s="325"/>
      <c r="AR33" s="384"/>
      <c r="AS33" s="384"/>
      <c r="AT33" s="384"/>
      <c r="AU33" s="384"/>
      <c r="AV33" s="384"/>
      <c r="AW33" s="384"/>
      <c r="AY33" s="364"/>
      <c r="AZ33" s="364"/>
      <c r="BA33" s="364"/>
    </row>
    <row r="34" spans="1:53" s="324" customFormat="1" ht="34.5" customHeight="1">
      <c r="A34" s="336" t="s">
        <v>756</v>
      </c>
      <c r="B34" s="336" t="s">
        <v>756</v>
      </c>
      <c r="C34" s="337" t="s">
        <v>675</v>
      </c>
      <c r="D34" s="338" t="s">
        <v>258</v>
      </c>
      <c r="E34" s="342" t="s">
        <v>757</v>
      </c>
      <c r="F34" s="340" t="s">
        <v>758</v>
      </c>
      <c r="G34" s="341" t="s">
        <v>750</v>
      </c>
      <c r="H34" s="336" t="s">
        <v>751</v>
      </c>
      <c r="I34" s="360" t="s">
        <v>752</v>
      </c>
      <c r="J34" s="364"/>
      <c r="K34" s="364"/>
      <c r="L34" s="364"/>
      <c r="M34" s="364"/>
      <c r="N34" s="607" t="s">
        <v>218</v>
      </c>
      <c r="O34" s="341" t="s">
        <v>503</v>
      </c>
      <c r="P34" s="656" t="s">
        <v>759</v>
      </c>
      <c r="Q34" s="372" t="s">
        <v>760</v>
      </c>
      <c r="R34" s="341"/>
      <c r="S34" s="373"/>
      <c r="T34" s="364"/>
      <c r="U34" s="384"/>
      <c r="V34" s="384"/>
      <c r="W34" s="384"/>
      <c r="X34" s="384"/>
      <c r="Y34" s="384"/>
      <c r="Z34" s="384"/>
      <c r="AA34" s="384"/>
      <c r="AB34" s="384"/>
      <c r="AC34" s="394">
        <v>510517</v>
      </c>
      <c r="AD34" s="392" t="s">
        <v>247</v>
      </c>
      <c r="AE34" s="392" t="s">
        <v>351</v>
      </c>
      <c r="AF34" s="392" t="s">
        <v>264</v>
      </c>
      <c r="AG34" s="392" t="s">
        <v>264</v>
      </c>
      <c r="AH34" s="394" t="s">
        <v>352</v>
      </c>
      <c r="AI34" s="405" t="s">
        <v>761</v>
      </c>
      <c r="AJ34" s="406">
        <v>110304</v>
      </c>
      <c r="AQ34" s="325"/>
      <c r="AR34" s="384"/>
      <c r="AS34" s="384"/>
      <c r="AT34" s="384"/>
      <c r="AU34" s="384"/>
      <c r="AV34" s="384"/>
      <c r="AW34" s="384"/>
      <c r="AY34" s="364"/>
      <c r="AZ34" s="364"/>
      <c r="BA34" s="364"/>
    </row>
    <row r="35" spans="1:53" s="324" customFormat="1" ht="34.5" customHeight="1">
      <c r="A35" s="336" t="s">
        <v>762</v>
      </c>
      <c r="B35" s="336" t="s">
        <v>756</v>
      </c>
      <c r="C35" s="337" t="s">
        <v>675</v>
      </c>
      <c r="D35" s="338" t="s">
        <v>220</v>
      </c>
      <c r="E35" s="342" t="s">
        <v>763</v>
      </c>
      <c r="F35" s="340" t="s">
        <v>764</v>
      </c>
      <c r="G35" s="341" t="s">
        <v>750</v>
      </c>
      <c r="H35" s="336" t="s">
        <v>751</v>
      </c>
      <c r="I35" s="360" t="s">
        <v>765</v>
      </c>
      <c r="J35" s="364"/>
      <c r="K35" s="364"/>
      <c r="L35" s="364"/>
      <c r="M35" s="364"/>
      <c r="N35" s="607" t="s">
        <v>196</v>
      </c>
      <c r="O35" s="341" t="s">
        <v>503</v>
      </c>
      <c r="P35" s="656" t="s">
        <v>766</v>
      </c>
      <c r="Q35" s="372" t="s">
        <v>767</v>
      </c>
      <c r="R35" s="341"/>
      <c r="S35" s="373"/>
      <c r="T35" s="364"/>
      <c r="U35" s="384"/>
      <c r="V35" s="384"/>
      <c r="W35" s="384"/>
      <c r="X35" s="384"/>
      <c r="Y35" s="384"/>
      <c r="Z35" s="384"/>
      <c r="AA35" s="384"/>
      <c r="AB35" s="384"/>
      <c r="AC35" s="394">
        <v>510601</v>
      </c>
      <c r="AD35" s="392" t="s">
        <v>248</v>
      </c>
      <c r="AE35" s="392" t="s">
        <v>351</v>
      </c>
      <c r="AF35" s="392" t="s">
        <v>264</v>
      </c>
      <c r="AG35" s="392" t="s">
        <v>264</v>
      </c>
      <c r="AH35" s="394" t="s">
        <v>352</v>
      </c>
      <c r="AI35" s="405" t="s">
        <v>768</v>
      </c>
      <c r="AJ35" s="406">
        <v>110305</v>
      </c>
      <c r="AQ35" s="325"/>
      <c r="AR35" s="384"/>
      <c r="AS35" s="384"/>
      <c r="AT35" s="384"/>
      <c r="AU35" s="384"/>
      <c r="AV35" s="384"/>
      <c r="AW35" s="384"/>
      <c r="AY35" s="364"/>
      <c r="AZ35" s="364"/>
      <c r="BA35" s="364"/>
    </row>
    <row r="36" spans="1:53" s="324" customFormat="1" ht="34.5" customHeight="1">
      <c r="A36" s="336" t="s">
        <v>769</v>
      </c>
      <c r="B36" s="336" t="s">
        <v>756</v>
      </c>
      <c r="C36" s="337" t="s">
        <v>675</v>
      </c>
      <c r="D36" s="338" t="s">
        <v>262</v>
      </c>
      <c r="E36" s="342" t="s">
        <v>770</v>
      </c>
      <c r="F36" s="340" t="s">
        <v>771</v>
      </c>
      <c r="G36" s="341" t="s">
        <v>750</v>
      </c>
      <c r="H36" s="336" t="s">
        <v>751</v>
      </c>
      <c r="I36" s="360" t="s">
        <v>772</v>
      </c>
      <c r="J36" s="364"/>
      <c r="K36" s="364"/>
      <c r="L36" s="364"/>
      <c r="M36" s="364"/>
      <c r="N36" s="607" t="s">
        <v>196</v>
      </c>
      <c r="O36" s="341" t="s">
        <v>503</v>
      </c>
      <c r="P36" s="657" t="s">
        <v>773</v>
      </c>
      <c r="Q36" s="372" t="s">
        <v>774</v>
      </c>
      <c r="R36" s="341"/>
      <c r="S36" s="373"/>
      <c r="T36" s="364"/>
      <c r="U36" s="384"/>
      <c r="V36" s="384"/>
      <c r="W36" s="384"/>
      <c r="X36" s="384"/>
      <c r="Y36" s="384"/>
      <c r="Z36" s="384"/>
      <c r="AA36" s="384"/>
      <c r="AB36" s="384"/>
      <c r="AC36" s="394">
        <v>510602</v>
      </c>
      <c r="AD36" s="392" t="s">
        <v>249</v>
      </c>
      <c r="AE36" s="392" t="s">
        <v>351</v>
      </c>
      <c r="AF36" s="392" t="s">
        <v>264</v>
      </c>
      <c r="AG36" s="392" t="s">
        <v>264</v>
      </c>
      <c r="AH36" s="394" t="s">
        <v>352</v>
      </c>
      <c r="AI36" s="405" t="s">
        <v>775</v>
      </c>
      <c r="AJ36" s="406">
        <v>110311</v>
      </c>
      <c r="AQ36" s="325"/>
      <c r="AR36" s="384"/>
      <c r="AS36" s="384"/>
      <c r="AT36" s="384"/>
      <c r="AU36" s="384"/>
      <c r="AV36" s="384"/>
      <c r="AW36" s="384"/>
      <c r="AY36" s="364"/>
      <c r="AZ36" s="364"/>
      <c r="BA36" s="364"/>
    </row>
    <row r="37" spans="1:53" s="324" customFormat="1" ht="34.5" customHeight="1">
      <c r="A37" s="336" t="s">
        <v>776</v>
      </c>
      <c r="B37" s="336" t="s">
        <v>756</v>
      </c>
      <c r="C37" s="337" t="s">
        <v>675</v>
      </c>
      <c r="D37" s="338" t="s">
        <v>222</v>
      </c>
      <c r="E37" s="342" t="s">
        <v>777</v>
      </c>
      <c r="F37" s="340" t="s">
        <v>778</v>
      </c>
      <c r="G37" s="341" t="s">
        <v>750</v>
      </c>
      <c r="H37" s="336" t="s">
        <v>751</v>
      </c>
      <c r="I37" s="360" t="s">
        <v>779</v>
      </c>
      <c r="J37" s="364"/>
      <c r="K37" s="364"/>
      <c r="L37" s="364"/>
      <c r="M37" s="364"/>
      <c r="N37" s="656" t="s">
        <v>193</v>
      </c>
      <c r="O37" s="341" t="s">
        <v>503</v>
      </c>
      <c r="P37" s="656" t="s">
        <v>780</v>
      </c>
      <c r="Q37" s="372" t="s">
        <v>781</v>
      </c>
      <c r="R37" s="341"/>
      <c r="S37" s="341"/>
      <c r="T37" s="364"/>
      <c r="U37" s="384"/>
      <c r="V37" s="384"/>
      <c r="W37" s="384"/>
      <c r="X37" s="384"/>
      <c r="Y37" s="384"/>
      <c r="Z37" s="384"/>
      <c r="AA37" s="384"/>
      <c r="AB37" s="384"/>
      <c r="AC37" s="394">
        <v>510702</v>
      </c>
      <c r="AD37" s="392" t="s">
        <v>782</v>
      </c>
      <c r="AE37" s="392" t="s">
        <v>351</v>
      </c>
      <c r="AF37" s="392" t="s">
        <v>264</v>
      </c>
      <c r="AG37" s="392" t="s">
        <v>264</v>
      </c>
      <c r="AH37" s="394" t="s">
        <v>352</v>
      </c>
      <c r="AI37" s="405" t="s">
        <v>783</v>
      </c>
      <c r="AJ37" s="406">
        <v>110312</v>
      </c>
      <c r="AQ37" s="325"/>
      <c r="AR37" s="384"/>
      <c r="AS37" s="384"/>
      <c r="AT37" s="384"/>
      <c r="AU37" s="384"/>
      <c r="AV37" s="384"/>
      <c r="AW37" s="384"/>
      <c r="AY37" s="364"/>
      <c r="AZ37" s="364"/>
      <c r="BA37" s="364"/>
    </row>
    <row r="38" spans="1:53" s="324" customFormat="1" ht="34.5" customHeight="1">
      <c r="A38" s="336" t="s">
        <v>784</v>
      </c>
      <c r="B38" s="336" t="s">
        <v>784</v>
      </c>
      <c r="C38" s="337" t="s">
        <v>367</v>
      </c>
      <c r="D38" s="338" t="s">
        <v>254</v>
      </c>
      <c r="E38" s="342" t="s">
        <v>785</v>
      </c>
      <c r="F38" s="340"/>
      <c r="G38" s="341" t="s">
        <v>750</v>
      </c>
      <c r="H38" s="336" t="s">
        <v>786</v>
      </c>
      <c r="I38" s="360" t="s">
        <v>787</v>
      </c>
      <c r="J38" s="364"/>
      <c r="K38" s="364"/>
      <c r="L38" s="364"/>
      <c r="M38" s="364"/>
      <c r="N38" s="656" t="s">
        <v>193</v>
      </c>
      <c r="O38" s="341" t="s">
        <v>788</v>
      </c>
      <c r="P38" s="656" t="s">
        <v>789</v>
      </c>
      <c r="Q38" s="657" t="s">
        <v>790</v>
      </c>
      <c r="R38" s="341"/>
      <c r="S38" s="341"/>
      <c r="T38" s="364"/>
      <c r="U38" s="384"/>
      <c r="V38" s="384"/>
      <c r="W38" s="384"/>
      <c r="X38" s="384"/>
      <c r="Y38" s="384"/>
      <c r="Z38" s="384"/>
      <c r="AA38" s="384"/>
      <c r="AB38" s="384"/>
      <c r="AC38" s="394">
        <v>510703</v>
      </c>
      <c r="AD38" s="392" t="s">
        <v>791</v>
      </c>
      <c r="AE38" s="392" t="s">
        <v>351</v>
      </c>
      <c r="AF38" s="392" t="s">
        <v>264</v>
      </c>
      <c r="AG38" s="392" t="s">
        <v>264</v>
      </c>
      <c r="AH38" s="394" t="s">
        <v>352</v>
      </c>
      <c r="AI38" s="405" t="s">
        <v>792</v>
      </c>
      <c r="AJ38" s="406">
        <v>110315</v>
      </c>
      <c r="AQ38" s="325"/>
      <c r="AR38" s="384"/>
      <c r="AS38" s="384"/>
      <c r="AT38" s="384"/>
      <c r="AU38" s="384"/>
      <c r="AV38" s="384"/>
      <c r="AW38" s="384"/>
      <c r="AY38" s="364"/>
      <c r="AZ38" s="364"/>
      <c r="BA38" s="364"/>
    </row>
    <row r="39" spans="1:53" s="324" customFormat="1" ht="34.5" customHeight="1">
      <c r="A39" s="336" t="s">
        <v>793</v>
      </c>
      <c r="B39" s="336" t="s">
        <v>784</v>
      </c>
      <c r="C39" s="337" t="s">
        <v>367</v>
      </c>
      <c r="D39" s="338" t="s">
        <v>277</v>
      </c>
      <c r="E39" s="342" t="s">
        <v>794</v>
      </c>
      <c r="F39" s="340"/>
      <c r="G39" s="341" t="s">
        <v>750</v>
      </c>
      <c r="H39" s="336" t="s">
        <v>786</v>
      </c>
      <c r="I39" s="360" t="s">
        <v>787</v>
      </c>
      <c r="J39" s="364"/>
      <c r="K39" s="364"/>
      <c r="L39" s="364"/>
      <c r="M39" s="364"/>
      <c r="N39" s="656" t="s">
        <v>218</v>
      </c>
      <c r="O39" s="341" t="s">
        <v>788</v>
      </c>
      <c r="P39" s="656" t="s">
        <v>795</v>
      </c>
      <c r="Q39" s="657" t="s">
        <v>796</v>
      </c>
      <c r="R39" s="341"/>
      <c r="S39" s="341"/>
      <c r="T39" s="364"/>
      <c r="U39" s="384"/>
      <c r="V39" s="384"/>
      <c r="W39" s="384"/>
      <c r="X39" s="384"/>
      <c r="Y39" s="384"/>
      <c r="Z39" s="384"/>
      <c r="AA39" s="384"/>
      <c r="AB39" s="384"/>
      <c r="AC39" s="394">
        <v>510704</v>
      </c>
      <c r="AD39" s="392" t="s">
        <v>232</v>
      </c>
      <c r="AE39" s="392" t="s">
        <v>351</v>
      </c>
      <c r="AF39" s="392" t="s">
        <v>264</v>
      </c>
      <c r="AG39" s="392" t="s">
        <v>264</v>
      </c>
      <c r="AH39" s="394" t="s">
        <v>352</v>
      </c>
      <c r="AI39" s="405" t="s">
        <v>797</v>
      </c>
      <c r="AJ39" s="406">
        <v>110316</v>
      </c>
      <c r="AQ39" s="325"/>
      <c r="AR39" s="384"/>
      <c r="AS39" s="384"/>
      <c r="AT39" s="384"/>
      <c r="AU39" s="384"/>
      <c r="AV39" s="384"/>
      <c r="AW39" s="384"/>
      <c r="AY39" s="364"/>
      <c r="AZ39" s="364"/>
      <c r="BA39" s="364"/>
    </row>
    <row r="40" spans="1:53" s="324" customFormat="1" ht="34.5" customHeight="1">
      <c r="A40" s="336" t="s">
        <v>798</v>
      </c>
      <c r="B40" s="336" t="s">
        <v>784</v>
      </c>
      <c r="C40" s="337" t="s">
        <v>367</v>
      </c>
      <c r="D40" s="338" t="s">
        <v>266</v>
      </c>
      <c r="E40" s="342" t="s">
        <v>799</v>
      </c>
      <c r="F40" s="340"/>
      <c r="G40" s="341" t="s">
        <v>750</v>
      </c>
      <c r="H40" s="336" t="s">
        <v>786</v>
      </c>
      <c r="I40" s="360" t="s">
        <v>787</v>
      </c>
      <c r="J40" s="364"/>
      <c r="K40" s="364"/>
      <c r="L40" s="364"/>
      <c r="M40" s="364"/>
      <c r="N40" s="656" t="s">
        <v>274</v>
      </c>
      <c r="O40" s="341" t="s">
        <v>788</v>
      </c>
      <c r="P40" s="656" t="s">
        <v>800</v>
      </c>
      <c r="Q40" s="657" t="s">
        <v>801</v>
      </c>
      <c r="R40" s="341"/>
      <c r="S40" s="341"/>
      <c r="T40" s="364"/>
      <c r="U40" s="384"/>
      <c r="V40" s="384"/>
      <c r="W40" s="384"/>
      <c r="X40" s="384"/>
      <c r="Y40" s="384"/>
      <c r="Z40" s="384"/>
      <c r="AA40" s="384"/>
      <c r="AB40" s="384"/>
      <c r="AC40" s="394">
        <v>510705</v>
      </c>
      <c r="AD40" s="392" t="s">
        <v>802</v>
      </c>
      <c r="AE40" s="392" t="s">
        <v>351</v>
      </c>
      <c r="AF40" s="392" t="s">
        <v>264</v>
      </c>
      <c r="AG40" s="392" t="s">
        <v>264</v>
      </c>
      <c r="AH40" s="394" t="s">
        <v>352</v>
      </c>
      <c r="AI40" s="405" t="s">
        <v>803</v>
      </c>
      <c r="AJ40" s="406">
        <v>110317</v>
      </c>
      <c r="AQ40" s="325"/>
      <c r="AR40" s="384"/>
      <c r="AS40" s="384"/>
      <c r="AT40" s="384"/>
      <c r="AU40" s="384"/>
      <c r="AV40" s="384"/>
      <c r="AW40" s="384"/>
      <c r="AY40" s="364"/>
      <c r="AZ40" s="364"/>
      <c r="BA40" s="364"/>
    </row>
    <row r="41" spans="1:53" s="324" customFormat="1" ht="34.5" customHeight="1">
      <c r="A41" s="336" t="s">
        <v>804</v>
      </c>
      <c r="B41" s="336" t="s">
        <v>784</v>
      </c>
      <c r="C41" s="337" t="s">
        <v>367</v>
      </c>
      <c r="D41" s="338" t="s">
        <v>227</v>
      </c>
      <c r="E41" s="342" t="s">
        <v>805</v>
      </c>
      <c r="F41" s="340"/>
      <c r="G41" s="341" t="s">
        <v>750</v>
      </c>
      <c r="H41" s="336" t="s">
        <v>786</v>
      </c>
      <c r="I41" s="360" t="s">
        <v>806</v>
      </c>
      <c r="J41" s="364"/>
      <c r="K41" s="364"/>
      <c r="L41" s="364"/>
      <c r="M41" s="364"/>
      <c r="N41" s="656" t="s">
        <v>196</v>
      </c>
      <c r="O41" s="341" t="s">
        <v>788</v>
      </c>
      <c r="P41" s="656" t="s">
        <v>807</v>
      </c>
      <c r="Q41" s="657" t="s">
        <v>808</v>
      </c>
      <c r="R41" s="341"/>
      <c r="S41" s="341"/>
      <c r="T41" s="364"/>
      <c r="U41" s="384"/>
      <c r="V41" s="384"/>
      <c r="W41" s="384"/>
      <c r="X41" s="384"/>
      <c r="Y41" s="384"/>
      <c r="Z41" s="384"/>
      <c r="AA41" s="384"/>
      <c r="AB41" s="384"/>
      <c r="AC41" s="394">
        <v>510706</v>
      </c>
      <c r="AD41" s="392" t="s">
        <v>809</v>
      </c>
      <c r="AE41" s="392" t="s">
        <v>351</v>
      </c>
      <c r="AF41" s="392" t="s">
        <v>264</v>
      </c>
      <c r="AG41" s="392" t="s">
        <v>264</v>
      </c>
      <c r="AH41" s="394" t="s">
        <v>352</v>
      </c>
      <c r="AI41" s="405" t="s">
        <v>810</v>
      </c>
      <c r="AJ41" s="406">
        <v>110318</v>
      </c>
      <c r="AQ41" s="325"/>
      <c r="AR41" s="384"/>
      <c r="AS41" s="384"/>
      <c r="AT41" s="384"/>
      <c r="AU41" s="384"/>
      <c r="AV41" s="384"/>
      <c r="AW41" s="384"/>
      <c r="AY41" s="364"/>
      <c r="AZ41" s="364"/>
      <c r="BA41" s="364"/>
    </row>
    <row r="42" spans="1:53" s="324" customFormat="1" ht="42" customHeight="1">
      <c r="A42" s="336" t="s">
        <v>811</v>
      </c>
      <c r="B42" s="336" t="s">
        <v>784</v>
      </c>
      <c r="C42" s="337" t="s">
        <v>367</v>
      </c>
      <c r="D42" s="338" t="s">
        <v>263</v>
      </c>
      <c r="E42" s="342" t="s">
        <v>812</v>
      </c>
      <c r="F42" s="340" t="s">
        <v>813</v>
      </c>
      <c r="G42" s="341" t="s">
        <v>750</v>
      </c>
      <c r="H42" s="336" t="s">
        <v>786</v>
      </c>
      <c r="I42" s="360" t="s">
        <v>814</v>
      </c>
      <c r="J42" s="364"/>
      <c r="K42" s="364"/>
      <c r="L42" s="364"/>
      <c r="M42" s="364"/>
      <c r="N42" s="656" t="s">
        <v>274</v>
      </c>
      <c r="O42" s="341" t="s">
        <v>485</v>
      </c>
      <c r="P42" s="657" t="s">
        <v>2530</v>
      </c>
      <c r="Q42" s="657" t="s">
        <v>815</v>
      </c>
      <c r="R42" s="341"/>
      <c r="S42" s="341"/>
      <c r="T42" s="384"/>
      <c r="U42" s="384"/>
      <c r="V42" s="384"/>
      <c r="W42" s="384"/>
      <c r="X42" s="384"/>
      <c r="Y42" s="384"/>
      <c r="Z42" s="384"/>
      <c r="AA42" s="384"/>
      <c r="AB42" s="384"/>
      <c r="AC42" s="394">
        <v>510707</v>
      </c>
      <c r="AD42" s="392" t="s">
        <v>202</v>
      </c>
      <c r="AE42" s="392" t="s">
        <v>351</v>
      </c>
      <c r="AF42" s="392" t="s">
        <v>264</v>
      </c>
      <c r="AG42" s="392" t="s">
        <v>264</v>
      </c>
      <c r="AH42" s="394" t="s">
        <v>352</v>
      </c>
      <c r="AI42" s="405" t="s">
        <v>816</v>
      </c>
      <c r="AJ42" s="406">
        <v>110319</v>
      </c>
      <c r="AQ42" s="325"/>
      <c r="AR42" s="384"/>
      <c r="AS42" s="384"/>
      <c r="AT42" s="384"/>
      <c r="AU42" s="384"/>
      <c r="AV42" s="384"/>
      <c r="AW42" s="384"/>
      <c r="AY42" s="384"/>
      <c r="AZ42" s="384"/>
      <c r="BA42" s="384"/>
    </row>
    <row r="43" spans="1:53" s="324" customFormat="1" ht="34.5" customHeight="1">
      <c r="A43" s="336" t="s">
        <v>817</v>
      </c>
      <c r="B43" s="336" t="s">
        <v>784</v>
      </c>
      <c r="C43" s="337" t="s">
        <v>367</v>
      </c>
      <c r="D43" s="338" t="s">
        <v>818</v>
      </c>
      <c r="E43" s="342" t="s">
        <v>819</v>
      </c>
      <c r="F43" s="608" t="s">
        <v>820</v>
      </c>
      <c r="G43" s="341" t="s">
        <v>821</v>
      </c>
      <c r="H43" s="336" t="s">
        <v>822</v>
      </c>
      <c r="I43" s="360" t="s">
        <v>823</v>
      </c>
      <c r="J43" s="364"/>
      <c r="K43" s="364"/>
      <c r="L43" s="364"/>
      <c r="M43" s="364"/>
      <c r="N43" s="364"/>
      <c r="O43" s="364"/>
      <c r="P43" s="364"/>
      <c r="Q43" s="364"/>
      <c r="R43" s="364"/>
      <c r="S43" s="364"/>
      <c r="T43" s="384"/>
      <c r="U43" s="384"/>
      <c r="V43" s="384"/>
      <c r="W43" s="384"/>
      <c r="X43" s="384"/>
      <c r="Y43" s="384"/>
      <c r="Z43" s="384"/>
      <c r="AA43" s="384"/>
      <c r="AB43" s="384"/>
      <c r="AC43" s="394">
        <v>510708</v>
      </c>
      <c r="AD43" s="392" t="s">
        <v>824</v>
      </c>
      <c r="AE43" s="392" t="s">
        <v>351</v>
      </c>
      <c r="AF43" s="392" t="s">
        <v>264</v>
      </c>
      <c r="AG43" s="392" t="s">
        <v>264</v>
      </c>
      <c r="AH43" s="394" t="s">
        <v>352</v>
      </c>
      <c r="AI43" s="405" t="s">
        <v>825</v>
      </c>
      <c r="AJ43" s="406">
        <v>110320</v>
      </c>
      <c r="AQ43" s="325"/>
      <c r="AR43" s="384"/>
      <c r="AS43" s="384"/>
      <c r="AT43" s="384"/>
      <c r="AU43" s="384"/>
      <c r="AV43" s="384"/>
      <c r="AW43" s="384"/>
      <c r="AY43" s="384"/>
      <c r="AZ43" s="384"/>
      <c r="BA43" s="384"/>
    </row>
    <row r="44" spans="1:53" s="324" customFormat="1" ht="34.5" customHeight="1">
      <c r="A44" s="336" t="s">
        <v>826</v>
      </c>
      <c r="B44" s="336" t="s">
        <v>826</v>
      </c>
      <c r="C44" s="337" t="s">
        <v>826</v>
      </c>
      <c r="D44" s="338" t="s">
        <v>234</v>
      </c>
      <c r="E44" s="342" t="s">
        <v>827</v>
      </c>
      <c r="F44" s="340" t="s">
        <v>828</v>
      </c>
      <c r="G44" s="341" t="s">
        <v>750</v>
      </c>
      <c r="H44" s="336" t="s">
        <v>786</v>
      </c>
      <c r="I44" s="360" t="s">
        <v>806</v>
      </c>
      <c r="J44" s="364"/>
      <c r="K44" s="364"/>
      <c r="L44" s="364"/>
      <c r="M44" s="364"/>
      <c r="N44" s="364"/>
      <c r="O44" s="364"/>
      <c r="P44" s="364"/>
      <c r="Q44" s="364"/>
      <c r="R44" s="364"/>
      <c r="S44" s="364"/>
      <c r="T44" s="384"/>
      <c r="U44" s="384"/>
      <c r="V44" s="384"/>
      <c r="W44" s="384"/>
      <c r="X44" s="384"/>
      <c r="Y44" s="384"/>
      <c r="Z44" s="384"/>
      <c r="AA44" s="384"/>
      <c r="AB44" s="384"/>
      <c r="AC44" s="394">
        <v>510709</v>
      </c>
      <c r="AD44" s="392" t="s">
        <v>829</v>
      </c>
      <c r="AE44" s="392" t="s">
        <v>351</v>
      </c>
      <c r="AF44" s="392" t="s">
        <v>264</v>
      </c>
      <c r="AG44" s="392" t="s">
        <v>264</v>
      </c>
      <c r="AH44" s="394" t="s">
        <v>352</v>
      </c>
      <c r="AI44" s="405" t="s">
        <v>830</v>
      </c>
      <c r="AJ44" s="406">
        <v>110321</v>
      </c>
      <c r="AQ44" s="325"/>
      <c r="AR44" s="384"/>
      <c r="AS44" s="384"/>
      <c r="AT44" s="384"/>
      <c r="AU44" s="384"/>
      <c r="AV44" s="384"/>
      <c r="AW44" s="384"/>
      <c r="AY44" s="384"/>
      <c r="AZ44" s="384"/>
      <c r="BA44" s="384"/>
    </row>
    <row r="45" spans="1:53" s="324" customFormat="1" ht="34.5" customHeight="1">
      <c r="A45" s="336" t="s">
        <v>831</v>
      </c>
      <c r="B45" s="336" t="s">
        <v>826</v>
      </c>
      <c r="C45" s="337" t="s">
        <v>826</v>
      </c>
      <c r="D45" s="338" t="s">
        <v>228</v>
      </c>
      <c r="E45" s="342" t="s">
        <v>832</v>
      </c>
      <c r="F45" s="340"/>
      <c r="G45" s="341" t="s">
        <v>750</v>
      </c>
      <c r="H45" s="336" t="s">
        <v>833</v>
      </c>
      <c r="I45" s="360" t="s">
        <v>833</v>
      </c>
      <c r="J45" s="364"/>
      <c r="K45" s="364"/>
      <c r="L45" s="364"/>
      <c r="M45" s="364"/>
      <c r="N45" s="364"/>
      <c r="O45" s="364"/>
      <c r="P45" s="364"/>
      <c r="Q45" s="364"/>
      <c r="R45" s="364"/>
      <c r="S45" s="364"/>
      <c r="T45" s="384"/>
      <c r="U45" s="384"/>
      <c r="V45" s="384"/>
      <c r="W45" s="384"/>
      <c r="X45" s="384"/>
      <c r="Y45" s="384"/>
      <c r="Z45" s="384"/>
      <c r="AA45" s="384"/>
      <c r="AB45" s="384"/>
      <c r="AC45" s="394">
        <v>510710</v>
      </c>
      <c r="AD45" s="392" t="s">
        <v>834</v>
      </c>
      <c r="AE45" s="392" t="s">
        <v>351</v>
      </c>
      <c r="AF45" s="392" t="s">
        <v>264</v>
      </c>
      <c r="AG45" s="392" t="s">
        <v>264</v>
      </c>
      <c r="AH45" s="394" t="s">
        <v>352</v>
      </c>
      <c r="AI45" s="405" t="s">
        <v>835</v>
      </c>
      <c r="AJ45" s="406">
        <v>110323</v>
      </c>
      <c r="AQ45" s="325"/>
      <c r="AR45" s="384"/>
      <c r="AS45" s="384"/>
      <c r="AT45" s="384"/>
      <c r="AU45" s="384"/>
      <c r="AV45" s="384"/>
      <c r="AW45" s="384"/>
      <c r="AY45" s="384"/>
      <c r="AZ45" s="384"/>
      <c r="BA45" s="384"/>
    </row>
    <row r="46" spans="1:53" s="324" customFormat="1" ht="34.5" customHeight="1">
      <c r="A46" s="336" t="s">
        <v>836</v>
      </c>
      <c r="B46" s="336" t="s">
        <v>826</v>
      </c>
      <c r="C46" s="337" t="s">
        <v>826</v>
      </c>
      <c r="D46" s="338" t="s">
        <v>229</v>
      </c>
      <c r="E46" s="342" t="s">
        <v>837</v>
      </c>
      <c r="F46" s="340" t="s">
        <v>838</v>
      </c>
      <c r="G46" s="341" t="s">
        <v>750</v>
      </c>
      <c r="H46" s="336" t="s">
        <v>833</v>
      </c>
      <c r="I46" s="360" t="s">
        <v>833</v>
      </c>
      <c r="J46" s="364"/>
      <c r="K46" s="364"/>
      <c r="L46" s="364"/>
      <c r="M46" s="364"/>
      <c r="N46" s="364"/>
      <c r="O46" s="364"/>
      <c r="P46" s="364"/>
      <c r="Q46" s="364"/>
      <c r="R46" s="364"/>
      <c r="S46" s="364"/>
      <c r="T46" s="384"/>
      <c r="U46" s="384"/>
      <c r="V46" s="384"/>
      <c r="W46" s="384"/>
      <c r="X46" s="384"/>
      <c r="Y46" s="384"/>
      <c r="Z46" s="384"/>
      <c r="AA46" s="384"/>
      <c r="AB46" s="384"/>
      <c r="AC46" s="394">
        <v>510711</v>
      </c>
      <c r="AD46" s="392" t="s">
        <v>839</v>
      </c>
      <c r="AE46" s="392" t="s">
        <v>351</v>
      </c>
      <c r="AF46" s="392" t="s">
        <v>264</v>
      </c>
      <c r="AG46" s="392" t="s">
        <v>264</v>
      </c>
      <c r="AH46" s="394" t="s">
        <v>352</v>
      </c>
      <c r="AI46" s="405" t="s">
        <v>840</v>
      </c>
      <c r="AJ46" s="406">
        <v>110325</v>
      </c>
      <c r="AQ46" s="325"/>
      <c r="AR46" s="384"/>
      <c r="AS46" s="384"/>
      <c r="AT46" s="384"/>
      <c r="AU46" s="384"/>
      <c r="AV46" s="384"/>
      <c r="AW46" s="384"/>
      <c r="AY46" s="384"/>
      <c r="AZ46" s="384"/>
      <c r="BA46" s="384"/>
    </row>
    <row r="47" spans="1:53" s="324" customFormat="1" ht="34.5" customHeight="1">
      <c r="A47" s="336" t="s">
        <v>841</v>
      </c>
      <c r="B47" s="336" t="s">
        <v>826</v>
      </c>
      <c r="C47" s="337" t="s">
        <v>826</v>
      </c>
      <c r="D47" s="338" t="s">
        <v>842</v>
      </c>
      <c r="E47" s="342" t="s">
        <v>843</v>
      </c>
      <c r="F47" s="340"/>
      <c r="G47" s="341" t="s">
        <v>844</v>
      </c>
      <c r="H47" s="336" t="s">
        <v>339</v>
      </c>
      <c r="I47" s="360" t="s">
        <v>340</v>
      </c>
      <c r="J47" s="364"/>
      <c r="K47" s="364"/>
      <c r="L47" s="364"/>
      <c r="M47" s="364"/>
      <c r="N47" s="364"/>
      <c r="O47" s="364"/>
      <c r="P47" s="364"/>
      <c r="Q47" s="364"/>
      <c r="R47" s="364"/>
      <c r="S47" s="364"/>
      <c r="T47" s="384"/>
      <c r="U47" s="384"/>
      <c r="V47" s="384"/>
      <c r="W47" s="384"/>
      <c r="X47" s="384"/>
      <c r="Y47" s="384"/>
      <c r="Z47" s="384"/>
      <c r="AA47" s="384"/>
      <c r="AB47" s="384"/>
      <c r="AC47" s="394">
        <v>530101</v>
      </c>
      <c r="AD47" s="392" t="s">
        <v>203</v>
      </c>
      <c r="AE47" s="392" t="s">
        <v>845</v>
      </c>
      <c r="AF47" s="392" t="s">
        <v>264</v>
      </c>
      <c r="AG47" s="392" t="s">
        <v>264</v>
      </c>
      <c r="AH47" s="394" t="s">
        <v>846</v>
      </c>
      <c r="AI47" s="405" t="s">
        <v>847</v>
      </c>
      <c r="AJ47" s="406">
        <v>110326</v>
      </c>
      <c r="AQ47" s="325"/>
      <c r="AR47" s="384"/>
      <c r="AS47" s="384"/>
      <c r="AT47" s="384"/>
      <c r="AU47" s="384"/>
      <c r="AV47" s="384"/>
      <c r="AW47" s="384"/>
      <c r="AY47" s="384"/>
      <c r="AZ47" s="384"/>
      <c r="BA47" s="384"/>
    </row>
    <row r="48" spans="1:53" s="324" customFormat="1" ht="34.5" customHeight="1">
      <c r="A48" s="336" t="s">
        <v>848</v>
      </c>
      <c r="B48" s="336" t="s">
        <v>848</v>
      </c>
      <c r="C48" s="337" t="s">
        <v>848</v>
      </c>
      <c r="D48" s="338" t="s">
        <v>231</v>
      </c>
      <c r="E48" s="342" t="s">
        <v>849</v>
      </c>
      <c r="F48" s="340" t="s">
        <v>850</v>
      </c>
      <c r="G48" s="341" t="s">
        <v>750</v>
      </c>
      <c r="H48" s="336" t="s">
        <v>833</v>
      </c>
      <c r="I48" s="360" t="s">
        <v>851</v>
      </c>
      <c r="J48" s="364"/>
      <c r="K48" s="364"/>
      <c r="L48" s="364"/>
      <c r="M48" s="364"/>
      <c r="N48" s="364"/>
      <c r="O48" s="364"/>
      <c r="P48" s="364"/>
      <c r="Q48" s="364"/>
      <c r="R48" s="364"/>
      <c r="S48" s="364"/>
      <c r="T48" s="384"/>
      <c r="U48" s="384"/>
      <c r="V48" s="384"/>
      <c r="W48" s="384"/>
      <c r="X48" s="384"/>
      <c r="Y48" s="384"/>
      <c r="Z48" s="384"/>
      <c r="AA48" s="384"/>
      <c r="AB48" s="384"/>
      <c r="AC48" s="395">
        <v>530102</v>
      </c>
      <c r="AD48" s="396" t="s">
        <v>852</v>
      </c>
      <c r="AE48" s="396" t="s">
        <v>845</v>
      </c>
      <c r="AF48" s="392" t="s">
        <v>264</v>
      </c>
      <c r="AG48" s="392" t="s">
        <v>264</v>
      </c>
      <c r="AH48" s="394" t="s">
        <v>846</v>
      </c>
      <c r="AI48" s="405" t="s">
        <v>853</v>
      </c>
      <c r="AJ48" s="406">
        <v>110327</v>
      </c>
      <c r="AQ48" s="325"/>
      <c r="AR48" s="384"/>
      <c r="AS48" s="384"/>
      <c r="AT48" s="384"/>
      <c r="AU48" s="384"/>
      <c r="AV48" s="384"/>
      <c r="AW48" s="384"/>
      <c r="AY48" s="384"/>
      <c r="AZ48" s="384"/>
      <c r="BA48" s="384"/>
    </row>
    <row r="49" spans="1:53" s="324" customFormat="1" ht="34.5" customHeight="1">
      <c r="A49" s="336" t="s">
        <v>854</v>
      </c>
      <c r="B49" s="336" t="s">
        <v>848</v>
      </c>
      <c r="C49" s="337" t="s">
        <v>848</v>
      </c>
      <c r="D49" s="338" t="s">
        <v>265</v>
      </c>
      <c r="E49" s="342" t="s">
        <v>855</v>
      </c>
      <c r="F49" s="340" t="s">
        <v>856</v>
      </c>
      <c r="G49" s="341" t="s">
        <v>750</v>
      </c>
      <c r="H49" s="336" t="s">
        <v>857</v>
      </c>
      <c r="I49" s="360" t="s">
        <v>858</v>
      </c>
      <c r="J49" s="364"/>
      <c r="K49" s="364"/>
      <c r="L49" s="364"/>
      <c r="M49" s="364"/>
      <c r="N49" s="364"/>
      <c r="O49" s="364"/>
      <c r="P49" s="364"/>
      <c r="Q49" s="364"/>
      <c r="R49" s="364"/>
      <c r="S49" s="364"/>
      <c r="T49" s="384"/>
      <c r="U49" s="384"/>
      <c r="V49" s="384"/>
      <c r="W49" s="384"/>
      <c r="X49" s="384"/>
      <c r="Y49" s="384"/>
      <c r="Z49" s="384"/>
      <c r="AA49" s="384"/>
      <c r="AB49" s="384"/>
      <c r="AC49" s="394">
        <v>530104</v>
      </c>
      <c r="AD49" s="392" t="s">
        <v>204</v>
      </c>
      <c r="AE49" s="392" t="s">
        <v>845</v>
      </c>
      <c r="AF49" s="392" t="s">
        <v>264</v>
      </c>
      <c r="AG49" s="392" t="s">
        <v>264</v>
      </c>
      <c r="AH49" s="394" t="s">
        <v>846</v>
      </c>
      <c r="AI49" s="405" t="s">
        <v>859</v>
      </c>
      <c r="AJ49" s="406">
        <v>110328</v>
      </c>
      <c r="AQ49" s="325"/>
      <c r="AR49" s="384"/>
      <c r="AS49" s="384"/>
      <c r="AT49" s="384"/>
      <c r="AU49" s="384"/>
      <c r="AV49" s="384"/>
      <c r="AW49" s="384"/>
      <c r="AY49" s="384"/>
      <c r="AZ49" s="384"/>
      <c r="BA49" s="384"/>
    </row>
    <row r="50" spans="1:53" s="324" customFormat="1" ht="34.5" customHeight="1">
      <c r="A50" s="336" t="s">
        <v>860</v>
      </c>
      <c r="B50" s="336" t="s">
        <v>848</v>
      </c>
      <c r="C50" s="337" t="s">
        <v>848</v>
      </c>
      <c r="D50" s="338" t="s">
        <v>230</v>
      </c>
      <c r="E50" s="342" t="s">
        <v>861</v>
      </c>
      <c r="F50" s="340" t="s">
        <v>862</v>
      </c>
      <c r="G50" s="341" t="s">
        <v>750</v>
      </c>
      <c r="H50" s="336" t="s">
        <v>857</v>
      </c>
      <c r="I50" s="360" t="s">
        <v>863</v>
      </c>
      <c r="J50" s="364"/>
      <c r="K50" s="364"/>
      <c r="L50" s="364"/>
      <c r="M50" s="364"/>
      <c r="N50" s="364"/>
      <c r="O50" s="364"/>
      <c r="P50" s="364"/>
      <c r="Q50" s="364"/>
      <c r="R50" s="364"/>
      <c r="S50" s="364"/>
      <c r="T50" s="384"/>
      <c r="U50" s="384"/>
      <c r="V50" s="384"/>
      <c r="W50" s="384"/>
      <c r="X50" s="384"/>
      <c r="Y50" s="384"/>
      <c r="Z50" s="384"/>
      <c r="AA50" s="384"/>
      <c r="AB50" s="384"/>
      <c r="AC50" s="394">
        <v>530105</v>
      </c>
      <c r="AD50" s="392" t="s">
        <v>205</v>
      </c>
      <c r="AE50" s="392" t="s">
        <v>845</v>
      </c>
      <c r="AF50" s="392" t="s">
        <v>264</v>
      </c>
      <c r="AG50" s="392" t="s">
        <v>264</v>
      </c>
      <c r="AH50" s="394" t="s">
        <v>846</v>
      </c>
      <c r="AI50" s="405" t="s">
        <v>864</v>
      </c>
      <c r="AJ50" s="406">
        <v>110329</v>
      </c>
      <c r="AQ50" s="325"/>
      <c r="AR50" s="384"/>
      <c r="AS50" s="384"/>
      <c r="AT50" s="384"/>
      <c r="AU50" s="384"/>
      <c r="AV50" s="384"/>
      <c r="AW50" s="384"/>
      <c r="AY50" s="384"/>
      <c r="AZ50" s="384"/>
      <c r="BA50" s="384"/>
    </row>
    <row r="51" spans="1:53" s="324" customFormat="1" ht="34.5" customHeight="1">
      <c r="A51" s="336" t="s">
        <v>865</v>
      </c>
      <c r="B51" s="336" t="s">
        <v>865</v>
      </c>
      <c r="C51" s="337" t="s">
        <v>865</v>
      </c>
      <c r="D51" s="338" t="s">
        <v>268</v>
      </c>
      <c r="E51" s="342" t="s">
        <v>866</v>
      </c>
      <c r="F51" s="340"/>
      <c r="G51" s="341" t="s">
        <v>750</v>
      </c>
      <c r="H51" s="336" t="s">
        <v>857</v>
      </c>
      <c r="I51" s="360" t="s">
        <v>858</v>
      </c>
      <c r="J51" s="364"/>
      <c r="K51" s="364"/>
      <c r="L51" s="364"/>
      <c r="M51" s="364"/>
      <c r="N51" s="364"/>
      <c r="O51" s="364"/>
      <c r="P51" s="364"/>
      <c r="Q51" s="364"/>
      <c r="R51" s="364"/>
      <c r="S51" s="364"/>
      <c r="T51" s="384"/>
      <c r="U51" s="384"/>
      <c r="V51" s="384"/>
      <c r="W51" s="384"/>
      <c r="X51" s="384"/>
      <c r="Y51" s="384"/>
      <c r="Z51" s="384"/>
      <c r="AA51" s="384"/>
      <c r="AB51" s="384"/>
      <c r="AC51" s="394">
        <v>530106</v>
      </c>
      <c r="AD51" s="392" t="s">
        <v>867</v>
      </c>
      <c r="AE51" s="392" t="s">
        <v>845</v>
      </c>
      <c r="AF51" s="392" t="s">
        <v>264</v>
      </c>
      <c r="AG51" s="392" t="s">
        <v>264</v>
      </c>
      <c r="AH51" s="394" t="s">
        <v>846</v>
      </c>
      <c r="AI51" s="405" t="s">
        <v>868</v>
      </c>
      <c r="AJ51" s="406">
        <v>110335</v>
      </c>
      <c r="AQ51" s="325"/>
      <c r="AR51" s="384"/>
      <c r="AS51" s="384"/>
      <c r="AT51" s="384"/>
      <c r="AU51" s="384"/>
      <c r="AV51" s="384"/>
      <c r="AW51" s="384"/>
      <c r="AY51" s="384"/>
      <c r="AZ51" s="384"/>
      <c r="BA51" s="384"/>
    </row>
    <row r="52" spans="1:53" s="324" customFormat="1" ht="34.5" customHeight="1">
      <c r="A52" s="336" t="s">
        <v>869</v>
      </c>
      <c r="B52" s="336" t="s">
        <v>865</v>
      </c>
      <c r="C52" s="337" t="s">
        <v>865</v>
      </c>
      <c r="D52" s="607" t="s">
        <v>192</v>
      </c>
      <c r="E52" s="342" t="s">
        <v>870</v>
      </c>
      <c r="F52" s="340"/>
      <c r="G52" s="341" t="s">
        <v>750</v>
      </c>
      <c r="H52" s="336" t="s">
        <v>786</v>
      </c>
      <c r="I52" s="360" t="s">
        <v>787</v>
      </c>
      <c r="J52" s="364"/>
      <c r="K52" s="364"/>
      <c r="L52" s="364"/>
      <c r="M52" s="364"/>
      <c r="N52" s="364"/>
      <c r="O52" s="364"/>
      <c r="P52" s="364"/>
      <c r="Q52" s="364"/>
      <c r="R52" s="364"/>
      <c r="S52" s="364"/>
      <c r="T52" s="384"/>
      <c r="U52" s="384"/>
      <c r="V52" s="384"/>
      <c r="W52" s="384"/>
      <c r="X52" s="384"/>
      <c r="Y52" s="384"/>
      <c r="Z52" s="384"/>
      <c r="AA52" s="384"/>
      <c r="AB52" s="384"/>
      <c r="AC52" s="394">
        <v>530201</v>
      </c>
      <c r="AD52" s="392" t="s">
        <v>871</v>
      </c>
      <c r="AE52" s="392" t="s">
        <v>872</v>
      </c>
      <c r="AF52" s="392" t="s">
        <v>264</v>
      </c>
      <c r="AG52" s="392" t="s">
        <v>264</v>
      </c>
      <c r="AH52" s="394" t="s">
        <v>846</v>
      </c>
      <c r="AI52" s="405" t="s">
        <v>873</v>
      </c>
      <c r="AJ52" s="406">
        <v>110336</v>
      </c>
      <c r="AQ52" s="325"/>
      <c r="AR52" s="384"/>
      <c r="AS52" s="384"/>
      <c r="AT52" s="384"/>
      <c r="AU52" s="384"/>
      <c r="AV52" s="384"/>
      <c r="AW52" s="384"/>
      <c r="AY52" s="384"/>
      <c r="AZ52" s="384"/>
      <c r="BA52" s="384"/>
    </row>
    <row r="53" spans="1:53" s="324" customFormat="1" ht="34.5" customHeight="1">
      <c r="A53" s="336" t="s">
        <v>874</v>
      </c>
      <c r="B53" s="336" t="s">
        <v>865</v>
      </c>
      <c r="C53" s="337" t="s">
        <v>865</v>
      </c>
      <c r="D53" s="338" t="s">
        <v>875</v>
      </c>
      <c r="E53" s="342" t="s">
        <v>876</v>
      </c>
      <c r="F53" s="340" t="s">
        <v>877</v>
      </c>
      <c r="G53" s="341" t="s">
        <v>878</v>
      </c>
      <c r="H53" s="336" t="s">
        <v>879</v>
      </c>
      <c r="I53" s="360" t="s">
        <v>880</v>
      </c>
      <c r="J53" s="364"/>
      <c r="K53" s="364"/>
      <c r="L53" s="364"/>
      <c r="M53" s="364"/>
      <c r="N53" s="364"/>
      <c r="O53" s="364"/>
      <c r="P53" s="364"/>
      <c r="Q53" s="364"/>
      <c r="R53" s="364"/>
      <c r="S53" s="364"/>
      <c r="T53" s="384"/>
      <c r="U53" s="384"/>
      <c r="V53" s="384"/>
      <c r="W53" s="384"/>
      <c r="X53" s="384"/>
      <c r="Y53" s="384"/>
      <c r="Z53" s="384"/>
      <c r="AA53" s="384"/>
      <c r="AB53" s="384"/>
      <c r="AC53" s="394">
        <v>530202</v>
      </c>
      <c r="AD53" s="392" t="s">
        <v>272</v>
      </c>
      <c r="AE53" s="392" t="s">
        <v>872</v>
      </c>
      <c r="AF53" s="392" t="s">
        <v>264</v>
      </c>
      <c r="AG53" s="392" t="s">
        <v>264</v>
      </c>
      <c r="AH53" s="394" t="s">
        <v>846</v>
      </c>
      <c r="AI53" s="405" t="s">
        <v>881</v>
      </c>
      <c r="AJ53" s="406">
        <v>110337</v>
      </c>
      <c r="AQ53" s="325"/>
      <c r="AR53" s="384"/>
      <c r="AS53" s="384"/>
      <c r="AT53" s="384"/>
      <c r="AU53" s="384"/>
      <c r="AV53" s="384"/>
      <c r="AW53" s="384"/>
      <c r="AY53" s="384"/>
      <c r="AZ53" s="384"/>
      <c r="BA53" s="384"/>
    </row>
    <row r="54" spans="1:53" s="324" customFormat="1" ht="34.5" customHeight="1">
      <c r="A54" s="336" t="s">
        <v>882</v>
      </c>
      <c r="B54" s="336" t="s">
        <v>865</v>
      </c>
      <c r="C54" s="337" t="s">
        <v>865</v>
      </c>
      <c r="D54" s="338" t="s">
        <v>883</v>
      </c>
      <c r="E54" s="342" t="s">
        <v>884</v>
      </c>
      <c r="F54" s="340" t="s">
        <v>885</v>
      </c>
      <c r="G54" s="341" t="s">
        <v>878</v>
      </c>
      <c r="H54" s="336" t="s">
        <v>879</v>
      </c>
      <c r="I54" s="360" t="s">
        <v>886</v>
      </c>
      <c r="J54" s="364"/>
      <c r="K54" s="364"/>
      <c r="L54" s="364"/>
      <c r="M54" s="364"/>
      <c r="N54" s="364"/>
      <c r="O54" s="364"/>
      <c r="P54" s="364"/>
      <c r="Q54" s="364"/>
      <c r="R54" s="364"/>
      <c r="S54" s="364"/>
      <c r="T54" s="384"/>
      <c r="U54" s="384"/>
      <c r="V54" s="384"/>
      <c r="W54" s="384"/>
      <c r="X54" s="384"/>
      <c r="Y54" s="384"/>
      <c r="Z54" s="384"/>
      <c r="AA54" s="384"/>
      <c r="AB54" s="384"/>
      <c r="AC54" s="394">
        <v>530203</v>
      </c>
      <c r="AD54" s="392" t="s">
        <v>259</v>
      </c>
      <c r="AE54" s="392" t="s">
        <v>872</v>
      </c>
      <c r="AF54" s="392" t="s">
        <v>264</v>
      </c>
      <c r="AG54" s="392" t="s">
        <v>264</v>
      </c>
      <c r="AH54" s="394" t="s">
        <v>846</v>
      </c>
      <c r="AI54" s="405" t="s">
        <v>887</v>
      </c>
      <c r="AJ54" s="406">
        <v>110338</v>
      </c>
      <c r="AQ54" s="325"/>
      <c r="AR54" s="384"/>
      <c r="AS54" s="384"/>
      <c r="AT54" s="384"/>
      <c r="AU54" s="384"/>
      <c r="AV54" s="384"/>
      <c r="AW54" s="384"/>
      <c r="AY54" s="384"/>
      <c r="AZ54" s="384"/>
      <c r="BA54" s="384"/>
    </row>
    <row r="55" spans="1:53" s="324" customFormat="1" ht="34.5" customHeight="1">
      <c r="A55" s="336" t="s">
        <v>888</v>
      </c>
      <c r="B55" s="336" t="s">
        <v>865</v>
      </c>
      <c r="C55" s="337" t="s">
        <v>865</v>
      </c>
      <c r="D55" s="338" t="s">
        <v>889</v>
      </c>
      <c r="E55" s="342" t="s">
        <v>890</v>
      </c>
      <c r="F55" s="340" t="s">
        <v>891</v>
      </c>
      <c r="G55" s="341" t="s">
        <v>878</v>
      </c>
      <c r="H55" s="336" t="s">
        <v>879</v>
      </c>
      <c r="I55" s="360" t="s">
        <v>892</v>
      </c>
      <c r="J55" s="364"/>
      <c r="K55" s="364"/>
      <c r="L55" s="364"/>
      <c r="M55" s="364"/>
      <c r="N55" s="364"/>
      <c r="O55" s="364"/>
      <c r="P55" s="364"/>
      <c r="Q55" s="364"/>
      <c r="R55" s="364"/>
      <c r="S55" s="364"/>
      <c r="T55" s="384"/>
      <c r="U55" s="384"/>
      <c r="V55" s="384"/>
      <c r="W55" s="384"/>
      <c r="X55" s="384"/>
      <c r="Y55" s="384"/>
      <c r="Z55" s="384"/>
      <c r="AA55" s="384"/>
      <c r="AB55" s="384"/>
      <c r="AC55" s="394">
        <v>530204</v>
      </c>
      <c r="AD55" s="392" t="s">
        <v>893</v>
      </c>
      <c r="AE55" s="392" t="s">
        <v>872</v>
      </c>
      <c r="AF55" s="392" t="s">
        <v>264</v>
      </c>
      <c r="AG55" s="392" t="s">
        <v>264</v>
      </c>
      <c r="AH55" s="394" t="s">
        <v>846</v>
      </c>
      <c r="AI55" s="405" t="s">
        <v>894</v>
      </c>
      <c r="AJ55" s="406">
        <v>110339</v>
      </c>
      <c r="AQ55" s="325"/>
      <c r="AR55" s="384"/>
      <c r="AS55" s="384"/>
      <c r="AT55" s="384"/>
      <c r="AU55" s="384"/>
      <c r="AV55" s="384"/>
      <c r="AW55" s="384"/>
      <c r="AY55" s="384"/>
      <c r="AZ55" s="384"/>
      <c r="BA55" s="384"/>
    </row>
    <row r="56" spans="1:53" s="324" customFormat="1" ht="34.5" customHeight="1">
      <c r="A56" s="336" t="s">
        <v>895</v>
      </c>
      <c r="B56" s="336" t="s">
        <v>865</v>
      </c>
      <c r="C56" s="337" t="s">
        <v>865</v>
      </c>
      <c r="D56" s="338" t="s">
        <v>896</v>
      </c>
      <c r="E56" s="342" t="s">
        <v>897</v>
      </c>
      <c r="F56" s="340" t="s">
        <v>898</v>
      </c>
      <c r="G56" s="341" t="s">
        <v>878</v>
      </c>
      <c r="H56" s="336" t="s">
        <v>879</v>
      </c>
      <c r="I56" s="360" t="s">
        <v>899</v>
      </c>
      <c r="J56" s="364"/>
      <c r="K56" s="364"/>
      <c r="L56" s="364"/>
      <c r="M56" s="364"/>
      <c r="N56" s="364"/>
      <c r="O56" s="364"/>
      <c r="P56" s="364"/>
      <c r="Q56" s="364"/>
      <c r="R56" s="364"/>
      <c r="S56" s="364"/>
      <c r="T56" s="384"/>
      <c r="U56" s="384"/>
      <c r="V56" s="384"/>
      <c r="W56" s="384"/>
      <c r="X56" s="384"/>
      <c r="Y56" s="384"/>
      <c r="Z56" s="384"/>
      <c r="AA56" s="384"/>
      <c r="AB56" s="384"/>
      <c r="AC56" s="394">
        <v>530205</v>
      </c>
      <c r="AD56" s="392" t="s">
        <v>900</v>
      </c>
      <c r="AE56" s="392" t="s">
        <v>872</v>
      </c>
      <c r="AF56" s="392" t="s">
        <v>264</v>
      </c>
      <c r="AG56" s="392" t="s">
        <v>264</v>
      </c>
      <c r="AH56" s="394" t="s">
        <v>846</v>
      </c>
      <c r="AI56" s="405" t="s">
        <v>901</v>
      </c>
      <c r="AJ56" s="406">
        <v>110340</v>
      </c>
      <c r="AQ56" s="325"/>
      <c r="AR56" s="384"/>
      <c r="AS56" s="384"/>
      <c r="AT56" s="384"/>
      <c r="AU56" s="384"/>
      <c r="AV56" s="384"/>
      <c r="AW56" s="384"/>
      <c r="AY56" s="384"/>
      <c r="AZ56" s="384"/>
      <c r="BA56" s="384"/>
    </row>
    <row r="57" spans="1:53" s="324" customFormat="1" ht="34.5" customHeight="1">
      <c r="A57" s="336" t="s">
        <v>902</v>
      </c>
      <c r="B57" s="336" t="s">
        <v>337</v>
      </c>
      <c r="C57" s="337" t="s">
        <v>337</v>
      </c>
      <c r="D57" s="338" t="s">
        <v>903</v>
      </c>
      <c r="E57" s="342" t="s">
        <v>904</v>
      </c>
      <c r="F57" s="340" t="s">
        <v>905</v>
      </c>
      <c r="G57" s="341" t="s">
        <v>878</v>
      </c>
      <c r="H57" s="336" t="s">
        <v>879</v>
      </c>
      <c r="I57" s="360" t="s">
        <v>906</v>
      </c>
      <c r="J57" s="364"/>
      <c r="K57" s="364"/>
      <c r="L57" s="364"/>
      <c r="M57" s="364"/>
      <c r="N57" s="364"/>
      <c r="O57" s="364"/>
      <c r="P57" s="364"/>
      <c r="Q57" s="364"/>
      <c r="R57" s="364"/>
      <c r="S57" s="364"/>
      <c r="T57" s="384"/>
      <c r="U57" s="384"/>
      <c r="V57" s="384"/>
      <c r="W57" s="384"/>
      <c r="X57" s="384"/>
      <c r="Y57" s="384"/>
      <c r="Z57" s="384"/>
      <c r="AA57" s="384"/>
      <c r="AB57" s="384"/>
      <c r="AC57" s="394">
        <v>530207</v>
      </c>
      <c r="AD57" s="392" t="s">
        <v>907</v>
      </c>
      <c r="AE57" s="392" t="s">
        <v>872</v>
      </c>
      <c r="AF57" s="392" t="s">
        <v>264</v>
      </c>
      <c r="AG57" s="392" t="s">
        <v>264</v>
      </c>
      <c r="AH57" s="394" t="s">
        <v>846</v>
      </c>
      <c r="AI57" s="405" t="s">
        <v>908</v>
      </c>
      <c r="AJ57" s="406">
        <v>110341</v>
      </c>
      <c r="AQ57" s="325"/>
      <c r="AR57" s="384"/>
      <c r="AS57" s="384"/>
      <c r="AT57" s="384"/>
      <c r="AU57" s="384"/>
      <c r="AV57" s="384"/>
      <c r="AW57" s="384"/>
      <c r="AY57" s="384"/>
      <c r="AZ57" s="384"/>
      <c r="BA57" s="384"/>
    </row>
    <row r="58" spans="1:53" s="324" customFormat="1" ht="34.5" customHeight="1">
      <c r="A58" s="336" t="s">
        <v>909</v>
      </c>
      <c r="B58" s="336" t="s">
        <v>909</v>
      </c>
      <c r="C58" s="337" t="s">
        <v>337</v>
      </c>
      <c r="D58" s="338" t="s">
        <v>910</v>
      </c>
      <c r="E58" s="342" t="s">
        <v>911</v>
      </c>
      <c r="F58" s="340" t="s">
        <v>912</v>
      </c>
      <c r="G58" s="341" t="s">
        <v>878</v>
      </c>
      <c r="H58" s="336" t="s">
        <v>879</v>
      </c>
      <c r="I58" s="360" t="s">
        <v>913</v>
      </c>
      <c r="J58" s="364"/>
      <c r="K58" s="364"/>
      <c r="L58" s="364"/>
      <c r="M58" s="364"/>
      <c r="N58" s="364"/>
      <c r="O58" s="364"/>
      <c r="P58" s="364"/>
      <c r="Q58" s="364"/>
      <c r="R58" s="364"/>
      <c r="S58" s="364"/>
      <c r="T58" s="384"/>
      <c r="U58" s="384"/>
      <c r="V58" s="384"/>
      <c r="W58" s="384"/>
      <c r="X58" s="384"/>
      <c r="Y58" s="384"/>
      <c r="Z58" s="384"/>
      <c r="AA58" s="384"/>
      <c r="AB58" s="384"/>
      <c r="AC58" s="394">
        <v>530208</v>
      </c>
      <c r="AD58" s="392" t="s">
        <v>256</v>
      </c>
      <c r="AE58" s="392" t="s">
        <v>914</v>
      </c>
      <c r="AF58" s="392" t="s">
        <v>264</v>
      </c>
      <c r="AG58" s="392" t="s">
        <v>264</v>
      </c>
      <c r="AH58" s="394" t="s">
        <v>846</v>
      </c>
      <c r="AI58" s="405" t="s">
        <v>915</v>
      </c>
      <c r="AJ58" s="406">
        <v>110342</v>
      </c>
      <c r="AQ58" s="325"/>
      <c r="AR58" s="384"/>
      <c r="AS58" s="384"/>
      <c r="AT58" s="384"/>
      <c r="AU58" s="384"/>
      <c r="AV58" s="384"/>
      <c r="AW58" s="384"/>
      <c r="AY58" s="384"/>
      <c r="AZ58" s="384"/>
      <c r="BA58" s="384"/>
    </row>
    <row r="59" spans="1:53" s="324" customFormat="1" ht="34.5" customHeight="1">
      <c r="A59" s="336" t="s">
        <v>916</v>
      </c>
      <c r="B59" s="336" t="s">
        <v>916</v>
      </c>
      <c r="C59" s="337" t="s">
        <v>337</v>
      </c>
      <c r="D59" s="338" t="s">
        <v>917</v>
      </c>
      <c r="E59" s="342" t="s">
        <v>918</v>
      </c>
      <c r="F59" s="340" t="s">
        <v>919</v>
      </c>
      <c r="G59" s="341" t="s">
        <v>878</v>
      </c>
      <c r="H59" s="336" t="s">
        <v>879</v>
      </c>
      <c r="I59" s="360" t="s">
        <v>920</v>
      </c>
      <c r="J59" s="364"/>
      <c r="K59" s="364"/>
      <c r="L59" s="364"/>
      <c r="M59" s="364"/>
      <c r="N59" s="364"/>
      <c r="O59" s="364"/>
      <c r="P59" s="364"/>
      <c r="Q59" s="364"/>
      <c r="R59" s="364"/>
      <c r="S59" s="364"/>
      <c r="T59" s="384"/>
      <c r="U59" s="384"/>
      <c r="V59" s="384"/>
      <c r="W59" s="384"/>
      <c r="X59" s="384"/>
      <c r="Y59" s="384"/>
      <c r="Z59" s="384"/>
      <c r="AA59" s="384"/>
      <c r="AB59" s="384"/>
      <c r="AC59" s="394">
        <v>530209</v>
      </c>
      <c r="AD59" s="392" t="s">
        <v>273</v>
      </c>
      <c r="AE59" s="392" t="s">
        <v>914</v>
      </c>
      <c r="AF59" s="392" t="s">
        <v>264</v>
      </c>
      <c r="AG59" s="392" t="s">
        <v>264</v>
      </c>
      <c r="AH59" s="394" t="s">
        <v>846</v>
      </c>
      <c r="AI59" s="405" t="s">
        <v>921</v>
      </c>
      <c r="AJ59" s="406">
        <v>110343</v>
      </c>
      <c r="AQ59" s="325"/>
      <c r="AR59" s="384"/>
      <c r="AS59" s="384"/>
      <c r="AT59" s="384"/>
      <c r="AU59" s="384"/>
      <c r="AV59" s="384"/>
      <c r="AW59" s="384"/>
      <c r="AY59" s="384"/>
      <c r="AZ59" s="384"/>
      <c r="BA59" s="384"/>
    </row>
    <row r="60" spans="1:53" s="324" customFormat="1" ht="34.5" customHeight="1">
      <c r="A60" s="336" t="s">
        <v>922</v>
      </c>
      <c r="B60" s="336" t="s">
        <v>922</v>
      </c>
      <c r="C60" s="337" t="s">
        <v>337</v>
      </c>
      <c r="D60" s="338" t="s">
        <v>923</v>
      </c>
      <c r="E60" s="342" t="s">
        <v>924</v>
      </c>
      <c r="F60" s="340" t="s">
        <v>925</v>
      </c>
      <c r="G60" s="341" t="s">
        <v>878</v>
      </c>
      <c r="H60" s="336" t="s">
        <v>879</v>
      </c>
      <c r="I60" s="360" t="s">
        <v>926</v>
      </c>
      <c r="J60" s="364"/>
      <c r="K60" s="364"/>
      <c r="L60" s="364"/>
      <c r="M60" s="364"/>
      <c r="N60" s="364"/>
      <c r="O60" s="364"/>
      <c r="P60" s="364"/>
      <c r="Q60" s="364"/>
      <c r="R60" s="364"/>
      <c r="S60" s="364"/>
      <c r="T60" s="384"/>
      <c r="U60" s="384"/>
      <c r="V60" s="384"/>
      <c r="W60" s="384"/>
      <c r="X60" s="384"/>
      <c r="Y60" s="384"/>
      <c r="Z60" s="384"/>
      <c r="AA60" s="384"/>
      <c r="AB60" s="384"/>
      <c r="AC60" s="394">
        <v>530210</v>
      </c>
      <c r="AD60" s="392" t="s">
        <v>927</v>
      </c>
      <c r="AE60" s="392" t="s">
        <v>872</v>
      </c>
      <c r="AF60" s="392" t="s">
        <v>264</v>
      </c>
      <c r="AG60" s="392" t="s">
        <v>264</v>
      </c>
      <c r="AH60" s="394" t="s">
        <v>846</v>
      </c>
      <c r="AI60" s="405" t="s">
        <v>928</v>
      </c>
      <c r="AJ60" s="406">
        <v>110344</v>
      </c>
      <c r="AQ60" s="325"/>
      <c r="AR60" s="384"/>
      <c r="AS60" s="384"/>
      <c r="AT60" s="384"/>
      <c r="AU60" s="384"/>
      <c r="AV60" s="384"/>
      <c r="AW60" s="384"/>
      <c r="AY60" s="384"/>
      <c r="AZ60" s="384"/>
      <c r="BA60" s="384"/>
    </row>
    <row r="61" spans="1:53" s="324" customFormat="1" ht="34.5" customHeight="1">
      <c r="A61" s="351" t="s">
        <v>929</v>
      </c>
      <c r="B61" s="351" t="s">
        <v>930</v>
      </c>
      <c r="C61" s="352" t="s">
        <v>930</v>
      </c>
      <c r="D61" s="338" t="s">
        <v>931</v>
      </c>
      <c r="E61" s="342" t="s">
        <v>932</v>
      </c>
      <c r="F61" s="340" t="s">
        <v>933</v>
      </c>
      <c r="G61" s="341" t="s">
        <v>878</v>
      </c>
      <c r="H61" s="336" t="s">
        <v>879</v>
      </c>
      <c r="I61" s="360" t="s">
        <v>934</v>
      </c>
      <c r="J61" s="364"/>
      <c r="K61" s="364"/>
      <c r="L61" s="364"/>
      <c r="M61" s="364"/>
      <c r="N61" s="364"/>
      <c r="O61" s="364"/>
      <c r="P61" s="364"/>
      <c r="Q61" s="364"/>
      <c r="R61" s="364"/>
      <c r="S61" s="364"/>
      <c r="T61" s="384"/>
      <c r="U61" s="384"/>
      <c r="V61" s="384"/>
      <c r="W61" s="384"/>
      <c r="X61" s="384"/>
      <c r="Y61" s="384"/>
      <c r="Z61" s="384"/>
      <c r="AA61" s="384"/>
      <c r="AB61" s="384"/>
      <c r="AC61" s="394">
        <v>530215</v>
      </c>
      <c r="AD61" s="392" t="s">
        <v>935</v>
      </c>
      <c r="AE61" s="392" t="s">
        <v>872</v>
      </c>
      <c r="AF61" s="392" t="s">
        <v>264</v>
      </c>
      <c r="AG61" s="392" t="s">
        <v>264</v>
      </c>
      <c r="AH61" s="394" t="s">
        <v>846</v>
      </c>
      <c r="AI61" s="405" t="s">
        <v>936</v>
      </c>
      <c r="AJ61" s="406">
        <v>110347</v>
      </c>
      <c r="AQ61" s="325"/>
      <c r="AR61" s="384"/>
      <c r="AS61" s="384"/>
      <c r="AT61" s="384"/>
      <c r="AU61" s="384"/>
      <c r="AV61" s="384"/>
      <c r="AW61" s="384"/>
      <c r="AY61" s="384"/>
      <c r="AZ61" s="384"/>
      <c r="BA61" s="384"/>
    </row>
    <row r="62" spans="1:53" s="324" customFormat="1" ht="34.5" customHeight="1">
      <c r="A62" s="351" t="s">
        <v>937</v>
      </c>
      <c r="B62" s="351" t="s">
        <v>930</v>
      </c>
      <c r="C62" s="352" t="s">
        <v>930</v>
      </c>
      <c r="D62" s="338" t="s">
        <v>938</v>
      </c>
      <c r="E62" s="342" t="s">
        <v>939</v>
      </c>
      <c r="F62" s="340"/>
      <c r="G62" s="341" t="s">
        <v>878</v>
      </c>
      <c r="H62" s="336" t="s">
        <v>879</v>
      </c>
      <c r="I62" s="360" t="s">
        <v>940</v>
      </c>
      <c r="J62" s="364"/>
      <c r="K62" s="364"/>
      <c r="L62" s="364"/>
      <c r="M62" s="364"/>
      <c r="N62" s="364"/>
      <c r="O62" s="364"/>
      <c r="P62" s="364"/>
      <c r="Q62" s="364"/>
      <c r="R62" s="364"/>
      <c r="S62" s="364"/>
      <c r="T62" s="384"/>
      <c r="U62" s="384"/>
      <c r="V62" s="384"/>
      <c r="W62" s="384"/>
      <c r="X62" s="384"/>
      <c r="Y62" s="384"/>
      <c r="Z62" s="384"/>
      <c r="AA62" s="384"/>
      <c r="AB62" s="384"/>
      <c r="AC62" s="394">
        <v>530216</v>
      </c>
      <c r="AD62" s="392" t="s">
        <v>941</v>
      </c>
      <c r="AE62" s="392" t="s">
        <v>872</v>
      </c>
      <c r="AF62" s="392" t="s">
        <v>264</v>
      </c>
      <c r="AG62" s="392" t="s">
        <v>264</v>
      </c>
      <c r="AH62" s="394" t="s">
        <v>846</v>
      </c>
      <c r="AI62" s="405" t="s">
        <v>942</v>
      </c>
      <c r="AJ62" s="406">
        <v>110348</v>
      </c>
      <c r="AQ62" s="325"/>
      <c r="AR62" s="384"/>
      <c r="AS62" s="384"/>
      <c r="AT62" s="384"/>
      <c r="AU62" s="384"/>
      <c r="AV62" s="384"/>
      <c r="AW62" s="384"/>
      <c r="AY62" s="384"/>
      <c r="AZ62" s="384"/>
      <c r="BA62" s="384"/>
    </row>
    <row r="63" spans="1:53" s="324" customFormat="1" ht="34.5" customHeight="1">
      <c r="A63" s="351" t="s">
        <v>870</v>
      </c>
      <c r="B63" s="351" t="s">
        <v>930</v>
      </c>
      <c r="C63" s="352" t="s">
        <v>930</v>
      </c>
      <c r="D63" s="338" t="s">
        <v>943</v>
      </c>
      <c r="E63" s="342" t="s">
        <v>944</v>
      </c>
      <c r="F63" s="340"/>
      <c r="G63" s="341" t="s">
        <v>878</v>
      </c>
      <c r="H63" s="336" t="s">
        <v>879</v>
      </c>
      <c r="I63" s="360" t="s">
        <v>880</v>
      </c>
      <c r="J63" s="364"/>
      <c r="K63" s="364"/>
      <c r="L63" s="364"/>
      <c r="M63" s="364"/>
      <c r="N63" s="364"/>
      <c r="O63" s="364"/>
      <c r="P63" s="364"/>
      <c r="Q63" s="364"/>
      <c r="R63" s="364"/>
      <c r="S63" s="364"/>
      <c r="T63" s="384"/>
      <c r="U63" s="384"/>
      <c r="V63" s="384"/>
      <c r="W63" s="384"/>
      <c r="X63" s="384"/>
      <c r="Y63" s="384"/>
      <c r="Z63" s="384"/>
      <c r="AA63" s="384"/>
      <c r="AB63" s="384"/>
      <c r="AC63" s="394">
        <v>530220</v>
      </c>
      <c r="AD63" s="392" t="s">
        <v>945</v>
      </c>
      <c r="AE63" s="392" t="s">
        <v>872</v>
      </c>
      <c r="AF63" s="392" t="s">
        <v>264</v>
      </c>
      <c r="AG63" s="392" t="s">
        <v>264</v>
      </c>
      <c r="AH63" s="394" t="s">
        <v>846</v>
      </c>
      <c r="AI63" s="405" t="s">
        <v>946</v>
      </c>
      <c r="AJ63" s="406">
        <v>110399</v>
      </c>
      <c r="AQ63" s="325"/>
      <c r="AR63" s="384"/>
      <c r="AS63" s="384"/>
      <c r="AT63" s="384"/>
      <c r="AU63" s="384"/>
      <c r="AV63" s="384"/>
      <c r="AW63" s="384"/>
      <c r="AY63" s="384"/>
      <c r="AZ63" s="384"/>
      <c r="BA63" s="384"/>
    </row>
    <row r="64" spans="1:53" s="324" customFormat="1" ht="34.5" customHeight="1">
      <c r="A64" s="351" t="s">
        <v>947</v>
      </c>
      <c r="B64" s="351" t="s">
        <v>930</v>
      </c>
      <c r="C64" s="352" t="s">
        <v>930</v>
      </c>
      <c r="D64" s="338" t="s">
        <v>948</v>
      </c>
      <c r="E64" s="342" t="s">
        <v>949</v>
      </c>
      <c r="F64" s="340"/>
      <c r="G64" s="341" t="s">
        <v>878</v>
      </c>
      <c r="H64" s="336" t="s">
        <v>879</v>
      </c>
      <c r="I64" s="360" t="s">
        <v>950</v>
      </c>
      <c r="J64" s="364"/>
      <c r="K64" s="364"/>
      <c r="L64" s="364"/>
      <c r="M64" s="364"/>
      <c r="N64" s="364"/>
      <c r="O64" s="364"/>
      <c r="P64" s="364"/>
      <c r="Q64" s="364"/>
      <c r="R64" s="364"/>
      <c r="S64" s="364"/>
      <c r="T64" s="384"/>
      <c r="U64" s="384"/>
      <c r="V64" s="384"/>
      <c r="W64" s="384"/>
      <c r="X64" s="384"/>
      <c r="Y64" s="384"/>
      <c r="Z64" s="384"/>
      <c r="AA64" s="384"/>
      <c r="AB64" s="384"/>
      <c r="AC64" s="394">
        <v>530221</v>
      </c>
      <c r="AD64" s="392" t="s">
        <v>951</v>
      </c>
      <c r="AE64" s="392" t="s">
        <v>872</v>
      </c>
      <c r="AF64" s="392" t="s">
        <v>264</v>
      </c>
      <c r="AG64" s="392" t="s">
        <v>264</v>
      </c>
      <c r="AH64" s="394" t="s">
        <v>846</v>
      </c>
      <c r="AI64" s="405" t="s">
        <v>952</v>
      </c>
      <c r="AJ64" s="406">
        <v>110400</v>
      </c>
      <c r="AQ64" s="325"/>
      <c r="AR64" s="384"/>
      <c r="AS64" s="384"/>
      <c r="AT64" s="384"/>
      <c r="AU64" s="384"/>
      <c r="AV64" s="384"/>
      <c r="AW64" s="384"/>
      <c r="AY64" s="384"/>
      <c r="AZ64" s="384"/>
      <c r="BA64" s="384"/>
    </row>
    <row r="65" spans="1:53" s="324" customFormat="1" ht="34.5" customHeight="1">
      <c r="A65" s="351" t="s">
        <v>953</v>
      </c>
      <c r="B65" s="351" t="s">
        <v>930</v>
      </c>
      <c r="C65" s="352" t="s">
        <v>930</v>
      </c>
      <c r="D65" s="338" t="s">
        <v>954</v>
      </c>
      <c r="E65" s="342" t="s">
        <v>955</v>
      </c>
      <c r="F65" s="340"/>
      <c r="G65" s="341" t="s">
        <v>878</v>
      </c>
      <c r="H65" s="336" t="s">
        <v>879</v>
      </c>
      <c r="I65" s="360" t="s">
        <v>886</v>
      </c>
      <c r="J65" s="364"/>
      <c r="K65" s="364"/>
      <c r="L65" s="364"/>
      <c r="M65" s="364"/>
      <c r="N65" s="364"/>
      <c r="O65" s="364"/>
      <c r="P65" s="364"/>
      <c r="Q65" s="364"/>
      <c r="R65" s="364"/>
      <c r="S65" s="364"/>
      <c r="T65" s="384"/>
      <c r="U65" s="384"/>
      <c r="V65" s="384"/>
      <c r="W65" s="384"/>
      <c r="X65" s="384"/>
      <c r="Y65" s="384"/>
      <c r="Z65" s="384"/>
      <c r="AA65" s="384"/>
      <c r="AB65" s="384"/>
      <c r="AC65" s="394">
        <v>530222</v>
      </c>
      <c r="AD65" s="392" t="s">
        <v>956</v>
      </c>
      <c r="AE65" s="392" t="s">
        <v>872</v>
      </c>
      <c r="AF65" s="392" t="s">
        <v>264</v>
      </c>
      <c r="AG65" s="392" t="s">
        <v>264</v>
      </c>
      <c r="AH65" s="394" t="s">
        <v>846</v>
      </c>
      <c r="AI65" s="405" t="s">
        <v>957</v>
      </c>
      <c r="AJ65" s="406">
        <v>110401</v>
      </c>
      <c r="AQ65" s="325"/>
      <c r="AR65" s="384"/>
      <c r="AS65" s="384"/>
      <c r="AT65" s="384"/>
      <c r="AU65" s="384"/>
      <c r="AV65" s="384"/>
      <c r="AW65" s="384"/>
      <c r="AY65" s="384"/>
      <c r="AZ65" s="384"/>
      <c r="BA65" s="384"/>
    </row>
    <row r="66" spans="1:53" s="324" customFormat="1" ht="34.5" customHeight="1">
      <c r="A66" s="351" t="s">
        <v>958</v>
      </c>
      <c r="B66" s="351" t="s">
        <v>930</v>
      </c>
      <c r="C66" s="352" t="s">
        <v>930</v>
      </c>
      <c r="D66" s="338" t="s">
        <v>959</v>
      </c>
      <c r="E66" s="342" t="s">
        <v>960</v>
      </c>
      <c r="F66" s="340"/>
      <c r="G66" s="341" t="s">
        <v>878</v>
      </c>
      <c r="H66" s="336" t="s">
        <v>879</v>
      </c>
      <c r="I66" s="360" t="s">
        <v>961</v>
      </c>
      <c r="J66" s="364"/>
      <c r="K66" s="364"/>
      <c r="L66" s="364"/>
      <c r="M66" s="364"/>
      <c r="N66" s="364"/>
      <c r="O66" s="364"/>
      <c r="P66" s="364"/>
      <c r="Q66" s="364"/>
      <c r="R66" s="364"/>
      <c r="S66" s="364"/>
      <c r="T66" s="384"/>
      <c r="U66" s="384"/>
      <c r="V66" s="384"/>
      <c r="W66" s="384"/>
      <c r="X66" s="384"/>
      <c r="Y66" s="384"/>
      <c r="Z66" s="384"/>
      <c r="AA66" s="384"/>
      <c r="AB66" s="384"/>
      <c r="AC66" s="394">
        <v>530224</v>
      </c>
      <c r="AD66" s="392" t="s">
        <v>962</v>
      </c>
      <c r="AE66" s="392" t="s">
        <v>872</v>
      </c>
      <c r="AF66" s="392" t="s">
        <v>264</v>
      </c>
      <c r="AG66" s="392" t="s">
        <v>264</v>
      </c>
      <c r="AH66" s="394" t="s">
        <v>846</v>
      </c>
      <c r="AI66" s="405" t="s">
        <v>963</v>
      </c>
      <c r="AJ66" s="406">
        <v>110402</v>
      </c>
      <c r="AQ66" s="325"/>
      <c r="AR66" s="384"/>
      <c r="AS66" s="384"/>
      <c r="AT66" s="384"/>
      <c r="AU66" s="384"/>
      <c r="AV66" s="384"/>
      <c r="AW66" s="384"/>
      <c r="AY66" s="384"/>
      <c r="AZ66" s="384"/>
      <c r="BA66" s="384"/>
    </row>
    <row r="67" spans="1:53" s="324" customFormat="1" ht="34.5" customHeight="1">
      <c r="A67" s="351" t="s">
        <v>964</v>
      </c>
      <c r="B67" s="351" t="s">
        <v>930</v>
      </c>
      <c r="C67" s="352" t="s">
        <v>930</v>
      </c>
      <c r="D67" s="338" t="s">
        <v>965</v>
      </c>
      <c r="E67" s="342" t="s">
        <v>966</v>
      </c>
      <c r="F67" s="340"/>
      <c r="G67" s="341" t="s">
        <v>878</v>
      </c>
      <c r="H67" s="336" t="s">
        <v>879</v>
      </c>
      <c r="I67" s="360" t="s">
        <v>967</v>
      </c>
      <c r="J67" s="364"/>
      <c r="K67" s="364"/>
      <c r="L67" s="364"/>
      <c r="M67" s="364"/>
      <c r="N67" s="364"/>
      <c r="O67" s="364"/>
      <c r="P67" s="364"/>
      <c r="Q67" s="364"/>
      <c r="R67" s="364"/>
      <c r="S67" s="364"/>
      <c r="T67" s="384"/>
      <c r="U67" s="384"/>
      <c r="V67" s="384"/>
      <c r="W67" s="384"/>
      <c r="X67" s="384"/>
      <c r="Y67" s="384"/>
      <c r="Z67" s="384"/>
      <c r="AA67" s="384"/>
      <c r="AB67" s="384"/>
      <c r="AC67" s="394">
        <v>530225</v>
      </c>
      <c r="AD67" s="392" t="s">
        <v>968</v>
      </c>
      <c r="AE67" s="392" t="s">
        <v>872</v>
      </c>
      <c r="AF67" s="392" t="s">
        <v>264</v>
      </c>
      <c r="AG67" s="392" t="s">
        <v>264</v>
      </c>
      <c r="AH67" s="394" t="s">
        <v>846</v>
      </c>
      <c r="AI67" s="405" t="s">
        <v>969</v>
      </c>
      <c r="AJ67" s="406">
        <v>110403</v>
      </c>
      <c r="AQ67" s="325"/>
      <c r="AR67" s="384"/>
      <c r="AS67" s="384"/>
      <c r="AT67" s="384"/>
      <c r="AU67" s="384"/>
      <c r="AV67" s="384"/>
      <c r="AW67" s="384"/>
      <c r="AY67" s="384"/>
      <c r="AZ67" s="384"/>
      <c r="BA67" s="384"/>
    </row>
    <row r="68" spans="1:53" s="324" customFormat="1" ht="34.5" customHeight="1">
      <c r="A68" s="351" t="s">
        <v>970</v>
      </c>
      <c r="B68" s="351" t="s">
        <v>930</v>
      </c>
      <c r="C68" s="352" t="s">
        <v>930</v>
      </c>
      <c r="D68" s="338" t="s">
        <v>971</v>
      </c>
      <c r="E68" s="342" t="s">
        <v>972</v>
      </c>
      <c r="F68" s="340"/>
      <c r="G68" s="341" t="s">
        <v>878</v>
      </c>
      <c r="H68" s="336" t="s">
        <v>879</v>
      </c>
      <c r="I68" s="360" t="s">
        <v>339</v>
      </c>
      <c r="J68" s="364"/>
      <c r="K68" s="364"/>
      <c r="L68" s="364"/>
      <c r="M68" s="364"/>
      <c r="N68" s="364"/>
      <c r="O68" s="364"/>
      <c r="P68" s="364"/>
      <c r="Q68" s="364"/>
      <c r="R68" s="364"/>
      <c r="S68" s="364"/>
      <c r="T68" s="384"/>
      <c r="U68" s="384"/>
      <c r="V68" s="384"/>
      <c r="W68" s="384"/>
      <c r="X68" s="384"/>
      <c r="Y68" s="384"/>
      <c r="Z68" s="384"/>
      <c r="AA68" s="384"/>
      <c r="AB68" s="384"/>
      <c r="AC68" s="394">
        <v>530226</v>
      </c>
      <c r="AD68" s="392" t="s">
        <v>973</v>
      </c>
      <c r="AE68" s="392" t="s">
        <v>974</v>
      </c>
      <c r="AF68" s="392" t="s">
        <v>264</v>
      </c>
      <c r="AG68" s="392" t="s">
        <v>264</v>
      </c>
      <c r="AH68" s="394" t="s">
        <v>846</v>
      </c>
      <c r="AI68" s="405" t="s">
        <v>975</v>
      </c>
      <c r="AJ68" s="406">
        <v>110404</v>
      </c>
      <c r="AQ68" s="325"/>
      <c r="AR68" s="384"/>
      <c r="AS68" s="384"/>
      <c r="AT68" s="384"/>
      <c r="AU68" s="384"/>
      <c r="AV68" s="384"/>
      <c r="AW68" s="384"/>
      <c r="AY68" s="384"/>
      <c r="AZ68" s="384"/>
      <c r="BA68" s="384"/>
    </row>
    <row r="69" spans="1:53" s="324" customFormat="1" ht="34.5" customHeight="1">
      <c r="A69" s="351" t="s">
        <v>976</v>
      </c>
      <c r="B69" s="351" t="s">
        <v>930</v>
      </c>
      <c r="C69" s="352" t="s">
        <v>930</v>
      </c>
      <c r="D69" s="440" t="s">
        <v>977</v>
      </c>
      <c r="E69" s="342" t="s">
        <v>978</v>
      </c>
      <c r="F69" s="341"/>
      <c r="G69" s="341" t="s">
        <v>878</v>
      </c>
      <c r="H69" s="351" t="s">
        <v>879</v>
      </c>
      <c r="I69" s="441" t="s">
        <v>940</v>
      </c>
      <c r="J69" s="364"/>
      <c r="K69" s="364"/>
      <c r="L69" s="364"/>
      <c r="M69" s="364"/>
      <c r="N69" s="364"/>
      <c r="O69" s="364"/>
      <c r="P69" s="364"/>
      <c r="Q69" s="364"/>
      <c r="R69" s="364"/>
      <c r="S69" s="364"/>
      <c r="T69" s="384"/>
      <c r="U69" s="384"/>
      <c r="V69" s="384"/>
      <c r="W69" s="384"/>
      <c r="X69" s="384"/>
      <c r="Y69" s="384"/>
      <c r="Z69" s="384"/>
      <c r="AA69" s="384"/>
      <c r="AB69" s="384"/>
      <c r="AC69" s="394">
        <v>530227</v>
      </c>
      <c r="AD69" s="392" t="s">
        <v>979</v>
      </c>
      <c r="AE69" s="392" t="s">
        <v>872</v>
      </c>
      <c r="AF69" s="392" t="s">
        <v>264</v>
      </c>
      <c r="AG69" s="392" t="s">
        <v>264</v>
      </c>
      <c r="AH69" s="394" t="s">
        <v>846</v>
      </c>
      <c r="AI69" s="405" t="s">
        <v>980</v>
      </c>
      <c r="AJ69" s="406">
        <v>110500</v>
      </c>
      <c r="AQ69" s="325"/>
      <c r="AR69" s="384"/>
      <c r="AS69" s="384"/>
      <c r="AT69" s="384"/>
      <c r="AU69" s="384"/>
      <c r="AV69" s="384"/>
      <c r="AW69" s="384"/>
      <c r="AY69" s="384"/>
      <c r="AZ69" s="384"/>
      <c r="BA69" s="384"/>
    </row>
    <row r="70" spans="1:53" s="324" customFormat="1" ht="34.5" customHeight="1">
      <c r="A70" s="384" t="s">
        <v>749</v>
      </c>
      <c r="B70" s="384" t="s">
        <v>981</v>
      </c>
      <c r="C70" s="384" t="s">
        <v>981</v>
      </c>
      <c r="D70" s="440" t="s">
        <v>982</v>
      </c>
      <c r="E70" s="342" t="s">
        <v>983</v>
      </c>
      <c r="F70" s="341"/>
      <c r="G70" s="341" t="s">
        <v>878</v>
      </c>
      <c r="H70" s="351" t="s">
        <v>984</v>
      </c>
      <c r="I70" s="441" t="s">
        <v>984</v>
      </c>
      <c r="J70" s="364"/>
      <c r="K70" s="364"/>
      <c r="L70" s="364"/>
      <c r="M70" s="364"/>
      <c r="N70" s="364"/>
      <c r="O70" s="364"/>
      <c r="P70" s="364"/>
      <c r="Q70" s="364"/>
      <c r="R70" s="364"/>
      <c r="S70" s="364"/>
      <c r="T70" s="384"/>
      <c r="U70" s="384"/>
      <c r="V70" s="384"/>
      <c r="W70" s="384"/>
      <c r="X70" s="384"/>
      <c r="Y70" s="384"/>
      <c r="Z70" s="384"/>
      <c r="AA70" s="384"/>
      <c r="AB70" s="384"/>
      <c r="AC70" s="394">
        <v>530228</v>
      </c>
      <c r="AD70" s="392" t="s">
        <v>985</v>
      </c>
      <c r="AE70" s="392" t="s">
        <v>872</v>
      </c>
      <c r="AF70" s="392" t="s">
        <v>264</v>
      </c>
      <c r="AG70" s="392" t="s">
        <v>264</v>
      </c>
      <c r="AH70" s="394" t="s">
        <v>846</v>
      </c>
      <c r="AI70" s="405" t="s">
        <v>986</v>
      </c>
      <c r="AJ70" s="406">
        <v>110501</v>
      </c>
      <c r="AQ70" s="325"/>
      <c r="AR70" s="384"/>
      <c r="AS70" s="384"/>
      <c r="AT70" s="384"/>
      <c r="AU70" s="384"/>
      <c r="AV70" s="384"/>
      <c r="AW70" s="384"/>
      <c r="AY70" s="384"/>
      <c r="AZ70" s="384"/>
      <c r="BA70" s="384"/>
    </row>
    <row r="71" spans="1:53" s="324" customFormat="1" ht="34.5" customHeight="1">
      <c r="A71" s="384" t="s">
        <v>757</v>
      </c>
      <c r="B71" s="384" t="s">
        <v>987</v>
      </c>
      <c r="C71" s="384" t="s">
        <v>987</v>
      </c>
      <c r="D71" s="440" t="s">
        <v>988</v>
      </c>
      <c r="E71" s="342" t="s">
        <v>989</v>
      </c>
      <c r="F71" s="341" t="s">
        <v>990</v>
      </c>
      <c r="G71" s="341" t="s">
        <v>878</v>
      </c>
      <c r="H71" s="351" t="s">
        <v>984</v>
      </c>
      <c r="I71" s="441" t="s">
        <v>984</v>
      </c>
      <c r="J71" s="364"/>
      <c r="K71" s="364"/>
      <c r="L71" s="364"/>
      <c r="M71" s="364"/>
      <c r="N71" s="364"/>
      <c r="O71" s="364"/>
      <c r="P71" s="364"/>
      <c r="Q71" s="364"/>
      <c r="R71" s="364"/>
      <c r="S71" s="364"/>
      <c r="T71" s="384"/>
      <c r="U71" s="384"/>
      <c r="V71" s="384"/>
      <c r="W71" s="384"/>
      <c r="X71" s="384"/>
      <c r="Y71" s="384"/>
      <c r="Z71" s="384"/>
      <c r="AA71" s="384"/>
      <c r="AB71" s="384"/>
      <c r="AC71" s="394">
        <v>530229</v>
      </c>
      <c r="AD71" s="392" t="s">
        <v>991</v>
      </c>
      <c r="AE71" s="392" t="s">
        <v>872</v>
      </c>
      <c r="AF71" s="392" t="s">
        <v>264</v>
      </c>
      <c r="AG71" s="392" t="s">
        <v>264</v>
      </c>
      <c r="AH71" s="394" t="s">
        <v>846</v>
      </c>
      <c r="AI71" s="405" t="s">
        <v>992</v>
      </c>
      <c r="AJ71" s="406">
        <v>110503</v>
      </c>
      <c r="AQ71" s="325"/>
      <c r="AR71" s="384"/>
      <c r="AS71" s="384"/>
      <c r="AT71" s="384"/>
      <c r="AU71" s="384"/>
      <c r="AV71" s="384"/>
      <c r="AW71" s="384"/>
      <c r="AY71" s="384"/>
      <c r="AZ71" s="384"/>
      <c r="BA71" s="384"/>
    </row>
    <row r="72" spans="1:53" s="324" customFormat="1" ht="52.9" customHeight="1">
      <c r="A72" s="384" t="s">
        <v>763</v>
      </c>
      <c r="B72" s="384" t="s">
        <v>987</v>
      </c>
      <c r="C72" s="384" t="s">
        <v>987</v>
      </c>
      <c r="D72" s="440" t="s">
        <v>993</v>
      </c>
      <c r="E72" s="342" t="s">
        <v>994</v>
      </c>
      <c r="F72" s="341"/>
      <c r="G72" s="341" t="s">
        <v>878</v>
      </c>
      <c r="H72" s="351" t="s">
        <v>984</v>
      </c>
      <c r="I72" s="441" t="s">
        <v>984</v>
      </c>
      <c r="J72" s="364"/>
      <c r="K72" s="364"/>
      <c r="L72" s="364"/>
      <c r="M72" s="364"/>
      <c r="N72" s="364"/>
      <c r="O72" s="364"/>
      <c r="P72" s="364"/>
      <c r="Q72" s="364"/>
      <c r="R72" s="364"/>
      <c r="S72" s="364"/>
      <c r="T72" s="384"/>
      <c r="U72" s="384"/>
      <c r="V72" s="384"/>
      <c r="W72" s="384"/>
      <c r="X72" s="384"/>
      <c r="Y72" s="384"/>
      <c r="Z72" s="384"/>
      <c r="AA72" s="384"/>
      <c r="AB72" s="384"/>
      <c r="AC72" s="394">
        <v>530230</v>
      </c>
      <c r="AD72" s="392" t="s">
        <v>995</v>
      </c>
      <c r="AE72" s="392" t="s">
        <v>872</v>
      </c>
      <c r="AF72" s="392" t="s">
        <v>264</v>
      </c>
      <c r="AG72" s="392" t="s">
        <v>264</v>
      </c>
      <c r="AH72" s="394" t="s">
        <v>846</v>
      </c>
      <c r="AI72" s="405" t="s">
        <v>996</v>
      </c>
      <c r="AJ72" s="406">
        <v>110510</v>
      </c>
      <c r="AQ72" s="325"/>
      <c r="AR72" s="384"/>
      <c r="AS72" s="384"/>
      <c r="AT72" s="384"/>
      <c r="AU72" s="384"/>
      <c r="AV72" s="384"/>
      <c r="AW72" s="384"/>
      <c r="AY72" s="384"/>
      <c r="AZ72" s="384"/>
      <c r="BA72" s="384"/>
    </row>
    <row r="73" spans="1:53" s="324" customFormat="1" ht="34.5" customHeight="1">
      <c r="A73" s="384" t="s">
        <v>770</v>
      </c>
      <c r="B73" s="384" t="s">
        <v>987</v>
      </c>
      <c r="C73" s="384" t="s">
        <v>987</v>
      </c>
      <c r="D73" s="440" t="s">
        <v>997</v>
      </c>
      <c r="E73" s="342" t="s">
        <v>998</v>
      </c>
      <c r="F73" s="341"/>
      <c r="G73" s="341" t="s">
        <v>878</v>
      </c>
      <c r="H73" s="351" t="s">
        <v>879</v>
      </c>
      <c r="I73" s="441" t="s">
        <v>999</v>
      </c>
      <c r="J73" s="364"/>
      <c r="K73" s="364"/>
      <c r="L73" s="364"/>
      <c r="M73" s="364"/>
      <c r="N73" s="364"/>
      <c r="O73" s="364"/>
      <c r="P73" s="364"/>
      <c r="Q73" s="364"/>
      <c r="R73" s="364"/>
      <c r="S73" s="364"/>
      <c r="T73" s="384"/>
      <c r="U73" s="384"/>
      <c r="V73" s="384"/>
      <c r="W73" s="384"/>
      <c r="X73" s="384"/>
      <c r="Y73" s="384"/>
      <c r="Z73" s="384"/>
      <c r="AA73" s="384"/>
      <c r="AB73" s="384"/>
      <c r="AC73" s="394">
        <v>530231</v>
      </c>
      <c r="AD73" s="392" t="s">
        <v>1000</v>
      </c>
      <c r="AE73" s="392" t="s">
        <v>872</v>
      </c>
      <c r="AF73" s="392" t="s">
        <v>264</v>
      </c>
      <c r="AG73" s="392" t="s">
        <v>264</v>
      </c>
      <c r="AH73" s="394" t="s">
        <v>846</v>
      </c>
      <c r="AI73" s="405" t="s">
        <v>1001</v>
      </c>
      <c r="AJ73" s="406">
        <v>110599</v>
      </c>
      <c r="AQ73" s="325"/>
      <c r="AR73" s="384"/>
      <c r="AS73" s="384"/>
      <c r="AT73" s="384"/>
      <c r="AU73" s="384"/>
      <c r="AV73" s="384"/>
      <c r="AW73" s="384"/>
      <c r="AY73" s="384"/>
      <c r="AZ73" s="384"/>
      <c r="BA73" s="384"/>
    </row>
    <row r="74" spans="1:53" s="324" customFormat="1" ht="34.5" customHeight="1">
      <c r="A74" s="384" t="s">
        <v>777</v>
      </c>
      <c r="B74" s="384" t="s">
        <v>987</v>
      </c>
      <c r="C74" s="384" t="s">
        <v>987</v>
      </c>
      <c r="D74" s="609" t="s">
        <v>1002</v>
      </c>
      <c r="E74" s="342" t="s">
        <v>1003</v>
      </c>
      <c r="F74" s="341"/>
      <c r="G74" s="341" t="s">
        <v>878</v>
      </c>
      <c r="H74" s="351" t="s">
        <v>879</v>
      </c>
      <c r="I74" s="441" t="s">
        <v>940</v>
      </c>
      <c r="J74" s="364"/>
      <c r="K74" s="364"/>
      <c r="L74" s="364"/>
      <c r="M74" s="364"/>
      <c r="N74" s="364"/>
      <c r="O74" s="364"/>
      <c r="P74" s="364"/>
      <c r="Q74" s="364"/>
      <c r="R74" s="364"/>
      <c r="S74" s="364"/>
      <c r="T74" s="384"/>
      <c r="U74" s="384"/>
      <c r="V74" s="384"/>
      <c r="W74" s="384"/>
      <c r="X74" s="384"/>
      <c r="Y74" s="384"/>
      <c r="Z74" s="384"/>
      <c r="AA74" s="384"/>
      <c r="AB74" s="384"/>
      <c r="AC74" s="394">
        <v>530232</v>
      </c>
      <c r="AD74" s="392" t="s">
        <v>1004</v>
      </c>
      <c r="AE74" s="392" t="s">
        <v>872</v>
      </c>
      <c r="AF74" s="392" t="s">
        <v>264</v>
      </c>
      <c r="AG74" s="392" t="s">
        <v>264</v>
      </c>
      <c r="AH74" s="394" t="s">
        <v>846</v>
      </c>
      <c r="AI74" s="405" t="s">
        <v>1005</v>
      </c>
      <c r="AJ74" s="406">
        <v>110600</v>
      </c>
      <c r="AQ74" s="325"/>
      <c r="AR74" s="384"/>
      <c r="AS74" s="384"/>
      <c r="AT74" s="384"/>
      <c r="AU74" s="384"/>
      <c r="AV74" s="384"/>
      <c r="AW74" s="384"/>
      <c r="AY74" s="384"/>
      <c r="AZ74" s="384"/>
      <c r="BA74" s="384"/>
    </row>
    <row r="75" spans="1:53" s="324" customFormat="1" ht="34.5" customHeight="1">
      <c r="A75" s="384" t="s">
        <v>785</v>
      </c>
      <c r="B75" s="384" t="s">
        <v>981</v>
      </c>
      <c r="C75" s="384" t="s">
        <v>981</v>
      </c>
      <c r="D75" s="440" t="s">
        <v>1006</v>
      </c>
      <c r="E75" s="342" t="s">
        <v>1007</v>
      </c>
      <c r="F75" s="341" t="s">
        <v>1008</v>
      </c>
      <c r="G75" s="341" t="s">
        <v>1009</v>
      </c>
      <c r="H75" s="351" t="s">
        <v>906</v>
      </c>
      <c r="I75" s="441" t="s">
        <v>1010</v>
      </c>
      <c r="J75" s="364"/>
      <c r="K75" s="364"/>
      <c r="L75" s="364"/>
      <c r="M75" s="364"/>
      <c r="N75" s="364"/>
      <c r="O75" s="364"/>
      <c r="P75" s="364"/>
      <c r="Q75" s="364"/>
      <c r="R75" s="364"/>
      <c r="S75" s="364"/>
      <c r="T75" s="384"/>
      <c r="U75" s="384"/>
      <c r="V75" s="384"/>
      <c r="W75" s="384"/>
      <c r="X75" s="384"/>
      <c r="Y75" s="384"/>
      <c r="Z75" s="384"/>
      <c r="AA75" s="384"/>
      <c r="AB75" s="384"/>
      <c r="AC75" s="394">
        <v>530233</v>
      </c>
      <c r="AD75" s="392" t="s">
        <v>1011</v>
      </c>
      <c r="AE75" s="392" t="s">
        <v>264</v>
      </c>
      <c r="AF75" s="392" t="s">
        <v>264</v>
      </c>
      <c r="AG75" s="392" t="s">
        <v>264</v>
      </c>
      <c r="AH75" s="394" t="s">
        <v>846</v>
      </c>
      <c r="AI75" s="405" t="s">
        <v>510</v>
      </c>
      <c r="AJ75" s="406">
        <v>110601</v>
      </c>
      <c r="AQ75" s="325"/>
      <c r="AR75" s="384"/>
      <c r="AS75" s="384"/>
      <c r="AT75" s="384"/>
      <c r="AU75" s="384"/>
      <c r="AV75" s="384"/>
      <c r="AW75" s="384"/>
      <c r="AY75" s="384"/>
      <c r="AZ75" s="384"/>
      <c r="BA75" s="384"/>
    </row>
    <row r="76" spans="1:53" s="324" customFormat="1" ht="34.5" customHeight="1">
      <c r="A76" s="384" t="s">
        <v>794</v>
      </c>
      <c r="B76" s="384" t="s">
        <v>1012</v>
      </c>
      <c r="C76" s="384" t="s">
        <v>1012</v>
      </c>
      <c r="D76" s="440" t="s">
        <v>1013</v>
      </c>
      <c r="E76" s="342" t="s">
        <v>1014</v>
      </c>
      <c r="F76" s="341" t="s">
        <v>1015</v>
      </c>
      <c r="G76" s="341" t="s">
        <v>1009</v>
      </c>
      <c r="H76" s="351" t="s">
        <v>906</v>
      </c>
      <c r="I76" s="441" t="s">
        <v>1016</v>
      </c>
      <c r="J76" s="364"/>
      <c r="K76" s="364"/>
      <c r="L76" s="364"/>
      <c r="M76" s="364"/>
      <c r="N76" s="364"/>
      <c r="O76" s="364"/>
      <c r="P76" s="364"/>
      <c r="Q76" s="364"/>
      <c r="R76" s="364"/>
      <c r="S76" s="364"/>
      <c r="T76" s="384"/>
      <c r="U76" s="384"/>
      <c r="V76" s="384"/>
      <c r="W76" s="384"/>
      <c r="X76" s="384"/>
      <c r="Y76" s="384"/>
      <c r="Z76" s="384"/>
      <c r="AA76" s="384"/>
      <c r="AB76" s="384"/>
      <c r="AC76" s="394">
        <v>530234</v>
      </c>
      <c r="AD76" s="392" t="s">
        <v>1017</v>
      </c>
      <c r="AE76" s="392" t="s">
        <v>264</v>
      </c>
      <c r="AF76" s="392" t="s">
        <v>264</v>
      </c>
      <c r="AG76" s="392" t="s">
        <v>264</v>
      </c>
      <c r="AH76" s="394" t="s">
        <v>846</v>
      </c>
      <c r="AI76" s="405" t="s">
        <v>1018</v>
      </c>
      <c r="AJ76" s="406">
        <v>110602</v>
      </c>
      <c r="AQ76" s="325"/>
      <c r="AR76" s="384"/>
      <c r="AS76" s="384"/>
      <c r="AT76" s="384"/>
      <c r="AU76" s="384"/>
      <c r="AV76" s="384"/>
      <c r="AW76" s="384"/>
      <c r="AY76" s="384"/>
      <c r="AZ76" s="384"/>
      <c r="BA76" s="384"/>
    </row>
    <row r="77" spans="1:53" s="324" customFormat="1" ht="34.5" customHeight="1">
      <c r="A77" s="384" t="s">
        <v>799</v>
      </c>
      <c r="B77" s="384" t="s">
        <v>1012</v>
      </c>
      <c r="C77" s="384" t="s">
        <v>1012</v>
      </c>
      <c r="D77" s="440" t="s">
        <v>1019</v>
      </c>
      <c r="E77" s="342" t="s">
        <v>1020</v>
      </c>
      <c r="F77" s="341" t="s">
        <v>1021</v>
      </c>
      <c r="G77" s="341" t="s">
        <v>1009</v>
      </c>
      <c r="H77" s="351" t="s">
        <v>906</v>
      </c>
      <c r="I77" s="441" t="s">
        <v>1022</v>
      </c>
      <c r="J77" s="364"/>
      <c r="K77" s="364"/>
      <c r="L77" s="364"/>
      <c r="M77" s="364"/>
      <c r="N77" s="364"/>
      <c r="O77" s="364"/>
      <c r="P77" s="364"/>
      <c r="Q77" s="364"/>
      <c r="R77" s="364"/>
      <c r="S77" s="364"/>
      <c r="T77" s="384"/>
      <c r="U77" s="384"/>
      <c r="V77" s="384"/>
      <c r="W77" s="384"/>
      <c r="X77" s="384"/>
      <c r="Y77" s="384"/>
      <c r="Z77" s="384"/>
      <c r="AA77" s="384"/>
      <c r="AB77" s="384"/>
      <c r="AC77" s="394">
        <v>530235</v>
      </c>
      <c r="AD77" s="392" t="s">
        <v>1023</v>
      </c>
      <c r="AE77" s="392" t="s">
        <v>914</v>
      </c>
      <c r="AF77" s="392" t="s">
        <v>264</v>
      </c>
      <c r="AG77" s="392" t="s">
        <v>264</v>
      </c>
      <c r="AH77" s="394" t="s">
        <v>846</v>
      </c>
      <c r="AI77" s="405" t="s">
        <v>1024</v>
      </c>
      <c r="AJ77" s="406">
        <v>110603</v>
      </c>
      <c r="AQ77" s="325"/>
      <c r="AR77" s="384"/>
      <c r="AS77" s="384"/>
      <c r="AT77" s="384"/>
      <c r="AU77" s="384"/>
      <c r="AV77" s="384"/>
      <c r="AW77" s="384"/>
      <c r="AY77" s="384"/>
      <c r="AZ77" s="384"/>
      <c r="BA77" s="384"/>
    </row>
    <row r="78" spans="1:53" s="324" customFormat="1" ht="34.5" customHeight="1">
      <c r="A78" s="384" t="s">
        <v>805</v>
      </c>
      <c r="B78" s="384" t="s">
        <v>1025</v>
      </c>
      <c r="C78" s="384" t="s">
        <v>1025</v>
      </c>
      <c r="D78" s="440" t="s">
        <v>1026</v>
      </c>
      <c r="E78" s="342" t="s">
        <v>1027</v>
      </c>
      <c r="F78" s="341" t="s">
        <v>1028</v>
      </c>
      <c r="G78" s="341" t="s">
        <v>1009</v>
      </c>
      <c r="H78" s="351" t="s">
        <v>1029</v>
      </c>
      <c r="I78" s="441" t="s">
        <v>1030</v>
      </c>
      <c r="J78" s="364"/>
      <c r="K78" s="364"/>
      <c r="L78" s="364"/>
      <c r="M78" s="364"/>
      <c r="N78" s="364"/>
      <c r="O78" s="364"/>
      <c r="P78" s="364"/>
      <c r="Q78" s="364"/>
      <c r="R78" s="364"/>
      <c r="S78" s="364"/>
      <c r="T78" s="384"/>
      <c r="U78" s="384"/>
      <c r="V78" s="384"/>
      <c r="W78" s="384"/>
      <c r="X78" s="384"/>
      <c r="Y78" s="384"/>
      <c r="Z78" s="384"/>
      <c r="AA78" s="384"/>
      <c r="AB78" s="384"/>
      <c r="AC78" s="394">
        <v>530236</v>
      </c>
      <c r="AD78" s="392" t="s">
        <v>1031</v>
      </c>
      <c r="AE78" s="392" t="s">
        <v>872</v>
      </c>
      <c r="AF78" s="392" t="s">
        <v>264</v>
      </c>
      <c r="AG78" s="392" t="s">
        <v>264</v>
      </c>
      <c r="AH78" s="394" t="s">
        <v>846</v>
      </c>
      <c r="AI78" s="405" t="s">
        <v>1032</v>
      </c>
      <c r="AJ78" s="406">
        <v>110604</v>
      </c>
      <c r="AQ78" s="325"/>
      <c r="AR78" s="384"/>
      <c r="AS78" s="384"/>
      <c r="AT78" s="384"/>
      <c r="AU78" s="384"/>
      <c r="AV78" s="384"/>
      <c r="AW78" s="384"/>
      <c r="AY78" s="384"/>
      <c r="AZ78" s="384"/>
      <c r="BA78" s="384"/>
    </row>
    <row r="79" spans="1:53" s="324" customFormat="1" ht="34.5" customHeight="1">
      <c r="A79" s="384" t="s">
        <v>812</v>
      </c>
      <c r="B79" s="384" t="s">
        <v>987</v>
      </c>
      <c r="C79" s="384" t="s">
        <v>987</v>
      </c>
      <c r="D79" s="440" t="s">
        <v>1033</v>
      </c>
      <c r="E79" s="342" t="s">
        <v>1034</v>
      </c>
      <c r="F79" s="341" t="s">
        <v>1035</v>
      </c>
      <c r="G79" s="341" t="s">
        <v>1009</v>
      </c>
      <c r="H79" s="351" t="s">
        <v>1029</v>
      </c>
      <c r="I79" s="441" t="s">
        <v>1036</v>
      </c>
      <c r="J79" s="364"/>
      <c r="K79" s="364"/>
      <c r="L79" s="364"/>
      <c r="M79" s="364"/>
      <c r="N79" s="364"/>
      <c r="O79" s="364"/>
      <c r="P79" s="364"/>
      <c r="Q79" s="364"/>
      <c r="R79" s="364"/>
      <c r="S79" s="364"/>
      <c r="T79" s="384"/>
      <c r="U79" s="384"/>
      <c r="V79" s="384"/>
      <c r="W79" s="384"/>
      <c r="X79" s="384"/>
      <c r="Y79" s="384"/>
      <c r="Z79" s="384"/>
      <c r="AA79" s="384"/>
      <c r="AB79" s="384"/>
      <c r="AC79" s="394">
        <v>530237</v>
      </c>
      <c r="AD79" s="392" t="s">
        <v>1037</v>
      </c>
      <c r="AE79" s="392" t="s">
        <v>872</v>
      </c>
      <c r="AF79" s="392" t="s">
        <v>264</v>
      </c>
      <c r="AG79" s="392" t="s">
        <v>264</v>
      </c>
      <c r="AH79" s="394" t="s">
        <v>846</v>
      </c>
      <c r="AI79" s="405" t="s">
        <v>1038</v>
      </c>
      <c r="AJ79" s="406">
        <v>110605</v>
      </c>
      <c r="AQ79" s="325"/>
      <c r="AR79" s="384"/>
      <c r="AS79" s="384"/>
      <c r="AT79" s="384"/>
      <c r="AU79" s="384"/>
      <c r="AV79" s="384"/>
      <c r="AW79" s="384"/>
      <c r="AY79" s="384"/>
      <c r="AZ79" s="384"/>
      <c r="BA79" s="384"/>
    </row>
    <row r="80" spans="1:53" s="324" customFormat="1" ht="34.5" customHeight="1">
      <c r="A80" s="384" t="s">
        <v>827</v>
      </c>
      <c r="B80" s="384" t="s">
        <v>987</v>
      </c>
      <c r="C80" s="384" t="s">
        <v>987</v>
      </c>
      <c r="D80" s="440" t="s">
        <v>1039</v>
      </c>
      <c r="E80" s="342" t="s">
        <v>1040</v>
      </c>
      <c r="F80" s="341" t="s">
        <v>1041</v>
      </c>
      <c r="G80" s="341" t="s">
        <v>1009</v>
      </c>
      <c r="H80" s="351" t="s">
        <v>1029</v>
      </c>
      <c r="I80" s="441" t="s">
        <v>1042</v>
      </c>
      <c r="J80" s="364"/>
      <c r="K80" s="364"/>
      <c r="L80" s="364"/>
      <c r="M80" s="364"/>
      <c r="N80" s="364"/>
      <c r="O80" s="364"/>
      <c r="P80" s="364"/>
      <c r="Q80" s="364"/>
      <c r="R80" s="364"/>
      <c r="S80" s="364"/>
      <c r="T80" s="384"/>
      <c r="U80" s="384"/>
      <c r="V80" s="384"/>
      <c r="W80" s="384"/>
      <c r="X80" s="384"/>
      <c r="Y80" s="384"/>
      <c r="Z80" s="384"/>
      <c r="AA80" s="384"/>
      <c r="AB80" s="384"/>
      <c r="AC80" s="394">
        <v>530238</v>
      </c>
      <c r="AD80" s="392" t="s">
        <v>1043</v>
      </c>
      <c r="AE80" s="392" t="s">
        <v>872</v>
      </c>
      <c r="AF80" s="392" t="s">
        <v>264</v>
      </c>
      <c r="AG80" s="392" t="s">
        <v>264</v>
      </c>
      <c r="AH80" s="394" t="s">
        <v>846</v>
      </c>
      <c r="AI80" s="405" t="s">
        <v>1044</v>
      </c>
      <c r="AJ80" s="406">
        <v>110606</v>
      </c>
      <c r="AQ80" s="325"/>
      <c r="AR80" s="384"/>
      <c r="AS80" s="384"/>
      <c r="AT80" s="384"/>
      <c r="AU80" s="384"/>
      <c r="AV80" s="384"/>
      <c r="AW80" s="384"/>
      <c r="AY80" s="384"/>
      <c r="AZ80" s="384"/>
      <c r="BA80" s="384"/>
    </row>
    <row r="81" spans="1:53" s="324" customFormat="1" ht="34.5" customHeight="1">
      <c r="A81" s="384" t="s">
        <v>832</v>
      </c>
      <c r="B81" s="384" t="s">
        <v>981</v>
      </c>
      <c r="C81" s="384" t="s">
        <v>981</v>
      </c>
      <c r="D81" s="440" t="s">
        <v>1045</v>
      </c>
      <c r="E81" s="342" t="s">
        <v>1046</v>
      </c>
      <c r="F81" s="341" t="s">
        <v>1047</v>
      </c>
      <c r="G81" s="341" t="s">
        <v>1009</v>
      </c>
      <c r="H81" s="351" t="s">
        <v>1029</v>
      </c>
      <c r="I81" s="441" t="s">
        <v>1048</v>
      </c>
      <c r="J81" s="364"/>
      <c r="K81" s="364"/>
      <c r="L81" s="364"/>
      <c r="M81" s="364"/>
      <c r="N81" s="364"/>
      <c r="O81" s="364"/>
      <c r="P81" s="364"/>
      <c r="Q81" s="364"/>
      <c r="R81" s="364"/>
      <c r="S81" s="364"/>
      <c r="T81" s="384"/>
      <c r="U81" s="384"/>
      <c r="V81" s="384"/>
      <c r="W81" s="384"/>
      <c r="X81" s="384"/>
      <c r="Y81" s="384"/>
      <c r="Z81" s="384"/>
      <c r="AA81" s="384"/>
      <c r="AB81" s="384"/>
      <c r="AC81" s="394">
        <v>530239</v>
      </c>
      <c r="AD81" s="392" t="s">
        <v>1049</v>
      </c>
      <c r="AE81" s="392" t="s">
        <v>872</v>
      </c>
      <c r="AF81" s="392" t="s">
        <v>264</v>
      </c>
      <c r="AG81" s="392" t="s">
        <v>264</v>
      </c>
      <c r="AH81" s="394" t="s">
        <v>846</v>
      </c>
      <c r="AI81" s="405" t="s">
        <v>1050</v>
      </c>
      <c r="AJ81" s="406">
        <v>110607</v>
      </c>
      <c r="AQ81" s="325"/>
      <c r="AR81" s="384"/>
      <c r="AS81" s="384"/>
      <c r="AT81" s="384"/>
      <c r="AU81" s="384"/>
      <c r="AV81" s="384"/>
      <c r="AW81" s="384"/>
      <c r="AY81" s="384"/>
      <c r="AZ81" s="384"/>
      <c r="BA81" s="384"/>
    </row>
    <row r="82" spans="1:53" s="324" customFormat="1" ht="34.5" customHeight="1">
      <c r="A82" s="384" t="s">
        <v>837</v>
      </c>
      <c r="B82" s="384" t="s">
        <v>987</v>
      </c>
      <c r="C82" s="384" t="s">
        <v>987</v>
      </c>
      <c r="D82" s="440" t="s">
        <v>1051</v>
      </c>
      <c r="E82" s="342" t="s">
        <v>1052</v>
      </c>
      <c r="F82" s="341" t="s">
        <v>1053</v>
      </c>
      <c r="G82" s="341" t="s">
        <v>1009</v>
      </c>
      <c r="H82" s="351" t="s">
        <v>1029</v>
      </c>
      <c r="I82" s="441" t="s">
        <v>1054</v>
      </c>
      <c r="J82" s="364"/>
      <c r="K82" s="364"/>
      <c r="L82" s="364"/>
      <c r="M82" s="364"/>
      <c r="N82" s="364"/>
      <c r="O82" s="364"/>
      <c r="P82" s="364"/>
      <c r="Q82" s="364"/>
      <c r="R82" s="364"/>
      <c r="S82" s="364"/>
      <c r="T82" s="384"/>
      <c r="U82" s="384"/>
      <c r="V82" s="384"/>
      <c r="W82" s="384"/>
      <c r="X82" s="384"/>
      <c r="Y82" s="384"/>
      <c r="Z82" s="384"/>
      <c r="AA82" s="384"/>
      <c r="AB82" s="384"/>
      <c r="AC82" s="394">
        <v>530240</v>
      </c>
      <c r="AD82" s="392" t="s">
        <v>1055</v>
      </c>
      <c r="AE82" s="392" t="s">
        <v>264</v>
      </c>
      <c r="AF82" s="392" t="s">
        <v>264</v>
      </c>
      <c r="AG82" s="392" t="s">
        <v>264</v>
      </c>
      <c r="AH82" s="394" t="s">
        <v>846</v>
      </c>
      <c r="AI82" s="405" t="s">
        <v>1056</v>
      </c>
      <c r="AJ82" s="406">
        <v>110608</v>
      </c>
      <c r="AQ82" s="325"/>
      <c r="AR82" s="384"/>
      <c r="AS82" s="384"/>
      <c r="AT82" s="384"/>
      <c r="AU82" s="384"/>
      <c r="AV82" s="384"/>
      <c r="AW82" s="384"/>
      <c r="AY82" s="384"/>
      <c r="AZ82" s="384"/>
      <c r="BA82" s="384"/>
    </row>
    <row r="83" spans="1:53" s="324" customFormat="1" ht="34.5" customHeight="1">
      <c r="A83" s="384" t="s">
        <v>849</v>
      </c>
      <c r="B83" s="384" t="s">
        <v>987</v>
      </c>
      <c r="C83" s="384" t="s">
        <v>987</v>
      </c>
      <c r="D83" s="440" t="s">
        <v>1057</v>
      </c>
      <c r="E83" s="342" t="s">
        <v>1058</v>
      </c>
      <c r="F83" s="341" t="s">
        <v>1059</v>
      </c>
      <c r="G83" s="341" t="s">
        <v>1009</v>
      </c>
      <c r="H83" s="351" t="s">
        <v>1029</v>
      </c>
      <c r="I83" s="441" t="s">
        <v>1060</v>
      </c>
      <c r="J83" s="364"/>
      <c r="K83" s="364"/>
      <c r="L83" s="364"/>
      <c r="M83" s="364"/>
      <c r="N83" s="364"/>
      <c r="O83" s="364"/>
      <c r="P83" s="364"/>
      <c r="Q83" s="364"/>
      <c r="R83" s="364"/>
      <c r="S83" s="364"/>
      <c r="T83" s="384"/>
      <c r="U83" s="384"/>
      <c r="V83" s="384"/>
      <c r="W83" s="384"/>
      <c r="X83" s="384"/>
      <c r="Y83" s="384"/>
      <c r="Z83" s="384"/>
      <c r="AA83" s="384"/>
      <c r="AB83" s="384"/>
      <c r="AC83" s="394">
        <v>530241</v>
      </c>
      <c r="AD83" s="392" t="s">
        <v>1061</v>
      </c>
      <c r="AE83" s="392" t="s">
        <v>872</v>
      </c>
      <c r="AF83" s="392" t="s">
        <v>264</v>
      </c>
      <c r="AG83" s="392" t="s">
        <v>264</v>
      </c>
      <c r="AH83" s="394" t="s">
        <v>846</v>
      </c>
      <c r="AI83" s="405" t="s">
        <v>1062</v>
      </c>
      <c r="AJ83" s="406">
        <v>110609</v>
      </c>
      <c r="AQ83" s="325"/>
      <c r="AR83" s="384"/>
      <c r="AS83" s="384"/>
      <c r="AT83" s="384"/>
      <c r="AU83" s="384"/>
      <c r="AV83" s="384"/>
      <c r="AW83" s="384"/>
      <c r="AY83" s="384"/>
      <c r="AZ83" s="384"/>
      <c r="BA83" s="384"/>
    </row>
    <row r="84" spans="1:53" s="324" customFormat="1" ht="34.5" customHeight="1">
      <c r="A84" s="384" t="s">
        <v>855</v>
      </c>
      <c r="B84" s="384" t="s">
        <v>987</v>
      </c>
      <c r="C84" s="384" t="s">
        <v>987</v>
      </c>
      <c r="D84" s="440" t="s">
        <v>1063</v>
      </c>
      <c r="E84" s="342" t="s">
        <v>1064</v>
      </c>
      <c r="F84" s="341" t="s">
        <v>1065</v>
      </c>
      <c r="G84" s="341" t="s">
        <v>1009</v>
      </c>
      <c r="H84" s="351" t="s">
        <v>1029</v>
      </c>
      <c r="I84" s="441" t="s">
        <v>1066</v>
      </c>
      <c r="J84" s="364"/>
      <c r="K84" s="364"/>
      <c r="L84" s="364"/>
      <c r="M84" s="364"/>
      <c r="N84" s="364"/>
      <c r="O84" s="364"/>
      <c r="P84" s="364"/>
      <c r="Q84" s="364"/>
      <c r="R84" s="364"/>
      <c r="S84" s="364"/>
      <c r="T84" s="384"/>
      <c r="U84" s="384"/>
      <c r="V84" s="384"/>
      <c r="W84" s="384"/>
      <c r="X84" s="384"/>
      <c r="Y84" s="384"/>
      <c r="Z84" s="384"/>
      <c r="AA84" s="384"/>
      <c r="AB84" s="384"/>
      <c r="AC84" s="394">
        <v>530242</v>
      </c>
      <c r="AD84" s="392" t="s">
        <v>1067</v>
      </c>
      <c r="AE84" s="392" t="s">
        <v>872</v>
      </c>
      <c r="AF84" s="392" t="s">
        <v>264</v>
      </c>
      <c r="AG84" s="392" t="s">
        <v>264</v>
      </c>
      <c r="AH84" s="394" t="s">
        <v>846</v>
      </c>
      <c r="AI84" s="405" t="s">
        <v>1068</v>
      </c>
      <c r="AJ84" s="406">
        <v>110610</v>
      </c>
      <c r="AQ84" s="325"/>
      <c r="AR84" s="384"/>
      <c r="AS84" s="384"/>
      <c r="AT84" s="384"/>
      <c r="AU84" s="384"/>
      <c r="AV84" s="384"/>
      <c r="AW84" s="384"/>
      <c r="AY84" s="384"/>
      <c r="AZ84" s="384"/>
      <c r="BA84" s="384"/>
    </row>
    <row r="85" spans="1:53" s="324" customFormat="1" ht="34.5" customHeight="1">
      <c r="A85" s="384" t="s">
        <v>861</v>
      </c>
      <c r="B85" s="384" t="s">
        <v>987</v>
      </c>
      <c r="C85" s="384" t="s">
        <v>987</v>
      </c>
      <c r="D85" s="440" t="s">
        <v>1069</v>
      </c>
      <c r="E85" s="342" t="s">
        <v>1070</v>
      </c>
      <c r="F85" s="341" t="s">
        <v>1071</v>
      </c>
      <c r="G85" s="341" t="s">
        <v>1009</v>
      </c>
      <c r="H85" s="351" t="s">
        <v>1029</v>
      </c>
      <c r="I85" s="441" t="s">
        <v>1072</v>
      </c>
      <c r="J85" s="364"/>
      <c r="K85" s="364"/>
      <c r="L85" s="364"/>
      <c r="M85" s="364"/>
      <c r="N85" s="364"/>
      <c r="O85" s="364"/>
      <c r="P85" s="364"/>
      <c r="Q85" s="364"/>
      <c r="R85" s="364"/>
      <c r="S85" s="364"/>
      <c r="T85" s="384"/>
      <c r="U85" s="384"/>
      <c r="V85" s="384"/>
      <c r="W85" s="384"/>
      <c r="X85" s="384"/>
      <c r="Y85" s="384"/>
      <c r="Z85" s="384"/>
      <c r="AA85" s="384"/>
      <c r="AB85" s="384"/>
      <c r="AC85" s="394">
        <v>530244</v>
      </c>
      <c r="AD85" s="392" t="s">
        <v>1073</v>
      </c>
      <c r="AE85" s="392" t="s">
        <v>872</v>
      </c>
      <c r="AF85" s="392" t="s">
        <v>264</v>
      </c>
      <c r="AG85" s="392" t="s">
        <v>264</v>
      </c>
      <c r="AH85" s="394" t="s">
        <v>846</v>
      </c>
      <c r="AI85" s="405" t="s">
        <v>1074</v>
      </c>
      <c r="AJ85" s="406">
        <v>110611</v>
      </c>
      <c r="AQ85" s="325"/>
      <c r="AR85" s="384"/>
      <c r="AS85" s="384"/>
      <c r="AT85" s="384"/>
      <c r="AU85" s="384"/>
      <c r="AV85" s="384"/>
      <c r="AW85" s="384"/>
      <c r="AY85" s="384"/>
      <c r="AZ85" s="384"/>
      <c r="BA85" s="384"/>
    </row>
    <row r="86" spans="1:53" s="324" customFormat="1" ht="34.5" customHeight="1">
      <c r="A86" s="384" t="s">
        <v>866</v>
      </c>
      <c r="B86" s="384" t="s">
        <v>981</v>
      </c>
      <c r="C86" s="384" t="s">
        <v>981</v>
      </c>
      <c r="D86" s="440" t="s">
        <v>1075</v>
      </c>
      <c r="E86" s="342" t="s">
        <v>1076</v>
      </c>
      <c r="F86" s="341" t="s">
        <v>1077</v>
      </c>
      <c r="G86" s="341" t="s">
        <v>1009</v>
      </c>
      <c r="H86" s="351" t="s">
        <v>1078</v>
      </c>
      <c r="I86" s="441" t="s">
        <v>1079</v>
      </c>
      <c r="J86" s="364"/>
      <c r="K86" s="364"/>
      <c r="L86" s="364"/>
      <c r="M86" s="364"/>
      <c r="N86" s="364"/>
      <c r="O86" s="364"/>
      <c r="P86" s="364"/>
      <c r="Q86" s="364"/>
      <c r="R86" s="364"/>
      <c r="S86" s="364"/>
      <c r="T86" s="384"/>
      <c r="U86" s="384"/>
      <c r="V86" s="384"/>
      <c r="W86" s="384"/>
      <c r="X86" s="384"/>
      <c r="Y86" s="384"/>
      <c r="Z86" s="384"/>
      <c r="AA86" s="384"/>
      <c r="AB86" s="384"/>
      <c r="AC86" s="394">
        <v>530246</v>
      </c>
      <c r="AD86" s="392" t="s">
        <v>1080</v>
      </c>
      <c r="AE86" s="392" t="s">
        <v>872</v>
      </c>
      <c r="AF86" s="392" t="s">
        <v>264</v>
      </c>
      <c r="AG86" s="392" t="s">
        <v>264</v>
      </c>
      <c r="AH86" s="394" t="s">
        <v>846</v>
      </c>
      <c r="AI86" s="405" t="s">
        <v>1081</v>
      </c>
      <c r="AJ86" s="406">
        <v>110612</v>
      </c>
      <c r="AQ86" s="325"/>
      <c r="AR86" s="384"/>
      <c r="AS86" s="384"/>
      <c r="AT86" s="384"/>
      <c r="AU86" s="384"/>
      <c r="AV86" s="384"/>
      <c r="AW86" s="384"/>
      <c r="AY86" s="384"/>
      <c r="AZ86" s="384"/>
      <c r="BA86" s="384"/>
    </row>
    <row r="87" spans="1:53" s="324" customFormat="1" ht="34.5" customHeight="1">
      <c r="A87" s="384"/>
      <c r="B87" s="384"/>
      <c r="C87" s="384"/>
      <c r="D87" s="440" t="s">
        <v>1082</v>
      </c>
      <c r="E87" s="342" t="s">
        <v>1083</v>
      </c>
      <c r="F87" s="341" t="s">
        <v>1084</v>
      </c>
      <c r="G87" s="341" t="s">
        <v>1009</v>
      </c>
      <c r="H87" s="351" t="s">
        <v>1078</v>
      </c>
      <c r="I87" s="441" t="s">
        <v>1085</v>
      </c>
      <c r="J87" s="364"/>
      <c r="K87" s="364"/>
      <c r="L87" s="364"/>
      <c r="M87" s="364"/>
      <c r="N87" s="364"/>
      <c r="O87" s="364"/>
      <c r="P87" s="364"/>
      <c r="Q87" s="364"/>
      <c r="R87" s="364"/>
      <c r="S87" s="364"/>
      <c r="T87" s="384"/>
      <c r="U87" s="384"/>
      <c r="V87" s="384"/>
      <c r="W87" s="384"/>
      <c r="X87" s="384"/>
      <c r="Y87" s="384"/>
      <c r="Z87" s="384"/>
      <c r="AA87" s="384"/>
      <c r="AB87" s="384"/>
      <c r="AC87" s="394">
        <v>530248</v>
      </c>
      <c r="AD87" s="392" t="s">
        <v>1086</v>
      </c>
      <c r="AE87" s="392" t="s">
        <v>872</v>
      </c>
      <c r="AF87" s="392" t="s">
        <v>264</v>
      </c>
      <c r="AG87" s="392" t="s">
        <v>264</v>
      </c>
      <c r="AH87" s="394" t="s">
        <v>846</v>
      </c>
      <c r="AI87" s="405" t="s">
        <v>1087</v>
      </c>
      <c r="AJ87" s="406">
        <v>110613</v>
      </c>
      <c r="AQ87" s="325"/>
      <c r="AR87" s="384"/>
      <c r="AS87" s="384"/>
      <c r="AT87" s="384"/>
      <c r="AU87" s="384"/>
      <c r="AV87" s="384"/>
      <c r="AW87" s="384"/>
      <c r="AY87" s="384"/>
      <c r="AZ87" s="384"/>
      <c r="BA87" s="384"/>
    </row>
    <row r="88" spans="1:53" s="324" customFormat="1" ht="34.5" customHeight="1">
      <c r="A88" s="384"/>
      <c r="B88" s="384"/>
      <c r="C88" s="384"/>
      <c r="D88" s="440" t="s">
        <v>1088</v>
      </c>
      <c r="E88" s="342" t="s">
        <v>1089</v>
      </c>
      <c r="F88" s="341" t="s">
        <v>1090</v>
      </c>
      <c r="G88" s="341" t="s">
        <v>1009</v>
      </c>
      <c r="H88" s="351" t="s">
        <v>1078</v>
      </c>
      <c r="I88" s="441" t="s">
        <v>1091</v>
      </c>
      <c r="J88" s="364"/>
      <c r="K88" s="364"/>
      <c r="L88" s="364"/>
      <c r="M88" s="364"/>
      <c r="N88" s="364"/>
      <c r="O88" s="364"/>
      <c r="P88" s="364"/>
      <c r="Q88" s="364"/>
      <c r="R88" s="364"/>
      <c r="S88" s="364"/>
      <c r="T88" s="384"/>
      <c r="U88" s="384"/>
      <c r="V88" s="384"/>
      <c r="W88" s="384"/>
      <c r="X88" s="384"/>
      <c r="Y88" s="384"/>
      <c r="Z88" s="384"/>
      <c r="AA88" s="384"/>
      <c r="AB88" s="384"/>
      <c r="AC88" s="394">
        <v>530249</v>
      </c>
      <c r="AD88" s="392" t="s">
        <v>1092</v>
      </c>
      <c r="AE88" s="392" t="s">
        <v>872</v>
      </c>
      <c r="AF88" s="392" t="s">
        <v>264</v>
      </c>
      <c r="AG88" s="392" t="s">
        <v>264</v>
      </c>
      <c r="AH88" s="394" t="s">
        <v>846</v>
      </c>
      <c r="AI88" s="405" t="s">
        <v>1093</v>
      </c>
      <c r="AJ88" s="406">
        <v>110614</v>
      </c>
      <c r="AQ88" s="325"/>
      <c r="AR88" s="384"/>
      <c r="AS88" s="384"/>
      <c r="AT88" s="384"/>
      <c r="AU88" s="384"/>
      <c r="AV88" s="384"/>
      <c r="AW88" s="384"/>
      <c r="AY88" s="384"/>
      <c r="AZ88" s="384"/>
      <c r="BA88" s="384"/>
    </row>
    <row r="89" spans="1:53" s="324" customFormat="1" ht="34.5" customHeight="1">
      <c r="A89" s="384"/>
      <c r="B89" s="384"/>
      <c r="C89" s="384"/>
      <c r="D89" s="440" t="s">
        <v>1094</v>
      </c>
      <c r="E89" s="342" t="s">
        <v>1095</v>
      </c>
      <c r="F89" s="341" t="s">
        <v>1096</v>
      </c>
      <c r="G89" s="341" t="s">
        <v>1009</v>
      </c>
      <c r="H89" s="351" t="s">
        <v>1078</v>
      </c>
      <c r="I89" s="441" t="s">
        <v>1097</v>
      </c>
      <c r="J89" s="364"/>
      <c r="K89" s="364"/>
      <c r="L89" s="364"/>
      <c r="M89" s="364"/>
      <c r="N89" s="364"/>
      <c r="O89" s="364"/>
      <c r="P89" s="364"/>
      <c r="Q89" s="364"/>
      <c r="R89" s="364"/>
      <c r="S89" s="364"/>
      <c r="T89" s="384"/>
      <c r="U89" s="384"/>
      <c r="V89" s="384"/>
      <c r="W89" s="384"/>
      <c r="X89" s="384"/>
      <c r="Y89" s="384"/>
      <c r="Z89" s="384"/>
      <c r="AA89" s="384"/>
      <c r="AB89" s="384"/>
      <c r="AC89" s="391">
        <v>530255</v>
      </c>
      <c r="AD89" s="392" t="s">
        <v>251</v>
      </c>
      <c r="AE89" s="392" t="s">
        <v>872</v>
      </c>
      <c r="AF89" s="392" t="s">
        <v>264</v>
      </c>
      <c r="AG89" s="392" t="s">
        <v>264</v>
      </c>
      <c r="AH89" s="394" t="s">
        <v>846</v>
      </c>
      <c r="AI89" s="405" t="s">
        <v>1098</v>
      </c>
      <c r="AJ89" s="406">
        <v>110615</v>
      </c>
      <c r="AQ89" s="325"/>
      <c r="AR89" s="384"/>
      <c r="AS89" s="384"/>
      <c r="AT89" s="384"/>
      <c r="AU89" s="384"/>
      <c r="AV89" s="384"/>
      <c r="AW89" s="384"/>
      <c r="AY89" s="384"/>
      <c r="AZ89" s="384"/>
      <c r="BA89" s="384"/>
    </row>
    <row r="90" spans="1:53" s="324" customFormat="1" ht="34.5" customHeight="1">
      <c r="A90" s="384"/>
      <c r="B90" s="384"/>
      <c r="C90" s="384"/>
      <c r="D90" s="440" t="s">
        <v>1099</v>
      </c>
      <c r="E90" s="342" t="s">
        <v>1100</v>
      </c>
      <c r="F90" s="341" t="s">
        <v>1101</v>
      </c>
      <c r="G90" s="341" t="s">
        <v>1009</v>
      </c>
      <c r="H90" s="351" t="s">
        <v>1078</v>
      </c>
      <c r="I90" s="441" t="s">
        <v>1102</v>
      </c>
      <c r="J90" s="364"/>
      <c r="K90" s="364"/>
      <c r="L90" s="364"/>
      <c r="M90" s="364"/>
      <c r="N90" s="364"/>
      <c r="O90" s="364"/>
      <c r="P90" s="364"/>
      <c r="Q90" s="364"/>
      <c r="R90" s="364"/>
      <c r="S90" s="364"/>
      <c r="T90" s="384"/>
      <c r="U90" s="384"/>
      <c r="V90" s="384"/>
      <c r="W90" s="384"/>
      <c r="X90" s="384"/>
      <c r="Y90" s="384"/>
      <c r="Z90" s="384"/>
      <c r="AA90" s="384"/>
      <c r="AB90" s="384"/>
      <c r="AC90" s="394">
        <v>530301</v>
      </c>
      <c r="AD90" s="392" t="s">
        <v>1103</v>
      </c>
      <c r="AE90" s="392" t="s">
        <v>872</v>
      </c>
      <c r="AF90" s="392" t="s">
        <v>264</v>
      </c>
      <c r="AG90" s="392" t="s">
        <v>264</v>
      </c>
      <c r="AH90" s="394" t="s">
        <v>846</v>
      </c>
      <c r="AI90" s="405" t="s">
        <v>1104</v>
      </c>
      <c r="AJ90" s="406">
        <v>110616</v>
      </c>
      <c r="AQ90" s="325"/>
      <c r="AR90" s="384"/>
      <c r="AS90" s="384"/>
      <c r="AT90" s="384"/>
      <c r="AU90" s="384"/>
      <c r="AV90" s="384"/>
      <c r="AW90" s="384"/>
      <c r="AY90" s="384"/>
      <c r="AZ90" s="384"/>
      <c r="BA90" s="384"/>
    </row>
    <row r="91" spans="1:53" s="324" customFormat="1" ht="34.5" customHeight="1">
      <c r="A91" s="384"/>
      <c r="B91" s="384"/>
      <c r="C91" s="384"/>
      <c r="D91" s="440" t="s">
        <v>1105</v>
      </c>
      <c r="E91" s="342" t="s">
        <v>1106</v>
      </c>
      <c r="F91" s="341" t="s">
        <v>1107</v>
      </c>
      <c r="G91" s="341" t="s">
        <v>1009</v>
      </c>
      <c r="H91" s="351" t="s">
        <v>1108</v>
      </c>
      <c r="I91" s="441" t="s">
        <v>1109</v>
      </c>
      <c r="J91" s="364"/>
      <c r="K91" s="364"/>
      <c r="L91" s="364"/>
      <c r="M91" s="364"/>
      <c r="N91" s="364"/>
      <c r="O91" s="364"/>
      <c r="P91" s="364"/>
      <c r="Q91" s="364"/>
      <c r="R91" s="364"/>
      <c r="S91" s="364"/>
      <c r="T91" s="384"/>
      <c r="U91" s="384"/>
      <c r="V91" s="384"/>
      <c r="W91" s="384"/>
      <c r="X91" s="384"/>
      <c r="Y91" s="384"/>
      <c r="Z91" s="384"/>
      <c r="AA91" s="384"/>
      <c r="AB91" s="384"/>
      <c r="AC91" s="394">
        <v>530302</v>
      </c>
      <c r="AD91" s="392" t="s">
        <v>1110</v>
      </c>
      <c r="AE91" s="392" t="s">
        <v>872</v>
      </c>
      <c r="AF91" s="392" t="s">
        <v>264</v>
      </c>
      <c r="AG91" s="392" t="s">
        <v>264</v>
      </c>
      <c r="AH91" s="394" t="s">
        <v>846</v>
      </c>
      <c r="AI91" s="405" t="s">
        <v>1111</v>
      </c>
      <c r="AJ91" s="406">
        <v>110617</v>
      </c>
      <c r="AQ91" s="325"/>
      <c r="AR91" s="384"/>
      <c r="AS91" s="384"/>
      <c r="AT91" s="384"/>
      <c r="AU91" s="384"/>
      <c r="AV91" s="384"/>
      <c r="AW91" s="384"/>
      <c r="AY91" s="384"/>
      <c r="AZ91" s="384"/>
      <c r="BA91" s="384"/>
    </row>
    <row r="92" spans="1:53" s="324" customFormat="1" ht="34.5" customHeight="1">
      <c r="A92" s="384"/>
      <c r="B92" s="384"/>
      <c r="C92" s="384"/>
      <c r="D92" s="440" t="s">
        <v>1112</v>
      </c>
      <c r="E92" s="342" t="s">
        <v>1113</v>
      </c>
      <c r="F92" s="341" t="s">
        <v>1114</v>
      </c>
      <c r="G92" s="341" t="s">
        <v>1009</v>
      </c>
      <c r="H92" s="351" t="s">
        <v>1115</v>
      </c>
      <c r="I92" s="441" t="s">
        <v>1116</v>
      </c>
      <c r="J92" s="364"/>
      <c r="K92" s="364"/>
      <c r="L92" s="364"/>
      <c r="M92" s="364"/>
      <c r="N92" s="364"/>
      <c r="O92" s="364"/>
      <c r="P92" s="364"/>
      <c r="Q92" s="364"/>
      <c r="R92" s="364"/>
      <c r="S92" s="364"/>
      <c r="T92" s="384"/>
      <c r="U92" s="384"/>
      <c r="V92" s="384"/>
      <c r="W92" s="384"/>
      <c r="X92" s="384"/>
      <c r="Y92" s="384"/>
      <c r="Z92" s="384"/>
      <c r="AA92" s="384"/>
      <c r="AB92" s="384"/>
      <c r="AC92" s="394">
        <v>530303</v>
      </c>
      <c r="AD92" s="392" t="s">
        <v>269</v>
      </c>
      <c r="AE92" s="392" t="s">
        <v>872</v>
      </c>
      <c r="AF92" s="392" t="s">
        <v>264</v>
      </c>
      <c r="AG92" s="392" t="s">
        <v>264</v>
      </c>
      <c r="AH92" s="394" t="s">
        <v>846</v>
      </c>
      <c r="AI92" s="405" t="s">
        <v>1117</v>
      </c>
      <c r="AJ92" s="406">
        <v>110618</v>
      </c>
      <c r="AQ92" s="325"/>
      <c r="AR92" s="384"/>
      <c r="AS92" s="384"/>
      <c r="AT92" s="384"/>
      <c r="AU92" s="384"/>
      <c r="AV92" s="384"/>
      <c r="AW92" s="384"/>
      <c r="AY92" s="384"/>
      <c r="AZ92" s="384"/>
      <c r="BA92" s="384"/>
    </row>
    <row r="93" spans="1:53" s="324" customFormat="1" ht="34.5" customHeight="1">
      <c r="A93" s="384"/>
      <c r="B93" s="384"/>
      <c r="C93" s="384"/>
      <c r="D93" s="440" t="s">
        <v>1118</v>
      </c>
      <c r="E93" s="342" t="s">
        <v>1119</v>
      </c>
      <c r="F93" s="341" t="s">
        <v>1120</v>
      </c>
      <c r="G93" s="341" t="s">
        <v>1009</v>
      </c>
      <c r="H93" s="351" t="s">
        <v>1115</v>
      </c>
      <c r="I93" s="441" t="s">
        <v>1115</v>
      </c>
      <c r="J93" s="364"/>
      <c r="K93" s="364"/>
      <c r="L93" s="364"/>
      <c r="M93" s="364"/>
      <c r="N93" s="364"/>
      <c r="O93" s="364"/>
      <c r="P93" s="364"/>
      <c r="Q93" s="364"/>
      <c r="R93" s="364"/>
      <c r="S93" s="364"/>
      <c r="T93" s="384"/>
      <c r="U93" s="384"/>
      <c r="V93" s="384"/>
      <c r="W93" s="384"/>
      <c r="X93" s="384"/>
      <c r="Y93" s="384"/>
      <c r="Z93" s="384"/>
      <c r="AA93" s="384"/>
      <c r="AB93" s="384"/>
      <c r="AC93" s="394">
        <v>530304</v>
      </c>
      <c r="AD93" s="392" t="s">
        <v>1121</v>
      </c>
      <c r="AE93" s="392" t="s">
        <v>872</v>
      </c>
      <c r="AF93" s="392" t="s">
        <v>264</v>
      </c>
      <c r="AG93" s="392" t="s">
        <v>264</v>
      </c>
      <c r="AH93" s="394" t="s">
        <v>846</v>
      </c>
      <c r="AI93" s="405" t="s">
        <v>1122</v>
      </c>
      <c r="AJ93" s="406">
        <v>110619</v>
      </c>
      <c r="AQ93" s="325"/>
      <c r="AR93" s="384"/>
      <c r="AS93" s="384"/>
      <c r="AT93" s="384"/>
      <c r="AU93" s="384"/>
      <c r="AV93" s="384"/>
      <c r="AW93" s="384"/>
      <c r="AY93" s="384"/>
      <c r="AZ93" s="384"/>
      <c r="BA93" s="384"/>
    </row>
    <row r="94" spans="1:53" s="324" customFormat="1" ht="34.5" customHeight="1">
      <c r="A94" s="384"/>
      <c r="B94" s="384"/>
      <c r="C94" s="384"/>
      <c r="D94" s="440" t="s">
        <v>1123</v>
      </c>
      <c r="E94" s="342" t="s">
        <v>1124</v>
      </c>
      <c r="F94" s="341"/>
      <c r="G94" s="341" t="s">
        <v>1009</v>
      </c>
      <c r="H94" s="351" t="s">
        <v>906</v>
      </c>
      <c r="I94" s="441" t="s">
        <v>1010</v>
      </c>
      <c r="J94" s="364"/>
      <c r="K94" s="364"/>
      <c r="L94" s="364"/>
      <c r="M94" s="364"/>
      <c r="N94" s="364"/>
      <c r="O94" s="364"/>
      <c r="P94" s="364"/>
      <c r="Q94" s="364"/>
      <c r="R94" s="364"/>
      <c r="S94" s="364"/>
      <c r="T94" s="384"/>
      <c r="U94" s="384"/>
      <c r="V94" s="384"/>
      <c r="W94" s="384"/>
      <c r="X94" s="384"/>
      <c r="Y94" s="384"/>
      <c r="Z94" s="384"/>
      <c r="AA94" s="384"/>
      <c r="AB94" s="384"/>
      <c r="AC94" s="394">
        <v>530305</v>
      </c>
      <c r="AD94" s="392" t="s">
        <v>1125</v>
      </c>
      <c r="AE94" s="392" t="s">
        <v>872</v>
      </c>
      <c r="AF94" s="392" t="s">
        <v>264</v>
      </c>
      <c r="AG94" s="392" t="s">
        <v>264</v>
      </c>
      <c r="AH94" s="394" t="s">
        <v>846</v>
      </c>
      <c r="AI94" s="405" t="s">
        <v>1126</v>
      </c>
      <c r="AJ94" s="406">
        <v>110620</v>
      </c>
      <c r="AQ94" s="325"/>
      <c r="AR94" s="384"/>
      <c r="AS94" s="384"/>
      <c r="AT94" s="384"/>
      <c r="AU94" s="384"/>
      <c r="AV94" s="384"/>
      <c r="AW94" s="384"/>
      <c r="AY94" s="384"/>
      <c r="AZ94" s="384"/>
      <c r="BA94" s="384"/>
    </row>
    <row r="95" spans="1:53" s="324" customFormat="1" ht="34.5" customHeight="1">
      <c r="A95" s="384"/>
      <c r="B95" s="384"/>
      <c r="C95" s="384"/>
      <c r="D95" s="440" t="s">
        <v>1127</v>
      </c>
      <c r="E95" s="342" t="s">
        <v>1128</v>
      </c>
      <c r="F95" s="341"/>
      <c r="G95" s="341" t="s">
        <v>1009</v>
      </c>
      <c r="H95" s="351" t="s">
        <v>1029</v>
      </c>
      <c r="I95" s="441" t="s">
        <v>1129</v>
      </c>
      <c r="J95" s="364"/>
      <c r="K95" s="364"/>
      <c r="L95" s="364"/>
      <c r="M95" s="364"/>
      <c r="N95" s="364"/>
      <c r="O95" s="364"/>
      <c r="P95" s="364"/>
      <c r="Q95" s="364"/>
      <c r="R95" s="364"/>
      <c r="S95" s="364"/>
      <c r="T95" s="384"/>
      <c r="U95" s="384"/>
      <c r="V95" s="384"/>
      <c r="W95" s="384"/>
      <c r="X95" s="384"/>
      <c r="Y95" s="384"/>
      <c r="Z95" s="384"/>
      <c r="AA95" s="384"/>
      <c r="AB95" s="384"/>
      <c r="AC95" s="394">
        <v>530306</v>
      </c>
      <c r="AD95" s="392" t="s">
        <v>1130</v>
      </c>
      <c r="AE95" s="392" t="s">
        <v>872</v>
      </c>
      <c r="AF95" s="392" t="s">
        <v>264</v>
      </c>
      <c r="AG95" s="392" t="s">
        <v>264</v>
      </c>
      <c r="AH95" s="394" t="s">
        <v>352</v>
      </c>
      <c r="AI95" s="405" t="s">
        <v>1131</v>
      </c>
      <c r="AJ95" s="406">
        <v>110621</v>
      </c>
      <c r="AQ95" s="325"/>
      <c r="AR95" s="384"/>
      <c r="AS95" s="384"/>
      <c r="AT95" s="384"/>
      <c r="AU95" s="384"/>
      <c r="AV95" s="384"/>
      <c r="AW95" s="384"/>
      <c r="AY95" s="384"/>
      <c r="AZ95" s="384"/>
      <c r="BA95" s="384"/>
    </row>
    <row r="96" spans="1:53" s="324" customFormat="1" ht="34.5" customHeight="1">
      <c r="A96" s="384"/>
      <c r="B96" s="384"/>
      <c r="C96" s="384"/>
      <c r="D96" s="440" t="s">
        <v>1132</v>
      </c>
      <c r="E96" s="342" t="s">
        <v>1133</v>
      </c>
      <c r="F96" s="341"/>
      <c r="G96" s="341" t="s">
        <v>1009</v>
      </c>
      <c r="H96" s="351" t="s">
        <v>1115</v>
      </c>
      <c r="I96" s="441" t="s">
        <v>1115</v>
      </c>
      <c r="J96" s="364"/>
      <c r="K96" s="364"/>
      <c r="L96" s="364"/>
      <c r="M96" s="364"/>
      <c r="N96" s="364"/>
      <c r="O96" s="364"/>
      <c r="P96" s="364"/>
      <c r="Q96" s="364"/>
      <c r="R96" s="364"/>
      <c r="S96" s="364"/>
      <c r="T96" s="384"/>
      <c r="U96" s="384"/>
      <c r="V96" s="384"/>
      <c r="W96" s="384"/>
      <c r="X96" s="384"/>
      <c r="Y96" s="384"/>
      <c r="Z96" s="384"/>
      <c r="AA96" s="384"/>
      <c r="AB96" s="384"/>
      <c r="AC96" s="394">
        <v>530307</v>
      </c>
      <c r="AD96" s="392" t="s">
        <v>1134</v>
      </c>
      <c r="AE96" s="392" t="s">
        <v>872</v>
      </c>
      <c r="AF96" s="392" t="s">
        <v>264</v>
      </c>
      <c r="AG96" s="392" t="s">
        <v>264</v>
      </c>
      <c r="AH96" s="394" t="s">
        <v>846</v>
      </c>
      <c r="AI96" s="405" t="s">
        <v>1135</v>
      </c>
      <c r="AJ96" s="406">
        <v>110622</v>
      </c>
      <c r="AQ96" s="325"/>
      <c r="AR96" s="384"/>
      <c r="AS96" s="384"/>
      <c r="AT96" s="384"/>
      <c r="AU96" s="384"/>
      <c r="AV96" s="384"/>
      <c r="AW96" s="384"/>
      <c r="AY96" s="384"/>
      <c r="AZ96" s="384"/>
      <c r="BA96" s="384"/>
    </row>
    <row r="97" spans="1:53" s="324" customFormat="1" ht="34.5" customHeight="1">
      <c r="A97" s="384"/>
      <c r="B97" s="384"/>
      <c r="C97" s="384"/>
      <c r="D97" s="440" t="s">
        <v>1136</v>
      </c>
      <c r="E97" s="342" t="s">
        <v>1137</v>
      </c>
      <c r="F97" s="341"/>
      <c r="G97" s="341" t="s">
        <v>1009</v>
      </c>
      <c r="H97" s="351" t="s">
        <v>1078</v>
      </c>
      <c r="I97" s="441" t="s">
        <v>1138</v>
      </c>
      <c r="J97" s="364"/>
      <c r="K97" s="364"/>
      <c r="L97" s="364"/>
      <c r="M97" s="364"/>
      <c r="N97" s="364"/>
      <c r="O97" s="364"/>
      <c r="P97" s="364"/>
      <c r="Q97" s="364"/>
      <c r="R97" s="364"/>
      <c r="S97" s="364"/>
      <c r="T97" s="384"/>
      <c r="U97" s="384"/>
      <c r="V97" s="384"/>
      <c r="W97" s="384"/>
      <c r="X97" s="384"/>
      <c r="Y97" s="384"/>
      <c r="Z97" s="384"/>
      <c r="AA97" s="384"/>
      <c r="AB97" s="384"/>
      <c r="AC97" s="394">
        <v>530308</v>
      </c>
      <c r="AD97" s="392" t="s">
        <v>1139</v>
      </c>
      <c r="AE97" s="392" t="s">
        <v>872</v>
      </c>
      <c r="AF97" s="392" t="s">
        <v>264</v>
      </c>
      <c r="AG97" s="392" t="s">
        <v>264</v>
      </c>
      <c r="AH97" s="394" t="s">
        <v>846</v>
      </c>
      <c r="AI97" s="405" t="s">
        <v>1140</v>
      </c>
      <c r="AJ97" s="406">
        <v>110623</v>
      </c>
      <c r="AQ97" s="325"/>
      <c r="AR97" s="384"/>
      <c r="AS97" s="384"/>
      <c r="AT97" s="384"/>
      <c r="AU97" s="384"/>
      <c r="AV97" s="384"/>
      <c r="AW97" s="384"/>
      <c r="AY97" s="384"/>
      <c r="AZ97" s="384"/>
      <c r="BA97" s="384"/>
    </row>
    <row r="98" spans="1:53" s="324" customFormat="1" ht="34.5" customHeight="1">
      <c r="A98" s="384"/>
      <c r="B98" s="384"/>
      <c r="C98" s="384"/>
      <c r="D98" s="440" t="s">
        <v>1141</v>
      </c>
      <c r="E98" s="342" t="s">
        <v>1142</v>
      </c>
      <c r="F98" s="341"/>
      <c r="G98" s="341" t="s">
        <v>1009</v>
      </c>
      <c r="H98" s="351" t="s">
        <v>1108</v>
      </c>
      <c r="I98" s="441" t="s">
        <v>1109</v>
      </c>
      <c r="J98" s="364"/>
      <c r="K98" s="364"/>
      <c r="L98" s="364"/>
      <c r="M98" s="364"/>
      <c r="N98" s="364"/>
      <c r="O98" s="364"/>
      <c r="P98" s="364"/>
      <c r="Q98" s="364"/>
      <c r="R98" s="364"/>
      <c r="S98" s="364"/>
      <c r="T98" s="384"/>
      <c r="U98" s="384"/>
      <c r="V98" s="384"/>
      <c r="W98" s="384"/>
      <c r="X98" s="384"/>
      <c r="Y98" s="384"/>
      <c r="Z98" s="384"/>
      <c r="AA98" s="384"/>
      <c r="AB98" s="384"/>
      <c r="AC98" s="394">
        <v>530309</v>
      </c>
      <c r="AD98" s="392" t="s">
        <v>1143</v>
      </c>
      <c r="AE98" s="392" t="s">
        <v>264</v>
      </c>
      <c r="AF98" s="392" t="s">
        <v>264</v>
      </c>
      <c r="AG98" s="392" t="s">
        <v>264</v>
      </c>
      <c r="AH98" s="394" t="s">
        <v>846</v>
      </c>
      <c r="AI98" s="405" t="s">
        <v>1144</v>
      </c>
      <c r="AJ98" s="406">
        <v>110624</v>
      </c>
      <c r="AQ98" s="325"/>
      <c r="AR98" s="384"/>
      <c r="AS98" s="384"/>
      <c r="AT98" s="384"/>
      <c r="AU98" s="384"/>
      <c r="AV98" s="384"/>
      <c r="AW98" s="384"/>
      <c r="AY98" s="384"/>
      <c r="AZ98" s="384"/>
      <c r="BA98" s="384"/>
    </row>
    <row r="99" spans="1:53" s="324" customFormat="1" ht="34.5" customHeight="1">
      <c r="A99" s="384"/>
      <c r="B99" s="384"/>
      <c r="C99" s="384"/>
      <c r="D99" s="440" t="s">
        <v>1145</v>
      </c>
      <c r="E99" s="342" t="s">
        <v>1146</v>
      </c>
      <c r="F99" s="341"/>
      <c r="G99" s="341" t="s">
        <v>1009</v>
      </c>
      <c r="H99" s="351" t="s">
        <v>1078</v>
      </c>
      <c r="I99" s="441" t="s">
        <v>1097</v>
      </c>
      <c r="J99" s="364"/>
      <c r="K99" s="364"/>
      <c r="L99" s="364"/>
      <c r="M99" s="364"/>
      <c r="N99" s="364"/>
      <c r="O99" s="364"/>
      <c r="P99" s="364"/>
      <c r="Q99" s="364"/>
      <c r="R99" s="364"/>
      <c r="S99" s="364"/>
      <c r="T99" s="384"/>
      <c r="U99" s="384"/>
      <c r="V99" s="384"/>
      <c r="W99" s="384"/>
      <c r="X99" s="384"/>
      <c r="Y99" s="384"/>
      <c r="Z99" s="384"/>
      <c r="AA99" s="384"/>
      <c r="AB99" s="384"/>
      <c r="AC99" s="394">
        <v>530401</v>
      </c>
      <c r="AD99" s="392" t="s">
        <v>1147</v>
      </c>
      <c r="AE99" s="392" t="s">
        <v>1148</v>
      </c>
      <c r="AF99" s="392" t="s">
        <v>264</v>
      </c>
      <c r="AG99" s="392" t="s">
        <v>264</v>
      </c>
      <c r="AH99" s="394" t="s">
        <v>846</v>
      </c>
      <c r="AI99" s="405" t="s">
        <v>1149</v>
      </c>
      <c r="AJ99" s="406">
        <v>110625</v>
      </c>
      <c r="AQ99" s="325"/>
      <c r="AR99" s="384"/>
      <c r="AS99" s="384"/>
      <c r="AT99" s="384"/>
      <c r="AU99" s="384"/>
      <c r="AV99" s="384"/>
      <c r="AW99" s="384"/>
      <c r="AY99" s="384"/>
      <c r="AZ99" s="384"/>
      <c r="BA99" s="384"/>
    </row>
    <row r="100" spans="1:53" s="324" customFormat="1" ht="34.5" customHeight="1">
      <c r="A100" s="384"/>
      <c r="B100" s="384"/>
      <c r="C100" s="384"/>
      <c r="D100" s="440" t="s">
        <v>1150</v>
      </c>
      <c r="E100" s="342" t="s">
        <v>1151</v>
      </c>
      <c r="F100" s="341"/>
      <c r="G100" s="341" t="s">
        <v>1009</v>
      </c>
      <c r="H100" s="351" t="s">
        <v>1108</v>
      </c>
      <c r="I100" s="441" t="s">
        <v>1152</v>
      </c>
      <c r="J100" s="364"/>
      <c r="K100" s="364"/>
      <c r="L100" s="364"/>
      <c r="M100" s="364"/>
      <c r="N100" s="364"/>
      <c r="O100" s="364"/>
      <c r="P100" s="364"/>
      <c r="Q100" s="364"/>
      <c r="R100" s="364"/>
      <c r="S100" s="364"/>
      <c r="T100" s="384"/>
      <c r="U100" s="384"/>
      <c r="V100" s="384"/>
      <c r="W100" s="384"/>
      <c r="X100" s="384"/>
      <c r="Y100" s="384"/>
      <c r="Z100" s="384"/>
      <c r="AA100" s="384"/>
      <c r="AB100" s="384"/>
      <c r="AC100" s="394">
        <v>530402</v>
      </c>
      <c r="AD100" s="392" t="s">
        <v>1153</v>
      </c>
      <c r="AE100" s="392" t="s">
        <v>1148</v>
      </c>
      <c r="AF100" s="392" t="s">
        <v>264</v>
      </c>
      <c r="AG100" s="392" t="s">
        <v>264</v>
      </c>
      <c r="AH100" s="394" t="s">
        <v>846</v>
      </c>
      <c r="AI100" s="405" t="s">
        <v>1154</v>
      </c>
      <c r="AJ100" s="406">
        <v>110626</v>
      </c>
      <c r="AQ100" s="325"/>
      <c r="AR100" s="384"/>
      <c r="AS100" s="384"/>
      <c r="AT100" s="384"/>
      <c r="AU100" s="384"/>
      <c r="AV100" s="384"/>
      <c r="AW100" s="384"/>
      <c r="AY100" s="384"/>
      <c r="AZ100" s="384"/>
      <c r="BA100" s="384"/>
    </row>
    <row r="101" spans="1:53" s="324" customFormat="1" ht="34.5" customHeight="1">
      <c r="A101" s="384"/>
      <c r="B101" s="384"/>
      <c r="C101" s="384"/>
      <c r="D101" s="440" t="s">
        <v>1155</v>
      </c>
      <c r="E101" s="342" t="s">
        <v>1156</v>
      </c>
      <c r="F101" s="341"/>
      <c r="G101" s="341" t="s">
        <v>1009</v>
      </c>
      <c r="H101" s="351" t="s">
        <v>1078</v>
      </c>
      <c r="I101" s="441" t="s">
        <v>1102</v>
      </c>
      <c r="J101" s="364"/>
      <c r="K101" s="364"/>
      <c r="L101" s="364"/>
      <c r="M101" s="364"/>
      <c r="N101" s="364"/>
      <c r="O101" s="364"/>
      <c r="P101" s="364"/>
      <c r="Q101" s="364"/>
      <c r="R101" s="364"/>
      <c r="S101" s="364"/>
      <c r="T101" s="384"/>
      <c r="U101" s="384"/>
      <c r="V101" s="384"/>
      <c r="W101" s="384"/>
      <c r="X101" s="384"/>
      <c r="Y101" s="384"/>
      <c r="Z101" s="384"/>
      <c r="AA101" s="384"/>
      <c r="AB101" s="384"/>
      <c r="AC101" s="394">
        <v>530403</v>
      </c>
      <c r="AD101" s="392" t="s">
        <v>1157</v>
      </c>
      <c r="AE101" s="392" t="s">
        <v>1148</v>
      </c>
      <c r="AF101" s="392" t="s">
        <v>264</v>
      </c>
      <c r="AG101" s="392" t="s">
        <v>264</v>
      </c>
      <c r="AH101" s="394" t="s">
        <v>846</v>
      </c>
      <c r="AI101" s="405" t="s">
        <v>1158</v>
      </c>
      <c r="AJ101" s="406">
        <v>110627</v>
      </c>
      <c r="AQ101" s="325"/>
      <c r="AR101" s="384"/>
      <c r="AS101" s="384"/>
      <c r="AT101" s="384"/>
      <c r="AU101" s="384"/>
      <c r="AV101" s="384"/>
      <c r="AW101" s="384"/>
      <c r="AY101" s="384"/>
      <c r="AZ101" s="384"/>
      <c r="BA101" s="384"/>
    </row>
    <row r="102" spans="1:53" s="324" customFormat="1" ht="34.5" customHeight="1">
      <c r="A102" s="384"/>
      <c r="B102" s="384"/>
      <c r="C102" s="384"/>
      <c r="D102" s="609" t="s">
        <v>1159</v>
      </c>
      <c r="E102" s="342" t="s">
        <v>1160</v>
      </c>
      <c r="F102" s="341"/>
      <c r="G102" s="341" t="s">
        <v>1009</v>
      </c>
      <c r="H102" s="351" t="s">
        <v>1029</v>
      </c>
      <c r="I102" s="441" t="s">
        <v>1129</v>
      </c>
      <c r="J102" s="364"/>
      <c r="K102" s="364"/>
      <c r="L102" s="364"/>
      <c r="M102" s="364"/>
      <c r="N102" s="364"/>
      <c r="O102" s="364"/>
      <c r="P102" s="364"/>
      <c r="Q102" s="364"/>
      <c r="R102" s="364"/>
      <c r="S102" s="364"/>
      <c r="T102" s="384"/>
      <c r="U102" s="384"/>
      <c r="V102" s="384"/>
      <c r="W102" s="384"/>
      <c r="X102" s="384"/>
      <c r="Y102" s="384"/>
      <c r="Z102" s="384"/>
      <c r="AA102" s="384"/>
      <c r="AB102" s="384"/>
      <c r="AC102" s="394">
        <v>530404</v>
      </c>
      <c r="AD102" s="392" t="s">
        <v>1161</v>
      </c>
      <c r="AE102" s="392" t="s">
        <v>1148</v>
      </c>
      <c r="AF102" s="392" t="s">
        <v>264</v>
      </c>
      <c r="AG102" s="392" t="s">
        <v>264</v>
      </c>
      <c r="AH102" s="394" t="s">
        <v>846</v>
      </c>
      <c r="AI102" s="405" t="s">
        <v>1162</v>
      </c>
      <c r="AJ102" s="406">
        <v>110628</v>
      </c>
      <c r="AQ102" s="325"/>
      <c r="AR102" s="384"/>
      <c r="AS102" s="384"/>
      <c r="AT102" s="384"/>
      <c r="AU102" s="384"/>
      <c r="AV102" s="384"/>
      <c r="AW102" s="384"/>
      <c r="AY102" s="384"/>
      <c r="AZ102" s="384"/>
      <c r="BA102" s="384"/>
    </row>
    <row r="103" spans="1:53" s="324" customFormat="1" ht="34.5" customHeight="1">
      <c r="A103" s="384"/>
      <c r="B103" s="384"/>
      <c r="C103" s="384"/>
      <c r="D103" s="440" t="s">
        <v>1163</v>
      </c>
      <c r="E103" s="342" t="s">
        <v>1164</v>
      </c>
      <c r="F103" s="341" t="s">
        <v>1165</v>
      </c>
      <c r="G103" s="341" t="s">
        <v>1166</v>
      </c>
      <c r="H103" s="351" t="s">
        <v>1167</v>
      </c>
      <c r="I103" s="441" t="s">
        <v>1168</v>
      </c>
      <c r="J103" s="364"/>
      <c r="K103" s="364"/>
      <c r="L103" s="364"/>
      <c r="M103" s="364"/>
      <c r="N103" s="364"/>
      <c r="O103" s="364"/>
      <c r="P103" s="364"/>
      <c r="Q103" s="364"/>
      <c r="R103" s="364"/>
      <c r="S103" s="364"/>
      <c r="T103" s="384"/>
      <c r="U103" s="384"/>
      <c r="V103" s="384"/>
      <c r="W103" s="384"/>
      <c r="X103" s="384"/>
      <c r="Y103" s="384"/>
      <c r="Z103" s="384"/>
      <c r="AA103" s="384"/>
      <c r="AB103" s="384"/>
      <c r="AC103" s="394">
        <v>530405</v>
      </c>
      <c r="AD103" s="392" t="s">
        <v>250</v>
      </c>
      <c r="AE103" s="392" t="s">
        <v>1148</v>
      </c>
      <c r="AF103" s="392" t="s">
        <v>264</v>
      </c>
      <c r="AG103" s="392" t="s">
        <v>264</v>
      </c>
      <c r="AH103" s="394" t="s">
        <v>846</v>
      </c>
      <c r="AI103" s="405" t="s">
        <v>1169</v>
      </c>
      <c r="AJ103" s="406">
        <v>110629</v>
      </c>
      <c r="AQ103" s="325"/>
      <c r="AR103" s="384"/>
      <c r="AS103" s="384"/>
      <c r="AT103" s="384"/>
      <c r="AU103" s="384"/>
      <c r="AV103" s="384"/>
      <c r="AW103" s="384"/>
      <c r="AY103" s="384"/>
      <c r="AZ103" s="384"/>
      <c r="BA103" s="384"/>
    </row>
    <row r="104" spans="1:53" s="324" customFormat="1" ht="34.5" customHeight="1">
      <c r="A104" s="384"/>
      <c r="B104" s="384"/>
      <c r="C104" s="384"/>
      <c r="D104" s="440" t="s">
        <v>1170</v>
      </c>
      <c r="E104" s="342" t="s">
        <v>1171</v>
      </c>
      <c r="F104" s="341" t="s">
        <v>1172</v>
      </c>
      <c r="G104" s="341" t="s">
        <v>1166</v>
      </c>
      <c r="H104" s="351" t="s">
        <v>1167</v>
      </c>
      <c r="I104" s="441" t="s">
        <v>1173</v>
      </c>
      <c r="J104" s="364"/>
      <c r="K104" s="364"/>
      <c r="L104" s="364"/>
      <c r="M104" s="364"/>
      <c r="N104" s="364"/>
      <c r="O104" s="364"/>
      <c r="P104" s="364"/>
      <c r="Q104" s="364"/>
      <c r="R104" s="364"/>
      <c r="S104" s="364"/>
      <c r="T104" s="384"/>
      <c r="U104" s="384"/>
      <c r="V104" s="384"/>
      <c r="W104" s="384"/>
      <c r="X104" s="384"/>
      <c r="Y104" s="384"/>
      <c r="Z104" s="384"/>
      <c r="AA104" s="384"/>
      <c r="AB104" s="384"/>
      <c r="AC104" s="394">
        <v>530406</v>
      </c>
      <c r="AD104" s="392" t="s">
        <v>1174</v>
      </c>
      <c r="AE104" s="392" t="s">
        <v>1148</v>
      </c>
      <c r="AF104" s="392" t="s">
        <v>264</v>
      </c>
      <c r="AG104" s="392" t="s">
        <v>264</v>
      </c>
      <c r="AH104" s="394" t="s">
        <v>846</v>
      </c>
      <c r="AI104" s="405" t="s">
        <v>1175</v>
      </c>
      <c r="AJ104" s="406">
        <v>110630</v>
      </c>
      <c r="AQ104" s="325"/>
      <c r="AR104" s="384"/>
      <c r="AS104" s="384"/>
      <c r="AT104" s="384"/>
      <c r="AU104" s="384"/>
      <c r="AV104" s="384"/>
      <c r="AW104" s="384"/>
      <c r="AY104" s="384"/>
      <c r="AZ104" s="384"/>
      <c r="BA104" s="384"/>
    </row>
    <row r="105" spans="1:53" s="324" customFormat="1" ht="34.5" customHeight="1">
      <c r="A105" s="384"/>
      <c r="B105" s="384"/>
      <c r="C105" s="384"/>
      <c r="D105" s="440" t="s">
        <v>1176</v>
      </c>
      <c r="E105" s="342" t="s">
        <v>1177</v>
      </c>
      <c r="F105" s="341" t="s">
        <v>1178</v>
      </c>
      <c r="G105" s="341" t="s">
        <v>1166</v>
      </c>
      <c r="H105" s="351" t="s">
        <v>1167</v>
      </c>
      <c r="I105" s="441" t="s">
        <v>1179</v>
      </c>
      <c r="J105" s="364"/>
      <c r="K105" s="364"/>
      <c r="L105" s="364"/>
      <c r="M105" s="364"/>
      <c r="N105" s="364"/>
      <c r="O105" s="364"/>
      <c r="P105" s="364"/>
      <c r="Q105" s="364"/>
      <c r="R105" s="364"/>
      <c r="S105" s="364"/>
      <c r="T105" s="384"/>
      <c r="U105" s="384"/>
      <c r="V105" s="384"/>
      <c r="W105" s="384"/>
      <c r="X105" s="384"/>
      <c r="Y105" s="384"/>
      <c r="Z105" s="384"/>
      <c r="AA105" s="384"/>
      <c r="AB105" s="384"/>
      <c r="AC105" s="394">
        <v>530408</v>
      </c>
      <c r="AD105" s="392" t="s">
        <v>1180</v>
      </c>
      <c r="AE105" s="392" t="s">
        <v>1148</v>
      </c>
      <c r="AF105" s="392" t="s">
        <v>264</v>
      </c>
      <c r="AG105" s="392" t="s">
        <v>264</v>
      </c>
      <c r="AH105" s="394" t="s">
        <v>846</v>
      </c>
      <c r="AI105" s="405" t="s">
        <v>1181</v>
      </c>
      <c r="AJ105" s="406">
        <v>110699</v>
      </c>
      <c r="AQ105" s="325"/>
      <c r="AR105" s="384"/>
      <c r="AS105" s="384"/>
      <c r="AT105" s="384"/>
      <c r="AU105" s="384"/>
      <c r="AV105" s="384"/>
      <c r="AW105" s="384"/>
      <c r="AY105" s="384"/>
      <c r="AZ105" s="384"/>
      <c r="BA105" s="384"/>
    </row>
    <row r="106" spans="1:53" s="324" customFormat="1" ht="34.5" customHeight="1">
      <c r="A106" s="384"/>
      <c r="B106" s="384"/>
      <c r="C106" s="384"/>
      <c r="D106" s="440" t="s">
        <v>1182</v>
      </c>
      <c r="E106" s="342" t="s">
        <v>1183</v>
      </c>
      <c r="F106" s="341" t="s">
        <v>1184</v>
      </c>
      <c r="G106" s="341" t="s">
        <v>1166</v>
      </c>
      <c r="H106" s="351" t="s">
        <v>1167</v>
      </c>
      <c r="I106" s="441" t="s">
        <v>1185</v>
      </c>
      <c r="J106" s="364"/>
      <c r="K106" s="364"/>
      <c r="L106" s="364"/>
      <c r="M106" s="364"/>
      <c r="N106" s="364"/>
      <c r="O106" s="364"/>
      <c r="P106" s="364"/>
      <c r="Q106" s="364"/>
      <c r="R106" s="364"/>
      <c r="S106" s="364"/>
      <c r="T106" s="384"/>
      <c r="U106" s="384"/>
      <c r="V106" s="384"/>
      <c r="W106" s="384"/>
      <c r="X106" s="384"/>
      <c r="Y106" s="384"/>
      <c r="Z106" s="384"/>
      <c r="AA106" s="384"/>
      <c r="AB106" s="384"/>
      <c r="AC106" s="394">
        <v>530409</v>
      </c>
      <c r="AD106" s="392" t="s">
        <v>1186</v>
      </c>
      <c r="AE106" s="392" t="s">
        <v>1148</v>
      </c>
      <c r="AF106" s="392" t="s">
        <v>264</v>
      </c>
      <c r="AG106" s="392" t="s">
        <v>264</v>
      </c>
      <c r="AH106" s="394" t="s">
        <v>846</v>
      </c>
      <c r="AI106" s="405" t="s">
        <v>1187</v>
      </c>
      <c r="AJ106" s="406">
        <v>110700</v>
      </c>
      <c r="AQ106" s="325"/>
      <c r="AR106" s="384"/>
      <c r="AS106" s="384"/>
      <c r="AT106" s="384"/>
      <c r="AU106" s="384"/>
      <c r="AV106" s="384"/>
      <c r="AW106" s="384"/>
      <c r="AY106" s="384"/>
      <c r="AZ106" s="384"/>
      <c r="BA106" s="384"/>
    </row>
    <row r="107" spans="1:53" s="324" customFormat="1" ht="34.5" customHeight="1">
      <c r="A107" s="384"/>
      <c r="B107" s="384"/>
      <c r="C107" s="384"/>
      <c r="D107" s="440" t="s">
        <v>1188</v>
      </c>
      <c r="E107" s="342" t="s">
        <v>1189</v>
      </c>
      <c r="F107" s="341" t="s">
        <v>1190</v>
      </c>
      <c r="G107" s="341" t="s">
        <v>1166</v>
      </c>
      <c r="H107" s="351" t="s">
        <v>1191</v>
      </c>
      <c r="I107" s="441" t="s">
        <v>1192</v>
      </c>
      <c r="J107" s="364"/>
      <c r="K107" s="364"/>
      <c r="L107" s="364"/>
      <c r="M107" s="364"/>
      <c r="N107" s="364"/>
      <c r="O107" s="364"/>
      <c r="P107" s="364"/>
      <c r="Q107" s="364"/>
      <c r="R107" s="364"/>
      <c r="S107" s="364"/>
      <c r="T107" s="384"/>
      <c r="U107" s="384"/>
      <c r="V107" s="384"/>
      <c r="W107" s="384"/>
      <c r="X107" s="384"/>
      <c r="Y107" s="384"/>
      <c r="Z107" s="384"/>
      <c r="AA107" s="384"/>
      <c r="AB107" s="384"/>
      <c r="AC107" s="394">
        <v>530410</v>
      </c>
      <c r="AD107" s="392" t="s">
        <v>1193</v>
      </c>
      <c r="AE107" s="392" t="s">
        <v>1148</v>
      </c>
      <c r="AF107" s="392" t="s">
        <v>264</v>
      </c>
      <c r="AG107" s="392" t="s">
        <v>264</v>
      </c>
      <c r="AH107" s="394" t="s">
        <v>846</v>
      </c>
      <c r="AI107" s="405" t="s">
        <v>1194</v>
      </c>
      <c r="AJ107" s="406">
        <v>110702</v>
      </c>
      <c r="AQ107" s="325"/>
      <c r="AR107" s="384"/>
      <c r="AS107" s="384"/>
      <c r="AT107" s="384"/>
      <c r="AU107" s="384"/>
      <c r="AV107" s="384"/>
      <c r="AW107" s="384"/>
      <c r="AY107" s="384"/>
      <c r="AZ107" s="384"/>
      <c r="BA107" s="384"/>
    </row>
    <row r="108" spans="1:53" s="324" customFormat="1" ht="34.5" customHeight="1">
      <c r="A108" s="384"/>
      <c r="B108" s="384"/>
      <c r="C108" s="384"/>
      <c r="D108" s="440" t="s">
        <v>1195</v>
      </c>
      <c r="E108" s="342" t="s">
        <v>1196</v>
      </c>
      <c r="F108" s="341" t="s">
        <v>1197</v>
      </c>
      <c r="G108" s="341" t="s">
        <v>1166</v>
      </c>
      <c r="H108" s="351" t="s">
        <v>1191</v>
      </c>
      <c r="I108" s="441" t="s">
        <v>1198</v>
      </c>
      <c r="J108" s="364"/>
      <c r="K108" s="364"/>
      <c r="L108" s="364"/>
      <c r="M108" s="364"/>
      <c r="N108" s="364"/>
      <c r="O108" s="364"/>
      <c r="P108" s="364"/>
      <c r="Q108" s="364"/>
      <c r="R108" s="364"/>
      <c r="S108" s="364"/>
      <c r="T108" s="384"/>
      <c r="U108" s="384"/>
      <c r="V108" s="384"/>
      <c r="W108" s="384"/>
      <c r="X108" s="384"/>
      <c r="Y108" s="384"/>
      <c r="Z108" s="384"/>
      <c r="AA108" s="384"/>
      <c r="AB108" s="384"/>
      <c r="AC108" s="394">
        <v>530415</v>
      </c>
      <c r="AD108" s="392" t="s">
        <v>1199</v>
      </c>
      <c r="AE108" s="392" t="s">
        <v>1148</v>
      </c>
      <c r="AF108" s="392" t="s">
        <v>264</v>
      </c>
      <c r="AG108" s="392" t="s">
        <v>264</v>
      </c>
      <c r="AH108" s="394" t="s">
        <v>846</v>
      </c>
      <c r="AI108" s="405" t="s">
        <v>1200</v>
      </c>
      <c r="AJ108" s="406">
        <v>110703</v>
      </c>
      <c r="AQ108" s="325"/>
      <c r="AR108" s="384"/>
      <c r="AS108" s="384"/>
      <c r="AT108" s="384"/>
      <c r="AU108" s="384"/>
      <c r="AV108" s="384"/>
      <c r="AW108" s="384"/>
      <c r="AY108" s="384"/>
      <c r="AZ108" s="384"/>
      <c r="BA108" s="384"/>
    </row>
    <row r="109" spans="1:53" s="324" customFormat="1" ht="34.5" customHeight="1">
      <c r="A109" s="384"/>
      <c r="B109" s="384"/>
      <c r="C109" s="384"/>
      <c r="D109" s="440" t="s">
        <v>1201</v>
      </c>
      <c r="E109" s="342" t="s">
        <v>1202</v>
      </c>
      <c r="F109" s="341" t="s">
        <v>1203</v>
      </c>
      <c r="G109" s="341" t="s">
        <v>1166</v>
      </c>
      <c r="H109" s="351" t="s">
        <v>1191</v>
      </c>
      <c r="I109" s="441" t="s">
        <v>1204</v>
      </c>
      <c r="J109" s="364"/>
      <c r="K109" s="364"/>
      <c r="L109" s="364"/>
      <c r="M109" s="364"/>
      <c r="N109" s="364"/>
      <c r="O109" s="364"/>
      <c r="P109" s="364"/>
      <c r="Q109" s="364"/>
      <c r="R109" s="364"/>
      <c r="S109" s="364"/>
      <c r="T109" s="384"/>
      <c r="U109" s="384"/>
      <c r="V109" s="384"/>
      <c r="W109" s="384"/>
      <c r="X109" s="384"/>
      <c r="Y109" s="384"/>
      <c r="Z109" s="384"/>
      <c r="AA109" s="384"/>
      <c r="AB109" s="384"/>
      <c r="AC109" s="394">
        <v>530417</v>
      </c>
      <c r="AD109" s="392" t="s">
        <v>1205</v>
      </c>
      <c r="AE109" s="392" t="s">
        <v>1148</v>
      </c>
      <c r="AF109" s="392" t="s">
        <v>264</v>
      </c>
      <c r="AG109" s="392" t="s">
        <v>264</v>
      </c>
      <c r="AH109" s="394" t="s">
        <v>846</v>
      </c>
      <c r="AI109" s="405" t="s">
        <v>1206</v>
      </c>
      <c r="AJ109" s="406">
        <v>110704</v>
      </c>
      <c r="AQ109" s="325"/>
      <c r="AR109" s="384"/>
      <c r="AS109" s="384"/>
      <c r="AT109" s="384"/>
      <c r="AU109" s="384"/>
      <c r="AV109" s="384"/>
      <c r="AW109" s="384"/>
      <c r="AY109" s="384"/>
      <c r="AZ109" s="384"/>
      <c r="BA109" s="384"/>
    </row>
    <row r="110" spans="1:53" s="324" customFormat="1" ht="34.5" customHeight="1">
      <c r="A110" s="384"/>
      <c r="B110" s="384"/>
      <c r="C110" s="384"/>
      <c r="D110" s="440" t="s">
        <v>1207</v>
      </c>
      <c r="E110" s="342" t="s">
        <v>1208</v>
      </c>
      <c r="F110" s="341" t="s">
        <v>1209</v>
      </c>
      <c r="G110" s="341" t="s">
        <v>1166</v>
      </c>
      <c r="H110" s="351" t="s">
        <v>1210</v>
      </c>
      <c r="I110" s="441" t="s">
        <v>1211</v>
      </c>
      <c r="J110" s="364"/>
      <c r="K110" s="364"/>
      <c r="L110" s="364"/>
      <c r="M110" s="364"/>
      <c r="N110" s="364"/>
      <c r="O110" s="364"/>
      <c r="P110" s="364"/>
      <c r="Q110" s="364"/>
      <c r="R110" s="364"/>
      <c r="S110" s="364"/>
      <c r="T110" s="384"/>
      <c r="U110" s="384"/>
      <c r="V110" s="384"/>
      <c r="W110" s="384"/>
      <c r="X110" s="384"/>
      <c r="Y110" s="384"/>
      <c r="Z110" s="384"/>
      <c r="AA110" s="384"/>
      <c r="AB110" s="384"/>
      <c r="AC110" s="394">
        <v>530418</v>
      </c>
      <c r="AD110" s="392" t="s">
        <v>1212</v>
      </c>
      <c r="AE110" s="392" t="s">
        <v>1148</v>
      </c>
      <c r="AF110" s="392" t="s">
        <v>264</v>
      </c>
      <c r="AG110" s="392" t="s">
        <v>264</v>
      </c>
      <c r="AH110" s="394" t="s">
        <v>846</v>
      </c>
      <c r="AI110" s="405" t="s">
        <v>1213</v>
      </c>
      <c r="AJ110" s="406">
        <v>110705</v>
      </c>
      <c r="AQ110" s="325"/>
      <c r="AR110" s="384"/>
      <c r="AS110" s="384"/>
      <c r="AT110" s="384"/>
      <c r="AU110" s="384"/>
      <c r="AV110" s="384"/>
      <c r="AW110" s="384"/>
      <c r="AY110" s="384"/>
      <c r="AZ110" s="384"/>
      <c r="BA110" s="384"/>
    </row>
    <row r="111" spans="1:53" s="324" customFormat="1" ht="34.5" customHeight="1">
      <c r="A111" s="384"/>
      <c r="B111" s="384"/>
      <c r="C111" s="384"/>
      <c r="D111" s="440" t="s">
        <v>1214</v>
      </c>
      <c r="E111" s="342" t="s">
        <v>1215</v>
      </c>
      <c r="F111" s="341" t="s">
        <v>1216</v>
      </c>
      <c r="G111" s="341" t="s">
        <v>1166</v>
      </c>
      <c r="H111" s="351" t="s">
        <v>1210</v>
      </c>
      <c r="I111" s="441" t="s">
        <v>1217</v>
      </c>
      <c r="J111" s="364"/>
      <c r="K111" s="364"/>
      <c r="L111" s="364"/>
      <c r="M111" s="364"/>
      <c r="N111" s="364"/>
      <c r="O111" s="364"/>
      <c r="P111" s="364"/>
      <c r="Q111" s="364"/>
      <c r="R111" s="364"/>
      <c r="S111" s="364"/>
      <c r="T111" s="384"/>
      <c r="U111" s="384"/>
      <c r="V111" s="384"/>
      <c r="W111" s="384"/>
      <c r="X111" s="384"/>
      <c r="Y111" s="384"/>
      <c r="Z111" s="384"/>
      <c r="AA111" s="384"/>
      <c r="AB111" s="384"/>
      <c r="AC111" s="394">
        <v>530419</v>
      </c>
      <c r="AD111" s="392" t="s">
        <v>1218</v>
      </c>
      <c r="AE111" s="392" t="s">
        <v>1148</v>
      </c>
      <c r="AF111" s="392" t="s">
        <v>264</v>
      </c>
      <c r="AG111" s="392" t="s">
        <v>264</v>
      </c>
      <c r="AH111" s="394" t="s">
        <v>846</v>
      </c>
      <c r="AI111" s="405" t="s">
        <v>1219</v>
      </c>
      <c r="AJ111" s="406">
        <v>110706</v>
      </c>
      <c r="AQ111" s="325"/>
      <c r="AR111" s="384"/>
      <c r="AS111" s="384"/>
      <c r="AT111" s="384"/>
      <c r="AU111" s="384"/>
      <c r="AV111" s="384"/>
      <c r="AW111" s="384"/>
      <c r="AY111" s="384"/>
      <c r="AZ111" s="384"/>
      <c r="BA111" s="384"/>
    </row>
    <row r="112" spans="1:53" s="324" customFormat="1" ht="34.5" customHeight="1">
      <c r="A112" s="384"/>
      <c r="B112" s="384"/>
      <c r="C112" s="384"/>
      <c r="D112" s="440" t="s">
        <v>1220</v>
      </c>
      <c r="E112" s="342" t="s">
        <v>1221</v>
      </c>
      <c r="F112" s="341" t="s">
        <v>1222</v>
      </c>
      <c r="G112" s="341" t="s">
        <v>1166</v>
      </c>
      <c r="H112" s="351" t="s">
        <v>1210</v>
      </c>
      <c r="I112" s="441" t="s">
        <v>1223</v>
      </c>
      <c r="J112" s="364"/>
      <c r="K112" s="364"/>
      <c r="L112" s="364"/>
      <c r="M112" s="364"/>
      <c r="N112" s="364"/>
      <c r="O112" s="364"/>
      <c r="P112" s="364"/>
      <c r="Q112" s="364"/>
      <c r="R112" s="364"/>
      <c r="S112" s="364"/>
      <c r="T112" s="384"/>
      <c r="U112" s="384"/>
      <c r="V112" s="384"/>
      <c r="W112" s="384"/>
      <c r="X112" s="384"/>
      <c r="Y112" s="384"/>
      <c r="Z112" s="384"/>
      <c r="AA112" s="384"/>
      <c r="AB112" s="384"/>
      <c r="AC112" s="394">
        <v>530501</v>
      </c>
      <c r="AD112" s="392" t="s">
        <v>1224</v>
      </c>
      <c r="AE112" s="392" t="s">
        <v>872</v>
      </c>
      <c r="AF112" s="392" t="s">
        <v>264</v>
      </c>
      <c r="AG112" s="392" t="s">
        <v>264</v>
      </c>
      <c r="AH112" s="394" t="s">
        <v>846</v>
      </c>
      <c r="AI112" s="405" t="s">
        <v>1225</v>
      </c>
      <c r="AJ112" s="406">
        <v>110708</v>
      </c>
      <c r="AQ112" s="325"/>
      <c r="AR112" s="384"/>
      <c r="AS112" s="384"/>
      <c r="AT112" s="384"/>
      <c r="AU112" s="384"/>
      <c r="AV112" s="384"/>
      <c r="AW112" s="384"/>
      <c r="AY112" s="384"/>
      <c r="AZ112" s="384"/>
      <c r="BA112" s="384"/>
    </row>
    <row r="113" spans="1:53" s="324" customFormat="1" ht="34.5" customHeight="1">
      <c r="A113" s="384"/>
      <c r="B113" s="384"/>
      <c r="C113" s="384"/>
      <c r="D113" s="440" t="s">
        <v>1226</v>
      </c>
      <c r="E113" s="342" t="s">
        <v>1227</v>
      </c>
      <c r="F113" s="341" t="s">
        <v>1228</v>
      </c>
      <c r="G113" s="341" t="s">
        <v>1166</v>
      </c>
      <c r="H113" s="351" t="s">
        <v>1210</v>
      </c>
      <c r="I113" s="441" t="s">
        <v>1229</v>
      </c>
      <c r="J113" s="364"/>
      <c r="K113" s="364"/>
      <c r="L113" s="364"/>
      <c r="M113" s="364"/>
      <c r="N113" s="364"/>
      <c r="O113" s="364"/>
      <c r="P113" s="364"/>
      <c r="Q113" s="364"/>
      <c r="R113" s="364"/>
      <c r="S113" s="364"/>
      <c r="T113" s="384"/>
      <c r="U113" s="384"/>
      <c r="V113" s="384"/>
      <c r="W113" s="384"/>
      <c r="X113" s="384"/>
      <c r="Y113" s="384"/>
      <c r="Z113" s="384"/>
      <c r="AA113" s="384"/>
      <c r="AB113" s="384"/>
      <c r="AC113" s="394">
        <v>530502</v>
      </c>
      <c r="AD113" s="392" t="s">
        <v>1230</v>
      </c>
      <c r="AE113" s="392" t="s">
        <v>872</v>
      </c>
      <c r="AF113" s="392" t="s">
        <v>264</v>
      </c>
      <c r="AG113" s="392" t="s">
        <v>264</v>
      </c>
      <c r="AH113" s="394" t="s">
        <v>846</v>
      </c>
      <c r="AI113" s="405" t="s">
        <v>1231</v>
      </c>
      <c r="AJ113" s="406">
        <v>110709</v>
      </c>
      <c r="AQ113" s="325"/>
      <c r="AR113" s="384"/>
      <c r="AS113" s="384"/>
      <c r="AT113" s="384"/>
      <c r="AU113" s="384"/>
      <c r="AV113" s="384"/>
      <c r="AW113" s="384"/>
      <c r="AY113" s="384"/>
      <c r="AZ113" s="384"/>
      <c r="BA113" s="384"/>
    </row>
    <row r="114" spans="1:53" s="324" customFormat="1" ht="34.5" customHeight="1">
      <c r="A114" s="384"/>
      <c r="B114" s="384"/>
      <c r="C114" s="384"/>
      <c r="D114" s="440" t="s">
        <v>1232</v>
      </c>
      <c r="E114" s="342" t="s">
        <v>1233</v>
      </c>
      <c r="F114" s="341" t="s">
        <v>1234</v>
      </c>
      <c r="G114" s="341" t="s">
        <v>1166</v>
      </c>
      <c r="H114" s="351" t="s">
        <v>1210</v>
      </c>
      <c r="I114" s="441" t="s">
        <v>1235</v>
      </c>
      <c r="J114" s="364"/>
      <c r="K114" s="364"/>
      <c r="L114" s="364"/>
      <c r="M114" s="364"/>
      <c r="N114" s="364"/>
      <c r="O114" s="364"/>
      <c r="P114" s="364"/>
      <c r="Q114" s="364"/>
      <c r="R114" s="364"/>
      <c r="S114" s="364"/>
      <c r="T114" s="384"/>
      <c r="U114" s="384"/>
      <c r="V114" s="384"/>
      <c r="W114" s="384"/>
      <c r="X114" s="384"/>
      <c r="Y114" s="384"/>
      <c r="Z114" s="384"/>
      <c r="AA114" s="384"/>
      <c r="AB114" s="384"/>
      <c r="AC114" s="394">
        <v>530503</v>
      </c>
      <c r="AD114" s="392" t="s">
        <v>1236</v>
      </c>
      <c r="AE114" s="392" t="s">
        <v>872</v>
      </c>
      <c r="AF114" s="392" t="s">
        <v>264</v>
      </c>
      <c r="AG114" s="392" t="s">
        <v>264</v>
      </c>
      <c r="AH114" s="394" t="s">
        <v>846</v>
      </c>
      <c r="AI114" s="405" t="s">
        <v>1237</v>
      </c>
      <c r="AJ114" s="406">
        <v>110710</v>
      </c>
      <c r="AQ114" s="325"/>
      <c r="AR114" s="384"/>
      <c r="AS114" s="384"/>
      <c r="AT114" s="384"/>
      <c r="AU114" s="384"/>
      <c r="AV114" s="384"/>
      <c r="AW114" s="384"/>
      <c r="AY114" s="384"/>
      <c r="AZ114" s="384"/>
      <c r="BA114" s="384"/>
    </row>
    <row r="115" spans="1:53" s="324" customFormat="1" ht="34.5" customHeight="1">
      <c r="A115" s="384"/>
      <c r="B115" s="384"/>
      <c r="C115" s="384"/>
      <c r="D115" s="440" t="s">
        <v>1238</v>
      </c>
      <c r="E115" s="342" t="s">
        <v>1239</v>
      </c>
      <c r="F115" s="341" t="s">
        <v>1240</v>
      </c>
      <c r="G115" s="341" t="s">
        <v>1166</v>
      </c>
      <c r="H115" s="351" t="s">
        <v>1210</v>
      </c>
      <c r="I115" s="441" t="s">
        <v>1241</v>
      </c>
      <c r="J115" s="364"/>
      <c r="K115" s="364"/>
      <c r="L115" s="364"/>
      <c r="M115" s="364"/>
      <c r="N115" s="364"/>
      <c r="O115" s="364"/>
      <c r="P115" s="364"/>
      <c r="Q115" s="364"/>
      <c r="R115" s="364"/>
      <c r="S115" s="364"/>
      <c r="T115" s="384"/>
      <c r="U115" s="384"/>
      <c r="V115" s="384"/>
      <c r="W115" s="384"/>
      <c r="X115" s="384"/>
      <c r="Y115" s="384"/>
      <c r="Z115" s="384"/>
      <c r="AA115" s="384"/>
      <c r="AB115" s="384"/>
      <c r="AC115" s="394">
        <v>530504</v>
      </c>
      <c r="AD115" s="392" t="s">
        <v>1242</v>
      </c>
      <c r="AE115" s="392" t="s">
        <v>872</v>
      </c>
      <c r="AF115" s="392" t="s">
        <v>264</v>
      </c>
      <c r="AG115" s="392" t="s">
        <v>264</v>
      </c>
      <c r="AH115" s="394" t="s">
        <v>846</v>
      </c>
      <c r="AI115" s="405" t="s">
        <v>1243</v>
      </c>
      <c r="AJ115" s="406">
        <v>110711</v>
      </c>
      <c r="AQ115" s="325"/>
      <c r="AR115" s="384"/>
      <c r="AS115" s="384"/>
      <c r="AT115" s="384"/>
      <c r="AU115" s="384"/>
      <c r="AV115" s="384"/>
      <c r="AW115" s="384"/>
      <c r="AY115" s="384"/>
      <c r="AZ115" s="384"/>
      <c r="BA115" s="384"/>
    </row>
    <row r="116" spans="1:53" s="324" customFormat="1" ht="34.5" customHeight="1">
      <c r="A116" s="384"/>
      <c r="B116" s="384"/>
      <c r="C116" s="384"/>
      <c r="D116" s="440" t="s">
        <v>1244</v>
      </c>
      <c r="E116" s="342" t="s">
        <v>1245</v>
      </c>
      <c r="F116" s="341"/>
      <c r="G116" s="341" t="s">
        <v>1166</v>
      </c>
      <c r="H116" s="351" t="s">
        <v>1167</v>
      </c>
      <c r="I116" s="441" t="s">
        <v>1246</v>
      </c>
      <c r="J116" s="364"/>
      <c r="K116" s="364"/>
      <c r="L116" s="364"/>
      <c r="M116" s="364"/>
      <c r="N116" s="364"/>
      <c r="O116" s="364"/>
      <c r="P116" s="364"/>
      <c r="Q116" s="364"/>
      <c r="R116" s="364"/>
      <c r="S116" s="364"/>
      <c r="T116" s="384"/>
      <c r="U116" s="384"/>
      <c r="V116" s="384"/>
      <c r="W116" s="384"/>
      <c r="X116" s="384"/>
      <c r="Y116" s="384"/>
      <c r="Z116" s="384"/>
      <c r="AA116" s="384"/>
      <c r="AB116" s="384"/>
      <c r="AC116" s="394">
        <v>530505</v>
      </c>
      <c r="AD116" s="392" t="s">
        <v>1247</v>
      </c>
      <c r="AE116" s="392" t="s">
        <v>872</v>
      </c>
      <c r="AF116" s="392" t="s">
        <v>264</v>
      </c>
      <c r="AG116" s="392" t="s">
        <v>264</v>
      </c>
      <c r="AH116" s="394" t="s">
        <v>846</v>
      </c>
      <c r="AI116" s="405" t="s">
        <v>1248</v>
      </c>
      <c r="AJ116" s="406">
        <v>110712</v>
      </c>
      <c r="AQ116" s="325"/>
      <c r="AR116" s="384"/>
      <c r="AS116" s="384"/>
      <c r="AT116" s="384"/>
      <c r="AU116" s="384"/>
      <c r="AV116" s="384"/>
      <c r="AW116" s="384"/>
      <c r="AY116" s="384"/>
      <c r="AZ116" s="384"/>
      <c r="BA116" s="384"/>
    </row>
    <row r="117" spans="1:53" s="324" customFormat="1" ht="34.5" customHeight="1">
      <c r="A117" s="384"/>
      <c r="B117" s="384"/>
      <c r="C117" s="384"/>
      <c r="D117" s="440" t="s">
        <v>1249</v>
      </c>
      <c r="E117" s="342" t="s">
        <v>1250</v>
      </c>
      <c r="F117" s="341"/>
      <c r="G117" s="341" t="s">
        <v>1166</v>
      </c>
      <c r="H117" s="351" t="s">
        <v>1167</v>
      </c>
      <c r="I117" s="441" t="s">
        <v>1251</v>
      </c>
      <c r="J117" s="364"/>
      <c r="K117" s="364"/>
      <c r="L117" s="364"/>
      <c r="M117" s="364"/>
      <c r="N117" s="364"/>
      <c r="O117" s="364"/>
      <c r="P117" s="364"/>
      <c r="Q117" s="364"/>
      <c r="R117" s="364"/>
      <c r="S117" s="364"/>
      <c r="T117" s="384"/>
      <c r="U117" s="384"/>
      <c r="V117" s="384"/>
      <c r="W117" s="384"/>
      <c r="X117" s="384"/>
      <c r="Y117" s="384"/>
      <c r="Z117" s="384"/>
      <c r="AA117" s="384"/>
      <c r="AB117" s="384"/>
      <c r="AC117" s="394">
        <v>530506</v>
      </c>
      <c r="AD117" s="392" t="s">
        <v>1252</v>
      </c>
      <c r="AE117" s="392" t="s">
        <v>872</v>
      </c>
      <c r="AF117" s="392" t="s">
        <v>264</v>
      </c>
      <c r="AG117" s="392" t="s">
        <v>264</v>
      </c>
      <c r="AH117" s="394" t="s">
        <v>846</v>
      </c>
      <c r="AI117" s="405" t="s">
        <v>1253</v>
      </c>
      <c r="AJ117" s="406">
        <v>110713</v>
      </c>
      <c r="AQ117" s="325"/>
      <c r="AR117" s="384"/>
      <c r="AS117" s="384"/>
      <c r="AT117" s="384"/>
      <c r="AU117" s="384"/>
      <c r="AV117" s="384"/>
      <c r="AW117" s="384"/>
      <c r="AY117" s="384"/>
      <c r="AZ117" s="384"/>
      <c r="BA117" s="384"/>
    </row>
    <row r="118" spans="1:53" s="324" customFormat="1" ht="34.5" customHeight="1">
      <c r="A118" s="384"/>
      <c r="B118" s="384"/>
      <c r="C118" s="384"/>
      <c r="D118" s="440" t="s">
        <v>1254</v>
      </c>
      <c r="E118" s="342" t="s">
        <v>1255</v>
      </c>
      <c r="F118" s="341"/>
      <c r="G118" s="341" t="s">
        <v>1166</v>
      </c>
      <c r="H118" s="351" t="s">
        <v>1191</v>
      </c>
      <c r="I118" s="441" t="s">
        <v>1192</v>
      </c>
      <c r="J118" s="364"/>
      <c r="K118" s="364"/>
      <c r="L118" s="364"/>
      <c r="M118" s="364"/>
      <c r="N118" s="364"/>
      <c r="O118" s="364"/>
      <c r="P118" s="364"/>
      <c r="Q118" s="364"/>
      <c r="R118" s="364"/>
      <c r="S118" s="364"/>
      <c r="T118" s="384"/>
      <c r="U118" s="384"/>
      <c r="V118" s="384"/>
      <c r="W118" s="384"/>
      <c r="X118" s="384"/>
      <c r="Y118" s="384"/>
      <c r="Z118" s="384"/>
      <c r="AA118" s="384"/>
      <c r="AB118" s="384"/>
      <c r="AC118" s="394">
        <v>530515</v>
      </c>
      <c r="AD118" s="392" t="s">
        <v>1256</v>
      </c>
      <c r="AE118" s="392" t="s">
        <v>872</v>
      </c>
      <c r="AF118" s="392" t="s">
        <v>264</v>
      </c>
      <c r="AG118" s="392" t="s">
        <v>264</v>
      </c>
      <c r="AH118" s="394" t="s">
        <v>846</v>
      </c>
      <c r="AI118" s="405" t="s">
        <v>1257</v>
      </c>
      <c r="AJ118" s="406">
        <v>110714</v>
      </c>
      <c r="AQ118" s="325"/>
      <c r="AR118" s="384"/>
      <c r="AS118" s="384"/>
      <c r="AT118" s="384"/>
      <c r="AU118" s="384"/>
      <c r="AV118" s="384"/>
      <c r="AW118" s="384"/>
      <c r="AY118" s="384"/>
      <c r="AZ118" s="384"/>
      <c r="BA118" s="384"/>
    </row>
    <row r="119" spans="1:53" s="324" customFormat="1" ht="34.5" customHeight="1">
      <c r="A119" s="384"/>
      <c r="B119" s="384"/>
      <c r="C119" s="384"/>
      <c r="D119" s="440" t="s">
        <v>1258</v>
      </c>
      <c r="E119" s="342" t="s">
        <v>1259</v>
      </c>
      <c r="F119" s="341"/>
      <c r="G119" s="341" t="s">
        <v>1166</v>
      </c>
      <c r="H119" s="351" t="s">
        <v>1191</v>
      </c>
      <c r="I119" s="441" t="s">
        <v>1204</v>
      </c>
      <c r="J119" s="364"/>
      <c r="K119" s="364"/>
      <c r="L119" s="364"/>
      <c r="M119" s="364"/>
      <c r="N119" s="364"/>
      <c r="O119" s="364"/>
      <c r="P119" s="364"/>
      <c r="Q119" s="364"/>
      <c r="R119" s="364"/>
      <c r="S119" s="364"/>
      <c r="T119" s="384"/>
      <c r="U119" s="384"/>
      <c r="V119" s="384"/>
      <c r="W119" s="384"/>
      <c r="X119" s="384"/>
      <c r="Y119" s="384"/>
      <c r="Z119" s="384"/>
      <c r="AA119" s="384"/>
      <c r="AB119" s="384"/>
      <c r="AC119" s="394">
        <v>530516</v>
      </c>
      <c r="AD119" s="392" t="s">
        <v>1260</v>
      </c>
      <c r="AE119" s="392" t="s">
        <v>872</v>
      </c>
      <c r="AF119" s="392" t="s">
        <v>264</v>
      </c>
      <c r="AG119" s="392" t="s">
        <v>264</v>
      </c>
      <c r="AH119" s="394" t="s">
        <v>846</v>
      </c>
      <c r="AI119" s="405" t="s">
        <v>1261</v>
      </c>
      <c r="AJ119" s="406">
        <v>110715</v>
      </c>
      <c r="AQ119" s="325"/>
      <c r="AR119" s="384"/>
      <c r="AS119" s="384"/>
      <c r="AT119" s="384"/>
      <c r="AU119" s="384"/>
      <c r="AV119" s="384"/>
      <c r="AW119" s="384"/>
      <c r="AY119" s="384"/>
      <c r="AZ119" s="384"/>
      <c r="BA119" s="384"/>
    </row>
    <row r="120" spans="1:53" s="324" customFormat="1" ht="34.5" customHeight="1">
      <c r="A120" s="384"/>
      <c r="B120" s="384"/>
      <c r="C120" s="384"/>
      <c r="D120" s="440" t="s">
        <v>1262</v>
      </c>
      <c r="E120" s="342" t="s">
        <v>1263</v>
      </c>
      <c r="F120" s="341"/>
      <c r="G120" s="341" t="s">
        <v>1166</v>
      </c>
      <c r="H120" s="351" t="s">
        <v>1210</v>
      </c>
      <c r="I120" s="441" t="s">
        <v>1211</v>
      </c>
      <c r="J120" s="364"/>
      <c r="K120" s="364"/>
      <c r="L120" s="364"/>
      <c r="M120" s="364"/>
      <c r="N120" s="364"/>
      <c r="O120" s="364"/>
      <c r="P120" s="364"/>
      <c r="Q120" s="364"/>
      <c r="R120" s="364"/>
      <c r="S120" s="364"/>
      <c r="T120" s="384"/>
      <c r="U120" s="384"/>
      <c r="V120" s="384"/>
      <c r="W120" s="384"/>
      <c r="X120" s="384"/>
      <c r="Y120" s="384"/>
      <c r="Z120" s="384"/>
      <c r="AA120" s="384"/>
      <c r="AB120" s="384"/>
      <c r="AC120" s="394">
        <v>530601</v>
      </c>
      <c r="AD120" s="392" t="s">
        <v>1264</v>
      </c>
      <c r="AE120" s="392" t="s">
        <v>872</v>
      </c>
      <c r="AF120" s="392" t="s">
        <v>264</v>
      </c>
      <c r="AG120" s="392" t="s">
        <v>264</v>
      </c>
      <c r="AH120" s="394" t="s">
        <v>846</v>
      </c>
      <c r="AI120" s="405" t="s">
        <v>1265</v>
      </c>
      <c r="AJ120" s="406">
        <v>110716</v>
      </c>
      <c r="AQ120" s="325"/>
      <c r="AR120" s="384"/>
      <c r="AS120" s="384"/>
      <c r="AT120" s="384"/>
      <c r="AU120" s="384"/>
      <c r="AV120" s="384"/>
      <c r="AW120" s="384"/>
      <c r="AY120" s="384"/>
      <c r="AZ120" s="384"/>
      <c r="BA120" s="384"/>
    </row>
    <row r="121" spans="1:53" s="324" customFormat="1" ht="34.5" customHeight="1">
      <c r="A121" s="384"/>
      <c r="B121" s="384"/>
      <c r="C121" s="384"/>
      <c r="D121" s="609" t="s">
        <v>1266</v>
      </c>
      <c r="E121" s="342" t="s">
        <v>1267</v>
      </c>
      <c r="F121" s="341"/>
      <c r="G121" s="341" t="s">
        <v>1166</v>
      </c>
      <c r="H121" s="351" t="s">
        <v>1167</v>
      </c>
      <c r="I121" s="441" t="s">
        <v>1246</v>
      </c>
      <c r="J121" s="364"/>
      <c r="K121" s="364"/>
      <c r="L121" s="364"/>
      <c r="M121" s="364"/>
      <c r="N121" s="364"/>
      <c r="O121" s="364"/>
      <c r="P121" s="364"/>
      <c r="Q121" s="364"/>
      <c r="R121" s="364"/>
      <c r="S121" s="364"/>
      <c r="T121" s="384"/>
      <c r="U121" s="384"/>
      <c r="V121" s="384"/>
      <c r="W121" s="384"/>
      <c r="X121" s="384"/>
      <c r="Y121" s="384"/>
      <c r="Z121" s="384"/>
      <c r="AA121" s="384"/>
      <c r="AB121" s="384"/>
      <c r="AC121" s="394">
        <v>530602</v>
      </c>
      <c r="AD121" s="392" t="s">
        <v>1268</v>
      </c>
      <c r="AE121" s="392" t="s">
        <v>872</v>
      </c>
      <c r="AF121" s="392" t="s">
        <v>264</v>
      </c>
      <c r="AG121" s="392" t="s">
        <v>264</v>
      </c>
      <c r="AH121" s="394" t="s">
        <v>846</v>
      </c>
      <c r="AI121" s="405" t="s">
        <v>1269</v>
      </c>
      <c r="AJ121" s="406">
        <v>110717</v>
      </c>
      <c r="AQ121" s="325"/>
      <c r="AR121" s="384"/>
      <c r="AS121" s="384"/>
      <c r="AT121" s="384"/>
      <c r="AU121" s="384"/>
      <c r="AV121" s="384"/>
      <c r="AW121" s="384"/>
      <c r="AY121" s="384"/>
      <c r="AZ121" s="384"/>
      <c r="BA121" s="384"/>
    </row>
    <row r="122" spans="1:53" s="324" customFormat="1" ht="34.5" customHeight="1">
      <c r="A122" s="384"/>
      <c r="B122" s="384"/>
      <c r="C122" s="384"/>
      <c r="D122" s="440" t="s">
        <v>1270</v>
      </c>
      <c r="E122" s="342" t="s">
        <v>1271</v>
      </c>
      <c r="F122" s="341" t="s">
        <v>1272</v>
      </c>
      <c r="G122" s="341" t="s">
        <v>821</v>
      </c>
      <c r="H122" s="351" t="s">
        <v>1273</v>
      </c>
      <c r="I122" s="441" t="s">
        <v>1274</v>
      </c>
      <c r="J122" s="364"/>
      <c r="K122" s="364"/>
      <c r="L122" s="364"/>
      <c r="M122" s="364"/>
      <c r="N122" s="364"/>
      <c r="O122" s="364"/>
      <c r="P122" s="364"/>
      <c r="Q122" s="364"/>
      <c r="R122" s="364"/>
      <c r="S122" s="364"/>
      <c r="T122" s="384"/>
      <c r="U122" s="384"/>
      <c r="V122" s="384"/>
      <c r="W122" s="384"/>
      <c r="X122" s="384"/>
      <c r="Y122" s="384"/>
      <c r="Z122" s="384"/>
      <c r="AA122" s="384"/>
      <c r="AB122" s="384"/>
      <c r="AC122" s="394">
        <v>530604</v>
      </c>
      <c r="AD122" s="392" t="s">
        <v>1275</v>
      </c>
      <c r="AE122" s="392" t="s">
        <v>872</v>
      </c>
      <c r="AF122" s="392" t="s">
        <v>264</v>
      </c>
      <c r="AG122" s="392" t="s">
        <v>264</v>
      </c>
      <c r="AH122" s="394" t="s">
        <v>846</v>
      </c>
      <c r="AI122" s="405" t="s">
        <v>1044</v>
      </c>
      <c r="AJ122" s="406">
        <v>110718</v>
      </c>
      <c r="AQ122" s="325"/>
      <c r="AR122" s="384"/>
      <c r="AS122" s="384"/>
      <c r="AT122" s="384"/>
      <c r="AU122" s="384"/>
      <c r="AV122" s="384"/>
      <c r="AW122" s="384"/>
      <c r="AY122" s="384"/>
      <c r="AZ122" s="384"/>
      <c r="BA122" s="384"/>
    </row>
    <row r="123" spans="1:53" s="324" customFormat="1" ht="34.5" customHeight="1">
      <c r="A123" s="384"/>
      <c r="B123" s="384"/>
      <c r="C123" s="384"/>
      <c r="D123" s="440" t="s">
        <v>818</v>
      </c>
      <c r="E123" s="342" t="s">
        <v>819</v>
      </c>
      <c r="F123" s="341" t="s">
        <v>820</v>
      </c>
      <c r="G123" s="341" t="s">
        <v>821</v>
      </c>
      <c r="H123" s="351" t="s">
        <v>1273</v>
      </c>
      <c r="I123" s="441" t="s">
        <v>1276</v>
      </c>
      <c r="J123" s="364"/>
      <c r="K123" s="364"/>
      <c r="L123" s="364"/>
      <c r="M123" s="364"/>
      <c r="N123" s="364"/>
      <c r="O123" s="364"/>
      <c r="P123" s="364"/>
      <c r="Q123" s="364"/>
      <c r="R123" s="364"/>
      <c r="S123" s="364"/>
      <c r="T123" s="384"/>
      <c r="U123" s="384"/>
      <c r="V123" s="384"/>
      <c r="W123" s="384"/>
      <c r="X123" s="384"/>
      <c r="Y123" s="384"/>
      <c r="Z123" s="384"/>
      <c r="AA123" s="384"/>
      <c r="AB123" s="384"/>
      <c r="AC123" s="394">
        <v>530605</v>
      </c>
      <c r="AD123" s="392" t="s">
        <v>1277</v>
      </c>
      <c r="AE123" s="392" t="s">
        <v>872</v>
      </c>
      <c r="AF123" s="392" t="s">
        <v>264</v>
      </c>
      <c r="AG123" s="392" t="s">
        <v>264</v>
      </c>
      <c r="AH123" s="394" t="s">
        <v>846</v>
      </c>
      <c r="AI123" s="405" t="s">
        <v>1278</v>
      </c>
      <c r="AJ123" s="406">
        <v>110719</v>
      </c>
      <c r="AQ123" s="325"/>
      <c r="AR123" s="384"/>
      <c r="AS123" s="384"/>
      <c r="AT123" s="384"/>
      <c r="AU123" s="384"/>
      <c r="AV123" s="384"/>
      <c r="AW123" s="384"/>
      <c r="AY123" s="384"/>
      <c r="AZ123" s="384"/>
      <c r="BA123" s="384"/>
    </row>
    <row r="124" spans="1:53" s="324" customFormat="1" ht="34.5" customHeight="1">
      <c r="A124" s="384"/>
      <c r="B124" s="384"/>
      <c r="C124" s="384"/>
      <c r="D124" s="440" t="s">
        <v>1279</v>
      </c>
      <c r="E124" s="342" t="s">
        <v>1280</v>
      </c>
      <c r="F124" s="341" t="s">
        <v>1281</v>
      </c>
      <c r="G124" s="341" t="s">
        <v>821</v>
      </c>
      <c r="H124" s="351" t="s">
        <v>1273</v>
      </c>
      <c r="I124" s="441" t="s">
        <v>1282</v>
      </c>
      <c r="J124" s="364"/>
      <c r="K124" s="364"/>
      <c r="L124" s="364"/>
      <c r="M124" s="364"/>
      <c r="N124" s="364"/>
      <c r="O124" s="364"/>
      <c r="P124" s="364"/>
      <c r="Q124" s="364"/>
      <c r="R124" s="364"/>
      <c r="S124" s="364"/>
      <c r="T124" s="384"/>
      <c r="U124" s="384"/>
      <c r="V124" s="384"/>
      <c r="W124" s="384"/>
      <c r="X124" s="384"/>
      <c r="Y124" s="384"/>
      <c r="Z124" s="384"/>
      <c r="AA124" s="384"/>
      <c r="AB124" s="384"/>
      <c r="AC124" s="394">
        <v>530606</v>
      </c>
      <c r="AD124" s="392" t="s">
        <v>270</v>
      </c>
      <c r="AE124" s="392" t="s">
        <v>872</v>
      </c>
      <c r="AF124" s="392" t="s">
        <v>264</v>
      </c>
      <c r="AG124" s="392" t="s">
        <v>264</v>
      </c>
      <c r="AH124" s="394" t="s">
        <v>846</v>
      </c>
      <c r="AI124" s="405" t="s">
        <v>1283</v>
      </c>
      <c r="AJ124" s="406">
        <v>110799</v>
      </c>
      <c r="AQ124" s="325"/>
      <c r="AR124" s="384"/>
      <c r="AS124" s="384"/>
      <c r="AT124" s="384"/>
      <c r="AU124" s="384"/>
      <c r="AV124" s="384"/>
      <c r="AW124" s="384"/>
      <c r="AY124" s="384"/>
      <c r="AZ124" s="384"/>
      <c r="BA124" s="384"/>
    </row>
    <row r="125" spans="1:53" s="324" customFormat="1" ht="34.5" customHeight="1">
      <c r="A125" s="384"/>
      <c r="B125" s="384"/>
      <c r="C125" s="384"/>
      <c r="D125" s="440" t="s">
        <v>1284</v>
      </c>
      <c r="E125" s="342" t="s">
        <v>1285</v>
      </c>
      <c r="F125" s="341" t="s">
        <v>1286</v>
      </c>
      <c r="G125" s="341" t="s">
        <v>821</v>
      </c>
      <c r="H125" s="351" t="s">
        <v>1273</v>
      </c>
      <c r="I125" s="441" t="s">
        <v>1287</v>
      </c>
      <c r="J125" s="364"/>
      <c r="K125" s="364"/>
      <c r="L125" s="364"/>
      <c r="M125" s="364"/>
      <c r="N125" s="364"/>
      <c r="O125" s="364"/>
      <c r="P125" s="364"/>
      <c r="Q125" s="364"/>
      <c r="R125" s="364"/>
      <c r="S125" s="364"/>
      <c r="T125" s="384"/>
      <c r="U125" s="384"/>
      <c r="V125" s="384"/>
      <c r="W125" s="384"/>
      <c r="X125" s="384"/>
      <c r="Y125" s="384"/>
      <c r="Z125" s="384"/>
      <c r="AA125" s="384"/>
      <c r="AB125" s="384"/>
      <c r="AC125" s="394">
        <v>530607</v>
      </c>
      <c r="AD125" s="392" t="s">
        <v>1288</v>
      </c>
      <c r="AE125" s="392" t="s">
        <v>872</v>
      </c>
      <c r="AF125" s="392" t="s">
        <v>264</v>
      </c>
      <c r="AG125" s="392" t="s">
        <v>264</v>
      </c>
      <c r="AH125" s="394" t="s">
        <v>846</v>
      </c>
      <c r="AI125" s="405" t="s">
        <v>1289</v>
      </c>
      <c r="AJ125" s="406">
        <v>110800</v>
      </c>
      <c r="AQ125" s="325"/>
      <c r="AR125" s="384"/>
      <c r="AS125" s="384"/>
      <c r="AT125" s="384"/>
      <c r="AU125" s="384"/>
      <c r="AV125" s="384"/>
      <c r="AW125" s="384"/>
      <c r="AY125" s="384"/>
      <c r="AZ125" s="384"/>
      <c r="BA125" s="384"/>
    </row>
    <row r="126" spans="1:53" s="324" customFormat="1" ht="34.5" customHeight="1">
      <c r="A126" s="384"/>
      <c r="B126" s="384"/>
      <c r="C126" s="384"/>
      <c r="D126" s="440" t="s">
        <v>1290</v>
      </c>
      <c r="E126" s="342" t="s">
        <v>1291</v>
      </c>
      <c r="F126" s="341" t="s">
        <v>1292</v>
      </c>
      <c r="G126" s="341" t="s">
        <v>821</v>
      </c>
      <c r="H126" s="351" t="s">
        <v>1273</v>
      </c>
      <c r="I126" s="441" t="s">
        <v>1293</v>
      </c>
      <c r="J126" s="364"/>
      <c r="K126" s="364"/>
      <c r="L126" s="364"/>
      <c r="M126" s="364"/>
      <c r="N126" s="364"/>
      <c r="O126" s="364"/>
      <c r="P126" s="364"/>
      <c r="Q126" s="364"/>
      <c r="R126" s="364"/>
      <c r="S126" s="364"/>
      <c r="T126" s="384"/>
      <c r="U126" s="384"/>
      <c r="V126" s="384"/>
      <c r="W126" s="384"/>
      <c r="X126" s="384"/>
      <c r="Y126" s="384"/>
      <c r="Z126" s="384"/>
      <c r="AA126" s="384"/>
      <c r="AB126" s="384"/>
      <c r="AC126" s="394">
        <v>530608</v>
      </c>
      <c r="AD126" s="392" t="s">
        <v>1294</v>
      </c>
      <c r="AE126" s="392" t="s">
        <v>872</v>
      </c>
      <c r="AF126" s="392" t="s">
        <v>264</v>
      </c>
      <c r="AG126" s="392" t="s">
        <v>264</v>
      </c>
      <c r="AH126" s="394" t="s">
        <v>846</v>
      </c>
      <c r="AI126" s="405" t="s">
        <v>1295</v>
      </c>
      <c r="AJ126" s="406">
        <v>110801</v>
      </c>
      <c r="AQ126" s="325"/>
      <c r="AR126" s="384"/>
      <c r="AS126" s="384"/>
      <c r="AT126" s="384"/>
      <c r="AU126" s="384"/>
      <c r="AV126" s="384"/>
      <c r="AW126" s="384"/>
      <c r="AY126" s="384"/>
      <c r="AZ126" s="384"/>
      <c r="BA126" s="384"/>
    </row>
    <row r="127" spans="1:53" s="324" customFormat="1" ht="34.5" customHeight="1">
      <c r="A127" s="384"/>
      <c r="B127" s="384"/>
      <c r="C127" s="384"/>
      <c r="D127" s="440" t="s">
        <v>1296</v>
      </c>
      <c r="E127" s="342" t="s">
        <v>1297</v>
      </c>
      <c r="F127" s="341" t="s">
        <v>1298</v>
      </c>
      <c r="G127" s="341" t="s">
        <v>821</v>
      </c>
      <c r="H127" s="351" t="s">
        <v>1273</v>
      </c>
      <c r="I127" s="441" t="s">
        <v>1299</v>
      </c>
      <c r="J127" s="364"/>
      <c r="K127" s="364"/>
      <c r="L127" s="364"/>
      <c r="M127" s="364"/>
      <c r="N127" s="364"/>
      <c r="O127" s="364"/>
      <c r="P127" s="364"/>
      <c r="Q127" s="364"/>
      <c r="R127" s="364"/>
      <c r="S127" s="364"/>
      <c r="T127" s="384"/>
      <c r="U127" s="384"/>
      <c r="V127" s="384"/>
      <c r="W127" s="384"/>
      <c r="X127" s="384"/>
      <c r="Y127" s="384"/>
      <c r="Z127" s="384"/>
      <c r="AA127" s="384"/>
      <c r="AB127" s="384"/>
      <c r="AC127" s="394">
        <v>530609</v>
      </c>
      <c r="AD127" s="392" t="s">
        <v>1300</v>
      </c>
      <c r="AE127" s="392" t="s">
        <v>872</v>
      </c>
      <c r="AF127" s="392" t="s">
        <v>264</v>
      </c>
      <c r="AG127" s="392" t="s">
        <v>264</v>
      </c>
      <c r="AH127" s="394" t="s">
        <v>846</v>
      </c>
      <c r="AI127" s="405" t="s">
        <v>1301</v>
      </c>
      <c r="AJ127" s="406">
        <v>110802</v>
      </c>
      <c r="AQ127" s="325"/>
      <c r="AR127" s="384"/>
      <c r="AS127" s="384"/>
      <c r="AT127" s="384"/>
      <c r="AU127" s="384"/>
      <c r="AV127" s="384"/>
      <c r="AW127" s="384"/>
      <c r="AY127" s="384"/>
      <c r="AZ127" s="384"/>
      <c r="BA127" s="384"/>
    </row>
    <row r="128" spans="1:53" s="324" customFormat="1" ht="34.5" customHeight="1">
      <c r="A128" s="384"/>
      <c r="B128" s="384"/>
      <c r="C128" s="384"/>
      <c r="D128" s="440" t="s">
        <v>1302</v>
      </c>
      <c r="E128" s="342" t="s">
        <v>1303</v>
      </c>
      <c r="F128" s="341" t="s">
        <v>1304</v>
      </c>
      <c r="G128" s="341" t="s">
        <v>821</v>
      </c>
      <c r="H128" s="351" t="s">
        <v>1305</v>
      </c>
      <c r="I128" s="441" t="s">
        <v>1305</v>
      </c>
      <c r="J128" s="364"/>
      <c r="K128" s="364"/>
      <c r="L128" s="364"/>
      <c r="M128" s="364"/>
      <c r="N128" s="364"/>
      <c r="O128" s="364"/>
      <c r="P128" s="364"/>
      <c r="Q128" s="364"/>
      <c r="R128" s="364"/>
      <c r="S128" s="364"/>
      <c r="T128" s="384"/>
      <c r="U128" s="384"/>
      <c r="V128" s="384"/>
      <c r="W128" s="384"/>
      <c r="X128" s="384"/>
      <c r="Y128" s="384"/>
      <c r="Z128" s="384"/>
      <c r="AA128" s="384"/>
      <c r="AB128" s="384"/>
      <c r="AC128" s="394">
        <v>530611</v>
      </c>
      <c r="AD128" s="392" t="s">
        <v>1306</v>
      </c>
      <c r="AE128" s="392" t="s">
        <v>872</v>
      </c>
      <c r="AF128" s="392" t="s">
        <v>264</v>
      </c>
      <c r="AG128" s="392" t="s">
        <v>264</v>
      </c>
      <c r="AH128" s="394" t="s">
        <v>846</v>
      </c>
      <c r="AI128" s="405" t="s">
        <v>1307</v>
      </c>
      <c r="AJ128" s="406">
        <v>110803</v>
      </c>
      <c r="AQ128" s="325"/>
      <c r="AR128" s="384"/>
      <c r="AS128" s="384"/>
      <c r="AT128" s="384"/>
      <c r="AU128" s="384"/>
      <c r="AV128" s="384"/>
      <c r="AW128" s="384"/>
      <c r="AY128" s="384"/>
      <c r="AZ128" s="384"/>
      <c r="BA128" s="384"/>
    </row>
    <row r="129" spans="1:53" s="324" customFormat="1" ht="34.5" customHeight="1">
      <c r="A129" s="384"/>
      <c r="B129" s="384"/>
      <c r="C129" s="384"/>
      <c r="D129" s="440" t="s">
        <v>1308</v>
      </c>
      <c r="E129" s="342" t="s">
        <v>1309</v>
      </c>
      <c r="F129" s="341" t="s">
        <v>1310</v>
      </c>
      <c r="G129" s="341" t="s">
        <v>821</v>
      </c>
      <c r="H129" s="351" t="s">
        <v>1305</v>
      </c>
      <c r="I129" s="441" t="s">
        <v>1311</v>
      </c>
      <c r="J129" s="364"/>
      <c r="K129" s="364"/>
      <c r="L129" s="364"/>
      <c r="M129" s="364"/>
      <c r="N129" s="364"/>
      <c r="O129" s="364"/>
      <c r="P129" s="364"/>
      <c r="Q129" s="364"/>
      <c r="R129" s="364"/>
      <c r="S129" s="364"/>
      <c r="T129" s="384"/>
      <c r="U129" s="384"/>
      <c r="V129" s="384"/>
      <c r="W129" s="384"/>
      <c r="X129" s="384"/>
      <c r="Y129" s="384"/>
      <c r="Z129" s="384"/>
      <c r="AA129" s="384"/>
      <c r="AB129" s="384"/>
      <c r="AC129" s="394">
        <v>530612</v>
      </c>
      <c r="AD129" s="392" t="s">
        <v>1312</v>
      </c>
      <c r="AE129" s="392" t="s">
        <v>872</v>
      </c>
      <c r="AF129" s="392" t="s">
        <v>264</v>
      </c>
      <c r="AG129" s="392" t="s">
        <v>264</v>
      </c>
      <c r="AH129" s="394" t="s">
        <v>846</v>
      </c>
      <c r="AI129" s="405" t="s">
        <v>1313</v>
      </c>
      <c r="AJ129" s="406">
        <v>120000</v>
      </c>
      <c r="AQ129" s="325"/>
      <c r="AR129" s="384"/>
      <c r="AS129" s="384"/>
      <c r="AT129" s="384"/>
      <c r="AU129" s="384"/>
      <c r="AV129" s="384"/>
      <c r="AW129" s="384"/>
      <c r="AY129" s="384"/>
      <c r="AZ129" s="384"/>
      <c r="BA129" s="384"/>
    </row>
    <row r="130" spans="1:53" s="324" customFormat="1" ht="34.5" customHeight="1">
      <c r="A130" s="384"/>
      <c r="B130" s="384"/>
      <c r="C130" s="384"/>
      <c r="D130" s="440" t="s">
        <v>1314</v>
      </c>
      <c r="E130" s="342" t="s">
        <v>1315</v>
      </c>
      <c r="F130" s="341" t="s">
        <v>1316</v>
      </c>
      <c r="G130" s="341" t="s">
        <v>821</v>
      </c>
      <c r="H130" s="351" t="s">
        <v>1305</v>
      </c>
      <c r="I130" s="441" t="s">
        <v>1317</v>
      </c>
      <c r="J130" s="364"/>
      <c r="K130" s="364"/>
      <c r="L130" s="364"/>
      <c r="M130" s="364"/>
      <c r="N130" s="364"/>
      <c r="O130" s="364"/>
      <c r="P130" s="364"/>
      <c r="Q130" s="364"/>
      <c r="R130" s="364"/>
      <c r="S130" s="364"/>
      <c r="T130" s="384"/>
      <c r="U130" s="384"/>
      <c r="V130" s="384"/>
      <c r="W130" s="384"/>
      <c r="X130" s="384"/>
      <c r="Y130" s="384"/>
      <c r="Z130" s="384"/>
      <c r="AA130" s="384"/>
      <c r="AB130" s="384"/>
      <c r="AC130" s="394">
        <v>530613</v>
      </c>
      <c r="AD130" s="392" t="s">
        <v>1318</v>
      </c>
      <c r="AE130" s="392" t="s">
        <v>872</v>
      </c>
      <c r="AF130" s="392" t="s">
        <v>264</v>
      </c>
      <c r="AG130" s="392" t="s">
        <v>264</v>
      </c>
      <c r="AH130" s="394" t="s">
        <v>846</v>
      </c>
      <c r="AI130" s="405" t="s">
        <v>1319</v>
      </c>
      <c r="AJ130" s="406">
        <v>120100</v>
      </c>
      <c r="AQ130" s="325"/>
      <c r="AR130" s="384"/>
      <c r="AS130" s="384"/>
      <c r="AT130" s="384"/>
      <c r="AU130" s="384"/>
      <c r="AV130" s="384"/>
      <c r="AW130" s="384"/>
      <c r="AY130" s="384"/>
      <c r="AZ130" s="384"/>
      <c r="BA130" s="384"/>
    </row>
    <row r="131" spans="1:53" s="324" customFormat="1" ht="34.5" customHeight="1">
      <c r="A131" s="384"/>
      <c r="B131" s="384"/>
      <c r="C131" s="384"/>
      <c r="D131" s="440" t="s">
        <v>1320</v>
      </c>
      <c r="E131" s="342" t="s">
        <v>1321</v>
      </c>
      <c r="F131" s="341" t="s">
        <v>1322</v>
      </c>
      <c r="G131" s="341" t="s">
        <v>821</v>
      </c>
      <c r="H131" s="351" t="s">
        <v>1305</v>
      </c>
      <c r="I131" s="441" t="s">
        <v>1323</v>
      </c>
      <c r="J131" s="364"/>
      <c r="K131" s="364"/>
      <c r="L131" s="364"/>
      <c r="M131" s="364"/>
      <c r="N131" s="364"/>
      <c r="O131" s="364"/>
      <c r="P131" s="364"/>
      <c r="Q131" s="364"/>
      <c r="R131" s="364"/>
      <c r="S131" s="364"/>
      <c r="T131" s="384"/>
      <c r="U131" s="384"/>
      <c r="V131" s="384"/>
      <c r="W131" s="384"/>
      <c r="X131" s="384"/>
      <c r="Y131" s="384"/>
      <c r="Z131" s="384"/>
      <c r="AA131" s="384"/>
      <c r="AB131" s="384"/>
      <c r="AC131" s="394">
        <v>530701</v>
      </c>
      <c r="AD131" s="392" t="s">
        <v>1324</v>
      </c>
      <c r="AE131" s="392" t="s">
        <v>872</v>
      </c>
      <c r="AF131" s="392" t="s">
        <v>264</v>
      </c>
      <c r="AG131" s="392" t="s">
        <v>264</v>
      </c>
      <c r="AH131" s="394" t="s">
        <v>846</v>
      </c>
      <c r="AI131" s="405" t="s">
        <v>1325</v>
      </c>
      <c r="AJ131" s="406">
        <v>120101</v>
      </c>
      <c r="AQ131" s="325"/>
      <c r="AR131" s="384"/>
      <c r="AS131" s="384"/>
      <c r="AT131" s="384"/>
      <c r="AU131" s="384"/>
      <c r="AV131" s="384"/>
      <c r="AW131" s="384"/>
      <c r="AY131" s="384"/>
      <c r="AZ131" s="384"/>
      <c r="BA131" s="384"/>
    </row>
    <row r="132" spans="1:53" s="324" customFormat="1" ht="34.5" customHeight="1">
      <c r="A132" s="384"/>
      <c r="B132" s="384"/>
      <c r="C132" s="384"/>
      <c r="D132" s="440" t="s">
        <v>1326</v>
      </c>
      <c r="E132" s="342" t="s">
        <v>1327</v>
      </c>
      <c r="F132" s="341" t="s">
        <v>1328</v>
      </c>
      <c r="G132" s="341" t="s">
        <v>821</v>
      </c>
      <c r="H132" s="351" t="s">
        <v>1305</v>
      </c>
      <c r="I132" s="441" t="s">
        <v>1329</v>
      </c>
      <c r="J132" s="364"/>
      <c r="K132" s="364"/>
      <c r="L132" s="364"/>
      <c r="M132" s="364"/>
      <c r="N132" s="364"/>
      <c r="O132" s="364"/>
      <c r="P132" s="364"/>
      <c r="Q132" s="364"/>
      <c r="R132" s="364"/>
      <c r="S132" s="364"/>
      <c r="T132" s="384"/>
      <c r="U132" s="384"/>
      <c r="V132" s="384"/>
      <c r="W132" s="384"/>
      <c r="X132" s="384"/>
      <c r="Y132" s="384"/>
      <c r="Z132" s="384"/>
      <c r="AA132" s="384"/>
      <c r="AB132" s="384"/>
      <c r="AC132" s="394">
        <v>530702</v>
      </c>
      <c r="AD132" s="392" t="s">
        <v>1330</v>
      </c>
      <c r="AE132" s="392" t="s">
        <v>872</v>
      </c>
      <c r="AF132" s="392" t="s">
        <v>264</v>
      </c>
      <c r="AG132" s="392" t="s">
        <v>264</v>
      </c>
      <c r="AH132" s="394" t="s">
        <v>846</v>
      </c>
      <c r="AI132" s="405" t="s">
        <v>1331</v>
      </c>
      <c r="AJ132" s="406">
        <v>120102</v>
      </c>
      <c r="AQ132" s="325"/>
      <c r="AR132" s="384"/>
      <c r="AS132" s="384"/>
      <c r="AT132" s="384"/>
      <c r="AU132" s="384"/>
      <c r="AV132" s="384"/>
      <c r="AW132" s="384"/>
      <c r="AY132" s="384"/>
      <c r="AZ132" s="384"/>
      <c r="BA132" s="384"/>
    </row>
    <row r="133" spans="1:53" s="324" customFormat="1" ht="34.5" customHeight="1">
      <c r="A133" s="384"/>
      <c r="B133" s="384"/>
      <c r="C133" s="384"/>
      <c r="D133" s="440" t="s">
        <v>1332</v>
      </c>
      <c r="E133" s="342" t="s">
        <v>1333</v>
      </c>
      <c r="F133" s="341" t="s">
        <v>1334</v>
      </c>
      <c r="G133" s="341" t="s">
        <v>821</v>
      </c>
      <c r="H133" s="351" t="s">
        <v>1305</v>
      </c>
      <c r="I133" s="441" t="s">
        <v>1335</v>
      </c>
      <c r="J133" s="364"/>
      <c r="K133" s="364"/>
      <c r="L133" s="364"/>
      <c r="M133" s="364"/>
      <c r="N133" s="364"/>
      <c r="O133" s="364"/>
      <c r="P133" s="364"/>
      <c r="Q133" s="364"/>
      <c r="R133" s="364"/>
      <c r="S133" s="364"/>
      <c r="T133" s="384"/>
      <c r="U133" s="384"/>
      <c r="V133" s="384"/>
      <c r="W133" s="384"/>
      <c r="X133" s="384"/>
      <c r="Y133" s="384"/>
      <c r="Z133" s="384"/>
      <c r="AA133" s="384"/>
      <c r="AB133" s="384"/>
      <c r="AC133" s="394">
        <v>530703</v>
      </c>
      <c r="AD133" s="392" t="s">
        <v>1336</v>
      </c>
      <c r="AE133" s="392" t="s">
        <v>872</v>
      </c>
      <c r="AF133" s="392" t="s">
        <v>264</v>
      </c>
      <c r="AG133" s="392" t="s">
        <v>264</v>
      </c>
      <c r="AH133" s="394" t="s">
        <v>846</v>
      </c>
      <c r="AI133" s="405" t="s">
        <v>1337</v>
      </c>
      <c r="AJ133" s="406">
        <v>120103</v>
      </c>
      <c r="AQ133" s="325"/>
      <c r="AR133" s="384"/>
      <c r="AS133" s="384"/>
      <c r="AT133" s="384"/>
      <c r="AU133" s="384"/>
      <c r="AV133" s="384"/>
      <c r="AW133" s="384"/>
      <c r="AY133" s="384"/>
      <c r="AZ133" s="384"/>
      <c r="BA133" s="384"/>
    </row>
    <row r="134" spans="1:53" s="324" customFormat="1" ht="34.5" customHeight="1">
      <c r="A134" s="384"/>
      <c r="B134" s="384"/>
      <c r="C134" s="384"/>
      <c r="D134" s="440" t="s">
        <v>1338</v>
      </c>
      <c r="E134" s="342" t="s">
        <v>1339</v>
      </c>
      <c r="F134" s="341" t="s">
        <v>1340</v>
      </c>
      <c r="G134" s="341" t="s">
        <v>821</v>
      </c>
      <c r="H134" s="351" t="s">
        <v>1305</v>
      </c>
      <c r="I134" s="441" t="s">
        <v>1341</v>
      </c>
      <c r="J134" s="364"/>
      <c r="K134" s="364"/>
      <c r="L134" s="364"/>
      <c r="M134" s="364"/>
      <c r="N134" s="364"/>
      <c r="O134" s="364"/>
      <c r="P134" s="364"/>
      <c r="Q134" s="364"/>
      <c r="R134" s="364"/>
      <c r="S134" s="364"/>
      <c r="T134" s="384"/>
      <c r="U134" s="384"/>
      <c r="V134" s="384"/>
      <c r="W134" s="384"/>
      <c r="X134" s="384"/>
      <c r="Y134" s="384"/>
      <c r="Z134" s="384"/>
      <c r="AA134" s="384"/>
      <c r="AB134" s="384"/>
      <c r="AC134" s="394">
        <v>530704</v>
      </c>
      <c r="AD134" s="392" t="s">
        <v>1342</v>
      </c>
      <c r="AE134" s="392" t="s">
        <v>1148</v>
      </c>
      <c r="AF134" s="392" t="s">
        <v>264</v>
      </c>
      <c r="AG134" s="392" t="s">
        <v>264</v>
      </c>
      <c r="AH134" s="394" t="s">
        <v>846</v>
      </c>
      <c r="AI134" s="405" t="s">
        <v>1343</v>
      </c>
      <c r="AJ134" s="406">
        <v>120104</v>
      </c>
      <c r="AQ134" s="325"/>
      <c r="AR134" s="384"/>
      <c r="AS134" s="384"/>
      <c r="AT134" s="384"/>
      <c r="AU134" s="384"/>
      <c r="AV134" s="384"/>
      <c r="AW134" s="384"/>
      <c r="AY134" s="384"/>
      <c r="AZ134" s="384"/>
      <c r="BA134" s="384"/>
    </row>
    <row r="135" spans="1:53" s="324" customFormat="1" ht="34.5" customHeight="1">
      <c r="A135" s="384"/>
      <c r="B135" s="384"/>
      <c r="C135" s="384"/>
      <c r="D135" s="440" t="s">
        <v>1344</v>
      </c>
      <c r="E135" s="342" t="s">
        <v>1345</v>
      </c>
      <c r="F135" s="341" t="s">
        <v>1346</v>
      </c>
      <c r="G135" s="341" t="s">
        <v>821</v>
      </c>
      <c r="H135" s="351" t="s">
        <v>1305</v>
      </c>
      <c r="I135" s="441" t="s">
        <v>1347</v>
      </c>
      <c r="J135" s="364"/>
      <c r="K135" s="364"/>
      <c r="L135" s="364"/>
      <c r="M135" s="364"/>
      <c r="N135" s="364"/>
      <c r="O135" s="364"/>
      <c r="P135" s="364"/>
      <c r="Q135" s="364"/>
      <c r="R135" s="364"/>
      <c r="S135" s="364"/>
      <c r="T135" s="384"/>
      <c r="U135" s="384"/>
      <c r="V135" s="384"/>
      <c r="W135" s="384"/>
      <c r="X135" s="384"/>
      <c r="Y135" s="384"/>
      <c r="Z135" s="384"/>
      <c r="AA135" s="384"/>
      <c r="AB135" s="384"/>
      <c r="AC135" s="394">
        <v>530801</v>
      </c>
      <c r="AD135" s="392" t="s">
        <v>252</v>
      </c>
      <c r="AE135" s="392" t="s">
        <v>914</v>
      </c>
      <c r="AF135" s="392" t="s">
        <v>264</v>
      </c>
      <c r="AG135" s="392" t="s">
        <v>264</v>
      </c>
      <c r="AH135" s="394" t="s">
        <v>1348</v>
      </c>
      <c r="AI135" s="405" t="s">
        <v>1349</v>
      </c>
      <c r="AJ135" s="406">
        <v>120105</v>
      </c>
      <c r="AQ135" s="325"/>
      <c r="AR135" s="384"/>
      <c r="AS135" s="384"/>
      <c r="AT135" s="384"/>
      <c r="AU135" s="384"/>
      <c r="AV135" s="384"/>
      <c r="AW135" s="384"/>
      <c r="AY135" s="384"/>
      <c r="AZ135" s="384"/>
      <c r="BA135" s="384"/>
    </row>
    <row r="136" spans="1:53" s="324" customFormat="1" ht="34.5" customHeight="1">
      <c r="A136" s="384"/>
      <c r="B136" s="384"/>
      <c r="C136" s="384"/>
      <c r="D136" s="440" t="s">
        <v>1350</v>
      </c>
      <c r="E136" s="342" t="s">
        <v>1351</v>
      </c>
      <c r="F136" s="341" t="s">
        <v>1352</v>
      </c>
      <c r="G136" s="341" t="s">
        <v>821</v>
      </c>
      <c r="H136" s="351" t="s">
        <v>1353</v>
      </c>
      <c r="I136" s="441" t="s">
        <v>1354</v>
      </c>
      <c r="J136" s="364"/>
      <c r="K136" s="364"/>
      <c r="L136" s="364"/>
      <c r="M136" s="364"/>
      <c r="N136" s="364"/>
      <c r="O136" s="364"/>
      <c r="P136" s="364"/>
      <c r="Q136" s="364"/>
      <c r="R136" s="364"/>
      <c r="S136" s="364"/>
      <c r="T136" s="384"/>
      <c r="U136" s="384"/>
      <c r="V136" s="384"/>
      <c r="W136" s="384"/>
      <c r="X136" s="384"/>
      <c r="Y136" s="384"/>
      <c r="Z136" s="384"/>
      <c r="AA136" s="384"/>
      <c r="AB136" s="384"/>
      <c r="AC136" s="394">
        <v>530802</v>
      </c>
      <c r="AD136" s="392" t="s">
        <v>1355</v>
      </c>
      <c r="AE136" s="392" t="s">
        <v>872</v>
      </c>
      <c r="AF136" s="392" t="s">
        <v>264</v>
      </c>
      <c r="AG136" s="392" t="s">
        <v>264</v>
      </c>
      <c r="AH136" s="394" t="s">
        <v>1348</v>
      </c>
      <c r="AI136" s="405" t="s">
        <v>1356</v>
      </c>
      <c r="AJ136" s="406">
        <v>120106</v>
      </c>
      <c r="AQ136" s="325"/>
      <c r="AR136" s="384"/>
      <c r="AS136" s="384"/>
      <c r="AT136" s="384"/>
      <c r="AU136" s="384"/>
      <c r="AV136" s="384"/>
      <c r="AW136" s="384"/>
      <c r="AY136" s="384"/>
      <c r="AZ136" s="384"/>
      <c r="BA136" s="384"/>
    </row>
    <row r="137" spans="1:53" s="324" customFormat="1" ht="34.5" customHeight="1">
      <c r="A137" s="384"/>
      <c r="B137" s="384"/>
      <c r="C137" s="384"/>
      <c r="D137" s="440" t="s">
        <v>1357</v>
      </c>
      <c r="E137" s="342" t="s">
        <v>1358</v>
      </c>
      <c r="F137" s="341" t="s">
        <v>1359</v>
      </c>
      <c r="G137" s="341" t="s">
        <v>821</v>
      </c>
      <c r="H137" s="351" t="s">
        <v>1353</v>
      </c>
      <c r="I137" s="441" t="s">
        <v>1360</v>
      </c>
      <c r="J137" s="364"/>
      <c r="K137" s="364"/>
      <c r="L137" s="364"/>
      <c r="M137" s="364"/>
      <c r="N137" s="364"/>
      <c r="O137" s="364"/>
      <c r="P137" s="364"/>
      <c r="Q137" s="364"/>
      <c r="R137" s="364"/>
      <c r="S137" s="364"/>
      <c r="T137" s="384"/>
      <c r="U137" s="384"/>
      <c r="V137" s="384"/>
      <c r="W137" s="384"/>
      <c r="X137" s="384"/>
      <c r="Y137" s="384"/>
      <c r="Z137" s="384"/>
      <c r="AA137" s="384"/>
      <c r="AB137" s="384"/>
      <c r="AC137" s="394">
        <v>530803</v>
      </c>
      <c r="AD137" s="392" t="s">
        <v>251</v>
      </c>
      <c r="AE137" s="392" t="s">
        <v>1361</v>
      </c>
      <c r="AF137" s="392" t="s">
        <v>264</v>
      </c>
      <c r="AG137" s="392" t="s">
        <v>264</v>
      </c>
      <c r="AH137" s="394" t="s">
        <v>1348</v>
      </c>
      <c r="AI137" s="405" t="s">
        <v>1362</v>
      </c>
      <c r="AJ137" s="406">
        <v>120107</v>
      </c>
      <c r="AQ137" s="325"/>
      <c r="AR137" s="384"/>
      <c r="AS137" s="384"/>
      <c r="AT137" s="384"/>
      <c r="AU137" s="384"/>
      <c r="AV137" s="384"/>
      <c r="AW137" s="384"/>
      <c r="AY137" s="384"/>
      <c r="AZ137" s="384"/>
      <c r="BA137" s="384"/>
    </row>
    <row r="138" spans="1:53" s="324" customFormat="1" ht="34.5" customHeight="1">
      <c r="A138" s="384"/>
      <c r="B138" s="384"/>
      <c r="C138" s="384"/>
      <c r="D138" s="440" t="s">
        <v>1363</v>
      </c>
      <c r="E138" s="342" t="s">
        <v>1364</v>
      </c>
      <c r="F138" s="341" t="s">
        <v>1365</v>
      </c>
      <c r="G138" s="341" t="s">
        <v>821</v>
      </c>
      <c r="H138" s="351" t="s">
        <v>1353</v>
      </c>
      <c r="I138" s="441" t="s">
        <v>1366</v>
      </c>
      <c r="J138" s="364"/>
      <c r="K138" s="364"/>
      <c r="L138" s="364"/>
      <c r="M138" s="364"/>
      <c r="N138" s="364"/>
      <c r="O138" s="364"/>
      <c r="P138" s="364"/>
      <c r="Q138" s="364"/>
      <c r="R138" s="364"/>
      <c r="S138" s="364"/>
      <c r="T138" s="384"/>
      <c r="U138" s="384"/>
      <c r="V138" s="384"/>
      <c r="W138" s="384"/>
      <c r="X138" s="384"/>
      <c r="Y138" s="384"/>
      <c r="Z138" s="384"/>
      <c r="AA138" s="384"/>
      <c r="AB138" s="384"/>
      <c r="AC138" s="394">
        <v>530804</v>
      </c>
      <c r="AD138" s="392" t="s">
        <v>257</v>
      </c>
      <c r="AE138" s="392" t="s">
        <v>872</v>
      </c>
      <c r="AF138" s="392" t="s">
        <v>264</v>
      </c>
      <c r="AG138" s="392" t="s">
        <v>264</v>
      </c>
      <c r="AH138" s="394" t="s">
        <v>1348</v>
      </c>
      <c r="AI138" s="405" t="s">
        <v>1367</v>
      </c>
      <c r="AJ138" s="406">
        <v>120108</v>
      </c>
      <c r="AQ138" s="325"/>
      <c r="AR138" s="384"/>
      <c r="AS138" s="384"/>
      <c r="AT138" s="384"/>
      <c r="AU138" s="384"/>
      <c r="AV138" s="384"/>
      <c r="AW138" s="384"/>
      <c r="AY138" s="384"/>
      <c r="AZ138" s="384"/>
      <c r="BA138" s="384"/>
    </row>
    <row r="139" spans="1:53" s="324" customFormat="1" ht="34.5" customHeight="1">
      <c r="A139" s="384"/>
      <c r="B139" s="384"/>
      <c r="C139" s="384"/>
      <c r="D139" s="440" t="s">
        <v>1368</v>
      </c>
      <c r="E139" s="342" t="s">
        <v>1369</v>
      </c>
      <c r="F139" s="341"/>
      <c r="G139" s="341" t="s">
        <v>821</v>
      </c>
      <c r="H139" s="351" t="s">
        <v>1273</v>
      </c>
      <c r="I139" s="441" t="s">
        <v>1274</v>
      </c>
      <c r="J139" s="364"/>
      <c r="K139" s="364"/>
      <c r="L139" s="364"/>
      <c r="M139" s="364"/>
      <c r="N139" s="364"/>
      <c r="O139" s="364"/>
      <c r="P139" s="364"/>
      <c r="Q139" s="364"/>
      <c r="R139" s="364"/>
      <c r="S139" s="364"/>
      <c r="T139" s="384"/>
      <c r="U139" s="384"/>
      <c r="V139" s="384"/>
      <c r="W139" s="384"/>
      <c r="X139" s="384"/>
      <c r="Y139" s="384"/>
      <c r="Z139" s="384"/>
      <c r="AA139" s="384"/>
      <c r="AB139" s="384"/>
      <c r="AC139" s="394">
        <v>530805</v>
      </c>
      <c r="AD139" s="392" t="s">
        <v>260</v>
      </c>
      <c r="AE139" s="392" t="s">
        <v>914</v>
      </c>
      <c r="AF139" s="392" t="s">
        <v>264</v>
      </c>
      <c r="AG139" s="392" t="s">
        <v>264</v>
      </c>
      <c r="AH139" s="394" t="s">
        <v>1348</v>
      </c>
      <c r="AI139" s="405" t="s">
        <v>1370</v>
      </c>
      <c r="AJ139" s="406">
        <v>120109</v>
      </c>
      <c r="AQ139" s="325"/>
      <c r="AR139" s="384"/>
      <c r="AS139" s="384"/>
      <c r="AT139" s="384"/>
      <c r="AU139" s="384"/>
      <c r="AV139" s="384"/>
      <c r="AW139" s="384"/>
      <c r="AY139" s="384"/>
      <c r="AZ139" s="384"/>
      <c r="BA139" s="384"/>
    </row>
    <row r="140" spans="1:53" s="324" customFormat="1" ht="34.5" customHeight="1">
      <c r="A140" s="384"/>
      <c r="B140" s="384"/>
      <c r="C140" s="384"/>
      <c r="D140" s="440" t="s">
        <v>1371</v>
      </c>
      <c r="E140" s="342" t="s">
        <v>1372</v>
      </c>
      <c r="F140" s="341"/>
      <c r="G140" s="341" t="s">
        <v>821</v>
      </c>
      <c r="H140" s="351" t="s">
        <v>1273</v>
      </c>
      <c r="I140" s="441" t="s">
        <v>1276</v>
      </c>
      <c r="J140" s="364"/>
      <c r="K140" s="364"/>
      <c r="L140" s="364"/>
      <c r="M140" s="364"/>
      <c r="N140" s="364"/>
      <c r="O140" s="364"/>
      <c r="P140" s="364"/>
      <c r="Q140" s="364"/>
      <c r="R140" s="364"/>
      <c r="S140" s="364"/>
      <c r="T140" s="384"/>
      <c r="U140" s="384"/>
      <c r="V140" s="384"/>
      <c r="W140" s="384"/>
      <c r="X140" s="384"/>
      <c r="Y140" s="384"/>
      <c r="Z140" s="384"/>
      <c r="AA140" s="384"/>
      <c r="AB140" s="384"/>
      <c r="AC140" s="394">
        <v>530807</v>
      </c>
      <c r="AD140" s="392" t="s">
        <v>1373</v>
      </c>
      <c r="AE140" s="392" t="s">
        <v>872</v>
      </c>
      <c r="AF140" s="392" t="s">
        <v>264</v>
      </c>
      <c r="AG140" s="392" t="s">
        <v>264</v>
      </c>
      <c r="AH140" s="394" t="s">
        <v>1348</v>
      </c>
      <c r="AI140" s="405" t="s">
        <v>1374</v>
      </c>
      <c r="AJ140" s="406">
        <v>120110</v>
      </c>
      <c r="AQ140" s="325"/>
      <c r="AR140" s="384"/>
      <c r="AS140" s="384"/>
      <c r="AT140" s="384"/>
      <c r="AU140" s="384"/>
      <c r="AV140" s="384"/>
      <c r="AW140" s="384"/>
      <c r="AY140" s="384"/>
      <c r="AZ140" s="384"/>
      <c r="BA140" s="384"/>
    </row>
    <row r="141" spans="1:53" s="324" customFormat="1" ht="34.5" customHeight="1">
      <c r="A141" s="384"/>
      <c r="B141" s="384"/>
      <c r="C141" s="384"/>
      <c r="D141" s="440" t="s">
        <v>1375</v>
      </c>
      <c r="E141" s="342" t="s">
        <v>1376</v>
      </c>
      <c r="F141" s="341"/>
      <c r="G141" s="341" t="s">
        <v>821</v>
      </c>
      <c r="H141" s="351" t="s">
        <v>1273</v>
      </c>
      <c r="I141" s="441" t="s">
        <v>1377</v>
      </c>
      <c r="J141" s="364"/>
      <c r="K141" s="364"/>
      <c r="L141" s="364"/>
      <c r="M141" s="364"/>
      <c r="N141" s="364"/>
      <c r="O141" s="364"/>
      <c r="P141" s="364"/>
      <c r="Q141" s="364"/>
      <c r="R141" s="364"/>
      <c r="S141" s="364"/>
      <c r="T141" s="384"/>
      <c r="U141" s="384"/>
      <c r="V141" s="384"/>
      <c r="W141" s="384"/>
      <c r="X141" s="384"/>
      <c r="Y141" s="384"/>
      <c r="Z141" s="384"/>
      <c r="AA141" s="384"/>
      <c r="AB141" s="384"/>
      <c r="AC141" s="394">
        <v>530808</v>
      </c>
      <c r="AD141" s="392" t="s">
        <v>1378</v>
      </c>
      <c r="AE141" s="392" t="s">
        <v>1379</v>
      </c>
      <c r="AF141" s="392" t="s">
        <v>264</v>
      </c>
      <c r="AG141" s="392" t="s">
        <v>264</v>
      </c>
      <c r="AH141" s="394" t="s">
        <v>1348</v>
      </c>
      <c r="AI141" s="405" t="s">
        <v>1380</v>
      </c>
      <c r="AJ141" s="406">
        <v>120111</v>
      </c>
      <c r="AQ141" s="325"/>
      <c r="AR141" s="384"/>
      <c r="AS141" s="384"/>
      <c r="AT141" s="384"/>
      <c r="AU141" s="384"/>
      <c r="AV141" s="384"/>
      <c r="AW141" s="384"/>
      <c r="AY141" s="384"/>
      <c r="AZ141" s="384"/>
      <c r="BA141" s="384"/>
    </row>
    <row r="142" spans="1:53" s="324" customFormat="1" ht="34.5" customHeight="1">
      <c r="A142" s="384"/>
      <c r="B142" s="384"/>
      <c r="C142" s="384"/>
      <c r="D142" s="440" t="s">
        <v>1381</v>
      </c>
      <c r="E142" s="342" t="s">
        <v>1382</v>
      </c>
      <c r="F142" s="341"/>
      <c r="G142" s="341" t="s">
        <v>821</v>
      </c>
      <c r="H142" s="351" t="s">
        <v>1273</v>
      </c>
      <c r="I142" s="441" t="s">
        <v>1299</v>
      </c>
      <c r="J142" s="364"/>
      <c r="K142" s="364"/>
      <c r="L142" s="364"/>
      <c r="M142" s="364"/>
      <c r="N142" s="364"/>
      <c r="O142" s="364"/>
      <c r="P142" s="364"/>
      <c r="Q142" s="364"/>
      <c r="R142" s="364"/>
      <c r="S142" s="364"/>
      <c r="T142" s="384"/>
      <c r="U142" s="384"/>
      <c r="V142" s="384"/>
      <c r="W142" s="384"/>
      <c r="X142" s="384"/>
      <c r="Y142" s="384"/>
      <c r="Z142" s="384"/>
      <c r="AA142" s="384"/>
      <c r="AB142" s="384"/>
      <c r="AC142" s="394">
        <v>530809</v>
      </c>
      <c r="AD142" s="392" t="s">
        <v>210</v>
      </c>
      <c r="AE142" s="392" t="s">
        <v>1379</v>
      </c>
      <c r="AF142" s="392" t="s">
        <v>264</v>
      </c>
      <c r="AG142" s="392" t="s">
        <v>264</v>
      </c>
      <c r="AH142" s="394" t="s">
        <v>1348</v>
      </c>
      <c r="AI142" s="405" t="s">
        <v>1383</v>
      </c>
      <c r="AJ142" s="406">
        <v>120112</v>
      </c>
      <c r="AQ142" s="325"/>
      <c r="AR142" s="384"/>
      <c r="AS142" s="384"/>
      <c r="AT142" s="384"/>
      <c r="AU142" s="384"/>
      <c r="AV142" s="384"/>
      <c r="AW142" s="384"/>
      <c r="AY142" s="384"/>
      <c r="AZ142" s="384"/>
      <c r="BA142" s="384"/>
    </row>
    <row r="143" spans="1:53" s="324" customFormat="1" ht="34.5" customHeight="1">
      <c r="A143" s="384"/>
      <c r="B143" s="384"/>
      <c r="C143" s="384"/>
      <c r="D143" s="440" t="s">
        <v>1384</v>
      </c>
      <c r="E143" s="342" t="s">
        <v>1385</v>
      </c>
      <c r="F143" s="341"/>
      <c r="G143" s="341" t="s">
        <v>821</v>
      </c>
      <c r="H143" s="351" t="s">
        <v>1305</v>
      </c>
      <c r="I143" s="441" t="s">
        <v>1305</v>
      </c>
      <c r="J143" s="364"/>
      <c r="K143" s="364"/>
      <c r="L143" s="364"/>
      <c r="M143" s="364"/>
      <c r="N143" s="364"/>
      <c r="O143" s="364"/>
      <c r="P143" s="364"/>
      <c r="Q143" s="364"/>
      <c r="R143" s="364"/>
      <c r="S143" s="364"/>
      <c r="T143" s="384"/>
      <c r="U143" s="384"/>
      <c r="V143" s="384"/>
      <c r="W143" s="384"/>
      <c r="X143" s="384"/>
      <c r="Y143" s="384"/>
      <c r="Z143" s="384"/>
      <c r="AA143" s="384"/>
      <c r="AB143" s="384"/>
      <c r="AC143" s="394">
        <v>530810</v>
      </c>
      <c r="AD143" s="392" t="s">
        <v>1386</v>
      </c>
      <c r="AE143" s="392" t="s">
        <v>1379</v>
      </c>
      <c r="AF143" s="392" t="s">
        <v>264</v>
      </c>
      <c r="AG143" s="392" t="s">
        <v>264</v>
      </c>
      <c r="AH143" s="394" t="s">
        <v>1348</v>
      </c>
      <c r="AI143" s="405" t="s">
        <v>1387</v>
      </c>
      <c r="AJ143" s="406">
        <v>120113</v>
      </c>
      <c r="AQ143" s="325"/>
      <c r="AR143" s="384"/>
      <c r="AS143" s="384"/>
      <c r="AT143" s="384"/>
      <c r="AU143" s="384"/>
      <c r="AV143" s="384"/>
      <c r="AW143" s="384"/>
      <c r="AY143" s="384"/>
      <c r="AZ143" s="384"/>
      <c r="BA143" s="384"/>
    </row>
    <row r="144" spans="1:53" s="324" customFormat="1" ht="34.5" customHeight="1">
      <c r="A144" s="384"/>
      <c r="B144" s="384"/>
      <c r="C144" s="384"/>
      <c r="D144" s="440" t="s">
        <v>1388</v>
      </c>
      <c r="E144" s="342" t="s">
        <v>1389</v>
      </c>
      <c r="F144" s="341"/>
      <c r="G144" s="341" t="s">
        <v>821</v>
      </c>
      <c r="H144" s="351" t="s">
        <v>1353</v>
      </c>
      <c r="I144" s="441" t="s">
        <v>1366</v>
      </c>
      <c r="J144" s="364"/>
      <c r="K144" s="364"/>
      <c r="L144" s="364"/>
      <c r="M144" s="364"/>
      <c r="N144" s="364"/>
      <c r="O144" s="364"/>
      <c r="P144" s="364"/>
      <c r="Q144" s="364"/>
      <c r="R144" s="364"/>
      <c r="S144" s="364"/>
      <c r="T144" s="384"/>
      <c r="U144" s="384"/>
      <c r="V144" s="384"/>
      <c r="W144" s="384"/>
      <c r="X144" s="384"/>
      <c r="Y144" s="384"/>
      <c r="Z144" s="384"/>
      <c r="AA144" s="384"/>
      <c r="AB144" s="384"/>
      <c r="AC144" s="394">
        <v>530811</v>
      </c>
      <c r="AD144" s="392" t="s">
        <v>1390</v>
      </c>
      <c r="AE144" s="392" t="s">
        <v>1148</v>
      </c>
      <c r="AF144" s="392" t="s">
        <v>264</v>
      </c>
      <c r="AG144" s="392" t="s">
        <v>264</v>
      </c>
      <c r="AH144" s="394" t="s">
        <v>1348</v>
      </c>
      <c r="AI144" s="405" t="s">
        <v>1391</v>
      </c>
      <c r="AJ144" s="406">
        <v>120114</v>
      </c>
      <c r="AQ144" s="325"/>
      <c r="AR144" s="384"/>
      <c r="AS144" s="384"/>
      <c r="AT144" s="384"/>
      <c r="AU144" s="384"/>
      <c r="AV144" s="384"/>
      <c r="AW144" s="384"/>
      <c r="AY144" s="384"/>
      <c r="AZ144" s="384"/>
      <c r="BA144" s="384"/>
    </row>
    <row r="145" spans="1:53" s="324" customFormat="1" ht="34.5" customHeight="1">
      <c r="A145" s="384"/>
      <c r="B145" s="384"/>
      <c r="C145" s="384"/>
      <c r="D145" s="440" t="s">
        <v>1392</v>
      </c>
      <c r="E145" s="342" t="s">
        <v>1393</v>
      </c>
      <c r="F145" s="341"/>
      <c r="G145" s="341" t="s">
        <v>821</v>
      </c>
      <c r="H145" s="351" t="s">
        <v>1353</v>
      </c>
      <c r="I145" s="441" t="s">
        <v>1394</v>
      </c>
      <c r="J145" s="364"/>
      <c r="K145" s="364"/>
      <c r="L145" s="364"/>
      <c r="M145" s="364"/>
      <c r="N145" s="364"/>
      <c r="O145" s="364"/>
      <c r="P145" s="364"/>
      <c r="Q145" s="364"/>
      <c r="R145" s="364"/>
      <c r="S145" s="364"/>
      <c r="T145" s="384"/>
      <c r="U145" s="384"/>
      <c r="V145" s="384"/>
      <c r="W145" s="384"/>
      <c r="X145" s="384"/>
      <c r="Y145" s="384"/>
      <c r="Z145" s="384"/>
      <c r="AA145" s="384"/>
      <c r="AB145" s="384"/>
      <c r="AC145" s="394">
        <v>530812</v>
      </c>
      <c r="AD145" s="392" t="s">
        <v>1395</v>
      </c>
      <c r="AE145" s="392" t="s">
        <v>872</v>
      </c>
      <c r="AF145" s="392" t="s">
        <v>264</v>
      </c>
      <c r="AG145" s="392" t="s">
        <v>264</v>
      </c>
      <c r="AH145" s="394" t="s">
        <v>1348</v>
      </c>
      <c r="AI145" s="405" t="s">
        <v>1396</v>
      </c>
      <c r="AJ145" s="406">
        <v>120115</v>
      </c>
      <c r="AQ145" s="325"/>
      <c r="AR145" s="384"/>
      <c r="AS145" s="384"/>
      <c r="AT145" s="384"/>
      <c r="AU145" s="384"/>
      <c r="AV145" s="384"/>
      <c r="AW145" s="384"/>
      <c r="AY145" s="384"/>
      <c r="AZ145" s="384"/>
      <c r="BA145" s="384"/>
    </row>
    <row r="146" spans="1:53" s="324" customFormat="1" ht="34.5" customHeight="1">
      <c r="A146" s="384"/>
      <c r="B146" s="384"/>
      <c r="C146" s="384"/>
      <c r="D146" s="440" t="s">
        <v>1397</v>
      </c>
      <c r="E146" s="342" t="s">
        <v>1398</v>
      </c>
      <c r="F146" s="341" t="s">
        <v>1399</v>
      </c>
      <c r="G146" s="341" t="s">
        <v>821</v>
      </c>
      <c r="H146" s="351" t="s">
        <v>1353</v>
      </c>
      <c r="I146" s="441" t="s">
        <v>1400</v>
      </c>
      <c r="J146" s="364"/>
      <c r="K146" s="364"/>
      <c r="L146" s="364"/>
      <c r="M146" s="364"/>
      <c r="N146" s="364"/>
      <c r="O146" s="364"/>
      <c r="P146" s="364"/>
      <c r="Q146" s="364"/>
      <c r="R146" s="364"/>
      <c r="S146" s="364"/>
      <c r="T146" s="384"/>
      <c r="U146" s="384"/>
      <c r="V146" s="384"/>
      <c r="W146" s="384"/>
      <c r="X146" s="384"/>
      <c r="Y146" s="384"/>
      <c r="Z146" s="384"/>
      <c r="AA146" s="384"/>
      <c r="AB146" s="384"/>
      <c r="AC146" s="394">
        <v>530813</v>
      </c>
      <c r="AD146" s="392" t="s">
        <v>211</v>
      </c>
      <c r="AE146" s="392" t="s">
        <v>1148</v>
      </c>
      <c r="AF146" s="392" t="s">
        <v>264</v>
      </c>
      <c r="AG146" s="392" t="s">
        <v>264</v>
      </c>
      <c r="AH146" s="394" t="s">
        <v>1348</v>
      </c>
      <c r="AI146" s="405" t="s">
        <v>1401</v>
      </c>
      <c r="AJ146" s="406">
        <v>120116</v>
      </c>
      <c r="AQ146" s="325"/>
      <c r="AR146" s="384"/>
      <c r="AS146" s="384"/>
      <c r="AT146" s="384"/>
      <c r="AU146" s="384"/>
      <c r="AV146" s="384"/>
      <c r="AW146" s="384"/>
      <c r="AY146" s="384"/>
      <c r="AZ146" s="384"/>
      <c r="BA146" s="384"/>
    </row>
    <row r="147" spans="1:53" s="324" customFormat="1" ht="34.5" customHeight="1">
      <c r="A147" s="384"/>
      <c r="B147" s="384"/>
      <c r="C147" s="384"/>
      <c r="D147" s="609" t="s">
        <v>1402</v>
      </c>
      <c r="E147" s="342" t="s">
        <v>1403</v>
      </c>
      <c r="F147" s="341"/>
      <c r="G147" s="341" t="s">
        <v>821</v>
      </c>
      <c r="H147" s="351" t="s">
        <v>1305</v>
      </c>
      <c r="I147" s="441" t="s">
        <v>1305</v>
      </c>
      <c r="J147" s="364"/>
      <c r="K147" s="364"/>
      <c r="L147" s="364"/>
      <c r="M147" s="364"/>
      <c r="N147" s="364"/>
      <c r="O147" s="364"/>
      <c r="P147" s="364"/>
      <c r="Q147" s="364"/>
      <c r="R147" s="364"/>
      <c r="S147" s="364"/>
      <c r="T147" s="384"/>
      <c r="U147" s="384"/>
      <c r="V147" s="384"/>
      <c r="W147" s="384"/>
      <c r="X147" s="384"/>
      <c r="Y147" s="384"/>
      <c r="Z147" s="384"/>
      <c r="AA147" s="384"/>
      <c r="AB147" s="384"/>
      <c r="AC147" s="394">
        <v>530814</v>
      </c>
      <c r="AD147" s="392" t="s">
        <v>1404</v>
      </c>
      <c r="AE147" s="392" t="s">
        <v>872</v>
      </c>
      <c r="AF147" s="392" t="s">
        <v>264</v>
      </c>
      <c r="AG147" s="392" t="s">
        <v>264</v>
      </c>
      <c r="AH147" s="394" t="s">
        <v>1348</v>
      </c>
      <c r="AI147" s="405" t="s">
        <v>1405</v>
      </c>
      <c r="AJ147" s="406">
        <v>120117</v>
      </c>
      <c r="AQ147" s="325"/>
      <c r="AR147" s="384"/>
      <c r="AS147" s="384"/>
      <c r="AT147" s="384"/>
      <c r="AU147" s="384"/>
      <c r="AV147" s="384"/>
      <c r="AW147" s="384"/>
      <c r="AY147" s="384"/>
      <c r="AZ147" s="384"/>
      <c r="BA147" s="384"/>
    </row>
    <row r="148" spans="1:53" s="324" customFormat="1" ht="34.5" customHeight="1">
      <c r="A148" s="384"/>
      <c r="B148" s="384"/>
      <c r="C148" s="384"/>
      <c r="D148" s="440" t="s">
        <v>1406</v>
      </c>
      <c r="E148" s="342" t="s">
        <v>1407</v>
      </c>
      <c r="F148" s="341" t="s">
        <v>1408</v>
      </c>
      <c r="G148" s="341" t="s">
        <v>1409</v>
      </c>
      <c r="H148" s="351" t="s">
        <v>1029</v>
      </c>
      <c r="I148" s="441" t="s">
        <v>1410</v>
      </c>
      <c r="J148" s="364"/>
      <c r="K148" s="364"/>
      <c r="L148" s="364"/>
      <c r="M148" s="364"/>
      <c r="N148" s="364"/>
      <c r="O148" s="364"/>
      <c r="P148" s="364"/>
      <c r="Q148" s="364"/>
      <c r="R148" s="364"/>
      <c r="S148" s="364"/>
      <c r="T148" s="384"/>
      <c r="U148" s="384"/>
      <c r="V148" s="384"/>
      <c r="W148" s="384"/>
      <c r="X148" s="384"/>
      <c r="Y148" s="384"/>
      <c r="Z148" s="384"/>
      <c r="AA148" s="384"/>
      <c r="AB148" s="384"/>
      <c r="AC148" s="394">
        <v>530815</v>
      </c>
      <c r="AD148" s="392" t="s">
        <v>1411</v>
      </c>
      <c r="AE148" s="392" t="s">
        <v>872</v>
      </c>
      <c r="AF148" s="392" t="s">
        <v>264</v>
      </c>
      <c r="AG148" s="392" t="s">
        <v>264</v>
      </c>
      <c r="AH148" s="394" t="s">
        <v>1348</v>
      </c>
      <c r="AI148" s="405" t="s">
        <v>1412</v>
      </c>
      <c r="AJ148" s="406">
        <v>120118</v>
      </c>
      <c r="AQ148" s="325"/>
      <c r="AR148" s="384"/>
      <c r="AS148" s="384"/>
      <c r="AT148" s="384"/>
      <c r="AU148" s="384"/>
      <c r="AV148" s="384"/>
      <c r="AW148" s="384"/>
      <c r="AY148" s="384"/>
      <c r="AZ148" s="384"/>
      <c r="BA148" s="384"/>
    </row>
    <row r="149" spans="1:53" s="324" customFormat="1" ht="34.5" customHeight="1">
      <c r="A149" s="384"/>
      <c r="B149" s="384"/>
      <c r="C149" s="384"/>
      <c r="D149" s="440" t="s">
        <v>1413</v>
      </c>
      <c r="E149" s="342" t="s">
        <v>1414</v>
      </c>
      <c r="F149" s="341" t="s">
        <v>1415</v>
      </c>
      <c r="G149" s="341" t="s">
        <v>1409</v>
      </c>
      <c r="H149" s="351" t="s">
        <v>1029</v>
      </c>
      <c r="I149" s="441" t="s">
        <v>1410</v>
      </c>
      <c r="J149" s="364"/>
      <c r="K149" s="364"/>
      <c r="L149" s="364"/>
      <c r="M149" s="364"/>
      <c r="N149" s="364"/>
      <c r="O149" s="364"/>
      <c r="P149" s="364"/>
      <c r="Q149" s="364"/>
      <c r="R149" s="364"/>
      <c r="S149" s="364"/>
      <c r="T149" s="384"/>
      <c r="U149" s="384"/>
      <c r="V149" s="384"/>
      <c r="W149" s="384"/>
      <c r="X149" s="384"/>
      <c r="Y149" s="384"/>
      <c r="Z149" s="384"/>
      <c r="AA149" s="384"/>
      <c r="AB149" s="384"/>
      <c r="AC149" s="394">
        <v>530816</v>
      </c>
      <c r="AD149" s="392" t="s">
        <v>1416</v>
      </c>
      <c r="AE149" s="392" t="s">
        <v>872</v>
      </c>
      <c r="AF149" s="392" t="s">
        <v>264</v>
      </c>
      <c r="AG149" s="392" t="s">
        <v>264</v>
      </c>
      <c r="AH149" s="394" t="s">
        <v>1348</v>
      </c>
      <c r="AI149" s="405" t="s">
        <v>1417</v>
      </c>
      <c r="AJ149" s="406">
        <v>120119</v>
      </c>
      <c r="AQ149" s="325"/>
      <c r="AR149" s="384"/>
      <c r="AS149" s="384"/>
      <c r="AT149" s="384"/>
      <c r="AU149" s="384"/>
      <c r="AV149" s="384"/>
      <c r="AW149" s="384"/>
      <c r="AY149" s="384"/>
      <c r="AZ149" s="384"/>
      <c r="BA149" s="384"/>
    </row>
    <row r="150" spans="1:53" s="324" customFormat="1" ht="34.5" customHeight="1">
      <c r="A150" s="384"/>
      <c r="B150" s="384"/>
      <c r="C150" s="384"/>
      <c r="D150" s="440" t="s">
        <v>1418</v>
      </c>
      <c r="E150" s="342" t="s">
        <v>1419</v>
      </c>
      <c r="F150" s="341" t="s">
        <v>1420</v>
      </c>
      <c r="G150" s="341" t="s">
        <v>1409</v>
      </c>
      <c r="H150" s="351" t="s">
        <v>1029</v>
      </c>
      <c r="I150" s="441" t="s">
        <v>1410</v>
      </c>
      <c r="J150" s="364"/>
      <c r="K150" s="364"/>
      <c r="L150" s="364"/>
      <c r="M150" s="364"/>
      <c r="N150" s="364"/>
      <c r="O150" s="364"/>
      <c r="P150" s="364"/>
      <c r="Q150" s="364"/>
      <c r="R150" s="364"/>
      <c r="S150" s="364"/>
      <c r="T150" s="384"/>
      <c r="U150" s="384"/>
      <c r="V150" s="384"/>
      <c r="W150" s="384"/>
      <c r="X150" s="384"/>
      <c r="Y150" s="384"/>
      <c r="Z150" s="384"/>
      <c r="AA150" s="384"/>
      <c r="AB150" s="384"/>
      <c r="AC150" s="394">
        <v>530817</v>
      </c>
      <c r="AD150" s="392" t="s">
        <v>1421</v>
      </c>
      <c r="AE150" s="392" t="s">
        <v>872</v>
      </c>
      <c r="AF150" s="392" t="s">
        <v>264</v>
      </c>
      <c r="AG150" s="392" t="s">
        <v>264</v>
      </c>
      <c r="AH150" s="394" t="s">
        <v>1348</v>
      </c>
      <c r="AI150" s="405" t="s">
        <v>1422</v>
      </c>
      <c r="AJ150" s="406">
        <v>120120</v>
      </c>
      <c r="AQ150" s="325"/>
      <c r="AR150" s="384"/>
      <c r="AS150" s="384"/>
      <c r="AT150" s="384"/>
      <c r="AU150" s="384"/>
      <c r="AV150" s="384"/>
      <c r="AW150" s="384"/>
      <c r="AY150" s="384"/>
      <c r="AZ150" s="384"/>
      <c r="BA150" s="384"/>
    </row>
    <row r="151" spans="1:53" s="324" customFormat="1" ht="34.5" customHeight="1">
      <c r="A151" s="384"/>
      <c r="B151" s="384"/>
      <c r="C151" s="384"/>
      <c r="D151" s="440" t="s">
        <v>1423</v>
      </c>
      <c r="E151" s="342" t="s">
        <v>1424</v>
      </c>
      <c r="F151" s="341" t="s">
        <v>1425</v>
      </c>
      <c r="G151" s="341" t="s">
        <v>1409</v>
      </c>
      <c r="H151" s="351" t="s">
        <v>1029</v>
      </c>
      <c r="I151" s="441" t="s">
        <v>1426</v>
      </c>
      <c r="J151" s="364"/>
      <c r="K151" s="364"/>
      <c r="L151" s="364"/>
      <c r="M151" s="364"/>
      <c r="N151" s="364"/>
      <c r="O151" s="364"/>
      <c r="P151" s="364"/>
      <c r="Q151" s="364"/>
      <c r="R151" s="364"/>
      <c r="S151" s="364"/>
      <c r="T151" s="384"/>
      <c r="U151" s="384"/>
      <c r="V151" s="384"/>
      <c r="W151" s="384"/>
      <c r="X151" s="384"/>
      <c r="Y151" s="384"/>
      <c r="Z151" s="384"/>
      <c r="AA151" s="384"/>
      <c r="AB151" s="384"/>
      <c r="AC151" s="394">
        <v>530819</v>
      </c>
      <c r="AD151" s="392" t="s">
        <v>1427</v>
      </c>
      <c r="AE151" s="392" t="s">
        <v>1379</v>
      </c>
      <c r="AF151" s="392" t="s">
        <v>264</v>
      </c>
      <c r="AG151" s="392" t="s">
        <v>264</v>
      </c>
      <c r="AH151" s="394" t="s">
        <v>1348</v>
      </c>
      <c r="AI151" s="405" t="s">
        <v>1428</v>
      </c>
      <c r="AJ151" s="406">
        <v>120121</v>
      </c>
      <c r="AQ151" s="325"/>
      <c r="AR151" s="384"/>
      <c r="AS151" s="384"/>
      <c r="AT151" s="384"/>
      <c r="AU151" s="384"/>
      <c r="AV151" s="384"/>
      <c r="AW151" s="384"/>
      <c r="AY151" s="384"/>
      <c r="AZ151" s="384"/>
      <c r="BA151" s="384"/>
    </row>
    <row r="152" spans="1:53" s="324" customFormat="1" ht="34.5" customHeight="1">
      <c r="A152" s="384"/>
      <c r="B152" s="384"/>
      <c r="C152" s="384"/>
      <c r="D152" s="440" t="s">
        <v>1429</v>
      </c>
      <c r="E152" s="342" t="s">
        <v>1430</v>
      </c>
      <c r="F152" s="341"/>
      <c r="G152" s="341" t="s">
        <v>1409</v>
      </c>
      <c r="H152" s="351" t="s">
        <v>1029</v>
      </c>
      <c r="I152" s="441" t="s">
        <v>1410</v>
      </c>
      <c r="J152" s="364"/>
      <c r="K152" s="364"/>
      <c r="L152" s="364"/>
      <c r="M152" s="364"/>
      <c r="N152" s="364"/>
      <c r="O152" s="364"/>
      <c r="P152" s="364"/>
      <c r="Q152" s="364"/>
      <c r="R152" s="364"/>
      <c r="S152" s="364"/>
      <c r="T152" s="384"/>
      <c r="U152" s="384"/>
      <c r="V152" s="384"/>
      <c r="W152" s="384"/>
      <c r="X152" s="384"/>
      <c r="Y152" s="384"/>
      <c r="Z152" s="384"/>
      <c r="AA152" s="384"/>
      <c r="AB152" s="384"/>
      <c r="AC152" s="394">
        <v>530820</v>
      </c>
      <c r="AD152" s="392" t="s">
        <v>1431</v>
      </c>
      <c r="AE152" s="392" t="s">
        <v>872</v>
      </c>
      <c r="AF152" s="392" t="s">
        <v>264</v>
      </c>
      <c r="AG152" s="392" t="s">
        <v>264</v>
      </c>
      <c r="AH152" s="394" t="s">
        <v>1348</v>
      </c>
      <c r="AI152" s="405" t="s">
        <v>1432</v>
      </c>
      <c r="AJ152" s="406">
        <v>130000</v>
      </c>
      <c r="AQ152" s="325"/>
      <c r="AR152" s="384"/>
      <c r="AS152" s="384"/>
      <c r="AT152" s="384"/>
      <c r="AU152" s="384"/>
      <c r="AV152" s="384"/>
      <c r="AW152" s="384"/>
      <c r="AY152" s="384"/>
      <c r="AZ152" s="384"/>
      <c r="BA152" s="384"/>
    </row>
    <row r="153" spans="1:53" s="324" customFormat="1" ht="34.5" customHeight="1">
      <c r="A153" s="384"/>
      <c r="B153" s="384"/>
      <c r="C153" s="384"/>
      <c r="D153" s="440" t="s">
        <v>1433</v>
      </c>
      <c r="E153" s="342" t="s">
        <v>1434</v>
      </c>
      <c r="F153" s="341"/>
      <c r="G153" s="341" t="s">
        <v>1409</v>
      </c>
      <c r="H153" s="351" t="s">
        <v>1029</v>
      </c>
      <c r="I153" s="441" t="s">
        <v>1410</v>
      </c>
      <c r="J153" s="364"/>
      <c r="K153" s="364"/>
      <c r="L153" s="364"/>
      <c r="M153" s="364"/>
      <c r="N153" s="364"/>
      <c r="O153" s="364"/>
      <c r="P153" s="364"/>
      <c r="Q153" s="364"/>
      <c r="R153" s="364"/>
      <c r="S153" s="364"/>
      <c r="T153" s="384"/>
      <c r="U153" s="384"/>
      <c r="V153" s="384"/>
      <c r="W153" s="384"/>
      <c r="X153" s="384"/>
      <c r="Y153" s="384"/>
      <c r="Z153" s="384"/>
      <c r="AA153" s="384"/>
      <c r="AB153" s="384"/>
      <c r="AC153" s="394">
        <v>530821</v>
      </c>
      <c r="AD153" s="392" t="s">
        <v>1435</v>
      </c>
      <c r="AE153" s="392" t="s">
        <v>872</v>
      </c>
      <c r="AF153" s="392" t="s">
        <v>264</v>
      </c>
      <c r="AG153" s="392" t="s">
        <v>264</v>
      </c>
      <c r="AH153" s="394" t="s">
        <v>1348</v>
      </c>
      <c r="AI153" s="405" t="s">
        <v>1436</v>
      </c>
      <c r="AJ153" s="406">
        <v>130100</v>
      </c>
      <c r="AQ153" s="325"/>
      <c r="AR153" s="384"/>
      <c r="AS153" s="384"/>
      <c r="AT153" s="384"/>
      <c r="AU153" s="384"/>
      <c r="AV153" s="384"/>
      <c r="AW153" s="384"/>
      <c r="AY153" s="384"/>
      <c r="AZ153" s="384"/>
      <c r="BA153" s="384"/>
    </row>
    <row r="154" spans="1:53" s="324" customFormat="1" ht="34.5" customHeight="1">
      <c r="A154" s="384"/>
      <c r="B154" s="384"/>
      <c r="C154" s="384"/>
      <c r="D154" s="440" t="s">
        <v>1437</v>
      </c>
      <c r="E154" s="342" t="s">
        <v>1438</v>
      </c>
      <c r="F154" s="341"/>
      <c r="G154" s="341" t="s">
        <v>1409</v>
      </c>
      <c r="H154" s="351" t="s">
        <v>1029</v>
      </c>
      <c r="I154" s="441" t="s">
        <v>1410</v>
      </c>
      <c r="J154" s="364"/>
      <c r="K154" s="364"/>
      <c r="L154" s="364"/>
      <c r="M154" s="364"/>
      <c r="N154" s="364"/>
      <c r="O154" s="364"/>
      <c r="P154" s="364"/>
      <c r="Q154" s="364"/>
      <c r="R154" s="364"/>
      <c r="S154" s="364"/>
      <c r="T154" s="384"/>
      <c r="U154" s="384"/>
      <c r="V154" s="384"/>
      <c r="W154" s="384"/>
      <c r="X154" s="384"/>
      <c r="Y154" s="384"/>
      <c r="Z154" s="384"/>
      <c r="AA154" s="384"/>
      <c r="AB154" s="384"/>
      <c r="AC154" s="394">
        <v>530822</v>
      </c>
      <c r="AD154" s="392" t="s">
        <v>1439</v>
      </c>
      <c r="AE154" s="392" t="s">
        <v>872</v>
      </c>
      <c r="AF154" s="392" t="s">
        <v>264</v>
      </c>
      <c r="AG154" s="392" t="s">
        <v>264</v>
      </c>
      <c r="AH154" s="394" t="s">
        <v>1348</v>
      </c>
      <c r="AI154" s="405" t="s">
        <v>1440</v>
      </c>
      <c r="AJ154" s="406">
        <v>130101</v>
      </c>
      <c r="AQ154" s="325"/>
      <c r="AR154" s="384"/>
      <c r="AS154" s="384"/>
      <c r="AT154" s="384"/>
      <c r="AU154" s="384"/>
      <c r="AV154" s="384"/>
      <c r="AW154" s="384"/>
      <c r="AY154" s="384"/>
      <c r="AZ154" s="384"/>
      <c r="BA154" s="384"/>
    </row>
    <row r="155" spans="1:53" s="324" customFormat="1" ht="34.5" customHeight="1">
      <c r="A155" s="384"/>
      <c r="B155" s="384"/>
      <c r="C155" s="384"/>
      <c r="D155" s="440" t="s">
        <v>1441</v>
      </c>
      <c r="E155" s="342" t="s">
        <v>1442</v>
      </c>
      <c r="F155" s="341"/>
      <c r="G155" s="341" t="s">
        <v>1409</v>
      </c>
      <c r="H155" s="351" t="s">
        <v>1029</v>
      </c>
      <c r="I155" s="441" t="s">
        <v>1410</v>
      </c>
      <c r="J155" s="364"/>
      <c r="K155" s="364"/>
      <c r="L155" s="364"/>
      <c r="M155" s="364"/>
      <c r="N155" s="364"/>
      <c r="O155" s="364"/>
      <c r="P155" s="364"/>
      <c r="Q155" s="364"/>
      <c r="R155" s="364"/>
      <c r="S155" s="364"/>
      <c r="T155" s="384"/>
      <c r="U155" s="384"/>
      <c r="V155" s="384"/>
      <c r="W155" s="384"/>
      <c r="X155" s="384"/>
      <c r="Y155" s="384"/>
      <c r="Z155" s="384"/>
      <c r="AA155" s="384"/>
      <c r="AB155" s="384"/>
      <c r="AC155" s="394">
        <v>530823</v>
      </c>
      <c r="AD155" s="392" t="s">
        <v>1443</v>
      </c>
      <c r="AE155" s="392" t="s">
        <v>872</v>
      </c>
      <c r="AF155" s="392" t="s">
        <v>264</v>
      </c>
      <c r="AG155" s="392" t="s">
        <v>264</v>
      </c>
      <c r="AH155" s="394" t="s">
        <v>1348</v>
      </c>
      <c r="AI155" s="405" t="s">
        <v>1444</v>
      </c>
      <c r="AJ155" s="406">
        <v>130102</v>
      </c>
      <c r="AQ155" s="325"/>
      <c r="AR155" s="384"/>
      <c r="AS155" s="384"/>
      <c r="AT155" s="384"/>
      <c r="AU155" s="384"/>
      <c r="AV155" s="384"/>
      <c r="AW155" s="384"/>
      <c r="AY155" s="384"/>
      <c r="AZ155" s="384"/>
      <c r="BA155" s="384"/>
    </row>
    <row r="156" spans="1:53" s="324" customFormat="1" ht="34.5" customHeight="1">
      <c r="A156" s="384"/>
      <c r="B156" s="384"/>
      <c r="C156" s="384"/>
      <c r="D156" s="440" t="s">
        <v>1445</v>
      </c>
      <c r="E156" s="342" t="s">
        <v>1446</v>
      </c>
      <c r="F156" s="341"/>
      <c r="G156" s="341" t="s">
        <v>1409</v>
      </c>
      <c r="H156" s="351" t="s">
        <v>1029</v>
      </c>
      <c r="I156" s="441" t="s">
        <v>1410</v>
      </c>
      <c r="J156" s="364"/>
      <c r="K156" s="364"/>
      <c r="L156" s="364"/>
      <c r="M156" s="364"/>
      <c r="N156" s="364"/>
      <c r="O156" s="364"/>
      <c r="P156" s="364"/>
      <c r="Q156" s="364"/>
      <c r="R156" s="364"/>
      <c r="S156" s="364"/>
      <c r="T156" s="384"/>
      <c r="U156" s="384"/>
      <c r="V156" s="384"/>
      <c r="W156" s="384"/>
      <c r="X156" s="384"/>
      <c r="Y156" s="384"/>
      <c r="Z156" s="384"/>
      <c r="AA156" s="384"/>
      <c r="AB156" s="384"/>
      <c r="AC156" s="394">
        <v>530824</v>
      </c>
      <c r="AD156" s="392" t="s">
        <v>1447</v>
      </c>
      <c r="AE156" s="392" t="s">
        <v>872</v>
      </c>
      <c r="AF156" s="392" t="s">
        <v>264</v>
      </c>
      <c r="AG156" s="392" t="s">
        <v>264</v>
      </c>
      <c r="AH156" s="394" t="s">
        <v>1348</v>
      </c>
      <c r="AI156" s="405" t="s">
        <v>1448</v>
      </c>
      <c r="AJ156" s="406">
        <v>130103</v>
      </c>
      <c r="AQ156" s="325"/>
      <c r="AR156" s="384"/>
      <c r="AS156" s="384"/>
      <c r="AT156" s="384"/>
      <c r="AU156" s="384"/>
      <c r="AV156" s="384"/>
      <c r="AW156" s="384"/>
      <c r="AY156" s="384"/>
      <c r="AZ156" s="384"/>
      <c r="BA156" s="384"/>
    </row>
    <row r="157" spans="1:53" s="324" customFormat="1" ht="34.5" customHeight="1">
      <c r="A157" s="384"/>
      <c r="B157" s="384"/>
      <c r="C157" s="384"/>
      <c r="D157" s="440" t="s">
        <v>1449</v>
      </c>
      <c r="E157" s="342" t="s">
        <v>1450</v>
      </c>
      <c r="F157" s="341"/>
      <c r="G157" s="341" t="s">
        <v>1409</v>
      </c>
      <c r="H157" s="351" t="s">
        <v>1029</v>
      </c>
      <c r="I157" s="441" t="s">
        <v>1410</v>
      </c>
      <c r="J157" s="364"/>
      <c r="K157" s="364"/>
      <c r="L157" s="364"/>
      <c r="M157" s="364"/>
      <c r="N157" s="364"/>
      <c r="O157" s="364"/>
      <c r="P157" s="364"/>
      <c r="Q157" s="364"/>
      <c r="R157" s="364"/>
      <c r="S157" s="364"/>
      <c r="T157" s="384"/>
      <c r="U157" s="384"/>
      <c r="V157" s="384"/>
      <c r="W157" s="384"/>
      <c r="X157" s="384"/>
      <c r="Y157" s="384"/>
      <c r="Z157" s="384"/>
      <c r="AA157" s="384"/>
      <c r="AB157" s="384"/>
      <c r="AC157" s="394">
        <v>530825</v>
      </c>
      <c r="AD157" s="392" t="s">
        <v>1451</v>
      </c>
      <c r="AE157" s="392" t="s">
        <v>872</v>
      </c>
      <c r="AF157" s="392" t="s">
        <v>264</v>
      </c>
      <c r="AG157" s="392" t="s">
        <v>264</v>
      </c>
      <c r="AH157" s="394" t="s">
        <v>1348</v>
      </c>
      <c r="AI157" s="405" t="s">
        <v>1452</v>
      </c>
      <c r="AJ157" s="406">
        <v>130104</v>
      </c>
      <c r="AQ157" s="325"/>
      <c r="AR157" s="384"/>
      <c r="AS157" s="384"/>
      <c r="AT157" s="384"/>
      <c r="AU157" s="384"/>
      <c r="AV157" s="384"/>
      <c r="AW157" s="384"/>
      <c r="AY157" s="384"/>
      <c r="AZ157" s="384"/>
      <c r="BA157" s="384"/>
    </row>
    <row r="158" spans="1:53" s="324" customFormat="1" ht="34.5" customHeight="1">
      <c r="A158" s="384"/>
      <c r="B158" s="384"/>
      <c r="C158" s="384"/>
      <c r="D158" s="440" t="s">
        <v>1453</v>
      </c>
      <c r="E158" s="342" t="s">
        <v>1454</v>
      </c>
      <c r="F158" s="341"/>
      <c r="G158" s="341" t="s">
        <v>1409</v>
      </c>
      <c r="H158" s="351" t="s">
        <v>1029</v>
      </c>
      <c r="I158" s="441" t="s">
        <v>1410</v>
      </c>
      <c r="J158" s="364"/>
      <c r="K158" s="364"/>
      <c r="L158" s="364"/>
      <c r="M158" s="364"/>
      <c r="N158" s="364"/>
      <c r="O158" s="364"/>
      <c r="P158" s="364"/>
      <c r="Q158" s="364"/>
      <c r="R158" s="364"/>
      <c r="S158" s="364"/>
      <c r="T158" s="384"/>
      <c r="U158" s="384"/>
      <c r="V158" s="384"/>
      <c r="W158" s="384"/>
      <c r="X158" s="384"/>
      <c r="Y158" s="384"/>
      <c r="Z158" s="384"/>
      <c r="AA158" s="384"/>
      <c r="AB158" s="384"/>
      <c r="AC158" s="394">
        <v>530826</v>
      </c>
      <c r="AD158" s="392" t="s">
        <v>212</v>
      </c>
      <c r="AE158" s="392" t="s">
        <v>1379</v>
      </c>
      <c r="AF158" s="392" t="s">
        <v>264</v>
      </c>
      <c r="AG158" s="392" t="s">
        <v>264</v>
      </c>
      <c r="AH158" s="394" t="s">
        <v>1348</v>
      </c>
      <c r="AI158" s="405" t="s">
        <v>1455</v>
      </c>
      <c r="AJ158" s="406">
        <v>130106</v>
      </c>
      <c r="AQ158" s="325"/>
      <c r="AR158" s="384"/>
      <c r="AS158" s="384"/>
      <c r="AT158" s="384"/>
      <c r="AU158" s="384"/>
      <c r="AV158" s="384"/>
      <c r="AW158" s="384"/>
      <c r="AY158" s="384"/>
      <c r="AZ158" s="384"/>
      <c r="BA158" s="384"/>
    </row>
    <row r="159" spans="1:53" s="324" customFormat="1" ht="34.5" customHeight="1">
      <c r="A159" s="384"/>
      <c r="B159" s="384"/>
      <c r="C159" s="384"/>
      <c r="D159" s="440" t="s">
        <v>1456</v>
      </c>
      <c r="E159" s="342" t="s">
        <v>1457</v>
      </c>
      <c r="F159" s="341"/>
      <c r="G159" s="341" t="s">
        <v>1409</v>
      </c>
      <c r="H159" s="351" t="s">
        <v>1029</v>
      </c>
      <c r="I159" s="441" t="s">
        <v>1410</v>
      </c>
      <c r="J159" s="364"/>
      <c r="K159" s="364"/>
      <c r="L159" s="364"/>
      <c r="M159" s="364"/>
      <c r="N159" s="364"/>
      <c r="O159" s="364"/>
      <c r="P159" s="364"/>
      <c r="Q159" s="364"/>
      <c r="R159" s="364"/>
      <c r="S159" s="364"/>
      <c r="T159" s="384"/>
      <c r="U159" s="384"/>
      <c r="V159" s="384"/>
      <c r="W159" s="384"/>
      <c r="X159" s="384"/>
      <c r="Y159" s="384"/>
      <c r="Z159" s="384"/>
      <c r="AA159" s="384"/>
      <c r="AB159" s="384"/>
      <c r="AC159" s="394">
        <v>530827</v>
      </c>
      <c r="AD159" s="392" t="s">
        <v>1458</v>
      </c>
      <c r="AE159" s="392" t="s">
        <v>264</v>
      </c>
      <c r="AF159" s="392" t="s">
        <v>264</v>
      </c>
      <c r="AG159" s="392" t="s">
        <v>264</v>
      </c>
      <c r="AH159" s="394" t="s">
        <v>1348</v>
      </c>
      <c r="AI159" s="405" t="s">
        <v>1459</v>
      </c>
      <c r="AJ159" s="406">
        <v>130107</v>
      </c>
      <c r="AQ159" s="325"/>
      <c r="AR159" s="384"/>
      <c r="AS159" s="384"/>
      <c r="AT159" s="384"/>
      <c r="AU159" s="384"/>
      <c r="AV159" s="384"/>
      <c r="AW159" s="384"/>
      <c r="AY159" s="384"/>
      <c r="AZ159" s="384"/>
      <c r="BA159" s="384"/>
    </row>
    <row r="160" spans="1:53" s="324" customFormat="1" ht="34.5" customHeight="1">
      <c r="A160" s="384"/>
      <c r="B160" s="384"/>
      <c r="C160" s="384"/>
      <c r="D160" s="440" t="s">
        <v>1460</v>
      </c>
      <c r="E160" s="342" t="s">
        <v>1461</v>
      </c>
      <c r="F160" s="341"/>
      <c r="G160" s="341" t="s">
        <v>1409</v>
      </c>
      <c r="H160" s="351" t="s">
        <v>1029</v>
      </c>
      <c r="I160" s="441" t="s">
        <v>1410</v>
      </c>
      <c r="J160" s="364"/>
      <c r="K160" s="364"/>
      <c r="L160" s="364"/>
      <c r="M160" s="364"/>
      <c r="N160" s="364"/>
      <c r="O160" s="364"/>
      <c r="P160" s="364"/>
      <c r="Q160" s="364"/>
      <c r="R160" s="364"/>
      <c r="S160" s="364"/>
      <c r="T160" s="384"/>
      <c r="U160" s="384"/>
      <c r="V160" s="384"/>
      <c r="W160" s="384"/>
      <c r="X160" s="384"/>
      <c r="Y160" s="384"/>
      <c r="Z160" s="384"/>
      <c r="AA160" s="384"/>
      <c r="AB160" s="384"/>
      <c r="AC160" s="394">
        <v>530828</v>
      </c>
      <c r="AD160" s="392" t="s">
        <v>1462</v>
      </c>
      <c r="AE160" s="392" t="s">
        <v>872</v>
      </c>
      <c r="AF160" s="392" t="s">
        <v>264</v>
      </c>
      <c r="AG160" s="392" t="s">
        <v>264</v>
      </c>
      <c r="AH160" s="394" t="s">
        <v>1348</v>
      </c>
      <c r="AI160" s="405" t="s">
        <v>1463</v>
      </c>
      <c r="AJ160" s="406">
        <v>130108</v>
      </c>
      <c r="AQ160" s="325"/>
      <c r="AR160" s="384"/>
      <c r="AS160" s="384"/>
      <c r="AT160" s="384"/>
      <c r="AU160" s="384"/>
      <c r="AV160" s="384"/>
      <c r="AW160" s="384"/>
      <c r="AY160" s="384"/>
      <c r="AZ160" s="384"/>
      <c r="BA160" s="384"/>
    </row>
    <row r="161" spans="1:53" s="324" customFormat="1" ht="34.5" customHeight="1">
      <c r="A161" s="384"/>
      <c r="B161" s="384"/>
      <c r="C161" s="384"/>
      <c r="D161" s="440" t="s">
        <v>1464</v>
      </c>
      <c r="E161" s="342" t="s">
        <v>1465</v>
      </c>
      <c r="F161" s="341"/>
      <c r="G161" s="341" t="s">
        <v>1409</v>
      </c>
      <c r="H161" s="351" t="s">
        <v>1029</v>
      </c>
      <c r="I161" s="441" t="s">
        <v>1410</v>
      </c>
      <c r="J161" s="364"/>
      <c r="K161" s="364"/>
      <c r="L161" s="364"/>
      <c r="M161" s="364"/>
      <c r="N161" s="364"/>
      <c r="O161" s="364"/>
      <c r="P161" s="364"/>
      <c r="Q161" s="364"/>
      <c r="R161" s="364"/>
      <c r="S161" s="364"/>
      <c r="T161" s="384"/>
      <c r="U161" s="384"/>
      <c r="V161" s="384"/>
      <c r="W161" s="384"/>
      <c r="X161" s="384"/>
      <c r="Y161" s="384"/>
      <c r="Z161" s="384"/>
      <c r="AA161" s="384"/>
      <c r="AB161" s="384"/>
      <c r="AC161" s="394">
        <v>530832</v>
      </c>
      <c r="AD161" s="392" t="s">
        <v>213</v>
      </c>
      <c r="AE161" s="392" t="s">
        <v>1379</v>
      </c>
      <c r="AF161" s="392" t="s">
        <v>264</v>
      </c>
      <c r="AG161" s="392" t="s">
        <v>264</v>
      </c>
      <c r="AH161" s="394" t="s">
        <v>1348</v>
      </c>
      <c r="AI161" s="405" t="s">
        <v>1466</v>
      </c>
      <c r="AJ161" s="406">
        <v>130109</v>
      </c>
      <c r="AQ161" s="325"/>
      <c r="AR161" s="384"/>
      <c r="AS161" s="384"/>
      <c r="AT161" s="384"/>
      <c r="AU161" s="384"/>
      <c r="AV161" s="384"/>
      <c r="AW161" s="384"/>
      <c r="AY161" s="384"/>
      <c r="AZ161" s="384"/>
      <c r="BA161" s="384"/>
    </row>
    <row r="162" spans="1:53" s="324" customFormat="1" ht="34.5" customHeight="1">
      <c r="A162" s="384"/>
      <c r="B162" s="384"/>
      <c r="C162" s="384"/>
      <c r="D162" s="440" t="s">
        <v>1467</v>
      </c>
      <c r="E162" s="342" t="s">
        <v>1468</v>
      </c>
      <c r="F162" s="341"/>
      <c r="G162" s="341" t="s">
        <v>1409</v>
      </c>
      <c r="H162" s="351" t="s">
        <v>1029</v>
      </c>
      <c r="I162" s="441" t="s">
        <v>1426</v>
      </c>
      <c r="J162" s="364"/>
      <c r="K162" s="364"/>
      <c r="L162" s="364"/>
      <c r="M162" s="364"/>
      <c r="N162" s="364"/>
      <c r="O162" s="364"/>
      <c r="P162" s="364"/>
      <c r="Q162" s="364"/>
      <c r="R162" s="364"/>
      <c r="S162" s="364"/>
      <c r="T162" s="384"/>
      <c r="U162" s="384"/>
      <c r="V162" s="384"/>
      <c r="W162" s="384"/>
      <c r="X162" s="384"/>
      <c r="Y162" s="384"/>
      <c r="Z162" s="384"/>
      <c r="AA162" s="384"/>
      <c r="AB162" s="384"/>
      <c r="AC162" s="394">
        <v>530833</v>
      </c>
      <c r="AD162" s="392" t="s">
        <v>1469</v>
      </c>
      <c r="AE162" s="392" t="s">
        <v>1379</v>
      </c>
      <c r="AF162" s="392" t="s">
        <v>264</v>
      </c>
      <c r="AG162" s="392" t="s">
        <v>264</v>
      </c>
      <c r="AH162" s="394" t="s">
        <v>1348</v>
      </c>
      <c r="AI162" s="405" t="s">
        <v>1470</v>
      </c>
      <c r="AJ162" s="406">
        <v>130110</v>
      </c>
      <c r="AQ162" s="325"/>
      <c r="AR162" s="384"/>
      <c r="AS162" s="384"/>
      <c r="AT162" s="384"/>
      <c r="AU162" s="384"/>
      <c r="AV162" s="384"/>
      <c r="AW162" s="384"/>
      <c r="AY162" s="384"/>
      <c r="AZ162" s="384"/>
      <c r="BA162" s="384"/>
    </row>
    <row r="163" spans="1:53" s="324" customFormat="1" ht="34.5" customHeight="1">
      <c r="A163" s="384"/>
      <c r="B163" s="384"/>
      <c r="C163" s="384"/>
      <c r="D163" s="609" t="s">
        <v>1471</v>
      </c>
      <c r="E163" s="342" t="s">
        <v>1472</v>
      </c>
      <c r="F163" s="341"/>
      <c r="G163" s="341" t="s">
        <v>1409</v>
      </c>
      <c r="H163" s="351" t="s">
        <v>1029</v>
      </c>
      <c r="I163" s="441" t="s">
        <v>1410</v>
      </c>
      <c r="J163" s="364"/>
      <c r="K163" s="364"/>
      <c r="L163" s="364"/>
      <c r="M163" s="364"/>
      <c r="N163" s="364"/>
      <c r="O163" s="364"/>
      <c r="P163" s="364"/>
      <c r="Q163" s="364"/>
      <c r="R163" s="364"/>
      <c r="S163" s="364"/>
      <c r="T163" s="384"/>
      <c r="U163" s="384"/>
      <c r="V163" s="384"/>
      <c r="W163" s="384"/>
      <c r="X163" s="384"/>
      <c r="Y163" s="384"/>
      <c r="Z163" s="384"/>
      <c r="AA163" s="384"/>
      <c r="AB163" s="384"/>
      <c r="AC163" s="394">
        <v>530834</v>
      </c>
      <c r="AD163" s="392" t="s">
        <v>1473</v>
      </c>
      <c r="AE163" s="392" t="s">
        <v>1379</v>
      </c>
      <c r="AF163" s="392" t="s">
        <v>264</v>
      </c>
      <c r="AG163" s="392" t="s">
        <v>264</v>
      </c>
      <c r="AH163" s="394" t="s">
        <v>1348</v>
      </c>
      <c r="AI163" s="405" t="s">
        <v>1474</v>
      </c>
      <c r="AJ163" s="406">
        <v>130111</v>
      </c>
      <c r="AQ163" s="325"/>
      <c r="AR163" s="384"/>
      <c r="AS163" s="384"/>
      <c r="AT163" s="384"/>
      <c r="AU163" s="384"/>
      <c r="AV163" s="384"/>
      <c r="AW163" s="384"/>
      <c r="AY163" s="384"/>
      <c r="AZ163" s="384"/>
      <c r="BA163" s="384"/>
    </row>
    <row r="164" spans="1:53" s="324" customFormat="1" ht="34.5" customHeight="1">
      <c r="A164" s="384"/>
      <c r="B164" s="384"/>
      <c r="C164" s="384"/>
      <c r="D164" s="609" t="s">
        <v>1475</v>
      </c>
      <c r="E164" s="342" t="s">
        <v>1476</v>
      </c>
      <c r="F164" s="341"/>
      <c r="G164" s="341" t="s">
        <v>844</v>
      </c>
      <c r="H164" s="351" t="s">
        <v>339</v>
      </c>
      <c r="I164" s="441" t="s">
        <v>340</v>
      </c>
      <c r="J164" s="364"/>
      <c r="K164" s="364"/>
      <c r="L164" s="364"/>
      <c r="M164" s="364"/>
      <c r="N164" s="364"/>
      <c r="O164" s="364"/>
      <c r="P164" s="364"/>
      <c r="Q164" s="364"/>
      <c r="R164" s="364"/>
      <c r="S164" s="364"/>
      <c r="T164" s="384"/>
      <c r="U164" s="384"/>
      <c r="V164" s="384"/>
      <c r="W164" s="384"/>
      <c r="X164" s="384"/>
      <c r="Y164" s="384"/>
      <c r="Z164" s="384"/>
      <c r="AA164" s="384"/>
      <c r="AB164" s="384"/>
      <c r="AC164" s="394">
        <v>530846</v>
      </c>
      <c r="AD164" s="392" t="s">
        <v>1477</v>
      </c>
      <c r="AE164" s="392" t="s">
        <v>1379</v>
      </c>
      <c r="AF164" s="392" t="s">
        <v>264</v>
      </c>
      <c r="AG164" s="392" t="s">
        <v>264</v>
      </c>
      <c r="AH164" s="394" t="s">
        <v>1348</v>
      </c>
      <c r="AI164" s="405" t="s">
        <v>1478</v>
      </c>
      <c r="AJ164" s="406">
        <v>130112</v>
      </c>
      <c r="AQ164" s="325"/>
      <c r="AR164" s="384"/>
      <c r="AS164" s="384"/>
      <c r="AT164" s="384"/>
      <c r="AU164" s="384"/>
      <c r="AV164" s="384"/>
      <c r="AW164" s="384"/>
      <c r="AY164" s="384"/>
      <c r="AZ164" s="384"/>
      <c r="BA164" s="384"/>
    </row>
    <row r="165" spans="1:53" s="324" customFormat="1" ht="34.5" customHeight="1">
      <c r="A165" s="384"/>
      <c r="B165" s="384"/>
      <c r="C165" s="384"/>
      <c r="D165" s="440" t="s">
        <v>1479</v>
      </c>
      <c r="E165" s="342" t="s">
        <v>1480</v>
      </c>
      <c r="F165" s="341"/>
      <c r="G165" s="341" t="s">
        <v>844</v>
      </c>
      <c r="H165" s="351" t="s">
        <v>339</v>
      </c>
      <c r="I165" s="441" t="s">
        <v>340</v>
      </c>
      <c r="J165" s="364"/>
      <c r="K165" s="364"/>
      <c r="L165" s="364"/>
      <c r="M165" s="364"/>
      <c r="N165" s="364"/>
      <c r="O165" s="364"/>
      <c r="P165" s="364"/>
      <c r="Q165" s="364"/>
      <c r="R165" s="364"/>
      <c r="S165" s="364"/>
      <c r="T165" s="384"/>
      <c r="U165" s="384"/>
      <c r="V165" s="384"/>
      <c r="W165" s="384"/>
      <c r="X165" s="384"/>
      <c r="Y165" s="384"/>
      <c r="Z165" s="384"/>
      <c r="AA165" s="384"/>
      <c r="AB165" s="384"/>
      <c r="AC165" s="394">
        <v>531001</v>
      </c>
      <c r="AD165" s="392" t="s">
        <v>1481</v>
      </c>
      <c r="AE165" s="392" t="s">
        <v>872</v>
      </c>
      <c r="AF165" s="392" t="s">
        <v>264</v>
      </c>
      <c r="AG165" s="392" t="s">
        <v>264</v>
      </c>
      <c r="AH165" s="394" t="s">
        <v>1348</v>
      </c>
      <c r="AI165" s="405" t="s">
        <v>1482</v>
      </c>
      <c r="AJ165" s="406">
        <v>130113</v>
      </c>
      <c r="AQ165" s="325"/>
      <c r="AR165" s="384"/>
      <c r="AS165" s="384"/>
      <c r="AT165" s="384"/>
      <c r="AU165" s="384"/>
      <c r="AV165" s="384"/>
      <c r="AW165" s="384"/>
      <c r="AY165" s="384"/>
      <c r="AZ165" s="384"/>
      <c r="BA165" s="384"/>
    </row>
    <row r="166" spans="1:53" s="324" customFormat="1" ht="34.5" customHeight="1">
      <c r="A166" s="384"/>
      <c r="B166" s="384"/>
      <c r="C166" s="384"/>
      <c r="D166" s="440" t="s">
        <v>1483</v>
      </c>
      <c r="E166" s="342" t="s">
        <v>1484</v>
      </c>
      <c r="F166" s="341"/>
      <c r="G166" s="341" t="s">
        <v>844</v>
      </c>
      <c r="H166" s="351" t="s">
        <v>339</v>
      </c>
      <c r="I166" s="441" t="s">
        <v>340</v>
      </c>
      <c r="J166" s="364"/>
      <c r="K166" s="364"/>
      <c r="L166" s="364"/>
      <c r="M166" s="364"/>
      <c r="N166" s="364"/>
      <c r="O166" s="364"/>
      <c r="P166" s="364"/>
      <c r="Q166" s="364"/>
      <c r="R166" s="364"/>
      <c r="S166" s="364"/>
      <c r="T166" s="384"/>
      <c r="U166" s="384"/>
      <c r="V166" s="384"/>
      <c r="W166" s="384"/>
      <c r="X166" s="384"/>
      <c r="Y166" s="384"/>
      <c r="Z166" s="384"/>
      <c r="AA166" s="384"/>
      <c r="AB166" s="384"/>
      <c r="AC166" s="394">
        <v>531002</v>
      </c>
      <c r="AD166" s="392" t="s">
        <v>1485</v>
      </c>
      <c r="AE166" s="392" t="s">
        <v>872</v>
      </c>
      <c r="AF166" s="392" t="s">
        <v>264</v>
      </c>
      <c r="AG166" s="392" t="s">
        <v>264</v>
      </c>
      <c r="AH166" s="394" t="s">
        <v>1348</v>
      </c>
      <c r="AI166" s="405" t="s">
        <v>1486</v>
      </c>
      <c r="AJ166" s="406">
        <v>130114</v>
      </c>
      <c r="AQ166" s="325"/>
      <c r="AR166" s="384"/>
      <c r="AS166" s="384"/>
      <c r="AT166" s="384"/>
      <c r="AU166" s="384"/>
      <c r="AV166" s="384"/>
      <c r="AW166" s="384"/>
      <c r="AY166" s="384"/>
      <c r="AZ166" s="384"/>
      <c r="BA166" s="384"/>
    </row>
    <row r="167" spans="1:53" s="324" customFormat="1" ht="34.5" customHeight="1">
      <c r="A167" s="384"/>
      <c r="B167" s="384"/>
      <c r="C167" s="384"/>
      <c r="D167" s="440" t="s">
        <v>1487</v>
      </c>
      <c r="E167" s="342" t="s">
        <v>1488</v>
      </c>
      <c r="F167" s="341"/>
      <c r="G167" s="341" t="s">
        <v>844</v>
      </c>
      <c r="H167" s="351" t="s">
        <v>339</v>
      </c>
      <c r="I167" s="441" t="s">
        <v>340</v>
      </c>
      <c r="J167" s="364"/>
      <c r="K167" s="364"/>
      <c r="L167" s="364"/>
      <c r="M167" s="364"/>
      <c r="N167" s="364"/>
      <c r="O167" s="364"/>
      <c r="P167" s="364"/>
      <c r="Q167" s="364"/>
      <c r="R167" s="364"/>
      <c r="S167" s="364"/>
      <c r="T167" s="384"/>
      <c r="U167" s="384"/>
      <c r="V167" s="384"/>
      <c r="W167" s="384"/>
      <c r="X167" s="384"/>
      <c r="Y167" s="384"/>
      <c r="Z167" s="384"/>
      <c r="AA167" s="384"/>
      <c r="AB167" s="384"/>
      <c r="AC167" s="394">
        <v>531101</v>
      </c>
      <c r="AD167" s="392" t="s">
        <v>1489</v>
      </c>
      <c r="AE167" s="392" t="s">
        <v>872</v>
      </c>
      <c r="AF167" s="392" t="s">
        <v>264</v>
      </c>
      <c r="AG167" s="392" t="s">
        <v>264</v>
      </c>
      <c r="AH167" s="394" t="s">
        <v>1348</v>
      </c>
      <c r="AI167" s="405" t="s">
        <v>1490</v>
      </c>
      <c r="AJ167" s="406">
        <v>130115</v>
      </c>
      <c r="AQ167" s="325"/>
      <c r="AR167" s="384"/>
      <c r="AS167" s="384"/>
      <c r="AT167" s="384"/>
      <c r="AU167" s="384"/>
      <c r="AV167" s="384"/>
      <c r="AW167" s="384"/>
      <c r="AY167" s="384"/>
      <c r="AZ167" s="384"/>
      <c r="BA167" s="384"/>
    </row>
    <row r="168" spans="1:53" s="324" customFormat="1" ht="34.5" customHeight="1">
      <c r="A168" s="384"/>
      <c r="B168" s="384"/>
      <c r="C168" s="384"/>
      <c r="D168" s="440" t="s">
        <v>842</v>
      </c>
      <c r="E168" s="342" t="s">
        <v>843</v>
      </c>
      <c r="F168" s="341"/>
      <c r="G168" s="341" t="s">
        <v>844</v>
      </c>
      <c r="H168" s="351" t="s">
        <v>339</v>
      </c>
      <c r="I168" s="441" t="s">
        <v>340</v>
      </c>
      <c r="J168" s="364"/>
      <c r="K168" s="364"/>
      <c r="L168" s="364"/>
      <c r="M168" s="364"/>
      <c r="N168" s="364"/>
      <c r="O168" s="364"/>
      <c r="P168" s="364"/>
      <c r="Q168" s="364"/>
      <c r="R168" s="364"/>
      <c r="S168" s="364"/>
      <c r="T168" s="384"/>
      <c r="U168" s="384"/>
      <c r="V168" s="384"/>
      <c r="W168" s="384"/>
      <c r="X168" s="384"/>
      <c r="Y168" s="384"/>
      <c r="Z168" s="384"/>
      <c r="AA168" s="384"/>
      <c r="AB168" s="384"/>
      <c r="AC168" s="394">
        <v>531403</v>
      </c>
      <c r="AD168" s="392" t="s">
        <v>271</v>
      </c>
      <c r="AE168" s="392" t="s">
        <v>872</v>
      </c>
      <c r="AF168" s="392" t="s">
        <v>264</v>
      </c>
      <c r="AG168" s="392" t="s">
        <v>264</v>
      </c>
      <c r="AH168" s="394" t="s">
        <v>846</v>
      </c>
      <c r="AI168" s="405" t="s">
        <v>1491</v>
      </c>
      <c r="AJ168" s="406">
        <v>130116</v>
      </c>
      <c r="AQ168" s="325"/>
      <c r="AR168" s="384"/>
      <c r="AS168" s="384"/>
      <c r="AT168" s="384"/>
      <c r="AU168" s="384"/>
      <c r="AV168" s="384"/>
      <c r="AW168" s="384"/>
      <c r="AY168" s="384"/>
      <c r="AZ168" s="384"/>
      <c r="BA168" s="384"/>
    </row>
    <row r="169" spans="1:53" s="324" customFormat="1" ht="34.5" customHeight="1">
      <c r="A169" s="384"/>
      <c r="B169" s="384"/>
      <c r="C169" s="384"/>
      <c r="D169" s="440" t="s">
        <v>1492</v>
      </c>
      <c r="E169" s="342" t="s">
        <v>1493</v>
      </c>
      <c r="F169" s="341"/>
      <c r="G169" s="341" t="s">
        <v>844</v>
      </c>
      <c r="H169" s="351" t="s">
        <v>339</v>
      </c>
      <c r="I169" s="441" t="s">
        <v>340</v>
      </c>
      <c r="J169" s="364"/>
      <c r="K169" s="364"/>
      <c r="L169" s="364"/>
      <c r="M169" s="364"/>
      <c r="N169" s="364"/>
      <c r="O169" s="364"/>
      <c r="P169" s="364"/>
      <c r="Q169" s="364"/>
      <c r="R169" s="364"/>
      <c r="S169" s="364"/>
      <c r="T169" s="384"/>
      <c r="U169" s="384"/>
      <c r="V169" s="384"/>
      <c r="W169" s="384"/>
      <c r="X169" s="384"/>
      <c r="Y169" s="384"/>
      <c r="Z169" s="384"/>
      <c r="AA169" s="384"/>
      <c r="AB169" s="384"/>
      <c r="AC169" s="394">
        <v>531404</v>
      </c>
      <c r="AD169" s="392" t="s">
        <v>1494</v>
      </c>
      <c r="AE169" s="392" t="s">
        <v>872</v>
      </c>
      <c r="AF169" s="392" t="s">
        <v>264</v>
      </c>
      <c r="AG169" s="392" t="s">
        <v>264</v>
      </c>
      <c r="AH169" s="394" t="s">
        <v>846</v>
      </c>
      <c r="AI169" s="405" t="s">
        <v>1495</v>
      </c>
      <c r="AJ169" s="406">
        <v>130117</v>
      </c>
      <c r="AQ169" s="325"/>
      <c r="AR169" s="384"/>
      <c r="AS169" s="384"/>
      <c r="AT169" s="384"/>
      <c r="AU169" s="384"/>
      <c r="AV169" s="384"/>
      <c r="AW169" s="384"/>
      <c r="AY169" s="384"/>
      <c r="AZ169" s="384"/>
      <c r="BA169" s="384"/>
    </row>
    <row r="170" spans="1:53" s="324" customFormat="1" ht="34.5" customHeight="1">
      <c r="A170" s="384"/>
      <c r="B170" s="384"/>
      <c r="C170" s="384"/>
      <c r="D170" s="440" t="s">
        <v>1496</v>
      </c>
      <c r="E170" s="342" t="s">
        <v>1497</v>
      </c>
      <c r="F170" s="341"/>
      <c r="G170" s="341" t="s">
        <v>844</v>
      </c>
      <c r="H170" s="351" t="s">
        <v>339</v>
      </c>
      <c r="I170" s="441" t="s">
        <v>340</v>
      </c>
      <c r="J170" s="364"/>
      <c r="K170" s="364"/>
      <c r="L170" s="364"/>
      <c r="M170" s="364"/>
      <c r="N170" s="364"/>
      <c r="O170" s="364"/>
      <c r="P170" s="364"/>
      <c r="Q170" s="364"/>
      <c r="R170" s="364"/>
      <c r="S170" s="364"/>
      <c r="T170" s="384"/>
      <c r="U170" s="384"/>
      <c r="V170" s="384"/>
      <c r="W170" s="384"/>
      <c r="X170" s="384"/>
      <c r="Y170" s="384"/>
      <c r="Z170" s="384"/>
      <c r="AA170" s="384"/>
      <c r="AB170" s="384"/>
      <c r="AC170" s="394">
        <v>531406</v>
      </c>
      <c r="AD170" s="392" t="s">
        <v>1498</v>
      </c>
      <c r="AE170" s="392" t="s">
        <v>872</v>
      </c>
      <c r="AF170" s="392" t="s">
        <v>264</v>
      </c>
      <c r="AG170" s="392" t="s">
        <v>264</v>
      </c>
      <c r="AH170" s="394" t="s">
        <v>846</v>
      </c>
      <c r="AI170" s="405" t="s">
        <v>1499</v>
      </c>
      <c r="AJ170" s="406">
        <v>130118</v>
      </c>
      <c r="AQ170" s="325"/>
      <c r="AR170" s="384"/>
      <c r="AS170" s="384"/>
      <c r="AT170" s="384"/>
      <c r="AU170" s="384"/>
      <c r="AV170" s="384"/>
      <c r="AW170" s="384"/>
      <c r="AY170" s="384"/>
      <c r="AZ170" s="384"/>
      <c r="BA170" s="384"/>
    </row>
    <row r="171" spans="1:53" s="324" customFormat="1" ht="34.5" customHeight="1">
      <c r="A171" s="384"/>
      <c r="B171" s="384"/>
      <c r="C171" s="384"/>
      <c r="D171" s="440" t="s">
        <v>1500</v>
      </c>
      <c r="E171" s="342" t="s">
        <v>1501</v>
      </c>
      <c r="F171" s="341"/>
      <c r="G171" s="341" t="s">
        <v>844</v>
      </c>
      <c r="H171" s="351" t="s">
        <v>339</v>
      </c>
      <c r="I171" s="441" t="s">
        <v>340</v>
      </c>
      <c r="J171" s="364"/>
      <c r="K171" s="364"/>
      <c r="L171" s="364"/>
      <c r="M171" s="364"/>
      <c r="N171" s="364"/>
      <c r="O171" s="364"/>
      <c r="P171" s="364"/>
      <c r="Q171" s="364"/>
      <c r="R171" s="364"/>
      <c r="S171" s="364"/>
      <c r="T171" s="384"/>
      <c r="U171" s="384"/>
      <c r="V171" s="384"/>
      <c r="W171" s="384"/>
      <c r="X171" s="384"/>
      <c r="Y171" s="384"/>
      <c r="Z171" s="384"/>
      <c r="AA171" s="384"/>
      <c r="AB171" s="384"/>
      <c r="AC171" s="394">
        <v>531407</v>
      </c>
      <c r="AD171" s="392" t="s">
        <v>261</v>
      </c>
      <c r="AE171" s="392" t="s">
        <v>872</v>
      </c>
      <c r="AF171" s="392" t="s">
        <v>264</v>
      </c>
      <c r="AG171" s="392" t="s">
        <v>264</v>
      </c>
      <c r="AH171" s="394" t="s">
        <v>846</v>
      </c>
      <c r="AI171" s="405" t="s">
        <v>1502</v>
      </c>
      <c r="AJ171" s="406">
        <v>130120</v>
      </c>
      <c r="AQ171" s="325"/>
      <c r="AR171" s="384"/>
      <c r="AS171" s="384"/>
      <c r="AT171" s="384"/>
      <c r="AU171" s="384"/>
      <c r="AV171" s="384"/>
      <c r="AW171" s="384"/>
      <c r="AY171" s="384"/>
      <c r="AZ171" s="384"/>
      <c r="BA171" s="384"/>
    </row>
    <row r="172" spans="1:53" s="324" customFormat="1" ht="34.5" customHeight="1">
      <c r="A172" s="384"/>
      <c r="B172" s="384"/>
      <c r="C172" s="384"/>
      <c r="D172" s="440" t="s">
        <v>1503</v>
      </c>
      <c r="E172" s="342" t="s">
        <v>1504</v>
      </c>
      <c r="F172" s="341"/>
      <c r="G172" s="341" t="s">
        <v>844</v>
      </c>
      <c r="H172" s="351" t="s">
        <v>339</v>
      </c>
      <c r="I172" s="441" t="s">
        <v>340</v>
      </c>
      <c r="J172" s="364"/>
      <c r="K172" s="364"/>
      <c r="L172" s="364"/>
      <c r="M172" s="364"/>
      <c r="N172" s="364"/>
      <c r="O172" s="364"/>
      <c r="P172" s="364"/>
      <c r="Q172" s="364"/>
      <c r="R172" s="364"/>
      <c r="S172" s="364"/>
      <c r="T172" s="384"/>
      <c r="U172" s="384"/>
      <c r="V172" s="384"/>
      <c r="W172" s="384"/>
      <c r="X172" s="384"/>
      <c r="Y172" s="384"/>
      <c r="Z172" s="384"/>
      <c r="AA172" s="384"/>
      <c r="AB172" s="384"/>
      <c r="AC172" s="394">
        <v>531408</v>
      </c>
      <c r="AD172" s="392" t="s">
        <v>1505</v>
      </c>
      <c r="AE172" s="392" t="s">
        <v>872</v>
      </c>
      <c r="AF172" s="392" t="s">
        <v>264</v>
      </c>
      <c r="AG172" s="392" t="s">
        <v>264</v>
      </c>
      <c r="AH172" s="394" t="s">
        <v>846</v>
      </c>
      <c r="AI172" s="405" t="s">
        <v>1506</v>
      </c>
      <c r="AJ172" s="406">
        <v>130121</v>
      </c>
      <c r="AQ172" s="325"/>
      <c r="AR172" s="384"/>
      <c r="AS172" s="384"/>
      <c r="AT172" s="384"/>
      <c r="AU172" s="384"/>
      <c r="AV172" s="384"/>
      <c r="AW172" s="384"/>
      <c r="AY172" s="384"/>
      <c r="AZ172" s="384"/>
      <c r="BA172" s="384"/>
    </row>
    <row r="173" spans="1:53" s="324" customFormat="1" ht="34.5" customHeight="1">
      <c r="A173" s="384"/>
      <c r="B173" s="384"/>
      <c r="C173" s="384"/>
      <c r="D173" s="440" t="s">
        <v>1507</v>
      </c>
      <c r="E173" s="342" t="s">
        <v>1508</v>
      </c>
      <c r="F173" s="341" t="s">
        <v>1509</v>
      </c>
      <c r="G173" s="341" t="s">
        <v>844</v>
      </c>
      <c r="H173" s="351" t="s">
        <v>339</v>
      </c>
      <c r="I173" s="441" t="s">
        <v>340</v>
      </c>
      <c r="J173" s="364"/>
      <c r="K173" s="364"/>
      <c r="L173" s="364"/>
      <c r="M173" s="364"/>
      <c r="N173" s="364"/>
      <c r="O173" s="364"/>
      <c r="P173" s="364"/>
      <c r="Q173" s="364"/>
      <c r="R173" s="364"/>
      <c r="S173" s="364"/>
      <c r="T173" s="384"/>
      <c r="U173" s="384"/>
      <c r="V173" s="384"/>
      <c r="W173" s="384"/>
      <c r="X173" s="384"/>
      <c r="Y173" s="384"/>
      <c r="Z173" s="384"/>
      <c r="AA173" s="384"/>
      <c r="AB173" s="384"/>
      <c r="AC173" s="394">
        <v>531409</v>
      </c>
      <c r="AD173" s="392" t="s">
        <v>1186</v>
      </c>
      <c r="AE173" s="392" t="s">
        <v>872</v>
      </c>
      <c r="AF173" s="392" t="s">
        <v>264</v>
      </c>
      <c r="AG173" s="392" t="s">
        <v>264</v>
      </c>
      <c r="AH173" s="394" t="s">
        <v>846</v>
      </c>
      <c r="AI173" s="405" t="s">
        <v>1510</v>
      </c>
      <c r="AJ173" s="406">
        <v>130124</v>
      </c>
      <c r="AQ173" s="325"/>
      <c r="AR173" s="384"/>
      <c r="AS173" s="384"/>
      <c r="AT173" s="384"/>
      <c r="AU173" s="384"/>
      <c r="AV173" s="384"/>
      <c r="AW173" s="384"/>
      <c r="AY173" s="384"/>
      <c r="AZ173" s="384"/>
      <c r="BA173" s="384"/>
    </row>
    <row r="174" spans="1:53" s="324" customFormat="1" ht="34.5" customHeight="1">
      <c r="A174" s="384"/>
      <c r="B174" s="384"/>
      <c r="C174" s="384"/>
      <c r="D174" s="440" t="s">
        <v>1511</v>
      </c>
      <c r="E174" s="342" t="s">
        <v>1512</v>
      </c>
      <c r="F174" s="341" t="s">
        <v>1513</v>
      </c>
      <c r="G174" s="341" t="s">
        <v>844</v>
      </c>
      <c r="H174" s="351" t="s">
        <v>339</v>
      </c>
      <c r="I174" s="441" t="s">
        <v>340</v>
      </c>
      <c r="J174" s="364"/>
      <c r="K174" s="364"/>
      <c r="L174" s="364"/>
      <c r="M174" s="364"/>
      <c r="N174" s="364"/>
      <c r="O174" s="364"/>
      <c r="P174" s="364"/>
      <c r="Q174" s="364"/>
      <c r="R174" s="364"/>
      <c r="S174" s="364"/>
      <c r="T174" s="384"/>
      <c r="U174" s="384"/>
      <c r="V174" s="384"/>
      <c r="W174" s="384"/>
      <c r="X174" s="384"/>
      <c r="Y174" s="384"/>
      <c r="Z174" s="384"/>
      <c r="AA174" s="384"/>
      <c r="AB174" s="384"/>
      <c r="AC174" s="394">
        <v>531411</v>
      </c>
      <c r="AD174" s="392" t="s">
        <v>1514</v>
      </c>
      <c r="AE174" s="392" t="s">
        <v>1148</v>
      </c>
      <c r="AF174" s="392" t="s">
        <v>264</v>
      </c>
      <c r="AG174" s="392" t="s">
        <v>264</v>
      </c>
      <c r="AH174" s="394" t="s">
        <v>846</v>
      </c>
      <c r="AI174" s="405" t="s">
        <v>1515</v>
      </c>
      <c r="AJ174" s="406">
        <v>130127</v>
      </c>
      <c r="AQ174" s="325"/>
      <c r="AR174" s="384"/>
      <c r="AS174" s="384"/>
      <c r="AT174" s="384"/>
      <c r="AU174" s="384"/>
      <c r="AV174" s="384"/>
      <c r="AW174" s="384"/>
      <c r="AY174" s="384"/>
      <c r="AZ174" s="384"/>
      <c r="BA174" s="384"/>
    </row>
    <row r="175" spans="1:53" s="324" customFormat="1" ht="34.5" customHeight="1">
      <c r="A175" s="384"/>
      <c r="B175" s="384"/>
      <c r="C175" s="384"/>
      <c r="D175" s="440" t="s">
        <v>1516</v>
      </c>
      <c r="E175" s="342" t="s">
        <v>1517</v>
      </c>
      <c r="F175" s="341"/>
      <c r="G175" s="341" t="s">
        <v>844</v>
      </c>
      <c r="H175" s="351" t="s">
        <v>339</v>
      </c>
      <c r="I175" s="441" t="s">
        <v>340</v>
      </c>
      <c r="J175" s="364"/>
      <c r="K175" s="364"/>
      <c r="L175" s="364"/>
      <c r="M175" s="364"/>
      <c r="N175" s="364"/>
      <c r="O175" s="364"/>
      <c r="P175" s="364"/>
      <c r="Q175" s="364"/>
      <c r="R175" s="364"/>
      <c r="S175" s="364"/>
      <c r="T175" s="384"/>
      <c r="U175" s="384"/>
      <c r="V175" s="384"/>
      <c r="W175" s="384"/>
      <c r="X175" s="384"/>
      <c r="Y175" s="384"/>
      <c r="Z175" s="384"/>
      <c r="AA175" s="384"/>
      <c r="AB175" s="384"/>
      <c r="AC175" s="394">
        <v>531512</v>
      </c>
      <c r="AD175" s="392" t="s">
        <v>1518</v>
      </c>
      <c r="AE175" s="392" t="s">
        <v>872</v>
      </c>
      <c r="AF175" s="392" t="s">
        <v>264</v>
      </c>
      <c r="AG175" s="392" t="s">
        <v>264</v>
      </c>
      <c r="AH175" s="394" t="s">
        <v>846</v>
      </c>
      <c r="AI175" s="405" t="s">
        <v>1519</v>
      </c>
      <c r="AJ175" s="406">
        <v>130128</v>
      </c>
      <c r="AQ175" s="325"/>
      <c r="AR175" s="384"/>
      <c r="AS175" s="384"/>
      <c r="AT175" s="384"/>
      <c r="AU175" s="384"/>
      <c r="AV175" s="384"/>
      <c r="AW175" s="384"/>
      <c r="AY175" s="384"/>
      <c r="AZ175" s="384"/>
      <c r="BA175" s="384"/>
    </row>
    <row r="176" spans="1:53" s="324" customFormat="1" ht="34.5" customHeight="1">
      <c r="A176" s="384"/>
      <c r="B176" s="384"/>
      <c r="C176" s="384"/>
      <c r="D176" s="440" t="s">
        <v>1520</v>
      </c>
      <c r="E176" s="342" t="s">
        <v>1521</v>
      </c>
      <c r="F176" s="341"/>
      <c r="G176" s="341" t="s">
        <v>844</v>
      </c>
      <c r="H176" s="351" t="s">
        <v>339</v>
      </c>
      <c r="I176" s="441" t="s">
        <v>340</v>
      </c>
      <c r="J176" s="364"/>
      <c r="K176" s="364"/>
      <c r="L176" s="364"/>
      <c r="M176" s="364"/>
      <c r="N176" s="364"/>
      <c r="O176" s="364"/>
      <c r="P176" s="364"/>
      <c r="Q176" s="364"/>
      <c r="R176" s="364"/>
      <c r="S176" s="364"/>
      <c r="T176" s="384"/>
      <c r="U176" s="384"/>
      <c r="V176" s="384"/>
      <c r="W176" s="384"/>
      <c r="X176" s="384"/>
      <c r="Y176" s="384"/>
      <c r="Z176" s="384"/>
      <c r="AA176" s="384"/>
      <c r="AB176" s="384"/>
      <c r="AC176" s="394">
        <v>531515</v>
      </c>
      <c r="AD176" s="392" t="s">
        <v>1522</v>
      </c>
      <c r="AE176" s="392" t="s">
        <v>872</v>
      </c>
      <c r="AF176" s="392" t="s">
        <v>264</v>
      </c>
      <c r="AG176" s="392" t="s">
        <v>264</v>
      </c>
      <c r="AH176" s="394" t="s">
        <v>846</v>
      </c>
      <c r="AI176" s="405" t="s">
        <v>1523</v>
      </c>
      <c r="AJ176" s="406">
        <v>130129</v>
      </c>
      <c r="AQ176" s="325"/>
      <c r="AR176" s="384"/>
      <c r="AS176" s="384"/>
      <c r="AT176" s="384"/>
      <c r="AU176" s="384"/>
      <c r="AV176" s="384"/>
      <c r="AW176" s="384"/>
      <c r="AY176" s="384"/>
      <c r="AZ176" s="384"/>
      <c r="BA176" s="384"/>
    </row>
    <row r="177" spans="1:53" s="324" customFormat="1" ht="34.5" customHeight="1">
      <c r="A177" s="384"/>
      <c r="B177" s="384"/>
      <c r="C177" s="384"/>
      <c r="D177" s="440" t="s">
        <v>1524</v>
      </c>
      <c r="E177" s="342" t="s">
        <v>1525</v>
      </c>
      <c r="F177" s="341"/>
      <c r="G177" s="341" t="s">
        <v>844</v>
      </c>
      <c r="H177" s="351" t="s">
        <v>339</v>
      </c>
      <c r="I177" s="441" t="s">
        <v>340</v>
      </c>
      <c r="J177" s="364"/>
      <c r="K177" s="364"/>
      <c r="L177" s="364"/>
      <c r="M177" s="364"/>
      <c r="N177" s="364"/>
      <c r="O177" s="364"/>
      <c r="P177" s="364"/>
      <c r="Q177" s="364"/>
      <c r="R177" s="364"/>
      <c r="S177" s="364"/>
      <c r="T177" s="384"/>
      <c r="U177" s="384"/>
      <c r="V177" s="384"/>
      <c r="W177" s="384"/>
      <c r="X177" s="384"/>
      <c r="Y177" s="384"/>
      <c r="Z177" s="384"/>
      <c r="AA177" s="384"/>
      <c r="AB177" s="384"/>
      <c r="AC177" s="394">
        <v>531601</v>
      </c>
      <c r="AD177" s="392" t="s">
        <v>1526</v>
      </c>
      <c r="AE177" s="392" t="s">
        <v>872</v>
      </c>
      <c r="AF177" s="392" t="s">
        <v>264</v>
      </c>
      <c r="AG177" s="392" t="s">
        <v>264</v>
      </c>
      <c r="AH177" s="394" t="s">
        <v>1527</v>
      </c>
      <c r="AI177" s="405" t="s">
        <v>1528</v>
      </c>
      <c r="AJ177" s="406">
        <v>130130</v>
      </c>
      <c r="AK177" s="325"/>
      <c r="AL177" s="325"/>
      <c r="AM177" s="325"/>
      <c r="AN177" s="325"/>
      <c r="AO177" s="325"/>
      <c r="AP177" s="325"/>
      <c r="AQ177" s="325"/>
      <c r="AR177" s="384"/>
      <c r="AS177" s="384"/>
      <c r="AT177" s="384"/>
      <c r="AU177" s="384"/>
      <c r="AV177" s="384"/>
      <c r="AW177" s="384"/>
      <c r="AY177" s="384"/>
      <c r="AZ177" s="384"/>
      <c r="BA177" s="384"/>
    </row>
    <row r="178" spans="1:53" ht="34.5" customHeight="1">
      <c r="A178" s="384"/>
      <c r="B178" s="384"/>
      <c r="C178" s="384"/>
      <c r="D178" s="609" t="s">
        <v>1529</v>
      </c>
      <c r="E178" s="342" t="s">
        <v>1530</v>
      </c>
      <c r="F178" s="341"/>
      <c r="G178" s="341" t="s">
        <v>844</v>
      </c>
      <c r="H178" s="351" t="s">
        <v>339</v>
      </c>
      <c r="I178" s="441" t="s">
        <v>340</v>
      </c>
      <c r="J178" s="364"/>
      <c r="K178" s="364"/>
      <c r="L178" s="364"/>
      <c r="M178" s="364"/>
      <c r="N178" s="364"/>
      <c r="O178" s="364"/>
      <c r="P178" s="364"/>
      <c r="Q178" s="364"/>
      <c r="R178" s="364"/>
      <c r="S178" s="364"/>
      <c r="T178" s="384"/>
      <c r="U178" s="384"/>
      <c r="V178" s="384"/>
      <c r="W178" s="384"/>
      <c r="X178" s="384"/>
      <c r="Y178" s="384"/>
      <c r="Z178" s="384"/>
      <c r="AA178" s="384"/>
      <c r="AB178" s="384"/>
      <c r="AC178" s="394">
        <v>531602</v>
      </c>
      <c r="AD178" s="392" t="s">
        <v>1531</v>
      </c>
      <c r="AE178" s="392" t="s">
        <v>872</v>
      </c>
      <c r="AF178" s="392" t="s">
        <v>264</v>
      </c>
      <c r="AG178" s="392" t="s">
        <v>264</v>
      </c>
      <c r="AH178" s="394" t="s">
        <v>1527</v>
      </c>
      <c r="AI178" s="392" t="s">
        <v>1532</v>
      </c>
      <c r="AJ178" s="446">
        <v>130131</v>
      </c>
      <c r="AR178" s="384"/>
      <c r="AS178" s="384"/>
      <c r="AT178" s="384"/>
      <c r="AU178" s="384"/>
      <c r="AV178" s="384"/>
      <c r="AW178" s="384"/>
      <c r="AY178" s="384"/>
      <c r="AZ178" s="384"/>
      <c r="BA178" s="384"/>
    </row>
    <row r="179" spans="1:53" ht="34.5" customHeight="1">
      <c r="A179" s="384"/>
      <c r="B179" s="384"/>
      <c r="C179" s="384"/>
      <c r="D179" s="442" t="s">
        <v>1533</v>
      </c>
      <c r="E179" s="443" t="s">
        <v>1534</v>
      </c>
      <c r="F179" s="362"/>
      <c r="G179" s="362" t="s">
        <v>844</v>
      </c>
      <c r="H179" s="444" t="s">
        <v>339</v>
      </c>
      <c r="I179" s="445" t="s">
        <v>340</v>
      </c>
      <c r="J179" s="364"/>
      <c r="K179" s="364"/>
      <c r="L179" s="364"/>
      <c r="M179" s="364"/>
      <c r="N179" s="364"/>
      <c r="O179" s="364"/>
      <c r="P179" s="364"/>
      <c r="Q179" s="364"/>
      <c r="R179" s="364"/>
      <c r="S179" s="364"/>
      <c r="T179" s="384"/>
      <c r="U179" s="384"/>
      <c r="V179" s="384"/>
      <c r="W179" s="384"/>
      <c r="X179" s="384"/>
      <c r="Y179" s="384"/>
      <c r="Z179" s="384"/>
      <c r="AA179" s="384"/>
      <c r="AB179" s="384"/>
      <c r="AC179" s="394">
        <v>550101</v>
      </c>
      <c r="AD179" s="392" t="s">
        <v>1535</v>
      </c>
      <c r="AE179" s="392" t="s">
        <v>1536</v>
      </c>
      <c r="AF179" s="392" t="s">
        <v>264</v>
      </c>
      <c r="AG179" s="392" t="s">
        <v>264</v>
      </c>
      <c r="AH179" s="394" t="s">
        <v>1537</v>
      </c>
      <c r="AI179" s="392" t="s">
        <v>1538</v>
      </c>
      <c r="AJ179" s="446">
        <v>130132</v>
      </c>
      <c r="AR179" s="384"/>
      <c r="AS179" s="384"/>
      <c r="AT179" s="384"/>
      <c r="AU179" s="384"/>
      <c r="AV179" s="384"/>
      <c r="AW179" s="384"/>
      <c r="AY179" s="384"/>
      <c r="AZ179" s="384"/>
      <c r="BA179" s="384"/>
    </row>
    <row r="180" spans="1:53" ht="34.5" customHeight="1">
      <c r="A180" s="384"/>
      <c r="B180" s="384"/>
      <c r="C180" s="384"/>
      <c r="D180" s="384"/>
      <c r="E180" s="364"/>
      <c r="F180" s="384"/>
      <c r="G180" s="384"/>
      <c r="H180" s="384"/>
      <c r="I180" s="384"/>
      <c r="J180" s="364"/>
      <c r="K180" s="364"/>
      <c r="L180" s="364"/>
      <c r="M180" s="364"/>
      <c r="N180" s="364"/>
      <c r="O180" s="364"/>
      <c r="P180" s="364"/>
      <c r="Q180" s="364"/>
      <c r="R180" s="364"/>
      <c r="S180" s="364"/>
      <c r="T180" s="384"/>
      <c r="U180" s="384"/>
      <c r="V180" s="384"/>
      <c r="W180" s="384"/>
      <c r="X180" s="384"/>
      <c r="Y180" s="384"/>
      <c r="Z180" s="384"/>
      <c r="AA180" s="384"/>
      <c r="AB180" s="384"/>
      <c r="AC180" s="394">
        <v>570102</v>
      </c>
      <c r="AD180" s="392" t="s">
        <v>275</v>
      </c>
      <c r="AE180" s="392" t="s">
        <v>1539</v>
      </c>
      <c r="AF180" s="392" t="s">
        <v>264</v>
      </c>
      <c r="AG180" s="392" t="s">
        <v>264</v>
      </c>
      <c r="AH180" s="394" t="s">
        <v>846</v>
      </c>
      <c r="AI180" s="392" t="s">
        <v>1540</v>
      </c>
      <c r="AJ180" s="446">
        <v>130133</v>
      </c>
      <c r="AR180" s="384"/>
      <c r="AS180" s="384"/>
      <c r="AT180" s="384"/>
      <c r="AU180" s="384"/>
      <c r="AV180" s="384"/>
      <c r="AW180" s="384"/>
      <c r="AY180" s="384"/>
      <c r="AZ180" s="384"/>
      <c r="BA180" s="384"/>
    </row>
    <row r="181" spans="1:53" ht="34.5" customHeight="1">
      <c r="A181" s="384"/>
      <c r="B181" s="384"/>
      <c r="C181" s="384"/>
      <c r="D181" s="384"/>
      <c r="E181" s="364"/>
      <c r="F181" s="384"/>
      <c r="G181" s="384"/>
      <c r="H181" s="384"/>
      <c r="I181" s="384"/>
      <c r="J181" s="364"/>
      <c r="K181" s="364"/>
      <c r="L181" s="364"/>
      <c r="M181" s="364"/>
      <c r="N181" s="364"/>
      <c r="O181" s="364"/>
      <c r="P181" s="364"/>
      <c r="Q181" s="364"/>
      <c r="R181" s="364"/>
      <c r="S181" s="364"/>
      <c r="T181" s="384"/>
      <c r="U181" s="384"/>
      <c r="V181" s="384"/>
      <c r="W181" s="384"/>
      <c r="X181" s="384"/>
      <c r="Y181" s="384"/>
      <c r="Z181" s="384"/>
      <c r="AA181" s="384"/>
      <c r="AB181" s="384"/>
      <c r="AC181" s="394">
        <v>570103</v>
      </c>
      <c r="AD181" s="392" t="s">
        <v>1541</v>
      </c>
      <c r="AE181" s="392" t="s">
        <v>1539</v>
      </c>
      <c r="AF181" s="392" t="s">
        <v>264</v>
      </c>
      <c r="AG181" s="392" t="s">
        <v>264</v>
      </c>
      <c r="AH181" s="394" t="s">
        <v>846</v>
      </c>
      <c r="AI181" s="392" t="s">
        <v>1542</v>
      </c>
      <c r="AJ181" s="446">
        <v>130134</v>
      </c>
      <c r="AR181" s="384"/>
      <c r="AS181" s="384"/>
      <c r="AT181" s="384"/>
      <c r="AU181" s="384"/>
      <c r="AV181" s="384"/>
      <c r="AW181" s="384"/>
      <c r="AY181" s="384"/>
      <c r="AZ181" s="384"/>
      <c r="BA181" s="384"/>
    </row>
    <row r="182" spans="1:53" ht="34.5" customHeight="1">
      <c r="A182" s="384"/>
      <c r="B182" s="384"/>
      <c r="C182" s="384"/>
      <c r="D182" s="384"/>
      <c r="E182" s="364"/>
      <c r="F182" s="384"/>
      <c r="G182" s="384"/>
      <c r="H182" s="384"/>
      <c r="I182" s="384"/>
      <c r="J182" s="364"/>
      <c r="K182" s="364"/>
      <c r="L182" s="364"/>
      <c r="M182" s="364"/>
      <c r="N182" s="364"/>
      <c r="O182" s="364"/>
      <c r="P182" s="364"/>
      <c r="Q182" s="364"/>
      <c r="R182" s="364"/>
      <c r="S182" s="364"/>
      <c r="T182" s="384"/>
      <c r="U182" s="384"/>
      <c r="V182" s="384"/>
      <c r="W182" s="384"/>
      <c r="X182" s="384"/>
      <c r="Y182" s="384"/>
      <c r="Z182" s="384"/>
      <c r="AA182" s="384"/>
      <c r="AB182" s="384"/>
      <c r="AC182" s="394">
        <v>570104</v>
      </c>
      <c r="AD182" s="392" t="s">
        <v>1543</v>
      </c>
      <c r="AE182" s="392" t="s">
        <v>1539</v>
      </c>
      <c r="AF182" s="392" t="s">
        <v>264</v>
      </c>
      <c r="AG182" s="392" t="s">
        <v>264</v>
      </c>
      <c r="AH182" s="394" t="s">
        <v>846</v>
      </c>
      <c r="AI182" s="392" t="s">
        <v>1544</v>
      </c>
      <c r="AJ182" s="446">
        <v>130135</v>
      </c>
      <c r="AR182" s="384"/>
      <c r="AS182" s="384"/>
      <c r="AT182" s="384"/>
      <c r="AU182" s="384"/>
      <c r="AV182" s="384"/>
      <c r="AW182" s="384"/>
      <c r="AY182" s="384"/>
      <c r="AZ182" s="384"/>
      <c r="BA182" s="384"/>
    </row>
    <row r="183" spans="1:53" ht="34.5" customHeight="1">
      <c r="A183" s="384"/>
      <c r="B183" s="384"/>
      <c r="C183" s="384"/>
      <c r="D183" s="384"/>
      <c r="E183" s="364"/>
      <c r="F183" s="384"/>
      <c r="G183" s="384"/>
      <c r="H183" s="384"/>
      <c r="I183" s="384"/>
      <c r="J183" s="364"/>
      <c r="K183" s="364"/>
      <c r="L183" s="364"/>
      <c r="M183" s="364"/>
      <c r="N183" s="364"/>
      <c r="O183" s="364"/>
      <c r="P183" s="364"/>
      <c r="Q183" s="364"/>
      <c r="R183" s="364"/>
      <c r="S183" s="364"/>
      <c r="T183" s="384"/>
      <c r="U183" s="384"/>
      <c r="V183" s="384"/>
      <c r="W183" s="384"/>
      <c r="X183" s="384"/>
      <c r="Y183" s="384"/>
      <c r="Z183" s="384"/>
      <c r="AA183" s="384"/>
      <c r="AB183" s="384"/>
      <c r="AC183" s="394">
        <v>570199</v>
      </c>
      <c r="AD183" s="392" t="s">
        <v>1545</v>
      </c>
      <c r="AE183" s="392" t="s">
        <v>1539</v>
      </c>
      <c r="AF183" s="392" t="s">
        <v>264</v>
      </c>
      <c r="AG183" s="392" t="s">
        <v>264</v>
      </c>
      <c r="AH183" s="394" t="s">
        <v>846</v>
      </c>
      <c r="AI183" s="392" t="s">
        <v>1546</v>
      </c>
      <c r="AJ183" s="446">
        <v>130136</v>
      </c>
      <c r="AR183" s="384"/>
      <c r="AS183" s="384"/>
      <c r="AT183" s="384"/>
      <c r="AU183" s="384"/>
      <c r="AV183" s="384"/>
      <c r="AW183" s="384"/>
      <c r="AY183" s="384"/>
      <c r="AZ183" s="384"/>
      <c r="BA183" s="384"/>
    </row>
    <row r="184" spans="1:53" ht="34.5" customHeight="1">
      <c r="A184" s="384"/>
      <c r="B184" s="384"/>
      <c r="C184" s="384"/>
      <c r="D184" s="384"/>
      <c r="E184" s="364"/>
      <c r="F184" s="384"/>
      <c r="G184" s="384"/>
      <c r="H184" s="384"/>
      <c r="I184" s="384"/>
      <c r="J184" s="364"/>
      <c r="K184" s="364"/>
      <c r="L184" s="364"/>
      <c r="M184" s="364"/>
      <c r="N184" s="364"/>
      <c r="O184" s="364"/>
      <c r="P184" s="364"/>
      <c r="Q184" s="364"/>
      <c r="R184" s="364"/>
      <c r="S184" s="364"/>
      <c r="T184" s="384"/>
      <c r="U184" s="384"/>
      <c r="V184" s="384"/>
      <c r="W184" s="384"/>
      <c r="X184" s="384"/>
      <c r="Y184" s="384"/>
      <c r="Z184" s="384"/>
      <c r="AA184" s="384"/>
      <c r="AB184" s="384"/>
      <c r="AC184" s="394">
        <v>570201</v>
      </c>
      <c r="AD184" s="392" t="s">
        <v>214</v>
      </c>
      <c r="AE184" s="392" t="s">
        <v>214</v>
      </c>
      <c r="AF184" s="392" t="s">
        <v>264</v>
      </c>
      <c r="AG184" s="392" t="s">
        <v>264</v>
      </c>
      <c r="AH184" s="394" t="s">
        <v>846</v>
      </c>
      <c r="AI184" s="392" t="s">
        <v>1547</v>
      </c>
      <c r="AJ184" s="446">
        <v>130137</v>
      </c>
      <c r="AR184" s="384"/>
      <c r="AS184" s="384"/>
      <c r="AT184" s="384"/>
      <c r="AU184" s="384"/>
      <c r="AV184" s="384"/>
      <c r="AW184" s="384"/>
      <c r="AY184" s="384"/>
      <c r="AZ184" s="384"/>
      <c r="BA184" s="384"/>
    </row>
    <row r="185" spans="1:53" ht="34.5" customHeight="1">
      <c r="A185" s="384"/>
      <c r="B185" s="384"/>
      <c r="C185" s="384"/>
      <c r="D185" s="384"/>
      <c r="E185" s="364"/>
      <c r="F185" s="384"/>
      <c r="G185" s="384"/>
      <c r="H185" s="384"/>
      <c r="I185" s="384"/>
      <c r="J185" s="364"/>
      <c r="K185" s="364"/>
      <c r="L185" s="364"/>
      <c r="M185" s="364"/>
      <c r="N185" s="364"/>
      <c r="O185" s="364"/>
      <c r="P185" s="364"/>
      <c r="Q185" s="364"/>
      <c r="R185" s="364"/>
      <c r="S185" s="364"/>
      <c r="T185" s="384"/>
      <c r="U185" s="384"/>
      <c r="V185" s="384"/>
      <c r="W185" s="384"/>
      <c r="X185" s="384"/>
      <c r="Y185" s="384"/>
      <c r="Z185" s="384"/>
      <c r="AA185" s="384"/>
      <c r="AB185" s="384"/>
      <c r="AC185" s="394">
        <v>570203</v>
      </c>
      <c r="AD185" s="392" t="s">
        <v>1548</v>
      </c>
      <c r="AE185" s="392" t="s">
        <v>1539</v>
      </c>
      <c r="AF185" s="392" t="s">
        <v>264</v>
      </c>
      <c r="AG185" s="392" t="s">
        <v>264</v>
      </c>
      <c r="AH185" s="394" t="s">
        <v>846</v>
      </c>
      <c r="AI185" s="392" t="s">
        <v>1549</v>
      </c>
      <c r="AJ185" s="446">
        <v>130199</v>
      </c>
      <c r="AR185" s="384"/>
      <c r="AS185" s="384"/>
      <c r="AT185" s="384"/>
      <c r="AU185" s="384"/>
      <c r="AV185" s="384"/>
      <c r="AW185" s="384"/>
      <c r="AY185" s="384"/>
      <c r="AZ185" s="384"/>
      <c r="BA185" s="384"/>
    </row>
    <row r="186" spans="1:53" ht="34.5" customHeight="1">
      <c r="A186" s="384"/>
      <c r="B186" s="384"/>
      <c r="C186" s="384"/>
      <c r="D186" s="384"/>
      <c r="E186" s="364"/>
      <c r="F186" s="384"/>
      <c r="G186" s="384"/>
      <c r="H186" s="384"/>
      <c r="I186" s="384"/>
      <c r="J186" s="364"/>
      <c r="K186" s="364"/>
      <c r="L186" s="364"/>
      <c r="M186" s="364"/>
      <c r="N186" s="364"/>
      <c r="O186" s="364"/>
      <c r="P186" s="364"/>
      <c r="Q186" s="364"/>
      <c r="R186" s="364"/>
      <c r="S186" s="364"/>
      <c r="T186" s="384"/>
      <c r="U186" s="384"/>
      <c r="V186" s="384"/>
      <c r="W186" s="384"/>
      <c r="X186" s="384"/>
      <c r="Y186" s="384"/>
      <c r="Z186" s="384"/>
      <c r="AA186" s="384"/>
      <c r="AB186" s="384"/>
      <c r="AC186" s="394">
        <v>570204</v>
      </c>
      <c r="AD186" s="392" t="s">
        <v>1550</v>
      </c>
      <c r="AE186" s="392" t="s">
        <v>1539</v>
      </c>
      <c r="AF186" s="392" t="s">
        <v>264</v>
      </c>
      <c r="AG186" s="392" t="s">
        <v>264</v>
      </c>
      <c r="AH186" s="394" t="s">
        <v>846</v>
      </c>
      <c r="AI186" s="392" t="s">
        <v>1551</v>
      </c>
      <c r="AJ186" s="446">
        <v>130200</v>
      </c>
      <c r="AR186" s="384"/>
      <c r="AS186" s="384"/>
      <c r="AT186" s="384"/>
      <c r="AU186" s="384"/>
      <c r="AV186" s="384"/>
      <c r="AW186" s="384"/>
      <c r="AY186" s="384"/>
      <c r="AZ186" s="384"/>
      <c r="BA186" s="384"/>
    </row>
    <row r="187" spans="1:53" ht="34.5" customHeight="1">
      <c r="A187" s="384"/>
      <c r="B187" s="384"/>
      <c r="C187" s="384"/>
      <c r="D187" s="384"/>
      <c r="E187" s="364"/>
      <c r="F187" s="384"/>
      <c r="G187" s="384"/>
      <c r="H187" s="384"/>
      <c r="I187" s="384"/>
      <c r="J187" s="364"/>
      <c r="K187" s="364"/>
      <c r="L187" s="364"/>
      <c r="M187" s="364"/>
      <c r="N187" s="364"/>
      <c r="O187" s="364"/>
      <c r="P187" s="364"/>
      <c r="Q187" s="364"/>
      <c r="R187" s="364"/>
      <c r="S187" s="364"/>
      <c r="T187" s="384"/>
      <c r="U187" s="384"/>
      <c r="V187" s="384"/>
      <c r="W187" s="384"/>
      <c r="X187" s="384"/>
      <c r="Y187" s="384"/>
      <c r="Z187" s="384"/>
      <c r="AA187" s="384"/>
      <c r="AB187" s="384"/>
      <c r="AC187" s="394">
        <v>570205</v>
      </c>
      <c r="AD187" s="392" t="s">
        <v>1552</v>
      </c>
      <c r="AE187" s="392" t="s">
        <v>1539</v>
      </c>
      <c r="AF187" s="392" t="s">
        <v>264</v>
      </c>
      <c r="AG187" s="392" t="s">
        <v>264</v>
      </c>
      <c r="AH187" s="394" t="s">
        <v>846</v>
      </c>
      <c r="AI187" s="392" t="s">
        <v>1553</v>
      </c>
      <c r="AJ187" s="446">
        <v>130201</v>
      </c>
      <c r="AR187" s="384"/>
      <c r="AS187" s="384"/>
      <c r="AT187" s="384"/>
      <c r="AU187" s="384"/>
      <c r="AV187" s="384"/>
      <c r="AW187" s="384"/>
      <c r="AY187" s="384"/>
      <c r="AZ187" s="384"/>
      <c r="BA187" s="384"/>
    </row>
    <row r="188" spans="1:53" ht="34.5" customHeight="1">
      <c r="A188" s="384"/>
      <c r="B188" s="384"/>
      <c r="C188" s="384"/>
      <c r="D188" s="384"/>
      <c r="E188" s="364"/>
      <c r="F188" s="384"/>
      <c r="G188" s="384"/>
      <c r="H188" s="384"/>
      <c r="I188" s="384"/>
      <c r="J188" s="364"/>
      <c r="K188" s="364"/>
      <c r="L188" s="364"/>
      <c r="M188" s="364"/>
      <c r="N188" s="364"/>
      <c r="O188" s="364"/>
      <c r="P188" s="364"/>
      <c r="Q188" s="364"/>
      <c r="R188" s="364"/>
      <c r="S188" s="364"/>
      <c r="T188" s="384"/>
      <c r="U188" s="384"/>
      <c r="V188" s="384"/>
      <c r="W188" s="384"/>
      <c r="X188" s="384"/>
      <c r="Y188" s="384"/>
      <c r="Z188" s="384"/>
      <c r="AA188" s="384"/>
      <c r="AB188" s="384"/>
      <c r="AC188" s="394">
        <v>570206</v>
      </c>
      <c r="AD188" s="392" t="s">
        <v>1554</v>
      </c>
      <c r="AE188" s="392" t="s">
        <v>1539</v>
      </c>
      <c r="AF188" s="392" t="s">
        <v>264</v>
      </c>
      <c r="AG188" s="392" t="s">
        <v>264</v>
      </c>
      <c r="AH188" s="394" t="s">
        <v>846</v>
      </c>
      <c r="AI188" s="392" t="s">
        <v>1555</v>
      </c>
      <c r="AJ188" s="446">
        <v>130202</v>
      </c>
      <c r="AR188" s="384"/>
      <c r="AS188" s="384"/>
      <c r="AT188" s="384"/>
      <c r="AU188" s="384"/>
      <c r="AV188" s="384"/>
      <c r="AW188" s="384"/>
      <c r="AY188" s="384"/>
      <c r="AZ188" s="384"/>
      <c r="BA188" s="384"/>
    </row>
    <row r="189" spans="1:53" ht="34.5" customHeight="1">
      <c r="A189" s="384"/>
      <c r="B189" s="384"/>
      <c r="C189" s="384"/>
      <c r="D189" s="384"/>
      <c r="E189" s="364"/>
      <c r="F189" s="384"/>
      <c r="G189" s="384"/>
      <c r="H189" s="384"/>
      <c r="I189" s="384"/>
      <c r="J189" s="364"/>
      <c r="K189" s="364"/>
      <c r="L189" s="364"/>
      <c r="M189" s="364"/>
      <c r="N189" s="364"/>
      <c r="O189" s="364"/>
      <c r="P189" s="364"/>
      <c r="Q189" s="364"/>
      <c r="R189" s="364"/>
      <c r="S189" s="364"/>
      <c r="T189" s="384"/>
      <c r="U189" s="384"/>
      <c r="V189" s="384"/>
      <c r="W189" s="384"/>
      <c r="X189" s="384"/>
      <c r="Y189" s="384"/>
      <c r="Z189" s="384"/>
      <c r="AA189" s="384"/>
      <c r="AB189" s="384"/>
      <c r="AC189" s="394">
        <v>570207</v>
      </c>
      <c r="AD189" s="392" t="s">
        <v>1556</v>
      </c>
      <c r="AE189" s="392" t="s">
        <v>1539</v>
      </c>
      <c r="AF189" s="392" t="s">
        <v>264</v>
      </c>
      <c r="AG189" s="392" t="s">
        <v>264</v>
      </c>
      <c r="AH189" s="394" t="s">
        <v>846</v>
      </c>
      <c r="AI189" s="392" t="s">
        <v>1557</v>
      </c>
      <c r="AJ189" s="446">
        <v>130203</v>
      </c>
      <c r="AR189" s="384"/>
      <c r="AS189" s="384"/>
      <c r="AT189" s="384"/>
      <c r="AU189" s="384"/>
      <c r="AV189" s="384"/>
      <c r="AW189" s="384"/>
      <c r="AY189" s="384"/>
      <c r="AZ189" s="384"/>
      <c r="BA189" s="384"/>
    </row>
    <row r="190" spans="1:53" ht="34.5" customHeight="1">
      <c r="A190" s="384"/>
      <c r="B190" s="384"/>
      <c r="C190" s="384"/>
      <c r="D190" s="384"/>
      <c r="E190" s="364"/>
      <c r="F190" s="384"/>
      <c r="G190" s="384"/>
      <c r="H190" s="384"/>
      <c r="I190" s="384"/>
      <c r="J190" s="364"/>
      <c r="K190" s="364"/>
      <c r="L190" s="364"/>
      <c r="M190" s="364"/>
      <c r="N190" s="364"/>
      <c r="O190" s="364"/>
      <c r="P190" s="364"/>
      <c r="Q190" s="364"/>
      <c r="R190" s="364"/>
      <c r="S190" s="364"/>
      <c r="T190" s="384"/>
      <c r="U190" s="384"/>
      <c r="V190" s="384"/>
      <c r="W190" s="384"/>
      <c r="X190" s="384"/>
      <c r="Y190" s="384"/>
      <c r="Z190" s="384"/>
      <c r="AA190" s="384"/>
      <c r="AB190" s="384"/>
      <c r="AC190" s="394">
        <v>570211</v>
      </c>
      <c r="AD190" s="392" t="s">
        <v>1558</v>
      </c>
      <c r="AE190" s="392" t="s">
        <v>1539</v>
      </c>
      <c r="AF190" s="392" t="s">
        <v>264</v>
      </c>
      <c r="AG190" s="392" t="s">
        <v>264</v>
      </c>
      <c r="AH190" s="394" t="s">
        <v>846</v>
      </c>
      <c r="AI190" s="392" t="s">
        <v>1559</v>
      </c>
      <c r="AJ190" s="446">
        <v>130204</v>
      </c>
      <c r="AR190" s="384"/>
      <c r="AS190" s="384"/>
      <c r="AT190" s="384"/>
      <c r="AU190" s="384"/>
      <c r="AV190" s="384"/>
      <c r="AW190" s="384"/>
      <c r="AY190" s="384"/>
      <c r="AZ190" s="384"/>
      <c r="BA190" s="384"/>
    </row>
    <row r="191" spans="1:53" ht="34.5" customHeight="1">
      <c r="A191" s="384"/>
      <c r="B191" s="384"/>
      <c r="C191" s="384"/>
      <c r="D191" s="384"/>
      <c r="E191" s="364"/>
      <c r="F191" s="384"/>
      <c r="G191" s="384"/>
      <c r="H191" s="384"/>
      <c r="I191" s="384"/>
      <c r="J191" s="364"/>
      <c r="K191" s="364"/>
      <c r="L191" s="364"/>
      <c r="M191" s="364"/>
      <c r="N191" s="364"/>
      <c r="O191" s="364"/>
      <c r="P191" s="364"/>
      <c r="Q191" s="364"/>
      <c r="R191" s="364"/>
      <c r="S191" s="364"/>
      <c r="T191" s="384"/>
      <c r="U191" s="384"/>
      <c r="V191" s="384"/>
      <c r="W191" s="384"/>
      <c r="X191" s="384"/>
      <c r="Y191" s="384"/>
      <c r="Z191" s="384"/>
      <c r="AA191" s="384"/>
      <c r="AB191" s="384"/>
      <c r="AC191" s="394">
        <v>570215</v>
      </c>
      <c r="AD191" s="392" t="s">
        <v>276</v>
      </c>
      <c r="AE191" s="392" t="s">
        <v>1539</v>
      </c>
      <c r="AF191" s="392" t="s">
        <v>264</v>
      </c>
      <c r="AG191" s="392" t="s">
        <v>264</v>
      </c>
      <c r="AH191" s="394" t="s">
        <v>846</v>
      </c>
      <c r="AI191" s="392" t="s">
        <v>1560</v>
      </c>
      <c r="AJ191" s="446">
        <v>130205</v>
      </c>
      <c r="AR191" s="384"/>
      <c r="AS191" s="384"/>
      <c r="AT191" s="384"/>
      <c r="AU191" s="384"/>
      <c r="AV191" s="384"/>
      <c r="AW191" s="384"/>
      <c r="AY191" s="384"/>
      <c r="AZ191" s="384"/>
      <c r="BA191" s="384"/>
    </row>
    <row r="192" spans="1:53" ht="34.5" customHeight="1">
      <c r="A192" s="384"/>
      <c r="B192" s="384"/>
      <c r="C192" s="384"/>
      <c r="D192" s="384"/>
      <c r="E192" s="364"/>
      <c r="F192" s="384"/>
      <c r="G192" s="384"/>
      <c r="H192" s="384"/>
      <c r="I192" s="384"/>
      <c r="J192" s="364"/>
      <c r="K192" s="364"/>
      <c r="L192" s="364"/>
      <c r="M192" s="364"/>
      <c r="N192" s="364"/>
      <c r="O192" s="364"/>
      <c r="P192" s="364"/>
      <c r="Q192" s="364"/>
      <c r="R192" s="364"/>
      <c r="S192" s="364"/>
      <c r="T192" s="384"/>
      <c r="U192" s="384"/>
      <c r="V192" s="384"/>
      <c r="W192" s="384"/>
      <c r="X192" s="384"/>
      <c r="Y192" s="384"/>
      <c r="Z192" s="384"/>
      <c r="AA192" s="384"/>
      <c r="AB192" s="384"/>
      <c r="AC192" s="394">
        <v>570216</v>
      </c>
      <c r="AD192" s="392" t="s">
        <v>1561</v>
      </c>
      <c r="AE192" s="392" t="s">
        <v>1539</v>
      </c>
      <c r="AF192" s="392" t="s">
        <v>264</v>
      </c>
      <c r="AG192" s="392" t="s">
        <v>264</v>
      </c>
      <c r="AH192" s="394" t="s">
        <v>846</v>
      </c>
      <c r="AI192" s="392" t="s">
        <v>1562</v>
      </c>
      <c r="AJ192" s="446">
        <v>130299</v>
      </c>
      <c r="AR192" s="384"/>
      <c r="AS192" s="384"/>
      <c r="AT192" s="384"/>
      <c r="AU192" s="384"/>
      <c r="AV192" s="384"/>
      <c r="AW192" s="384"/>
      <c r="AY192" s="384"/>
      <c r="AZ192" s="384"/>
      <c r="BA192" s="384"/>
    </row>
    <row r="193" spans="1:53" ht="34.5" customHeight="1">
      <c r="A193" s="384"/>
      <c r="B193" s="384"/>
      <c r="C193" s="384"/>
      <c r="D193" s="384"/>
      <c r="E193" s="364"/>
      <c r="F193" s="384"/>
      <c r="G193" s="384"/>
      <c r="H193" s="384"/>
      <c r="I193" s="384"/>
      <c r="J193" s="364"/>
      <c r="K193" s="364"/>
      <c r="L193" s="364"/>
      <c r="M193" s="364"/>
      <c r="N193" s="364"/>
      <c r="O193" s="364"/>
      <c r="P193" s="364"/>
      <c r="Q193" s="364"/>
      <c r="R193" s="364"/>
      <c r="S193" s="364"/>
      <c r="T193" s="384"/>
      <c r="U193" s="384"/>
      <c r="V193" s="384"/>
      <c r="W193" s="384"/>
      <c r="X193" s="384"/>
      <c r="Y193" s="384"/>
      <c r="Z193" s="384"/>
      <c r="AA193" s="384"/>
      <c r="AB193" s="384"/>
      <c r="AC193" s="394">
        <v>570217</v>
      </c>
      <c r="AD193" s="392" t="s">
        <v>1563</v>
      </c>
      <c r="AE193" s="392" t="s">
        <v>1539</v>
      </c>
      <c r="AF193" s="392" t="s">
        <v>264</v>
      </c>
      <c r="AG193" s="392" t="s">
        <v>264</v>
      </c>
      <c r="AH193" s="394" t="s">
        <v>846</v>
      </c>
      <c r="AI193" s="392" t="s">
        <v>1564</v>
      </c>
      <c r="AJ193" s="446">
        <v>130300</v>
      </c>
      <c r="AR193" s="384"/>
      <c r="AS193" s="384"/>
      <c r="AT193" s="384"/>
      <c r="AU193" s="384"/>
      <c r="AV193" s="384"/>
      <c r="AW193" s="384"/>
      <c r="AY193" s="384"/>
      <c r="AZ193" s="384"/>
      <c r="BA193" s="384"/>
    </row>
    <row r="194" spans="1:53" ht="34.5" customHeight="1">
      <c r="A194" s="384"/>
      <c r="B194" s="384"/>
      <c r="C194" s="384"/>
      <c r="D194" s="384"/>
      <c r="E194" s="364"/>
      <c r="F194" s="384"/>
      <c r="G194" s="384"/>
      <c r="H194" s="384"/>
      <c r="I194" s="384"/>
      <c r="J194" s="364"/>
      <c r="K194" s="364"/>
      <c r="L194" s="364"/>
      <c r="M194" s="364"/>
      <c r="N194" s="364"/>
      <c r="O194" s="364"/>
      <c r="P194" s="364"/>
      <c r="Q194" s="364"/>
      <c r="R194" s="364"/>
      <c r="S194" s="364"/>
      <c r="T194" s="384"/>
      <c r="U194" s="384"/>
      <c r="V194" s="384"/>
      <c r="W194" s="384"/>
      <c r="X194" s="384"/>
      <c r="Y194" s="384"/>
      <c r="Z194" s="384"/>
      <c r="AA194" s="384"/>
      <c r="AB194" s="384"/>
      <c r="AC194" s="394">
        <v>570218</v>
      </c>
      <c r="AD194" s="392" t="s">
        <v>1565</v>
      </c>
      <c r="AE194" s="392" t="s">
        <v>1539</v>
      </c>
      <c r="AF194" s="392" t="s">
        <v>264</v>
      </c>
      <c r="AG194" s="392" t="s">
        <v>264</v>
      </c>
      <c r="AH194" s="394" t="s">
        <v>846</v>
      </c>
      <c r="AI194" s="392" t="s">
        <v>1566</v>
      </c>
      <c r="AJ194" s="446">
        <v>130301</v>
      </c>
      <c r="AR194" s="384"/>
      <c r="AS194" s="384"/>
      <c r="AT194" s="384"/>
      <c r="AU194" s="384"/>
      <c r="AV194" s="384"/>
      <c r="AW194" s="384"/>
      <c r="AY194" s="384"/>
      <c r="AZ194" s="384"/>
      <c r="BA194" s="384"/>
    </row>
    <row r="195" spans="1:53" ht="34.5" customHeight="1">
      <c r="A195" s="384"/>
      <c r="B195" s="384"/>
      <c r="C195" s="384"/>
      <c r="D195" s="384"/>
      <c r="E195" s="364"/>
      <c r="F195" s="384"/>
      <c r="G195" s="384"/>
      <c r="H195" s="384"/>
      <c r="I195" s="384"/>
      <c r="J195" s="384"/>
      <c r="K195" s="384"/>
      <c r="L195" s="384"/>
      <c r="M195" s="384"/>
      <c r="N195" s="384"/>
      <c r="O195" s="384"/>
      <c r="P195" s="384"/>
      <c r="Q195" s="384"/>
      <c r="R195" s="384"/>
      <c r="S195" s="384"/>
      <c r="T195" s="384"/>
      <c r="U195" s="384"/>
      <c r="V195" s="384"/>
      <c r="W195" s="384"/>
      <c r="X195" s="384"/>
      <c r="Y195" s="384"/>
      <c r="Z195" s="384"/>
      <c r="AA195" s="384"/>
      <c r="AB195" s="384"/>
      <c r="AC195" s="394">
        <v>570219</v>
      </c>
      <c r="AD195" s="392" t="s">
        <v>1567</v>
      </c>
      <c r="AE195" s="392" t="s">
        <v>1539</v>
      </c>
      <c r="AF195" s="392" t="s">
        <v>264</v>
      </c>
      <c r="AG195" s="392" t="s">
        <v>264</v>
      </c>
      <c r="AH195" s="394" t="s">
        <v>846</v>
      </c>
      <c r="AI195" s="392" t="s">
        <v>1568</v>
      </c>
      <c r="AJ195" s="446">
        <v>130302</v>
      </c>
      <c r="AR195" s="384"/>
      <c r="AS195" s="384"/>
      <c r="AT195" s="384"/>
      <c r="AU195" s="384"/>
      <c r="AV195" s="384"/>
      <c r="AW195" s="384"/>
      <c r="AY195" s="384"/>
      <c r="AZ195" s="384"/>
      <c r="BA195" s="384"/>
    </row>
    <row r="196" spans="1:53" ht="34.5" customHeight="1">
      <c r="A196" s="384"/>
      <c r="B196" s="384"/>
      <c r="C196" s="384"/>
      <c r="D196" s="384"/>
      <c r="E196" s="364"/>
      <c r="F196" s="384"/>
      <c r="G196" s="384"/>
      <c r="H196" s="384"/>
      <c r="I196" s="384"/>
      <c r="J196" s="384"/>
      <c r="K196" s="384"/>
      <c r="L196" s="384"/>
      <c r="M196" s="384"/>
      <c r="N196" s="384"/>
      <c r="O196" s="384"/>
      <c r="P196" s="384"/>
      <c r="Q196" s="384"/>
      <c r="R196" s="384"/>
      <c r="S196" s="384"/>
      <c r="T196" s="384"/>
      <c r="U196" s="384"/>
      <c r="V196" s="384"/>
      <c r="W196" s="384"/>
      <c r="X196" s="384"/>
      <c r="Y196" s="384"/>
      <c r="Z196" s="384"/>
      <c r="AA196" s="384"/>
      <c r="AB196" s="384"/>
      <c r="AC196" s="394">
        <v>570301</v>
      </c>
      <c r="AD196" s="392" t="s">
        <v>1569</v>
      </c>
      <c r="AE196" s="392" t="s">
        <v>1539</v>
      </c>
      <c r="AF196" s="392" t="s">
        <v>264</v>
      </c>
      <c r="AG196" s="392" t="s">
        <v>264</v>
      </c>
      <c r="AH196" s="394" t="s">
        <v>846</v>
      </c>
      <c r="AI196" s="392" t="s">
        <v>1570</v>
      </c>
      <c r="AJ196" s="446">
        <v>130303</v>
      </c>
      <c r="AR196" s="384"/>
      <c r="AS196" s="384"/>
      <c r="AT196" s="384"/>
      <c r="AU196" s="384"/>
      <c r="AV196" s="384"/>
      <c r="AW196" s="384"/>
      <c r="AY196" s="384"/>
      <c r="AZ196" s="384"/>
      <c r="BA196" s="384"/>
    </row>
    <row r="197" spans="1:53" ht="34.5" customHeight="1">
      <c r="A197" s="384"/>
      <c r="B197" s="384"/>
      <c r="C197" s="384"/>
      <c r="D197" s="384"/>
      <c r="E197" s="364"/>
      <c r="F197" s="384"/>
      <c r="G197" s="384"/>
      <c r="H197" s="384"/>
      <c r="I197" s="384"/>
      <c r="J197" s="384"/>
      <c r="K197" s="384"/>
      <c r="L197" s="384"/>
      <c r="M197" s="384"/>
      <c r="N197" s="384"/>
      <c r="O197" s="384"/>
      <c r="P197" s="384"/>
      <c r="Q197" s="384"/>
      <c r="R197" s="384"/>
      <c r="S197" s="384"/>
      <c r="T197" s="384"/>
      <c r="U197" s="384"/>
      <c r="V197" s="384"/>
      <c r="W197" s="384"/>
      <c r="X197" s="384"/>
      <c r="Y197" s="384"/>
      <c r="Z197" s="384"/>
      <c r="AA197" s="384"/>
      <c r="AB197" s="384"/>
      <c r="AC197" s="394">
        <v>580103</v>
      </c>
      <c r="AD197" s="392" t="s">
        <v>1571</v>
      </c>
      <c r="AE197" s="392" t="s">
        <v>1536</v>
      </c>
      <c r="AF197" s="392" t="s">
        <v>264</v>
      </c>
      <c r="AG197" s="392" t="s">
        <v>264</v>
      </c>
      <c r="AH197" s="394" t="s">
        <v>1537</v>
      </c>
      <c r="AI197" s="392" t="s">
        <v>1572</v>
      </c>
      <c r="AJ197" s="446">
        <v>130304</v>
      </c>
      <c r="AR197" s="384"/>
      <c r="AS197" s="384"/>
      <c r="AT197" s="384"/>
      <c r="AU197" s="384"/>
      <c r="AV197" s="384"/>
      <c r="AW197" s="384"/>
      <c r="AY197" s="384"/>
      <c r="AZ197" s="384"/>
      <c r="BA197" s="384"/>
    </row>
    <row r="198" spans="1:53" ht="34.5" customHeight="1">
      <c r="A198" s="384"/>
      <c r="B198" s="384"/>
      <c r="C198" s="384"/>
      <c r="D198" s="384"/>
      <c r="E198" s="364"/>
      <c r="F198" s="384"/>
      <c r="G198" s="384"/>
      <c r="H198" s="384"/>
      <c r="I198" s="384"/>
      <c r="J198" s="384"/>
      <c r="K198" s="384"/>
      <c r="L198" s="384"/>
      <c r="M198" s="384"/>
      <c r="N198" s="384"/>
      <c r="O198" s="384"/>
      <c r="P198" s="384"/>
      <c r="Q198" s="384"/>
      <c r="R198" s="384"/>
      <c r="S198" s="384"/>
      <c r="T198" s="384"/>
      <c r="U198" s="384"/>
      <c r="V198" s="384"/>
      <c r="W198" s="384"/>
      <c r="X198" s="384"/>
      <c r="Y198" s="384"/>
      <c r="Z198" s="384"/>
      <c r="AA198" s="384"/>
      <c r="AB198" s="384"/>
      <c r="AC198" s="394">
        <v>580104</v>
      </c>
      <c r="AD198" s="392" t="s">
        <v>1573</v>
      </c>
      <c r="AE198" s="392" t="s">
        <v>1574</v>
      </c>
      <c r="AF198" s="392" t="s">
        <v>264</v>
      </c>
      <c r="AG198" s="392" t="s">
        <v>264</v>
      </c>
      <c r="AH198" s="394" t="s">
        <v>1537</v>
      </c>
      <c r="AI198" s="392" t="s">
        <v>1575</v>
      </c>
      <c r="AJ198" s="446">
        <v>130305</v>
      </c>
      <c r="AR198" s="384"/>
      <c r="AS198" s="384"/>
      <c r="AT198" s="384"/>
      <c r="AU198" s="384"/>
      <c r="AV198" s="384"/>
      <c r="AW198" s="384"/>
      <c r="AY198" s="384"/>
      <c r="AZ198" s="384"/>
      <c r="BA198" s="384"/>
    </row>
    <row r="199" spans="1:53" ht="34.5" customHeight="1">
      <c r="A199" s="384"/>
      <c r="B199" s="384"/>
      <c r="C199" s="384"/>
      <c r="D199" s="384"/>
      <c r="E199" s="364"/>
      <c r="F199" s="384"/>
      <c r="G199" s="384"/>
      <c r="H199" s="384"/>
      <c r="I199" s="384"/>
      <c r="J199" s="384"/>
      <c r="K199" s="384"/>
      <c r="L199" s="384"/>
      <c r="M199" s="384"/>
      <c r="N199" s="384"/>
      <c r="O199" s="384"/>
      <c r="P199" s="384"/>
      <c r="Q199" s="384"/>
      <c r="R199" s="384"/>
      <c r="S199" s="384"/>
      <c r="T199" s="384"/>
      <c r="U199" s="384"/>
      <c r="V199" s="384"/>
      <c r="W199" s="384"/>
      <c r="X199" s="384"/>
      <c r="Y199" s="384"/>
      <c r="Z199" s="384"/>
      <c r="AA199" s="384"/>
      <c r="AB199" s="384"/>
      <c r="AC199" s="394">
        <v>580106</v>
      </c>
      <c r="AD199" s="392" t="s">
        <v>1576</v>
      </c>
      <c r="AE199" s="392" t="s">
        <v>1574</v>
      </c>
      <c r="AF199" s="392" t="s">
        <v>264</v>
      </c>
      <c r="AG199" s="392" t="s">
        <v>264</v>
      </c>
      <c r="AH199" s="394" t="s">
        <v>1537</v>
      </c>
      <c r="AI199" s="392" t="s">
        <v>1577</v>
      </c>
      <c r="AJ199" s="446">
        <v>130306</v>
      </c>
      <c r="AR199" s="384"/>
      <c r="AS199" s="384"/>
      <c r="AT199" s="384"/>
      <c r="AU199" s="384"/>
      <c r="AV199" s="384"/>
      <c r="AW199" s="384"/>
      <c r="AY199" s="384"/>
      <c r="AZ199" s="384"/>
      <c r="BA199" s="384"/>
    </row>
    <row r="200" spans="1:53" ht="34.5" customHeight="1">
      <c r="A200" s="384"/>
      <c r="B200" s="384"/>
      <c r="C200" s="384"/>
      <c r="D200" s="384"/>
      <c r="E200" s="364"/>
      <c r="F200" s="384"/>
      <c r="G200" s="384"/>
      <c r="H200" s="384"/>
      <c r="I200" s="384"/>
      <c r="J200" s="384"/>
      <c r="K200" s="384"/>
      <c r="L200" s="384"/>
      <c r="M200" s="384"/>
      <c r="N200" s="384"/>
      <c r="O200" s="384"/>
      <c r="P200" s="384"/>
      <c r="Q200" s="384"/>
      <c r="R200" s="384"/>
      <c r="S200" s="384"/>
      <c r="T200" s="384"/>
      <c r="U200" s="384"/>
      <c r="V200" s="384"/>
      <c r="W200" s="384"/>
      <c r="X200" s="384"/>
      <c r="Y200" s="384"/>
      <c r="Z200" s="384"/>
      <c r="AA200" s="384"/>
      <c r="AB200" s="384"/>
      <c r="AC200" s="394">
        <v>580108</v>
      </c>
      <c r="AD200" s="392" t="s">
        <v>1578</v>
      </c>
      <c r="AE200" s="392" t="s">
        <v>1574</v>
      </c>
      <c r="AF200" s="392" t="s">
        <v>264</v>
      </c>
      <c r="AG200" s="392" t="s">
        <v>264</v>
      </c>
      <c r="AH200" s="394" t="s">
        <v>1537</v>
      </c>
      <c r="AI200" s="392" t="s">
        <v>1579</v>
      </c>
      <c r="AJ200" s="446">
        <v>130307</v>
      </c>
      <c r="AR200" s="384"/>
      <c r="AS200" s="384"/>
      <c r="AT200" s="384"/>
      <c r="AU200" s="384"/>
      <c r="AV200" s="384"/>
      <c r="AW200" s="384"/>
      <c r="AY200" s="384"/>
      <c r="AZ200" s="384"/>
      <c r="BA200" s="384"/>
    </row>
    <row r="201" spans="1:53" ht="34.5" customHeight="1">
      <c r="A201" s="384"/>
      <c r="B201" s="384"/>
      <c r="C201" s="384"/>
      <c r="D201" s="384"/>
      <c r="E201" s="364"/>
      <c r="F201" s="384"/>
      <c r="G201" s="384"/>
      <c r="H201" s="384"/>
      <c r="I201" s="384"/>
      <c r="J201" s="384"/>
      <c r="K201" s="384"/>
      <c r="L201" s="384"/>
      <c r="M201" s="384"/>
      <c r="N201" s="384"/>
      <c r="O201" s="384"/>
      <c r="P201" s="384"/>
      <c r="Q201" s="384"/>
      <c r="R201" s="384"/>
      <c r="S201" s="384"/>
      <c r="T201" s="384"/>
      <c r="U201" s="384"/>
      <c r="V201" s="384"/>
      <c r="W201" s="384"/>
      <c r="X201" s="384"/>
      <c r="Y201" s="384"/>
      <c r="Z201" s="384"/>
      <c r="AA201" s="384"/>
      <c r="AB201" s="384"/>
      <c r="AC201" s="394">
        <v>580203</v>
      </c>
      <c r="AD201" s="392" t="s">
        <v>1580</v>
      </c>
      <c r="AE201" s="392" t="s">
        <v>1574</v>
      </c>
      <c r="AF201" s="392" t="s">
        <v>264</v>
      </c>
      <c r="AG201" s="392" t="s">
        <v>264</v>
      </c>
      <c r="AH201" s="394" t="s">
        <v>1537</v>
      </c>
      <c r="AI201" s="392" t="s">
        <v>1581</v>
      </c>
      <c r="AJ201" s="446">
        <v>130308</v>
      </c>
      <c r="AR201" s="384"/>
      <c r="AS201" s="384"/>
      <c r="AT201" s="384"/>
      <c r="AU201" s="384"/>
      <c r="AV201" s="384"/>
      <c r="AW201" s="384"/>
      <c r="AY201" s="384"/>
      <c r="AZ201" s="384"/>
      <c r="BA201" s="384"/>
    </row>
    <row r="202" spans="1:53" ht="34.5" customHeight="1">
      <c r="A202" s="384"/>
      <c r="B202" s="384"/>
      <c r="C202" s="384"/>
      <c r="D202" s="384"/>
      <c r="E202" s="364"/>
      <c r="F202" s="384"/>
      <c r="G202" s="384"/>
      <c r="H202" s="384"/>
      <c r="I202" s="384"/>
      <c r="J202" s="384"/>
      <c r="K202" s="384"/>
      <c r="L202" s="384"/>
      <c r="M202" s="384"/>
      <c r="N202" s="384"/>
      <c r="O202" s="384"/>
      <c r="P202" s="384"/>
      <c r="Q202" s="384"/>
      <c r="R202" s="384"/>
      <c r="S202" s="384"/>
      <c r="T202" s="384"/>
      <c r="U202" s="384"/>
      <c r="V202" s="384"/>
      <c r="W202" s="384"/>
      <c r="X202" s="384"/>
      <c r="Y202" s="384"/>
      <c r="Z202" s="384"/>
      <c r="AA202" s="384"/>
      <c r="AB202" s="384"/>
      <c r="AC202" s="394">
        <v>580204</v>
      </c>
      <c r="AD202" s="392" t="s">
        <v>1582</v>
      </c>
      <c r="AE202" s="392" t="s">
        <v>1574</v>
      </c>
      <c r="AF202" s="392" t="s">
        <v>264</v>
      </c>
      <c r="AG202" s="392" t="s">
        <v>264</v>
      </c>
      <c r="AH202" s="394" t="s">
        <v>1537</v>
      </c>
      <c r="AI202" s="392" t="s">
        <v>1583</v>
      </c>
      <c r="AJ202" s="446">
        <v>130309</v>
      </c>
      <c r="AR202" s="384"/>
      <c r="AS202" s="384"/>
      <c r="AT202" s="384"/>
      <c r="AU202" s="384"/>
      <c r="AV202" s="384"/>
      <c r="AW202" s="384"/>
      <c r="AY202" s="384"/>
      <c r="AZ202" s="384"/>
      <c r="BA202" s="384"/>
    </row>
    <row r="203" spans="1:53" ht="34.5" customHeight="1">
      <c r="A203" s="384"/>
      <c r="B203" s="384"/>
      <c r="C203" s="384"/>
      <c r="D203" s="384"/>
      <c r="E203" s="364"/>
      <c r="F203" s="384"/>
      <c r="G203" s="384"/>
      <c r="H203" s="384"/>
      <c r="I203" s="384"/>
      <c r="J203" s="384"/>
      <c r="K203" s="384"/>
      <c r="L203" s="384"/>
      <c r="M203" s="384"/>
      <c r="N203" s="384"/>
      <c r="O203" s="384"/>
      <c r="P203" s="384"/>
      <c r="Q203" s="384"/>
      <c r="R203" s="384"/>
      <c r="S203" s="384"/>
      <c r="T203" s="384"/>
      <c r="U203" s="384"/>
      <c r="V203" s="384"/>
      <c r="W203" s="384"/>
      <c r="X203" s="384"/>
      <c r="Y203" s="384"/>
      <c r="Z203" s="384"/>
      <c r="AA203" s="384"/>
      <c r="AB203" s="384"/>
      <c r="AC203" s="394">
        <v>580205</v>
      </c>
      <c r="AD203" s="392" t="s">
        <v>1584</v>
      </c>
      <c r="AE203" s="392" t="s">
        <v>1574</v>
      </c>
      <c r="AF203" s="392" t="s">
        <v>264</v>
      </c>
      <c r="AG203" s="392" t="s">
        <v>264</v>
      </c>
      <c r="AH203" s="394" t="s">
        <v>1537</v>
      </c>
      <c r="AI203" s="392" t="s">
        <v>1585</v>
      </c>
      <c r="AJ203" s="446">
        <v>130310</v>
      </c>
      <c r="AR203" s="384"/>
      <c r="AS203" s="384"/>
      <c r="AT203" s="384"/>
      <c r="AU203" s="384"/>
      <c r="AV203" s="384"/>
      <c r="AW203" s="384"/>
      <c r="AY203" s="384"/>
      <c r="AZ203" s="384"/>
      <c r="BA203" s="384"/>
    </row>
    <row r="204" spans="1:53" ht="34.5" customHeight="1">
      <c r="A204" s="384"/>
      <c r="B204" s="384"/>
      <c r="C204" s="384"/>
      <c r="D204" s="384"/>
      <c r="E204" s="364"/>
      <c r="F204" s="384"/>
      <c r="G204" s="384"/>
      <c r="H204" s="384"/>
      <c r="I204" s="384"/>
      <c r="J204" s="384"/>
      <c r="K204" s="384"/>
      <c r="L204" s="384"/>
      <c r="M204" s="384"/>
      <c r="N204" s="384"/>
      <c r="O204" s="384"/>
      <c r="P204" s="384"/>
      <c r="Q204" s="384"/>
      <c r="R204" s="384"/>
      <c r="S204" s="384"/>
      <c r="T204" s="384"/>
      <c r="U204" s="384"/>
      <c r="V204" s="384"/>
      <c r="W204" s="384"/>
      <c r="X204" s="384"/>
      <c r="Y204" s="384"/>
      <c r="Z204" s="384"/>
      <c r="AA204" s="384"/>
      <c r="AB204" s="384"/>
      <c r="AC204" s="394">
        <v>580208</v>
      </c>
      <c r="AD204" s="392" t="s">
        <v>1586</v>
      </c>
      <c r="AE204" s="392" t="s">
        <v>1574</v>
      </c>
      <c r="AF204" s="392" t="s">
        <v>264</v>
      </c>
      <c r="AG204" s="392" t="s">
        <v>264</v>
      </c>
      <c r="AH204" s="394" t="s">
        <v>1537</v>
      </c>
      <c r="AI204" s="392" t="s">
        <v>1587</v>
      </c>
      <c r="AJ204" s="446">
        <v>130311</v>
      </c>
      <c r="AR204" s="384"/>
      <c r="AS204" s="384"/>
      <c r="AT204" s="384"/>
      <c r="AU204" s="384"/>
      <c r="AV204" s="384"/>
      <c r="AW204" s="384"/>
      <c r="AY204" s="384"/>
      <c r="AZ204" s="384"/>
      <c r="BA204" s="384"/>
    </row>
    <row r="205" spans="1:53" ht="34.5" customHeight="1">
      <c r="A205" s="384"/>
      <c r="B205" s="384"/>
      <c r="C205" s="384"/>
      <c r="D205" s="384"/>
      <c r="E205" s="364"/>
      <c r="F205" s="384"/>
      <c r="G205" s="384"/>
      <c r="H205" s="384"/>
      <c r="I205" s="384"/>
      <c r="J205" s="384"/>
      <c r="K205" s="384"/>
      <c r="L205" s="384"/>
      <c r="M205" s="384"/>
      <c r="N205" s="384"/>
      <c r="O205" s="384"/>
      <c r="P205" s="384"/>
      <c r="Q205" s="384"/>
      <c r="R205" s="384"/>
      <c r="S205" s="384"/>
      <c r="T205" s="384"/>
      <c r="U205" s="384"/>
      <c r="V205" s="384"/>
      <c r="W205" s="384"/>
      <c r="X205" s="384"/>
      <c r="Y205" s="384"/>
      <c r="Z205" s="384"/>
      <c r="AA205" s="384"/>
      <c r="AB205" s="384"/>
      <c r="AC205" s="394">
        <v>580209</v>
      </c>
      <c r="AD205" s="392" t="s">
        <v>216</v>
      </c>
      <c r="AE205" s="392" t="s">
        <v>1588</v>
      </c>
      <c r="AF205" s="392" t="s">
        <v>264</v>
      </c>
      <c r="AG205" s="392" t="s">
        <v>264</v>
      </c>
      <c r="AH205" s="394" t="s">
        <v>1537</v>
      </c>
      <c r="AI205" s="392" t="s">
        <v>1589</v>
      </c>
      <c r="AJ205" s="446">
        <v>130312</v>
      </c>
      <c r="AR205" s="384"/>
      <c r="AS205" s="384"/>
      <c r="AT205" s="384"/>
      <c r="AU205" s="384"/>
      <c r="AV205" s="384"/>
      <c r="AW205" s="384"/>
      <c r="AY205" s="384"/>
      <c r="AZ205" s="384"/>
      <c r="BA205" s="384"/>
    </row>
    <row r="206" spans="1:53" ht="34.5" customHeight="1">
      <c r="A206" s="384"/>
      <c r="B206" s="384"/>
      <c r="C206" s="384"/>
      <c r="D206" s="384"/>
      <c r="E206" s="364"/>
      <c r="F206" s="384"/>
      <c r="G206" s="384"/>
      <c r="H206" s="384"/>
      <c r="I206" s="384"/>
      <c r="J206" s="384"/>
      <c r="K206" s="384"/>
      <c r="L206" s="384"/>
      <c r="M206" s="384"/>
      <c r="N206" s="384"/>
      <c r="O206" s="384"/>
      <c r="P206" s="384"/>
      <c r="Q206" s="384"/>
      <c r="R206" s="384"/>
      <c r="S206" s="384"/>
      <c r="T206" s="384"/>
      <c r="U206" s="384"/>
      <c r="V206" s="384"/>
      <c r="W206" s="384"/>
      <c r="X206" s="384"/>
      <c r="Y206" s="384"/>
      <c r="Z206" s="384"/>
      <c r="AA206" s="384"/>
      <c r="AB206" s="384"/>
      <c r="AC206" s="394">
        <v>580301</v>
      </c>
      <c r="AD206" s="392" t="s">
        <v>1590</v>
      </c>
      <c r="AE206" s="392" t="s">
        <v>1574</v>
      </c>
      <c r="AF206" s="392" t="s">
        <v>264</v>
      </c>
      <c r="AG206" s="392" t="s">
        <v>264</v>
      </c>
      <c r="AH206" s="394" t="s">
        <v>1537</v>
      </c>
      <c r="AI206" s="392" t="s">
        <v>1591</v>
      </c>
      <c r="AJ206" s="446">
        <v>130313</v>
      </c>
      <c r="AR206" s="384"/>
      <c r="AS206" s="384"/>
      <c r="AT206" s="384"/>
      <c r="AU206" s="384"/>
      <c r="AV206" s="384"/>
      <c r="AW206" s="384"/>
      <c r="AY206" s="384"/>
      <c r="AZ206" s="384"/>
      <c r="BA206" s="384"/>
    </row>
    <row r="207" spans="1:53" ht="34.5" customHeight="1">
      <c r="A207" s="384"/>
      <c r="B207" s="384"/>
      <c r="C207" s="384"/>
      <c r="D207" s="384"/>
      <c r="E207" s="364"/>
      <c r="F207" s="384"/>
      <c r="G207" s="384"/>
      <c r="H207" s="384"/>
      <c r="I207" s="384"/>
      <c r="J207" s="384"/>
      <c r="K207" s="384"/>
      <c r="L207" s="384"/>
      <c r="M207" s="384"/>
      <c r="N207" s="384"/>
      <c r="O207" s="384"/>
      <c r="P207" s="384"/>
      <c r="Q207" s="384"/>
      <c r="R207" s="384"/>
      <c r="S207" s="384"/>
      <c r="T207" s="384"/>
      <c r="U207" s="384"/>
      <c r="V207" s="384"/>
      <c r="W207" s="384"/>
      <c r="X207" s="384"/>
      <c r="Y207" s="384"/>
      <c r="Z207" s="384"/>
      <c r="AA207" s="384"/>
      <c r="AB207" s="384"/>
      <c r="AC207" s="394">
        <v>580302</v>
      </c>
      <c r="AD207" s="392" t="s">
        <v>1592</v>
      </c>
      <c r="AE207" s="392" t="s">
        <v>1574</v>
      </c>
      <c r="AF207" s="392" t="s">
        <v>264</v>
      </c>
      <c r="AG207" s="392" t="s">
        <v>264</v>
      </c>
      <c r="AH207" s="394" t="s">
        <v>1537</v>
      </c>
      <c r="AI207" s="392" t="s">
        <v>1593</v>
      </c>
      <c r="AJ207" s="446">
        <v>130314</v>
      </c>
      <c r="AR207" s="384"/>
      <c r="AS207" s="384"/>
      <c r="AT207" s="384"/>
      <c r="AU207" s="384"/>
      <c r="AV207" s="384"/>
      <c r="AW207" s="384"/>
      <c r="AY207" s="384"/>
      <c r="AZ207" s="384"/>
      <c r="BA207" s="384"/>
    </row>
    <row r="208" spans="1:53" ht="34.5" customHeight="1">
      <c r="A208" s="384"/>
      <c r="B208" s="384"/>
      <c r="C208" s="384"/>
      <c r="D208" s="384"/>
      <c r="E208" s="364"/>
      <c r="F208" s="384"/>
      <c r="G208" s="384"/>
      <c r="H208" s="384"/>
      <c r="I208" s="384"/>
      <c r="J208" s="384"/>
      <c r="K208" s="384"/>
      <c r="L208" s="384"/>
      <c r="M208" s="384"/>
      <c r="N208" s="384"/>
      <c r="O208" s="384"/>
      <c r="P208" s="384"/>
      <c r="Q208" s="384"/>
      <c r="R208" s="384"/>
      <c r="S208" s="384"/>
      <c r="T208" s="384"/>
      <c r="U208" s="384"/>
      <c r="V208" s="384"/>
      <c r="W208" s="384"/>
      <c r="X208" s="384"/>
      <c r="Y208" s="384"/>
      <c r="Z208" s="384"/>
      <c r="AA208" s="384"/>
      <c r="AB208" s="384"/>
      <c r="AC208" s="394">
        <v>580304</v>
      </c>
      <c r="AD208" s="392" t="s">
        <v>1582</v>
      </c>
      <c r="AE208" s="392" t="s">
        <v>1574</v>
      </c>
      <c r="AF208" s="392" t="s">
        <v>264</v>
      </c>
      <c r="AG208" s="392" t="s">
        <v>264</v>
      </c>
      <c r="AH208" s="394" t="s">
        <v>1537</v>
      </c>
      <c r="AI208" s="392" t="s">
        <v>1594</v>
      </c>
      <c r="AJ208" s="446">
        <v>130315</v>
      </c>
      <c r="AR208" s="384"/>
      <c r="AS208" s="384"/>
      <c r="AT208" s="384"/>
      <c r="AU208" s="384"/>
      <c r="AV208" s="384"/>
      <c r="AW208" s="384"/>
      <c r="AY208" s="384"/>
      <c r="AZ208" s="384"/>
      <c r="BA208" s="384"/>
    </row>
    <row r="209" spans="1:53" ht="34.5" customHeight="1">
      <c r="A209" s="384"/>
      <c r="B209" s="384"/>
      <c r="C209" s="384"/>
      <c r="D209" s="384"/>
      <c r="E209" s="364"/>
      <c r="F209" s="384"/>
      <c r="G209" s="384"/>
      <c r="H209" s="384"/>
      <c r="I209" s="384"/>
      <c r="J209" s="384"/>
      <c r="K209" s="384"/>
      <c r="L209" s="384"/>
      <c r="M209" s="384"/>
      <c r="N209" s="384"/>
      <c r="O209" s="384"/>
      <c r="P209" s="384"/>
      <c r="Q209" s="384"/>
      <c r="R209" s="384"/>
      <c r="S209" s="384"/>
      <c r="T209" s="384"/>
      <c r="U209" s="384"/>
      <c r="V209" s="384"/>
      <c r="W209" s="384"/>
      <c r="X209" s="384"/>
      <c r="Y209" s="384"/>
      <c r="Z209" s="384"/>
      <c r="AA209" s="384"/>
      <c r="AB209" s="384"/>
      <c r="AC209" s="394">
        <v>580406</v>
      </c>
      <c r="AD209" s="392" t="s">
        <v>1595</v>
      </c>
      <c r="AE209" s="392" t="s">
        <v>1574</v>
      </c>
      <c r="AF209" s="392" t="s">
        <v>264</v>
      </c>
      <c r="AG209" s="392" t="s">
        <v>264</v>
      </c>
      <c r="AH209" s="394" t="s">
        <v>1537</v>
      </c>
      <c r="AI209" s="392" t="s">
        <v>1596</v>
      </c>
      <c r="AJ209" s="446">
        <v>130316</v>
      </c>
      <c r="AR209" s="384"/>
      <c r="AS209" s="384"/>
      <c r="AT209" s="384"/>
      <c r="AU209" s="384"/>
      <c r="AV209" s="384"/>
      <c r="AW209" s="384"/>
      <c r="AY209" s="384"/>
      <c r="AZ209" s="384"/>
      <c r="BA209" s="384"/>
    </row>
    <row r="210" spans="1:53" ht="34.5" customHeight="1">
      <c r="A210" s="384"/>
      <c r="B210" s="384"/>
      <c r="C210" s="384"/>
      <c r="D210" s="384"/>
      <c r="E210" s="364"/>
      <c r="F210" s="384"/>
      <c r="G210" s="384"/>
      <c r="H210" s="384"/>
      <c r="I210" s="384"/>
      <c r="J210" s="384"/>
      <c r="K210" s="384"/>
      <c r="L210" s="384"/>
      <c r="M210" s="384"/>
      <c r="N210" s="384"/>
      <c r="O210" s="384"/>
      <c r="P210" s="384"/>
      <c r="Q210" s="384"/>
      <c r="R210" s="384"/>
      <c r="S210" s="384"/>
      <c r="T210" s="384"/>
      <c r="U210" s="384"/>
      <c r="V210" s="384"/>
      <c r="W210" s="384"/>
      <c r="X210" s="384"/>
      <c r="Y210" s="384"/>
      <c r="Z210" s="384"/>
      <c r="AA210" s="384"/>
      <c r="AB210" s="384"/>
      <c r="AC210" s="394">
        <v>580407</v>
      </c>
      <c r="AD210" s="392" t="s">
        <v>1597</v>
      </c>
      <c r="AE210" s="392" t="s">
        <v>1574</v>
      </c>
      <c r="AF210" s="392" t="s">
        <v>264</v>
      </c>
      <c r="AG210" s="392" t="s">
        <v>264</v>
      </c>
      <c r="AH210" s="394" t="s">
        <v>1537</v>
      </c>
      <c r="AI210" s="392" t="s">
        <v>1598</v>
      </c>
      <c r="AJ210" s="446">
        <v>130317</v>
      </c>
      <c r="AR210" s="384"/>
      <c r="AS210" s="384"/>
      <c r="AT210" s="384"/>
      <c r="AU210" s="384"/>
      <c r="AV210" s="384"/>
      <c r="AW210" s="384"/>
      <c r="AY210" s="384"/>
      <c r="AZ210" s="384"/>
      <c r="BA210" s="384"/>
    </row>
    <row r="211" spans="1:53" ht="34.5" customHeight="1">
      <c r="A211" s="384"/>
      <c r="B211" s="384"/>
      <c r="C211" s="384"/>
      <c r="D211" s="384"/>
      <c r="E211" s="364"/>
      <c r="F211" s="384"/>
      <c r="G211" s="384"/>
      <c r="H211" s="384"/>
      <c r="I211" s="384"/>
      <c r="J211" s="384"/>
      <c r="K211" s="384"/>
      <c r="L211" s="384"/>
      <c r="M211" s="384"/>
      <c r="N211" s="384"/>
      <c r="O211" s="384"/>
      <c r="P211" s="384"/>
      <c r="Q211" s="384"/>
      <c r="R211" s="384"/>
      <c r="S211" s="384"/>
      <c r="T211" s="384"/>
      <c r="U211" s="384"/>
      <c r="V211" s="384"/>
      <c r="W211" s="384"/>
      <c r="X211" s="384"/>
      <c r="Y211" s="384"/>
      <c r="Z211" s="384"/>
      <c r="AA211" s="384"/>
      <c r="AB211" s="384"/>
      <c r="AC211" s="394">
        <v>580408</v>
      </c>
      <c r="AD211" s="392" t="s">
        <v>1599</v>
      </c>
      <c r="AE211" s="392" t="s">
        <v>1574</v>
      </c>
      <c r="AF211" s="392" t="s">
        <v>264</v>
      </c>
      <c r="AG211" s="392" t="s">
        <v>264</v>
      </c>
      <c r="AH211" s="394" t="s">
        <v>1537</v>
      </c>
      <c r="AI211" s="392" t="s">
        <v>1600</v>
      </c>
      <c r="AJ211" s="446">
        <v>130399</v>
      </c>
      <c r="AR211" s="384"/>
      <c r="AS211" s="384"/>
      <c r="AT211" s="384"/>
      <c r="AU211" s="384"/>
      <c r="AV211" s="384"/>
      <c r="AW211" s="384"/>
      <c r="AY211" s="384"/>
      <c r="AZ211" s="384"/>
      <c r="BA211" s="384"/>
    </row>
    <row r="212" spans="1:53" ht="34.5" customHeight="1">
      <c r="A212" s="384"/>
      <c r="B212" s="384"/>
      <c r="C212" s="384"/>
      <c r="D212" s="384"/>
      <c r="E212" s="364"/>
      <c r="F212" s="384"/>
      <c r="G212" s="384"/>
      <c r="H212" s="384"/>
      <c r="I212" s="384"/>
      <c r="J212" s="384"/>
      <c r="K212" s="384"/>
      <c r="L212" s="384"/>
      <c r="M212" s="384"/>
      <c r="N212" s="384"/>
      <c r="O212" s="384"/>
      <c r="P212" s="384"/>
      <c r="Q212" s="384"/>
      <c r="R212" s="384"/>
      <c r="S212" s="384"/>
      <c r="T212" s="384"/>
      <c r="U212" s="384"/>
      <c r="V212" s="384"/>
      <c r="W212" s="384"/>
      <c r="X212" s="384"/>
      <c r="Y212" s="384"/>
      <c r="Z212" s="384"/>
      <c r="AA212" s="384"/>
      <c r="AB212" s="384"/>
      <c r="AC212" s="394">
        <v>580415</v>
      </c>
      <c r="AD212" s="392" t="s">
        <v>1601</v>
      </c>
      <c r="AE212" s="392" t="s">
        <v>1574</v>
      </c>
      <c r="AF212" s="392" t="s">
        <v>264</v>
      </c>
      <c r="AG212" s="392" t="s">
        <v>264</v>
      </c>
      <c r="AH212" s="394" t="s">
        <v>1537</v>
      </c>
      <c r="AI212" s="392" t="s">
        <v>1602</v>
      </c>
      <c r="AJ212" s="446">
        <v>130400</v>
      </c>
      <c r="AK212" s="324"/>
      <c r="AL212" s="324"/>
      <c r="AM212" s="324"/>
      <c r="AN212" s="324"/>
      <c r="AO212" s="324"/>
      <c r="AP212" s="324"/>
      <c r="AR212" s="384"/>
      <c r="AS212" s="384"/>
      <c r="AT212" s="384"/>
      <c r="AU212" s="384"/>
      <c r="AV212" s="384"/>
      <c r="AW212" s="384"/>
      <c r="AY212" s="384"/>
      <c r="AZ212" s="384"/>
      <c r="BA212" s="384"/>
    </row>
    <row r="213" spans="1:53" s="324" customFormat="1" ht="34.5" customHeight="1">
      <c r="A213" s="384"/>
      <c r="B213" s="384"/>
      <c r="C213" s="384"/>
      <c r="D213" s="384"/>
      <c r="E213" s="364"/>
      <c r="F213" s="384"/>
      <c r="G213" s="384"/>
      <c r="H213" s="384"/>
      <c r="I213" s="384"/>
      <c r="J213" s="384"/>
      <c r="K213" s="384"/>
      <c r="L213" s="384"/>
      <c r="M213" s="384"/>
      <c r="N213" s="384"/>
      <c r="O213" s="384"/>
      <c r="P213" s="384"/>
      <c r="Q213" s="384"/>
      <c r="R213" s="384"/>
      <c r="S213" s="384"/>
      <c r="T213" s="384"/>
      <c r="U213" s="384"/>
      <c r="V213" s="384"/>
      <c r="W213" s="384"/>
      <c r="X213" s="384"/>
      <c r="Y213" s="384"/>
      <c r="Z213" s="384"/>
      <c r="AA213" s="384"/>
      <c r="AB213" s="384"/>
      <c r="AC213" s="394">
        <v>581201</v>
      </c>
      <c r="AD213" s="392" t="s">
        <v>1603</v>
      </c>
      <c r="AE213" s="392" t="s">
        <v>974</v>
      </c>
      <c r="AF213" s="392" t="s">
        <v>264</v>
      </c>
      <c r="AG213" s="392" t="s">
        <v>264</v>
      </c>
      <c r="AH213" s="394" t="s">
        <v>1527</v>
      </c>
      <c r="AI213" s="405" t="s">
        <v>1604</v>
      </c>
      <c r="AJ213" s="406">
        <v>130401</v>
      </c>
      <c r="AQ213" s="325"/>
      <c r="AR213" s="384"/>
      <c r="AS213" s="384"/>
      <c r="AT213" s="384"/>
      <c r="AU213" s="384"/>
      <c r="AV213" s="384"/>
      <c r="AW213" s="384"/>
      <c r="AY213" s="384"/>
      <c r="AZ213" s="384"/>
      <c r="BA213" s="384"/>
    </row>
    <row r="214" spans="1:53" s="324" customFormat="1" ht="34.5" customHeight="1">
      <c r="A214" s="384"/>
      <c r="B214" s="384"/>
      <c r="C214" s="384"/>
      <c r="D214" s="384"/>
      <c r="E214" s="364"/>
      <c r="F214" s="384"/>
      <c r="G214" s="384"/>
      <c r="H214" s="384"/>
      <c r="I214" s="384"/>
      <c r="J214" s="384"/>
      <c r="K214" s="384"/>
      <c r="L214" s="384"/>
      <c r="M214" s="384"/>
      <c r="N214" s="384"/>
      <c r="O214" s="384"/>
      <c r="P214" s="384"/>
      <c r="Q214" s="384"/>
      <c r="R214" s="384"/>
      <c r="S214" s="384"/>
      <c r="T214" s="384"/>
      <c r="U214" s="384"/>
      <c r="V214" s="384"/>
      <c r="W214" s="384"/>
      <c r="X214" s="384"/>
      <c r="Y214" s="384"/>
      <c r="Z214" s="384"/>
      <c r="AA214" s="384"/>
      <c r="AB214" s="384"/>
      <c r="AC214" s="394">
        <v>581202</v>
      </c>
      <c r="AD214" s="392" t="s">
        <v>1605</v>
      </c>
      <c r="AE214" s="392" t="s">
        <v>1606</v>
      </c>
      <c r="AF214" s="392" t="s">
        <v>264</v>
      </c>
      <c r="AG214" s="392" t="s">
        <v>264</v>
      </c>
      <c r="AH214" s="394" t="s">
        <v>1537</v>
      </c>
      <c r="AI214" s="405" t="s">
        <v>1607</v>
      </c>
      <c r="AJ214" s="406">
        <v>130403</v>
      </c>
      <c r="AQ214" s="325"/>
      <c r="AR214" s="384"/>
      <c r="AS214" s="384"/>
      <c r="AT214" s="384"/>
      <c r="AU214" s="384"/>
      <c r="AV214" s="384"/>
      <c r="AW214" s="384"/>
      <c r="AY214" s="384"/>
      <c r="AZ214" s="384"/>
      <c r="BA214" s="384"/>
    </row>
    <row r="215" spans="1:53" s="324" customFormat="1" ht="34.5" customHeight="1">
      <c r="A215" s="384"/>
      <c r="B215" s="384"/>
      <c r="C215" s="384"/>
      <c r="D215" s="384"/>
      <c r="E215" s="364"/>
      <c r="F215" s="384"/>
      <c r="G215" s="384"/>
      <c r="H215" s="384"/>
      <c r="I215" s="384"/>
      <c r="J215" s="384"/>
      <c r="K215" s="384"/>
      <c r="L215" s="384"/>
      <c r="M215" s="384"/>
      <c r="N215" s="384"/>
      <c r="O215" s="384"/>
      <c r="P215" s="384"/>
      <c r="Q215" s="384"/>
      <c r="R215" s="384"/>
      <c r="S215" s="384"/>
      <c r="T215" s="384"/>
      <c r="U215" s="384"/>
      <c r="V215" s="384"/>
      <c r="W215" s="384"/>
      <c r="X215" s="384"/>
      <c r="Y215" s="384"/>
      <c r="Z215" s="384"/>
      <c r="AA215" s="384"/>
      <c r="AB215" s="384"/>
      <c r="AC215" s="394">
        <v>840103</v>
      </c>
      <c r="AD215" s="392" t="s">
        <v>1608</v>
      </c>
      <c r="AE215" s="392" t="s">
        <v>1609</v>
      </c>
      <c r="AF215" s="392" t="s">
        <v>41</v>
      </c>
      <c r="AG215" s="392" t="s">
        <v>1610</v>
      </c>
      <c r="AH215" s="394">
        <v>13</v>
      </c>
      <c r="AI215" s="405" t="s">
        <v>1611</v>
      </c>
      <c r="AJ215" s="406">
        <v>130404</v>
      </c>
      <c r="AQ215" s="325"/>
      <c r="AR215" s="384"/>
      <c r="AS215" s="384"/>
      <c r="AT215" s="384"/>
      <c r="AU215" s="384"/>
      <c r="AV215" s="384"/>
      <c r="AW215" s="384"/>
      <c r="AY215" s="384"/>
      <c r="AZ215" s="384"/>
      <c r="BA215" s="384"/>
    </row>
    <row r="216" spans="1:53" s="324" customFormat="1" ht="34.5" customHeight="1">
      <c r="A216" s="384"/>
      <c r="B216" s="384"/>
      <c r="C216" s="384"/>
      <c r="D216" s="384"/>
      <c r="E216" s="364"/>
      <c r="F216" s="384"/>
      <c r="G216" s="384"/>
      <c r="H216" s="384"/>
      <c r="I216" s="384"/>
      <c r="J216" s="384"/>
      <c r="K216" s="384"/>
      <c r="L216" s="384"/>
      <c r="M216" s="384"/>
      <c r="N216" s="384"/>
      <c r="O216" s="384"/>
      <c r="P216" s="384"/>
      <c r="Q216" s="384"/>
      <c r="R216" s="384"/>
      <c r="S216" s="384"/>
      <c r="T216" s="384"/>
      <c r="U216" s="384"/>
      <c r="V216" s="384"/>
      <c r="W216" s="384"/>
      <c r="X216" s="384"/>
      <c r="Y216" s="384"/>
      <c r="Z216" s="384"/>
      <c r="AA216" s="384"/>
      <c r="AB216" s="384"/>
      <c r="AC216" s="394">
        <v>840104</v>
      </c>
      <c r="AD216" s="392" t="s">
        <v>1494</v>
      </c>
      <c r="AE216" s="392" t="s">
        <v>1609</v>
      </c>
      <c r="AF216" s="392" t="s">
        <v>41</v>
      </c>
      <c r="AG216" s="392" t="s">
        <v>1612</v>
      </c>
      <c r="AH216" s="394">
        <v>13</v>
      </c>
      <c r="AI216" s="405" t="s">
        <v>1613</v>
      </c>
      <c r="AJ216" s="406">
        <v>130405</v>
      </c>
      <c r="AQ216" s="325"/>
      <c r="AR216" s="384"/>
      <c r="AS216" s="384"/>
      <c r="AT216" s="384"/>
      <c r="AU216" s="384"/>
      <c r="AV216" s="384"/>
      <c r="AW216" s="384"/>
      <c r="AY216" s="384"/>
      <c r="AZ216" s="384"/>
      <c r="BA216" s="384"/>
    </row>
    <row r="217" spans="1:53" s="324" customFormat="1" ht="34.5" customHeight="1">
      <c r="A217" s="384"/>
      <c r="B217" s="384"/>
      <c r="C217" s="384"/>
      <c r="D217" s="384"/>
      <c r="E217" s="364"/>
      <c r="F217" s="384"/>
      <c r="G217" s="384"/>
      <c r="H217" s="384"/>
      <c r="I217" s="384"/>
      <c r="J217" s="384"/>
      <c r="K217" s="384"/>
      <c r="L217" s="384"/>
      <c r="M217" s="384"/>
      <c r="N217" s="384"/>
      <c r="O217" s="384"/>
      <c r="P217" s="384"/>
      <c r="Q217" s="384"/>
      <c r="R217" s="384"/>
      <c r="S217" s="384"/>
      <c r="T217" s="384"/>
      <c r="U217" s="384"/>
      <c r="V217" s="384"/>
      <c r="W217" s="384"/>
      <c r="X217" s="384"/>
      <c r="Y217" s="384"/>
      <c r="Z217" s="384"/>
      <c r="AA217" s="384"/>
      <c r="AB217" s="384"/>
      <c r="AC217" s="394">
        <v>840105</v>
      </c>
      <c r="AD217" s="392" t="s">
        <v>1614</v>
      </c>
      <c r="AE217" s="392" t="s">
        <v>1609</v>
      </c>
      <c r="AF217" s="392" t="s">
        <v>41</v>
      </c>
      <c r="AG217" s="392" t="s">
        <v>1612</v>
      </c>
      <c r="AH217" s="394">
        <v>13</v>
      </c>
      <c r="AI217" s="405" t="s">
        <v>1615</v>
      </c>
      <c r="AJ217" s="406">
        <v>130406</v>
      </c>
      <c r="AQ217" s="325"/>
      <c r="AR217" s="384"/>
      <c r="AS217" s="384"/>
      <c r="AT217" s="384"/>
      <c r="AU217" s="384"/>
      <c r="AV217" s="384"/>
      <c r="AW217" s="384"/>
      <c r="AY217" s="384"/>
      <c r="AZ217" s="384"/>
      <c r="BA217" s="384"/>
    </row>
    <row r="218" spans="1:53" s="324" customFormat="1" ht="34.5" customHeight="1">
      <c r="A218" s="384"/>
      <c r="B218" s="384"/>
      <c r="C218" s="384"/>
      <c r="D218" s="447"/>
      <c r="E218" s="448"/>
      <c r="F218" s="447"/>
      <c r="G218" s="447"/>
      <c r="H218" s="447"/>
      <c r="I218" s="447"/>
      <c r="J218" s="384"/>
      <c r="K218" s="384"/>
      <c r="L218" s="384"/>
      <c r="M218" s="384"/>
      <c r="N218" s="384"/>
      <c r="O218" s="384"/>
      <c r="P218" s="384"/>
      <c r="Q218" s="384"/>
      <c r="R218" s="384"/>
      <c r="S218" s="384"/>
      <c r="T218" s="384"/>
      <c r="U218" s="384"/>
      <c r="V218" s="384"/>
      <c r="W218" s="384"/>
      <c r="X218" s="384"/>
      <c r="Y218" s="384"/>
      <c r="Z218" s="384"/>
      <c r="AA218" s="384"/>
      <c r="AB218" s="384"/>
      <c r="AC218" s="394">
        <v>840106</v>
      </c>
      <c r="AD218" s="392" t="s">
        <v>1616</v>
      </c>
      <c r="AE218" s="392" t="s">
        <v>1617</v>
      </c>
      <c r="AF218" s="392" t="s">
        <v>41</v>
      </c>
      <c r="AG218" s="392" t="s">
        <v>1610</v>
      </c>
      <c r="AH218" s="394">
        <v>13</v>
      </c>
      <c r="AI218" s="405" t="s">
        <v>1618</v>
      </c>
      <c r="AJ218" s="406">
        <v>130407</v>
      </c>
      <c r="AQ218" s="325"/>
      <c r="AR218" s="384"/>
      <c r="AS218" s="384"/>
      <c r="AT218" s="384"/>
      <c r="AU218" s="384"/>
      <c r="AV218" s="384"/>
      <c r="AW218" s="384"/>
      <c r="AY218" s="384"/>
      <c r="AZ218" s="384"/>
      <c r="BA218" s="384"/>
    </row>
    <row r="219" spans="1:53" s="324" customFormat="1" ht="34.5" customHeight="1">
      <c r="A219" s="384"/>
      <c r="B219" s="384"/>
      <c r="C219" s="384"/>
      <c r="D219" s="447"/>
      <c r="E219" s="448"/>
      <c r="F219" s="447"/>
      <c r="G219" s="447"/>
      <c r="H219" s="447"/>
      <c r="I219" s="447"/>
      <c r="J219" s="384"/>
      <c r="K219" s="384"/>
      <c r="L219" s="384"/>
      <c r="M219" s="384"/>
      <c r="N219" s="384"/>
      <c r="O219" s="384"/>
      <c r="P219" s="384"/>
      <c r="Q219" s="384"/>
      <c r="R219" s="384"/>
      <c r="S219" s="384"/>
      <c r="T219" s="384"/>
      <c r="U219" s="384"/>
      <c r="V219" s="384"/>
      <c r="W219" s="384"/>
      <c r="X219" s="384"/>
      <c r="Y219" s="384"/>
      <c r="Z219" s="384"/>
      <c r="AA219" s="384"/>
      <c r="AB219" s="384"/>
      <c r="AC219" s="394">
        <v>840107</v>
      </c>
      <c r="AD219" s="392" t="s">
        <v>261</v>
      </c>
      <c r="AE219" s="392" t="s">
        <v>1617</v>
      </c>
      <c r="AF219" s="392" t="s">
        <v>41</v>
      </c>
      <c r="AG219" s="392" t="s">
        <v>1612</v>
      </c>
      <c r="AH219" s="394">
        <v>13</v>
      </c>
      <c r="AI219" s="405" t="s">
        <v>1619</v>
      </c>
      <c r="AJ219" s="406">
        <v>130408</v>
      </c>
      <c r="AQ219" s="325"/>
      <c r="AR219" s="384"/>
      <c r="AS219" s="384"/>
      <c r="AT219" s="384"/>
      <c r="AU219" s="384"/>
      <c r="AV219" s="384"/>
      <c r="AW219" s="384"/>
      <c r="AY219" s="384"/>
      <c r="AZ219" s="384"/>
      <c r="BA219" s="384"/>
    </row>
    <row r="220" spans="1:53" s="324" customFormat="1" ht="34.5" customHeight="1">
      <c r="A220" s="384"/>
      <c r="B220" s="384"/>
      <c r="C220" s="384"/>
      <c r="D220" s="447"/>
      <c r="E220" s="448"/>
      <c r="F220" s="447"/>
      <c r="G220" s="447"/>
      <c r="H220" s="447"/>
      <c r="I220" s="447"/>
      <c r="J220" s="384"/>
      <c r="K220" s="384"/>
      <c r="L220" s="384"/>
      <c r="M220" s="384"/>
      <c r="N220" s="384"/>
      <c r="O220" s="384"/>
      <c r="P220" s="384"/>
      <c r="Q220" s="384"/>
      <c r="R220" s="384"/>
      <c r="S220" s="384"/>
      <c r="T220" s="384"/>
      <c r="U220" s="384"/>
      <c r="V220" s="384"/>
      <c r="W220" s="384"/>
      <c r="X220" s="384"/>
      <c r="Y220" s="384"/>
      <c r="Z220" s="384"/>
      <c r="AA220" s="384"/>
      <c r="AB220" s="384"/>
      <c r="AC220" s="394">
        <v>840108</v>
      </c>
      <c r="AD220" s="392" t="s">
        <v>1180</v>
      </c>
      <c r="AE220" s="392" t="s">
        <v>1617</v>
      </c>
      <c r="AF220" s="392" t="s">
        <v>41</v>
      </c>
      <c r="AG220" s="392" t="s">
        <v>1610</v>
      </c>
      <c r="AH220" s="394">
        <v>13</v>
      </c>
      <c r="AI220" s="405" t="s">
        <v>1620</v>
      </c>
      <c r="AJ220" s="406">
        <v>130409</v>
      </c>
      <c r="AQ220" s="325"/>
      <c r="AR220" s="384"/>
      <c r="AS220" s="384"/>
      <c r="AT220" s="384"/>
      <c r="AU220" s="384"/>
      <c r="AV220" s="384"/>
      <c r="AW220" s="384"/>
      <c r="AY220" s="384"/>
      <c r="AZ220" s="384"/>
      <c r="BA220" s="384"/>
    </row>
    <row r="221" spans="1:53" s="324" customFormat="1" ht="34.5" customHeight="1">
      <c r="A221" s="384"/>
      <c r="B221" s="384"/>
      <c r="C221" s="384"/>
      <c r="D221" s="447"/>
      <c r="E221" s="448"/>
      <c r="F221" s="447"/>
      <c r="G221" s="447"/>
      <c r="H221" s="447"/>
      <c r="I221" s="447"/>
      <c r="J221" s="384"/>
      <c r="K221" s="384"/>
      <c r="L221" s="384"/>
      <c r="M221" s="384"/>
      <c r="N221" s="384"/>
      <c r="O221" s="384"/>
      <c r="P221" s="384"/>
      <c r="Q221" s="384"/>
      <c r="R221" s="384"/>
      <c r="S221" s="384"/>
      <c r="T221" s="384"/>
      <c r="U221" s="384"/>
      <c r="V221" s="384"/>
      <c r="W221" s="384"/>
      <c r="X221" s="384"/>
      <c r="Y221" s="384"/>
      <c r="Z221" s="384"/>
      <c r="AA221" s="384"/>
      <c r="AB221" s="384"/>
      <c r="AC221" s="394">
        <v>840109</v>
      </c>
      <c r="AD221" s="392" t="s">
        <v>1186</v>
      </c>
      <c r="AE221" s="392" t="s">
        <v>1617</v>
      </c>
      <c r="AF221" s="392" t="s">
        <v>41</v>
      </c>
      <c r="AG221" s="392" t="s">
        <v>1610</v>
      </c>
      <c r="AH221" s="394">
        <v>13</v>
      </c>
      <c r="AI221" s="405" t="s">
        <v>1621</v>
      </c>
      <c r="AJ221" s="406">
        <v>130410</v>
      </c>
      <c r="AQ221" s="325"/>
      <c r="AR221" s="384"/>
      <c r="AS221" s="384"/>
      <c r="AT221" s="384"/>
      <c r="AU221" s="384"/>
      <c r="AV221" s="384"/>
      <c r="AW221" s="384"/>
      <c r="AY221" s="384"/>
      <c r="AZ221" s="384"/>
      <c r="BA221" s="384"/>
    </row>
    <row r="222" spans="1:53" s="324" customFormat="1" ht="34.5" customHeight="1">
      <c r="A222" s="384"/>
      <c r="B222" s="384"/>
      <c r="C222" s="384"/>
      <c r="D222" s="447"/>
      <c r="E222" s="448"/>
      <c r="F222" s="447"/>
      <c r="G222" s="447"/>
      <c r="H222" s="447"/>
      <c r="I222" s="447"/>
      <c r="J222" s="447"/>
      <c r="K222" s="447"/>
      <c r="L222" s="447"/>
      <c r="M222" s="447"/>
      <c r="N222" s="447"/>
      <c r="O222" s="447"/>
      <c r="P222" s="447"/>
      <c r="Q222" s="447"/>
      <c r="R222" s="447"/>
      <c r="S222" s="447"/>
      <c r="T222" s="447"/>
      <c r="U222" s="384"/>
      <c r="V222" s="384"/>
      <c r="W222" s="384"/>
      <c r="X222" s="384"/>
      <c r="Y222" s="384"/>
      <c r="Z222" s="384"/>
      <c r="AA222" s="384"/>
      <c r="AB222" s="384"/>
      <c r="AC222" s="394">
        <v>840111</v>
      </c>
      <c r="AD222" s="392" t="s">
        <v>1514</v>
      </c>
      <c r="AE222" s="392" t="s">
        <v>1148</v>
      </c>
      <c r="AF222" s="392" t="s">
        <v>41</v>
      </c>
      <c r="AG222" s="392" t="s">
        <v>1610</v>
      </c>
      <c r="AH222" s="394">
        <v>13</v>
      </c>
      <c r="AI222" s="405" t="s">
        <v>1622</v>
      </c>
      <c r="AJ222" s="406">
        <v>130411</v>
      </c>
      <c r="AQ222" s="325"/>
      <c r="AR222" s="384"/>
      <c r="AS222" s="384"/>
      <c r="AT222" s="384"/>
      <c r="AU222" s="384"/>
      <c r="AV222" s="384"/>
      <c r="AW222" s="384"/>
      <c r="AY222" s="447"/>
      <c r="AZ222" s="447"/>
      <c r="BA222" s="447"/>
    </row>
    <row r="223" spans="1:53" s="324" customFormat="1" ht="34.5" customHeight="1">
      <c r="A223" s="384"/>
      <c r="B223" s="384"/>
      <c r="C223" s="384"/>
      <c r="D223" s="447"/>
      <c r="E223" s="448"/>
      <c r="F223" s="447"/>
      <c r="G223" s="447"/>
      <c r="H223" s="447"/>
      <c r="I223" s="447"/>
      <c r="J223" s="447"/>
      <c r="K223" s="447"/>
      <c r="L223" s="447"/>
      <c r="M223" s="447"/>
      <c r="N223" s="447"/>
      <c r="O223" s="447"/>
      <c r="P223" s="447"/>
      <c r="Q223" s="447"/>
      <c r="R223" s="447"/>
      <c r="S223" s="447"/>
      <c r="T223" s="447"/>
      <c r="U223" s="384"/>
      <c r="V223" s="384"/>
      <c r="W223" s="384"/>
      <c r="X223" s="384"/>
      <c r="Y223" s="384"/>
      <c r="Z223" s="384"/>
      <c r="AA223" s="384"/>
      <c r="AB223" s="384"/>
      <c r="AC223" s="394">
        <v>840112</v>
      </c>
      <c r="AD223" s="392" t="s">
        <v>1623</v>
      </c>
      <c r="AE223" s="392" t="s">
        <v>1148</v>
      </c>
      <c r="AF223" s="392" t="s">
        <v>41</v>
      </c>
      <c r="AG223" s="392" t="s">
        <v>1610</v>
      </c>
      <c r="AH223" s="394">
        <v>13</v>
      </c>
      <c r="AI223" s="405" t="s">
        <v>1624</v>
      </c>
      <c r="AJ223" s="406">
        <v>130412</v>
      </c>
      <c r="AQ223" s="325"/>
      <c r="AR223" s="384"/>
      <c r="AS223" s="384"/>
      <c r="AT223" s="384"/>
      <c r="AU223" s="384"/>
      <c r="AV223" s="384"/>
      <c r="AW223" s="384"/>
      <c r="AY223" s="447"/>
      <c r="AZ223" s="447"/>
      <c r="BA223" s="447"/>
    </row>
    <row r="224" spans="1:53" s="324" customFormat="1" ht="34.5" customHeight="1">
      <c r="A224" s="384"/>
      <c r="B224" s="384"/>
      <c r="C224" s="384"/>
      <c r="D224" s="447"/>
      <c r="E224" s="448"/>
      <c r="F224" s="447"/>
      <c r="G224" s="447"/>
      <c r="H224" s="447"/>
      <c r="I224" s="447"/>
      <c r="J224" s="447"/>
      <c r="K224" s="447"/>
      <c r="L224" s="447"/>
      <c r="M224" s="447"/>
      <c r="N224" s="447"/>
      <c r="O224" s="447"/>
      <c r="P224" s="447"/>
      <c r="Q224" s="447"/>
      <c r="R224" s="447"/>
      <c r="S224" s="447"/>
      <c r="T224" s="447"/>
      <c r="U224" s="384"/>
      <c r="V224" s="384"/>
      <c r="W224" s="384"/>
      <c r="X224" s="384"/>
      <c r="Y224" s="384"/>
      <c r="Z224" s="384"/>
      <c r="AA224" s="384"/>
      <c r="AB224" s="384"/>
      <c r="AC224" s="394">
        <v>840113</v>
      </c>
      <c r="AD224" s="392" t="s">
        <v>1625</v>
      </c>
      <c r="AE224" s="392" t="s">
        <v>1626</v>
      </c>
      <c r="AF224" s="392" t="s">
        <v>41</v>
      </c>
      <c r="AG224" s="392" t="s">
        <v>1610</v>
      </c>
      <c r="AH224" s="394">
        <v>13</v>
      </c>
      <c r="AI224" s="405" t="s">
        <v>1627</v>
      </c>
      <c r="AJ224" s="406">
        <v>130413</v>
      </c>
      <c r="AQ224" s="325"/>
      <c r="AR224" s="384"/>
      <c r="AS224" s="384"/>
      <c r="AT224" s="384"/>
      <c r="AU224" s="384"/>
      <c r="AV224" s="384"/>
      <c r="AW224" s="384"/>
      <c r="AY224" s="447"/>
      <c r="AZ224" s="447"/>
      <c r="BA224" s="447"/>
    </row>
    <row r="225" spans="1:53" s="324" customFormat="1" ht="34.5" customHeight="1">
      <c r="A225" s="384"/>
      <c r="B225" s="384"/>
      <c r="C225" s="384"/>
      <c r="D225" s="447"/>
      <c r="E225" s="448"/>
      <c r="F225" s="447"/>
      <c r="G225" s="447"/>
      <c r="H225" s="447"/>
      <c r="I225" s="447"/>
      <c r="J225" s="447"/>
      <c r="K225" s="447"/>
      <c r="L225" s="447"/>
      <c r="M225" s="447"/>
      <c r="N225" s="447"/>
      <c r="O225" s="447"/>
      <c r="P225" s="447"/>
      <c r="Q225" s="447"/>
      <c r="R225" s="447"/>
      <c r="S225" s="447"/>
      <c r="T225" s="447"/>
      <c r="U225" s="384"/>
      <c r="V225" s="384"/>
      <c r="W225" s="384"/>
      <c r="X225" s="384"/>
      <c r="Y225" s="384"/>
      <c r="Z225" s="384"/>
      <c r="AA225" s="384"/>
      <c r="AB225" s="384"/>
      <c r="AC225" s="394">
        <v>840115</v>
      </c>
      <c r="AD225" s="392" t="s">
        <v>1628</v>
      </c>
      <c r="AE225" s="392" t="s">
        <v>1626</v>
      </c>
      <c r="AF225" s="392" t="s">
        <v>41</v>
      </c>
      <c r="AG225" s="392" t="s">
        <v>1610</v>
      </c>
      <c r="AH225" s="394">
        <v>13</v>
      </c>
      <c r="AI225" s="405" t="s">
        <v>1629</v>
      </c>
      <c r="AJ225" s="406">
        <v>130414</v>
      </c>
      <c r="AQ225" s="325"/>
      <c r="AR225" s="384"/>
      <c r="AS225" s="384"/>
      <c r="AT225" s="384"/>
      <c r="AU225" s="384"/>
      <c r="AV225" s="384"/>
      <c r="AW225" s="384"/>
      <c r="AY225" s="447"/>
      <c r="AZ225" s="447"/>
      <c r="BA225" s="447"/>
    </row>
    <row r="226" spans="1:53" s="324" customFormat="1" ht="34.5" customHeight="1">
      <c r="A226" s="384"/>
      <c r="B226" s="384"/>
      <c r="C226" s="384"/>
      <c r="D226" s="447"/>
      <c r="E226" s="448"/>
      <c r="F226" s="447"/>
      <c r="G226" s="447"/>
      <c r="H226" s="447"/>
      <c r="I226" s="447"/>
      <c r="J226" s="447"/>
      <c r="K226" s="447"/>
      <c r="L226" s="447"/>
      <c r="M226" s="447"/>
      <c r="N226" s="447"/>
      <c r="O226" s="447"/>
      <c r="P226" s="447"/>
      <c r="Q226" s="447"/>
      <c r="R226" s="447"/>
      <c r="S226" s="447"/>
      <c r="T226" s="447"/>
      <c r="U226" s="384"/>
      <c r="V226" s="384"/>
      <c r="W226" s="384"/>
      <c r="X226" s="384"/>
      <c r="Y226" s="384"/>
      <c r="Z226" s="384"/>
      <c r="AA226" s="384"/>
      <c r="AB226" s="384"/>
      <c r="AC226" s="394">
        <v>840201</v>
      </c>
      <c r="AD226" s="392" t="s">
        <v>1630</v>
      </c>
      <c r="AE226" s="392" t="s">
        <v>1617</v>
      </c>
      <c r="AF226" s="392" t="s">
        <v>41</v>
      </c>
      <c r="AG226" s="392" t="s">
        <v>1612</v>
      </c>
      <c r="AH226" s="394">
        <v>13</v>
      </c>
      <c r="AI226" s="405" t="s">
        <v>1631</v>
      </c>
      <c r="AJ226" s="406">
        <v>130415</v>
      </c>
      <c r="AQ226" s="325"/>
      <c r="AR226" s="384"/>
      <c r="AS226" s="384"/>
      <c r="AT226" s="384"/>
      <c r="AU226" s="384"/>
      <c r="AV226" s="384"/>
      <c r="AW226" s="384"/>
      <c r="AY226" s="447"/>
      <c r="AZ226" s="447"/>
      <c r="BA226" s="447"/>
    </row>
    <row r="227" spans="1:53" s="324" customFormat="1" ht="34.5" customHeight="1">
      <c r="A227" s="384"/>
      <c r="B227" s="384"/>
      <c r="C227" s="384"/>
      <c r="D227" s="447"/>
      <c r="E227" s="448"/>
      <c r="F227" s="447"/>
      <c r="G227" s="447"/>
      <c r="H227" s="447"/>
      <c r="I227" s="447"/>
      <c r="J227" s="447"/>
      <c r="K227" s="447"/>
      <c r="L227" s="447"/>
      <c r="M227" s="447"/>
      <c r="N227" s="447"/>
      <c r="O227" s="447"/>
      <c r="P227" s="447"/>
      <c r="Q227" s="447"/>
      <c r="R227" s="447"/>
      <c r="S227" s="447"/>
      <c r="T227" s="447"/>
      <c r="U227" s="384"/>
      <c r="V227" s="384"/>
      <c r="W227" s="384"/>
      <c r="X227" s="384"/>
      <c r="Y227" s="384"/>
      <c r="Z227" s="384"/>
      <c r="AA227" s="384"/>
      <c r="AB227" s="384"/>
      <c r="AC227" s="394">
        <v>840202</v>
      </c>
      <c r="AD227" s="392" t="s">
        <v>1632</v>
      </c>
      <c r="AE227" s="392" t="s">
        <v>1617</v>
      </c>
      <c r="AF227" s="392" t="s">
        <v>41</v>
      </c>
      <c r="AG227" s="392" t="s">
        <v>1612</v>
      </c>
      <c r="AH227" s="394">
        <v>13</v>
      </c>
      <c r="AI227" s="405" t="s">
        <v>1633</v>
      </c>
      <c r="AJ227" s="406">
        <v>130416</v>
      </c>
      <c r="AQ227" s="325"/>
      <c r="AR227" s="384"/>
      <c r="AS227" s="384"/>
      <c r="AT227" s="384"/>
      <c r="AU227" s="384"/>
      <c r="AV227" s="384"/>
      <c r="AW227" s="384"/>
      <c r="AY227" s="447"/>
      <c r="AZ227" s="447"/>
      <c r="BA227" s="447"/>
    </row>
    <row r="228" spans="1:53" s="324" customFormat="1" ht="34.5" customHeight="1">
      <c r="A228" s="384"/>
      <c r="B228" s="384"/>
      <c r="C228" s="384"/>
      <c r="D228" s="447"/>
      <c r="E228" s="448"/>
      <c r="F228" s="447"/>
      <c r="G228" s="447"/>
      <c r="H228" s="447"/>
      <c r="I228" s="447"/>
      <c r="J228" s="447"/>
      <c r="K228" s="447"/>
      <c r="L228" s="447"/>
      <c r="M228" s="447"/>
      <c r="N228" s="447"/>
      <c r="O228" s="447"/>
      <c r="P228" s="447"/>
      <c r="Q228" s="447"/>
      <c r="R228" s="447"/>
      <c r="S228" s="447"/>
      <c r="T228" s="447"/>
      <c r="U228" s="384"/>
      <c r="V228" s="384"/>
      <c r="W228" s="384"/>
      <c r="X228" s="384"/>
      <c r="Y228" s="384"/>
      <c r="Z228" s="384"/>
      <c r="AA228" s="384"/>
      <c r="AB228" s="384"/>
      <c r="AC228" s="394">
        <v>840203</v>
      </c>
      <c r="AD228" s="392" t="s">
        <v>1634</v>
      </c>
      <c r="AE228" s="392" t="s">
        <v>1617</v>
      </c>
      <c r="AF228" s="392" t="s">
        <v>41</v>
      </c>
      <c r="AG228" s="392" t="s">
        <v>1612</v>
      </c>
      <c r="AH228" s="394">
        <v>13</v>
      </c>
      <c r="AI228" s="405" t="s">
        <v>1635</v>
      </c>
      <c r="AJ228" s="406">
        <v>130417</v>
      </c>
      <c r="AQ228" s="325"/>
      <c r="AR228" s="384"/>
      <c r="AS228" s="384"/>
      <c r="AT228" s="384"/>
      <c r="AU228" s="384"/>
      <c r="AV228" s="384"/>
      <c r="AW228" s="384"/>
      <c r="AY228" s="447"/>
      <c r="AZ228" s="447"/>
      <c r="BA228" s="447"/>
    </row>
    <row r="229" spans="1:53" s="324" customFormat="1" ht="34.5" customHeight="1">
      <c r="A229" s="384"/>
      <c r="B229" s="384"/>
      <c r="C229" s="384"/>
      <c r="D229" s="447"/>
      <c r="E229" s="448"/>
      <c r="F229" s="447"/>
      <c r="G229" s="447"/>
      <c r="H229" s="447"/>
      <c r="I229" s="447"/>
      <c r="J229" s="447"/>
      <c r="K229" s="447"/>
      <c r="L229" s="447"/>
      <c r="M229" s="447"/>
      <c r="N229" s="447"/>
      <c r="O229" s="447"/>
      <c r="P229" s="447"/>
      <c r="Q229" s="447"/>
      <c r="R229" s="447"/>
      <c r="S229" s="447"/>
      <c r="T229" s="447"/>
      <c r="U229" s="384"/>
      <c r="V229" s="384"/>
      <c r="W229" s="384"/>
      <c r="X229" s="384"/>
      <c r="Y229" s="384"/>
      <c r="Z229" s="384"/>
      <c r="AA229" s="384"/>
      <c r="AB229" s="384"/>
      <c r="AC229" s="394">
        <v>840301</v>
      </c>
      <c r="AD229" s="392" t="s">
        <v>1636</v>
      </c>
      <c r="AE229" s="392" t="s">
        <v>1617</v>
      </c>
      <c r="AF229" s="392" t="s">
        <v>41</v>
      </c>
      <c r="AG229" s="392" t="s">
        <v>1610</v>
      </c>
      <c r="AH229" s="394">
        <v>13</v>
      </c>
      <c r="AI229" s="405" t="s">
        <v>1637</v>
      </c>
      <c r="AJ229" s="406">
        <v>130418</v>
      </c>
      <c r="AQ229" s="325"/>
      <c r="AR229" s="384"/>
      <c r="AS229" s="384"/>
      <c r="AT229" s="384"/>
      <c r="AU229" s="384"/>
      <c r="AV229" s="384"/>
      <c r="AW229" s="384"/>
      <c r="AY229" s="447"/>
      <c r="AZ229" s="447"/>
      <c r="BA229" s="447"/>
    </row>
    <row r="230" spans="1:53" s="324" customFormat="1" ht="34.5" customHeight="1">
      <c r="A230" s="384"/>
      <c r="B230" s="384"/>
      <c r="C230" s="384"/>
      <c r="D230" s="447"/>
      <c r="E230" s="448"/>
      <c r="F230" s="447"/>
      <c r="G230" s="447"/>
      <c r="H230" s="447"/>
      <c r="I230" s="447"/>
      <c r="J230" s="447"/>
      <c r="K230" s="447"/>
      <c r="L230" s="447"/>
      <c r="M230" s="447"/>
      <c r="N230" s="447"/>
      <c r="O230" s="447"/>
      <c r="P230" s="447"/>
      <c r="Q230" s="447"/>
      <c r="R230" s="447"/>
      <c r="S230" s="447"/>
      <c r="T230" s="447"/>
      <c r="U230" s="384"/>
      <c r="V230" s="384"/>
      <c r="W230" s="384"/>
      <c r="X230" s="384"/>
      <c r="Y230" s="384"/>
      <c r="Z230" s="384"/>
      <c r="AA230" s="384"/>
      <c r="AB230" s="384"/>
      <c r="AC230" s="394">
        <v>840302</v>
      </c>
      <c r="AD230" s="392" t="s">
        <v>1638</v>
      </c>
      <c r="AE230" s="392" t="s">
        <v>1617</v>
      </c>
      <c r="AF230" s="392" t="s">
        <v>41</v>
      </c>
      <c r="AG230" s="392" t="s">
        <v>1612</v>
      </c>
      <c r="AH230" s="394">
        <v>13</v>
      </c>
      <c r="AI230" s="405" t="s">
        <v>1639</v>
      </c>
      <c r="AJ230" s="406">
        <v>130419</v>
      </c>
      <c r="AQ230" s="325"/>
      <c r="AR230" s="384"/>
      <c r="AS230" s="384"/>
      <c r="AT230" s="384"/>
      <c r="AU230" s="384"/>
      <c r="AV230" s="384"/>
      <c r="AW230" s="384"/>
      <c r="AY230" s="447"/>
      <c r="AZ230" s="447"/>
      <c r="BA230" s="447"/>
    </row>
    <row r="231" spans="1:53" s="324" customFormat="1" ht="34.5" customHeight="1">
      <c r="A231" s="384"/>
      <c r="B231" s="384"/>
      <c r="C231" s="384"/>
      <c r="D231" s="447"/>
      <c r="E231" s="448"/>
      <c r="F231" s="447"/>
      <c r="G231" s="447"/>
      <c r="H231" s="447"/>
      <c r="I231" s="447"/>
      <c r="J231" s="447"/>
      <c r="K231" s="447"/>
      <c r="L231" s="447"/>
      <c r="M231" s="447"/>
      <c r="N231" s="447"/>
      <c r="O231" s="447"/>
      <c r="P231" s="447"/>
      <c r="Q231" s="447"/>
      <c r="R231" s="447"/>
      <c r="S231" s="447"/>
      <c r="T231" s="447"/>
      <c r="U231" s="384"/>
      <c r="V231" s="384"/>
      <c r="W231" s="384"/>
      <c r="X231" s="384"/>
      <c r="Y231" s="384"/>
      <c r="Z231" s="384"/>
      <c r="AA231" s="384"/>
      <c r="AB231" s="384"/>
      <c r="AC231" s="394">
        <v>840401</v>
      </c>
      <c r="AD231" s="392" t="s">
        <v>1640</v>
      </c>
      <c r="AE231" s="392" t="s">
        <v>1617</v>
      </c>
      <c r="AF231" s="392" t="s">
        <v>41</v>
      </c>
      <c r="AG231" s="392" t="s">
        <v>1610</v>
      </c>
      <c r="AH231" s="394">
        <v>13</v>
      </c>
      <c r="AI231" s="405" t="s">
        <v>1641</v>
      </c>
      <c r="AJ231" s="406">
        <v>130420</v>
      </c>
      <c r="AQ231" s="325"/>
      <c r="AR231" s="384"/>
      <c r="AS231" s="384"/>
      <c r="AT231" s="384"/>
      <c r="AU231" s="384"/>
      <c r="AV231" s="384"/>
      <c r="AW231" s="384"/>
      <c r="AY231" s="447"/>
      <c r="AZ231" s="447"/>
      <c r="BA231" s="447"/>
    </row>
    <row r="232" spans="1:53" s="324" customFormat="1" ht="34.5" customHeight="1">
      <c r="A232" s="384"/>
      <c r="B232" s="384"/>
      <c r="C232" s="384"/>
      <c r="D232" s="447"/>
      <c r="E232" s="448"/>
      <c r="F232" s="447"/>
      <c r="G232" s="447"/>
      <c r="H232" s="447"/>
      <c r="I232" s="447"/>
      <c r="J232" s="447"/>
      <c r="K232" s="447"/>
      <c r="L232" s="447"/>
      <c r="M232" s="447"/>
      <c r="N232" s="447"/>
      <c r="O232" s="447"/>
      <c r="P232" s="447"/>
      <c r="Q232" s="447"/>
      <c r="R232" s="447"/>
      <c r="S232" s="447"/>
      <c r="T232" s="447"/>
      <c r="U232" s="384"/>
      <c r="V232" s="384"/>
      <c r="W232" s="384"/>
      <c r="X232" s="384"/>
      <c r="Y232" s="384"/>
      <c r="Z232" s="384"/>
      <c r="AA232" s="384"/>
      <c r="AB232" s="384"/>
      <c r="AC232" s="394">
        <v>840402</v>
      </c>
      <c r="AD232" s="392" t="s">
        <v>1642</v>
      </c>
      <c r="AE232" s="392" t="s">
        <v>1617</v>
      </c>
      <c r="AF232" s="392" t="s">
        <v>41</v>
      </c>
      <c r="AG232" s="392" t="s">
        <v>1610</v>
      </c>
      <c r="AH232" s="394">
        <v>13</v>
      </c>
      <c r="AI232" s="405" t="s">
        <v>1643</v>
      </c>
      <c r="AJ232" s="406">
        <v>130421</v>
      </c>
      <c r="AQ232" s="325"/>
      <c r="AR232" s="384"/>
      <c r="AS232" s="384"/>
      <c r="AT232" s="384"/>
      <c r="AU232" s="384"/>
      <c r="AV232" s="384"/>
      <c r="AW232" s="384"/>
      <c r="AY232" s="447"/>
      <c r="AZ232" s="447"/>
      <c r="BA232" s="447"/>
    </row>
    <row r="233" spans="1:53" s="324" customFormat="1" ht="34.5" customHeight="1">
      <c r="A233" s="384"/>
      <c r="B233" s="384"/>
      <c r="C233" s="384"/>
      <c r="D233" s="447"/>
      <c r="E233" s="448"/>
      <c r="F233" s="447"/>
      <c r="G233" s="447"/>
      <c r="H233" s="447"/>
      <c r="I233" s="447"/>
      <c r="J233" s="447"/>
      <c r="K233" s="447"/>
      <c r="L233" s="447"/>
      <c r="M233" s="447"/>
      <c r="N233" s="447"/>
      <c r="O233" s="447"/>
      <c r="P233" s="447"/>
      <c r="Q233" s="447"/>
      <c r="R233" s="447"/>
      <c r="S233" s="447"/>
      <c r="T233" s="447"/>
      <c r="U233" s="384"/>
      <c r="V233" s="384"/>
      <c r="W233" s="384"/>
      <c r="X233" s="384"/>
      <c r="Y233" s="384"/>
      <c r="Z233" s="384"/>
      <c r="AA233" s="384"/>
      <c r="AB233" s="384"/>
      <c r="AC233" s="394">
        <v>840512</v>
      </c>
      <c r="AD233" s="392" t="s">
        <v>1518</v>
      </c>
      <c r="AE233" s="392" t="s">
        <v>1617</v>
      </c>
      <c r="AF233" s="392" t="s">
        <v>41</v>
      </c>
      <c r="AG233" s="392" t="s">
        <v>1610</v>
      </c>
      <c r="AH233" s="394">
        <v>13</v>
      </c>
      <c r="AI233" s="405" t="s">
        <v>1644</v>
      </c>
      <c r="AJ233" s="406">
        <v>130499</v>
      </c>
      <c r="AQ233" s="325"/>
      <c r="AR233" s="384"/>
      <c r="AS233" s="384"/>
      <c r="AT233" s="384"/>
      <c r="AU233" s="384"/>
      <c r="AV233" s="384"/>
      <c r="AW233" s="384"/>
      <c r="AY233" s="447"/>
      <c r="AZ233" s="447"/>
      <c r="BA233" s="447"/>
    </row>
    <row r="234" spans="1:53" s="324" customFormat="1" ht="34.5" customHeight="1">
      <c r="A234" s="384"/>
      <c r="B234" s="384"/>
      <c r="C234" s="384"/>
      <c r="D234" s="447"/>
      <c r="E234" s="448"/>
      <c r="F234" s="447"/>
      <c r="G234" s="447"/>
      <c r="H234" s="447"/>
      <c r="I234" s="447"/>
      <c r="J234" s="447"/>
      <c r="K234" s="447"/>
      <c r="L234" s="447"/>
      <c r="M234" s="447"/>
      <c r="N234" s="447"/>
      <c r="O234" s="447"/>
      <c r="P234" s="447"/>
      <c r="Q234" s="447"/>
      <c r="R234" s="447"/>
      <c r="S234" s="447"/>
      <c r="T234" s="447"/>
      <c r="U234" s="384"/>
      <c r="V234" s="384"/>
      <c r="W234" s="384"/>
      <c r="X234" s="384"/>
      <c r="Y234" s="384"/>
      <c r="Z234" s="384"/>
      <c r="AA234" s="384"/>
      <c r="AB234" s="384"/>
      <c r="AC234" s="394">
        <v>840513</v>
      </c>
      <c r="AD234" s="392" t="s">
        <v>1645</v>
      </c>
      <c r="AE234" s="392" t="s">
        <v>1617</v>
      </c>
      <c r="AF234" s="392" t="s">
        <v>41</v>
      </c>
      <c r="AG234" s="392" t="s">
        <v>1610</v>
      </c>
      <c r="AH234" s="394">
        <v>13</v>
      </c>
      <c r="AI234" s="405" t="s">
        <v>1646</v>
      </c>
      <c r="AJ234" s="406">
        <v>140000</v>
      </c>
      <c r="AQ234" s="325"/>
      <c r="AR234" s="384"/>
      <c r="AS234" s="384"/>
      <c r="AT234" s="384"/>
      <c r="AU234" s="384"/>
      <c r="AV234" s="384"/>
      <c r="AW234" s="384"/>
      <c r="AY234" s="447"/>
      <c r="AZ234" s="447"/>
      <c r="BA234" s="447"/>
    </row>
    <row r="235" spans="1:53" s="324" customFormat="1" ht="34.5" customHeight="1">
      <c r="A235" s="384"/>
      <c r="B235" s="384"/>
      <c r="C235" s="384"/>
      <c r="D235" s="447"/>
      <c r="E235" s="448"/>
      <c r="F235" s="447"/>
      <c r="G235" s="447"/>
      <c r="H235" s="447"/>
      <c r="I235" s="447"/>
      <c r="J235" s="447"/>
      <c r="K235" s="447"/>
      <c r="L235" s="447"/>
      <c r="M235" s="447"/>
      <c r="N235" s="447"/>
      <c r="O235" s="447"/>
      <c r="P235" s="447"/>
      <c r="Q235" s="447"/>
      <c r="R235" s="447"/>
      <c r="S235" s="447"/>
      <c r="T235" s="447"/>
      <c r="U235" s="384"/>
      <c r="V235" s="384"/>
      <c r="W235" s="384"/>
      <c r="X235" s="384"/>
      <c r="Y235" s="384"/>
      <c r="Z235" s="384"/>
      <c r="AA235" s="384"/>
      <c r="AB235" s="384"/>
      <c r="AC235" s="394">
        <v>840514</v>
      </c>
      <c r="AD235" s="392" t="s">
        <v>1647</v>
      </c>
      <c r="AE235" s="392" t="s">
        <v>1617</v>
      </c>
      <c r="AF235" s="392" t="s">
        <v>41</v>
      </c>
      <c r="AG235" s="392" t="s">
        <v>1610</v>
      </c>
      <c r="AH235" s="394">
        <v>13</v>
      </c>
      <c r="AI235" s="405" t="s">
        <v>1648</v>
      </c>
      <c r="AJ235" s="406">
        <v>140100</v>
      </c>
      <c r="AQ235" s="325"/>
      <c r="AR235" s="384"/>
      <c r="AS235" s="384"/>
      <c r="AT235" s="384"/>
      <c r="AU235" s="384"/>
      <c r="AV235" s="384"/>
      <c r="AW235" s="384"/>
      <c r="AY235" s="447"/>
      <c r="AZ235" s="447"/>
      <c r="BA235" s="447"/>
    </row>
    <row r="236" spans="1:53" s="324" customFormat="1" ht="34.5" customHeight="1">
      <c r="A236" s="384"/>
      <c r="B236" s="384"/>
      <c r="C236" s="384"/>
      <c r="D236" s="447"/>
      <c r="E236" s="448"/>
      <c r="F236" s="447"/>
      <c r="G236" s="447"/>
      <c r="H236" s="447"/>
      <c r="I236" s="447"/>
      <c r="J236" s="447"/>
      <c r="K236" s="447"/>
      <c r="L236" s="447"/>
      <c r="M236" s="447"/>
      <c r="N236" s="447"/>
      <c r="O236" s="447"/>
      <c r="P236" s="447"/>
      <c r="Q236" s="447"/>
      <c r="R236" s="447"/>
      <c r="S236" s="447"/>
      <c r="T236" s="447"/>
      <c r="U236" s="384"/>
      <c r="V236" s="384"/>
      <c r="W236" s="384"/>
      <c r="X236" s="384"/>
      <c r="Y236" s="384"/>
      <c r="Z236" s="384"/>
      <c r="AA236" s="384"/>
      <c r="AB236" s="384"/>
      <c r="AC236" s="394">
        <v>840515</v>
      </c>
      <c r="AD236" s="392" t="s">
        <v>1522</v>
      </c>
      <c r="AE236" s="392" t="s">
        <v>1617</v>
      </c>
      <c r="AF236" s="392" t="s">
        <v>41</v>
      </c>
      <c r="AG236" s="392" t="s">
        <v>1610</v>
      </c>
      <c r="AH236" s="394">
        <v>13</v>
      </c>
      <c r="AI236" s="405" t="s">
        <v>1649</v>
      </c>
      <c r="AJ236" s="406">
        <v>140106</v>
      </c>
      <c r="AQ236" s="325"/>
      <c r="AR236" s="384"/>
      <c r="AS236" s="384"/>
      <c r="AT236" s="384"/>
      <c r="AU236" s="384"/>
      <c r="AV236" s="384"/>
      <c r="AW236" s="384"/>
      <c r="AY236" s="447"/>
      <c r="AZ236" s="447"/>
      <c r="BA236" s="447"/>
    </row>
    <row r="237" spans="1:53" s="324" customFormat="1" ht="34.5" customHeight="1">
      <c r="A237" s="384"/>
      <c r="B237" s="384"/>
      <c r="C237" s="384"/>
      <c r="D237" s="447"/>
      <c r="E237" s="448"/>
      <c r="F237" s="447"/>
      <c r="G237" s="447"/>
      <c r="H237" s="447"/>
      <c r="I237" s="447"/>
      <c r="J237" s="447"/>
      <c r="K237" s="447"/>
      <c r="L237" s="447"/>
      <c r="M237" s="447"/>
      <c r="N237" s="447"/>
      <c r="O237" s="447"/>
      <c r="P237" s="447"/>
      <c r="Q237" s="447"/>
      <c r="R237" s="447"/>
      <c r="S237" s="447"/>
      <c r="T237" s="447"/>
      <c r="U237" s="384"/>
      <c r="V237" s="384"/>
      <c r="W237" s="384"/>
      <c r="X237" s="384"/>
      <c r="Y237" s="384"/>
      <c r="Z237" s="384"/>
      <c r="AA237" s="384"/>
      <c r="AB237" s="384"/>
      <c r="AC237" s="394">
        <v>850101</v>
      </c>
      <c r="AD237" s="392" t="s">
        <v>1650</v>
      </c>
      <c r="AE237" s="392" t="s">
        <v>1617</v>
      </c>
      <c r="AF237" s="392" t="s">
        <v>41</v>
      </c>
      <c r="AG237" s="392" t="s">
        <v>1612</v>
      </c>
      <c r="AH237" s="394">
        <v>37</v>
      </c>
      <c r="AI237" s="405" t="s">
        <v>1651</v>
      </c>
      <c r="AJ237" s="406">
        <v>140107</v>
      </c>
      <c r="AQ237" s="325"/>
      <c r="AR237" s="384"/>
      <c r="AS237" s="384"/>
      <c r="AT237" s="384"/>
      <c r="AU237" s="384"/>
      <c r="AV237" s="384"/>
      <c r="AW237" s="384"/>
      <c r="AY237" s="447"/>
      <c r="AZ237" s="447"/>
      <c r="BA237" s="447"/>
    </row>
    <row r="238" spans="1:53" s="324" customFormat="1" ht="34.5" customHeight="1">
      <c r="A238" s="384"/>
      <c r="B238" s="384"/>
      <c r="C238" s="384"/>
      <c r="D238" s="447"/>
      <c r="E238" s="448"/>
      <c r="F238" s="447"/>
      <c r="G238" s="447"/>
      <c r="H238" s="447"/>
      <c r="I238" s="447"/>
      <c r="J238" s="447"/>
      <c r="K238" s="447"/>
      <c r="L238" s="447"/>
      <c r="M238" s="447"/>
      <c r="N238" s="447"/>
      <c r="O238" s="447"/>
      <c r="P238" s="447"/>
      <c r="Q238" s="447"/>
      <c r="R238" s="447"/>
      <c r="S238" s="447"/>
      <c r="T238" s="447"/>
      <c r="U238" s="384"/>
      <c r="V238" s="384"/>
      <c r="W238" s="384"/>
      <c r="X238" s="384"/>
      <c r="Y238" s="384"/>
      <c r="Z238" s="384"/>
      <c r="AA238" s="384"/>
      <c r="AB238" s="384"/>
      <c r="AC238" s="394">
        <v>850102</v>
      </c>
      <c r="AD238" s="392" t="s">
        <v>1652</v>
      </c>
      <c r="AE238" s="392" t="s">
        <v>1617</v>
      </c>
      <c r="AF238" s="392" t="s">
        <v>41</v>
      </c>
      <c r="AG238" s="392" t="s">
        <v>1612</v>
      </c>
      <c r="AH238" s="394">
        <v>37</v>
      </c>
      <c r="AI238" s="405" t="s">
        <v>1653</v>
      </c>
      <c r="AJ238" s="406">
        <v>140108</v>
      </c>
      <c r="AQ238" s="325"/>
      <c r="AR238" s="384"/>
      <c r="AS238" s="384"/>
      <c r="AT238" s="384"/>
      <c r="AU238" s="384"/>
      <c r="AV238" s="384"/>
      <c r="AW238" s="384"/>
      <c r="AY238" s="447"/>
      <c r="AZ238" s="447"/>
      <c r="BA238" s="447"/>
    </row>
    <row r="239" spans="1:53" s="324" customFormat="1" ht="34.5" customHeight="1">
      <c r="A239" s="384"/>
      <c r="B239" s="384"/>
      <c r="C239" s="384"/>
      <c r="D239" s="447"/>
      <c r="E239" s="448"/>
      <c r="F239" s="447"/>
      <c r="G239" s="447"/>
      <c r="H239" s="447"/>
      <c r="I239" s="447"/>
      <c r="J239" s="447"/>
      <c r="K239" s="447"/>
      <c r="L239" s="447"/>
      <c r="M239" s="447"/>
      <c r="N239" s="447"/>
      <c r="O239" s="447"/>
      <c r="P239" s="447"/>
      <c r="Q239" s="447"/>
      <c r="R239" s="447"/>
      <c r="S239" s="447"/>
      <c r="T239" s="447"/>
      <c r="U239" s="384"/>
      <c r="V239" s="384"/>
      <c r="W239" s="384"/>
      <c r="X239" s="384"/>
      <c r="Y239" s="384"/>
      <c r="Z239" s="384"/>
      <c r="AA239" s="384"/>
      <c r="AB239" s="384"/>
      <c r="AC239" s="449">
        <v>990101</v>
      </c>
      <c r="AD239" s="405" t="s">
        <v>1654</v>
      </c>
      <c r="AE239" s="405" t="s">
        <v>1655</v>
      </c>
      <c r="AF239" s="405" t="s">
        <v>264</v>
      </c>
      <c r="AG239" s="405" t="s">
        <v>264</v>
      </c>
      <c r="AH239" s="394" t="s">
        <v>352</v>
      </c>
      <c r="AI239" s="405" t="s">
        <v>1656</v>
      </c>
      <c r="AJ239" s="406">
        <v>140110</v>
      </c>
      <c r="AQ239" s="325"/>
      <c r="AR239" s="384"/>
      <c r="AS239" s="384"/>
      <c r="AT239" s="384"/>
      <c r="AU239" s="384"/>
      <c r="AV239" s="384"/>
      <c r="AW239" s="384"/>
      <c r="AY239" s="447"/>
      <c r="AZ239" s="447"/>
      <c r="BA239" s="447"/>
    </row>
    <row r="240" spans="1:53" s="324" customFormat="1" ht="34.5" customHeight="1">
      <c r="A240" s="384"/>
      <c r="B240" s="384"/>
      <c r="C240" s="384"/>
      <c r="D240" s="447"/>
      <c r="E240" s="448"/>
      <c r="F240" s="447"/>
      <c r="G240" s="447"/>
      <c r="H240" s="447"/>
      <c r="I240" s="447"/>
      <c r="J240" s="447"/>
      <c r="K240" s="447"/>
      <c r="L240" s="447"/>
      <c r="M240" s="447"/>
      <c r="N240" s="447"/>
      <c r="O240" s="447"/>
      <c r="P240" s="447"/>
      <c r="Q240" s="447"/>
      <c r="R240" s="447"/>
      <c r="S240" s="447"/>
      <c r="T240" s="447"/>
      <c r="U240" s="384"/>
      <c r="V240" s="384"/>
      <c r="W240" s="384"/>
      <c r="X240" s="384"/>
      <c r="Y240" s="384"/>
      <c r="Z240" s="384"/>
      <c r="AA240" s="384"/>
      <c r="AB240" s="384"/>
      <c r="AC240" s="449">
        <v>990102</v>
      </c>
      <c r="AD240" s="405" t="s">
        <v>1654</v>
      </c>
      <c r="AE240" s="405" t="s">
        <v>1655</v>
      </c>
      <c r="AF240" s="405" t="s">
        <v>264</v>
      </c>
      <c r="AG240" s="405" t="s">
        <v>264</v>
      </c>
      <c r="AH240" s="394" t="s">
        <v>846</v>
      </c>
      <c r="AI240" s="405" t="s">
        <v>1657</v>
      </c>
      <c r="AJ240" s="406">
        <v>140113</v>
      </c>
      <c r="AQ240" s="325"/>
      <c r="AR240" s="384"/>
      <c r="AS240" s="384"/>
      <c r="AT240" s="384"/>
      <c r="AU240" s="384"/>
      <c r="AV240" s="384"/>
      <c r="AW240" s="384"/>
      <c r="AY240" s="447"/>
      <c r="AZ240" s="447"/>
      <c r="BA240" s="447"/>
    </row>
    <row r="241" spans="1:53" s="324" customFormat="1" ht="34.5" customHeight="1">
      <c r="A241" s="384"/>
      <c r="B241" s="384"/>
      <c r="C241" s="384"/>
      <c r="D241" s="447"/>
      <c r="E241" s="448"/>
      <c r="F241" s="447"/>
      <c r="G241" s="447"/>
      <c r="H241" s="447"/>
      <c r="I241" s="447"/>
      <c r="J241" s="447"/>
      <c r="K241" s="447"/>
      <c r="L241" s="447"/>
      <c r="M241" s="447"/>
      <c r="N241" s="447"/>
      <c r="O241" s="447"/>
      <c r="P241" s="447"/>
      <c r="Q241" s="447"/>
      <c r="R241" s="447"/>
      <c r="S241" s="447"/>
      <c r="T241" s="447"/>
      <c r="U241" s="384"/>
      <c r="V241" s="384"/>
      <c r="W241" s="384"/>
      <c r="X241" s="384"/>
      <c r="Y241" s="384"/>
      <c r="Z241" s="384"/>
      <c r="AA241" s="384"/>
      <c r="AB241" s="384"/>
      <c r="AC241" s="449">
        <v>990103</v>
      </c>
      <c r="AD241" s="405" t="s">
        <v>1658</v>
      </c>
      <c r="AE241" s="405" t="s">
        <v>1655</v>
      </c>
      <c r="AF241" s="405" t="s">
        <v>264</v>
      </c>
      <c r="AG241" s="405" t="s">
        <v>264</v>
      </c>
      <c r="AH241" s="394" t="s">
        <v>846</v>
      </c>
      <c r="AI241" s="405" t="s">
        <v>1659</v>
      </c>
      <c r="AJ241" s="406">
        <v>140199</v>
      </c>
      <c r="AQ241" s="325"/>
      <c r="AR241" s="384"/>
      <c r="AS241" s="384"/>
      <c r="AT241" s="384"/>
      <c r="AU241" s="384"/>
      <c r="AV241" s="384"/>
      <c r="AW241" s="384"/>
      <c r="AY241" s="447"/>
      <c r="AZ241" s="447"/>
      <c r="BA241" s="447"/>
    </row>
    <row r="242" spans="1:53" s="324" customFormat="1" ht="34.5" customHeight="1">
      <c r="A242" s="384"/>
      <c r="B242" s="384"/>
      <c r="C242" s="384"/>
      <c r="D242" s="447"/>
      <c r="E242" s="448"/>
      <c r="F242" s="447"/>
      <c r="G242" s="447"/>
      <c r="H242" s="447"/>
      <c r="I242" s="447"/>
      <c r="J242" s="447"/>
      <c r="K242" s="447"/>
      <c r="L242" s="447"/>
      <c r="M242" s="447"/>
      <c r="N242" s="447"/>
      <c r="O242" s="447"/>
      <c r="P242" s="447"/>
      <c r="Q242" s="447"/>
      <c r="R242" s="447"/>
      <c r="S242" s="447"/>
      <c r="T242" s="447"/>
      <c r="U242" s="384"/>
      <c r="V242" s="384"/>
      <c r="W242" s="384"/>
      <c r="X242" s="384"/>
      <c r="Y242" s="384"/>
      <c r="Z242" s="384"/>
      <c r="AA242" s="384"/>
      <c r="AB242" s="384"/>
      <c r="AC242" s="449">
        <v>990104</v>
      </c>
      <c r="AD242" s="405" t="s">
        <v>1660</v>
      </c>
      <c r="AE242" s="405" t="s">
        <v>1655</v>
      </c>
      <c r="AF242" s="405" t="s">
        <v>264</v>
      </c>
      <c r="AG242" s="405" t="s">
        <v>264</v>
      </c>
      <c r="AH242" s="394" t="s">
        <v>364</v>
      </c>
      <c r="AI242" s="405" t="s">
        <v>1661</v>
      </c>
      <c r="AJ242" s="406">
        <v>140200</v>
      </c>
      <c r="AQ242" s="325"/>
      <c r="AR242" s="384"/>
      <c r="AS242" s="384"/>
      <c r="AT242" s="384"/>
      <c r="AU242" s="384"/>
      <c r="AV242" s="384"/>
      <c r="AW242" s="384"/>
      <c r="AY242" s="447"/>
      <c r="AZ242" s="447"/>
      <c r="BA242" s="447"/>
    </row>
    <row r="243" spans="1:53" s="324" customFormat="1" ht="34.5" customHeight="1">
      <c r="A243" s="384"/>
      <c r="B243" s="384"/>
      <c r="C243" s="384"/>
      <c r="D243" s="447"/>
      <c r="E243" s="448"/>
      <c r="F243" s="447"/>
      <c r="G243" s="447"/>
      <c r="H243" s="447"/>
      <c r="I243" s="447"/>
      <c r="J243" s="447"/>
      <c r="K243" s="447"/>
      <c r="L243" s="447"/>
      <c r="M243" s="447"/>
      <c r="N243" s="447"/>
      <c r="O243" s="447"/>
      <c r="P243" s="447"/>
      <c r="Q243" s="447"/>
      <c r="R243" s="447"/>
      <c r="S243" s="447"/>
      <c r="T243" s="447"/>
      <c r="U243" s="384"/>
      <c r="V243" s="384"/>
      <c r="W243" s="384"/>
      <c r="X243" s="384"/>
      <c r="Y243" s="384"/>
      <c r="Z243" s="384"/>
      <c r="AA243" s="384"/>
      <c r="AB243" s="384"/>
      <c r="AC243" s="447"/>
      <c r="AD243" s="447"/>
      <c r="AE243" s="447"/>
      <c r="AF243" s="447"/>
      <c r="AG243" s="447"/>
      <c r="AH243" s="447"/>
      <c r="AI243" s="405" t="s">
        <v>1662</v>
      </c>
      <c r="AJ243" s="406">
        <v>140201</v>
      </c>
      <c r="AQ243" s="325"/>
      <c r="AR243" s="384"/>
      <c r="AS243" s="384"/>
      <c r="AT243" s="384"/>
      <c r="AU243" s="384"/>
      <c r="AV243" s="384"/>
      <c r="AW243" s="384"/>
      <c r="AY243" s="447"/>
      <c r="AZ243" s="447"/>
      <c r="BA243" s="447"/>
    </row>
    <row r="244" spans="1:53" s="324" customFormat="1" ht="34.5" customHeight="1">
      <c r="A244" s="384"/>
      <c r="B244" s="384"/>
      <c r="C244" s="384"/>
      <c r="D244" s="447"/>
      <c r="E244" s="448"/>
      <c r="F244" s="447"/>
      <c r="G244" s="447"/>
      <c r="H244" s="447"/>
      <c r="I244" s="447"/>
      <c r="J244" s="447"/>
      <c r="K244" s="447"/>
      <c r="L244" s="447"/>
      <c r="M244" s="447"/>
      <c r="N244" s="447"/>
      <c r="O244" s="447"/>
      <c r="P244" s="447"/>
      <c r="Q244" s="447"/>
      <c r="R244" s="447"/>
      <c r="S244" s="447"/>
      <c r="T244" s="447"/>
      <c r="U244" s="384"/>
      <c r="V244" s="384"/>
      <c r="W244" s="384"/>
      <c r="X244" s="384"/>
      <c r="Y244" s="384"/>
      <c r="Z244" s="384"/>
      <c r="AA244" s="384"/>
      <c r="AB244" s="384"/>
      <c r="AC244" s="447"/>
      <c r="AD244" s="447"/>
      <c r="AE244" s="447"/>
      <c r="AF244" s="447"/>
      <c r="AG244" s="447"/>
      <c r="AH244" s="447"/>
      <c r="AI244" s="405" t="s">
        <v>1663</v>
      </c>
      <c r="AJ244" s="406">
        <v>140202</v>
      </c>
      <c r="AQ244" s="325"/>
      <c r="AR244" s="384"/>
      <c r="AS244" s="384"/>
      <c r="AT244" s="384"/>
      <c r="AU244" s="384"/>
      <c r="AV244" s="384"/>
      <c r="AW244" s="384"/>
      <c r="AY244" s="447"/>
      <c r="AZ244" s="447"/>
      <c r="BA244" s="447"/>
    </row>
    <row r="245" spans="1:53" s="324" customFormat="1" ht="34.5" customHeight="1">
      <c r="A245" s="384"/>
      <c r="B245" s="384"/>
      <c r="C245" s="384"/>
      <c r="D245" s="447"/>
      <c r="E245" s="448"/>
      <c r="F245" s="447"/>
      <c r="G245" s="447"/>
      <c r="H245" s="447"/>
      <c r="I245" s="447"/>
      <c r="J245" s="447"/>
      <c r="K245" s="447"/>
      <c r="L245" s="447"/>
      <c r="M245" s="447"/>
      <c r="N245" s="447"/>
      <c r="O245" s="447"/>
      <c r="P245" s="447"/>
      <c r="Q245" s="447"/>
      <c r="R245" s="447"/>
      <c r="S245" s="447"/>
      <c r="T245" s="447"/>
      <c r="U245" s="384"/>
      <c r="V245" s="384"/>
      <c r="W245" s="384"/>
      <c r="X245" s="384"/>
      <c r="Y245" s="384"/>
      <c r="Z245" s="384"/>
      <c r="AA245" s="384"/>
      <c r="AB245" s="384"/>
      <c r="AC245" s="447"/>
      <c r="AD245" s="447"/>
      <c r="AE245" s="447"/>
      <c r="AF245" s="447"/>
      <c r="AG245" s="447"/>
      <c r="AH245" s="447"/>
      <c r="AI245" s="405" t="s">
        <v>1664</v>
      </c>
      <c r="AJ245" s="406">
        <v>140203</v>
      </c>
      <c r="AQ245" s="325"/>
      <c r="AR245" s="384"/>
      <c r="AS245" s="384"/>
      <c r="AT245" s="384"/>
      <c r="AU245" s="384"/>
      <c r="AV245" s="384"/>
      <c r="AW245" s="384"/>
      <c r="AY245" s="447"/>
      <c r="AZ245" s="447"/>
      <c r="BA245" s="447"/>
    </row>
    <row r="246" spans="1:53" s="324" customFormat="1" ht="34.5" customHeight="1">
      <c r="A246" s="384"/>
      <c r="B246" s="384"/>
      <c r="C246" s="384"/>
      <c r="D246" s="447"/>
      <c r="E246" s="448"/>
      <c r="F246" s="447"/>
      <c r="G246" s="447"/>
      <c r="H246" s="447"/>
      <c r="I246" s="447"/>
      <c r="J246" s="447"/>
      <c r="K246" s="447"/>
      <c r="L246" s="447"/>
      <c r="M246" s="447"/>
      <c r="N246" s="447"/>
      <c r="O246" s="447"/>
      <c r="P246" s="447"/>
      <c r="Q246" s="447"/>
      <c r="R246" s="447"/>
      <c r="S246" s="447"/>
      <c r="T246" s="447"/>
      <c r="U246" s="384"/>
      <c r="V246" s="384"/>
      <c r="W246" s="384"/>
      <c r="X246" s="384"/>
      <c r="Y246" s="384"/>
      <c r="Z246" s="384"/>
      <c r="AA246" s="384"/>
      <c r="AB246" s="384"/>
      <c r="AC246" s="447"/>
      <c r="AD246" s="447"/>
      <c r="AE246" s="447"/>
      <c r="AF246" s="447"/>
      <c r="AG246" s="447"/>
      <c r="AH246" s="447"/>
      <c r="AI246" s="405" t="s">
        <v>1665</v>
      </c>
      <c r="AJ246" s="406">
        <v>140204</v>
      </c>
      <c r="AQ246" s="325"/>
      <c r="AR246" s="384"/>
      <c r="AS246" s="384"/>
      <c r="AT246" s="384"/>
      <c r="AU246" s="384"/>
      <c r="AV246" s="384"/>
      <c r="AW246" s="384"/>
      <c r="AY246" s="447"/>
      <c r="AZ246" s="447"/>
      <c r="BA246" s="447"/>
    </row>
    <row r="247" spans="1:53" s="324" customFormat="1" ht="34.5" customHeight="1">
      <c r="A247" s="384"/>
      <c r="B247" s="384"/>
      <c r="C247" s="384"/>
      <c r="D247" s="447"/>
      <c r="E247" s="448"/>
      <c r="F247" s="447"/>
      <c r="G247" s="447"/>
      <c r="H247" s="447"/>
      <c r="I247" s="447"/>
      <c r="J247" s="447"/>
      <c r="K247" s="447"/>
      <c r="L247" s="447"/>
      <c r="M247" s="447"/>
      <c r="N247" s="447"/>
      <c r="O247" s="447"/>
      <c r="P247" s="447"/>
      <c r="Q247" s="447"/>
      <c r="R247" s="447"/>
      <c r="S247" s="447"/>
      <c r="T247" s="447"/>
      <c r="U247" s="384"/>
      <c r="V247" s="384"/>
      <c r="W247" s="384"/>
      <c r="X247" s="384"/>
      <c r="Y247" s="384"/>
      <c r="Z247" s="384"/>
      <c r="AA247" s="384"/>
      <c r="AB247" s="384"/>
      <c r="AC247" s="447"/>
      <c r="AD247" s="447"/>
      <c r="AE247" s="447"/>
      <c r="AF247" s="447"/>
      <c r="AG247" s="447"/>
      <c r="AH247" s="447"/>
      <c r="AI247" s="405" t="s">
        <v>1666</v>
      </c>
      <c r="AJ247" s="406">
        <v>140205</v>
      </c>
      <c r="AQ247" s="325"/>
      <c r="AR247" s="384"/>
      <c r="AS247" s="384"/>
      <c r="AT247" s="384"/>
      <c r="AU247" s="384"/>
      <c r="AV247" s="384"/>
      <c r="AW247" s="384"/>
      <c r="AY247" s="447"/>
      <c r="AZ247" s="447"/>
      <c r="BA247" s="447"/>
    </row>
    <row r="248" spans="1:53" s="324" customFormat="1" ht="34.5" customHeight="1">
      <c r="A248" s="384"/>
      <c r="B248" s="384"/>
      <c r="C248" s="384"/>
      <c r="D248" s="447"/>
      <c r="E248" s="448"/>
      <c r="F248" s="447"/>
      <c r="G248" s="447"/>
      <c r="H248" s="447"/>
      <c r="I248" s="447"/>
      <c r="J248" s="447"/>
      <c r="K248" s="447"/>
      <c r="L248" s="447"/>
      <c r="M248" s="447"/>
      <c r="N248" s="447"/>
      <c r="O248" s="447"/>
      <c r="P248" s="447"/>
      <c r="Q248" s="447"/>
      <c r="R248" s="447"/>
      <c r="S248" s="447"/>
      <c r="T248" s="447"/>
      <c r="U248" s="384"/>
      <c r="V248" s="384"/>
      <c r="W248" s="384"/>
      <c r="X248" s="384"/>
      <c r="Y248" s="384"/>
      <c r="Z248" s="384"/>
      <c r="AA248" s="384"/>
      <c r="AB248" s="384"/>
      <c r="AC248" s="447"/>
      <c r="AD248" s="447"/>
      <c r="AE248" s="447"/>
      <c r="AF248" s="447"/>
      <c r="AG248" s="447"/>
      <c r="AH248" s="447"/>
      <c r="AI248" s="405" t="s">
        <v>1667</v>
      </c>
      <c r="AJ248" s="406">
        <v>140206</v>
      </c>
      <c r="AQ248" s="325"/>
      <c r="AR248" s="384"/>
      <c r="AS248" s="384"/>
      <c r="AT248" s="384"/>
      <c r="AU248" s="384"/>
      <c r="AV248" s="384"/>
      <c r="AW248" s="384"/>
      <c r="AY248" s="447"/>
      <c r="AZ248" s="447"/>
      <c r="BA248" s="447"/>
    </row>
    <row r="249" spans="1:53" s="324" customFormat="1" ht="34.5" customHeight="1">
      <c r="A249" s="384"/>
      <c r="B249" s="384"/>
      <c r="C249" s="384"/>
      <c r="D249" s="447"/>
      <c r="E249" s="448"/>
      <c r="F249" s="447"/>
      <c r="G249" s="447"/>
      <c r="H249" s="447"/>
      <c r="I249" s="447"/>
      <c r="J249" s="447"/>
      <c r="K249" s="447"/>
      <c r="L249" s="447"/>
      <c r="M249" s="447"/>
      <c r="N249" s="447"/>
      <c r="O249" s="447"/>
      <c r="P249" s="447"/>
      <c r="Q249" s="447"/>
      <c r="R249" s="447"/>
      <c r="S249" s="447"/>
      <c r="T249" s="447"/>
      <c r="U249" s="384"/>
      <c r="V249" s="384"/>
      <c r="W249" s="384"/>
      <c r="X249" s="384"/>
      <c r="Y249" s="384"/>
      <c r="Z249" s="384"/>
      <c r="AA249" s="384"/>
      <c r="AB249" s="384"/>
      <c r="AC249" s="447"/>
      <c r="AD249" s="447"/>
      <c r="AE249" s="447"/>
      <c r="AF249" s="447"/>
      <c r="AG249" s="447"/>
      <c r="AH249" s="447"/>
      <c r="AI249" s="405" t="s">
        <v>1668</v>
      </c>
      <c r="AJ249" s="406">
        <v>140207</v>
      </c>
      <c r="AQ249" s="325"/>
      <c r="AR249" s="384"/>
      <c r="AS249" s="384"/>
      <c r="AT249" s="384"/>
      <c r="AU249" s="384"/>
      <c r="AV249" s="384"/>
      <c r="AW249" s="384"/>
      <c r="AY249" s="447"/>
      <c r="AZ249" s="447"/>
      <c r="BA249" s="447"/>
    </row>
    <row r="250" spans="1:53" s="324" customFormat="1" ht="34.5" customHeight="1">
      <c r="A250" s="384"/>
      <c r="B250" s="384"/>
      <c r="C250" s="384"/>
      <c r="D250" s="447"/>
      <c r="E250" s="448"/>
      <c r="F250" s="447"/>
      <c r="G250" s="447"/>
      <c r="H250" s="447"/>
      <c r="I250" s="447"/>
      <c r="J250" s="447"/>
      <c r="K250" s="447"/>
      <c r="L250" s="447"/>
      <c r="M250" s="447"/>
      <c r="N250" s="447"/>
      <c r="O250" s="447"/>
      <c r="P250" s="447"/>
      <c r="Q250" s="447"/>
      <c r="R250" s="447"/>
      <c r="S250" s="447"/>
      <c r="T250" s="447"/>
      <c r="U250" s="384"/>
      <c r="V250" s="384"/>
      <c r="W250" s="384"/>
      <c r="X250" s="384"/>
      <c r="Y250" s="384"/>
      <c r="Z250" s="384"/>
      <c r="AA250" s="384"/>
      <c r="AB250" s="384"/>
      <c r="AC250" s="447"/>
      <c r="AD250" s="447"/>
      <c r="AE250" s="447"/>
      <c r="AF250" s="447"/>
      <c r="AG250" s="447"/>
      <c r="AH250" s="447"/>
      <c r="AI250" s="405" t="s">
        <v>1669</v>
      </c>
      <c r="AJ250" s="406">
        <v>140210</v>
      </c>
      <c r="AQ250" s="325"/>
      <c r="AR250" s="384"/>
      <c r="AS250" s="384"/>
      <c r="AT250" s="384"/>
      <c r="AU250" s="384"/>
      <c r="AV250" s="384"/>
      <c r="AW250" s="384"/>
      <c r="AY250" s="447"/>
      <c r="AZ250" s="447"/>
      <c r="BA250" s="447"/>
    </row>
    <row r="251" spans="1:53" s="324" customFormat="1" ht="34.5" customHeight="1">
      <c r="A251" s="384"/>
      <c r="B251" s="384"/>
      <c r="C251" s="384"/>
      <c r="D251" s="447"/>
      <c r="E251" s="448"/>
      <c r="F251" s="447"/>
      <c r="G251" s="447"/>
      <c r="H251" s="447"/>
      <c r="I251" s="447"/>
      <c r="J251" s="447"/>
      <c r="K251" s="447"/>
      <c r="L251" s="447"/>
      <c r="M251" s="447"/>
      <c r="N251" s="447"/>
      <c r="O251" s="447"/>
      <c r="P251" s="447"/>
      <c r="Q251" s="447"/>
      <c r="R251" s="447"/>
      <c r="S251" s="447"/>
      <c r="T251" s="447"/>
      <c r="U251" s="384"/>
      <c r="V251" s="384"/>
      <c r="W251" s="384"/>
      <c r="X251" s="384"/>
      <c r="Y251" s="384"/>
      <c r="Z251" s="384"/>
      <c r="AA251" s="384"/>
      <c r="AB251" s="384"/>
      <c r="AC251" s="447"/>
      <c r="AD251" s="447"/>
      <c r="AE251" s="447"/>
      <c r="AF251" s="447"/>
      <c r="AG251" s="447"/>
      <c r="AH251" s="447"/>
      <c r="AI251" s="405" t="s">
        <v>1670</v>
      </c>
      <c r="AJ251" s="406">
        <v>140211</v>
      </c>
      <c r="AQ251" s="325"/>
      <c r="AR251" s="384"/>
      <c r="AS251" s="384"/>
      <c r="AT251" s="384"/>
      <c r="AU251" s="384"/>
      <c r="AV251" s="384"/>
      <c r="AW251" s="384"/>
      <c r="AY251" s="447"/>
      <c r="AZ251" s="447"/>
      <c r="BA251" s="447"/>
    </row>
    <row r="252" spans="1:53" s="324" customFormat="1" ht="34.5" customHeight="1">
      <c r="A252" s="384"/>
      <c r="B252" s="384"/>
      <c r="C252" s="384"/>
      <c r="D252" s="447"/>
      <c r="E252" s="448"/>
      <c r="F252" s="447"/>
      <c r="G252" s="447"/>
      <c r="H252" s="447"/>
      <c r="I252" s="447"/>
      <c r="J252" s="447"/>
      <c r="K252" s="447"/>
      <c r="L252" s="447"/>
      <c r="M252" s="447"/>
      <c r="N252" s="447"/>
      <c r="O252" s="447"/>
      <c r="P252" s="447"/>
      <c r="Q252" s="447"/>
      <c r="R252" s="447"/>
      <c r="S252" s="447"/>
      <c r="T252" s="447"/>
      <c r="U252" s="384"/>
      <c r="V252" s="384"/>
      <c r="W252" s="384"/>
      <c r="X252" s="384"/>
      <c r="Y252" s="384"/>
      <c r="Z252" s="384"/>
      <c r="AA252" s="384"/>
      <c r="AB252" s="384"/>
      <c r="AC252" s="447"/>
      <c r="AD252" s="447"/>
      <c r="AE252" s="447"/>
      <c r="AF252" s="447"/>
      <c r="AG252" s="447"/>
      <c r="AH252" s="447"/>
      <c r="AI252" s="405" t="s">
        <v>1671</v>
      </c>
      <c r="AJ252" s="406">
        <v>140212</v>
      </c>
      <c r="AQ252" s="325"/>
      <c r="AR252" s="384"/>
      <c r="AS252" s="384"/>
      <c r="AT252" s="384"/>
      <c r="AU252" s="384"/>
      <c r="AV252" s="384"/>
      <c r="AW252" s="384"/>
      <c r="AY252" s="447"/>
      <c r="AZ252" s="447"/>
      <c r="BA252" s="447"/>
    </row>
    <row r="253" spans="1:53" s="324" customFormat="1" ht="34.5" customHeight="1">
      <c r="A253" s="384"/>
      <c r="B253" s="384"/>
      <c r="C253" s="384"/>
      <c r="D253" s="447"/>
      <c r="E253" s="448"/>
      <c r="F253" s="447"/>
      <c r="G253" s="447"/>
      <c r="H253" s="447"/>
      <c r="I253" s="447"/>
      <c r="J253" s="447"/>
      <c r="K253" s="447"/>
      <c r="L253" s="447"/>
      <c r="M253" s="447"/>
      <c r="N253" s="447"/>
      <c r="O253" s="447"/>
      <c r="P253" s="447"/>
      <c r="Q253" s="447"/>
      <c r="R253" s="447"/>
      <c r="S253" s="447"/>
      <c r="T253" s="447"/>
      <c r="U253" s="384"/>
      <c r="V253" s="384"/>
      <c r="W253" s="384"/>
      <c r="X253" s="384"/>
      <c r="Y253" s="384"/>
      <c r="Z253" s="384"/>
      <c r="AA253" s="384"/>
      <c r="AB253" s="384"/>
      <c r="AC253" s="447"/>
      <c r="AD253" s="447"/>
      <c r="AE253" s="447"/>
      <c r="AF253" s="447"/>
      <c r="AG253" s="447"/>
      <c r="AH253" s="447"/>
      <c r="AI253" s="405" t="s">
        <v>1672</v>
      </c>
      <c r="AJ253" s="406">
        <v>140299</v>
      </c>
      <c r="AQ253" s="325"/>
      <c r="AR253" s="384"/>
      <c r="AS253" s="384"/>
      <c r="AT253" s="384"/>
      <c r="AU253" s="384"/>
      <c r="AV253" s="384"/>
      <c r="AW253" s="384"/>
      <c r="AY253" s="447"/>
      <c r="AZ253" s="447"/>
      <c r="BA253" s="447"/>
    </row>
    <row r="254" spans="1:53" s="324" customFormat="1" ht="34.5" customHeight="1">
      <c r="A254" s="384"/>
      <c r="B254" s="384"/>
      <c r="C254" s="384"/>
      <c r="D254" s="447"/>
      <c r="E254" s="448"/>
      <c r="F254" s="447"/>
      <c r="G254" s="447"/>
      <c r="H254" s="447"/>
      <c r="I254" s="447"/>
      <c r="J254" s="447"/>
      <c r="K254" s="447"/>
      <c r="L254" s="447"/>
      <c r="M254" s="447"/>
      <c r="N254" s="447"/>
      <c r="O254" s="447"/>
      <c r="P254" s="447"/>
      <c r="Q254" s="447"/>
      <c r="R254" s="447"/>
      <c r="S254" s="447"/>
      <c r="T254" s="447"/>
      <c r="U254" s="384"/>
      <c r="V254" s="384"/>
      <c r="W254" s="384"/>
      <c r="X254" s="384"/>
      <c r="Y254" s="384"/>
      <c r="Z254" s="384"/>
      <c r="AA254" s="384"/>
      <c r="AB254" s="384"/>
      <c r="AC254" s="447"/>
      <c r="AD254" s="447"/>
      <c r="AE254" s="447"/>
      <c r="AF254" s="447"/>
      <c r="AG254" s="447"/>
      <c r="AH254" s="447"/>
      <c r="AI254" s="405" t="s">
        <v>1673</v>
      </c>
      <c r="AJ254" s="406">
        <v>140300</v>
      </c>
      <c r="AQ254" s="325"/>
      <c r="AR254" s="384"/>
      <c r="AS254" s="384"/>
      <c r="AT254" s="384"/>
      <c r="AU254" s="384"/>
      <c r="AV254" s="384"/>
      <c r="AW254" s="384"/>
      <c r="AY254" s="447"/>
      <c r="AZ254" s="447"/>
      <c r="BA254" s="447"/>
    </row>
    <row r="255" spans="1:53" s="324" customFormat="1" ht="34.5" customHeight="1">
      <c r="A255" s="384"/>
      <c r="B255" s="384"/>
      <c r="C255" s="384"/>
      <c r="D255" s="447"/>
      <c r="E255" s="448"/>
      <c r="F255" s="447"/>
      <c r="G255" s="447"/>
      <c r="H255" s="447"/>
      <c r="I255" s="447"/>
      <c r="J255" s="447"/>
      <c r="K255" s="447"/>
      <c r="L255" s="447"/>
      <c r="M255" s="447"/>
      <c r="N255" s="447"/>
      <c r="O255" s="447"/>
      <c r="P255" s="447"/>
      <c r="Q255" s="447"/>
      <c r="R255" s="447"/>
      <c r="S255" s="447"/>
      <c r="T255" s="447"/>
      <c r="U255" s="384"/>
      <c r="V255" s="384"/>
      <c r="W255" s="384"/>
      <c r="X255" s="384"/>
      <c r="Y255" s="384"/>
      <c r="Z255" s="384"/>
      <c r="AA255" s="384"/>
      <c r="AB255" s="384"/>
      <c r="AC255" s="447"/>
      <c r="AD255" s="447"/>
      <c r="AE255" s="447"/>
      <c r="AF255" s="447"/>
      <c r="AG255" s="447"/>
      <c r="AH255" s="447"/>
      <c r="AI255" s="405" t="s">
        <v>1674</v>
      </c>
      <c r="AJ255" s="406">
        <v>140301</v>
      </c>
      <c r="AQ255" s="325"/>
      <c r="AR255" s="384"/>
      <c r="AS255" s="384"/>
      <c r="AT255" s="384"/>
      <c r="AU255" s="384"/>
      <c r="AV255" s="384"/>
      <c r="AW255" s="384"/>
      <c r="AY255" s="447"/>
      <c r="AZ255" s="447"/>
      <c r="BA255" s="447"/>
    </row>
    <row r="256" spans="1:53" s="324" customFormat="1" ht="34.5" customHeight="1">
      <c r="A256" s="384"/>
      <c r="B256" s="384"/>
      <c r="C256" s="384"/>
      <c r="D256" s="447"/>
      <c r="E256" s="448"/>
      <c r="F256" s="447"/>
      <c r="G256" s="447"/>
      <c r="H256" s="447"/>
      <c r="I256" s="447"/>
      <c r="J256" s="447"/>
      <c r="K256" s="447"/>
      <c r="L256" s="447"/>
      <c r="M256" s="447"/>
      <c r="N256" s="447"/>
      <c r="O256" s="447"/>
      <c r="P256" s="447"/>
      <c r="Q256" s="447"/>
      <c r="R256" s="447"/>
      <c r="S256" s="447"/>
      <c r="T256" s="447"/>
      <c r="U256" s="384"/>
      <c r="V256" s="384"/>
      <c r="W256" s="384"/>
      <c r="X256" s="384"/>
      <c r="Y256" s="384"/>
      <c r="Z256" s="384"/>
      <c r="AA256" s="384"/>
      <c r="AB256" s="384"/>
      <c r="AC256" s="447"/>
      <c r="AD256" s="447"/>
      <c r="AE256" s="447"/>
      <c r="AF256" s="447"/>
      <c r="AG256" s="447"/>
      <c r="AH256" s="447"/>
      <c r="AI256" s="405" t="s">
        <v>1675</v>
      </c>
      <c r="AJ256" s="406">
        <v>140302</v>
      </c>
      <c r="AQ256" s="325"/>
      <c r="AR256" s="384"/>
      <c r="AS256" s="384"/>
      <c r="AT256" s="384"/>
      <c r="AU256" s="384"/>
      <c r="AV256" s="384"/>
      <c r="AW256" s="384"/>
      <c r="AY256" s="447"/>
      <c r="AZ256" s="447"/>
      <c r="BA256" s="447"/>
    </row>
    <row r="257" spans="1:53" s="324" customFormat="1" ht="34.5" customHeight="1">
      <c r="A257" s="384"/>
      <c r="B257" s="384"/>
      <c r="C257" s="384"/>
      <c r="D257" s="447"/>
      <c r="E257" s="448"/>
      <c r="F257" s="447"/>
      <c r="G257" s="447"/>
      <c r="H257" s="447"/>
      <c r="I257" s="447"/>
      <c r="J257" s="447"/>
      <c r="K257" s="447"/>
      <c r="L257" s="447"/>
      <c r="M257" s="447"/>
      <c r="N257" s="447"/>
      <c r="O257" s="447"/>
      <c r="P257" s="447"/>
      <c r="Q257" s="447"/>
      <c r="R257" s="447"/>
      <c r="S257" s="447"/>
      <c r="T257" s="447"/>
      <c r="U257" s="384"/>
      <c r="V257" s="384"/>
      <c r="W257" s="384"/>
      <c r="X257" s="384"/>
      <c r="Y257" s="384"/>
      <c r="Z257" s="384"/>
      <c r="AA257" s="384"/>
      <c r="AB257" s="384"/>
      <c r="AC257" s="447"/>
      <c r="AD257" s="447"/>
      <c r="AE257" s="447"/>
      <c r="AF257" s="447"/>
      <c r="AG257" s="447"/>
      <c r="AH257" s="447"/>
      <c r="AI257" s="405" t="s">
        <v>1676</v>
      </c>
      <c r="AJ257" s="406">
        <v>140303</v>
      </c>
      <c r="AQ257" s="325"/>
      <c r="AR257" s="384"/>
      <c r="AS257" s="384"/>
      <c r="AT257" s="384"/>
      <c r="AU257" s="384"/>
      <c r="AV257" s="384"/>
      <c r="AW257" s="384"/>
      <c r="AY257" s="447"/>
      <c r="AZ257" s="447"/>
      <c r="BA257" s="447"/>
    </row>
    <row r="258" spans="1:53" s="324" customFormat="1" ht="34.5" customHeight="1">
      <c r="A258" s="384"/>
      <c r="B258" s="384"/>
      <c r="C258" s="384"/>
      <c r="D258" s="447"/>
      <c r="E258" s="448"/>
      <c r="F258" s="447"/>
      <c r="G258" s="447"/>
      <c r="H258" s="447"/>
      <c r="I258" s="447"/>
      <c r="J258" s="447"/>
      <c r="K258" s="447"/>
      <c r="L258" s="447"/>
      <c r="M258" s="447"/>
      <c r="N258" s="447"/>
      <c r="O258" s="447"/>
      <c r="P258" s="447"/>
      <c r="Q258" s="447"/>
      <c r="R258" s="447"/>
      <c r="S258" s="447"/>
      <c r="T258" s="447"/>
      <c r="U258" s="384"/>
      <c r="V258" s="384"/>
      <c r="W258" s="384"/>
      <c r="X258" s="384"/>
      <c r="Y258" s="384"/>
      <c r="Z258" s="384"/>
      <c r="AA258" s="384"/>
      <c r="AB258" s="384"/>
      <c r="AC258" s="447"/>
      <c r="AD258" s="447"/>
      <c r="AE258" s="447"/>
      <c r="AF258" s="447"/>
      <c r="AG258" s="447"/>
      <c r="AH258" s="447"/>
      <c r="AI258" s="405" t="s">
        <v>1677</v>
      </c>
      <c r="AJ258" s="406">
        <v>140304</v>
      </c>
      <c r="AQ258" s="325"/>
      <c r="AR258" s="384"/>
      <c r="AS258" s="384"/>
      <c r="AT258" s="384"/>
      <c r="AU258" s="384"/>
      <c r="AV258" s="384"/>
      <c r="AW258" s="384"/>
      <c r="AY258" s="447"/>
      <c r="AZ258" s="447"/>
      <c r="BA258" s="447"/>
    </row>
    <row r="259" spans="1:53" s="324" customFormat="1" ht="58.5" customHeight="1">
      <c r="A259" s="384"/>
      <c r="B259" s="384"/>
      <c r="C259" s="384"/>
      <c r="D259" s="447"/>
      <c r="E259" s="448"/>
      <c r="F259" s="447"/>
      <c r="G259" s="447"/>
      <c r="H259" s="447"/>
      <c r="I259" s="447"/>
      <c r="J259" s="447"/>
      <c r="K259" s="447"/>
      <c r="L259" s="447"/>
      <c r="M259" s="447"/>
      <c r="N259" s="447"/>
      <c r="O259" s="447"/>
      <c r="P259" s="447"/>
      <c r="Q259" s="447"/>
      <c r="R259" s="447"/>
      <c r="S259" s="447"/>
      <c r="T259" s="447"/>
      <c r="U259" s="384"/>
      <c r="V259" s="384"/>
      <c r="W259" s="384"/>
      <c r="X259" s="384"/>
      <c r="Y259" s="384"/>
      <c r="Z259" s="384"/>
      <c r="AA259" s="384"/>
      <c r="AB259" s="384"/>
      <c r="AC259" s="447"/>
      <c r="AD259" s="447"/>
      <c r="AE259" s="447"/>
      <c r="AF259" s="447"/>
      <c r="AG259" s="447"/>
      <c r="AH259" s="447"/>
      <c r="AI259" s="405" t="s">
        <v>205</v>
      </c>
      <c r="AJ259" s="406">
        <v>140305</v>
      </c>
      <c r="AQ259" s="325"/>
      <c r="AR259" s="384"/>
      <c r="AS259" s="384"/>
      <c r="AT259" s="384"/>
      <c r="AU259" s="384"/>
      <c r="AV259" s="384"/>
      <c r="AW259" s="384"/>
      <c r="AY259" s="447"/>
      <c r="AZ259" s="447"/>
      <c r="BA259" s="447"/>
    </row>
    <row r="260" spans="1:53" s="324" customFormat="1" ht="34.5" customHeight="1">
      <c r="A260" s="384"/>
      <c r="B260" s="384"/>
      <c r="C260" s="384"/>
      <c r="D260" s="447"/>
      <c r="E260" s="448"/>
      <c r="F260" s="447"/>
      <c r="G260" s="447"/>
      <c r="H260" s="447"/>
      <c r="I260" s="447"/>
      <c r="J260" s="447"/>
      <c r="K260" s="447"/>
      <c r="L260" s="447"/>
      <c r="M260" s="447"/>
      <c r="N260" s="447"/>
      <c r="O260" s="447"/>
      <c r="P260" s="447"/>
      <c r="Q260" s="447"/>
      <c r="R260" s="447"/>
      <c r="S260" s="447"/>
      <c r="T260" s="447"/>
      <c r="U260" s="384"/>
      <c r="V260" s="384"/>
      <c r="W260" s="384"/>
      <c r="X260" s="384"/>
      <c r="Y260" s="384"/>
      <c r="Z260" s="384"/>
      <c r="AA260" s="384"/>
      <c r="AB260" s="384"/>
      <c r="AC260" s="447"/>
      <c r="AD260" s="447"/>
      <c r="AE260" s="447"/>
      <c r="AF260" s="447"/>
      <c r="AG260" s="447"/>
      <c r="AH260" s="447"/>
      <c r="AI260" s="405" t="s">
        <v>1678</v>
      </c>
      <c r="AJ260" s="406">
        <v>140306</v>
      </c>
      <c r="AQ260" s="325"/>
      <c r="AR260" s="384"/>
      <c r="AS260" s="384"/>
      <c r="AT260" s="384"/>
      <c r="AU260" s="384"/>
      <c r="AV260" s="384"/>
      <c r="AW260" s="384"/>
      <c r="AY260" s="447"/>
      <c r="AZ260" s="447"/>
      <c r="BA260" s="447"/>
    </row>
    <row r="261" spans="1:53" s="324" customFormat="1" ht="34.5" customHeight="1">
      <c r="A261" s="384"/>
      <c r="B261" s="384"/>
      <c r="C261" s="384"/>
      <c r="D261" s="447"/>
      <c r="E261" s="448"/>
      <c r="F261" s="447"/>
      <c r="G261" s="447"/>
      <c r="H261" s="447"/>
      <c r="I261" s="447"/>
      <c r="J261" s="447"/>
      <c r="K261" s="447"/>
      <c r="L261" s="447"/>
      <c r="M261" s="447"/>
      <c r="N261" s="447"/>
      <c r="O261" s="447"/>
      <c r="P261" s="447"/>
      <c r="Q261" s="447"/>
      <c r="R261" s="447"/>
      <c r="S261" s="447"/>
      <c r="T261" s="447"/>
      <c r="U261" s="384"/>
      <c r="V261" s="384"/>
      <c r="W261" s="384"/>
      <c r="X261" s="384"/>
      <c r="Y261" s="384"/>
      <c r="Z261" s="384"/>
      <c r="AA261" s="384"/>
      <c r="AB261" s="384"/>
      <c r="AC261" s="447"/>
      <c r="AD261" s="447"/>
      <c r="AE261" s="447"/>
      <c r="AF261" s="447"/>
      <c r="AG261" s="447"/>
      <c r="AH261" s="447"/>
      <c r="AI261" s="405" t="s">
        <v>1679</v>
      </c>
      <c r="AJ261" s="406">
        <v>140307</v>
      </c>
      <c r="AQ261" s="325"/>
      <c r="AR261" s="384"/>
      <c r="AS261" s="384"/>
      <c r="AT261" s="384"/>
      <c r="AU261" s="384"/>
      <c r="AV261" s="384"/>
      <c r="AW261" s="384"/>
      <c r="AY261" s="447"/>
      <c r="AZ261" s="447"/>
      <c r="BA261" s="447"/>
    </row>
    <row r="262" spans="1:53" s="324" customFormat="1" ht="34.5" customHeight="1">
      <c r="A262" s="384"/>
      <c r="B262" s="384"/>
      <c r="C262" s="384"/>
      <c r="D262" s="447"/>
      <c r="E262" s="448"/>
      <c r="F262" s="447"/>
      <c r="G262" s="447"/>
      <c r="H262" s="447"/>
      <c r="I262" s="447"/>
      <c r="J262" s="447"/>
      <c r="K262" s="447"/>
      <c r="L262" s="447"/>
      <c r="M262" s="447"/>
      <c r="N262" s="447"/>
      <c r="O262" s="447"/>
      <c r="P262" s="447"/>
      <c r="Q262" s="447"/>
      <c r="R262" s="447"/>
      <c r="S262" s="447"/>
      <c r="T262" s="447"/>
      <c r="U262" s="384"/>
      <c r="V262" s="384"/>
      <c r="W262" s="384"/>
      <c r="X262" s="384"/>
      <c r="Y262" s="384"/>
      <c r="Z262" s="384"/>
      <c r="AA262" s="384"/>
      <c r="AB262" s="384"/>
      <c r="AC262" s="447"/>
      <c r="AD262" s="447"/>
      <c r="AE262" s="447"/>
      <c r="AF262" s="447"/>
      <c r="AG262" s="447"/>
      <c r="AH262" s="447"/>
      <c r="AI262" s="405" t="s">
        <v>1680</v>
      </c>
      <c r="AJ262" s="406">
        <v>140308</v>
      </c>
      <c r="AQ262" s="325"/>
      <c r="AR262" s="384"/>
      <c r="AS262" s="384"/>
      <c r="AT262" s="384"/>
      <c r="AU262" s="384"/>
      <c r="AV262" s="384"/>
      <c r="AW262" s="384"/>
      <c r="AY262" s="447"/>
      <c r="AZ262" s="447"/>
      <c r="BA262" s="447"/>
    </row>
    <row r="263" spans="1:53" s="324" customFormat="1" ht="34.5" customHeight="1">
      <c r="A263" s="384"/>
      <c r="B263" s="384"/>
      <c r="C263" s="384"/>
      <c r="D263" s="447"/>
      <c r="E263" s="448"/>
      <c r="F263" s="447"/>
      <c r="G263" s="447"/>
      <c r="H263" s="447"/>
      <c r="I263" s="447"/>
      <c r="J263" s="447"/>
      <c r="K263" s="447"/>
      <c r="L263" s="447"/>
      <c r="M263" s="447"/>
      <c r="N263" s="447"/>
      <c r="O263" s="447"/>
      <c r="P263" s="447"/>
      <c r="Q263" s="447"/>
      <c r="R263" s="447"/>
      <c r="S263" s="447"/>
      <c r="T263" s="447"/>
      <c r="U263" s="384"/>
      <c r="V263" s="384"/>
      <c r="W263" s="384"/>
      <c r="X263" s="384"/>
      <c r="Y263" s="384"/>
      <c r="Z263" s="384"/>
      <c r="AA263" s="384"/>
      <c r="AB263" s="384"/>
      <c r="AC263" s="447"/>
      <c r="AD263" s="447"/>
      <c r="AE263" s="447"/>
      <c r="AF263" s="447"/>
      <c r="AG263" s="447"/>
      <c r="AH263" s="447"/>
      <c r="AI263" s="405" t="s">
        <v>1681</v>
      </c>
      <c r="AJ263" s="406">
        <v>140309</v>
      </c>
      <c r="AQ263" s="325"/>
      <c r="AR263" s="384"/>
      <c r="AS263" s="384"/>
      <c r="AT263" s="384"/>
      <c r="AU263" s="384"/>
      <c r="AV263" s="384"/>
      <c r="AW263" s="384"/>
      <c r="AY263" s="447"/>
      <c r="AZ263" s="447"/>
      <c r="BA263" s="447"/>
    </row>
    <row r="264" spans="1:53" s="324" customFormat="1" ht="34.5" customHeight="1">
      <c r="A264" s="384"/>
      <c r="B264" s="384"/>
      <c r="C264" s="384"/>
      <c r="D264" s="447"/>
      <c r="E264" s="448"/>
      <c r="F264" s="447"/>
      <c r="G264" s="447"/>
      <c r="H264" s="447"/>
      <c r="I264" s="447"/>
      <c r="J264" s="447"/>
      <c r="K264" s="447"/>
      <c r="L264" s="447"/>
      <c r="M264" s="447"/>
      <c r="N264" s="447"/>
      <c r="O264" s="447"/>
      <c r="P264" s="447"/>
      <c r="Q264" s="447"/>
      <c r="R264" s="447"/>
      <c r="S264" s="447"/>
      <c r="T264" s="447"/>
      <c r="U264" s="384"/>
      <c r="V264" s="384"/>
      <c r="W264" s="384"/>
      <c r="X264" s="384"/>
      <c r="Y264" s="384"/>
      <c r="Z264" s="384"/>
      <c r="AA264" s="384"/>
      <c r="AB264" s="384"/>
      <c r="AC264" s="447"/>
      <c r="AD264" s="447"/>
      <c r="AE264" s="447"/>
      <c r="AF264" s="447"/>
      <c r="AG264" s="447"/>
      <c r="AH264" s="447"/>
      <c r="AI264" s="405" t="s">
        <v>1682</v>
      </c>
      <c r="AJ264" s="406">
        <v>140310</v>
      </c>
      <c r="AQ264" s="325"/>
      <c r="AR264" s="384"/>
      <c r="AS264" s="384"/>
      <c r="AT264" s="384"/>
      <c r="AU264" s="384"/>
      <c r="AV264" s="384"/>
      <c r="AW264" s="384"/>
      <c r="AY264" s="447"/>
      <c r="AZ264" s="447"/>
      <c r="BA264" s="447"/>
    </row>
    <row r="265" spans="1:53" s="324" customFormat="1" ht="34.5" customHeight="1">
      <c r="A265" s="384"/>
      <c r="B265" s="384"/>
      <c r="C265" s="384"/>
      <c r="D265" s="447"/>
      <c r="E265" s="448"/>
      <c r="F265" s="447"/>
      <c r="G265" s="447"/>
      <c r="H265" s="447"/>
      <c r="I265" s="447"/>
      <c r="J265" s="447"/>
      <c r="K265" s="447"/>
      <c r="L265" s="447"/>
      <c r="M265" s="447"/>
      <c r="N265" s="447"/>
      <c r="O265" s="447"/>
      <c r="P265" s="447"/>
      <c r="Q265" s="447"/>
      <c r="R265" s="447"/>
      <c r="S265" s="447"/>
      <c r="T265" s="447"/>
      <c r="U265" s="384"/>
      <c r="V265" s="384"/>
      <c r="W265" s="384"/>
      <c r="X265" s="384"/>
      <c r="Y265" s="384"/>
      <c r="Z265" s="384"/>
      <c r="AA265" s="384"/>
      <c r="AB265" s="384"/>
      <c r="AC265" s="447"/>
      <c r="AD265" s="447"/>
      <c r="AE265" s="447"/>
      <c r="AF265" s="447"/>
      <c r="AG265" s="447"/>
      <c r="AH265" s="447"/>
      <c r="AI265" s="405" t="s">
        <v>1683</v>
      </c>
      <c r="AJ265" s="406">
        <v>140311</v>
      </c>
      <c r="AQ265" s="325"/>
      <c r="AR265" s="384"/>
      <c r="AS265" s="384"/>
      <c r="AT265" s="384"/>
      <c r="AU265" s="384"/>
      <c r="AV265" s="384"/>
      <c r="AW265" s="384"/>
      <c r="AY265" s="447"/>
      <c r="AZ265" s="447"/>
      <c r="BA265" s="447"/>
    </row>
    <row r="266" spans="1:53" s="324" customFormat="1" ht="34.5" customHeight="1">
      <c r="A266" s="384"/>
      <c r="B266" s="384"/>
      <c r="C266" s="384"/>
      <c r="D266" s="447"/>
      <c r="E266" s="448"/>
      <c r="F266" s="447"/>
      <c r="G266" s="447"/>
      <c r="H266" s="447"/>
      <c r="I266" s="447"/>
      <c r="J266" s="447"/>
      <c r="K266" s="447"/>
      <c r="L266" s="447"/>
      <c r="M266" s="447"/>
      <c r="N266" s="447"/>
      <c r="O266" s="447"/>
      <c r="P266" s="447"/>
      <c r="Q266" s="447"/>
      <c r="R266" s="447"/>
      <c r="S266" s="447"/>
      <c r="T266" s="447"/>
      <c r="U266" s="384"/>
      <c r="V266" s="384"/>
      <c r="W266" s="384"/>
      <c r="X266" s="384"/>
      <c r="Y266" s="384"/>
      <c r="Z266" s="384"/>
      <c r="AA266" s="384"/>
      <c r="AB266" s="384"/>
      <c r="AC266" s="447"/>
      <c r="AD266" s="447"/>
      <c r="AE266" s="447"/>
      <c r="AF266" s="447"/>
      <c r="AG266" s="447"/>
      <c r="AH266" s="447"/>
      <c r="AI266" s="405" t="s">
        <v>1684</v>
      </c>
      <c r="AJ266" s="406">
        <v>140312</v>
      </c>
      <c r="AQ266" s="325"/>
      <c r="AR266" s="384"/>
      <c r="AS266" s="384"/>
      <c r="AT266" s="384"/>
      <c r="AU266" s="384"/>
      <c r="AV266" s="384"/>
      <c r="AW266" s="384"/>
      <c r="AY266" s="447"/>
      <c r="AZ266" s="447"/>
      <c r="BA266" s="447"/>
    </row>
    <row r="267" spans="1:53" s="324" customFormat="1" ht="34.5" customHeight="1">
      <c r="A267" s="384"/>
      <c r="B267" s="384"/>
      <c r="C267" s="384"/>
      <c r="D267" s="447"/>
      <c r="E267" s="448"/>
      <c r="F267" s="447"/>
      <c r="G267" s="447"/>
      <c r="H267" s="447"/>
      <c r="I267" s="447"/>
      <c r="J267" s="447"/>
      <c r="K267" s="447"/>
      <c r="L267" s="447"/>
      <c r="M267" s="447"/>
      <c r="N267" s="447"/>
      <c r="O267" s="447"/>
      <c r="P267" s="447"/>
      <c r="Q267" s="447"/>
      <c r="R267" s="447"/>
      <c r="S267" s="447"/>
      <c r="T267" s="447"/>
      <c r="U267" s="384"/>
      <c r="V267" s="384"/>
      <c r="W267" s="384"/>
      <c r="X267" s="384"/>
      <c r="Y267" s="384"/>
      <c r="Z267" s="384"/>
      <c r="AA267" s="384"/>
      <c r="AB267" s="384"/>
      <c r="AC267" s="447"/>
      <c r="AD267" s="447"/>
      <c r="AE267" s="447"/>
      <c r="AF267" s="447"/>
      <c r="AG267" s="447"/>
      <c r="AH267" s="447"/>
      <c r="AI267" s="405" t="s">
        <v>1685</v>
      </c>
      <c r="AJ267" s="406">
        <v>140313</v>
      </c>
      <c r="AQ267" s="325"/>
      <c r="AR267" s="384"/>
      <c r="AS267" s="384"/>
      <c r="AT267" s="384"/>
      <c r="AU267" s="384"/>
      <c r="AV267" s="384"/>
      <c r="AW267" s="384"/>
      <c r="AY267" s="447"/>
      <c r="AZ267" s="447"/>
      <c r="BA267" s="447"/>
    </row>
    <row r="268" spans="1:53" s="324" customFormat="1" ht="34.5" customHeight="1">
      <c r="A268" s="384"/>
      <c r="B268" s="384"/>
      <c r="C268" s="384"/>
      <c r="D268" s="447"/>
      <c r="E268" s="448"/>
      <c r="F268" s="447"/>
      <c r="G268" s="447"/>
      <c r="H268" s="447"/>
      <c r="I268" s="447"/>
      <c r="J268" s="447"/>
      <c r="K268" s="447"/>
      <c r="L268" s="447"/>
      <c r="M268" s="447"/>
      <c r="N268" s="447"/>
      <c r="O268" s="447"/>
      <c r="P268" s="447"/>
      <c r="Q268" s="447"/>
      <c r="R268" s="447"/>
      <c r="S268" s="447"/>
      <c r="T268" s="447"/>
      <c r="U268" s="384"/>
      <c r="V268" s="384"/>
      <c r="W268" s="384"/>
      <c r="X268" s="384"/>
      <c r="Y268" s="384"/>
      <c r="Z268" s="384"/>
      <c r="AA268" s="384"/>
      <c r="AB268" s="384"/>
      <c r="AC268" s="447"/>
      <c r="AD268" s="447"/>
      <c r="AE268" s="447"/>
      <c r="AF268" s="447"/>
      <c r="AG268" s="447"/>
      <c r="AH268" s="447"/>
      <c r="AI268" s="405" t="s">
        <v>1686</v>
      </c>
      <c r="AJ268" s="406">
        <v>140399</v>
      </c>
      <c r="AQ268" s="325"/>
      <c r="AR268" s="384"/>
      <c r="AS268" s="384"/>
      <c r="AT268" s="384"/>
      <c r="AU268" s="384"/>
      <c r="AV268" s="384"/>
      <c r="AW268" s="384"/>
      <c r="AY268" s="447"/>
      <c r="AZ268" s="447"/>
      <c r="BA268" s="447"/>
    </row>
    <row r="269" spans="1:53" s="324" customFormat="1" ht="34.5" customHeight="1">
      <c r="A269" s="384"/>
      <c r="B269" s="384"/>
      <c r="C269" s="384"/>
      <c r="D269" s="447"/>
      <c r="E269" s="448"/>
      <c r="F269" s="447"/>
      <c r="G269" s="447"/>
      <c r="H269" s="447"/>
      <c r="I269" s="447"/>
      <c r="J269" s="447"/>
      <c r="K269" s="447"/>
      <c r="L269" s="447"/>
      <c r="M269" s="447"/>
      <c r="N269" s="447"/>
      <c r="O269" s="447"/>
      <c r="P269" s="447"/>
      <c r="Q269" s="447"/>
      <c r="R269" s="447"/>
      <c r="S269" s="447"/>
      <c r="T269" s="447"/>
      <c r="U269" s="384"/>
      <c r="V269" s="384"/>
      <c r="W269" s="384"/>
      <c r="X269" s="384"/>
      <c r="Y269" s="384"/>
      <c r="Z269" s="384"/>
      <c r="AA269" s="384"/>
      <c r="AB269" s="384"/>
      <c r="AC269" s="447"/>
      <c r="AD269" s="447"/>
      <c r="AE269" s="447"/>
      <c r="AF269" s="447"/>
      <c r="AG269" s="447"/>
      <c r="AH269" s="447"/>
      <c r="AI269" s="405" t="s">
        <v>1687</v>
      </c>
      <c r="AJ269" s="406">
        <v>140400</v>
      </c>
      <c r="AQ269" s="325"/>
      <c r="AR269" s="384"/>
      <c r="AS269" s="384"/>
      <c r="AT269" s="384"/>
      <c r="AU269" s="384"/>
      <c r="AV269" s="384"/>
      <c r="AW269" s="384"/>
      <c r="AY269" s="447"/>
      <c r="AZ269" s="447"/>
      <c r="BA269" s="447"/>
    </row>
    <row r="270" spans="1:53" s="324" customFormat="1" ht="34.5" customHeight="1">
      <c r="A270" s="384"/>
      <c r="B270" s="384"/>
      <c r="C270" s="384"/>
      <c r="D270" s="447"/>
      <c r="E270" s="448"/>
      <c r="F270" s="447"/>
      <c r="G270" s="447"/>
      <c r="H270" s="447"/>
      <c r="I270" s="447"/>
      <c r="J270" s="447"/>
      <c r="K270" s="447"/>
      <c r="L270" s="447"/>
      <c r="M270" s="447"/>
      <c r="N270" s="447"/>
      <c r="O270" s="447"/>
      <c r="P270" s="447"/>
      <c r="Q270" s="447"/>
      <c r="R270" s="447"/>
      <c r="S270" s="447"/>
      <c r="T270" s="447"/>
      <c r="U270" s="384"/>
      <c r="V270" s="384"/>
      <c r="W270" s="384"/>
      <c r="X270" s="384"/>
      <c r="Y270" s="384"/>
      <c r="Z270" s="384"/>
      <c r="AA270" s="384"/>
      <c r="AB270" s="384"/>
      <c r="AC270" s="447"/>
      <c r="AD270" s="447"/>
      <c r="AE270" s="447"/>
      <c r="AF270" s="447"/>
      <c r="AG270" s="447"/>
      <c r="AH270" s="447"/>
      <c r="AI270" s="405" t="s">
        <v>1688</v>
      </c>
      <c r="AJ270" s="406">
        <v>140401</v>
      </c>
      <c r="AQ270" s="325"/>
      <c r="AR270" s="384"/>
      <c r="AS270" s="384"/>
      <c r="AT270" s="384"/>
      <c r="AU270" s="384"/>
      <c r="AV270" s="384"/>
      <c r="AW270" s="384"/>
      <c r="AY270" s="447"/>
      <c r="AZ270" s="447"/>
      <c r="BA270" s="447"/>
    </row>
    <row r="271" spans="1:53" s="324" customFormat="1" ht="34.5" customHeight="1">
      <c r="A271" s="384"/>
      <c r="B271" s="384"/>
      <c r="C271" s="384"/>
      <c r="D271" s="447"/>
      <c r="E271" s="448"/>
      <c r="F271" s="447"/>
      <c r="G271" s="447"/>
      <c r="H271" s="447"/>
      <c r="I271" s="447"/>
      <c r="J271" s="447"/>
      <c r="K271" s="447"/>
      <c r="L271" s="447"/>
      <c r="M271" s="447"/>
      <c r="N271" s="447"/>
      <c r="O271" s="447"/>
      <c r="P271" s="447"/>
      <c r="Q271" s="447"/>
      <c r="R271" s="447"/>
      <c r="S271" s="447"/>
      <c r="T271" s="447"/>
      <c r="U271" s="384"/>
      <c r="V271" s="384"/>
      <c r="W271" s="384"/>
      <c r="X271" s="384"/>
      <c r="Y271" s="384"/>
      <c r="Z271" s="384"/>
      <c r="AA271" s="384"/>
      <c r="AB271" s="384"/>
      <c r="AC271" s="447"/>
      <c r="AD271" s="447"/>
      <c r="AE271" s="447"/>
      <c r="AF271" s="447"/>
      <c r="AG271" s="447"/>
      <c r="AH271" s="447"/>
      <c r="AI271" s="405" t="s">
        <v>1689</v>
      </c>
      <c r="AJ271" s="406">
        <v>140402</v>
      </c>
      <c r="AQ271" s="325"/>
      <c r="AR271" s="384"/>
      <c r="AS271" s="384"/>
      <c r="AT271" s="384"/>
      <c r="AU271" s="384"/>
      <c r="AV271" s="384"/>
      <c r="AW271" s="384"/>
      <c r="AY271" s="447"/>
      <c r="AZ271" s="447"/>
      <c r="BA271" s="447"/>
    </row>
    <row r="272" spans="1:53" s="324" customFormat="1" ht="34.5" customHeight="1">
      <c r="A272" s="384"/>
      <c r="B272" s="384"/>
      <c r="C272" s="384"/>
      <c r="D272" s="447"/>
      <c r="E272" s="448"/>
      <c r="F272" s="447"/>
      <c r="G272" s="447"/>
      <c r="H272" s="447"/>
      <c r="I272" s="447"/>
      <c r="J272" s="447"/>
      <c r="K272" s="447"/>
      <c r="L272" s="447"/>
      <c r="M272" s="447"/>
      <c r="N272" s="447"/>
      <c r="O272" s="447"/>
      <c r="P272" s="447"/>
      <c r="Q272" s="447"/>
      <c r="R272" s="447"/>
      <c r="S272" s="447"/>
      <c r="T272" s="447"/>
      <c r="U272" s="384"/>
      <c r="V272" s="384"/>
      <c r="W272" s="384"/>
      <c r="X272" s="384"/>
      <c r="Y272" s="384"/>
      <c r="Z272" s="384"/>
      <c r="AA272" s="384"/>
      <c r="AB272" s="384"/>
      <c r="AC272" s="447"/>
      <c r="AD272" s="447"/>
      <c r="AE272" s="447"/>
      <c r="AF272" s="447"/>
      <c r="AG272" s="447"/>
      <c r="AH272" s="447"/>
      <c r="AI272" s="405" t="s">
        <v>1664</v>
      </c>
      <c r="AJ272" s="406">
        <v>140403</v>
      </c>
      <c r="AQ272" s="325"/>
      <c r="AR272" s="384"/>
      <c r="AS272" s="384"/>
      <c r="AT272" s="384"/>
      <c r="AU272" s="384"/>
      <c r="AV272" s="384"/>
      <c r="AW272" s="384"/>
      <c r="AY272" s="447"/>
      <c r="AZ272" s="447"/>
      <c r="BA272" s="447"/>
    </row>
    <row r="273" spans="1:53" s="324" customFormat="1" ht="34.5" customHeight="1">
      <c r="A273" s="384"/>
      <c r="B273" s="384"/>
      <c r="C273" s="384"/>
      <c r="D273" s="447"/>
      <c r="E273" s="448"/>
      <c r="F273" s="447"/>
      <c r="G273" s="447"/>
      <c r="H273" s="447"/>
      <c r="I273" s="447"/>
      <c r="J273" s="447"/>
      <c r="K273" s="447"/>
      <c r="L273" s="447"/>
      <c r="M273" s="447"/>
      <c r="N273" s="447"/>
      <c r="O273" s="447"/>
      <c r="P273" s="447"/>
      <c r="Q273" s="447"/>
      <c r="R273" s="447"/>
      <c r="S273" s="447"/>
      <c r="T273" s="447"/>
      <c r="U273" s="384"/>
      <c r="V273" s="384"/>
      <c r="W273" s="384"/>
      <c r="X273" s="384"/>
      <c r="Y273" s="384"/>
      <c r="Z273" s="384"/>
      <c r="AA273" s="384"/>
      <c r="AB273" s="384"/>
      <c r="AC273" s="447"/>
      <c r="AD273" s="447"/>
      <c r="AE273" s="447"/>
      <c r="AF273" s="447"/>
      <c r="AG273" s="447"/>
      <c r="AH273" s="447"/>
      <c r="AI273" s="405" t="s">
        <v>1690</v>
      </c>
      <c r="AJ273" s="406">
        <v>140404</v>
      </c>
      <c r="AQ273" s="325"/>
      <c r="AR273" s="384"/>
      <c r="AS273" s="384"/>
      <c r="AT273" s="384"/>
      <c r="AU273" s="384"/>
      <c r="AV273" s="384"/>
      <c r="AW273" s="384"/>
      <c r="AY273" s="447"/>
      <c r="AZ273" s="447"/>
      <c r="BA273" s="447"/>
    </row>
    <row r="274" spans="1:53" s="324" customFormat="1" ht="34.5" customHeight="1">
      <c r="A274" s="384"/>
      <c r="B274" s="384"/>
      <c r="C274" s="384"/>
      <c r="D274" s="447"/>
      <c r="E274" s="448"/>
      <c r="F274" s="447"/>
      <c r="G274" s="447"/>
      <c r="H274" s="447"/>
      <c r="I274" s="447"/>
      <c r="J274" s="447"/>
      <c r="K274" s="447"/>
      <c r="L274" s="447"/>
      <c r="M274" s="447"/>
      <c r="N274" s="447"/>
      <c r="O274" s="447"/>
      <c r="P274" s="447"/>
      <c r="Q274" s="447"/>
      <c r="R274" s="447"/>
      <c r="S274" s="447"/>
      <c r="T274" s="447"/>
      <c r="U274" s="384"/>
      <c r="V274" s="384"/>
      <c r="W274" s="384"/>
      <c r="X274" s="384"/>
      <c r="Y274" s="384"/>
      <c r="Z274" s="384"/>
      <c r="AA274" s="384"/>
      <c r="AB274" s="384"/>
      <c r="AC274" s="447"/>
      <c r="AD274" s="447"/>
      <c r="AE274" s="447"/>
      <c r="AF274" s="447"/>
      <c r="AG274" s="447"/>
      <c r="AH274" s="447"/>
      <c r="AI274" s="405" t="s">
        <v>1691</v>
      </c>
      <c r="AJ274" s="406">
        <v>140600</v>
      </c>
      <c r="AQ274" s="325"/>
      <c r="AR274" s="384"/>
      <c r="AS274" s="384"/>
      <c r="AT274" s="384"/>
      <c r="AU274" s="384"/>
      <c r="AV274" s="384"/>
      <c r="AW274" s="384"/>
      <c r="AY274" s="447"/>
      <c r="AZ274" s="447"/>
      <c r="BA274" s="447"/>
    </row>
    <row r="275" spans="1:53" s="324" customFormat="1" ht="34.5" customHeight="1">
      <c r="A275" s="384"/>
      <c r="B275" s="384"/>
      <c r="C275" s="384"/>
      <c r="D275" s="447"/>
      <c r="E275" s="448"/>
      <c r="F275" s="447"/>
      <c r="G275" s="447"/>
      <c r="H275" s="447"/>
      <c r="I275" s="447"/>
      <c r="J275" s="447"/>
      <c r="K275" s="447"/>
      <c r="L275" s="447"/>
      <c r="M275" s="447"/>
      <c r="N275" s="447"/>
      <c r="O275" s="447"/>
      <c r="P275" s="447"/>
      <c r="Q275" s="447"/>
      <c r="R275" s="447"/>
      <c r="S275" s="447"/>
      <c r="T275" s="447"/>
      <c r="U275" s="384"/>
      <c r="V275" s="384"/>
      <c r="W275" s="384"/>
      <c r="X275" s="384"/>
      <c r="Y275" s="384"/>
      <c r="Z275" s="384"/>
      <c r="AA275" s="384"/>
      <c r="AB275" s="384"/>
      <c r="AC275" s="447"/>
      <c r="AD275" s="447"/>
      <c r="AE275" s="447"/>
      <c r="AF275" s="447"/>
      <c r="AG275" s="447"/>
      <c r="AH275" s="447"/>
      <c r="AI275" s="405" t="s">
        <v>1692</v>
      </c>
      <c r="AJ275" s="406">
        <v>140601</v>
      </c>
      <c r="AQ275" s="325"/>
      <c r="AR275" s="384"/>
      <c r="AS275" s="384"/>
      <c r="AT275" s="384"/>
      <c r="AU275" s="384"/>
      <c r="AV275" s="384"/>
      <c r="AW275" s="384"/>
      <c r="AY275" s="447"/>
      <c r="AZ275" s="447"/>
      <c r="BA275" s="447"/>
    </row>
    <row r="276" spans="1:53" s="324" customFormat="1" ht="34.5" customHeight="1">
      <c r="A276" s="384"/>
      <c r="B276" s="384"/>
      <c r="C276" s="384"/>
      <c r="D276" s="447"/>
      <c r="E276" s="448"/>
      <c r="F276" s="447"/>
      <c r="G276" s="447"/>
      <c r="H276" s="447"/>
      <c r="I276" s="447"/>
      <c r="J276" s="447"/>
      <c r="K276" s="447"/>
      <c r="L276" s="447"/>
      <c r="M276" s="447"/>
      <c r="N276" s="447"/>
      <c r="O276" s="447"/>
      <c r="P276" s="447"/>
      <c r="Q276" s="447"/>
      <c r="R276" s="447"/>
      <c r="S276" s="447"/>
      <c r="T276" s="447"/>
      <c r="U276" s="384"/>
      <c r="V276" s="384"/>
      <c r="W276" s="384"/>
      <c r="X276" s="384"/>
      <c r="Y276" s="384"/>
      <c r="Z276" s="384"/>
      <c r="AA276" s="384"/>
      <c r="AB276" s="384"/>
      <c r="AC276" s="447"/>
      <c r="AD276" s="447"/>
      <c r="AE276" s="447"/>
      <c r="AF276" s="447"/>
      <c r="AG276" s="447"/>
      <c r="AH276" s="447"/>
      <c r="AI276" s="405" t="s">
        <v>1693</v>
      </c>
      <c r="AJ276" s="406">
        <v>140602</v>
      </c>
      <c r="AQ276" s="325"/>
      <c r="AR276" s="384"/>
      <c r="AS276" s="384"/>
      <c r="AT276" s="384"/>
      <c r="AU276" s="384"/>
      <c r="AV276" s="384"/>
      <c r="AW276" s="384"/>
      <c r="AY276" s="447"/>
      <c r="AZ276" s="447"/>
      <c r="BA276" s="447"/>
    </row>
    <row r="277" spans="1:53" s="324" customFormat="1" ht="34.5" customHeight="1">
      <c r="A277" s="384"/>
      <c r="B277" s="384"/>
      <c r="C277" s="384"/>
      <c r="D277" s="447"/>
      <c r="E277" s="448"/>
      <c r="F277" s="447"/>
      <c r="G277" s="447"/>
      <c r="H277" s="447"/>
      <c r="I277" s="447"/>
      <c r="J277" s="447"/>
      <c r="K277" s="447"/>
      <c r="L277" s="447"/>
      <c r="M277" s="447"/>
      <c r="N277" s="447"/>
      <c r="O277" s="447"/>
      <c r="P277" s="447"/>
      <c r="Q277" s="447"/>
      <c r="R277" s="447"/>
      <c r="S277" s="447"/>
      <c r="T277" s="447"/>
      <c r="U277" s="384"/>
      <c r="V277" s="384"/>
      <c r="W277" s="384"/>
      <c r="X277" s="384"/>
      <c r="Y277" s="384"/>
      <c r="Z277" s="384"/>
      <c r="AA277" s="384"/>
      <c r="AB277" s="384"/>
      <c r="AC277" s="447"/>
      <c r="AD277" s="447"/>
      <c r="AE277" s="447"/>
      <c r="AF277" s="447"/>
      <c r="AG277" s="447"/>
      <c r="AH277" s="447"/>
      <c r="AI277" s="405" t="s">
        <v>1694</v>
      </c>
      <c r="AJ277" s="406">
        <v>140603</v>
      </c>
      <c r="AQ277" s="325"/>
      <c r="AR277" s="384"/>
      <c r="AS277" s="384"/>
      <c r="AT277" s="384"/>
      <c r="AU277" s="384"/>
      <c r="AV277" s="384"/>
      <c r="AW277" s="384"/>
      <c r="AY277" s="447"/>
      <c r="AZ277" s="447"/>
      <c r="BA277" s="447"/>
    </row>
    <row r="278" spans="1:53" s="324" customFormat="1" ht="34.5" customHeight="1">
      <c r="A278" s="384"/>
      <c r="B278" s="384"/>
      <c r="C278" s="384"/>
      <c r="D278" s="447"/>
      <c r="E278" s="448"/>
      <c r="F278" s="447"/>
      <c r="G278" s="447"/>
      <c r="H278" s="447"/>
      <c r="I278" s="447"/>
      <c r="J278" s="447"/>
      <c r="K278" s="447"/>
      <c r="L278" s="447"/>
      <c r="M278" s="447"/>
      <c r="N278" s="447"/>
      <c r="O278" s="447"/>
      <c r="P278" s="447"/>
      <c r="Q278" s="447"/>
      <c r="R278" s="447"/>
      <c r="S278" s="447"/>
      <c r="T278" s="447"/>
      <c r="U278" s="384"/>
      <c r="V278" s="384"/>
      <c r="W278" s="384"/>
      <c r="X278" s="384"/>
      <c r="Y278" s="384"/>
      <c r="Z278" s="384"/>
      <c r="AA278" s="384"/>
      <c r="AB278" s="384"/>
      <c r="AC278" s="447"/>
      <c r="AD278" s="447"/>
      <c r="AE278" s="447"/>
      <c r="AF278" s="447"/>
      <c r="AG278" s="447"/>
      <c r="AH278" s="447"/>
      <c r="AI278" s="405" t="s">
        <v>1695</v>
      </c>
      <c r="AJ278" s="406">
        <v>140604</v>
      </c>
      <c r="AQ278" s="325"/>
      <c r="AR278" s="384"/>
      <c r="AS278" s="384"/>
      <c r="AT278" s="384"/>
      <c r="AU278" s="384"/>
      <c r="AV278" s="384"/>
      <c r="AW278" s="384"/>
      <c r="AY278" s="447"/>
      <c r="AZ278" s="447"/>
      <c r="BA278" s="447"/>
    </row>
    <row r="279" spans="1:53" s="324" customFormat="1" ht="34.5" customHeight="1">
      <c r="A279" s="384"/>
      <c r="B279" s="384"/>
      <c r="C279" s="384"/>
      <c r="D279" s="447"/>
      <c r="E279" s="448"/>
      <c r="F279" s="447"/>
      <c r="G279" s="447"/>
      <c r="H279" s="447"/>
      <c r="I279" s="447"/>
      <c r="J279" s="447"/>
      <c r="K279" s="447"/>
      <c r="L279" s="447"/>
      <c r="M279" s="447"/>
      <c r="N279" s="447"/>
      <c r="O279" s="447"/>
      <c r="P279" s="447"/>
      <c r="Q279" s="447"/>
      <c r="R279" s="447"/>
      <c r="S279" s="447"/>
      <c r="T279" s="447"/>
      <c r="U279" s="384"/>
      <c r="V279" s="384"/>
      <c r="W279" s="384"/>
      <c r="X279" s="384"/>
      <c r="Y279" s="384"/>
      <c r="Z279" s="384"/>
      <c r="AA279" s="384"/>
      <c r="AB279" s="384"/>
      <c r="AC279" s="447"/>
      <c r="AD279" s="447"/>
      <c r="AE279" s="447"/>
      <c r="AF279" s="447"/>
      <c r="AG279" s="447"/>
      <c r="AH279" s="447"/>
      <c r="AI279" s="405" t="s">
        <v>1696</v>
      </c>
      <c r="AJ279" s="406">
        <v>140900</v>
      </c>
      <c r="AQ279" s="325"/>
      <c r="AR279" s="384"/>
      <c r="AS279" s="384"/>
      <c r="AT279" s="384"/>
      <c r="AU279" s="384"/>
      <c r="AV279" s="384"/>
      <c r="AW279" s="384"/>
      <c r="AY279" s="447"/>
      <c r="AZ279" s="447"/>
      <c r="BA279" s="447"/>
    </row>
    <row r="280" spans="1:53" s="324" customFormat="1" ht="34.5" customHeight="1">
      <c r="A280" s="384"/>
      <c r="B280" s="384"/>
      <c r="C280" s="384"/>
      <c r="D280" s="447"/>
      <c r="E280" s="448"/>
      <c r="F280" s="447"/>
      <c r="G280" s="447"/>
      <c r="H280" s="447"/>
      <c r="I280" s="447"/>
      <c r="J280" s="447"/>
      <c r="K280" s="447"/>
      <c r="L280" s="447"/>
      <c r="M280" s="447"/>
      <c r="N280" s="447"/>
      <c r="O280" s="447"/>
      <c r="P280" s="447"/>
      <c r="Q280" s="447"/>
      <c r="R280" s="447"/>
      <c r="S280" s="447"/>
      <c r="T280" s="447"/>
      <c r="U280" s="384"/>
      <c r="V280" s="384"/>
      <c r="W280" s="384"/>
      <c r="X280" s="384"/>
      <c r="Y280" s="384"/>
      <c r="Z280" s="384"/>
      <c r="AA280" s="384"/>
      <c r="AB280" s="384"/>
      <c r="AC280" s="447"/>
      <c r="AD280" s="447"/>
      <c r="AE280" s="447"/>
      <c r="AF280" s="447"/>
      <c r="AG280" s="447"/>
      <c r="AH280" s="447"/>
      <c r="AI280" s="405" t="s">
        <v>1697</v>
      </c>
      <c r="AJ280" s="406">
        <v>140901</v>
      </c>
      <c r="AQ280" s="325"/>
      <c r="AR280" s="384"/>
      <c r="AS280" s="384"/>
      <c r="AT280" s="384"/>
      <c r="AU280" s="384"/>
      <c r="AV280" s="384"/>
      <c r="AW280" s="384"/>
      <c r="AY280" s="447"/>
      <c r="AZ280" s="447"/>
      <c r="BA280" s="447"/>
    </row>
    <row r="281" spans="1:53" s="324" customFormat="1" ht="34.5" customHeight="1">
      <c r="A281" s="384"/>
      <c r="B281" s="384"/>
      <c r="C281" s="384"/>
      <c r="D281" s="447"/>
      <c r="E281" s="448"/>
      <c r="F281" s="447"/>
      <c r="G281" s="447"/>
      <c r="H281" s="447"/>
      <c r="I281" s="447"/>
      <c r="J281" s="447"/>
      <c r="K281" s="447"/>
      <c r="L281" s="447"/>
      <c r="M281" s="447"/>
      <c r="N281" s="447"/>
      <c r="O281" s="447"/>
      <c r="P281" s="447"/>
      <c r="Q281" s="447"/>
      <c r="R281" s="447"/>
      <c r="S281" s="447"/>
      <c r="T281" s="447"/>
      <c r="U281" s="384"/>
      <c r="V281" s="384"/>
      <c r="W281" s="384"/>
      <c r="X281" s="384"/>
      <c r="Y281" s="384"/>
      <c r="Z281" s="384"/>
      <c r="AA281" s="384"/>
      <c r="AB281" s="384"/>
      <c r="AC281" s="447"/>
      <c r="AD281" s="447"/>
      <c r="AE281" s="447"/>
      <c r="AF281" s="447"/>
      <c r="AG281" s="447"/>
      <c r="AH281" s="447"/>
      <c r="AI281" s="405" t="s">
        <v>1698</v>
      </c>
      <c r="AJ281" s="406">
        <v>150000</v>
      </c>
      <c r="AQ281" s="325"/>
      <c r="AR281" s="384"/>
      <c r="AS281" s="384"/>
      <c r="AT281" s="384"/>
      <c r="AU281" s="384"/>
      <c r="AV281" s="384"/>
      <c r="AW281" s="384"/>
      <c r="AY281" s="447"/>
      <c r="AZ281" s="447"/>
      <c r="BA281" s="447"/>
    </row>
    <row r="282" spans="1:53" s="324" customFormat="1" ht="34.5" customHeight="1">
      <c r="A282" s="384"/>
      <c r="B282" s="384"/>
      <c r="C282" s="384"/>
      <c r="D282" s="447"/>
      <c r="E282" s="448"/>
      <c r="F282" s="447"/>
      <c r="G282" s="447"/>
      <c r="H282" s="447"/>
      <c r="I282" s="447"/>
      <c r="J282" s="447"/>
      <c r="K282" s="447"/>
      <c r="L282" s="447"/>
      <c r="M282" s="447"/>
      <c r="N282" s="447"/>
      <c r="O282" s="447"/>
      <c r="P282" s="447"/>
      <c r="Q282" s="447"/>
      <c r="R282" s="447"/>
      <c r="S282" s="447"/>
      <c r="T282" s="447"/>
      <c r="U282" s="384"/>
      <c r="V282" s="384"/>
      <c r="W282" s="384"/>
      <c r="X282" s="384"/>
      <c r="Y282" s="384"/>
      <c r="Z282" s="384"/>
      <c r="AA282" s="384"/>
      <c r="AB282" s="384"/>
      <c r="AC282" s="447"/>
      <c r="AD282" s="447"/>
      <c r="AE282" s="447"/>
      <c r="AF282" s="447"/>
      <c r="AG282" s="447"/>
      <c r="AH282" s="447"/>
      <c r="AI282" s="405" t="s">
        <v>1698</v>
      </c>
      <c r="AJ282" s="406">
        <v>150100</v>
      </c>
      <c r="AQ282" s="325"/>
      <c r="AR282" s="384"/>
      <c r="AS282" s="384"/>
      <c r="AT282" s="384"/>
      <c r="AU282" s="384"/>
      <c r="AV282" s="384"/>
      <c r="AW282" s="384"/>
      <c r="AY282" s="447"/>
      <c r="AZ282" s="447"/>
      <c r="BA282" s="447"/>
    </row>
    <row r="283" spans="1:53" s="324" customFormat="1" ht="34.5" customHeight="1">
      <c r="A283" s="384"/>
      <c r="B283" s="384"/>
      <c r="C283" s="384"/>
      <c r="D283" s="447"/>
      <c r="E283" s="448"/>
      <c r="F283" s="447"/>
      <c r="G283" s="447"/>
      <c r="H283" s="447"/>
      <c r="I283" s="447"/>
      <c r="J283" s="447"/>
      <c r="K283" s="447"/>
      <c r="L283" s="447"/>
      <c r="M283" s="447"/>
      <c r="N283" s="447"/>
      <c r="O283" s="447"/>
      <c r="P283" s="447"/>
      <c r="Q283" s="447"/>
      <c r="R283" s="447"/>
      <c r="S283" s="447"/>
      <c r="T283" s="447"/>
      <c r="U283" s="384"/>
      <c r="V283" s="384"/>
      <c r="W283" s="384"/>
      <c r="X283" s="384"/>
      <c r="Y283" s="384"/>
      <c r="Z283" s="384"/>
      <c r="AA283" s="384"/>
      <c r="AB283" s="384"/>
      <c r="AC283" s="447"/>
      <c r="AD283" s="447"/>
      <c r="AE283" s="447"/>
      <c r="AF283" s="447"/>
      <c r="AG283" s="447"/>
      <c r="AH283" s="447"/>
      <c r="AI283" s="405" t="s">
        <v>1699</v>
      </c>
      <c r="AJ283" s="406">
        <v>150101</v>
      </c>
      <c r="AQ283" s="325"/>
      <c r="AR283" s="384"/>
      <c r="AS283" s="384"/>
      <c r="AT283" s="384"/>
      <c r="AU283" s="384"/>
      <c r="AV283" s="384"/>
      <c r="AW283" s="384"/>
      <c r="AY283" s="447"/>
      <c r="AZ283" s="447"/>
      <c r="BA283" s="447"/>
    </row>
    <row r="284" spans="1:53" s="324" customFormat="1" ht="34.5" customHeight="1">
      <c r="A284" s="384"/>
      <c r="B284" s="384"/>
      <c r="C284" s="384"/>
      <c r="D284" s="447"/>
      <c r="E284" s="448"/>
      <c r="F284" s="447"/>
      <c r="G284" s="447"/>
      <c r="H284" s="447"/>
      <c r="I284" s="447"/>
      <c r="J284" s="447"/>
      <c r="K284" s="447"/>
      <c r="L284" s="447"/>
      <c r="M284" s="447"/>
      <c r="N284" s="447"/>
      <c r="O284" s="447"/>
      <c r="P284" s="447"/>
      <c r="Q284" s="447"/>
      <c r="R284" s="447"/>
      <c r="S284" s="447"/>
      <c r="T284" s="447"/>
      <c r="U284" s="384"/>
      <c r="V284" s="384"/>
      <c r="W284" s="384"/>
      <c r="X284" s="384"/>
      <c r="Y284" s="384"/>
      <c r="Z284" s="384"/>
      <c r="AA284" s="384"/>
      <c r="AB284" s="384"/>
      <c r="AC284" s="447"/>
      <c r="AD284" s="447"/>
      <c r="AE284" s="447"/>
      <c r="AF284" s="447"/>
      <c r="AG284" s="447"/>
      <c r="AH284" s="447"/>
      <c r="AI284" s="405" t="s">
        <v>1700</v>
      </c>
      <c r="AJ284" s="406">
        <v>170000</v>
      </c>
      <c r="AQ284" s="325"/>
      <c r="AR284" s="384"/>
      <c r="AS284" s="384"/>
      <c r="AT284" s="384"/>
      <c r="AU284" s="384"/>
      <c r="AV284" s="384"/>
      <c r="AW284" s="384"/>
      <c r="AY284" s="447"/>
      <c r="AZ284" s="447"/>
      <c r="BA284" s="447"/>
    </row>
    <row r="285" spans="1:53" s="324" customFormat="1" ht="34.5" customHeight="1">
      <c r="A285" s="384"/>
      <c r="B285" s="384"/>
      <c r="C285" s="384"/>
      <c r="D285" s="447"/>
      <c r="E285" s="448"/>
      <c r="F285" s="447"/>
      <c r="G285" s="447"/>
      <c r="H285" s="447"/>
      <c r="I285" s="447"/>
      <c r="J285" s="447"/>
      <c r="K285" s="447"/>
      <c r="L285" s="447"/>
      <c r="M285" s="447"/>
      <c r="N285" s="447"/>
      <c r="O285" s="447"/>
      <c r="P285" s="447"/>
      <c r="Q285" s="447"/>
      <c r="R285" s="447"/>
      <c r="S285" s="447"/>
      <c r="T285" s="447"/>
      <c r="U285" s="384"/>
      <c r="V285" s="384"/>
      <c r="W285" s="384"/>
      <c r="X285" s="384"/>
      <c r="Y285" s="384"/>
      <c r="Z285" s="384"/>
      <c r="AA285" s="384"/>
      <c r="AB285" s="384"/>
      <c r="AC285" s="447"/>
      <c r="AD285" s="447"/>
      <c r="AE285" s="447"/>
      <c r="AF285" s="447"/>
      <c r="AG285" s="447"/>
      <c r="AH285" s="447"/>
      <c r="AI285" s="405" t="s">
        <v>1701</v>
      </c>
      <c r="AJ285" s="406">
        <v>170100</v>
      </c>
      <c r="AQ285" s="325"/>
      <c r="AR285" s="384"/>
      <c r="AS285" s="384"/>
      <c r="AT285" s="384"/>
      <c r="AU285" s="384"/>
      <c r="AV285" s="384"/>
      <c r="AW285" s="384"/>
      <c r="AY285" s="447"/>
      <c r="AZ285" s="447"/>
      <c r="BA285" s="447"/>
    </row>
    <row r="286" spans="1:53" s="324" customFormat="1" ht="34.5" customHeight="1">
      <c r="A286" s="384"/>
      <c r="B286" s="384"/>
      <c r="C286" s="384"/>
      <c r="D286" s="447"/>
      <c r="E286" s="448"/>
      <c r="F286" s="447"/>
      <c r="G286" s="447"/>
      <c r="H286" s="447"/>
      <c r="I286" s="447"/>
      <c r="J286" s="447"/>
      <c r="K286" s="447"/>
      <c r="L286" s="447"/>
      <c r="M286" s="447"/>
      <c r="N286" s="447"/>
      <c r="O286" s="447"/>
      <c r="P286" s="447"/>
      <c r="Q286" s="447"/>
      <c r="R286" s="447"/>
      <c r="S286" s="447"/>
      <c r="T286" s="447"/>
      <c r="U286" s="384"/>
      <c r="V286" s="384"/>
      <c r="W286" s="384"/>
      <c r="X286" s="384"/>
      <c r="Y286" s="384"/>
      <c r="Z286" s="384"/>
      <c r="AA286" s="384"/>
      <c r="AB286" s="384"/>
      <c r="AC286" s="447"/>
      <c r="AD286" s="447"/>
      <c r="AE286" s="447"/>
      <c r="AF286" s="447"/>
      <c r="AG286" s="447"/>
      <c r="AH286" s="447"/>
      <c r="AI286" s="405" t="s">
        <v>1702</v>
      </c>
      <c r="AJ286" s="406">
        <v>170101</v>
      </c>
      <c r="AQ286" s="325"/>
      <c r="AR286" s="384"/>
      <c r="AS286" s="384"/>
      <c r="AT286" s="384"/>
      <c r="AU286" s="384"/>
      <c r="AV286" s="384"/>
      <c r="AW286" s="384"/>
      <c r="AY286" s="447"/>
      <c r="AZ286" s="447"/>
      <c r="BA286" s="447"/>
    </row>
    <row r="287" spans="1:53" s="324" customFormat="1" ht="34.5" customHeight="1">
      <c r="A287" s="384"/>
      <c r="B287" s="384"/>
      <c r="C287" s="384"/>
      <c r="D287" s="447"/>
      <c r="E287" s="448"/>
      <c r="F287" s="447"/>
      <c r="G287" s="447"/>
      <c r="H287" s="447"/>
      <c r="I287" s="447"/>
      <c r="J287" s="447"/>
      <c r="K287" s="447"/>
      <c r="L287" s="447"/>
      <c r="M287" s="447"/>
      <c r="N287" s="447"/>
      <c r="O287" s="447"/>
      <c r="P287" s="447"/>
      <c r="Q287" s="447"/>
      <c r="R287" s="447"/>
      <c r="S287" s="447"/>
      <c r="T287" s="447"/>
      <c r="U287" s="384"/>
      <c r="V287" s="384"/>
      <c r="W287" s="384"/>
      <c r="X287" s="384"/>
      <c r="Y287" s="384"/>
      <c r="Z287" s="384"/>
      <c r="AA287" s="384"/>
      <c r="AB287" s="384"/>
      <c r="AC287" s="447"/>
      <c r="AD287" s="447"/>
      <c r="AE287" s="447"/>
      <c r="AF287" s="447"/>
      <c r="AG287" s="447"/>
      <c r="AH287" s="447"/>
      <c r="AI287" s="405" t="s">
        <v>1703</v>
      </c>
      <c r="AJ287" s="406">
        <v>170102</v>
      </c>
      <c r="AQ287" s="325"/>
      <c r="AR287" s="384"/>
      <c r="AS287" s="384"/>
      <c r="AT287" s="384"/>
      <c r="AU287" s="384"/>
      <c r="AV287" s="384"/>
      <c r="AW287" s="384"/>
      <c r="AY287" s="447"/>
      <c r="AZ287" s="447"/>
      <c r="BA287" s="447"/>
    </row>
    <row r="288" spans="1:53" s="324" customFormat="1" ht="34.5" customHeight="1">
      <c r="A288" s="384"/>
      <c r="B288" s="384"/>
      <c r="C288" s="384"/>
      <c r="D288" s="447"/>
      <c r="E288" s="448"/>
      <c r="F288" s="447"/>
      <c r="G288" s="447"/>
      <c r="H288" s="447"/>
      <c r="I288" s="447"/>
      <c r="J288" s="447"/>
      <c r="K288" s="447"/>
      <c r="L288" s="447"/>
      <c r="M288" s="447"/>
      <c r="N288" s="447"/>
      <c r="O288" s="447"/>
      <c r="P288" s="447"/>
      <c r="Q288" s="447"/>
      <c r="R288" s="447"/>
      <c r="S288" s="447"/>
      <c r="T288" s="447"/>
      <c r="U288" s="384"/>
      <c r="V288" s="384"/>
      <c r="W288" s="384"/>
      <c r="X288" s="384"/>
      <c r="Y288" s="384"/>
      <c r="Z288" s="384"/>
      <c r="AA288" s="384"/>
      <c r="AB288" s="384"/>
      <c r="AC288" s="447"/>
      <c r="AD288" s="447"/>
      <c r="AE288" s="447"/>
      <c r="AF288" s="447"/>
      <c r="AG288" s="447"/>
      <c r="AH288" s="447"/>
      <c r="AI288" s="405" t="s">
        <v>1704</v>
      </c>
      <c r="AJ288" s="406">
        <v>170103</v>
      </c>
      <c r="AQ288" s="325"/>
      <c r="AR288" s="384"/>
      <c r="AS288" s="384"/>
      <c r="AT288" s="384"/>
      <c r="AU288" s="384"/>
      <c r="AV288" s="384"/>
      <c r="AW288" s="384"/>
      <c r="AY288" s="447"/>
      <c r="AZ288" s="447"/>
      <c r="BA288" s="447"/>
    </row>
    <row r="289" spans="1:53" s="324" customFormat="1" ht="34.5" customHeight="1">
      <c r="A289" s="384"/>
      <c r="B289" s="384"/>
      <c r="C289" s="384"/>
      <c r="D289" s="447"/>
      <c r="E289" s="448"/>
      <c r="F289" s="447"/>
      <c r="G289" s="447"/>
      <c r="H289" s="447"/>
      <c r="I289" s="447"/>
      <c r="J289" s="447"/>
      <c r="K289" s="447"/>
      <c r="L289" s="447"/>
      <c r="M289" s="447"/>
      <c r="N289" s="447"/>
      <c r="O289" s="447"/>
      <c r="P289" s="447"/>
      <c r="Q289" s="447"/>
      <c r="R289" s="447"/>
      <c r="S289" s="447"/>
      <c r="T289" s="447"/>
      <c r="U289" s="384"/>
      <c r="V289" s="384"/>
      <c r="W289" s="384"/>
      <c r="X289" s="384"/>
      <c r="Y289" s="384"/>
      <c r="Z289" s="384"/>
      <c r="AA289" s="384"/>
      <c r="AB289" s="384"/>
      <c r="AC289" s="447"/>
      <c r="AD289" s="447"/>
      <c r="AE289" s="447"/>
      <c r="AF289" s="447"/>
      <c r="AG289" s="447"/>
      <c r="AH289" s="447"/>
      <c r="AI289" s="405" t="s">
        <v>1705</v>
      </c>
      <c r="AJ289" s="406">
        <v>170104</v>
      </c>
      <c r="AQ289" s="325"/>
      <c r="AR289" s="384"/>
      <c r="AS289" s="384"/>
      <c r="AT289" s="384"/>
      <c r="AU289" s="384"/>
      <c r="AV289" s="384"/>
      <c r="AW289" s="384"/>
      <c r="AY289" s="447"/>
      <c r="AZ289" s="447"/>
      <c r="BA289" s="447"/>
    </row>
    <row r="290" spans="1:53" s="324" customFormat="1" ht="34.5" customHeight="1">
      <c r="A290" s="384"/>
      <c r="B290" s="384"/>
      <c r="C290" s="384"/>
      <c r="D290" s="447"/>
      <c r="E290" s="448"/>
      <c r="F290" s="447"/>
      <c r="G290" s="447"/>
      <c r="H290" s="447"/>
      <c r="I290" s="447"/>
      <c r="J290" s="447"/>
      <c r="K290" s="447"/>
      <c r="L290" s="447"/>
      <c r="M290" s="447"/>
      <c r="N290" s="447"/>
      <c r="O290" s="447"/>
      <c r="P290" s="447"/>
      <c r="Q290" s="447"/>
      <c r="R290" s="447"/>
      <c r="S290" s="447"/>
      <c r="T290" s="447"/>
      <c r="U290" s="384"/>
      <c r="V290" s="384"/>
      <c r="W290" s="384"/>
      <c r="X290" s="384"/>
      <c r="Y290" s="384"/>
      <c r="Z290" s="384"/>
      <c r="AA290" s="384"/>
      <c r="AB290" s="384"/>
      <c r="AC290" s="447"/>
      <c r="AD290" s="447"/>
      <c r="AE290" s="447"/>
      <c r="AF290" s="447"/>
      <c r="AG290" s="447"/>
      <c r="AH290" s="447"/>
      <c r="AI290" s="405" t="s">
        <v>1706</v>
      </c>
      <c r="AJ290" s="406">
        <v>170105</v>
      </c>
      <c r="AQ290" s="325"/>
      <c r="AR290" s="384"/>
      <c r="AS290" s="384"/>
      <c r="AT290" s="384"/>
      <c r="AU290" s="384"/>
      <c r="AV290" s="384"/>
      <c r="AW290" s="384"/>
      <c r="AY290" s="447"/>
      <c r="AZ290" s="447"/>
      <c r="BA290" s="447"/>
    </row>
    <row r="291" spans="1:53" s="324" customFormat="1" ht="34.5" customHeight="1">
      <c r="A291" s="384"/>
      <c r="B291" s="384"/>
      <c r="C291" s="384"/>
      <c r="D291" s="447"/>
      <c r="E291" s="448"/>
      <c r="F291" s="447"/>
      <c r="G291" s="447"/>
      <c r="H291" s="447"/>
      <c r="I291" s="447"/>
      <c r="J291" s="447"/>
      <c r="K291" s="447"/>
      <c r="L291" s="447"/>
      <c r="M291" s="447"/>
      <c r="N291" s="447"/>
      <c r="O291" s="447"/>
      <c r="P291" s="447"/>
      <c r="Q291" s="447"/>
      <c r="R291" s="447"/>
      <c r="S291" s="447"/>
      <c r="T291" s="447"/>
      <c r="U291" s="384"/>
      <c r="V291" s="384"/>
      <c r="W291" s="384"/>
      <c r="X291" s="384"/>
      <c r="Y291" s="384"/>
      <c r="Z291" s="384"/>
      <c r="AA291" s="384"/>
      <c r="AB291" s="384"/>
      <c r="AC291" s="447"/>
      <c r="AD291" s="447"/>
      <c r="AE291" s="447"/>
      <c r="AF291" s="447"/>
      <c r="AG291" s="447"/>
      <c r="AH291" s="447"/>
      <c r="AI291" s="405" t="s">
        <v>1707</v>
      </c>
      <c r="AJ291" s="406">
        <v>170106</v>
      </c>
      <c r="AQ291" s="325"/>
      <c r="AR291" s="384"/>
      <c r="AS291" s="384"/>
      <c r="AT291" s="384"/>
      <c r="AU291" s="384"/>
      <c r="AV291" s="384"/>
      <c r="AW291" s="384"/>
      <c r="AY291" s="447"/>
      <c r="AZ291" s="447"/>
      <c r="BA291" s="447"/>
    </row>
    <row r="292" spans="1:53" s="324" customFormat="1" ht="34.5" customHeight="1">
      <c r="A292" s="384"/>
      <c r="B292" s="384"/>
      <c r="C292" s="384"/>
      <c r="D292" s="447"/>
      <c r="E292" s="448"/>
      <c r="F292" s="447"/>
      <c r="G292" s="447"/>
      <c r="H292" s="447"/>
      <c r="I292" s="447"/>
      <c r="J292" s="447"/>
      <c r="K292" s="447"/>
      <c r="L292" s="447"/>
      <c r="M292" s="447"/>
      <c r="N292" s="447"/>
      <c r="O292" s="447"/>
      <c r="P292" s="447"/>
      <c r="Q292" s="447"/>
      <c r="R292" s="447"/>
      <c r="S292" s="447"/>
      <c r="T292" s="447"/>
      <c r="U292" s="384"/>
      <c r="V292" s="384"/>
      <c r="W292" s="384"/>
      <c r="X292" s="384"/>
      <c r="Y292" s="384"/>
      <c r="Z292" s="384"/>
      <c r="AA292" s="384"/>
      <c r="AB292" s="384"/>
      <c r="AC292" s="447"/>
      <c r="AD292" s="447"/>
      <c r="AE292" s="447"/>
      <c r="AF292" s="447"/>
      <c r="AG292" s="447"/>
      <c r="AH292" s="447"/>
      <c r="AI292" s="405" t="s">
        <v>1708</v>
      </c>
      <c r="AJ292" s="406">
        <v>170107</v>
      </c>
      <c r="AQ292" s="325"/>
      <c r="AR292" s="384"/>
      <c r="AS292" s="384"/>
      <c r="AT292" s="384"/>
      <c r="AU292" s="384"/>
      <c r="AV292" s="384"/>
      <c r="AW292" s="384"/>
      <c r="AY292" s="447"/>
      <c r="AZ292" s="447"/>
      <c r="BA292" s="447"/>
    </row>
    <row r="293" spans="1:53" s="324" customFormat="1" ht="34.5" customHeight="1">
      <c r="A293" s="384"/>
      <c r="B293" s="384"/>
      <c r="C293" s="384"/>
      <c r="D293" s="447"/>
      <c r="E293" s="448"/>
      <c r="F293" s="447"/>
      <c r="G293" s="447"/>
      <c r="H293" s="447"/>
      <c r="I293" s="447"/>
      <c r="J293" s="447"/>
      <c r="K293" s="447"/>
      <c r="L293" s="447"/>
      <c r="M293" s="447"/>
      <c r="N293" s="447"/>
      <c r="O293" s="447"/>
      <c r="P293" s="447"/>
      <c r="Q293" s="447"/>
      <c r="R293" s="447"/>
      <c r="S293" s="447"/>
      <c r="T293" s="447"/>
      <c r="U293" s="384"/>
      <c r="V293" s="384"/>
      <c r="W293" s="384"/>
      <c r="X293" s="384"/>
      <c r="Y293" s="384"/>
      <c r="Z293" s="384"/>
      <c r="AA293" s="384"/>
      <c r="AB293" s="384"/>
      <c r="AC293" s="447"/>
      <c r="AD293" s="447"/>
      <c r="AE293" s="447"/>
      <c r="AF293" s="447"/>
      <c r="AG293" s="447"/>
      <c r="AH293" s="447"/>
      <c r="AI293" s="405" t="s">
        <v>1709</v>
      </c>
      <c r="AJ293" s="406">
        <v>170108</v>
      </c>
      <c r="AQ293" s="325"/>
      <c r="AR293" s="384"/>
      <c r="AS293" s="384"/>
      <c r="AT293" s="384"/>
      <c r="AU293" s="384"/>
      <c r="AV293" s="384"/>
      <c r="AW293" s="384"/>
      <c r="AY293" s="447"/>
      <c r="AZ293" s="447"/>
      <c r="BA293" s="447"/>
    </row>
    <row r="294" spans="1:53" s="324" customFormat="1" ht="34.5" customHeight="1">
      <c r="A294" s="384"/>
      <c r="B294" s="384"/>
      <c r="C294" s="384"/>
      <c r="D294" s="447"/>
      <c r="E294" s="448"/>
      <c r="F294" s="447"/>
      <c r="G294" s="447"/>
      <c r="H294" s="447"/>
      <c r="I294" s="447"/>
      <c r="J294" s="447"/>
      <c r="K294" s="447"/>
      <c r="L294" s="447"/>
      <c r="M294" s="447"/>
      <c r="N294" s="447"/>
      <c r="O294" s="447"/>
      <c r="P294" s="447"/>
      <c r="Q294" s="447"/>
      <c r="R294" s="447"/>
      <c r="S294" s="447"/>
      <c r="T294" s="447"/>
      <c r="U294" s="384"/>
      <c r="V294" s="384"/>
      <c r="W294" s="384"/>
      <c r="X294" s="384"/>
      <c r="Y294" s="384"/>
      <c r="Z294" s="384"/>
      <c r="AA294" s="384"/>
      <c r="AB294" s="384"/>
      <c r="AC294" s="447"/>
      <c r="AD294" s="447"/>
      <c r="AE294" s="447"/>
      <c r="AF294" s="447"/>
      <c r="AG294" s="447"/>
      <c r="AH294" s="447"/>
      <c r="AI294" s="405" t="s">
        <v>1710</v>
      </c>
      <c r="AJ294" s="406">
        <v>170109</v>
      </c>
      <c r="AQ294" s="325"/>
      <c r="AR294" s="384"/>
      <c r="AS294" s="384"/>
      <c r="AT294" s="384"/>
      <c r="AU294" s="384"/>
      <c r="AV294" s="384"/>
      <c r="AW294" s="384"/>
      <c r="AY294" s="447"/>
      <c r="AZ294" s="447"/>
      <c r="BA294" s="447"/>
    </row>
    <row r="295" spans="1:53" s="324" customFormat="1" ht="34.5" customHeight="1">
      <c r="A295" s="384"/>
      <c r="B295" s="384"/>
      <c r="C295" s="384"/>
      <c r="D295" s="447"/>
      <c r="E295" s="448"/>
      <c r="F295" s="447"/>
      <c r="G295" s="447"/>
      <c r="H295" s="447"/>
      <c r="I295" s="447"/>
      <c r="J295" s="447"/>
      <c r="K295" s="447"/>
      <c r="L295" s="447"/>
      <c r="M295" s="447"/>
      <c r="N295" s="447"/>
      <c r="O295" s="447"/>
      <c r="P295" s="447"/>
      <c r="Q295" s="447"/>
      <c r="R295" s="447"/>
      <c r="S295" s="447"/>
      <c r="T295" s="447"/>
      <c r="U295" s="384"/>
      <c r="V295" s="384"/>
      <c r="W295" s="384"/>
      <c r="X295" s="384"/>
      <c r="Y295" s="384"/>
      <c r="Z295" s="384"/>
      <c r="AA295" s="384"/>
      <c r="AB295" s="384"/>
      <c r="AC295" s="447"/>
      <c r="AD295" s="447"/>
      <c r="AE295" s="447"/>
      <c r="AF295" s="447"/>
      <c r="AG295" s="447"/>
      <c r="AH295" s="447"/>
      <c r="AI295" s="405" t="s">
        <v>1711</v>
      </c>
      <c r="AJ295" s="406">
        <v>170110</v>
      </c>
      <c r="AQ295" s="325"/>
      <c r="AR295" s="384"/>
      <c r="AS295" s="384"/>
      <c r="AT295" s="384"/>
      <c r="AU295" s="384"/>
      <c r="AV295" s="384"/>
      <c r="AW295" s="384"/>
      <c r="AY295" s="447"/>
      <c r="AZ295" s="447"/>
      <c r="BA295" s="447"/>
    </row>
    <row r="296" spans="1:53" s="324" customFormat="1" ht="34.5" customHeight="1">
      <c r="A296" s="384"/>
      <c r="B296" s="384"/>
      <c r="C296" s="384"/>
      <c r="D296" s="447"/>
      <c r="E296" s="448"/>
      <c r="F296" s="447"/>
      <c r="G296" s="447"/>
      <c r="H296" s="447"/>
      <c r="I296" s="447"/>
      <c r="J296" s="447"/>
      <c r="K296" s="447"/>
      <c r="L296" s="447"/>
      <c r="M296" s="447"/>
      <c r="N296" s="447"/>
      <c r="O296" s="447"/>
      <c r="P296" s="447"/>
      <c r="Q296" s="447"/>
      <c r="R296" s="447"/>
      <c r="S296" s="447"/>
      <c r="T296" s="447"/>
      <c r="U296" s="384"/>
      <c r="V296" s="384"/>
      <c r="W296" s="384"/>
      <c r="X296" s="384"/>
      <c r="Y296" s="384"/>
      <c r="Z296" s="384"/>
      <c r="AA296" s="384"/>
      <c r="AB296" s="384"/>
      <c r="AC296" s="447"/>
      <c r="AD296" s="447"/>
      <c r="AE296" s="447"/>
      <c r="AF296" s="447"/>
      <c r="AG296" s="447"/>
      <c r="AH296" s="447"/>
      <c r="AI296" s="405" t="s">
        <v>1712</v>
      </c>
      <c r="AJ296" s="406">
        <v>170111</v>
      </c>
      <c r="AQ296" s="325"/>
      <c r="AR296" s="384"/>
      <c r="AS296" s="384"/>
      <c r="AT296" s="384"/>
      <c r="AU296" s="384"/>
      <c r="AV296" s="384"/>
      <c r="AW296" s="384"/>
      <c r="AY296" s="447"/>
      <c r="AZ296" s="447"/>
      <c r="BA296" s="447"/>
    </row>
    <row r="297" spans="1:53" s="324" customFormat="1" ht="34.5" customHeight="1">
      <c r="A297" s="384"/>
      <c r="B297" s="384"/>
      <c r="C297" s="384"/>
      <c r="D297" s="447"/>
      <c r="E297" s="448"/>
      <c r="F297" s="447"/>
      <c r="G297" s="447"/>
      <c r="H297" s="447"/>
      <c r="I297" s="447"/>
      <c r="J297" s="447"/>
      <c r="K297" s="447"/>
      <c r="L297" s="447"/>
      <c r="M297" s="447"/>
      <c r="N297" s="447"/>
      <c r="O297" s="447"/>
      <c r="P297" s="447"/>
      <c r="Q297" s="447"/>
      <c r="R297" s="447"/>
      <c r="S297" s="447"/>
      <c r="T297" s="447"/>
      <c r="U297" s="384"/>
      <c r="V297" s="384"/>
      <c r="W297" s="384"/>
      <c r="X297" s="384"/>
      <c r="Y297" s="384"/>
      <c r="Z297" s="384"/>
      <c r="AA297" s="384"/>
      <c r="AB297" s="384"/>
      <c r="AC297" s="447"/>
      <c r="AD297" s="447"/>
      <c r="AE297" s="447"/>
      <c r="AF297" s="447"/>
      <c r="AG297" s="447"/>
      <c r="AH297" s="447"/>
      <c r="AI297" s="405" t="s">
        <v>1713</v>
      </c>
      <c r="AJ297" s="406">
        <v>170112</v>
      </c>
      <c r="AQ297" s="325"/>
      <c r="AR297" s="384"/>
      <c r="AS297" s="384"/>
      <c r="AT297" s="384"/>
      <c r="AU297" s="384"/>
      <c r="AV297" s="384"/>
      <c r="AW297" s="384"/>
      <c r="AY297" s="447"/>
      <c r="AZ297" s="447"/>
      <c r="BA297" s="447"/>
    </row>
    <row r="298" spans="1:53" s="324" customFormat="1" ht="34.5" customHeight="1">
      <c r="A298" s="384"/>
      <c r="B298" s="384"/>
      <c r="C298" s="384"/>
      <c r="D298" s="447"/>
      <c r="E298" s="448"/>
      <c r="F298" s="447"/>
      <c r="G298" s="447"/>
      <c r="H298" s="447"/>
      <c r="I298" s="447"/>
      <c r="J298" s="447"/>
      <c r="K298" s="447"/>
      <c r="L298" s="447"/>
      <c r="M298" s="447"/>
      <c r="N298" s="447"/>
      <c r="O298" s="447"/>
      <c r="P298" s="447"/>
      <c r="Q298" s="447"/>
      <c r="R298" s="447"/>
      <c r="S298" s="447"/>
      <c r="T298" s="447"/>
      <c r="U298" s="384"/>
      <c r="V298" s="384"/>
      <c r="W298" s="384"/>
      <c r="X298" s="384"/>
      <c r="Y298" s="384"/>
      <c r="Z298" s="384"/>
      <c r="AA298" s="384"/>
      <c r="AB298" s="384"/>
      <c r="AC298" s="447"/>
      <c r="AD298" s="447"/>
      <c r="AE298" s="447"/>
      <c r="AF298" s="447"/>
      <c r="AG298" s="447"/>
      <c r="AH298" s="447"/>
      <c r="AI298" s="405" t="s">
        <v>1714</v>
      </c>
      <c r="AJ298" s="406">
        <v>170115</v>
      </c>
      <c r="AQ298" s="325"/>
      <c r="AR298" s="384"/>
      <c r="AS298" s="384"/>
      <c r="AT298" s="384"/>
      <c r="AU298" s="384"/>
      <c r="AV298" s="384"/>
      <c r="AW298" s="384"/>
      <c r="AY298" s="447"/>
      <c r="AZ298" s="447"/>
      <c r="BA298" s="447"/>
    </row>
    <row r="299" spans="1:53" s="324" customFormat="1" ht="34.5" customHeight="1">
      <c r="A299" s="384"/>
      <c r="B299" s="384"/>
      <c r="C299" s="384"/>
      <c r="D299" s="447"/>
      <c r="E299" s="448"/>
      <c r="F299" s="447"/>
      <c r="G299" s="447"/>
      <c r="H299" s="447"/>
      <c r="I299" s="447"/>
      <c r="J299" s="447"/>
      <c r="K299" s="447"/>
      <c r="L299" s="447"/>
      <c r="M299" s="447"/>
      <c r="N299" s="447"/>
      <c r="O299" s="447"/>
      <c r="P299" s="447"/>
      <c r="Q299" s="447"/>
      <c r="R299" s="447"/>
      <c r="S299" s="447"/>
      <c r="T299" s="447"/>
      <c r="U299" s="384"/>
      <c r="V299" s="384"/>
      <c r="W299" s="384"/>
      <c r="X299" s="384"/>
      <c r="Y299" s="384"/>
      <c r="Z299" s="384"/>
      <c r="AA299" s="384"/>
      <c r="AB299" s="384"/>
      <c r="AC299" s="447"/>
      <c r="AD299" s="447"/>
      <c r="AE299" s="447"/>
      <c r="AF299" s="447"/>
      <c r="AG299" s="447"/>
      <c r="AH299" s="447"/>
      <c r="AI299" s="405" t="s">
        <v>1715</v>
      </c>
      <c r="AJ299" s="406">
        <v>170116</v>
      </c>
      <c r="AQ299" s="325"/>
      <c r="AR299" s="384"/>
      <c r="AS299" s="384"/>
      <c r="AT299" s="384"/>
      <c r="AU299" s="384"/>
      <c r="AV299" s="384"/>
      <c r="AW299" s="384"/>
      <c r="AY299" s="447"/>
      <c r="AZ299" s="447"/>
      <c r="BA299" s="447"/>
    </row>
    <row r="300" spans="1:53" s="324" customFormat="1" ht="34.5" customHeight="1">
      <c r="A300" s="384"/>
      <c r="B300" s="384"/>
      <c r="C300" s="384"/>
      <c r="D300" s="447"/>
      <c r="E300" s="448"/>
      <c r="F300" s="447"/>
      <c r="G300" s="447"/>
      <c r="H300" s="447"/>
      <c r="I300" s="447"/>
      <c r="J300" s="447"/>
      <c r="K300" s="447"/>
      <c r="L300" s="447"/>
      <c r="M300" s="447"/>
      <c r="N300" s="447"/>
      <c r="O300" s="447"/>
      <c r="P300" s="447"/>
      <c r="Q300" s="447"/>
      <c r="R300" s="447"/>
      <c r="S300" s="447"/>
      <c r="T300" s="447"/>
      <c r="U300" s="384"/>
      <c r="V300" s="384"/>
      <c r="W300" s="384"/>
      <c r="X300" s="384"/>
      <c r="Y300" s="384"/>
      <c r="Z300" s="384"/>
      <c r="AA300" s="384"/>
      <c r="AB300" s="384"/>
      <c r="AC300" s="447"/>
      <c r="AD300" s="447"/>
      <c r="AE300" s="447"/>
      <c r="AF300" s="447"/>
      <c r="AG300" s="447"/>
      <c r="AH300" s="447"/>
      <c r="AI300" s="405" t="s">
        <v>1716</v>
      </c>
      <c r="AJ300" s="406">
        <v>170117</v>
      </c>
      <c r="AQ300" s="325"/>
      <c r="AR300" s="384"/>
      <c r="AS300" s="384"/>
      <c r="AT300" s="384"/>
      <c r="AU300" s="384"/>
      <c r="AV300" s="384"/>
      <c r="AW300" s="384"/>
      <c r="AY300" s="447"/>
      <c r="AZ300" s="447"/>
      <c r="BA300" s="447"/>
    </row>
    <row r="301" spans="1:53" s="324" customFormat="1" ht="34.5" customHeight="1">
      <c r="A301" s="384"/>
      <c r="B301" s="384"/>
      <c r="C301" s="384"/>
      <c r="D301" s="447"/>
      <c r="E301" s="448"/>
      <c r="F301" s="447"/>
      <c r="G301" s="447"/>
      <c r="H301" s="447"/>
      <c r="I301" s="447"/>
      <c r="J301" s="447"/>
      <c r="K301" s="447"/>
      <c r="L301" s="447"/>
      <c r="M301" s="447"/>
      <c r="N301" s="447"/>
      <c r="O301" s="447"/>
      <c r="P301" s="447"/>
      <c r="Q301" s="447"/>
      <c r="R301" s="447"/>
      <c r="S301" s="447"/>
      <c r="T301" s="447"/>
      <c r="U301" s="384"/>
      <c r="V301" s="384"/>
      <c r="W301" s="384"/>
      <c r="X301" s="384"/>
      <c r="Y301" s="384"/>
      <c r="Z301" s="384"/>
      <c r="AA301" s="384"/>
      <c r="AB301" s="384"/>
      <c r="AC301" s="447"/>
      <c r="AD301" s="447"/>
      <c r="AE301" s="447"/>
      <c r="AF301" s="447"/>
      <c r="AG301" s="447"/>
      <c r="AH301" s="447"/>
      <c r="AI301" s="405" t="s">
        <v>1717</v>
      </c>
      <c r="AJ301" s="406">
        <v>170199</v>
      </c>
      <c r="AQ301" s="325"/>
      <c r="AR301" s="384"/>
      <c r="AS301" s="384"/>
      <c r="AT301" s="384"/>
      <c r="AU301" s="384"/>
      <c r="AV301" s="384"/>
      <c r="AW301" s="384"/>
      <c r="AY301" s="447"/>
      <c r="AZ301" s="447"/>
      <c r="BA301" s="447"/>
    </row>
    <row r="302" spans="1:53" s="324" customFormat="1" ht="34.5" customHeight="1">
      <c r="A302" s="384"/>
      <c r="B302" s="384"/>
      <c r="C302" s="384"/>
      <c r="D302" s="447"/>
      <c r="E302" s="448"/>
      <c r="F302" s="447"/>
      <c r="G302" s="447"/>
      <c r="H302" s="447"/>
      <c r="I302" s="447"/>
      <c r="J302" s="447"/>
      <c r="K302" s="447"/>
      <c r="L302" s="447"/>
      <c r="M302" s="447"/>
      <c r="N302" s="447"/>
      <c r="O302" s="447"/>
      <c r="P302" s="447"/>
      <c r="Q302" s="447"/>
      <c r="R302" s="447"/>
      <c r="S302" s="447"/>
      <c r="T302" s="447"/>
      <c r="U302" s="384"/>
      <c r="V302" s="384"/>
      <c r="W302" s="384"/>
      <c r="X302" s="384"/>
      <c r="Y302" s="384"/>
      <c r="Z302" s="384"/>
      <c r="AA302" s="384"/>
      <c r="AB302" s="384"/>
      <c r="AC302" s="447"/>
      <c r="AD302" s="447"/>
      <c r="AE302" s="447"/>
      <c r="AF302" s="447"/>
      <c r="AG302" s="447"/>
      <c r="AH302" s="447"/>
      <c r="AI302" s="405" t="s">
        <v>1718</v>
      </c>
      <c r="AJ302" s="406">
        <v>170200</v>
      </c>
      <c r="AQ302" s="325"/>
      <c r="AR302" s="384"/>
      <c r="AS302" s="384"/>
      <c r="AT302" s="384"/>
      <c r="AU302" s="384"/>
      <c r="AV302" s="384"/>
      <c r="AW302" s="384"/>
      <c r="AY302" s="447"/>
      <c r="AZ302" s="447"/>
      <c r="BA302" s="447"/>
    </row>
    <row r="303" spans="1:53" s="324" customFormat="1" ht="34.5" customHeight="1">
      <c r="A303" s="384"/>
      <c r="B303" s="384"/>
      <c r="C303" s="384"/>
      <c r="D303" s="447"/>
      <c r="E303" s="448"/>
      <c r="F303" s="447"/>
      <c r="G303" s="447"/>
      <c r="H303" s="447"/>
      <c r="I303" s="447"/>
      <c r="J303" s="447"/>
      <c r="K303" s="447"/>
      <c r="L303" s="447"/>
      <c r="M303" s="447"/>
      <c r="N303" s="447"/>
      <c r="O303" s="447"/>
      <c r="P303" s="447"/>
      <c r="Q303" s="447"/>
      <c r="R303" s="447"/>
      <c r="S303" s="447"/>
      <c r="T303" s="447"/>
      <c r="U303" s="384"/>
      <c r="V303" s="384"/>
      <c r="W303" s="384"/>
      <c r="X303" s="384"/>
      <c r="Y303" s="384"/>
      <c r="Z303" s="384"/>
      <c r="AA303" s="384"/>
      <c r="AB303" s="384"/>
      <c r="AC303" s="447"/>
      <c r="AD303" s="447"/>
      <c r="AE303" s="447"/>
      <c r="AF303" s="447"/>
      <c r="AG303" s="447"/>
      <c r="AH303" s="447"/>
      <c r="AI303" s="405" t="s">
        <v>1719</v>
      </c>
      <c r="AJ303" s="406">
        <v>170201</v>
      </c>
      <c r="AQ303" s="325"/>
      <c r="AR303" s="384"/>
      <c r="AS303" s="384"/>
      <c r="AT303" s="384"/>
      <c r="AU303" s="384"/>
      <c r="AV303" s="384"/>
      <c r="AW303" s="384"/>
      <c r="AY303" s="447"/>
      <c r="AZ303" s="447"/>
      <c r="BA303" s="447"/>
    </row>
    <row r="304" spans="1:53" s="324" customFormat="1" ht="34.5" customHeight="1">
      <c r="A304" s="384"/>
      <c r="B304" s="384"/>
      <c r="C304" s="384"/>
      <c r="D304" s="447"/>
      <c r="E304" s="448"/>
      <c r="F304" s="447"/>
      <c r="G304" s="447"/>
      <c r="H304" s="447"/>
      <c r="I304" s="447"/>
      <c r="J304" s="447"/>
      <c r="K304" s="447"/>
      <c r="L304" s="447"/>
      <c r="M304" s="447"/>
      <c r="N304" s="447"/>
      <c r="O304" s="447"/>
      <c r="P304" s="447"/>
      <c r="Q304" s="447"/>
      <c r="R304" s="447"/>
      <c r="S304" s="447"/>
      <c r="T304" s="447"/>
      <c r="U304" s="384"/>
      <c r="V304" s="384"/>
      <c r="W304" s="384"/>
      <c r="X304" s="384"/>
      <c r="Y304" s="384"/>
      <c r="Z304" s="384"/>
      <c r="AA304" s="384"/>
      <c r="AB304" s="384"/>
      <c r="AC304" s="447"/>
      <c r="AD304" s="447"/>
      <c r="AE304" s="447"/>
      <c r="AF304" s="447"/>
      <c r="AG304" s="447"/>
      <c r="AH304" s="447"/>
      <c r="AI304" s="405" t="s">
        <v>1720</v>
      </c>
      <c r="AJ304" s="406">
        <v>170202</v>
      </c>
      <c r="AQ304" s="325"/>
      <c r="AR304" s="384"/>
      <c r="AS304" s="384"/>
      <c r="AT304" s="384"/>
      <c r="AU304" s="384"/>
      <c r="AV304" s="384"/>
      <c r="AW304" s="384"/>
      <c r="AY304" s="447"/>
      <c r="AZ304" s="447"/>
      <c r="BA304" s="447"/>
    </row>
    <row r="305" spans="1:53" s="324" customFormat="1" ht="34.5" customHeight="1">
      <c r="A305" s="384"/>
      <c r="B305" s="384"/>
      <c r="C305" s="384"/>
      <c r="D305" s="447"/>
      <c r="E305" s="448"/>
      <c r="F305" s="447"/>
      <c r="G305" s="447"/>
      <c r="H305" s="447"/>
      <c r="I305" s="447"/>
      <c r="J305" s="447"/>
      <c r="K305" s="447"/>
      <c r="L305" s="447"/>
      <c r="M305" s="447"/>
      <c r="N305" s="447"/>
      <c r="O305" s="447"/>
      <c r="P305" s="447"/>
      <c r="Q305" s="447"/>
      <c r="R305" s="447"/>
      <c r="S305" s="447"/>
      <c r="T305" s="447"/>
      <c r="U305" s="384"/>
      <c r="V305" s="384"/>
      <c r="W305" s="384"/>
      <c r="X305" s="384"/>
      <c r="Y305" s="384"/>
      <c r="Z305" s="384"/>
      <c r="AA305" s="384"/>
      <c r="AB305" s="384"/>
      <c r="AC305" s="447"/>
      <c r="AD305" s="447"/>
      <c r="AE305" s="447"/>
      <c r="AF305" s="447"/>
      <c r="AG305" s="447"/>
      <c r="AH305" s="447"/>
      <c r="AI305" s="405" t="s">
        <v>1608</v>
      </c>
      <c r="AJ305" s="406">
        <v>170203</v>
      </c>
      <c r="AQ305" s="325"/>
      <c r="AR305" s="384"/>
      <c r="AS305" s="384"/>
      <c r="AT305" s="384"/>
      <c r="AU305" s="384"/>
      <c r="AV305" s="384"/>
      <c r="AW305" s="384"/>
      <c r="AY305" s="447"/>
      <c r="AZ305" s="447"/>
      <c r="BA305" s="447"/>
    </row>
    <row r="306" spans="1:53" s="324" customFormat="1" ht="34.5" customHeight="1">
      <c r="A306" s="384"/>
      <c r="B306" s="384"/>
      <c r="C306" s="384"/>
      <c r="D306" s="447"/>
      <c r="E306" s="448"/>
      <c r="F306" s="447"/>
      <c r="G306" s="447"/>
      <c r="H306" s="447"/>
      <c r="I306" s="447"/>
      <c r="J306" s="447"/>
      <c r="K306" s="447"/>
      <c r="L306" s="447"/>
      <c r="M306" s="447"/>
      <c r="N306" s="447"/>
      <c r="O306" s="447"/>
      <c r="P306" s="447"/>
      <c r="Q306" s="447"/>
      <c r="R306" s="447"/>
      <c r="S306" s="447"/>
      <c r="T306" s="447"/>
      <c r="U306" s="384"/>
      <c r="V306" s="384"/>
      <c r="W306" s="384"/>
      <c r="X306" s="384"/>
      <c r="Y306" s="384"/>
      <c r="Z306" s="384"/>
      <c r="AA306" s="384"/>
      <c r="AB306" s="384"/>
      <c r="AC306" s="447"/>
      <c r="AD306" s="447"/>
      <c r="AE306" s="447"/>
      <c r="AF306" s="447"/>
      <c r="AG306" s="447"/>
      <c r="AH306" s="447"/>
      <c r="AI306" s="405" t="s">
        <v>1721</v>
      </c>
      <c r="AJ306" s="406">
        <v>170204</v>
      </c>
      <c r="AQ306" s="325"/>
      <c r="AR306" s="384"/>
      <c r="AS306" s="384"/>
      <c r="AT306" s="384"/>
      <c r="AU306" s="384"/>
      <c r="AV306" s="384"/>
      <c r="AW306" s="384"/>
      <c r="AY306" s="447"/>
      <c r="AZ306" s="447"/>
      <c r="BA306" s="447"/>
    </row>
    <row r="307" spans="1:53" s="324" customFormat="1" ht="34.5" customHeight="1">
      <c r="A307" s="384"/>
      <c r="B307" s="384"/>
      <c r="C307" s="384"/>
      <c r="D307" s="447"/>
      <c r="E307" s="448"/>
      <c r="F307" s="447"/>
      <c r="G307" s="447"/>
      <c r="H307" s="447"/>
      <c r="I307" s="447"/>
      <c r="J307" s="447"/>
      <c r="K307" s="447"/>
      <c r="L307" s="447"/>
      <c r="M307" s="447"/>
      <c r="N307" s="447"/>
      <c r="O307" s="447"/>
      <c r="P307" s="447"/>
      <c r="Q307" s="447"/>
      <c r="R307" s="447"/>
      <c r="S307" s="447"/>
      <c r="T307" s="447"/>
      <c r="U307" s="384"/>
      <c r="V307" s="384"/>
      <c r="W307" s="384"/>
      <c r="X307" s="384"/>
      <c r="Y307" s="384"/>
      <c r="Z307" s="384"/>
      <c r="AA307" s="384"/>
      <c r="AB307" s="384"/>
      <c r="AC307" s="447"/>
      <c r="AD307" s="447"/>
      <c r="AE307" s="447"/>
      <c r="AF307" s="447"/>
      <c r="AG307" s="447"/>
      <c r="AH307" s="447"/>
      <c r="AI307" s="405" t="s">
        <v>1614</v>
      </c>
      <c r="AJ307" s="406">
        <v>170205</v>
      </c>
      <c r="AQ307" s="325"/>
      <c r="AR307" s="384"/>
      <c r="AS307" s="384"/>
      <c r="AT307" s="384"/>
      <c r="AU307" s="384"/>
      <c r="AV307" s="384"/>
      <c r="AW307" s="384"/>
      <c r="AY307" s="447"/>
      <c r="AZ307" s="447"/>
      <c r="BA307" s="447"/>
    </row>
    <row r="308" spans="1:53" s="324" customFormat="1" ht="34.5" customHeight="1">
      <c r="A308" s="384"/>
      <c r="B308" s="384"/>
      <c r="C308" s="384"/>
      <c r="D308" s="447"/>
      <c r="E308" s="448"/>
      <c r="F308" s="447"/>
      <c r="G308" s="447"/>
      <c r="H308" s="447"/>
      <c r="I308" s="447"/>
      <c r="J308" s="447"/>
      <c r="K308" s="447"/>
      <c r="L308" s="447"/>
      <c r="M308" s="447"/>
      <c r="N308" s="447"/>
      <c r="O308" s="447"/>
      <c r="P308" s="447"/>
      <c r="Q308" s="447"/>
      <c r="R308" s="447"/>
      <c r="S308" s="447"/>
      <c r="T308" s="447"/>
      <c r="U308" s="384"/>
      <c r="V308" s="384"/>
      <c r="W308" s="384"/>
      <c r="X308" s="384"/>
      <c r="Y308" s="384"/>
      <c r="Z308" s="384"/>
      <c r="AA308" s="384"/>
      <c r="AB308" s="384"/>
      <c r="AC308" s="447"/>
      <c r="AD308" s="447"/>
      <c r="AE308" s="447"/>
      <c r="AF308" s="447"/>
      <c r="AG308" s="447"/>
      <c r="AH308" s="447"/>
      <c r="AI308" s="405" t="s">
        <v>1616</v>
      </c>
      <c r="AJ308" s="406">
        <v>170206</v>
      </c>
      <c r="AQ308" s="325"/>
      <c r="AR308" s="384"/>
      <c r="AS308" s="384"/>
      <c r="AT308" s="384"/>
      <c r="AU308" s="384"/>
      <c r="AV308" s="384"/>
      <c r="AW308" s="384"/>
      <c r="AY308" s="447"/>
      <c r="AZ308" s="447"/>
      <c r="BA308" s="447"/>
    </row>
    <row r="309" spans="1:53" s="324" customFormat="1" ht="34.5" customHeight="1">
      <c r="A309" s="384"/>
      <c r="B309" s="384"/>
      <c r="C309" s="384"/>
      <c r="D309" s="447"/>
      <c r="E309" s="448"/>
      <c r="F309" s="447"/>
      <c r="G309" s="447"/>
      <c r="H309" s="447"/>
      <c r="I309" s="447"/>
      <c r="J309" s="447"/>
      <c r="K309" s="447"/>
      <c r="L309" s="447"/>
      <c r="M309" s="447"/>
      <c r="N309" s="447"/>
      <c r="O309" s="447"/>
      <c r="P309" s="447"/>
      <c r="Q309" s="447"/>
      <c r="R309" s="447"/>
      <c r="S309" s="447"/>
      <c r="T309" s="447"/>
      <c r="U309" s="384"/>
      <c r="V309" s="384"/>
      <c r="W309" s="384"/>
      <c r="X309" s="384"/>
      <c r="Y309" s="384"/>
      <c r="Z309" s="384"/>
      <c r="AA309" s="384"/>
      <c r="AB309" s="384"/>
      <c r="AC309" s="447"/>
      <c r="AD309" s="447"/>
      <c r="AE309" s="447"/>
      <c r="AF309" s="447"/>
      <c r="AG309" s="447"/>
      <c r="AH309" s="447"/>
      <c r="AI309" s="405" t="s">
        <v>1722</v>
      </c>
      <c r="AJ309" s="406">
        <v>170207</v>
      </c>
      <c r="AQ309" s="325"/>
      <c r="AR309" s="384"/>
      <c r="AS309" s="384"/>
      <c r="AT309" s="384"/>
      <c r="AU309" s="384"/>
      <c r="AV309" s="384"/>
      <c r="AW309" s="384"/>
      <c r="AY309" s="447"/>
      <c r="AZ309" s="447"/>
      <c r="BA309" s="447"/>
    </row>
    <row r="310" spans="1:53" s="324" customFormat="1" ht="34.5" customHeight="1">
      <c r="A310" s="384"/>
      <c r="B310" s="384"/>
      <c r="C310" s="384"/>
      <c r="D310" s="447"/>
      <c r="E310" s="448"/>
      <c r="F310" s="447"/>
      <c r="G310" s="447"/>
      <c r="H310" s="447"/>
      <c r="I310" s="447"/>
      <c r="J310" s="447"/>
      <c r="K310" s="447"/>
      <c r="L310" s="447"/>
      <c r="M310" s="447"/>
      <c r="N310" s="447"/>
      <c r="O310" s="447"/>
      <c r="P310" s="447"/>
      <c r="Q310" s="447"/>
      <c r="R310" s="447"/>
      <c r="S310" s="447"/>
      <c r="T310" s="447"/>
      <c r="U310" s="384"/>
      <c r="V310" s="384"/>
      <c r="W310" s="384"/>
      <c r="X310" s="384"/>
      <c r="Y310" s="384"/>
      <c r="Z310" s="384"/>
      <c r="AA310" s="384"/>
      <c r="AB310" s="384"/>
      <c r="AC310" s="447"/>
      <c r="AD310" s="447"/>
      <c r="AE310" s="447"/>
      <c r="AF310" s="447"/>
      <c r="AG310" s="447"/>
      <c r="AH310" s="447"/>
      <c r="AI310" s="405" t="s">
        <v>1723</v>
      </c>
      <c r="AJ310" s="406">
        <v>170215</v>
      </c>
      <c r="AQ310" s="325"/>
      <c r="AR310" s="384"/>
      <c r="AS310" s="384"/>
      <c r="AT310" s="384"/>
      <c r="AU310" s="384"/>
      <c r="AV310" s="384"/>
      <c r="AW310" s="384"/>
      <c r="AY310" s="447"/>
      <c r="AZ310" s="447"/>
      <c r="BA310" s="447"/>
    </row>
    <row r="311" spans="1:53" s="324" customFormat="1" ht="34.5" customHeight="1">
      <c r="A311" s="384"/>
      <c r="B311" s="384"/>
      <c r="C311" s="384"/>
      <c r="D311" s="447"/>
      <c r="E311" s="448"/>
      <c r="F311" s="447"/>
      <c r="G311" s="447"/>
      <c r="H311" s="447"/>
      <c r="I311" s="447"/>
      <c r="J311" s="447"/>
      <c r="K311" s="447"/>
      <c r="L311" s="447"/>
      <c r="M311" s="447"/>
      <c r="N311" s="447"/>
      <c r="O311" s="447"/>
      <c r="P311" s="447"/>
      <c r="Q311" s="447"/>
      <c r="R311" s="447"/>
      <c r="S311" s="447"/>
      <c r="T311" s="447"/>
      <c r="U311" s="384"/>
      <c r="V311" s="384"/>
      <c r="W311" s="384"/>
      <c r="X311" s="384"/>
      <c r="Y311" s="384"/>
      <c r="Z311" s="384"/>
      <c r="AA311" s="384"/>
      <c r="AB311" s="384"/>
      <c r="AC311" s="447"/>
      <c r="AD311" s="447"/>
      <c r="AE311" s="447"/>
      <c r="AF311" s="447"/>
      <c r="AG311" s="447"/>
      <c r="AH311" s="447"/>
      <c r="AI311" s="405" t="s">
        <v>1724</v>
      </c>
      <c r="AJ311" s="406">
        <v>170299</v>
      </c>
      <c r="AQ311" s="325"/>
      <c r="AR311" s="384"/>
      <c r="AS311" s="384"/>
      <c r="AT311" s="384"/>
      <c r="AU311" s="384"/>
      <c r="AV311" s="384"/>
      <c r="AW311" s="384"/>
      <c r="AY311" s="447"/>
      <c r="AZ311" s="447"/>
      <c r="BA311" s="447"/>
    </row>
    <row r="312" spans="1:53" s="324" customFormat="1" ht="34.5" customHeight="1">
      <c r="A312" s="384"/>
      <c r="B312" s="384"/>
      <c r="C312" s="384"/>
      <c r="D312" s="447"/>
      <c r="E312" s="448"/>
      <c r="F312" s="447"/>
      <c r="G312" s="447"/>
      <c r="H312" s="447"/>
      <c r="I312" s="447"/>
      <c r="J312" s="447"/>
      <c r="K312" s="447"/>
      <c r="L312" s="447"/>
      <c r="M312" s="447"/>
      <c r="N312" s="447"/>
      <c r="O312" s="447"/>
      <c r="P312" s="447"/>
      <c r="Q312" s="447"/>
      <c r="R312" s="447"/>
      <c r="S312" s="447"/>
      <c r="T312" s="447"/>
      <c r="U312" s="384"/>
      <c r="V312" s="384"/>
      <c r="W312" s="384"/>
      <c r="X312" s="384"/>
      <c r="Y312" s="384"/>
      <c r="Z312" s="384"/>
      <c r="AA312" s="384"/>
      <c r="AB312" s="384"/>
      <c r="AC312" s="447"/>
      <c r="AD312" s="447"/>
      <c r="AE312" s="447"/>
      <c r="AF312" s="447"/>
      <c r="AG312" s="447"/>
      <c r="AH312" s="447"/>
      <c r="AI312" s="405" t="s">
        <v>1725</v>
      </c>
      <c r="AJ312" s="406">
        <v>170300</v>
      </c>
      <c r="AQ312" s="325"/>
      <c r="AR312" s="384"/>
      <c r="AS312" s="384"/>
      <c r="AT312" s="384"/>
      <c r="AU312" s="384"/>
      <c r="AV312" s="384"/>
      <c r="AW312" s="384"/>
      <c r="AY312" s="447"/>
      <c r="AZ312" s="447"/>
      <c r="BA312" s="447"/>
    </row>
    <row r="313" spans="1:53" s="324" customFormat="1" ht="34.5" customHeight="1">
      <c r="A313" s="384"/>
      <c r="B313" s="384"/>
      <c r="C313" s="384"/>
      <c r="D313" s="447"/>
      <c r="E313" s="448"/>
      <c r="F313" s="447"/>
      <c r="G313" s="447"/>
      <c r="H313" s="447"/>
      <c r="I313" s="447"/>
      <c r="J313" s="447"/>
      <c r="K313" s="447"/>
      <c r="L313" s="447"/>
      <c r="M313" s="447"/>
      <c r="N313" s="447"/>
      <c r="O313" s="447"/>
      <c r="P313" s="447"/>
      <c r="Q313" s="447"/>
      <c r="R313" s="447"/>
      <c r="S313" s="447"/>
      <c r="T313" s="447"/>
      <c r="U313" s="384"/>
      <c r="V313" s="384"/>
      <c r="W313" s="384"/>
      <c r="X313" s="384"/>
      <c r="Y313" s="384"/>
      <c r="Z313" s="384"/>
      <c r="AA313" s="384"/>
      <c r="AB313" s="384"/>
      <c r="AC313" s="447"/>
      <c r="AD313" s="447"/>
      <c r="AE313" s="447"/>
      <c r="AF313" s="447"/>
      <c r="AG313" s="447"/>
      <c r="AH313" s="447"/>
      <c r="AI313" s="405" t="s">
        <v>1726</v>
      </c>
      <c r="AJ313" s="406">
        <v>170301</v>
      </c>
      <c r="AQ313" s="325"/>
      <c r="AR313" s="384"/>
      <c r="AS313" s="384"/>
      <c r="AT313" s="384"/>
      <c r="AU313" s="384"/>
      <c r="AV313" s="384"/>
      <c r="AW313" s="384"/>
      <c r="AY313" s="447"/>
      <c r="AZ313" s="447"/>
      <c r="BA313" s="447"/>
    </row>
    <row r="314" spans="1:53" s="324" customFormat="1" ht="34.5" customHeight="1">
      <c r="A314" s="384"/>
      <c r="B314" s="384"/>
      <c r="C314" s="384"/>
      <c r="D314" s="447"/>
      <c r="E314" s="448"/>
      <c r="F314" s="447"/>
      <c r="G314" s="447"/>
      <c r="H314" s="447"/>
      <c r="I314" s="447"/>
      <c r="J314" s="447"/>
      <c r="K314" s="447"/>
      <c r="L314" s="447"/>
      <c r="M314" s="447"/>
      <c r="N314" s="447"/>
      <c r="O314" s="447"/>
      <c r="P314" s="447"/>
      <c r="Q314" s="447"/>
      <c r="R314" s="447"/>
      <c r="S314" s="447"/>
      <c r="T314" s="447"/>
      <c r="U314" s="384"/>
      <c r="V314" s="384"/>
      <c r="W314" s="384"/>
      <c r="X314" s="384"/>
      <c r="Y314" s="384"/>
      <c r="Z314" s="384"/>
      <c r="AA314" s="384"/>
      <c r="AB314" s="384"/>
      <c r="AC314" s="447"/>
      <c r="AD314" s="447"/>
      <c r="AE314" s="447"/>
      <c r="AF314" s="447"/>
      <c r="AG314" s="447"/>
      <c r="AH314" s="447"/>
      <c r="AI314" s="405" t="s">
        <v>1727</v>
      </c>
      <c r="AJ314" s="406">
        <v>170302</v>
      </c>
      <c r="AQ314" s="325"/>
      <c r="AR314" s="384"/>
      <c r="AS314" s="384"/>
      <c r="AT314" s="384"/>
      <c r="AU314" s="384"/>
      <c r="AV314" s="384"/>
      <c r="AW314" s="384"/>
      <c r="AY314" s="447"/>
      <c r="AZ314" s="447"/>
      <c r="BA314" s="447"/>
    </row>
    <row r="315" spans="1:53" s="324" customFormat="1" ht="34.5" customHeight="1">
      <c r="A315" s="384"/>
      <c r="B315" s="384"/>
      <c r="C315" s="384"/>
      <c r="D315" s="447"/>
      <c r="E315" s="448"/>
      <c r="F315" s="447"/>
      <c r="G315" s="447"/>
      <c r="H315" s="447"/>
      <c r="I315" s="447"/>
      <c r="J315" s="447"/>
      <c r="K315" s="447"/>
      <c r="L315" s="447"/>
      <c r="M315" s="447"/>
      <c r="N315" s="447"/>
      <c r="O315" s="447"/>
      <c r="P315" s="447"/>
      <c r="Q315" s="447"/>
      <c r="R315" s="447"/>
      <c r="S315" s="447"/>
      <c r="T315" s="447"/>
      <c r="U315" s="384"/>
      <c r="V315" s="384"/>
      <c r="W315" s="384"/>
      <c r="X315" s="384"/>
      <c r="Y315" s="384"/>
      <c r="Z315" s="384"/>
      <c r="AA315" s="384"/>
      <c r="AB315" s="384"/>
      <c r="AC315" s="447"/>
      <c r="AD315" s="447"/>
      <c r="AE315" s="447"/>
      <c r="AF315" s="447"/>
      <c r="AG315" s="447"/>
      <c r="AH315" s="447"/>
      <c r="AI315" s="405" t="s">
        <v>1728</v>
      </c>
      <c r="AJ315" s="406">
        <v>170303</v>
      </c>
      <c r="AQ315" s="325"/>
      <c r="AR315" s="384"/>
      <c r="AS315" s="384"/>
      <c r="AT315" s="384"/>
      <c r="AU315" s="384"/>
      <c r="AV315" s="384"/>
      <c r="AW315" s="384"/>
      <c r="AY315" s="447"/>
      <c r="AZ315" s="447"/>
      <c r="BA315" s="447"/>
    </row>
    <row r="316" spans="1:53" s="324" customFormat="1" ht="34.5" customHeight="1">
      <c r="A316" s="384"/>
      <c r="B316" s="384"/>
      <c r="C316" s="384"/>
      <c r="D316" s="447"/>
      <c r="E316" s="448"/>
      <c r="F316" s="447"/>
      <c r="G316" s="447"/>
      <c r="H316" s="447"/>
      <c r="I316" s="447"/>
      <c r="J316" s="447"/>
      <c r="K316" s="447"/>
      <c r="L316" s="447"/>
      <c r="M316" s="447"/>
      <c r="N316" s="447"/>
      <c r="O316" s="447"/>
      <c r="P316" s="447"/>
      <c r="Q316" s="447"/>
      <c r="R316" s="447"/>
      <c r="S316" s="447"/>
      <c r="T316" s="447"/>
      <c r="U316" s="384"/>
      <c r="V316" s="384"/>
      <c r="W316" s="384"/>
      <c r="X316" s="384"/>
      <c r="Y316" s="384"/>
      <c r="Z316" s="384"/>
      <c r="AA316" s="384"/>
      <c r="AB316" s="384"/>
      <c r="AC316" s="447"/>
      <c r="AD316" s="447"/>
      <c r="AE316" s="447"/>
      <c r="AF316" s="447"/>
      <c r="AG316" s="447"/>
      <c r="AH316" s="447"/>
      <c r="AI316" s="405" t="s">
        <v>1729</v>
      </c>
      <c r="AJ316" s="406">
        <v>170305</v>
      </c>
      <c r="AQ316" s="325"/>
      <c r="AR316" s="384"/>
      <c r="AS316" s="384"/>
      <c r="AT316" s="384"/>
      <c r="AU316" s="384"/>
      <c r="AV316" s="384"/>
      <c r="AW316" s="384"/>
      <c r="AY316" s="447"/>
      <c r="AZ316" s="447"/>
      <c r="BA316" s="447"/>
    </row>
    <row r="317" spans="1:53" s="324" customFormat="1" ht="34.5" customHeight="1">
      <c r="A317" s="384"/>
      <c r="B317" s="384"/>
      <c r="C317" s="384"/>
      <c r="D317" s="447"/>
      <c r="E317" s="448"/>
      <c r="F317" s="447"/>
      <c r="G317" s="447"/>
      <c r="H317" s="447"/>
      <c r="I317" s="447"/>
      <c r="J317" s="447"/>
      <c r="K317" s="447"/>
      <c r="L317" s="447"/>
      <c r="M317" s="447"/>
      <c r="N317" s="447"/>
      <c r="O317" s="447"/>
      <c r="P317" s="447"/>
      <c r="Q317" s="447"/>
      <c r="R317" s="447"/>
      <c r="S317" s="447"/>
      <c r="T317" s="447"/>
      <c r="U317" s="384"/>
      <c r="V317" s="384"/>
      <c r="W317" s="384"/>
      <c r="X317" s="384"/>
      <c r="Y317" s="384"/>
      <c r="Z317" s="384"/>
      <c r="AA317" s="384"/>
      <c r="AB317" s="384"/>
      <c r="AC317" s="447"/>
      <c r="AD317" s="447"/>
      <c r="AE317" s="447"/>
      <c r="AF317" s="447"/>
      <c r="AG317" s="447"/>
      <c r="AH317" s="447"/>
      <c r="AI317" s="405" t="s">
        <v>1730</v>
      </c>
      <c r="AJ317" s="406">
        <v>170306</v>
      </c>
      <c r="AQ317" s="325"/>
      <c r="AR317" s="384"/>
      <c r="AS317" s="384"/>
      <c r="AT317" s="384"/>
      <c r="AU317" s="384"/>
      <c r="AV317" s="384"/>
      <c r="AW317" s="384"/>
      <c r="AY317" s="447"/>
      <c r="AZ317" s="447"/>
      <c r="BA317" s="447"/>
    </row>
    <row r="318" spans="1:53" s="324" customFormat="1" ht="34.5" customHeight="1">
      <c r="A318" s="384"/>
      <c r="B318" s="384"/>
      <c r="C318" s="384"/>
      <c r="D318" s="447"/>
      <c r="E318" s="448"/>
      <c r="F318" s="447"/>
      <c r="G318" s="447"/>
      <c r="H318" s="447"/>
      <c r="I318" s="447"/>
      <c r="J318" s="447"/>
      <c r="K318" s="447"/>
      <c r="L318" s="447"/>
      <c r="M318" s="447"/>
      <c r="N318" s="447"/>
      <c r="O318" s="447"/>
      <c r="P318" s="447"/>
      <c r="Q318" s="447"/>
      <c r="R318" s="447"/>
      <c r="S318" s="447"/>
      <c r="T318" s="447"/>
      <c r="U318" s="384"/>
      <c r="V318" s="384"/>
      <c r="W318" s="384"/>
      <c r="X318" s="384"/>
      <c r="Y318" s="384"/>
      <c r="Z318" s="384"/>
      <c r="AA318" s="384"/>
      <c r="AB318" s="384"/>
      <c r="AC318" s="447"/>
      <c r="AD318" s="447"/>
      <c r="AE318" s="447"/>
      <c r="AF318" s="447"/>
      <c r="AG318" s="447"/>
      <c r="AH318" s="447"/>
      <c r="AI318" s="405" t="s">
        <v>1731</v>
      </c>
      <c r="AJ318" s="406">
        <v>170310</v>
      </c>
      <c r="AQ318" s="325"/>
      <c r="AR318" s="384"/>
      <c r="AS318" s="384"/>
      <c r="AT318" s="384"/>
      <c r="AU318" s="384"/>
      <c r="AV318" s="384"/>
      <c r="AW318" s="384"/>
      <c r="AY318" s="447"/>
      <c r="AZ318" s="447"/>
      <c r="BA318" s="447"/>
    </row>
    <row r="319" spans="1:53" s="324" customFormat="1" ht="34.5" customHeight="1">
      <c r="A319" s="384"/>
      <c r="B319" s="384"/>
      <c r="C319" s="384"/>
      <c r="D319" s="447"/>
      <c r="E319" s="448"/>
      <c r="F319" s="447"/>
      <c r="G319" s="447"/>
      <c r="H319" s="447"/>
      <c r="I319" s="447"/>
      <c r="J319" s="447"/>
      <c r="K319" s="447"/>
      <c r="L319" s="447"/>
      <c r="M319" s="447"/>
      <c r="N319" s="447"/>
      <c r="O319" s="447"/>
      <c r="P319" s="447"/>
      <c r="Q319" s="447"/>
      <c r="R319" s="447"/>
      <c r="S319" s="447"/>
      <c r="T319" s="447"/>
      <c r="U319" s="384"/>
      <c r="V319" s="384"/>
      <c r="W319" s="384"/>
      <c r="X319" s="384"/>
      <c r="Y319" s="384"/>
      <c r="Z319" s="384"/>
      <c r="AA319" s="384"/>
      <c r="AB319" s="384"/>
      <c r="AC319" s="447"/>
      <c r="AD319" s="447"/>
      <c r="AE319" s="447"/>
      <c r="AF319" s="447"/>
      <c r="AG319" s="447"/>
      <c r="AH319" s="447"/>
      <c r="AI319" s="405" t="s">
        <v>1732</v>
      </c>
      <c r="AJ319" s="406">
        <v>170311</v>
      </c>
      <c r="AQ319" s="325"/>
      <c r="AR319" s="384"/>
      <c r="AS319" s="384"/>
      <c r="AT319" s="384"/>
      <c r="AU319" s="384"/>
      <c r="AV319" s="384"/>
      <c r="AW319" s="384"/>
      <c r="AY319" s="447"/>
      <c r="AZ319" s="447"/>
      <c r="BA319" s="447"/>
    </row>
    <row r="320" spans="1:53" s="324" customFormat="1" ht="34.5" customHeight="1">
      <c r="A320" s="384"/>
      <c r="B320" s="384"/>
      <c r="C320" s="384"/>
      <c r="D320" s="447"/>
      <c r="E320" s="448"/>
      <c r="F320" s="447"/>
      <c r="G320" s="447"/>
      <c r="H320" s="447"/>
      <c r="I320" s="447"/>
      <c r="J320" s="447"/>
      <c r="K320" s="447"/>
      <c r="L320" s="447"/>
      <c r="M320" s="447"/>
      <c r="N320" s="447"/>
      <c r="O320" s="447"/>
      <c r="P320" s="447"/>
      <c r="Q320" s="447"/>
      <c r="R320" s="447"/>
      <c r="S320" s="447"/>
      <c r="T320" s="447"/>
      <c r="U320" s="384"/>
      <c r="V320" s="384"/>
      <c r="W320" s="384"/>
      <c r="X320" s="384"/>
      <c r="Y320" s="384"/>
      <c r="Z320" s="384"/>
      <c r="AA320" s="384"/>
      <c r="AB320" s="384"/>
      <c r="AC320" s="447"/>
      <c r="AD320" s="447"/>
      <c r="AE320" s="447"/>
      <c r="AF320" s="447"/>
      <c r="AG320" s="447"/>
      <c r="AH320" s="447"/>
      <c r="AI320" s="405" t="s">
        <v>1733</v>
      </c>
      <c r="AJ320" s="406">
        <v>170312</v>
      </c>
      <c r="AQ320" s="325"/>
      <c r="AR320" s="384"/>
      <c r="AS320" s="384"/>
      <c r="AT320" s="384"/>
      <c r="AU320" s="384"/>
      <c r="AV320" s="384"/>
      <c r="AW320" s="384"/>
      <c r="AY320" s="447"/>
      <c r="AZ320" s="447"/>
      <c r="BA320" s="447"/>
    </row>
    <row r="321" spans="1:53" s="324" customFormat="1" ht="34.5" customHeight="1">
      <c r="A321" s="384"/>
      <c r="B321" s="384"/>
      <c r="C321" s="384"/>
      <c r="D321" s="447"/>
      <c r="E321" s="448"/>
      <c r="F321" s="447"/>
      <c r="G321" s="447"/>
      <c r="H321" s="447"/>
      <c r="I321" s="447"/>
      <c r="J321" s="447"/>
      <c r="K321" s="447"/>
      <c r="L321" s="447"/>
      <c r="M321" s="447"/>
      <c r="N321" s="447"/>
      <c r="O321" s="447"/>
      <c r="P321" s="447"/>
      <c r="Q321" s="447"/>
      <c r="R321" s="447"/>
      <c r="S321" s="447"/>
      <c r="T321" s="447"/>
      <c r="U321" s="384"/>
      <c r="V321" s="384"/>
      <c r="W321" s="384"/>
      <c r="X321" s="384"/>
      <c r="Y321" s="384"/>
      <c r="Z321" s="384"/>
      <c r="AA321" s="384"/>
      <c r="AB321" s="384"/>
      <c r="AC321" s="447"/>
      <c r="AD321" s="447"/>
      <c r="AE321" s="447"/>
      <c r="AF321" s="447"/>
      <c r="AG321" s="447"/>
      <c r="AH321" s="447"/>
      <c r="AI321" s="405" t="s">
        <v>1734</v>
      </c>
      <c r="AJ321" s="406">
        <v>170313</v>
      </c>
      <c r="AQ321" s="325"/>
      <c r="AR321" s="384"/>
      <c r="AS321" s="384"/>
      <c r="AT321" s="384"/>
      <c r="AU321" s="384"/>
      <c r="AV321" s="384"/>
      <c r="AW321" s="384"/>
      <c r="AY321" s="447"/>
      <c r="AZ321" s="447"/>
      <c r="BA321" s="447"/>
    </row>
    <row r="322" spans="1:53" s="324" customFormat="1" ht="34.5" customHeight="1">
      <c r="A322" s="384"/>
      <c r="B322" s="384"/>
      <c r="C322" s="384"/>
      <c r="D322" s="447"/>
      <c r="E322" s="448"/>
      <c r="F322" s="447"/>
      <c r="G322" s="447"/>
      <c r="H322" s="447"/>
      <c r="I322" s="447"/>
      <c r="J322" s="447"/>
      <c r="K322" s="447"/>
      <c r="L322" s="447"/>
      <c r="M322" s="447"/>
      <c r="N322" s="447"/>
      <c r="O322" s="447"/>
      <c r="P322" s="447"/>
      <c r="Q322" s="447"/>
      <c r="R322" s="447"/>
      <c r="S322" s="447"/>
      <c r="T322" s="447"/>
      <c r="U322" s="384"/>
      <c r="V322" s="384"/>
      <c r="W322" s="384"/>
      <c r="X322" s="384"/>
      <c r="Y322" s="384"/>
      <c r="Z322" s="384"/>
      <c r="AA322" s="384"/>
      <c r="AB322" s="384"/>
      <c r="AC322" s="447"/>
      <c r="AD322" s="447"/>
      <c r="AE322" s="447"/>
      <c r="AF322" s="447"/>
      <c r="AG322" s="447"/>
      <c r="AH322" s="447"/>
      <c r="AI322" s="405" t="s">
        <v>1735</v>
      </c>
      <c r="AJ322" s="406">
        <v>170314</v>
      </c>
      <c r="AQ322" s="325"/>
      <c r="AR322" s="384"/>
      <c r="AS322" s="384"/>
      <c r="AT322" s="384"/>
      <c r="AU322" s="384"/>
      <c r="AV322" s="384"/>
      <c r="AW322" s="384"/>
      <c r="AY322" s="447"/>
      <c r="AZ322" s="447"/>
      <c r="BA322" s="447"/>
    </row>
    <row r="323" spans="1:53" s="324" customFormat="1" ht="34.5" customHeight="1">
      <c r="A323" s="384"/>
      <c r="B323" s="384"/>
      <c r="C323" s="384"/>
      <c r="D323" s="447"/>
      <c r="E323" s="448"/>
      <c r="F323" s="447"/>
      <c r="G323" s="447"/>
      <c r="H323" s="447"/>
      <c r="I323" s="447"/>
      <c r="J323" s="447"/>
      <c r="K323" s="447"/>
      <c r="L323" s="447"/>
      <c r="M323" s="447"/>
      <c r="N323" s="447"/>
      <c r="O323" s="447"/>
      <c r="P323" s="447"/>
      <c r="Q323" s="447"/>
      <c r="R323" s="447"/>
      <c r="S323" s="447"/>
      <c r="T323" s="447"/>
      <c r="U323" s="384"/>
      <c r="V323" s="384"/>
      <c r="W323" s="384"/>
      <c r="X323" s="384"/>
      <c r="Y323" s="384"/>
      <c r="Z323" s="384"/>
      <c r="AA323" s="384"/>
      <c r="AB323" s="384"/>
      <c r="AC323" s="447"/>
      <c r="AD323" s="447"/>
      <c r="AE323" s="447"/>
      <c r="AF323" s="447"/>
      <c r="AG323" s="447"/>
      <c r="AH323" s="447"/>
      <c r="AI323" s="405" t="s">
        <v>1736</v>
      </c>
      <c r="AJ323" s="406">
        <v>170315</v>
      </c>
      <c r="AQ323" s="325"/>
      <c r="AR323" s="384"/>
      <c r="AS323" s="384"/>
      <c r="AT323" s="384"/>
      <c r="AU323" s="384"/>
      <c r="AV323" s="384"/>
      <c r="AW323" s="384"/>
      <c r="AY323" s="447"/>
      <c r="AZ323" s="447"/>
      <c r="BA323" s="447"/>
    </row>
    <row r="324" spans="1:53" s="324" customFormat="1" ht="34.5" customHeight="1">
      <c r="A324" s="384"/>
      <c r="B324" s="384"/>
      <c r="C324" s="384"/>
      <c r="D324" s="447"/>
      <c r="E324" s="448"/>
      <c r="F324" s="447"/>
      <c r="G324" s="447"/>
      <c r="H324" s="447"/>
      <c r="I324" s="447"/>
      <c r="J324" s="447"/>
      <c r="K324" s="447"/>
      <c r="L324" s="447"/>
      <c r="M324" s="447"/>
      <c r="N324" s="447"/>
      <c r="O324" s="447"/>
      <c r="P324" s="447"/>
      <c r="Q324" s="447"/>
      <c r="R324" s="447"/>
      <c r="S324" s="447"/>
      <c r="T324" s="447"/>
      <c r="U324" s="384"/>
      <c r="V324" s="384"/>
      <c r="W324" s="384"/>
      <c r="X324" s="384"/>
      <c r="Y324" s="384"/>
      <c r="Z324" s="384"/>
      <c r="AA324" s="384"/>
      <c r="AB324" s="384"/>
      <c r="AC324" s="447"/>
      <c r="AD324" s="447"/>
      <c r="AE324" s="447"/>
      <c r="AF324" s="447"/>
      <c r="AG324" s="447"/>
      <c r="AH324" s="447"/>
      <c r="AI324" s="405" t="s">
        <v>1737</v>
      </c>
      <c r="AJ324" s="406">
        <v>170399</v>
      </c>
      <c r="AQ324" s="325"/>
      <c r="AR324" s="384"/>
      <c r="AS324" s="384"/>
      <c r="AT324" s="384"/>
      <c r="AU324" s="384"/>
      <c r="AV324" s="384"/>
      <c r="AW324" s="384"/>
      <c r="AY324" s="447"/>
      <c r="AZ324" s="447"/>
      <c r="BA324" s="447"/>
    </row>
    <row r="325" spans="1:53" s="324" customFormat="1" ht="34.5" customHeight="1">
      <c r="A325" s="384"/>
      <c r="B325" s="384"/>
      <c r="C325" s="384"/>
      <c r="D325" s="447"/>
      <c r="E325" s="448"/>
      <c r="F325" s="447"/>
      <c r="G325" s="447"/>
      <c r="H325" s="447"/>
      <c r="I325" s="447"/>
      <c r="J325" s="447"/>
      <c r="K325" s="447"/>
      <c r="L325" s="447"/>
      <c r="M325" s="447"/>
      <c r="N325" s="447"/>
      <c r="O325" s="447"/>
      <c r="P325" s="447"/>
      <c r="Q325" s="447"/>
      <c r="R325" s="447"/>
      <c r="S325" s="447"/>
      <c r="T325" s="447"/>
      <c r="U325" s="384"/>
      <c r="V325" s="384"/>
      <c r="W325" s="384"/>
      <c r="X325" s="384"/>
      <c r="Y325" s="384"/>
      <c r="Z325" s="384"/>
      <c r="AA325" s="384"/>
      <c r="AB325" s="384"/>
      <c r="AC325" s="447"/>
      <c r="AD325" s="447"/>
      <c r="AE325" s="447"/>
      <c r="AF325" s="447"/>
      <c r="AG325" s="447"/>
      <c r="AH325" s="447"/>
      <c r="AI325" s="405" t="s">
        <v>1738</v>
      </c>
      <c r="AJ325" s="406">
        <v>170400</v>
      </c>
      <c r="AQ325" s="325"/>
      <c r="AR325" s="384"/>
      <c r="AS325" s="384"/>
      <c r="AT325" s="384"/>
      <c r="AU325" s="384"/>
      <c r="AV325" s="384"/>
      <c r="AW325" s="384"/>
      <c r="AY325" s="447"/>
      <c r="AZ325" s="447"/>
      <c r="BA325" s="447"/>
    </row>
    <row r="326" spans="1:53" s="324" customFormat="1" ht="34.5" customHeight="1">
      <c r="A326" s="384"/>
      <c r="B326" s="384"/>
      <c r="C326" s="384"/>
      <c r="D326" s="447"/>
      <c r="E326" s="448"/>
      <c r="F326" s="447"/>
      <c r="G326" s="447"/>
      <c r="H326" s="447"/>
      <c r="I326" s="447"/>
      <c r="J326" s="447"/>
      <c r="K326" s="447"/>
      <c r="L326" s="447"/>
      <c r="M326" s="447"/>
      <c r="N326" s="447"/>
      <c r="O326" s="447"/>
      <c r="P326" s="447"/>
      <c r="Q326" s="447"/>
      <c r="R326" s="447"/>
      <c r="S326" s="447"/>
      <c r="T326" s="447"/>
      <c r="U326" s="384"/>
      <c r="V326" s="384"/>
      <c r="W326" s="384"/>
      <c r="X326" s="384"/>
      <c r="Y326" s="384"/>
      <c r="Z326" s="384"/>
      <c r="AA326" s="384"/>
      <c r="AB326" s="384"/>
      <c r="AC326" s="447"/>
      <c r="AD326" s="447"/>
      <c r="AE326" s="447"/>
      <c r="AF326" s="447"/>
      <c r="AG326" s="447"/>
      <c r="AH326" s="447"/>
      <c r="AI326" s="405" t="s">
        <v>1739</v>
      </c>
      <c r="AJ326" s="406">
        <v>170401</v>
      </c>
      <c r="AQ326" s="325"/>
      <c r="AR326" s="384"/>
      <c r="AS326" s="384"/>
      <c r="AT326" s="384"/>
      <c r="AU326" s="384"/>
      <c r="AV326" s="384"/>
      <c r="AW326" s="384"/>
      <c r="AY326" s="447"/>
      <c r="AZ326" s="447"/>
      <c r="BA326" s="447"/>
    </row>
    <row r="327" spans="1:53" s="324" customFormat="1" ht="34.5" customHeight="1">
      <c r="A327" s="384"/>
      <c r="B327" s="384"/>
      <c r="C327" s="384"/>
      <c r="D327" s="447"/>
      <c r="E327" s="448"/>
      <c r="F327" s="447"/>
      <c r="G327" s="447"/>
      <c r="H327" s="447"/>
      <c r="I327" s="447"/>
      <c r="J327" s="447"/>
      <c r="K327" s="447"/>
      <c r="L327" s="447"/>
      <c r="M327" s="447"/>
      <c r="N327" s="447"/>
      <c r="O327" s="447"/>
      <c r="P327" s="447"/>
      <c r="Q327" s="447"/>
      <c r="R327" s="447"/>
      <c r="S327" s="447"/>
      <c r="T327" s="447"/>
      <c r="U327" s="384"/>
      <c r="V327" s="384"/>
      <c r="W327" s="384"/>
      <c r="X327" s="384"/>
      <c r="Y327" s="384"/>
      <c r="Z327" s="384"/>
      <c r="AA327" s="384"/>
      <c r="AB327" s="384"/>
      <c r="AC327" s="447"/>
      <c r="AD327" s="447"/>
      <c r="AE327" s="447"/>
      <c r="AF327" s="447"/>
      <c r="AG327" s="447"/>
      <c r="AH327" s="447"/>
      <c r="AI327" s="405" t="s">
        <v>1740</v>
      </c>
      <c r="AJ327" s="406">
        <v>170402</v>
      </c>
      <c r="AQ327" s="325"/>
      <c r="AR327" s="384"/>
      <c r="AS327" s="384"/>
      <c r="AT327" s="384"/>
      <c r="AU327" s="384"/>
      <c r="AV327" s="384"/>
      <c r="AW327" s="384"/>
      <c r="AY327" s="447"/>
      <c r="AZ327" s="447"/>
      <c r="BA327" s="447"/>
    </row>
    <row r="328" spans="1:53" s="324" customFormat="1" ht="34.5" customHeight="1">
      <c r="A328" s="384"/>
      <c r="B328" s="384"/>
      <c r="C328" s="384"/>
      <c r="D328" s="447"/>
      <c r="E328" s="448"/>
      <c r="F328" s="447"/>
      <c r="G328" s="447"/>
      <c r="H328" s="447"/>
      <c r="I328" s="447"/>
      <c r="J328" s="447"/>
      <c r="K328" s="447"/>
      <c r="L328" s="447"/>
      <c r="M328" s="447"/>
      <c r="N328" s="447"/>
      <c r="O328" s="447"/>
      <c r="P328" s="447"/>
      <c r="Q328" s="447"/>
      <c r="R328" s="447"/>
      <c r="S328" s="447"/>
      <c r="T328" s="447"/>
      <c r="U328" s="384"/>
      <c r="V328" s="384"/>
      <c r="W328" s="384"/>
      <c r="X328" s="384"/>
      <c r="Y328" s="384"/>
      <c r="Z328" s="384"/>
      <c r="AA328" s="384"/>
      <c r="AB328" s="384"/>
      <c r="AC328" s="447"/>
      <c r="AD328" s="447"/>
      <c r="AE328" s="447"/>
      <c r="AF328" s="447"/>
      <c r="AG328" s="447"/>
      <c r="AH328" s="447"/>
      <c r="AI328" s="405" t="s">
        <v>1741</v>
      </c>
      <c r="AJ328" s="406">
        <v>170403</v>
      </c>
      <c r="AQ328" s="325"/>
      <c r="AR328" s="384"/>
      <c r="AS328" s="384"/>
      <c r="AT328" s="384"/>
      <c r="AU328" s="384"/>
      <c r="AV328" s="384"/>
      <c r="AW328" s="384"/>
      <c r="AY328" s="447"/>
      <c r="AZ328" s="447"/>
      <c r="BA328" s="447"/>
    </row>
    <row r="329" spans="1:53" s="324" customFormat="1" ht="34.5" customHeight="1">
      <c r="A329" s="384"/>
      <c r="B329" s="384"/>
      <c r="C329" s="384"/>
      <c r="D329" s="447"/>
      <c r="E329" s="448"/>
      <c r="F329" s="447"/>
      <c r="G329" s="447"/>
      <c r="H329" s="447"/>
      <c r="I329" s="447"/>
      <c r="J329" s="447"/>
      <c r="K329" s="447"/>
      <c r="L329" s="447"/>
      <c r="M329" s="447"/>
      <c r="N329" s="447"/>
      <c r="O329" s="447"/>
      <c r="P329" s="447"/>
      <c r="Q329" s="447"/>
      <c r="R329" s="447"/>
      <c r="S329" s="447"/>
      <c r="T329" s="447"/>
      <c r="U329" s="384"/>
      <c r="V329" s="384"/>
      <c r="W329" s="384"/>
      <c r="X329" s="384"/>
      <c r="Y329" s="384"/>
      <c r="Z329" s="384"/>
      <c r="AA329" s="384"/>
      <c r="AB329" s="384"/>
      <c r="AC329" s="447"/>
      <c r="AD329" s="447"/>
      <c r="AE329" s="447"/>
      <c r="AF329" s="447"/>
      <c r="AG329" s="447"/>
      <c r="AH329" s="447"/>
      <c r="AI329" s="405" t="s">
        <v>1742</v>
      </c>
      <c r="AJ329" s="406">
        <v>170404</v>
      </c>
      <c r="AQ329" s="325"/>
      <c r="AR329" s="384"/>
      <c r="AS329" s="384"/>
      <c r="AT329" s="384"/>
      <c r="AU329" s="384"/>
      <c r="AV329" s="384"/>
      <c r="AW329" s="384"/>
      <c r="AY329" s="447"/>
      <c r="AZ329" s="447"/>
      <c r="BA329" s="447"/>
    </row>
    <row r="330" spans="1:53" s="324" customFormat="1" ht="34.5" customHeight="1">
      <c r="A330" s="384"/>
      <c r="B330" s="384"/>
      <c r="C330" s="384"/>
      <c r="D330" s="447"/>
      <c r="E330" s="448"/>
      <c r="F330" s="447"/>
      <c r="G330" s="447"/>
      <c r="H330" s="447"/>
      <c r="I330" s="447"/>
      <c r="J330" s="447"/>
      <c r="K330" s="447"/>
      <c r="L330" s="447"/>
      <c r="M330" s="447"/>
      <c r="N330" s="447"/>
      <c r="O330" s="447"/>
      <c r="P330" s="447"/>
      <c r="Q330" s="447"/>
      <c r="R330" s="447"/>
      <c r="S330" s="447"/>
      <c r="T330" s="447"/>
      <c r="U330" s="384"/>
      <c r="V330" s="384"/>
      <c r="W330" s="384"/>
      <c r="X330" s="384"/>
      <c r="Y330" s="384"/>
      <c r="Z330" s="384"/>
      <c r="AA330" s="384"/>
      <c r="AB330" s="384"/>
      <c r="AC330" s="447"/>
      <c r="AD330" s="447"/>
      <c r="AE330" s="447"/>
      <c r="AF330" s="447"/>
      <c r="AG330" s="447"/>
      <c r="AH330" s="447"/>
      <c r="AI330" s="405" t="s">
        <v>1743</v>
      </c>
      <c r="AJ330" s="406">
        <v>170405</v>
      </c>
      <c r="AQ330" s="325"/>
      <c r="AR330" s="384"/>
      <c r="AS330" s="384"/>
      <c r="AT330" s="384"/>
      <c r="AU330" s="384"/>
      <c r="AV330" s="384"/>
      <c r="AW330" s="384"/>
      <c r="AY330" s="447"/>
      <c r="AZ330" s="447"/>
      <c r="BA330" s="447"/>
    </row>
    <row r="331" spans="1:53" s="324" customFormat="1" ht="34.5" customHeight="1">
      <c r="A331" s="384"/>
      <c r="B331" s="384"/>
      <c r="C331" s="384"/>
      <c r="D331" s="447"/>
      <c r="E331" s="448"/>
      <c r="F331" s="447"/>
      <c r="G331" s="447"/>
      <c r="H331" s="447"/>
      <c r="I331" s="447"/>
      <c r="J331" s="447"/>
      <c r="K331" s="447"/>
      <c r="L331" s="447"/>
      <c r="M331" s="447"/>
      <c r="N331" s="447"/>
      <c r="O331" s="447"/>
      <c r="P331" s="447"/>
      <c r="Q331" s="447"/>
      <c r="R331" s="447"/>
      <c r="S331" s="447"/>
      <c r="T331" s="447"/>
      <c r="U331" s="384"/>
      <c r="V331" s="384"/>
      <c r="W331" s="384"/>
      <c r="X331" s="384"/>
      <c r="Y331" s="384"/>
      <c r="Z331" s="384"/>
      <c r="AA331" s="384"/>
      <c r="AB331" s="384"/>
      <c r="AC331" s="447"/>
      <c r="AD331" s="447"/>
      <c r="AE331" s="447"/>
      <c r="AF331" s="447"/>
      <c r="AG331" s="447"/>
      <c r="AH331" s="447"/>
      <c r="AI331" s="405" t="s">
        <v>1744</v>
      </c>
      <c r="AJ331" s="406">
        <v>170406</v>
      </c>
      <c r="AQ331" s="325"/>
      <c r="AR331" s="384"/>
      <c r="AS331" s="384"/>
      <c r="AT331" s="384"/>
      <c r="AU331" s="384"/>
      <c r="AV331" s="384"/>
      <c r="AW331" s="384"/>
      <c r="AY331" s="447"/>
      <c r="AZ331" s="447"/>
      <c r="BA331" s="447"/>
    </row>
    <row r="332" spans="1:53" s="324" customFormat="1" ht="34.5" customHeight="1">
      <c r="A332" s="384"/>
      <c r="B332" s="384"/>
      <c r="C332" s="384"/>
      <c r="D332" s="447"/>
      <c r="E332" s="448"/>
      <c r="F332" s="447"/>
      <c r="G332" s="447"/>
      <c r="H332" s="447"/>
      <c r="I332" s="447"/>
      <c r="J332" s="447"/>
      <c r="K332" s="447"/>
      <c r="L332" s="447"/>
      <c r="M332" s="447"/>
      <c r="N332" s="447"/>
      <c r="O332" s="447"/>
      <c r="P332" s="447"/>
      <c r="Q332" s="447"/>
      <c r="R332" s="447"/>
      <c r="S332" s="447"/>
      <c r="T332" s="447"/>
      <c r="U332" s="384"/>
      <c r="V332" s="384"/>
      <c r="W332" s="384"/>
      <c r="X332" s="384"/>
      <c r="Y332" s="384"/>
      <c r="Z332" s="384"/>
      <c r="AA332" s="384"/>
      <c r="AB332" s="384"/>
      <c r="AC332" s="447"/>
      <c r="AD332" s="447"/>
      <c r="AE332" s="447"/>
      <c r="AF332" s="447"/>
      <c r="AG332" s="447"/>
      <c r="AH332" s="447"/>
      <c r="AI332" s="405" t="s">
        <v>1745</v>
      </c>
      <c r="AJ332" s="406">
        <v>170407</v>
      </c>
      <c r="AQ332" s="325"/>
      <c r="AR332" s="384"/>
      <c r="AS332" s="384"/>
      <c r="AT332" s="384"/>
      <c r="AU332" s="384"/>
      <c r="AV332" s="384"/>
      <c r="AW332" s="384"/>
      <c r="AY332" s="447"/>
      <c r="AZ332" s="447"/>
      <c r="BA332" s="447"/>
    </row>
    <row r="333" spans="1:53" s="324" customFormat="1" ht="34.5" customHeight="1">
      <c r="A333" s="384"/>
      <c r="B333" s="384"/>
      <c r="C333" s="384"/>
      <c r="D333" s="447"/>
      <c r="E333" s="448"/>
      <c r="F333" s="447"/>
      <c r="G333" s="447"/>
      <c r="H333" s="447"/>
      <c r="I333" s="447"/>
      <c r="J333" s="447"/>
      <c r="K333" s="447"/>
      <c r="L333" s="447"/>
      <c r="M333" s="447"/>
      <c r="N333" s="447"/>
      <c r="O333" s="447"/>
      <c r="P333" s="447"/>
      <c r="Q333" s="447"/>
      <c r="R333" s="447"/>
      <c r="S333" s="447"/>
      <c r="T333" s="447"/>
      <c r="U333" s="384"/>
      <c r="V333" s="384"/>
      <c r="W333" s="384"/>
      <c r="X333" s="384"/>
      <c r="Y333" s="384"/>
      <c r="Z333" s="384"/>
      <c r="AA333" s="384"/>
      <c r="AB333" s="384"/>
      <c r="AC333" s="447"/>
      <c r="AD333" s="447"/>
      <c r="AE333" s="447"/>
      <c r="AF333" s="447"/>
      <c r="AG333" s="447"/>
      <c r="AH333" s="447"/>
      <c r="AI333" s="405" t="s">
        <v>1746</v>
      </c>
      <c r="AJ333" s="406">
        <v>170408</v>
      </c>
      <c r="AQ333" s="325"/>
      <c r="AR333" s="384"/>
      <c r="AS333" s="384"/>
      <c r="AT333" s="384"/>
      <c r="AU333" s="384"/>
      <c r="AV333" s="384"/>
      <c r="AW333" s="384"/>
      <c r="AY333" s="447"/>
      <c r="AZ333" s="447"/>
      <c r="BA333" s="447"/>
    </row>
    <row r="334" spans="1:53" s="324" customFormat="1" ht="34.5" customHeight="1">
      <c r="A334" s="384"/>
      <c r="B334" s="384"/>
      <c r="C334" s="384"/>
      <c r="D334" s="447"/>
      <c r="E334" s="448"/>
      <c r="F334" s="447"/>
      <c r="G334" s="447"/>
      <c r="H334" s="447"/>
      <c r="I334" s="447"/>
      <c r="J334" s="447"/>
      <c r="K334" s="447"/>
      <c r="L334" s="447"/>
      <c r="M334" s="447"/>
      <c r="N334" s="447"/>
      <c r="O334" s="447"/>
      <c r="P334" s="447"/>
      <c r="Q334" s="447"/>
      <c r="R334" s="447"/>
      <c r="S334" s="447"/>
      <c r="T334" s="447"/>
      <c r="U334" s="384"/>
      <c r="V334" s="384"/>
      <c r="W334" s="384"/>
      <c r="X334" s="384"/>
      <c r="Y334" s="384"/>
      <c r="Z334" s="384"/>
      <c r="AA334" s="384"/>
      <c r="AB334" s="384"/>
      <c r="AC334" s="447"/>
      <c r="AD334" s="447"/>
      <c r="AE334" s="447"/>
      <c r="AF334" s="447"/>
      <c r="AG334" s="447"/>
      <c r="AH334" s="447"/>
      <c r="AI334" s="405" t="s">
        <v>1747</v>
      </c>
      <c r="AJ334" s="406">
        <v>170409</v>
      </c>
      <c r="AQ334" s="325"/>
      <c r="AR334" s="384"/>
      <c r="AS334" s="384"/>
      <c r="AT334" s="384"/>
      <c r="AU334" s="384"/>
      <c r="AV334" s="384"/>
      <c r="AW334" s="384"/>
      <c r="AY334" s="447"/>
      <c r="AZ334" s="447"/>
      <c r="BA334" s="447"/>
    </row>
    <row r="335" spans="1:53" s="324" customFormat="1" ht="34.5" customHeight="1">
      <c r="A335" s="384"/>
      <c r="B335" s="384"/>
      <c r="C335" s="384"/>
      <c r="D335" s="447"/>
      <c r="E335" s="448"/>
      <c r="F335" s="447"/>
      <c r="G335" s="447"/>
      <c r="H335" s="447"/>
      <c r="I335" s="447"/>
      <c r="J335" s="447"/>
      <c r="K335" s="447"/>
      <c r="L335" s="447"/>
      <c r="M335" s="447"/>
      <c r="N335" s="447"/>
      <c r="O335" s="447"/>
      <c r="P335" s="447"/>
      <c r="Q335" s="447"/>
      <c r="R335" s="447"/>
      <c r="S335" s="447"/>
      <c r="T335" s="447"/>
      <c r="U335" s="384"/>
      <c r="V335" s="384"/>
      <c r="W335" s="384"/>
      <c r="X335" s="384"/>
      <c r="Y335" s="384"/>
      <c r="Z335" s="384"/>
      <c r="AA335" s="384"/>
      <c r="AB335" s="384"/>
      <c r="AC335" s="447"/>
      <c r="AD335" s="447"/>
      <c r="AE335" s="447"/>
      <c r="AF335" s="447"/>
      <c r="AG335" s="447"/>
      <c r="AH335" s="447"/>
      <c r="AI335" s="405" t="s">
        <v>1748</v>
      </c>
      <c r="AJ335" s="406">
        <v>170410</v>
      </c>
      <c r="AQ335" s="325"/>
      <c r="AR335" s="384"/>
      <c r="AS335" s="384"/>
      <c r="AT335" s="384"/>
      <c r="AU335" s="384"/>
      <c r="AV335" s="384"/>
      <c r="AW335" s="384"/>
      <c r="AY335" s="447"/>
      <c r="AZ335" s="447"/>
      <c r="BA335" s="447"/>
    </row>
    <row r="336" spans="1:53" s="324" customFormat="1" ht="40.5" customHeight="1">
      <c r="A336" s="384"/>
      <c r="B336" s="384"/>
      <c r="C336" s="384"/>
      <c r="D336" s="447"/>
      <c r="E336" s="448"/>
      <c r="F336" s="447"/>
      <c r="G336" s="447"/>
      <c r="H336" s="447"/>
      <c r="I336" s="447"/>
      <c r="J336" s="447"/>
      <c r="K336" s="447"/>
      <c r="L336" s="447"/>
      <c r="M336" s="447"/>
      <c r="N336" s="447"/>
      <c r="O336" s="447"/>
      <c r="P336" s="447"/>
      <c r="Q336" s="447"/>
      <c r="R336" s="447"/>
      <c r="S336" s="447"/>
      <c r="T336" s="447"/>
      <c r="U336" s="384"/>
      <c r="V336" s="384"/>
      <c r="W336" s="384"/>
      <c r="X336" s="384"/>
      <c r="Y336" s="384"/>
      <c r="Z336" s="384"/>
      <c r="AA336" s="384"/>
      <c r="AB336" s="384"/>
      <c r="AC336" s="447"/>
      <c r="AD336" s="447"/>
      <c r="AE336" s="447"/>
      <c r="AF336" s="447"/>
      <c r="AG336" s="447"/>
      <c r="AH336" s="447"/>
      <c r="AI336" s="405" t="s">
        <v>1749</v>
      </c>
      <c r="AJ336" s="406">
        <v>170411</v>
      </c>
      <c r="AQ336" s="325"/>
      <c r="AR336" s="384"/>
      <c r="AS336" s="384"/>
      <c r="AT336" s="384"/>
      <c r="AU336" s="384"/>
      <c r="AV336" s="384"/>
      <c r="AW336" s="384"/>
      <c r="AY336" s="447"/>
      <c r="AZ336" s="447"/>
      <c r="BA336" s="447"/>
    </row>
    <row r="337" spans="1:53" s="324" customFormat="1" ht="34.5" customHeight="1">
      <c r="A337" s="384"/>
      <c r="B337" s="384"/>
      <c r="C337" s="384"/>
      <c r="D337" s="447"/>
      <c r="E337" s="448"/>
      <c r="F337" s="447"/>
      <c r="G337" s="447"/>
      <c r="H337" s="447"/>
      <c r="I337" s="447"/>
      <c r="J337" s="447"/>
      <c r="K337" s="447"/>
      <c r="L337" s="447"/>
      <c r="M337" s="447"/>
      <c r="N337" s="447"/>
      <c r="O337" s="447"/>
      <c r="P337" s="447"/>
      <c r="Q337" s="447"/>
      <c r="R337" s="447"/>
      <c r="S337" s="447"/>
      <c r="T337" s="447"/>
      <c r="U337" s="384"/>
      <c r="V337" s="384"/>
      <c r="W337" s="384"/>
      <c r="X337" s="384"/>
      <c r="Y337" s="384"/>
      <c r="Z337" s="384"/>
      <c r="AA337" s="384"/>
      <c r="AB337" s="384"/>
      <c r="AC337" s="447"/>
      <c r="AD337" s="447"/>
      <c r="AE337" s="447"/>
      <c r="AF337" s="447"/>
      <c r="AG337" s="447"/>
      <c r="AH337" s="447"/>
      <c r="AI337" s="405" t="s">
        <v>1750</v>
      </c>
      <c r="AJ337" s="406">
        <v>170412</v>
      </c>
      <c r="AQ337" s="325"/>
      <c r="AR337" s="384"/>
      <c r="AS337" s="384"/>
      <c r="AT337" s="384"/>
      <c r="AU337" s="384"/>
      <c r="AV337" s="384"/>
      <c r="AW337" s="384"/>
      <c r="AY337" s="447"/>
      <c r="AZ337" s="447"/>
      <c r="BA337" s="447"/>
    </row>
    <row r="338" spans="1:53" s="324" customFormat="1" ht="34.5" customHeight="1">
      <c r="A338" s="384"/>
      <c r="B338" s="384"/>
      <c r="C338" s="384"/>
      <c r="D338" s="447"/>
      <c r="E338" s="448"/>
      <c r="F338" s="447"/>
      <c r="G338" s="447"/>
      <c r="H338" s="447"/>
      <c r="I338" s="447"/>
      <c r="J338" s="447"/>
      <c r="K338" s="447"/>
      <c r="L338" s="447"/>
      <c r="M338" s="447"/>
      <c r="N338" s="447"/>
      <c r="O338" s="447"/>
      <c r="P338" s="447"/>
      <c r="Q338" s="447"/>
      <c r="R338" s="447"/>
      <c r="S338" s="447"/>
      <c r="T338" s="447"/>
      <c r="U338" s="384"/>
      <c r="V338" s="384"/>
      <c r="W338" s="384"/>
      <c r="X338" s="384"/>
      <c r="Y338" s="384"/>
      <c r="Z338" s="384"/>
      <c r="AA338" s="384"/>
      <c r="AB338" s="384"/>
      <c r="AC338" s="447"/>
      <c r="AD338" s="447"/>
      <c r="AE338" s="447"/>
      <c r="AF338" s="447"/>
      <c r="AG338" s="447"/>
      <c r="AH338" s="447"/>
      <c r="AI338" s="405" t="s">
        <v>1751</v>
      </c>
      <c r="AJ338" s="406">
        <v>170413</v>
      </c>
      <c r="AQ338" s="325"/>
      <c r="AR338" s="384"/>
      <c r="AS338" s="384"/>
      <c r="AT338" s="384"/>
      <c r="AU338" s="384"/>
      <c r="AV338" s="384"/>
      <c r="AW338" s="384"/>
      <c r="AY338" s="447"/>
      <c r="AZ338" s="447"/>
      <c r="BA338" s="447"/>
    </row>
    <row r="339" spans="1:53" s="324" customFormat="1" ht="34.5" customHeight="1">
      <c r="A339" s="384"/>
      <c r="B339" s="384"/>
      <c r="C339" s="384"/>
      <c r="D339" s="447"/>
      <c r="E339" s="448"/>
      <c r="F339" s="447"/>
      <c r="G339" s="447"/>
      <c r="H339" s="447"/>
      <c r="I339" s="447"/>
      <c r="J339" s="447"/>
      <c r="K339" s="447"/>
      <c r="L339" s="447"/>
      <c r="M339" s="447"/>
      <c r="N339" s="447"/>
      <c r="O339" s="447"/>
      <c r="P339" s="447"/>
      <c r="Q339" s="447"/>
      <c r="R339" s="447"/>
      <c r="S339" s="447"/>
      <c r="T339" s="447"/>
      <c r="U339" s="384"/>
      <c r="V339" s="384"/>
      <c r="W339" s="384"/>
      <c r="X339" s="384"/>
      <c r="Y339" s="384"/>
      <c r="Z339" s="384"/>
      <c r="AA339" s="384"/>
      <c r="AB339" s="384"/>
      <c r="AC339" s="447"/>
      <c r="AD339" s="447"/>
      <c r="AE339" s="447"/>
      <c r="AF339" s="447"/>
      <c r="AG339" s="447"/>
      <c r="AH339" s="447"/>
      <c r="AI339" s="405" t="s">
        <v>1752</v>
      </c>
      <c r="AJ339" s="406">
        <v>170414</v>
      </c>
      <c r="AQ339" s="325"/>
      <c r="AR339" s="384"/>
      <c r="AS339" s="384"/>
      <c r="AT339" s="384"/>
      <c r="AU339" s="384"/>
      <c r="AV339" s="384"/>
      <c r="AW339" s="384"/>
      <c r="AY339" s="447"/>
      <c r="AZ339" s="447"/>
      <c r="BA339" s="447"/>
    </row>
    <row r="340" spans="1:53" s="324" customFormat="1" ht="34.5" customHeight="1">
      <c r="A340" s="384"/>
      <c r="B340" s="384"/>
      <c r="C340" s="384"/>
      <c r="D340" s="447"/>
      <c r="E340" s="448"/>
      <c r="F340" s="447"/>
      <c r="G340" s="447"/>
      <c r="H340" s="447"/>
      <c r="I340" s="447"/>
      <c r="J340" s="447"/>
      <c r="K340" s="447"/>
      <c r="L340" s="447"/>
      <c r="M340" s="447"/>
      <c r="N340" s="447"/>
      <c r="O340" s="447"/>
      <c r="P340" s="447"/>
      <c r="Q340" s="447"/>
      <c r="R340" s="447"/>
      <c r="S340" s="447"/>
      <c r="T340" s="447"/>
      <c r="U340" s="384"/>
      <c r="V340" s="384"/>
      <c r="W340" s="384"/>
      <c r="X340" s="384"/>
      <c r="Y340" s="384"/>
      <c r="Z340" s="384"/>
      <c r="AA340" s="384"/>
      <c r="AB340" s="384"/>
      <c r="AC340" s="447"/>
      <c r="AD340" s="447"/>
      <c r="AE340" s="447"/>
      <c r="AF340" s="447"/>
      <c r="AG340" s="447"/>
      <c r="AH340" s="447"/>
      <c r="AI340" s="405" t="s">
        <v>1753</v>
      </c>
      <c r="AJ340" s="406">
        <v>170416</v>
      </c>
      <c r="AQ340" s="325"/>
      <c r="AR340" s="384"/>
      <c r="AS340" s="384"/>
      <c r="AT340" s="384"/>
      <c r="AU340" s="384"/>
      <c r="AV340" s="384"/>
      <c r="AW340" s="384"/>
      <c r="AY340" s="447"/>
      <c r="AZ340" s="447"/>
      <c r="BA340" s="447"/>
    </row>
    <row r="341" spans="1:53" s="324" customFormat="1" ht="34.5" customHeight="1">
      <c r="A341" s="384"/>
      <c r="B341" s="384"/>
      <c r="C341" s="384"/>
      <c r="D341" s="447"/>
      <c r="E341" s="448"/>
      <c r="F341" s="447"/>
      <c r="G341" s="447"/>
      <c r="H341" s="447"/>
      <c r="I341" s="447"/>
      <c r="J341" s="447"/>
      <c r="K341" s="447"/>
      <c r="L341" s="447"/>
      <c r="M341" s="447"/>
      <c r="N341" s="447"/>
      <c r="O341" s="447"/>
      <c r="P341" s="447"/>
      <c r="Q341" s="447"/>
      <c r="R341" s="447"/>
      <c r="S341" s="447"/>
      <c r="T341" s="447"/>
      <c r="U341" s="384"/>
      <c r="V341" s="384"/>
      <c r="W341" s="384"/>
      <c r="X341" s="384"/>
      <c r="Y341" s="384"/>
      <c r="Z341" s="384"/>
      <c r="AA341" s="384"/>
      <c r="AB341" s="384"/>
      <c r="AC341" s="447"/>
      <c r="AD341" s="447"/>
      <c r="AE341" s="447"/>
      <c r="AF341" s="447"/>
      <c r="AG341" s="447"/>
      <c r="AH341" s="447"/>
      <c r="AI341" s="405" t="s">
        <v>1754</v>
      </c>
      <c r="AJ341" s="406">
        <v>170417</v>
      </c>
      <c r="AQ341" s="325"/>
      <c r="AR341" s="384"/>
      <c r="AS341" s="384"/>
      <c r="AT341" s="384"/>
      <c r="AU341" s="384"/>
      <c r="AV341" s="384"/>
      <c r="AW341" s="384"/>
      <c r="AY341" s="447"/>
      <c r="AZ341" s="447"/>
      <c r="BA341" s="447"/>
    </row>
    <row r="342" spans="1:53" s="324" customFormat="1" ht="34.5" customHeight="1">
      <c r="A342" s="384"/>
      <c r="B342" s="384"/>
      <c r="C342" s="384"/>
      <c r="D342" s="447"/>
      <c r="E342" s="448"/>
      <c r="F342" s="447"/>
      <c r="G342" s="447"/>
      <c r="H342" s="447"/>
      <c r="I342" s="447"/>
      <c r="J342" s="447"/>
      <c r="K342" s="447"/>
      <c r="L342" s="447"/>
      <c r="M342" s="447"/>
      <c r="N342" s="447"/>
      <c r="O342" s="447"/>
      <c r="P342" s="447"/>
      <c r="Q342" s="447"/>
      <c r="R342" s="447"/>
      <c r="S342" s="447"/>
      <c r="T342" s="447"/>
      <c r="U342" s="384"/>
      <c r="V342" s="384"/>
      <c r="W342" s="384"/>
      <c r="X342" s="384"/>
      <c r="Y342" s="384"/>
      <c r="Z342" s="384"/>
      <c r="AA342" s="384"/>
      <c r="AB342" s="384"/>
      <c r="AC342" s="447"/>
      <c r="AD342" s="447"/>
      <c r="AE342" s="447"/>
      <c r="AF342" s="447"/>
      <c r="AG342" s="447"/>
      <c r="AH342" s="447"/>
      <c r="AI342" s="405" t="s">
        <v>1755</v>
      </c>
      <c r="AJ342" s="406">
        <v>170418</v>
      </c>
      <c r="AQ342" s="325"/>
      <c r="AR342" s="384"/>
      <c r="AS342" s="384"/>
      <c r="AT342" s="384"/>
      <c r="AU342" s="384"/>
      <c r="AV342" s="384"/>
      <c r="AW342" s="384"/>
      <c r="AY342" s="447"/>
      <c r="AZ342" s="447"/>
      <c r="BA342" s="447"/>
    </row>
    <row r="343" spans="1:53" s="324" customFormat="1" ht="34.5" customHeight="1">
      <c r="A343" s="384"/>
      <c r="B343" s="384"/>
      <c r="C343" s="384"/>
      <c r="D343" s="447"/>
      <c r="E343" s="448"/>
      <c r="F343" s="447"/>
      <c r="G343" s="447"/>
      <c r="H343" s="447"/>
      <c r="I343" s="447"/>
      <c r="J343" s="447"/>
      <c r="K343" s="447"/>
      <c r="L343" s="447"/>
      <c r="M343" s="447"/>
      <c r="N343" s="447"/>
      <c r="O343" s="447"/>
      <c r="P343" s="447"/>
      <c r="Q343" s="447"/>
      <c r="R343" s="447"/>
      <c r="S343" s="447"/>
      <c r="T343" s="447"/>
      <c r="U343" s="384"/>
      <c r="V343" s="384"/>
      <c r="W343" s="384"/>
      <c r="X343" s="384"/>
      <c r="Y343" s="384"/>
      <c r="Z343" s="384"/>
      <c r="AA343" s="384"/>
      <c r="AB343" s="384"/>
      <c r="AC343" s="447"/>
      <c r="AD343" s="447"/>
      <c r="AE343" s="447"/>
      <c r="AF343" s="447"/>
      <c r="AG343" s="447"/>
      <c r="AH343" s="447"/>
      <c r="AI343" s="405" t="s">
        <v>1756</v>
      </c>
      <c r="AJ343" s="406">
        <v>170499</v>
      </c>
      <c r="AQ343" s="325"/>
      <c r="AR343" s="384"/>
      <c r="AS343" s="384"/>
      <c r="AT343" s="384"/>
      <c r="AU343" s="384"/>
      <c r="AV343" s="384"/>
      <c r="AW343" s="384"/>
      <c r="AY343" s="447"/>
      <c r="AZ343" s="447"/>
      <c r="BA343" s="447"/>
    </row>
    <row r="344" spans="1:53" s="324" customFormat="1" ht="34.5" customHeight="1">
      <c r="A344" s="384"/>
      <c r="B344" s="384"/>
      <c r="C344" s="384"/>
      <c r="D344" s="447"/>
      <c r="E344" s="448"/>
      <c r="F344" s="447"/>
      <c r="G344" s="447"/>
      <c r="H344" s="447"/>
      <c r="I344" s="447"/>
      <c r="J344" s="447"/>
      <c r="K344" s="447"/>
      <c r="L344" s="447"/>
      <c r="M344" s="447"/>
      <c r="N344" s="447"/>
      <c r="O344" s="447"/>
      <c r="P344" s="447"/>
      <c r="Q344" s="447"/>
      <c r="R344" s="447"/>
      <c r="S344" s="447"/>
      <c r="T344" s="447"/>
      <c r="U344" s="384"/>
      <c r="V344" s="384"/>
      <c r="W344" s="384"/>
      <c r="X344" s="384"/>
      <c r="Y344" s="384"/>
      <c r="Z344" s="384"/>
      <c r="AA344" s="384"/>
      <c r="AB344" s="384"/>
      <c r="AC344" s="447"/>
      <c r="AD344" s="447"/>
      <c r="AE344" s="447"/>
      <c r="AF344" s="447"/>
      <c r="AG344" s="447"/>
      <c r="AH344" s="447"/>
      <c r="AI344" s="405" t="s">
        <v>1757</v>
      </c>
      <c r="AJ344" s="406">
        <v>170500</v>
      </c>
      <c r="AQ344" s="325"/>
      <c r="AR344" s="384"/>
      <c r="AS344" s="384"/>
      <c r="AT344" s="384"/>
      <c r="AU344" s="384"/>
      <c r="AV344" s="384"/>
      <c r="AW344" s="384"/>
      <c r="AY344" s="447"/>
      <c r="AZ344" s="447"/>
      <c r="BA344" s="447"/>
    </row>
    <row r="345" spans="1:53" s="324" customFormat="1" ht="34.5" customHeight="1">
      <c r="A345" s="384"/>
      <c r="B345" s="384"/>
      <c r="C345" s="384"/>
      <c r="D345" s="447"/>
      <c r="E345" s="448"/>
      <c r="F345" s="447"/>
      <c r="G345" s="447"/>
      <c r="H345" s="447"/>
      <c r="I345" s="447"/>
      <c r="J345" s="447"/>
      <c r="K345" s="447"/>
      <c r="L345" s="447"/>
      <c r="M345" s="447"/>
      <c r="N345" s="447"/>
      <c r="O345" s="447"/>
      <c r="P345" s="447"/>
      <c r="Q345" s="447"/>
      <c r="R345" s="447"/>
      <c r="S345" s="447"/>
      <c r="T345" s="447"/>
      <c r="U345" s="384"/>
      <c r="V345" s="384"/>
      <c r="W345" s="384"/>
      <c r="X345" s="384"/>
      <c r="Y345" s="384"/>
      <c r="Z345" s="384"/>
      <c r="AA345" s="384"/>
      <c r="AB345" s="384"/>
      <c r="AC345" s="447"/>
      <c r="AD345" s="447"/>
      <c r="AE345" s="447"/>
      <c r="AF345" s="447"/>
      <c r="AG345" s="447"/>
      <c r="AH345" s="447"/>
      <c r="AI345" s="405" t="s">
        <v>1758</v>
      </c>
      <c r="AJ345" s="406">
        <v>170501</v>
      </c>
      <c r="AQ345" s="325"/>
      <c r="AR345" s="384"/>
      <c r="AS345" s="384"/>
      <c r="AT345" s="384"/>
      <c r="AU345" s="384"/>
      <c r="AV345" s="384"/>
      <c r="AW345" s="384"/>
      <c r="AY345" s="447"/>
      <c r="AZ345" s="447"/>
      <c r="BA345" s="447"/>
    </row>
    <row r="346" spans="1:53" s="324" customFormat="1" ht="34.5" customHeight="1">
      <c r="A346" s="384"/>
      <c r="B346" s="384"/>
      <c r="C346" s="384"/>
      <c r="D346" s="447"/>
      <c r="E346" s="448"/>
      <c r="F346" s="447"/>
      <c r="G346" s="447"/>
      <c r="H346" s="447"/>
      <c r="I346" s="447"/>
      <c r="J346" s="447"/>
      <c r="K346" s="447"/>
      <c r="L346" s="447"/>
      <c r="M346" s="447"/>
      <c r="N346" s="447"/>
      <c r="O346" s="447"/>
      <c r="P346" s="447"/>
      <c r="Q346" s="447"/>
      <c r="R346" s="447"/>
      <c r="S346" s="447"/>
      <c r="T346" s="447"/>
      <c r="U346" s="384"/>
      <c r="V346" s="384"/>
      <c r="W346" s="384"/>
      <c r="X346" s="384"/>
      <c r="Y346" s="384"/>
      <c r="Z346" s="384"/>
      <c r="AA346" s="384"/>
      <c r="AB346" s="384"/>
      <c r="AC346" s="447"/>
      <c r="AD346" s="447"/>
      <c r="AE346" s="447"/>
      <c r="AF346" s="447"/>
      <c r="AG346" s="447"/>
      <c r="AH346" s="447"/>
      <c r="AI346" s="405" t="s">
        <v>1759</v>
      </c>
      <c r="AJ346" s="406">
        <v>170502</v>
      </c>
      <c r="AQ346" s="325"/>
      <c r="AR346" s="384"/>
      <c r="AS346" s="384"/>
      <c r="AT346" s="384"/>
      <c r="AU346" s="384"/>
      <c r="AV346" s="384"/>
      <c r="AW346" s="384"/>
      <c r="AY346" s="447"/>
      <c r="AZ346" s="447"/>
      <c r="BA346" s="447"/>
    </row>
    <row r="347" spans="1:53" s="324" customFormat="1" ht="34.5" customHeight="1">
      <c r="A347" s="384"/>
      <c r="B347" s="384"/>
      <c r="C347" s="384"/>
      <c r="D347" s="447"/>
      <c r="E347" s="448"/>
      <c r="F347" s="447"/>
      <c r="G347" s="447"/>
      <c r="H347" s="447"/>
      <c r="I347" s="447"/>
      <c r="J347" s="447"/>
      <c r="K347" s="447"/>
      <c r="L347" s="447"/>
      <c r="M347" s="447"/>
      <c r="N347" s="447"/>
      <c r="O347" s="447"/>
      <c r="P347" s="447"/>
      <c r="Q347" s="447"/>
      <c r="R347" s="447"/>
      <c r="S347" s="447"/>
      <c r="T347" s="447"/>
      <c r="U347" s="384"/>
      <c r="V347" s="384"/>
      <c r="W347" s="384"/>
      <c r="X347" s="384"/>
      <c r="Y347" s="384"/>
      <c r="Z347" s="384"/>
      <c r="AA347" s="384"/>
      <c r="AB347" s="384"/>
      <c r="AC347" s="447"/>
      <c r="AD347" s="447"/>
      <c r="AE347" s="447"/>
      <c r="AF347" s="447"/>
      <c r="AG347" s="447"/>
      <c r="AH347" s="447"/>
      <c r="AI347" s="405" t="s">
        <v>1760</v>
      </c>
      <c r="AJ347" s="406">
        <v>180000</v>
      </c>
      <c r="AQ347" s="325"/>
      <c r="AR347" s="384"/>
      <c r="AS347" s="384"/>
      <c r="AT347" s="384"/>
      <c r="AU347" s="384"/>
      <c r="AV347" s="384"/>
      <c r="AW347" s="384"/>
      <c r="AY347" s="447"/>
      <c r="AZ347" s="447"/>
      <c r="BA347" s="447"/>
    </row>
    <row r="348" spans="1:53" s="324" customFormat="1" ht="34.5" customHeight="1">
      <c r="A348" s="384"/>
      <c r="B348" s="384"/>
      <c r="C348" s="384"/>
      <c r="D348" s="447"/>
      <c r="E348" s="448"/>
      <c r="F348" s="447"/>
      <c r="G348" s="447"/>
      <c r="H348" s="447"/>
      <c r="I348" s="447"/>
      <c r="J348" s="447"/>
      <c r="K348" s="447"/>
      <c r="L348" s="447"/>
      <c r="M348" s="447"/>
      <c r="N348" s="447"/>
      <c r="O348" s="447"/>
      <c r="P348" s="447"/>
      <c r="Q348" s="447"/>
      <c r="R348" s="447"/>
      <c r="S348" s="447"/>
      <c r="T348" s="447"/>
      <c r="U348" s="384"/>
      <c r="V348" s="384"/>
      <c r="W348" s="384"/>
      <c r="X348" s="384"/>
      <c r="Y348" s="384"/>
      <c r="Z348" s="384"/>
      <c r="AA348" s="384"/>
      <c r="AB348" s="384"/>
      <c r="AC348" s="447"/>
      <c r="AD348" s="447"/>
      <c r="AE348" s="447"/>
      <c r="AF348" s="447"/>
      <c r="AG348" s="447"/>
      <c r="AH348" s="447"/>
      <c r="AI348" s="405" t="s">
        <v>1761</v>
      </c>
      <c r="AJ348" s="406">
        <v>180100</v>
      </c>
      <c r="AQ348" s="325"/>
      <c r="AR348" s="384"/>
      <c r="AS348" s="384"/>
      <c r="AT348" s="384"/>
      <c r="AU348" s="384"/>
      <c r="AV348" s="384"/>
      <c r="AW348" s="384"/>
      <c r="AY348" s="447"/>
      <c r="AZ348" s="447"/>
      <c r="BA348" s="447"/>
    </row>
    <row r="349" spans="1:53" s="324" customFormat="1" ht="34.5" customHeight="1">
      <c r="A349" s="384"/>
      <c r="B349" s="384"/>
      <c r="C349" s="384"/>
      <c r="D349" s="447"/>
      <c r="E349" s="448"/>
      <c r="F349" s="447"/>
      <c r="G349" s="447"/>
      <c r="H349" s="447"/>
      <c r="I349" s="447"/>
      <c r="J349" s="447"/>
      <c r="K349" s="447"/>
      <c r="L349" s="447"/>
      <c r="M349" s="447"/>
      <c r="N349" s="447"/>
      <c r="O349" s="447"/>
      <c r="P349" s="447"/>
      <c r="Q349" s="447"/>
      <c r="R349" s="447"/>
      <c r="S349" s="447"/>
      <c r="T349" s="447"/>
      <c r="U349" s="384"/>
      <c r="V349" s="384"/>
      <c r="W349" s="384"/>
      <c r="X349" s="384"/>
      <c r="Y349" s="384"/>
      <c r="Z349" s="384"/>
      <c r="AA349" s="384"/>
      <c r="AB349" s="384"/>
      <c r="AC349" s="447"/>
      <c r="AD349" s="447"/>
      <c r="AE349" s="447"/>
      <c r="AF349" s="447"/>
      <c r="AG349" s="447"/>
      <c r="AH349" s="447"/>
      <c r="AI349" s="405" t="s">
        <v>1699</v>
      </c>
      <c r="AJ349" s="406">
        <v>180101</v>
      </c>
      <c r="AQ349" s="325"/>
      <c r="AR349" s="384"/>
      <c r="AS349" s="384"/>
      <c r="AT349" s="384"/>
      <c r="AU349" s="384"/>
      <c r="AV349" s="384"/>
      <c r="AW349" s="384"/>
      <c r="AY349" s="447"/>
      <c r="AZ349" s="447"/>
      <c r="BA349" s="447"/>
    </row>
    <row r="350" spans="1:53" s="324" customFormat="1" ht="34.5" customHeight="1">
      <c r="A350" s="384"/>
      <c r="B350" s="384"/>
      <c r="C350" s="384"/>
      <c r="D350" s="447"/>
      <c r="E350" s="448"/>
      <c r="F350" s="447"/>
      <c r="G350" s="447"/>
      <c r="H350" s="447"/>
      <c r="I350" s="447"/>
      <c r="J350" s="447"/>
      <c r="K350" s="447"/>
      <c r="L350" s="447"/>
      <c r="M350" s="447"/>
      <c r="N350" s="447"/>
      <c r="O350" s="447"/>
      <c r="P350" s="447"/>
      <c r="Q350" s="447"/>
      <c r="R350" s="447"/>
      <c r="S350" s="447"/>
      <c r="T350" s="447"/>
      <c r="U350" s="384"/>
      <c r="V350" s="384"/>
      <c r="W350" s="384"/>
      <c r="X350" s="384"/>
      <c r="Y350" s="384"/>
      <c r="Z350" s="384"/>
      <c r="AA350" s="384"/>
      <c r="AB350" s="384"/>
      <c r="AC350" s="447"/>
      <c r="AD350" s="447"/>
      <c r="AE350" s="447"/>
      <c r="AF350" s="447"/>
      <c r="AG350" s="447"/>
      <c r="AH350" s="447"/>
      <c r="AI350" s="405" t="s">
        <v>1762</v>
      </c>
      <c r="AJ350" s="406">
        <v>180102</v>
      </c>
      <c r="AQ350" s="325"/>
      <c r="AR350" s="384"/>
      <c r="AS350" s="384"/>
      <c r="AT350" s="384"/>
      <c r="AU350" s="384"/>
      <c r="AV350" s="384"/>
      <c r="AW350" s="384"/>
      <c r="AY350" s="447"/>
      <c r="AZ350" s="447"/>
      <c r="BA350" s="447"/>
    </row>
    <row r="351" spans="1:53" s="324" customFormat="1" ht="34.5" customHeight="1">
      <c r="A351" s="384"/>
      <c r="B351" s="384"/>
      <c r="C351" s="384"/>
      <c r="D351" s="447"/>
      <c r="E351" s="448"/>
      <c r="F351" s="447"/>
      <c r="G351" s="447"/>
      <c r="H351" s="447"/>
      <c r="I351" s="447"/>
      <c r="J351" s="447"/>
      <c r="K351" s="447"/>
      <c r="L351" s="447"/>
      <c r="M351" s="447"/>
      <c r="N351" s="447"/>
      <c r="O351" s="447"/>
      <c r="P351" s="447"/>
      <c r="Q351" s="447"/>
      <c r="R351" s="447"/>
      <c r="S351" s="447"/>
      <c r="T351" s="447"/>
      <c r="U351" s="384"/>
      <c r="V351" s="384"/>
      <c r="W351" s="384"/>
      <c r="X351" s="384"/>
      <c r="Y351" s="384"/>
      <c r="Z351" s="384"/>
      <c r="AA351" s="384"/>
      <c r="AB351" s="384"/>
      <c r="AC351" s="447"/>
      <c r="AD351" s="447"/>
      <c r="AE351" s="447"/>
      <c r="AF351" s="447"/>
      <c r="AG351" s="447"/>
      <c r="AH351" s="447"/>
      <c r="AI351" s="405" t="s">
        <v>1763</v>
      </c>
      <c r="AJ351" s="406">
        <v>180103</v>
      </c>
      <c r="AQ351" s="325"/>
      <c r="AR351" s="384"/>
      <c r="AS351" s="384"/>
      <c r="AT351" s="384"/>
      <c r="AU351" s="384"/>
      <c r="AV351" s="384"/>
      <c r="AW351" s="384"/>
      <c r="AY351" s="447"/>
      <c r="AZ351" s="447"/>
      <c r="BA351" s="447"/>
    </row>
    <row r="352" spans="1:53" s="324" customFormat="1" ht="34.5" customHeight="1">
      <c r="A352" s="384"/>
      <c r="B352" s="384"/>
      <c r="C352" s="384"/>
      <c r="D352" s="447"/>
      <c r="E352" s="448"/>
      <c r="F352" s="447"/>
      <c r="G352" s="447"/>
      <c r="H352" s="447"/>
      <c r="I352" s="447"/>
      <c r="J352" s="447"/>
      <c r="K352" s="447"/>
      <c r="L352" s="447"/>
      <c r="M352" s="447"/>
      <c r="N352" s="447"/>
      <c r="O352" s="447"/>
      <c r="P352" s="447"/>
      <c r="Q352" s="447"/>
      <c r="R352" s="447"/>
      <c r="S352" s="447"/>
      <c r="T352" s="447"/>
      <c r="U352" s="384"/>
      <c r="V352" s="384"/>
      <c r="W352" s="384"/>
      <c r="X352" s="384"/>
      <c r="Y352" s="384"/>
      <c r="Z352" s="384"/>
      <c r="AA352" s="384"/>
      <c r="AB352" s="384"/>
      <c r="AC352" s="447"/>
      <c r="AD352" s="447"/>
      <c r="AE352" s="447"/>
      <c r="AF352" s="447"/>
      <c r="AG352" s="447"/>
      <c r="AH352" s="447"/>
      <c r="AI352" s="405" t="s">
        <v>1764</v>
      </c>
      <c r="AJ352" s="406">
        <v>180104</v>
      </c>
      <c r="AQ352" s="325"/>
      <c r="AR352" s="384"/>
      <c r="AS352" s="384"/>
      <c r="AT352" s="384"/>
      <c r="AU352" s="384"/>
      <c r="AV352" s="384"/>
      <c r="AW352" s="384"/>
      <c r="AY352" s="447"/>
      <c r="AZ352" s="447"/>
      <c r="BA352" s="447"/>
    </row>
    <row r="353" spans="1:53" s="324" customFormat="1" ht="34.5" customHeight="1">
      <c r="A353" s="384"/>
      <c r="B353" s="384"/>
      <c r="C353" s="384"/>
      <c r="D353" s="447"/>
      <c r="E353" s="448"/>
      <c r="F353" s="447"/>
      <c r="G353" s="447"/>
      <c r="H353" s="447"/>
      <c r="I353" s="447"/>
      <c r="J353" s="447"/>
      <c r="K353" s="447"/>
      <c r="L353" s="447"/>
      <c r="M353" s="447"/>
      <c r="N353" s="447"/>
      <c r="O353" s="447"/>
      <c r="P353" s="447"/>
      <c r="Q353" s="447"/>
      <c r="R353" s="447"/>
      <c r="S353" s="447"/>
      <c r="T353" s="447"/>
      <c r="U353" s="384"/>
      <c r="V353" s="384"/>
      <c r="W353" s="384"/>
      <c r="X353" s="384"/>
      <c r="Y353" s="384"/>
      <c r="Z353" s="384"/>
      <c r="AA353" s="384"/>
      <c r="AB353" s="384"/>
      <c r="AC353" s="447"/>
      <c r="AD353" s="447"/>
      <c r="AE353" s="447"/>
      <c r="AF353" s="447"/>
      <c r="AG353" s="447"/>
      <c r="AH353" s="447"/>
      <c r="AI353" s="405" t="s">
        <v>1765</v>
      </c>
      <c r="AJ353" s="406">
        <v>180105</v>
      </c>
      <c r="AQ353" s="325"/>
      <c r="AR353" s="384"/>
      <c r="AS353" s="384"/>
      <c r="AT353" s="384"/>
      <c r="AU353" s="384"/>
      <c r="AV353" s="384"/>
      <c r="AW353" s="384"/>
      <c r="AY353" s="447"/>
      <c r="AZ353" s="447"/>
      <c r="BA353" s="447"/>
    </row>
    <row r="354" spans="1:53" s="324" customFormat="1" ht="34.5" customHeight="1">
      <c r="A354" s="384"/>
      <c r="B354" s="384"/>
      <c r="C354" s="384"/>
      <c r="D354" s="447"/>
      <c r="E354" s="448"/>
      <c r="F354" s="447"/>
      <c r="G354" s="447"/>
      <c r="H354" s="447"/>
      <c r="I354" s="447"/>
      <c r="J354" s="447"/>
      <c r="K354" s="447"/>
      <c r="L354" s="447"/>
      <c r="M354" s="447"/>
      <c r="N354" s="447"/>
      <c r="O354" s="447"/>
      <c r="P354" s="447"/>
      <c r="Q354" s="447"/>
      <c r="R354" s="447"/>
      <c r="S354" s="447"/>
      <c r="T354" s="447"/>
      <c r="U354" s="384"/>
      <c r="V354" s="384"/>
      <c r="W354" s="384"/>
      <c r="X354" s="384"/>
      <c r="Y354" s="384"/>
      <c r="Z354" s="384"/>
      <c r="AA354" s="384"/>
      <c r="AB354" s="384"/>
      <c r="AC354" s="447"/>
      <c r="AD354" s="447"/>
      <c r="AE354" s="447"/>
      <c r="AF354" s="447"/>
      <c r="AG354" s="447"/>
      <c r="AH354" s="447"/>
      <c r="AI354" s="405" t="s">
        <v>1766</v>
      </c>
      <c r="AJ354" s="406">
        <v>180106</v>
      </c>
      <c r="AQ354" s="325"/>
      <c r="AR354" s="384"/>
      <c r="AS354" s="384"/>
      <c r="AT354" s="384"/>
      <c r="AU354" s="384"/>
      <c r="AV354" s="384"/>
      <c r="AW354" s="384"/>
      <c r="AY354" s="447"/>
      <c r="AZ354" s="447"/>
      <c r="BA354" s="447"/>
    </row>
    <row r="355" spans="1:53" s="324" customFormat="1" ht="34.5" customHeight="1">
      <c r="A355" s="384"/>
      <c r="B355" s="384"/>
      <c r="C355" s="384"/>
      <c r="D355" s="447"/>
      <c r="E355" s="448"/>
      <c r="F355" s="447"/>
      <c r="G355" s="447"/>
      <c r="H355" s="447"/>
      <c r="I355" s="447"/>
      <c r="J355" s="447"/>
      <c r="K355" s="447"/>
      <c r="L355" s="447"/>
      <c r="M355" s="447"/>
      <c r="N355" s="447"/>
      <c r="O355" s="447"/>
      <c r="P355" s="447"/>
      <c r="Q355" s="447"/>
      <c r="R355" s="447"/>
      <c r="S355" s="447"/>
      <c r="T355" s="447"/>
      <c r="U355" s="384"/>
      <c r="V355" s="384"/>
      <c r="W355" s="384"/>
      <c r="X355" s="384"/>
      <c r="Y355" s="384"/>
      <c r="Z355" s="384"/>
      <c r="AA355" s="384"/>
      <c r="AB355" s="384"/>
      <c r="AC355" s="447"/>
      <c r="AD355" s="447"/>
      <c r="AE355" s="447"/>
      <c r="AF355" s="447"/>
      <c r="AG355" s="447"/>
      <c r="AH355" s="447"/>
      <c r="AI355" s="405" t="s">
        <v>1767</v>
      </c>
      <c r="AJ355" s="406">
        <v>180108</v>
      </c>
      <c r="AQ355" s="325"/>
      <c r="AR355" s="384"/>
      <c r="AS355" s="384"/>
      <c r="AT355" s="384"/>
      <c r="AU355" s="384"/>
      <c r="AV355" s="384"/>
      <c r="AW355" s="384"/>
      <c r="AY355" s="447"/>
      <c r="AZ355" s="447"/>
      <c r="BA355" s="447"/>
    </row>
    <row r="356" spans="1:53" s="324" customFormat="1" ht="34.5" customHeight="1">
      <c r="A356" s="384"/>
      <c r="B356" s="384"/>
      <c r="C356" s="384"/>
      <c r="D356" s="447"/>
      <c r="E356" s="448"/>
      <c r="F356" s="447"/>
      <c r="G356" s="447"/>
      <c r="H356" s="447"/>
      <c r="I356" s="447"/>
      <c r="J356" s="447"/>
      <c r="K356" s="447"/>
      <c r="L356" s="447"/>
      <c r="M356" s="447"/>
      <c r="N356" s="447"/>
      <c r="O356" s="447"/>
      <c r="P356" s="447"/>
      <c r="Q356" s="447"/>
      <c r="R356" s="447"/>
      <c r="S356" s="447"/>
      <c r="T356" s="447"/>
      <c r="U356" s="384"/>
      <c r="V356" s="384"/>
      <c r="W356" s="384"/>
      <c r="X356" s="384"/>
      <c r="Y356" s="384"/>
      <c r="Z356" s="384"/>
      <c r="AA356" s="384"/>
      <c r="AB356" s="384"/>
      <c r="AC356" s="447"/>
      <c r="AD356" s="447"/>
      <c r="AE356" s="447"/>
      <c r="AF356" s="447"/>
      <c r="AG356" s="447"/>
      <c r="AH356" s="447"/>
      <c r="AI356" s="405" t="s">
        <v>1768</v>
      </c>
      <c r="AJ356" s="406">
        <v>180109</v>
      </c>
      <c r="AQ356" s="325"/>
      <c r="AR356" s="384"/>
      <c r="AS356" s="384"/>
      <c r="AT356" s="384"/>
      <c r="AU356" s="384"/>
      <c r="AV356" s="384"/>
      <c r="AW356" s="384"/>
      <c r="AY356" s="447"/>
      <c r="AZ356" s="447"/>
      <c r="BA356" s="447"/>
    </row>
    <row r="357" spans="1:53" s="324" customFormat="1" ht="34.5" customHeight="1">
      <c r="A357" s="384"/>
      <c r="B357" s="384"/>
      <c r="C357" s="384"/>
      <c r="D357" s="447"/>
      <c r="E357" s="448"/>
      <c r="F357" s="447"/>
      <c r="G357" s="447"/>
      <c r="H357" s="447"/>
      <c r="I357" s="447"/>
      <c r="J357" s="447"/>
      <c r="K357" s="447"/>
      <c r="L357" s="447"/>
      <c r="M357" s="447"/>
      <c r="N357" s="447"/>
      <c r="O357" s="447"/>
      <c r="P357" s="447"/>
      <c r="Q357" s="447"/>
      <c r="R357" s="447"/>
      <c r="S357" s="447"/>
      <c r="T357" s="447"/>
      <c r="U357" s="384"/>
      <c r="V357" s="384"/>
      <c r="W357" s="384"/>
      <c r="X357" s="384"/>
      <c r="Y357" s="384"/>
      <c r="Z357" s="384"/>
      <c r="AA357" s="384"/>
      <c r="AB357" s="384"/>
      <c r="AC357" s="447"/>
      <c r="AD357" s="447"/>
      <c r="AE357" s="447"/>
      <c r="AF357" s="447"/>
      <c r="AG357" s="447"/>
      <c r="AH357" s="447"/>
      <c r="AI357" s="405" t="s">
        <v>1769</v>
      </c>
      <c r="AJ357" s="406">
        <v>180110</v>
      </c>
      <c r="AQ357" s="325"/>
      <c r="AR357" s="384"/>
      <c r="AS357" s="384"/>
      <c r="AT357" s="384"/>
      <c r="AU357" s="384"/>
      <c r="AV357" s="384"/>
      <c r="AW357" s="384"/>
      <c r="AY357" s="447"/>
      <c r="AZ357" s="447"/>
      <c r="BA357" s="447"/>
    </row>
    <row r="358" spans="1:53" s="324" customFormat="1" ht="34.5" customHeight="1">
      <c r="A358" s="384"/>
      <c r="B358" s="384"/>
      <c r="C358" s="384"/>
      <c r="D358" s="447"/>
      <c r="E358" s="448"/>
      <c r="F358" s="447"/>
      <c r="G358" s="447"/>
      <c r="H358" s="447"/>
      <c r="I358" s="447"/>
      <c r="J358" s="447"/>
      <c r="K358" s="447"/>
      <c r="L358" s="447"/>
      <c r="M358" s="447"/>
      <c r="N358" s="447"/>
      <c r="O358" s="447"/>
      <c r="P358" s="447"/>
      <c r="Q358" s="447"/>
      <c r="R358" s="447"/>
      <c r="S358" s="447"/>
      <c r="T358" s="447"/>
      <c r="U358" s="384"/>
      <c r="V358" s="384"/>
      <c r="W358" s="384"/>
      <c r="X358" s="384"/>
      <c r="Y358" s="384"/>
      <c r="Z358" s="384"/>
      <c r="AA358" s="384"/>
      <c r="AB358" s="384"/>
      <c r="AC358" s="447"/>
      <c r="AD358" s="447"/>
      <c r="AE358" s="447"/>
      <c r="AF358" s="447"/>
      <c r="AG358" s="447"/>
      <c r="AH358" s="447"/>
      <c r="AI358" s="405" t="s">
        <v>1770</v>
      </c>
      <c r="AJ358" s="406">
        <v>180200</v>
      </c>
      <c r="AQ358" s="325"/>
      <c r="AR358" s="384"/>
      <c r="AS358" s="384"/>
      <c r="AT358" s="384"/>
      <c r="AU358" s="384"/>
      <c r="AV358" s="384"/>
      <c r="AW358" s="384"/>
      <c r="AY358" s="447"/>
      <c r="AZ358" s="447"/>
      <c r="BA358" s="447"/>
    </row>
    <row r="359" spans="1:53" s="324" customFormat="1" ht="34.5" customHeight="1">
      <c r="A359" s="384"/>
      <c r="B359" s="384"/>
      <c r="C359" s="384"/>
      <c r="D359" s="447"/>
      <c r="E359" s="448"/>
      <c r="F359" s="447"/>
      <c r="G359" s="447"/>
      <c r="H359" s="447"/>
      <c r="I359" s="447"/>
      <c r="J359" s="447"/>
      <c r="K359" s="447"/>
      <c r="L359" s="447"/>
      <c r="M359" s="447"/>
      <c r="N359" s="447"/>
      <c r="O359" s="447"/>
      <c r="P359" s="447"/>
      <c r="Q359" s="447"/>
      <c r="R359" s="447"/>
      <c r="S359" s="447"/>
      <c r="T359" s="447"/>
      <c r="U359" s="384"/>
      <c r="V359" s="384"/>
      <c r="W359" s="384"/>
      <c r="X359" s="384"/>
      <c r="Y359" s="384"/>
      <c r="Z359" s="384"/>
      <c r="AA359" s="384"/>
      <c r="AB359" s="384"/>
      <c r="AC359" s="447"/>
      <c r="AD359" s="447"/>
      <c r="AE359" s="447"/>
      <c r="AF359" s="447"/>
      <c r="AG359" s="447"/>
      <c r="AH359" s="447"/>
      <c r="AI359" s="405" t="s">
        <v>1771</v>
      </c>
      <c r="AJ359" s="406">
        <v>180203</v>
      </c>
      <c r="AQ359" s="325"/>
      <c r="AR359" s="384"/>
      <c r="AS359" s="384"/>
      <c r="AT359" s="384"/>
      <c r="AU359" s="384"/>
      <c r="AV359" s="384"/>
      <c r="AW359" s="384"/>
      <c r="AY359" s="447"/>
      <c r="AZ359" s="447"/>
      <c r="BA359" s="447"/>
    </row>
    <row r="360" spans="1:53" s="324" customFormat="1" ht="34.5" customHeight="1">
      <c r="A360" s="384"/>
      <c r="B360" s="384"/>
      <c r="C360" s="384"/>
      <c r="D360" s="447"/>
      <c r="E360" s="448"/>
      <c r="F360" s="447"/>
      <c r="G360" s="447"/>
      <c r="H360" s="447"/>
      <c r="I360" s="447"/>
      <c r="J360" s="447"/>
      <c r="K360" s="447"/>
      <c r="L360" s="447"/>
      <c r="M360" s="447"/>
      <c r="N360" s="447"/>
      <c r="O360" s="447"/>
      <c r="P360" s="447"/>
      <c r="Q360" s="447"/>
      <c r="R360" s="447"/>
      <c r="S360" s="447"/>
      <c r="T360" s="447"/>
      <c r="U360" s="384"/>
      <c r="V360" s="384"/>
      <c r="W360" s="384"/>
      <c r="X360" s="384"/>
      <c r="Y360" s="384"/>
      <c r="Z360" s="384"/>
      <c r="AA360" s="384"/>
      <c r="AB360" s="384"/>
      <c r="AC360" s="447"/>
      <c r="AD360" s="447"/>
      <c r="AE360" s="447"/>
      <c r="AF360" s="447"/>
      <c r="AG360" s="447"/>
      <c r="AH360" s="447"/>
      <c r="AI360" s="405" t="s">
        <v>1772</v>
      </c>
      <c r="AJ360" s="406">
        <v>180204</v>
      </c>
      <c r="AQ360" s="325"/>
      <c r="AR360" s="384"/>
      <c r="AS360" s="384"/>
      <c r="AT360" s="384"/>
      <c r="AU360" s="384"/>
      <c r="AV360" s="384"/>
      <c r="AW360" s="384"/>
      <c r="AY360" s="447"/>
      <c r="AZ360" s="447"/>
      <c r="BA360" s="447"/>
    </row>
    <row r="361" spans="1:53" s="324" customFormat="1" ht="34.5" customHeight="1">
      <c r="A361" s="384"/>
      <c r="B361" s="384"/>
      <c r="C361" s="384"/>
      <c r="D361" s="447"/>
      <c r="E361" s="448"/>
      <c r="F361" s="447"/>
      <c r="G361" s="447"/>
      <c r="H361" s="447"/>
      <c r="I361" s="447"/>
      <c r="J361" s="447"/>
      <c r="K361" s="447"/>
      <c r="L361" s="447"/>
      <c r="M361" s="447"/>
      <c r="N361" s="447"/>
      <c r="O361" s="447"/>
      <c r="P361" s="447"/>
      <c r="Q361" s="447"/>
      <c r="R361" s="447"/>
      <c r="S361" s="447"/>
      <c r="T361" s="447"/>
      <c r="U361" s="384"/>
      <c r="V361" s="384"/>
      <c r="W361" s="384"/>
      <c r="X361" s="384"/>
      <c r="Y361" s="384"/>
      <c r="Z361" s="384"/>
      <c r="AA361" s="384"/>
      <c r="AB361" s="384"/>
      <c r="AC361" s="447"/>
      <c r="AD361" s="447"/>
      <c r="AE361" s="447"/>
      <c r="AF361" s="447"/>
      <c r="AG361" s="447"/>
      <c r="AH361" s="447"/>
      <c r="AI361" s="405" t="s">
        <v>1773</v>
      </c>
      <c r="AJ361" s="406">
        <v>180300</v>
      </c>
      <c r="AQ361" s="325"/>
      <c r="AR361" s="384"/>
      <c r="AS361" s="384"/>
      <c r="AT361" s="384"/>
      <c r="AU361" s="384"/>
      <c r="AV361" s="384"/>
      <c r="AW361" s="384"/>
      <c r="AY361" s="447"/>
      <c r="AZ361" s="447"/>
      <c r="BA361" s="447"/>
    </row>
    <row r="362" spans="1:53" s="324" customFormat="1" ht="34.5" customHeight="1">
      <c r="A362" s="384"/>
      <c r="B362" s="384"/>
      <c r="C362" s="384"/>
      <c r="D362" s="447"/>
      <c r="E362" s="448"/>
      <c r="F362" s="447"/>
      <c r="G362" s="447"/>
      <c r="H362" s="447"/>
      <c r="I362" s="447"/>
      <c r="J362" s="447"/>
      <c r="K362" s="447"/>
      <c r="L362" s="447"/>
      <c r="M362" s="447"/>
      <c r="N362" s="447"/>
      <c r="O362" s="447"/>
      <c r="P362" s="447"/>
      <c r="Q362" s="447"/>
      <c r="R362" s="447"/>
      <c r="S362" s="447"/>
      <c r="T362" s="447"/>
      <c r="U362" s="384"/>
      <c r="V362" s="384"/>
      <c r="W362" s="384"/>
      <c r="X362" s="384"/>
      <c r="Y362" s="384"/>
      <c r="Z362" s="384"/>
      <c r="AA362" s="384"/>
      <c r="AB362" s="384"/>
      <c r="AC362" s="447"/>
      <c r="AD362" s="447"/>
      <c r="AE362" s="447"/>
      <c r="AF362" s="447"/>
      <c r="AG362" s="447"/>
      <c r="AH362" s="447"/>
      <c r="AI362" s="405" t="s">
        <v>1774</v>
      </c>
      <c r="AJ362" s="406">
        <v>180301</v>
      </c>
      <c r="AQ362" s="325"/>
      <c r="AR362" s="384"/>
      <c r="AS362" s="384"/>
      <c r="AT362" s="384"/>
      <c r="AU362" s="384"/>
      <c r="AV362" s="384"/>
      <c r="AW362" s="384"/>
      <c r="AY362" s="447"/>
      <c r="AZ362" s="447"/>
      <c r="BA362" s="447"/>
    </row>
    <row r="363" spans="1:53" s="324" customFormat="1" ht="34.5" customHeight="1">
      <c r="A363" s="384"/>
      <c r="B363" s="384"/>
      <c r="C363" s="384"/>
      <c r="D363" s="447"/>
      <c r="E363" s="448"/>
      <c r="F363" s="447"/>
      <c r="G363" s="447"/>
      <c r="H363" s="447"/>
      <c r="I363" s="447"/>
      <c r="J363" s="447"/>
      <c r="K363" s="447"/>
      <c r="L363" s="447"/>
      <c r="M363" s="447"/>
      <c r="N363" s="447"/>
      <c r="O363" s="447"/>
      <c r="P363" s="447"/>
      <c r="Q363" s="447"/>
      <c r="R363" s="447"/>
      <c r="S363" s="447"/>
      <c r="T363" s="447"/>
      <c r="U363" s="384"/>
      <c r="V363" s="384"/>
      <c r="W363" s="384"/>
      <c r="X363" s="384"/>
      <c r="Y363" s="384"/>
      <c r="Z363" s="384"/>
      <c r="AA363" s="384"/>
      <c r="AB363" s="384"/>
      <c r="AC363" s="447"/>
      <c r="AD363" s="447"/>
      <c r="AE363" s="447"/>
      <c r="AF363" s="447"/>
      <c r="AG363" s="447"/>
      <c r="AH363" s="447"/>
      <c r="AI363" s="405" t="s">
        <v>1775</v>
      </c>
      <c r="AJ363" s="406">
        <v>180302</v>
      </c>
      <c r="AQ363" s="325"/>
      <c r="AR363" s="384"/>
      <c r="AS363" s="384"/>
      <c r="AT363" s="384"/>
      <c r="AU363" s="384"/>
      <c r="AV363" s="384"/>
      <c r="AW363" s="384"/>
      <c r="AY363" s="447"/>
      <c r="AZ363" s="447"/>
      <c r="BA363" s="447"/>
    </row>
    <row r="364" spans="1:53" s="324" customFormat="1" ht="34.5" customHeight="1">
      <c r="A364" s="384"/>
      <c r="B364" s="384"/>
      <c r="C364" s="384"/>
      <c r="D364" s="447"/>
      <c r="E364" s="448"/>
      <c r="F364" s="447"/>
      <c r="G364" s="447"/>
      <c r="H364" s="447"/>
      <c r="I364" s="447"/>
      <c r="J364" s="447"/>
      <c r="K364" s="447"/>
      <c r="L364" s="447"/>
      <c r="M364" s="447"/>
      <c r="N364" s="447"/>
      <c r="O364" s="447"/>
      <c r="P364" s="447"/>
      <c r="Q364" s="447"/>
      <c r="R364" s="447"/>
      <c r="S364" s="447"/>
      <c r="T364" s="447"/>
      <c r="U364" s="384"/>
      <c r="V364" s="384"/>
      <c r="W364" s="384"/>
      <c r="X364" s="384"/>
      <c r="Y364" s="384"/>
      <c r="Z364" s="384"/>
      <c r="AA364" s="384"/>
      <c r="AB364" s="384"/>
      <c r="AC364" s="447"/>
      <c r="AD364" s="447"/>
      <c r="AE364" s="447"/>
      <c r="AF364" s="447"/>
      <c r="AG364" s="447"/>
      <c r="AH364" s="447"/>
      <c r="AI364" s="405" t="s">
        <v>1771</v>
      </c>
      <c r="AJ364" s="406">
        <v>180303</v>
      </c>
      <c r="AQ364" s="325"/>
      <c r="AR364" s="384"/>
      <c r="AS364" s="384"/>
      <c r="AT364" s="384"/>
      <c r="AU364" s="384"/>
      <c r="AV364" s="384"/>
      <c r="AW364" s="384"/>
      <c r="AY364" s="447"/>
      <c r="AZ364" s="447"/>
      <c r="BA364" s="447"/>
    </row>
    <row r="365" spans="1:53" s="324" customFormat="1" ht="34.5" customHeight="1">
      <c r="A365" s="384"/>
      <c r="B365" s="384"/>
      <c r="C365" s="384"/>
      <c r="D365" s="447"/>
      <c r="E365" s="448"/>
      <c r="F365" s="447"/>
      <c r="G365" s="447"/>
      <c r="H365" s="447"/>
      <c r="I365" s="447"/>
      <c r="J365" s="447"/>
      <c r="K365" s="447"/>
      <c r="L365" s="447"/>
      <c r="M365" s="447"/>
      <c r="N365" s="447"/>
      <c r="O365" s="447"/>
      <c r="P365" s="447"/>
      <c r="Q365" s="447"/>
      <c r="R365" s="447"/>
      <c r="S365" s="447"/>
      <c r="T365" s="447"/>
      <c r="U365" s="384"/>
      <c r="V365" s="384"/>
      <c r="W365" s="384"/>
      <c r="X365" s="384"/>
      <c r="Y365" s="384"/>
      <c r="Z365" s="384"/>
      <c r="AA365" s="384"/>
      <c r="AB365" s="384"/>
      <c r="AC365" s="447"/>
      <c r="AD365" s="447"/>
      <c r="AE365" s="447"/>
      <c r="AF365" s="447"/>
      <c r="AG365" s="447"/>
      <c r="AH365" s="447"/>
      <c r="AI365" s="405" t="s">
        <v>1772</v>
      </c>
      <c r="AJ365" s="406">
        <v>180304</v>
      </c>
      <c r="AQ365" s="325"/>
      <c r="AR365" s="384"/>
      <c r="AS365" s="384"/>
      <c r="AT365" s="384"/>
      <c r="AU365" s="384"/>
      <c r="AV365" s="384"/>
      <c r="AW365" s="384"/>
      <c r="AY365" s="447"/>
      <c r="AZ365" s="447"/>
      <c r="BA365" s="447"/>
    </row>
    <row r="366" spans="1:53" s="324" customFormat="1" ht="34.5" customHeight="1">
      <c r="A366" s="384"/>
      <c r="B366" s="384"/>
      <c r="C366" s="384"/>
      <c r="D366" s="447"/>
      <c r="E366" s="448"/>
      <c r="F366" s="447"/>
      <c r="G366" s="447"/>
      <c r="H366" s="447"/>
      <c r="I366" s="447"/>
      <c r="J366" s="447"/>
      <c r="K366" s="447"/>
      <c r="L366" s="447"/>
      <c r="M366" s="447"/>
      <c r="N366" s="447"/>
      <c r="O366" s="447"/>
      <c r="P366" s="447"/>
      <c r="Q366" s="447"/>
      <c r="R366" s="447"/>
      <c r="S366" s="447"/>
      <c r="T366" s="447"/>
      <c r="U366" s="384"/>
      <c r="V366" s="384"/>
      <c r="W366" s="384"/>
      <c r="X366" s="384"/>
      <c r="Y366" s="384"/>
      <c r="Z366" s="384"/>
      <c r="AA366" s="384"/>
      <c r="AB366" s="384"/>
      <c r="AC366" s="447"/>
      <c r="AD366" s="447"/>
      <c r="AE366" s="447"/>
      <c r="AF366" s="447"/>
      <c r="AG366" s="447"/>
      <c r="AH366" s="447"/>
      <c r="AI366" s="405" t="s">
        <v>1776</v>
      </c>
      <c r="AJ366" s="406">
        <v>180400</v>
      </c>
      <c r="AQ366" s="325"/>
      <c r="AR366" s="384"/>
      <c r="AS366" s="384"/>
      <c r="AT366" s="384"/>
      <c r="AU366" s="384"/>
      <c r="AV366" s="384"/>
      <c r="AW366" s="384"/>
      <c r="AY366" s="447"/>
      <c r="AZ366" s="447"/>
      <c r="BA366" s="447"/>
    </row>
    <row r="367" spans="1:53" s="324" customFormat="1" ht="34.5" customHeight="1">
      <c r="A367" s="384"/>
      <c r="B367" s="384"/>
      <c r="C367" s="384"/>
      <c r="D367" s="447"/>
      <c r="E367" s="448"/>
      <c r="F367" s="447"/>
      <c r="G367" s="447"/>
      <c r="H367" s="447"/>
      <c r="I367" s="447"/>
      <c r="J367" s="447"/>
      <c r="K367" s="447"/>
      <c r="L367" s="447"/>
      <c r="M367" s="447"/>
      <c r="N367" s="447"/>
      <c r="O367" s="447"/>
      <c r="P367" s="447"/>
      <c r="Q367" s="447"/>
      <c r="R367" s="447"/>
      <c r="S367" s="447"/>
      <c r="T367" s="447"/>
      <c r="U367" s="384"/>
      <c r="V367" s="384"/>
      <c r="W367" s="384"/>
      <c r="X367" s="384"/>
      <c r="Y367" s="384"/>
      <c r="Z367" s="384"/>
      <c r="AA367" s="384"/>
      <c r="AB367" s="384"/>
      <c r="AC367" s="447"/>
      <c r="AD367" s="447"/>
      <c r="AE367" s="447"/>
      <c r="AF367" s="447"/>
      <c r="AG367" s="447"/>
      <c r="AH367" s="447"/>
      <c r="AI367" s="405" t="s">
        <v>1777</v>
      </c>
      <c r="AJ367" s="406">
        <v>180401</v>
      </c>
      <c r="AQ367" s="325"/>
      <c r="AR367" s="384"/>
      <c r="AS367" s="384"/>
      <c r="AT367" s="384"/>
      <c r="AU367" s="384"/>
      <c r="AV367" s="384"/>
      <c r="AW367" s="384"/>
      <c r="AY367" s="447"/>
      <c r="AZ367" s="447"/>
      <c r="BA367" s="447"/>
    </row>
    <row r="368" spans="1:53" s="324" customFormat="1" ht="34.5" customHeight="1">
      <c r="A368" s="384"/>
      <c r="B368" s="384"/>
      <c r="C368" s="384"/>
      <c r="D368" s="447"/>
      <c r="E368" s="448"/>
      <c r="F368" s="447"/>
      <c r="G368" s="447"/>
      <c r="H368" s="447"/>
      <c r="I368" s="447"/>
      <c r="J368" s="447"/>
      <c r="K368" s="447"/>
      <c r="L368" s="447"/>
      <c r="M368" s="447"/>
      <c r="N368" s="447"/>
      <c r="O368" s="447"/>
      <c r="P368" s="447"/>
      <c r="Q368" s="447"/>
      <c r="R368" s="447"/>
      <c r="S368" s="447"/>
      <c r="T368" s="447"/>
      <c r="U368" s="384"/>
      <c r="V368" s="384"/>
      <c r="W368" s="384"/>
      <c r="X368" s="384"/>
      <c r="Y368" s="384"/>
      <c r="Z368" s="384"/>
      <c r="AA368" s="384"/>
      <c r="AB368" s="384"/>
      <c r="AC368" s="447"/>
      <c r="AD368" s="447"/>
      <c r="AE368" s="447"/>
      <c r="AF368" s="447"/>
      <c r="AG368" s="447"/>
      <c r="AH368" s="447"/>
      <c r="AI368" s="405" t="s">
        <v>1778</v>
      </c>
      <c r="AJ368" s="406">
        <v>180402</v>
      </c>
      <c r="AQ368" s="325"/>
      <c r="AR368" s="384"/>
      <c r="AS368" s="384"/>
      <c r="AT368" s="384"/>
      <c r="AU368" s="384"/>
      <c r="AV368" s="384"/>
      <c r="AW368" s="384"/>
      <c r="AY368" s="447"/>
      <c r="AZ368" s="447"/>
      <c r="BA368" s="447"/>
    </row>
    <row r="369" spans="1:53" s="324" customFormat="1" ht="34.5" customHeight="1">
      <c r="A369" s="384"/>
      <c r="B369" s="384"/>
      <c r="C369" s="384"/>
      <c r="D369" s="447"/>
      <c r="E369" s="448"/>
      <c r="F369" s="447"/>
      <c r="G369" s="447"/>
      <c r="H369" s="447"/>
      <c r="I369" s="447"/>
      <c r="J369" s="447"/>
      <c r="K369" s="447"/>
      <c r="L369" s="447"/>
      <c r="M369" s="447"/>
      <c r="N369" s="447"/>
      <c r="O369" s="447"/>
      <c r="P369" s="447"/>
      <c r="Q369" s="447"/>
      <c r="R369" s="447"/>
      <c r="S369" s="447"/>
      <c r="T369" s="447"/>
      <c r="U369" s="384"/>
      <c r="V369" s="384"/>
      <c r="W369" s="384"/>
      <c r="X369" s="384"/>
      <c r="Y369" s="384"/>
      <c r="Z369" s="384"/>
      <c r="AA369" s="384"/>
      <c r="AB369" s="384"/>
      <c r="AC369" s="447"/>
      <c r="AD369" s="447"/>
      <c r="AE369" s="447"/>
      <c r="AF369" s="447"/>
      <c r="AG369" s="447"/>
      <c r="AH369" s="447"/>
      <c r="AI369" s="405" t="s">
        <v>1763</v>
      </c>
      <c r="AJ369" s="406">
        <v>180403</v>
      </c>
      <c r="AQ369" s="325"/>
      <c r="AR369" s="384"/>
      <c r="AS369" s="384"/>
      <c r="AT369" s="384"/>
      <c r="AU369" s="384"/>
      <c r="AV369" s="384"/>
      <c r="AW369" s="384"/>
      <c r="AY369" s="447"/>
      <c r="AZ369" s="447"/>
      <c r="BA369" s="447"/>
    </row>
    <row r="370" spans="1:53" s="324" customFormat="1" ht="34.5" customHeight="1">
      <c r="A370" s="384"/>
      <c r="B370" s="384"/>
      <c r="C370" s="384"/>
      <c r="D370" s="447"/>
      <c r="E370" s="448"/>
      <c r="F370" s="447"/>
      <c r="G370" s="447"/>
      <c r="H370" s="447"/>
      <c r="I370" s="447"/>
      <c r="J370" s="447"/>
      <c r="K370" s="447"/>
      <c r="L370" s="447"/>
      <c r="M370" s="447"/>
      <c r="N370" s="447"/>
      <c r="O370" s="447"/>
      <c r="P370" s="447"/>
      <c r="Q370" s="447"/>
      <c r="R370" s="447"/>
      <c r="S370" s="447"/>
      <c r="T370" s="447"/>
      <c r="U370" s="384"/>
      <c r="V370" s="384"/>
      <c r="W370" s="384"/>
      <c r="X370" s="384"/>
      <c r="Y370" s="384"/>
      <c r="Z370" s="384"/>
      <c r="AA370" s="384"/>
      <c r="AB370" s="384"/>
      <c r="AC370" s="447"/>
      <c r="AD370" s="447"/>
      <c r="AE370" s="447"/>
      <c r="AF370" s="447"/>
      <c r="AG370" s="447"/>
      <c r="AH370" s="447"/>
      <c r="AI370" s="405" t="s">
        <v>1779</v>
      </c>
      <c r="AJ370" s="406">
        <v>180404</v>
      </c>
      <c r="AQ370" s="325"/>
      <c r="AR370" s="384"/>
      <c r="AS370" s="384"/>
      <c r="AT370" s="384"/>
      <c r="AU370" s="384"/>
      <c r="AV370" s="384"/>
      <c r="AW370" s="384"/>
      <c r="AY370" s="447"/>
      <c r="AZ370" s="447"/>
      <c r="BA370" s="447"/>
    </row>
    <row r="371" spans="1:53" s="324" customFormat="1" ht="34.5" customHeight="1">
      <c r="A371" s="384"/>
      <c r="B371" s="384"/>
      <c r="C371" s="384"/>
      <c r="D371" s="447"/>
      <c r="E371" s="448"/>
      <c r="F371" s="447"/>
      <c r="G371" s="447"/>
      <c r="H371" s="447"/>
      <c r="I371" s="447"/>
      <c r="J371" s="447"/>
      <c r="K371" s="447"/>
      <c r="L371" s="447"/>
      <c r="M371" s="447"/>
      <c r="N371" s="447"/>
      <c r="O371" s="447"/>
      <c r="P371" s="447"/>
      <c r="Q371" s="447"/>
      <c r="R371" s="447"/>
      <c r="S371" s="447"/>
      <c r="T371" s="447"/>
      <c r="U371" s="384"/>
      <c r="V371" s="384"/>
      <c r="W371" s="384"/>
      <c r="X371" s="384"/>
      <c r="Y371" s="384"/>
      <c r="Z371" s="384"/>
      <c r="AA371" s="384"/>
      <c r="AB371" s="384"/>
      <c r="AC371" s="447"/>
      <c r="AD371" s="447"/>
      <c r="AE371" s="447"/>
      <c r="AF371" s="447"/>
      <c r="AG371" s="447"/>
      <c r="AH371" s="447"/>
      <c r="AI371" s="405" t="s">
        <v>1780</v>
      </c>
      <c r="AJ371" s="406">
        <v>180405</v>
      </c>
      <c r="AQ371" s="325"/>
      <c r="AR371" s="384"/>
      <c r="AS371" s="384"/>
      <c r="AT371" s="384"/>
      <c r="AU371" s="384"/>
      <c r="AV371" s="384"/>
      <c r="AW371" s="384"/>
      <c r="AY371" s="447"/>
      <c r="AZ371" s="447"/>
      <c r="BA371" s="447"/>
    </row>
    <row r="372" spans="1:53" s="324" customFormat="1" ht="34.5" customHeight="1">
      <c r="A372" s="384"/>
      <c r="B372" s="384"/>
      <c r="C372" s="384"/>
      <c r="D372" s="447"/>
      <c r="E372" s="448"/>
      <c r="F372" s="447"/>
      <c r="G372" s="447"/>
      <c r="H372" s="447"/>
      <c r="I372" s="447"/>
      <c r="J372" s="447"/>
      <c r="K372" s="447"/>
      <c r="L372" s="447"/>
      <c r="M372" s="447"/>
      <c r="N372" s="447"/>
      <c r="O372" s="447"/>
      <c r="P372" s="447"/>
      <c r="Q372" s="447"/>
      <c r="R372" s="447"/>
      <c r="S372" s="447"/>
      <c r="T372" s="447"/>
      <c r="U372" s="384"/>
      <c r="V372" s="384"/>
      <c r="W372" s="384"/>
      <c r="X372" s="384"/>
      <c r="Y372" s="384"/>
      <c r="Z372" s="384"/>
      <c r="AA372" s="384"/>
      <c r="AB372" s="384"/>
      <c r="AC372" s="447"/>
      <c r="AD372" s="447"/>
      <c r="AE372" s="447"/>
      <c r="AF372" s="447"/>
      <c r="AG372" s="447"/>
      <c r="AH372" s="447"/>
      <c r="AI372" s="405" t="s">
        <v>1781</v>
      </c>
      <c r="AJ372" s="406">
        <v>180407</v>
      </c>
      <c r="AQ372" s="325"/>
      <c r="AR372" s="384"/>
      <c r="AS372" s="384"/>
      <c r="AT372" s="384"/>
      <c r="AU372" s="384"/>
      <c r="AV372" s="384"/>
      <c r="AW372" s="384"/>
      <c r="AY372" s="447"/>
      <c r="AZ372" s="447"/>
      <c r="BA372" s="447"/>
    </row>
    <row r="373" spans="1:53" s="324" customFormat="1" ht="34.5" customHeight="1">
      <c r="A373" s="384"/>
      <c r="B373" s="384"/>
      <c r="C373" s="384"/>
      <c r="D373" s="447"/>
      <c r="E373" s="448"/>
      <c r="F373" s="447"/>
      <c r="G373" s="447"/>
      <c r="H373" s="447"/>
      <c r="I373" s="447"/>
      <c r="J373" s="447"/>
      <c r="K373" s="447"/>
      <c r="L373" s="447"/>
      <c r="M373" s="447"/>
      <c r="N373" s="447"/>
      <c r="O373" s="447"/>
      <c r="P373" s="447"/>
      <c r="Q373" s="447"/>
      <c r="R373" s="447"/>
      <c r="S373" s="447"/>
      <c r="T373" s="447"/>
      <c r="U373" s="384"/>
      <c r="V373" s="384"/>
      <c r="W373" s="384"/>
      <c r="X373" s="384"/>
      <c r="Y373" s="384"/>
      <c r="Z373" s="384"/>
      <c r="AA373" s="384"/>
      <c r="AB373" s="384"/>
      <c r="AC373" s="447"/>
      <c r="AD373" s="447"/>
      <c r="AE373" s="447"/>
      <c r="AF373" s="447"/>
      <c r="AG373" s="447"/>
      <c r="AH373" s="447"/>
      <c r="AI373" s="405" t="s">
        <v>1782</v>
      </c>
      <c r="AJ373" s="406">
        <v>180408</v>
      </c>
      <c r="AQ373" s="325"/>
      <c r="AR373" s="384"/>
      <c r="AS373" s="384"/>
      <c r="AT373" s="384"/>
      <c r="AU373" s="384"/>
      <c r="AV373" s="384"/>
      <c r="AW373" s="384"/>
      <c r="AY373" s="447"/>
      <c r="AZ373" s="447"/>
      <c r="BA373" s="447"/>
    </row>
    <row r="374" spans="1:53" s="324" customFormat="1" ht="34.5" customHeight="1">
      <c r="A374" s="384"/>
      <c r="B374" s="384"/>
      <c r="C374" s="384"/>
      <c r="D374" s="447"/>
      <c r="E374" s="448"/>
      <c r="F374" s="447"/>
      <c r="G374" s="447"/>
      <c r="H374" s="447"/>
      <c r="I374" s="447"/>
      <c r="J374" s="447"/>
      <c r="K374" s="447"/>
      <c r="L374" s="447"/>
      <c r="M374" s="447"/>
      <c r="N374" s="447"/>
      <c r="O374" s="447"/>
      <c r="P374" s="447"/>
      <c r="Q374" s="447"/>
      <c r="R374" s="447"/>
      <c r="S374" s="447"/>
      <c r="T374" s="447"/>
      <c r="U374" s="384"/>
      <c r="V374" s="384"/>
      <c r="W374" s="384"/>
      <c r="X374" s="384"/>
      <c r="Y374" s="384"/>
      <c r="Z374" s="384"/>
      <c r="AA374" s="384"/>
      <c r="AB374" s="384"/>
      <c r="AC374" s="447"/>
      <c r="AD374" s="447"/>
      <c r="AE374" s="447"/>
      <c r="AF374" s="447"/>
      <c r="AG374" s="447"/>
      <c r="AH374" s="447"/>
      <c r="AI374" s="405" t="s">
        <v>1783</v>
      </c>
      <c r="AJ374" s="406">
        <v>180411</v>
      </c>
      <c r="AQ374" s="325"/>
      <c r="AR374" s="384"/>
      <c r="AS374" s="384"/>
      <c r="AT374" s="384"/>
      <c r="AU374" s="384"/>
      <c r="AV374" s="384"/>
      <c r="AW374" s="384"/>
      <c r="AY374" s="447"/>
      <c r="AZ374" s="447"/>
      <c r="BA374" s="447"/>
    </row>
    <row r="375" spans="1:53" s="324" customFormat="1" ht="34.5" customHeight="1">
      <c r="A375" s="384"/>
      <c r="B375" s="384"/>
      <c r="C375" s="384"/>
      <c r="D375" s="447"/>
      <c r="E375" s="448"/>
      <c r="F375" s="447"/>
      <c r="G375" s="447"/>
      <c r="H375" s="447"/>
      <c r="I375" s="447"/>
      <c r="J375" s="447"/>
      <c r="K375" s="447"/>
      <c r="L375" s="447"/>
      <c r="M375" s="447"/>
      <c r="N375" s="447"/>
      <c r="O375" s="447"/>
      <c r="P375" s="447"/>
      <c r="Q375" s="447"/>
      <c r="R375" s="447"/>
      <c r="S375" s="447"/>
      <c r="T375" s="447"/>
      <c r="U375" s="384"/>
      <c r="V375" s="384"/>
      <c r="W375" s="384"/>
      <c r="X375" s="384"/>
      <c r="Y375" s="384"/>
      <c r="Z375" s="384"/>
      <c r="AA375" s="384"/>
      <c r="AB375" s="384"/>
      <c r="AC375" s="447"/>
      <c r="AD375" s="447"/>
      <c r="AE375" s="447"/>
      <c r="AF375" s="447"/>
      <c r="AG375" s="447"/>
      <c r="AH375" s="447"/>
      <c r="AI375" s="405" t="s">
        <v>1784</v>
      </c>
      <c r="AJ375" s="406">
        <v>180414</v>
      </c>
      <c r="AQ375" s="325"/>
      <c r="AR375" s="384"/>
      <c r="AS375" s="384"/>
      <c r="AT375" s="384"/>
      <c r="AU375" s="384"/>
      <c r="AV375" s="384"/>
      <c r="AW375" s="384"/>
      <c r="AY375" s="447"/>
      <c r="AZ375" s="447"/>
      <c r="BA375" s="447"/>
    </row>
    <row r="376" spans="1:53" s="324" customFormat="1" ht="34.5" customHeight="1">
      <c r="A376" s="384"/>
      <c r="B376" s="384"/>
      <c r="C376" s="384"/>
      <c r="D376" s="447"/>
      <c r="E376" s="448"/>
      <c r="F376" s="447"/>
      <c r="G376" s="447"/>
      <c r="H376" s="447"/>
      <c r="I376" s="447"/>
      <c r="J376" s="447"/>
      <c r="K376" s="447"/>
      <c r="L376" s="447"/>
      <c r="M376" s="447"/>
      <c r="N376" s="447"/>
      <c r="O376" s="447"/>
      <c r="P376" s="447"/>
      <c r="Q376" s="447"/>
      <c r="R376" s="447"/>
      <c r="S376" s="447"/>
      <c r="T376" s="447"/>
      <c r="U376" s="384"/>
      <c r="V376" s="384"/>
      <c r="W376" s="384"/>
      <c r="X376" s="384"/>
      <c r="Y376" s="384"/>
      <c r="Z376" s="384"/>
      <c r="AA376" s="384"/>
      <c r="AB376" s="384"/>
      <c r="AC376" s="447"/>
      <c r="AD376" s="447"/>
      <c r="AE376" s="447"/>
      <c r="AF376" s="447"/>
      <c r="AG376" s="447"/>
      <c r="AH376" s="447"/>
      <c r="AI376" s="405" t="s">
        <v>1785</v>
      </c>
      <c r="AJ376" s="406">
        <v>180415</v>
      </c>
      <c r="AQ376" s="325"/>
      <c r="AR376" s="384"/>
      <c r="AS376" s="384"/>
      <c r="AT376" s="384"/>
      <c r="AU376" s="384"/>
      <c r="AV376" s="384"/>
      <c r="AW376" s="384"/>
      <c r="AY376" s="447"/>
      <c r="AZ376" s="447"/>
      <c r="BA376" s="447"/>
    </row>
    <row r="377" spans="1:53" s="324" customFormat="1" ht="34.5" customHeight="1">
      <c r="A377" s="384"/>
      <c r="B377" s="384"/>
      <c r="C377" s="384"/>
      <c r="D377" s="447"/>
      <c r="E377" s="448"/>
      <c r="F377" s="447"/>
      <c r="G377" s="447"/>
      <c r="H377" s="447"/>
      <c r="I377" s="447"/>
      <c r="J377" s="447"/>
      <c r="K377" s="447"/>
      <c r="L377" s="447"/>
      <c r="M377" s="447"/>
      <c r="N377" s="447"/>
      <c r="O377" s="447"/>
      <c r="P377" s="447"/>
      <c r="Q377" s="447"/>
      <c r="R377" s="447"/>
      <c r="S377" s="447"/>
      <c r="T377" s="447"/>
      <c r="U377" s="384"/>
      <c r="V377" s="384"/>
      <c r="W377" s="384"/>
      <c r="X377" s="384"/>
      <c r="Y377" s="384"/>
      <c r="Z377" s="384"/>
      <c r="AA377" s="384"/>
      <c r="AB377" s="384"/>
      <c r="AC377" s="447"/>
      <c r="AD377" s="447"/>
      <c r="AE377" s="447"/>
      <c r="AF377" s="447"/>
      <c r="AG377" s="447"/>
      <c r="AH377" s="447"/>
      <c r="AI377" s="405" t="s">
        <v>1786</v>
      </c>
      <c r="AJ377" s="406">
        <v>180416</v>
      </c>
      <c r="AQ377" s="325"/>
      <c r="AR377" s="384"/>
      <c r="AS377" s="384"/>
      <c r="AT377" s="384"/>
      <c r="AU377" s="384"/>
      <c r="AV377" s="384"/>
      <c r="AW377" s="384"/>
      <c r="AY377" s="447"/>
      <c r="AZ377" s="447"/>
      <c r="BA377" s="447"/>
    </row>
    <row r="378" spans="1:53" s="324" customFormat="1" ht="34.5" customHeight="1">
      <c r="A378" s="384"/>
      <c r="B378" s="384"/>
      <c r="C378" s="384"/>
      <c r="D378" s="447"/>
      <c r="E378" s="448"/>
      <c r="F378" s="447"/>
      <c r="G378" s="447"/>
      <c r="H378" s="447"/>
      <c r="I378" s="447"/>
      <c r="J378" s="447"/>
      <c r="K378" s="447"/>
      <c r="L378" s="447"/>
      <c r="M378" s="447"/>
      <c r="N378" s="447"/>
      <c r="O378" s="447"/>
      <c r="P378" s="447"/>
      <c r="Q378" s="447"/>
      <c r="R378" s="447"/>
      <c r="S378" s="447"/>
      <c r="T378" s="447"/>
      <c r="U378" s="384"/>
      <c r="V378" s="384"/>
      <c r="W378" s="384"/>
      <c r="X378" s="384"/>
      <c r="Y378" s="384"/>
      <c r="Z378" s="384"/>
      <c r="AA378" s="384"/>
      <c r="AB378" s="384"/>
      <c r="AC378" s="447"/>
      <c r="AD378" s="447"/>
      <c r="AE378" s="447"/>
      <c r="AF378" s="447"/>
      <c r="AG378" s="447"/>
      <c r="AH378" s="447"/>
      <c r="AI378" s="405" t="s">
        <v>1787</v>
      </c>
      <c r="AJ378" s="406">
        <v>180499</v>
      </c>
      <c r="AQ378" s="325"/>
      <c r="AR378" s="384"/>
      <c r="AS378" s="384"/>
      <c r="AT378" s="384"/>
      <c r="AU378" s="384"/>
      <c r="AV378" s="384"/>
      <c r="AW378" s="384"/>
      <c r="AY378" s="447"/>
      <c r="AZ378" s="447"/>
      <c r="BA378" s="447"/>
    </row>
    <row r="379" spans="1:53" s="324" customFormat="1" ht="34.5" customHeight="1">
      <c r="A379" s="384"/>
      <c r="B379" s="384"/>
      <c r="C379" s="384"/>
      <c r="D379" s="447"/>
      <c r="E379" s="448"/>
      <c r="F379" s="447"/>
      <c r="G379" s="447"/>
      <c r="H379" s="447"/>
      <c r="I379" s="447"/>
      <c r="J379" s="447"/>
      <c r="K379" s="447"/>
      <c r="L379" s="447"/>
      <c r="M379" s="447"/>
      <c r="N379" s="447"/>
      <c r="O379" s="447"/>
      <c r="P379" s="447"/>
      <c r="Q379" s="447"/>
      <c r="R379" s="447"/>
      <c r="S379" s="447"/>
      <c r="T379" s="447"/>
      <c r="U379" s="384"/>
      <c r="V379" s="384"/>
      <c r="W379" s="384"/>
      <c r="X379" s="384"/>
      <c r="Y379" s="384"/>
      <c r="Z379" s="384"/>
      <c r="AA379" s="384"/>
      <c r="AB379" s="384"/>
      <c r="AC379" s="447"/>
      <c r="AD379" s="447"/>
      <c r="AE379" s="447"/>
      <c r="AF379" s="447"/>
      <c r="AG379" s="447"/>
      <c r="AH379" s="447"/>
      <c r="AI379" s="405" t="s">
        <v>1788</v>
      </c>
      <c r="AJ379" s="406">
        <v>180500</v>
      </c>
      <c r="AQ379" s="325"/>
      <c r="AR379" s="384"/>
      <c r="AS379" s="384"/>
      <c r="AT379" s="384"/>
      <c r="AU379" s="384"/>
      <c r="AV379" s="384"/>
      <c r="AW379" s="384"/>
      <c r="AY379" s="447"/>
      <c r="AZ379" s="447"/>
      <c r="BA379" s="447"/>
    </row>
    <row r="380" spans="1:53" s="324" customFormat="1" ht="34.5" customHeight="1">
      <c r="A380" s="384"/>
      <c r="B380" s="384"/>
      <c r="C380" s="384"/>
      <c r="D380" s="447"/>
      <c r="E380" s="448"/>
      <c r="F380" s="447"/>
      <c r="G380" s="447"/>
      <c r="H380" s="447"/>
      <c r="I380" s="447"/>
      <c r="J380" s="447"/>
      <c r="K380" s="447"/>
      <c r="L380" s="447"/>
      <c r="M380" s="447"/>
      <c r="N380" s="447"/>
      <c r="O380" s="447"/>
      <c r="P380" s="447"/>
      <c r="Q380" s="447"/>
      <c r="R380" s="447"/>
      <c r="S380" s="447"/>
      <c r="T380" s="447"/>
      <c r="U380" s="384"/>
      <c r="V380" s="384"/>
      <c r="W380" s="384"/>
      <c r="X380" s="384"/>
      <c r="Y380" s="384"/>
      <c r="Z380" s="384"/>
      <c r="AA380" s="384"/>
      <c r="AB380" s="384"/>
      <c r="AC380" s="447"/>
      <c r="AD380" s="447"/>
      <c r="AE380" s="447"/>
      <c r="AF380" s="447"/>
      <c r="AG380" s="447"/>
      <c r="AH380" s="447"/>
      <c r="AI380" s="405" t="s">
        <v>1789</v>
      </c>
      <c r="AJ380" s="406">
        <v>180501</v>
      </c>
      <c r="AQ380" s="325"/>
      <c r="AR380" s="384"/>
      <c r="AS380" s="384"/>
      <c r="AT380" s="384"/>
      <c r="AU380" s="384"/>
      <c r="AV380" s="384"/>
      <c r="AW380" s="384"/>
      <c r="AY380" s="447"/>
      <c r="AZ380" s="447"/>
      <c r="BA380" s="447"/>
    </row>
    <row r="381" spans="1:53" s="324" customFormat="1" ht="34.5" customHeight="1">
      <c r="A381" s="384"/>
      <c r="B381" s="384"/>
      <c r="C381" s="384"/>
      <c r="D381" s="447"/>
      <c r="E381" s="448"/>
      <c r="F381" s="447"/>
      <c r="G381" s="447"/>
      <c r="H381" s="447"/>
      <c r="I381" s="447"/>
      <c r="J381" s="447"/>
      <c r="K381" s="447"/>
      <c r="L381" s="447"/>
      <c r="M381" s="447"/>
      <c r="N381" s="447"/>
      <c r="O381" s="447"/>
      <c r="P381" s="447"/>
      <c r="Q381" s="447"/>
      <c r="R381" s="447"/>
      <c r="S381" s="447"/>
      <c r="T381" s="447"/>
      <c r="U381" s="384"/>
      <c r="V381" s="384"/>
      <c r="W381" s="384"/>
      <c r="X381" s="384"/>
      <c r="Y381" s="384"/>
      <c r="Z381" s="384"/>
      <c r="AA381" s="384"/>
      <c r="AB381" s="384"/>
      <c r="AC381" s="447"/>
      <c r="AD381" s="447"/>
      <c r="AE381" s="447"/>
      <c r="AF381" s="447"/>
      <c r="AG381" s="447"/>
      <c r="AH381" s="447"/>
      <c r="AI381" s="405" t="s">
        <v>1790</v>
      </c>
      <c r="AJ381" s="406">
        <v>180503</v>
      </c>
      <c r="AQ381" s="325"/>
      <c r="AR381" s="384"/>
      <c r="AS381" s="384"/>
      <c r="AT381" s="384"/>
      <c r="AU381" s="384"/>
      <c r="AV381" s="384"/>
      <c r="AW381" s="384"/>
      <c r="AY381" s="447"/>
      <c r="AZ381" s="447"/>
      <c r="BA381" s="447"/>
    </row>
    <row r="382" spans="1:53" s="324" customFormat="1" ht="34.5" customHeight="1">
      <c r="A382" s="384"/>
      <c r="B382" s="384"/>
      <c r="C382" s="384"/>
      <c r="D382" s="447"/>
      <c r="E382" s="448"/>
      <c r="F382" s="447"/>
      <c r="G382" s="447"/>
      <c r="H382" s="447"/>
      <c r="I382" s="447"/>
      <c r="J382" s="447"/>
      <c r="K382" s="447"/>
      <c r="L382" s="447"/>
      <c r="M382" s="447"/>
      <c r="N382" s="447"/>
      <c r="O382" s="447"/>
      <c r="P382" s="447"/>
      <c r="Q382" s="447"/>
      <c r="R382" s="447"/>
      <c r="S382" s="447"/>
      <c r="T382" s="447"/>
      <c r="U382" s="384"/>
      <c r="V382" s="384"/>
      <c r="W382" s="384"/>
      <c r="X382" s="384"/>
      <c r="Y382" s="384"/>
      <c r="Z382" s="384"/>
      <c r="AA382" s="384"/>
      <c r="AB382" s="384"/>
      <c r="AC382" s="447"/>
      <c r="AD382" s="447"/>
      <c r="AE382" s="447"/>
      <c r="AF382" s="447"/>
      <c r="AG382" s="447"/>
      <c r="AH382" s="447"/>
      <c r="AI382" s="405" t="s">
        <v>1791</v>
      </c>
      <c r="AJ382" s="406">
        <v>180508</v>
      </c>
      <c r="AQ382" s="325"/>
      <c r="AR382" s="384"/>
      <c r="AS382" s="384"/>
      <c r="AT382" s="384"/>
      <c r="AU382" s="384"/>
      <c r="AV382" s="384"/>
      <c r="AW382" s="384"/>
      <c r="AY382" s="447"/>
      <c r="AZ382" s="447"/>
      <c r="BA382" s="447"/>
    </row>
    <row r="383" spans="1:53" s="324" customFormat="1" ht="34.5" customHeight="1">
      <c r="A383" s="384"/>
      <c r="B383" s="384"/>
      <c r="C383" s="384"/>
      <c r="D383" s="384"/>
      <c r="E383" s="364"/>
      <c r="F383" s="384"/>
      <c r="G383" s="384"/>
      <c r="H383" s="384"/>
      <c r="I383" s="384"/>
      <c r="J383" s="384"/>
      <c r="K383" s="384"/>
      <c r="L383" s="384"/>
      <c r="M383" s="384"/>
      <c r="N383" s="384"/>
      <c r="O383" s="384"/>
      <c r="P383" s="384"/>
      <c r="Q383" s="384"/>
      <c r="R383" s="384"/>
      <c r="S383" s="384"/>
      <c r="T383" s="384"/>
      <c r="U383" s="384"/>
      <c r="V383" s="384"/>
      <c r="W383" s="384"/>
      <c r="X383" s="384"/>
      <c r="Y383" s="384"/>
      <c r="Z383" s="384"/>
      <c r="AA383" s="384"/>
      <c r="AB383" s="384"/>
      <c r="AC383" s="447"/>
      <c r="AD383" s="447"/>
      <c r="AE383" s="447"/>
      <c r="AF383" s="447"/>
      <c r="AG383" s="447"/>
      <c r="AH383" s="447"/>
      <c r="AI383" s="405" t="s">
        <v>1792</v>
      </c>
      <c r="AJ383" s="406">
        <v>180600</v>
      </c>
      <c r="AK383" s="325"/>
      <c r="AL383" s="325"/>
      <c r="AM383" s="325"/>
      <c r="AN383" s="325"/>
      <c r="AO383" s="325"/>
      <c r="AP383" s="325"/>
      <c r="AQ383" s="325"/>
      <c r="AR383" s="384"/>
      <c r="AS383" s="384"/>
      <c r="AT383" s="384"/>
      <c r="AU383" s="384"/>
      <c r="AV383" s="384"/>
      <c r="AW383" s="384"/>
      <c r="AY383" s="384"/>
      <c r="AZ383" s="384"/>
      <c r="BA383" s="384"/>
    </row>
    <row r="384" spans="1:53" ht="34.5" customHeight="1">
      <c r="A384" s="384"/>
      <c r="B384" s="384"/>
      <c r="C384" s="384"/>
      <c r="D384" s="384"/>
      <c r="E384" s="364"/>
      <c r="F384" s="384"/>
      <c r="G384" s="384"/>
      <c r="H384" s="384"/>
      <c r="I384" s="384"/>
      <c r="J384" s="384"/>
      <c r="K384" s="384"/>
      <c r="L384" s="384"/>
      <c r="M384" s="384"/>
      <c r="N384" s="384"/>
      <c r="O384" s="384"/>
      <c r="P384" s="384"/>
      <c r="Q384" s="384"/>
      <c r="R384" s="384"/>
      <c r="S384" s="384"/>
      <c r="T384" s="384"/>
      <c r="U384" s="384"/>
      <c r="V384" s="384"/>
      <c r="W384" s="384"/>
      <c r="X384" s="384"/>
      <c r="Y384" s="384"/>
      <c r="Z384" s="384"/>
      <c r="AA384" s="384"/>
      <c r="AB384" s="384"/>
      <c r="AC384" s="447"/>
      <c r="AD384" s="447"/>
      <c r="AE384" s="447"/>
      <c r="AF384" s="447"/>
      <c r="AG384" s="447"/>
      <c r="AH384" s="447"/>
      <c r="AI384" s="392" t="s">
        <v>1793</v>
      </c>
      <c r="AJ384" s="446">
        <v>180601</v>
      </c>
      <c r="AR384" s="384"/>
      <c r="AS384" s="384"/>
      <c r="AT384" s="384"/>
      <c r="AU384" s="384"/>
      <c r="AV384" s="384"/>
      <c r="AW384" s="384"/>
      <c r="AY384" s="384"/>
      <c r="AZ384" s="384"/>
      <c r="BA384" s="384"/>
    </row>
    <row r="385" spans="1:53" ht="34.5" customHeight="1">
      <c r="A385" s="384"/>
      <c r="B385" s="384"/>
      <c r="C385" s="384"/>
      <c r="D385" s="384"/>
      <c r="E385" s="364"/>
      <c r="F385" s="384"/>
      <c r="G385" s="384"/>
      <c r="H385" s="384"/>
      <c r="I385" s="384"/>
      <c r="J385" s="384"/>
      <c r="K385" s="384"/>
      <c r="L385" s="384"/>
      <c r="M385" s="384"/>
      <c r="N385" s="384"/>
      <c r="O385" s="384"/>
      <c r="P385" s="384"/>
      <c r="Q385" s="384"/>
      <c r="R385" s="384"/>
      <c r="S385" s="384"/>
      <c r="T385" s="384"/>
      <c r="U385" s="384"/>
      <c r="V385" s="384"/>
      <c r="W385" s="384"/>
      <c r="X385" s="384"/>
      <c r="Y385" s="384"/>
      <c r="Z385" s="384"/>
      <c r="AA385" s="384"/>
      <c r="AB385" s="384"/>
      <c r="AC385" s="447"/>
      <c r="AD385" s="447"/>
      <c r="AE385" s="447"/>
      <c r="AF385" s="447"/>
      <c r="AG385" s="447"/>
      <c r="AH385" s="447"/>
      <c r="AI385" s="392" t="s">
        <v>1794</v>
      </c>
      <c r="AJ385" s="446">
        <v>180602</v>
      </c>
      <c r="AR385" s="384"/>
      <c r="AS385" s="384"/>
      <c r="AT385" s="384"/>
      <c r="AU385" s="384"/>
      <c r="AV385" s="384"/>
      <c r="AW385" s="384"/>
      <c r="AY385" s="384"/>
      <c r="AZ385" s="384"/>
      <c r="BA385" s="384"/>
    </row>
    <row r="386" spans="1:53" ht="34.5" customHeight="1">
      <c r="A386" s="384"/>
      <c r="B386" s="384"/>
      <c r="C386" s="384"/>
      <c r="D386" s="384"/>
      <c r="E386" s="364"/>
      <c r="F386" s="384"/>
      <c r="G386" s="384"/>
      <c r="H386" s="384"/>
      <c r="I386" s="384"/>
      <c r="J386" s="384"/>
      <c r="K386" s="384"/>
      <c r="L386" s="384"/>
      <c r="M386" s="384"/>
      <c r="N386" s="384"/>
      <c r="O386" s="384"/>
      <c r="P386" s="384"/>
      <c r="Q386" s="384"/>
      <c r="R386" s="384"/>
      <c r="S386" s="384"/>
      <c r="T386" s="384"/>
      <c r="U386" s="384"/>
      <c r="V386" s="384"/>
      <c r="W386" s="384"/>
      <c r="X386" s="384"/>
      <c r="Y386" s="384"/>
      <c r="Z386" s="384"/>
      <c r="AA386" s="384"/>
      <c r="AB386" s="384"/>
      <c r="AC386" s="447"/>
      <c r="AD386" s="447"/>
      <c r="AE386" s="447"/>
      <c r="AF386" s="447"/>
      <c r="AG386" s="447"/>
      <c r="AH386" s="447"/>
      <c r="AI386" s="392" t="s">
        <v>1795</v>
      </c>
      <c r="AJ386" s="446">
        <v>180604</v>
      </c>
      <c r="AR386" s="384"/>
      <c r="AS386" s="384"/>
      <c r="AT386" s="384"/>
      <c r="AU386" s="384"/>
      <c r="AV386" s="384"/>
      <c r="AW386" s="384"/>
      <c r="AY386" s="384"/>
      <c r="AZ386" s="384"/>
      <c r="BA386" s="384"/>
    </row>
    <row r="387" spans="1:53" ht="34.5" customHeight="1">
      <c r="A387" s="384"/>
      <c r="B387" s="384"/>
      <c r="C387" s="384"/>
      <c r="D387" s="384"/>
      <c r="E387" s="364"/>
      <c r="F387" s="384"/>
      <c r="G387" s="384"/>
      <c r="H387" s="384"/>
      <c r="I387" s="384"/>
      <c r="J387" s="384"/>
      <c r="K387" s="384"/>
      <c r="L387" s="384"/>
      <c r="M387" s="384"/>
      <c r="N387" s="384"/>
      <c r="O387" s="384"/>
      <c r="P387" s="384"/>
      <c r="Q387" s="384"/>
      <c r="R387" s="384"/>
      <c r="S387" s="384"/>
      <c r="T387" s="384"/>
      <c r="U387" s="384"/>
      <c r="V387" s="384"/>
      <c r="W387" s="384"/>
      <c r="X387" s="384"/>
      <c r="Y387" s="384"/>
      <c r="Z387" s="384"/>
      <c r="AA387" s="384"/>
      <c r="AB387" s="384"/>
      <c r="AC387" s="447"/>
      <c r="AD387" s="447"/>
      <c r="AE387" s="447"/>
      <c r="AF387" s="447"/>
      <c r="AG387" s="447"/>
      <c r="AH387" s="447"/>
      <c r="AI387" s="392" t="s">
        <v>1796</v>
      </c>
      <c r="AJ387" s="446">
        <v>180605</v>
      </c>
      <c r="AR387" s="384"/>
      <c r="AS387" s="384"/>
      <c r="AT387" s="384"/>
      <c r="AU387" s="384"/>
      <c r="AV387" s="384"/>
      <c r="AW387" s="384"/>
      <c r="AY387" s="384"/>
      <c r="AZ387" s="384"/>
      <c r="BA387" s="384"/>
    </row>
    <row r="388" spans="1:53" ht="34.5" customHeight="1">
      <c r="A388" s="384"/>
      <c r="B388" s="384"/>
      <c r="C388" s="384"/>
      <c r="D388" s="384"/>
      <c r="E388" s="364"/>
      <c r="F388" s="384"/>
      <c r="G388" s="384"/>
      <c r="H388" s="384"/>
      <c r="I388" s="384"/>
      <c r="J388" s="384"/>
      <c r="K388" s="384"/>
      <c r="L388" s="384"/>
      <c r="M388" s="384"/>
      <c r="N388" s="384"/>
      <c r="O388" s="384"/>
      <c r="P388" s="384"/>
      <c r="Q388" s="384"/>
      <c r="R388" s="384"/>
      <c r="S388" s="384"/>
      <c r="T388" s="384"/>
      <c r="U388" s="384"/>
      <c r="V388" s="384"/>
      <c r="W388" s="384"/>
      <c r="X388" s="384"/>
      <c r="Y388" s="384"/>
      <c r="Z388" s="384"/>
      <c r="AA388" s="384"/>
      <c r="AB388" s="384"/>
      <c r="AC388" s="447"/>
      <c r="AD388" s="447"/>
      <c r="AE388" s="447"/>
      <c r="AF388" s="447"/>
      <c r="AG388" s="447"/>
      <c r="AH388" s="447"/>
      <c r="AI388" s="392" t="s">
        <v>1797</v>
      </c>
      <c r="AJ388" s="446">
        <v>180606</v>
      </c>
      <c r="AR388" s="384"/>
      <c r="AS388" s="384"/>
      <c r="AT388" s="384"/>
      <c r="AU388" s="384"/>
      <c r="AV388" s="384"/>
      <c r="AW388" s="384"/>
      <c r="AY388" s="384"/>
      <c r="AZ388" s="384"/>
      <c r="BA388" s="384"/>
    </row>
    <row r="389" spans="1:53" ht="34.5" customHeight="1">
      <c r="A389" s="384"/>
      <c r="B389" s="384"/>
      <c r="C389" s="384"/>
      <c r="D389" s="384"/>
      <c r="E389" s="364"/>
      <c r="F389" s="384"/>
      <c r="G389" s="384"/>
      <c r="H389" s="384"/>
      <c r="I389" s="384"/>
      <c r="J389" s="384"/>
      <c r="K389" s="384"/>
      <c r="L389" s="384"/>
      <c r="M389" s="384"/>
      <c r="N389" s="384"/>
      <c r="O389" s="384"/>
      <c r="P389" s="384"/>
      <c r="Q389" s="384"/>
      <c r="R389" s="384"/>
      <c r="S389" s="384"/>
      <c r="T389" s="384"/>
      <c r="U389" s="384"/>
      <c r="V389" s="384"/>
      <c r="W389" s="384"/>
      <c r="X389" s="384"/>
      <c r="Y389" s="384"/>
      <c r="Z389" s="384"/>
      <c r="AA389" s="384"/>
      <c r="AB389" s="384"/>
      <c r="AC389" s="447"/>
      <c r="AD389" s="447"/>
      <c r="AE389" s="447"/>
      <c r="AF389" s="447"/>
      <c r="AG389" s="447"/>
      <c r="AH389" s="447"/>
      <c r="AI389" s="392" t="s">
        <v>1798</v>
      </c>
      <c r="AJ389" s="446">
        <v>180607</v>
      </c>
      <c r="AR389" s="384"/>
      <c r="AS389" s="384"/>
      <c r="AT389" s="384"/>
      <c r="AU389" s="384"/>
      <c r="AV389" s="384"/>
      <c r="AW389" s="384"/>
      <c r="AY389" s="384"/>
      <c r="AZ389" s="384"/>
      <c r="BA389" s="384"/>
    </row>
    <row r="390" spans="1:53" ht="34.5" customHeight="1">
      <c r="A390" s="384"/>
      <c r="B390" s="384"/>
      <c r="C390" s="384"/>
      <c r="D390" s="384"/>
      <c r="E390" s="364"/>
      <c r="F390" s="384"/>
      <c r="G390" s="384"/>
      <c r="H390" s="384"/>
      <c r="I390" s="384"/>
      <c r="J390" s="384"/>
      <c r="K390" s="384"/>
      <c r="L390" s="384"/>
      <c r="M390" s="384"/>
      <c r="N390" s="384"/>
      <c r="O390" s="384"/>
      <c r="P390" s="384"/>
      <c r="Q390" s="384"/>
      <c r="R390" s="384"/>
      <c r="S390" s="384"/>
      <c r="T390" s="384"/>
      <c r="U390" s="384"/>
      <c r="V390" s="384"/>
      <c r="W390" s="384"/>
      <c r="X390" s="384"/>
      <c r="Y390" s="384"/>
      <c r="Z390" s="384"/>
      <c r="AA390" s="384"/>
      <c r="AB390" s="384"/>
      <c r="AC390" s="447"/>
      <c r="AD390" s="447"/>
      <c r="AE390" s="447"/>
      <c r="AF390" s="447"/>
      <c r="AG390" s="447"/>
      <c r="AH390" s="447"/>
      <c r="AI390" s="392" t="s">
        <v>1799</v>
      </c>
      <c r="AJ390" s="446">
        <v>180608</v>
      </c>
      <c r="AR390" s="384"/>
      <c r="AS390" s="384"/>
      <c r="AT390" s="384"/>
      <c r="AU390" s="384"/>
      <c r="AV390" s="384"/>
      <c r="AW390" s="384"/>
      <c r="AY390" s="384"/>
      <c r="AZ390" s="384"/>
      <c r="BA390" s="384"/>
    </row>
    <row r="391" spans="1:53" ht="34.5" customHeight="1">
      <c r="A391" s="384"/>
      <c r="B391" s="384"/>
      <c r="C391" s="384"/>
      <c r="D391" s="384"/>
      <c r="E391" s="364"/>
      <c r="F391" s="384"/>
      <c r="G391" s="384"/>
      <c r="H391" s="384"/>
      <c r="I391" s="384"/>
      <c r="J391" s="384"/>
      <c r="K391" s="384"/>
      <c r="L391" s="384"/>
      <c r="M391" s="384"/>
      <c r="N391" s="384"/>
      <c r="O391" s="384"/>
      <c r="P391" s="384"/>
      <c r="Q391" s="384"/>
      <c r="R391" s="384"/>
      <c r="S391" s="384"/>
      <c r="T391" s="384"/>
      <c r="U391" s="384"/>
      <c r="V391" s="384"/>
      <c r="W391" s="384"/>
      <c r="X391" s="384"/>
      <c r="Y391" s="384"/>
      <c r="Z391" s="384"/>
      <c r="AA391" s="384"/>
      <c r="AB391" s="384"/>
      <c r="AC391" s="447"/>
      <c r="AD391" s="447"/>
      <c r="AE391" s="447"/>
      <c r="AF391" s="447"/>
      <c r="AG391" s="447"/>
      <c r="AH391" s="447"/>
      <c r="AI391" s="392" t="s">
        <v>1800</v>
      </c>
      <c r="AJ391" s="446">
        <v>180610</v>
      </c>
      <c r="AR391" s="384"/>
      <c r="AS391" s="384"/>
      <c r="AT391" s="384"/>
      <c r="AU391" s="384"/>
      <c r="AV391" s="384"/>
      <c r="AW391" s="384"/>
      <c r="AY391" s="384"/>
      <c r="AZ391" s="384"/>
      <c r="BA391" s="384"/>
    </row>
    <row r="392" spans="1:53" ht="34.5" customHeight="1">
      <c r="A392" s="384"/>
      <c r="B392" s="384"/>
      <c r="C392" s="384"/>
      <c r="D392" s="384"/>
      <c r="E392" s="364"/>
      <c r="F392" s="384"/>
      <c r="G392" s="384"/>
      <c r="H392" s="384"/>
      <c r="I392" s="384"/>
      <c r="J392" s="384"/>
      <c r="K392" s="384"/>
      <c r="L392" s="384"/>
      <c r="M392" s="384"/>
      <c r="N392" s="384"/>
      <c r="O392" s="384"/>
      <c r="P392" s="384"/>
      <c r="Q392" s="384"/>
      <c r="R392" s="384"/>
      <c r="S392" s="384"/>
      <c r="T392" s="384"/>
      <c r="U392" s="384"/>
      <c r="V392" s="384"/>
      <c r="W392" s="384"/>
      <c r="X392" s="384"/>
      <c r="Y392" s="384"/>
      <c r="Z392" s="384"/>
      <c r="AA392" s="384"/>
      <c r="AB392" s="384"/>
      <c r="AC392" s="447"/>
      <c r="AD392" s="447"/>
      <c r="AE392" s="447"/>
      <c r="AF392" s="447"/>
      <c r="AG392" s="447"/>
      <c r="AH392" s="447"/>
      <c r="AI392" s="392" t="s">
        <v>1801</v>
      </c>
      <c r="AJ392" s="446">
        <v>180616</v>
      </c>
      <c r="AR392" s="384"/>
      <c r="AS392" s="384"/>
      <c r="AT392" s="384"/>
      <c r="AU392" s="384"/>
      <c r="AV392" s="384"/>
      <c r="AW392" s="384"/>
      <c r="AY392" s="384"/>
      <c r="AZ392" s="384"/>
      <c r="BA392" s="384"/>
    </row>
    <row r="393" spans="1:53" ht="34.5" customHeight="1">
      <c r="A393" s="384"/>
      <c r="B393" s="384"/>
      <c r="C393" s="384"/>
      <c r="D393" s="384"/>
      <c r="E393" s="364"/>
      <c r="F393" s="384"/>
      <c r="G393" s="384"/>
      <c r="H393" s="384"/>
      <c r="I393" s="384"/>
      <c r="J393" s="384"/>
      <c r="K393" s="384"/>
      <c r="L393" s="384"/>
      <c r="M393" s="384"/>
      <c r="N393" s="384"/>
      <c r="O393" s="384"/>
      <c r="P393" s="384"/>
      <c r="Q393" s="384"/>
      <c r="R393" s="384"/>
      <c r="S393" s="384"/>
      <c r="T393" s="384"/>
      <c r="U393" s="384"/>
      <c r="V393" s="384"/>
      <c r="W393" s="384"/>
      <c r="X393" s="384"/>
      <c r="Y393" s="384"/>
      <c r="Z393" s="384"/>
      <c r="AA393" s="384"/>
      <c r="AB393" s="384"/>
      <c r="AC393" s="447"/>
      <c r="AD393" s="447"/>
      <c r="AE393" s="447"/>
      <c r="AF393" s="447"/>
      <c r="AG393" s="447"/>
      <c r="AH393" s="447"/>
      <c r="AI393" s="392" t="s">
        <v>1802</v>
      </c>
      <c r="AJ393" s="446">
        <v>180617</v>
      </c>
      <c r="AR393" s="384"/>
      <c r="AS393" s="384"/>
      <c r="AT393" s="384"/>
      <c r="AU393" s="384"/>
      <c r="AV393" s="384"/>
      <c r="AW393" s="384"/>
      <c r="AY393" s="384"/>
      <c r="AZ393" s="384"/>
      <c r="BA393" s="384"/>
    </row>
    <row r="394" spans="1:53" ht="34.5" customHeight="1">
      <c r="A394" s="384"/>
      <c r="B394" s="384"/>
      <c r="C394" s="384"/>
      <c r="D394" s="384"/>
      <c r="E394" s="364"/>
      <c r="F394" s="384"/>
      <c r="G394" s="384"/>
      <c r="H394" s="384"/>
      <c r="I394" s="384"/>
      <c r="J394" s="384"/>
      <c r="K394" s="384"/>
      <c r="L394" s="384"/>
      <c r="M394" s="384"/>
      <c r="N394" s="384"/>
      <c r="O394" s="384"/>
      <c r="P394" s="384"/>
      <c r="Q394" s="384"/>
      <c r="R394" s="384"/>
      <c r="S394" s="384"/>
      <c r="T394" s="384"/>
      <c r="U394" s="384"/>
      <c r="V394" s="384"/>
      <c r="W394" s="384"/>
      <c r="X394" s="384"/>
      <c r="Y394" s="384"/>
      <c r="Z394" s="384"/>
      <c r="AA394" s="384"/>
      <c r="AB394" s="384"/>
      <c r="AC394" s="447"/>
      <c r="AD394" s="447"/>
      <c r="AE394" s="447"/>
      <c r="AF394" s="447"/>
      <c r="AG394" s="447"/>
      <c r="AH394" s="447"/>
      <c r="AI394" s="392" t="s">
        <v>1803</v>
      </c>
      <c r="AJ394" s="446">
        <v>180642</v>
      </c>
      <c r="AR394" s="384"/>
      <c r="AS394" s="384"/>
      <c r="AT394" s="384"/>
      <c r="AU394" s="384"/>
      <c r="AV394" s="384"/>
      <c r="AW394" s="384"/>
      <c r="AY394" s="384"/>
      <c r="AZ394" s="384"/>
      <c r="BA394" s="384"/>
    </row>
    <row r="395" spans="1:53" ht="34.5" customHeight="1">
      <c r="A395" s="384"/>
      <c r="B395" s="384"/>
      <c r="C395" s="384"/>
      <c r="D395" s="384"/>
      <c r="E395" s="364"/>
      <c r="F395" s="384"/>
      <c r="G395" s="384"/>
      <c r="H395" s="384"/>
      <c r="I395" s="384"/>
      <c r="J395" s="384"/>
      <c r="K395" s="384"/>
      <c r="L395" s="384"/>
      <c r="M395" s="384"/>
      <c r="N395" s="384"/>
      <c r="O395" s="384"/>
      <c r="P395" s="384"/>
      <c r="Q395" s="384"/>
      <c r="R395" s="384"/>
      <c r="S395" s="384"/>
      <c r="T395" s="384"/>
      <c r="U395" s="384"/>
      <c r="V395" s="384"/>
      <c r="W395" s="384"/>
      <c r="X395" s="384"/>
      <c r="Y395" s="384"/>
      <c r="Z395" s="384"/>
      <c r="AA395" s="384"/>
      <c r="AB395" s="384"/>
      <c r="AC395" s="447"/>
      <c r="AD395" s="447"/>
      <c r="AE395" s="447"/>
      <c r="AF395" s="447"/>
      <c r="AG395" s="447"/>
      <c r="AH395" s="447"/>
      <c r="AI395" s="392" t="s">
        <v>1804</v>
      </c>
      <c r="AJ395" s="446">
        <v>180643</v>
      </c>
      <c r="AR395" s="384"/>
      <c r="AS395" s="384"/>
      <c r="AT395" s="384"/>
      <c r="AU395" s="384"/>
      <c r="AV395" s="384"/>
      <c r="AW395" s="384"/>
      <c r="AY395" s="384"/>
      <c r="AZ395" s="384"/>
      <c r="BA395" s="384"/>
    </row>
    <row r="396" spans="1:53" ht="34.5" customHeight="1">
      <c r="A396" s="384"/>
      <c r="B396" s="384"/>
      <c r="C396" s="384"/>
      <c r="D396" s="384"/>
      <c r="E396" s="364"/>
      <c r="F396" s="384"/>
      <c r="G396" s="384"/>
      <c r="H396" s="384"/>
      <c r="I396" s="384"/>
      <c r="J396" s="384"/>
      <c r="K396" s="384"/>
      <c r="L396" s="384"/>
      <c r="M396" s="384"/>
      <c r="N396" s="384"/>
      <c r="O396" s="384"/>
      <c r="P396" s="384"/>
      <c r="Q396" s="384"/>
      <c r="R396" s="384"/>
      <c r="S396" s="384"/>
      <c r="T396" s="384"/>
      <c r="U396" s="384"/>
      <c r="V396" s="384"/>
      <c r="W396" s="384"/>
      <c r="X396" s="384"/>
      <c r="Y396" s="384"/>
      <c r="Z396" s="384"/>
      <c r="AA396" s="384"/>
      <c r="AB396" s="384"/>
      <c r="AC396" s="447"/>
      <c r="AD396" s="447"/>
      <c r="AE396" s="447"/>
      <c r="AF396" s="447"/>
      <c r="AG396" s="447"/>
      <c r="AH396" s="447"/>
      <c r="AI396" s="392" t="s">
        <v>1804</v>
      </c>
      <c r="AJ396" s="446">
        <v>180654</v>
      </c>
      <c r="AR396" s="384"/>
      <c r="AS396" s="384"/>
      <c r="AT396" s="384"/>
      <c r="AU396" s="384"/>
      <c r="AV396" s="384"/>
      <c r="AW396" s="384"/>
      <c r="AY396" s="384"/>
      <c r="AZ396" s="384"/>
      <c r="BA396" s="384"/>
    </row>
    <row r="397" spans="1:53" ht="34.5" customHeight="1">
      <c r="A397" s="384"/>
      <c r="B397" s="384"/>
      <c r="C397" s="384"/>
      <c r="D397" s="384"/>
      <c r="E397" s="364"/>
      <c r="F397" s="384"/>
      <c r="G397" s="384"/>
      <c r="H397" s="384"/>
      <c r="I397" s="384"/>
      <c r="J397" s="384"/>
      <c r="K397" s="384"/>
      <c r="L397" s="384"/>
      <c r="M397" s="384"/>
      <c r="N397" s="384"/>
      <c r="O397" s="384"/>
      <c r="P397" s="384"/>
      <c r="Q397" s="384"/>
      <c r="R397" s="384"/>
      <c r="S397" s="384"/>
      <c r="T397" s="384"/>
      <c r="U397" s="384"/>
      <c r="V397" s="384"/>
      <c r="W397" s="384"/>
      <c r="X397" s="384"/>
      <c r="Y397" s="384"/>
      <c r="Z397" s="384"/>
      <c r="AA397" s="384"/>
      <c r="AB397" s="384"/>
      <c r="AC397" s="447"/>
      <c r="AD397" s="447"/>
      <c r="AE397" s="447"/>
      <c r="AF397" s="447"/>
      <c r="AG397" s="447"/>
      <c r="AH397" s="447"/>
      <c r="AI397" s="392" t="s">
        <v>1805</v>
      </c>
      <c r="AJ397" s="446">
        <v>180700</v>
      </c>
      <c r="AR397" s="384"/>
      <c r="AS397" s="384"/>
      <c r="AT397" s="384"/>
      <c r="AU397" s="384"/>
      <c r="AV397" s="384"/>
      <c r="AW397" s="384"/>
      <c r="AY397" s="384"/>
      <c r="AZ397" s="384"/>
      <c r="BA397" s="384"/>
    </row>
    <row r="398" spans="1:53" ht="34.5" customHeight="1">
      <c r="A398" s="384"/>
      <c r="B398" s="384"/>
      <c r="C398" s="384"/>
      <c r="D398" s="384"/>
      <c r="E398" s="364"/>
      <c r="F398" s="384"/>
      <c r="G398" s="384"/>
      <c r="H398" s="384"/>
      <c r="I398" s="384"/>
      <c r="J398" s="384"/>
      <c r="K398" s="384"/>
      <c r="L398" s="384"/>
      <c r="M398" s="384"/>
      <c r="N398" s="384"/>
      <c r="O398" s="384"/>
      <c r="P398" s="384"/>
      <c r="Q398" s="384"/>
      <c r="R398" s="384"/>
      <c r="S398" s="384"/>
      <c r="T398" s="384"/>
      <c r="U398" s="384"/>
      <c r="V398" s="384"/>
      <c r="W398" s="384"/>
      <c r="X398" s="384"/>
      <c r="Y398" s="384"/>
      <c r="Z398" s="384"/>
      <c r="AA398" s="384"/>
      <c r="AB398" s="384"/>
      <c r="AC398" s="447"/>
      <c r="AD398" s="447"/>
      <c r="AE398" s="447"/>
      <c r="AF398" s="447"/>
      <c r="AG398" s="447"/>
      <c r="AH398" s="447"/>
      <c r="AI398" s="392" t="s">
        <v>1806</v>
      </c>
      <c r="AJ398" s="446">
        <v>180701</v>
      </c>
      <c r="AR398" s="384"/>
      <c r="AS398" s="384"/>
      <c r="AT398" s="384"/>
      <c r="AU398" s="384"/>
      <c r="AV398" s="384"/>
      <c r="AW398" s="384"/>
      <c r="AY398" s="384"/>
      <c r="AZ398" s="384"/>
      <c r="BA398" s="384"/>
    </row>
    <row r="399" spans="1:53" ht="34.5" customHeight="1">
      <c r="A399" s="384"/>
      <c r="B399" s="384"/>
      <c r="C399" s="384"/>
      <c r="D399" s="384"/>
      <c r="E399" s="364"/>
      <c r="F399" s="384"/>
      <c r="G399" s="384"/>
      <c r="H399" s="384"/>
      <c r="I399" s="384"/>
      <c r="J399" s="384"/>
      <c r="K399" s="384"/>
      <c r="L399" s="384"/>
      <c r="M399" s="384"/>
      <c r="N399" s="384"/>
      <c r="O399" s="384"/>
      <c r="P399" s="384"/>
      <c r="Q399" s="384"/>
      <c r="R399" s="384"/>
      <c r="S399" s="384"/>
      <c r="T399" s="384"/>
      <c r="U399" s="384"/>
      <c r="V399" s="384"/>
      <c r="W399" s="384"/>
      <c r="X399" s="384"/>
      <c r="Y399" s="384"/>
      <c r="Z399" s="384"/>
      <c r="AA399" s="384"/>
      <c r="AB399" s="384"/>
      <c r="AC399" s="447"/>
      <c r="AD399" s="447"/>
      <c r="AE399" s="447"/>
      <c r="AF399" s="447"/>
      <c r="AG399" s="447"/>
      <c r="AH399" s="447"/>
      <c r="AI399" s="392" t="s">
        <v>1807</v>
      </c>
      <c r="AJ399" s="446">
        <v>180702</v>
      </c>
      <c r="AR399" s="384"/>
      <c r="AS399" s="384"/>
      <c r="AT399" s="384"/>
      <c r="AU399" s="384"/>
      <c r="AV399" s="384"/>
      <c r="AW399" s="384"/>
      <c r="AY399" s="384"/>
      <c r="AZ399" s="384"/>
      <c r="BA399" s="384"/>
    </row>
    <row r="400" spans="1:53" ht="34.5" customHeight="1">
      <c r="A400" s="384"/>
      <c r="B400" s="384"/>
      <c r="C400" s="384"/>
      <c r="D400" s="384"/>
      <c r="E400" s="364"/>
      <c r="F400" s="384"/>
      <c r="G400" s="384"/>
      <c r="H400" s="384"/>
      <c r="I400" s="384"/>
      <c r="J400" s="384"/>
      <c r="K400" s="384"/>
      <c r="L400" s="384"/>
      <c r="M400" s="384"/>
      <c r="N400" s="384"/>
      <c r="O400" s="384"/>
      <c r="P400" s="384"/>
      <c r="Q400" s="384"/>
      <c r="R400" s="384"/>
      <c r="S400" s="384"/>
      <c r="T400" s="384"/>
      <c r="U400" s="384"/>
      <c r="V400" s="384"/>
      <c r="W400" s="384"/>
      <c r="X400" s="384"/>
      <c r="Y400" s="384"/>
      <c r="Z400" s="384"/>
      <c r="AA400" s="384"/>
      <c r="AB400" s="384"/>
      <c r="AC400" s="447"/>
      <c r="AD400" s="447"/>
      <c r="AE400" s="447"/>
      <c r="AF400" s="447"/>
      <c r="AG400" s="447"/>
      <c r="AH400" s="447"/>
      <c r="AI400" s="392" t="s">
        <v>1808</v>
      </c>
      <c r="AJ400" s="446">
        <v>180703</v>
      </c>
      <c r="AR400" s="384"/>
      <c r="AS400" s="384"/>
      <c r="AT400" s="384"/>
      <c r="AU400" s="384"/>
      <c r="AV400" s="384"/>
      <c r="AW400" s="384"/>
      <c r="AY400" s="384"/>
      <c r="AZ400" s="384"/>
      <c r="BA400" s="384"/>
    </row>
    <row r="401" spans="1:53" ht="34.5" customHeight="1">
      <c r="A401" s="384"/>
      <c r="B401" s="384"/>
      <c r="C401" s="384"/>
      <c r="D401" s="384"/>
      <c r="E401" s="364"/>
      <c r="F401" s="384"/>
      <c r="G401" s="384"/>
      <c r="H401" s="384"/>
      <c r="I401" s="384"/>
      <c r="J401" s="384"/>
      <c r="K401" s="384"/>
      <c r="L401" s="384"/>
      <c r="M401" s="384"/>
      <c r="N401" s="384"/>
      <c r="O401" s="384"/>
      <c r="P401" s="384"/>
      <c r="Q401" s="384"/>
      <c r="R401" s="384"/>
      <c r="S401" s="384"/>
      <c r="T401" s="384"/>
      <c r="U401" s="384"/>
      <c r="V401" s="384"/>
      <c r="W401" s="384"/>
      <c r="X401" s="384"/>
      <c r="Y401" s="384"/>
      <c r="Z401" s="384"/>
      <c r="AA401" s="384"/>
      <c r="AB401" s="384"/>
      <c r="AC401" s="447"/>
      <c r="AD401" s="447"/>
      <c r="AE401" s="447"/>
      <c r="AF401" s="447"/>
      <c r="AG401" s="447"/>
      <c r="AH401" s="447"/>
      <c r="AI401" s="392" t="s">
        <v>1809</v>
      </c>
      <c r="AJ401" s="446">
        <v>180704</v>
      </c>
      <c r="AR401" s="384"/>
      <c r="AS401" s="384"/>
      <c r="AT401" s="384"/>
      <c r="AU401" s="384"/>
      <c r="AV401" s="384"/>
      <c r="AW401" s="384"/>
      <c r="AY401" s="384"/>
      <c r="AZ401" s="384"/>
      <c r="BA401" s="384"/>
    </row>
    <row r="402" spans="1:53" ht="34.5" customHeight="1">
      <c r="A402" s="384"/>
      <c r="B402" s="384"/>
      <c r="C402" s="384"/>
      <c r="D402" s="384"/>
      <c r="E402" s="364"/>
      <c r="F402" s="384"/>
      <c r="G402" s="384"/>
      <c r="H402" s="384"/>
      <c r="I402" s="384"/>
      <c r="J402" s="384"/>
      <c r="K402" s="384"/>
      <c r="L402" s="384"/>
      <c r="M402" s="384"/>
      <c r="N402" s="384"/>
      <c r="O402" s="384"/>
      <c r="P402" s="384"/>
      <c r="Q402" s="384"/>
      <c r="R402" s="384"/>
      <c r="S402" s="384"/>
      <c r="T402" s="384"/>
      <c r="U402" s="384"/>
      <c r="V402" s="384"/>
      <c r="W402" s="384"/>
      <c r="X402" s="384"/>
      <c r="Y402" s="384"/>
      <c r="Z402" s="384"/>
      <c r="AA402" s="384"/>
      <c r="AB402" s="384"/>
      <c r="AC402" s="447"/>
      <c r="AD402" s="447"/>
      <c r="AE402" s="447"/>
      <c r="AF402" s="447"/>
      <c r="AG402" s="447"/>
      <c r="AH402" s="447"/>
      <c r="AI402" s="392" t="s">
        <v>1810</v>
      </c>
      <c r="AJ402" s="446">
        <v>180705</v>
      </c>
      <c r="AR402" s="384"/>
      <c r="AS402" s="384"/>
      <c r="AT402" s="384"/>
      <c r="AU402" s="384"/>
      <c r="AV402" s="384"/>
      <c r="AW402" s="384"/>
      <c r="AY402" s="384"/>
      <c r="AZ402" s="384"/>
      <c r="BA402" s="384"/>
    </row>
    <row r="403" spans="1:53" ht="34.5" customHeight="1">
      <c r="A403" s="384"/>
      <c r="B403" s="384"/>
      <c r="C403" s="384"/>
      <c r="D403" s="384"/>
      <c r="E403" s="364"/>
      <c r="F403" s="384"/>
      <c r="G403" s="384"/>
      <c r="H403" s="384"/>
      <c r="I403" s="384"/>
      <c r="J403" s="384"/>
      <c r="K403" s="384"/>
      <c r="L403" s="384"/>
      <c r="M403" s="384"/>
      <c r="N403" s="384"/>
      <c r="O403" s="384"/>
      <c r="P403" s="384"/>
      <c r="Q403" s="384"/>
      <c r="R403" s="384"/>
      <c r="S403" s="384"/>
      <c r="T403" s="384"/>
      <c r="U403" s="384"/>
      <c r="V403" s="384"/>
      <c r="W403" s="384"/>
      <c r="X403" s="384"/>
      <c r="Y403" s="384"/>
      <c r="Z403" s="384"/>
      <c r="AA403" s="384"/>
      <c r="AB403" s="384"/>
      <c r="AC403" s="447"/>
      <c r="AD403" s="447"/>
      <c r="AE403" s="447"/>
      <c r="AF403" s="447"/>
      <c r="AG403" s="447"/>
      <c r="AH403" s="447"/>
      <c r="AI403" s="392" t="s">
        <v>1811</v>
      </c>
      <c r="AJ403" s="446">
        <v>180708</v>
      </c>
      <c r="AR403" s="384"/>
      <c r="AS403" s="384"/>
      <c r="AT403" s="384"/>
      <c r="AU403" s="384"/>
      <c r="AV403" s="384"/>
      <c r="AW403" s="384"/>
      <c r="AY403" s="384"/>
      <c r="AZ403" s="384"/>
      <c r="BA403" s="384"/>
    </row>
    <row r="404" spans="1:53" ht="34.5" customHeight="1">
      <c r="A404" s="384"/>
      <c r="B404" s="384"/>
      <c r="C404" s="384"/>
      <c r="D404" s="384"/>
      <c r="E404" s="364"/>
      <c r="F404" s="384"/>
      <c r="G404" s="384"/>
      <c r="H404" s="384"/>
      <c r="I404" s="384"/>
      <c r="J404" s="384"/>
      <c r="K404" s="384"/>
      <c r="L404" s="384"/>
      <c r="M404" s="384"/>
      <c r="N404" s="384"/>
      <c r="O404" s="384"/>
      <c r="P404" s="384"/>
      <c r="Q404" s="384"/>
      <c r="R404" s="384"/>
      <c r="S404" s="384"/>
      <c r="T404" s="384"/>
      <c r="U404" s="384"/>
      <c r="V404" s="384"/>
      <c r="W404" s="384"/>
      <c r="X404" s="384"/>
      <c r="Y404" s="384"/>
      <c r="Z404" s="384"/>
      <c r="AA404" s="384"/>
      <c r="AB404" s="384"/>
      <c r="AC404" s="447"/>
      <c r="AD404" s="447"/>
      <c r="AE404" s="447"/>
      <c r="AF404" s="447"/>
      <c r="AG404" s="447"/>
      <c r="AH404" s="447"/>
      <c r="AI404" s="392" t="s">
        <v>1812</v>
      </c>
      <c r="AJ404" s="446">
        <v>180709</v>
      </c>
      <c r="AR404" s="384"/>
      <c r="AS404" s="384"/>
      <c r="AT404" s="384"/>
      <c r="AU404" s="384"/>
      <c r="AV404" s="384"/>
      <c r="AW404" s="384"/>
      <c r="AY404" s="384"/>
      <c r="AZ404" s="384"/>
      <c r="BA404" s="384"/>
    </row>
    <row r="405" spans="1:53" ht="34.5" customHeight="1">
      <c r="A405" s="384"/>
      <c r="B405" s="384"/>
      <c r="C405" s="384"/>
      <c r="D405" s="384"/>
      <c r="E405" s="364"/>
      <c r="F405" s="384"/>
      <c r="G405" s="384"/>
      <c r="H405" s="384"/>
      <c r="I405" s="384"/>
      <c r="J405" s="384"/>
      <c r="K405" s="384"/>
      <c r="L405" s="384"/>
      <c r="M405" s="384"/>
      <c r="N405" s="384"/>
      <c r="O405" s="384"/>
      <c r="P405" s="384"/>
      <c r="Q405" s="384"/>
      <c r="R405" s="384"/>
      <c r="S405" s="384"/>
      <c r="T405" s="384"/>
      <c r="U405" s="384"/>
      <c r="V405" s="384"/>
      <c r="W405" s="384"/>
      <c r="X405" s="384"/>
      <c r="Y405" s="384"/>
      <c r="Z405" s="384"/>
      <c r="AA405" s="384"/>
      <c r="AB405" s="384"/>
      <c r="AC405" s="447"/>
      <c r="AD405" s="447"/>
      <c r="AE405" s="447"/>
      <c r="AF405" s="447"/>
      <c r="AG405" s="447"/>
      <c r="AH405" s="447"/>
      <c r="AI405" s="392" t="s">
        <v>1813</v>
      </c>
      <c r="AJ405" s="446">
        <v>180710</v>
      </c>
      <c r="AR405" s="384"/>
      <c r="AS405" s="384"/>
      <c r="AT405" s="384"/>
      <c r="AU405" s="384"/>
      <c r="AV405" s="384"/>
      <c r="AW405" s="384"/>
      <c r="AY405" s="384"/>
      <c r="AZ405" s="384"/>
      <c r="BA405" s="384"/>
    </row>
    <row r="406" spans="1:53" ht="34.5" customHeight="1">
      <c r="A406" s="384"/>
      <c r="B406" s="384"/>
      <c r="C406" s="384"/>
      <c r="D406" s="384"/>
      <c r="E406" s="364"/>
      <c r="F406" s="384"/>
      <c r="G406" s="384"/>
      <c r="H406" s="384"/>
      <c r="I406" s="384"/>
      <c r="J406" s="384"/>
      <c r="K406" s="384"/>
      <c r="L406" s="384"/>
      <c r="M406" s="384"/>
      <c r="N406" s="384"/>
      <c r="O406" s="384"/>
      <c r="P406" s="384"/>
      <c r="Q406" s="384"/>
      <c r="R406" s="384"/>
      <c r="S406" s="384"/>
      <c r="T406" s="384"/>
      <c r="U406" s="384"/>
      <c r="V406" s="384"/>
      <c r="W406" s="384"/>
      <c r="X406" s="384"/>
      <c r="Y406" s="384"/>
      <c r="Z406" s="384"/>
      <c r="AA406" s="384"/>
      <c r="AB406" s="384"/>
      <c r="AC406" s="447"/>
      <c r="AD406" s="447"/>
      <c r="AE406" s="447"/>
      <c r="AF406" s="447"/>
      <c r="AG406" s="447"/>
      <c r="AH406" s="447"/>
      <c r="AI406" s="392" t="s">
        <v>1814</v>
      </c>
      <c r="AJ406" s="446">
        <v>180711</v>
      </c>
      <c r="AR406" s="384"/>
      <c r="AS406" s="384"/>
      <c r="AT406" s="384"/>
      <c r="AU406" s="384"/>
      <c r="AV406" s="384"/>
      <c r="AW406" s="384"/>
      <c r="AY406" s="384"/>
      <c r="AZ406" s="384"/>
      <c r="BA406" s="384"/>
    </row>
    <row r="407" spans="1:53" ht="34.5" customHeight="1">
      <c r="A407" s="384"/>
      <c r="B407" s="384"/>
      <c r="C407" s="384"/>
      <c r="D407" s="384"/>
      <c r="E407" s="364"/>
      <c r="F407" s="384"/>
      <c r="G407" s="384"/>
      <c r="H407" s="384"/>
      <c r="I407" s="384"/>
      <c r="J407" s="384"/>
      <c r="K407" s="384"/>
      <c r="L407" s="384"/>
      <c r="M407" s="384"/>
      <c r="N407" s="384"/>
      <c r="O407" s="384"/>
      <c r="P407" s="384"/>
      <c r="Q407" s="384"/>
      <c r="R407" s="384"/>
      <c r="S407" s="384"/>
      <c r="T407" s="384"/>
      <c r="U407" s="384"/>
      <c r="V407" s="384"/>
      <c r="W407" s="384"/>
      <c r="X407" s="384"/>
      <c r="Y407" s="384"/>
      <c r="Z407" s="384"/>
      <c r="AA407" s="384"/>
      <c r="AB407" s="384"/>
      <c r="AC407" s="447"/>
      <c r="AD407" s="447"/>
      <c r="AE407" s="447"/>
      <c r="AF407" s="447"/>
      <c r="AG407" s="447"/>
      <c r="AH407" s="447"/>
      <c r="AI407" s="392" t="s">
        <v>1659</v>
      </c>
      <c r="AJ407" s="446">
        <v>180799</v>
      </c>
      <c r="AR407" s="384"/>
      <c r="AS407" s="384"/>
      <c r="AT407" s="384"/>
      <c r="AU407" s="384"/>
      <c r="AV407" s="384"/>
      <c r="AW407" s="384"/>
      <c r="AY407" s="384"/>
      <c r="AZ407" s="384"/>
      <c r="BA407" s="384"/>
    </row>
    <row r="408" spans="1:53" ht="34.5" customHeight="1">
      <c r="A408" s="384"/>
      <c r="B408" s="384"/>
      <c r="C408" s="384"/>
      <c r="D408" s="384"/>
      <c r="E408" s="364"/>
      <c r="F408" s="384"/>
      <c r="G408" s="384"/>
      <c r="H408" s="384"/>
      <c r="I408" s="384"/>
      <c r="J408" s="384"/>
      <c r="K408" s="384"/>
      <c r="L408" s="384"/>
      <c r="M408" s="384"/>
      <c r="N408" s="384"/>
      <c r="O408" s="384"/>
      <c r="P408" s="384"/>
      <c r="Q408" s="384"/>
      <c r="R408" s="384"/>
      <c r="S408" s="384"/>
      <c r="T408" s="384"/>
      <c r="U408" s="384"/>
      <c r="V408" s="384"/>
      <c r="W408" s="384"/>
      <c r="X408" s="384"/>
      <c r="Y408" s="384"/>
      <c r="Z408" s="384"/>
      <c r="AA408" s="384"/>
      <c r="AB408" s="384"/>
      <c r="AC408" s="447"/>
      <c r="AD408" s="447"/>
      <c r="AE408" s="447"/>
      <c r="AF408" s="447"/>
      <c r="AG408" s="447"/>
      <c r="AH408" s="447"/>
      <c r="AI408" s="392" t="s">
        <v>1815</v>
      </c>
      <c r="AJ408" s="446">
        <v>180800</v>
      </c>
      <c r="AR408" s="384"/>
      <c r="AS408" s="384"/>
      <c r="AT408" s="384"/>
      <c r="AU408" s="384"/>
      <c r="AV408" s="384"/>
      <c r="AW408" s="384"/>
      <c r="AY408" s="384"/>
      <c r="AZ408" s="384"/>
      <c r="BA408" s="384"/>
    </row>
    <row r="409" spans="1:53" ht="34.5" customHeight="1">
      <c r="A409" s="384"/>
      <c r="B409" s="384"/>
      <c r="C409" s="384"/>
      <c r="D409" s="384"/>
      <c r="E409" s="364"/>
      <c r="F409" s="384"/>
      <c r="G409" s="384"/>
      <c r="H409" s="384"/>
      <c r="I409" s="384"/>
      <c r="J409" s="384"/>
      <c r="K409" s="384"/>
      <c r="L409" s="384"/>
      <c r="M409" s="384"/>
      <c r="N409" s="384"/>
      <c r="O409" s="384"/>
      <c r="P409" s="384"/>
      <c r="Q409" s="384"/>
      <c r="R409" s="384"/>
      <c r="S409" s="384"/>
      <c r="T409" s="384"/>
      <c r="U409" s="384"/>
      <c r="V409" s="384"/>
      <c r="W409" s="384"/>
      <c r="X409" s="384"/>
      <c r="Y409" s="384"/>
      <c r="Z409" s="384"/>
      <c r="AA409" s="384"/>
      <c r="AB409" s="384"/>
      <c r="AC409" s="447"/>
      <c r="AD409" s="447"/>
      <c r="AE409" s="447"/>
      <c r="AF409" s="447"/>
      <c r="AG409" s="447"/>
      <c r="AH409" s="447"/>
      <c r="AI409" s="392" t="s">
        <v>1816</v>
      </c>
      <c r="AJ409" s="446">
        <v>180801</v>
      </c>
      <c r="AR409" s="384"/>
      <c r="AS409" s="384"/>
      <c r="AT409" s="384"/>
      <c r="AU409" s="384"/>
      <c r="AV409" s="384"/>
      <c r="AW409" s="384"/>
      <c r="AY409" s="384"/>
      <c r="AZ409" s="384"/>
      <c r="BA409" s="384"/>
    </row>
    <row r="410" spans="1:53" ht="34.5" customHeight="1">
      <c r="A410" s="384"/>
      <c r="B410" s="384"/>
      <c r="C410" s="384"/>
      <c r="D410" s="384"/>
      <c r="E410" s="364"/>
      <c r="F410" s="384"/>
      <c r="G410" s="384"/>
      <c r="H410" s="384"/>
      <c r="I410" s="384"/>
      <c r="J410" s="384"/>
      <c r="K410" s="384"/>
      <c r="L410" s="384"/>
      <c r="M410" s="384"/>
      <c r="N410" s="384"/>
      <c r="O410" s="384"/>
      <c r="P410" s="384"/>
      <c r="Q410" s="384"/>
      <c r="R410" s="384"/>
      <c r="S410" s="384"/>
      <c r="T410" s="384"/>
      <c r="U410" s="384"/>
      <c r="V410" s="384"/>
      <c r="W410" s="384"/>
      <c r="X410" s="384"/>
      <c r="Y410" s="384"/>
      <c r="Z410" s="384"/>
      <c r="AA410" s="384"/>
      <c r="AB410" s="384"/>
      <c r="AC410" s="447"/>
      <c r="AD410" s="447"/>
      <c r="AE410" s="447"/>
      <c r="AF410" s="447"/>
      <c r="AG410" s="447"/>
      <c r="AH410" s="447"/>
      <c r="AI410" s="392" t="s">
        <v>1817</v>
      </c>
      <c r="AJ410" s="446">
        <v>180900</v>
      </c>
      <c r="AR410" s="384"/>
      <c r="AS410" s="384"/>
      <c r="AT410" s="384"/>
      <c r="AU410" s="384"/>
      <c r="AV410" s="384"/>
      <c r="AW410" s="384"/>
      <c r="AY410" s="384"/>
      <c r="AZ410" s="384"/>
      <c r="BA410" s="384"/>
    </row>
    <row r="411" spans="1:53" ht="34.5" customHeight="1">
      <c r="A411" s="384"/>
      <c r="B411" s="384"/>
      <c r="C411" s="384"/>
      <c r="D411" s="384"/>
      <c r="E411" s="364"/>
      <c r="F411" s="384"/>
      <c r="G411" s="384"/>
      <c r="H411" s="384"/>
      <c r="I411" s="384"/>
      <c r="J411" s="384"/>
      <c r="K411" s="384"/>
      <c r="L411" s="384"/>
      <c r="M411" s="384"/>
      <c r="N411" s="384"/>
      <c r="O411" s="384"/>
      <c r="P411" s="384"/>
      <c r="Q411" s="384"/>
      <c r="R411" s="384"/>
      <c r="S411" s="384"/>
      <c r="T411" s="384"/>
      <c r="U411" s="384"/>
      <c r="V411" s="384"/>
      <c r="W411" s="384"/>
      <c r="X411" s="384"/>
      <c r="Y411" s="384"/>
      <c r="Z411" s="384"/>
      <c r="AA411" s="384"/>
      <c r="AB411" s="384"/>
      <c r="AC411" s="447"/>
      <c r="AD411" s="447"/>
      <c r="AE411" s="447"/>
      <c r="AF411" s="447"/>
      <c r="AG411" s="447"/>
      <c r="AH411" s="447"/>
      <c r="AI411" s="392" t="s">
        <v>1818</v>
      </c>
      <c r="AJ411" s="446">
        <v>180901</v>
      </c>
      <c r="AR411" s="384"/>
      <c r="AS411" s="384"/>
      <c r="AT411" s="384"/>
      <c r="AU411" s="384"/>
      <c r="AV411" s="384"/>
      <c r="AW411" s="384"/>
      <c r="AY411" s="384"/>
      <c r="AZ411" s="384"/>
      <c r="BA411" s="384"/>
    </row>
    <row r="412" spans="1:53" ht="34.5" customHeight="1">
      <c r="A412" s="384"/>
      <c r="B412" s="384"/>
      <c r="C412" s="384"/>
      <c r="D412" s="384"/>
      <c r="E412" s="364"/>
      <c r="F412" s="384"/>
      <c r="G412" s="384"/>
      <c r="H412" s="384"/>
      <c r="I412" s="384"/>
      <c r="J412" s="384"/>
      <c r="K412" s="384"/>
      <c r="L412" s="384"/>
      <c r="M412" s="384"/>
      <c r="N412" s="384"/>
      <c r="O412" s="384"/>
      <c r="P412" s="384"/>
      <c r="Q412" s="384"/>
      <c r="R412" s="384"/>
      <c r="S412" s="384"/>
      <c r="T412" s="384"/>
      <c r="U412" s="384"/>
      <c r="V412" s="384"/>
      <c r="W412" s="384"/>
      <c r="X412" s="384"/>
      <c r="Y412" s="384"/>
      <c r="Z412" s="384"/>
      <c r="AA412" s="384"/>
      <c r="AB412" s="384"/>
      <c r="AC412" s="447"/>
      <c r="AD412" s="447"/>
      <c r="AE412" s="447"/>
      <c r="AF412" s="447"/>
      <c r="AG412" s="447"/>
      <c r="AH412" s="447"/>
      <c r="AI412" s="392" t="s">
        <v>1819</v>
      </c>
      <c r="AJ412" s="446">
        <v>181000</v>
      </c>
      <c r="AR412" s="384"/>
      <c r="AS412" s="384"/>
      <c r="AT412" s="384"/>
      <c r="AU412" s="384"/>
      <c r="AV412" s="384"/>
      <c r="AW412" s="384"/>
      <c r="AY412" s="384"/>
      <c r="AZ412" s="384"/>
      <c r="BA412" s="384"/>
    </row>
    <row r="413" spans="1:53" ht="34.5" customHeight="1">
      <c r="A413" s="384"/>
      <c r="B413" s="384"/>
      <c r="C413" s="384"/>
      <c r="D413" s="384"/>
      <c r="E413" s="364"/>
      <c r="F413" s="384"/>
      <c r="G413" s="384"/>
      <c r="H413" s="384"/>
      <c r="I413" s="384"/>
      <c r="J413" s="384"/>
      <c r="K413" s="384"/>
      <c r="L413" s="384"/>
      <c r="M413" s="384"/>
      <c r="N413" s="384"/>
      <c r="O413" s="384"/>
      <c r="P413" s="384"/>
      <c r="Q413" s="384"/>
      <c r="R413" s="384"/>
      <c r="S413" s="384"/>
      <c r="T413" s="384"/>
      <c r="U413" s="384"/>
      <c r="V413" s="384"/>
      <c r="W413" s="384"/>
      <c r="X413" s="384"/>
      <c r="Y413" s="384"/>
      <c r="Z413" s="384"/>
      <c r="AA413" s="384"/>
      <c r="AB413" s="384"/>
      <c r="AC413" s="447"/>
      <c r="AD413" s="447"/>
      <c r="AE413" s="447"/>
      <c r="AF413" s="447"/>
      <c r="AG413" s="447"/>
      <c r="AH413" s="447"/>
      <c r="AI413" s="392" t="s">
        <v>1820</v>
      </c>
      <c r="AJ413" s="446">
        <v>181001</v>
      </c>
      <c r="AR413" s="384"/>
      <c r="AS413" s="384"/>
      <c r="AT413" s="384"/>
      <c r="AU413" s="384"/>
      <c r="AV413" s="384"/>
      <c r="AW413" s="384"/>
      <c r="AY413" s="384"/>
      <c r="AZ413" s="384"/>
      <c r="BA413" s="384"/>
    </row>
    <row r="414" spans="1:53" ht="34.5" customHeight="1">
      <c r="A414" s="384"/>
      <c r="B414" s="384"/>
      <c r="C414" s="384"/>
      <c r="D414" s="384"/>
      <c r="E414" s="364"/>
      <c r="F414" s="384"/>
      <c r="G414" s="384"/>
      <c r="H414" s="384"/>
      <c r="I414" s="384"/>
      <c r="J414" s="384"/>
      <c r="K414" s="384"/>
      <c r="L414" s="384"/>
      <c r="M414" s="384"/>
      <c r="N414" s="384"/>
      <c r="O414" s="384"/>
      <c r="P414" s="384"/>
      <c r="Q414" s="384"/>
      <c r="R414" s="384"/>
      <c r="S414" s="384"/>
      <c r="T414" s="384"/>
      <c r="U414" s="384"/>
      <c r="V414" s="384"/>
      <c r="W414" s="384"/>
      <c r="X414" s="384"/>
      <c r="Y414" s="384"/>
      <c r="Z414" s="384"/>
      <c r="AA414" s="384"/>
      <c r="AB414" s="384"/>
      <c r="AC414" s="447"/>
      <c r="AD414" s="447"/>
      <c r="AE414" s="447"/>
      <c r="AF414" s="447"/>
      <c r="AG414" s="447"/>
      <c r="AH414" s="447"/>
      <c r="AI414" s="392" t="s">
        <v>1821</v>
      </c>
      <c r="AJ414" s="446">
        <v>181002</v>
      </c>
      <c r="AR414" s="384"/>
      <c r="AS414" s="384"/>
      <c r="AT414" s="384"/>
      <c r="AU414" s="384"/>
      <c r="AV414" s="384"/>
      <c r="AW414" s="384"/>
      <c r="AY414" s="384"/>
      <c r="AZ414" s="384"/>
      <c r="BA414" s="384"/>
    </row>
    <row r="415" spans="1:53" ht="34.5" customHeight="1">
      <c r="A415" s="384"/>
      <c r="B415" s="384"/>
      <c r="C415" s="384"/>
      <c r="D415" s="384"/>
      <c r="E415" s="364"/>
      <c r="F415" s="384"/>
      <c r="G415" s="384"/>
      <c r="H415" s="384"/>
      <c r="I415" s="384"/>
      <c r="J415" s="384"/>
      <c r="K415" s="384"/>
      <c r="L415" s="384"/>
      <c r="M415" s="384"/>
      <c r="N415" s="384"/>
      <c r="O415" s="384"/>
      <c r="P415" s="384"/>
      <c r="Q415" s="384"/>
      <c r="R415" s="384"/>
      <c r="S415" s="384"/>
      <c r="T415" s="384"/>
      <c r="U415" s="384"/>
      <c r="V415" s="384"/>
      <c r="W415" s="384"/>
      <c r="X415" s="384"/>
      <c r="Y415" s="384"/>
      <c r="Z415" s="384"/>
      <c r="AA415" s="384"/>
      <c r="AB415" s="384"/>
      <c r="AC415" s="447"/>
      <c r="AD415" s="447"/>
      <c r="AE415" s="447"/>
      <c r="AF415" s="447"/>
      <c r="AG415" s="447"/>
      <c r="AH415" s="447"/>
      <c r="AI415" s="392" t="s">
        <v>1822</v>
      </c>
      <c r="AJ415" s="446">
        <v>181003</v>
      </c>
      <c r="AR415" s="384"/>
      <c r="AS415" s="384"/>
      <c r="AT415" s="384"/>
      <c r="AU415" s="384"/>
      <c r="AV415" s="384"/>
      <c r="AW415" s="384"/>
      <c r="AY415" s="384"/>
      <c r="AZ415" s="384"/>
      <c r="BA415" s="384"/>
    </row>
    <row r="416" spans="1:53" ht="34.5" customHeight="1">
      <c r="A416" s="384"/>
      <c r="B416" s="384"/>
      <c r="C416" s="384"/>
      <c r="D416" s="384"/>
      <c r="E416" s="364"/>
      <c r="F416" s="384"/>
      <c r="G416" s="384"/>
      <c r="H416" s="384"/>
      <c r="I416" s="384"/>
      <c r="J416" s="384"/>
      <c r="K416" s="384"/>
      <c r="L416" s="384"/>
      <c r="M416" s="384"/>
      <c r="N416" s="384"/>
      <c r="O416" s="384"/>
      <c r="P416" s="384"/>
      <c r="Q416" s="384"/>
      <c r="R416" s="384"/>
      <c r="S416" s="384"/>
      <c r="T416" s="384"/>
      <c r="U416" s="384"/>
      <c r="V416" s="384"/>
      <c r="W416" s="384"/>
      <c r="X416" s="384"/>
      <c r="Y416" s="384"/>
      <c r="Z416" s="384"/>
      <c r="AA416" s="384"/>
      <c r="AB416" s="384"/>
      <c r="AC416" s="447"/>
      <c r="AD416" s="447"/>
      <c r="AE416" s="447"/>
      <c r="AF416" s="447"/>
      <c r="AG416" s="447"/>
      <c r="AH416" s="447"/>
      <c r="AI416" s="392" t="s">
        <v>1823</v>
      </c>
      <c r="AJ416" s="446">
        <v>181004</v>
      </c>
      <c r="AR416" s="384"/>
      <c r="AS416" s="384"/>
      <c r="AT416" s="384"/>
      <c r="AU416" s="384"/>
      <c r="AV416" s="384"/>
      <c r="AW416" s="384"/>
      <c r="AY416" s="384"/>
      <c r="AZ416" s="384"/>
      <c r="BA416" s="384"/>
    </row>
    <row r="417" spans="1:53" ht="34.5" customHeight="1">
      <c r="A417" s="384"/>
      <c r="B417" s="384"/>
      <c r="C417" s="384"/>
      <c r="D417" s="384"/>
      <c r="E417" s="364"/>
      <c r="F417" s="384"/>
      <c r="G417" s="384"/>
      <c r="H417" s="384"/>
      <c r="I417" s="384"/>
      <c r="J417" s="384"/>
      <c r="K417" s="384"/>
      <c r="L417" s="384"/>
      <c r="M417" s="384"/>
      <c r="N417" s="384"/>
      <c r="O417" s="384"/>
      <c r="P417" s="384"/>
      <c r="Q417" s="384"/>
      <c r="R417" s="384"/>
      <c r="S417" s="384"/>
      <c r="T417" s="384"/>
      <c r="U417" s="384"/>
      <c r="V417" s="384"/>
      <c r="W417" s="384"/>
      <c r="X417" s="384"/>
      <c r="Y417" s="384"/>
      <c r="Z417" s="384"/>
      <c r="AA417" s="384"/>
      <c r="AB417" s="384"/>
      <c r="AC417" s="447"/>
      <c r="AD417" s="447"/>
      <c r="AE417" s="447"/>
      <c r="AF417" s="447"/>
      <c r="AG417" s="447"/>
      <c r="AH417" s="447"/>
      <c r="AI417" s="392" t="s">
        <v>1824</v>
      </c>
      <c r="AJ417" s="446">
        <v>181005</v>
      </c>
      <c r="AR417" s="384"/>
      <c r="AS417" s="384"/>
      <c r="AT417" s="384"/>
      <c r="AU417" s="384"/>
      <c r="AV417" s="384"/>
      <c r="AW417" s="384"/>
      <c r="AY417" s="384"/>
      <c r="AZ417" s="384"/>
      <c r="BA417" s="384"/>
    </row>
    <row r="418" spans="1:53" ht="34.5" customHeight="1">
      <c r="A418" s="384"/>
      <c r="B418" s="384"/>
      <c r="C418" s="384"/>
      <c r="D418" s="384"/>
      <c r="E418" s="364"/>
      <c r="F418" s="384"/>
      <c r="G418" s="384"/>
      <c r="H418" s="384"/>
      <c r="I418" s="384"/>
      <c r="J418" s="384"/>
      <c r="K418" s="384"/>
      <c r="L418" s="384"/>
      <c r="M418" s="384"/>
      <c r="N418" s="384"/>
      <c r="O418" s="384"/>
      <c r="P418" s="384"/>
      <c r="Q418" s="384"/>
      <c r="R418" s="384"/>
      <c r="S418" s="384"/>
      <c r="T418" s="384"/>
      <c r="U418" s="384"/>
      <c r="V418" s="384"/>
      <c r="W418" s="384"/>
      <c r="X418" s="384"/>
      <c r="Y418" s="384"/>
      <c r="Z418" s="384"/>
      <c r="AA418" s="384"/>
      <c r="AB418" s="384"/>
      <c r="AC418" s="447"/>
      <c r="AD418" s="447"/>
      <c r="AE418" s="447"/>
      <c r="AF418" s="447"/>
      <c r="AG418" s="447"/>
      <c r="AH418" s="447"/>
      <c r="AI418" s="392" t="s">
        <v>1825</v>
      </c>
      <c r="AJ418" s="446">
        <v>181006</v>
      </c>
      <c r="AR418" s="384"/>
      <c r="AS418" s="384"/>
      <c r="AT418" s="384"/>
      <c r="AU418" s="384"/>
      <c r="AV418" s="384"/>
      <c r="AW418" s="384"/>
      <c r="AY418" s="384"/>
      <c r="AZ418" s="384"/>
      <c r="BA418" s="384"/>
    </row>
    <row r="419" spans="1:53" ht="34.5" customHeight="1">
      <c r="A419" s="384"/>
      <c r="B419" s="384"/>
      <c r="C419" s="384"/>
      <c r="D419" s="384"/>
      <c r="E419" s="364"/>
      <c r="F419" s="384"/>
      <c r="G419" s="384"/>
      <c r="H419" s="384"/>
      <c r="I419" s="384"/>
      <c r="J419" s="384"/>
      <c r="K419" s="384"/>
      <c r="L419" s="384"/>
      <c r="M419" s="384"/>
      <c r="N419" s="384"/>
      <c r="O419" s="384"/>
      <c r="P419" s="384"/>
      <c r="Q419" s="384"/>
      <c r="R419" s="384"/>
      <c r="S419" s="384"/>
      <c r="T419" s="384"/>
      <c r="U419" s="384"/>
      <c r="V419" s="384"/>
      <c r="W419" s="384"/>
      <c r="X419" s="384"/>
      <c r="Y419" s="384"/>
      <c r="Z419" s="384"/>
      <c r="AA419" s="384"/>
      <c r="AB419" s="384"/>
      <c r="AC419" s="447"/>
      <c r="AD419" s="447"/>
      <c r="AE419" s="447"/>
      <c r="AF419" s="447"/>
      <c r="AG419" s="447"/>
      <c r="AH419" s="447"/>
      <c r="AI419" s="392" t="s">
        <v>1826</v>
      </c>
      <c r="AJ419" s="446">
        <v>181011</v>
      </c>
      <c r="AR419" s="384"/>
      <c r="AS419" s="384"/>
      <c r="AT419" s="384"/>
      <c r="AU419" s="384"/>
      <c r="AV419" s="384"/>
      <c r="AW419" s="384"/>
      <c r="AY419" s="384"/>
      <c r="AZ419" s="384"/>
      <c r="BA419" s="384"/>
    </row>
    <row r="420" spans="1:53" ht="34.5" customHeight="1">
      <c r="A420" s="384"/>
      <c r="B420" s="384"/>
      <c r="C420" s="384"/>
      <c r="D420" s="384"/>
      <c r="E420" s="364"/>
      <c r="F420" s="384"/>
      <c r="G420" s="384"/>
      <c r="H420" s="384"/>
      <c r="I420" s="384"/>
      <c r="J420" s="384"/>
      <c r="K420" s="384"/>
      <c r="L420" s="384"/>
      <c r="M420" s="384"/>
      <c r="N420" s="384"/>
      <c r="O420" s="384"/>
      <c r="P420" s="384"/>
      <c r="Q420" s="384"/>
      <c r="R420" s="384"/>
      <c r="S420" s="384"/>
      <c r="T420" s="384"/>
      <c r="U420" s="384"/>
      <c r="V420" s="384"/>
      <c r="W420" s="384"/>
      <c r="X420" s="384"/>
      <c r="Y420" s="384"/>
      <c r="Z420" s="384"/>
      <c r="AA420" s="384"/>
      <c r="AB420" s="384"/>
      <c r="AC420" s="447"/>
      <c r="AD420" s="447"/>
      <c r="AE420" s="447"/>
      <c r="AF420" s="447"/>
      <c r="AG420" s="447"/>
      <c r="AH420" s="447"/>
      <c r="AI420" s="392" t="s">
        <v>1827</v>
      </c>
      <c r="AJ420" s="446">
        <v>181012</v>
      </c>
      <c r="AR420" s="384"/>
      <c r="AS420" s="384"/>
      <c r="AT420" s="384"/>
      <c r="AU420" s="384"/>
      <c r="AV420" s="384"/>
      <c r="AW420" s="384"/>
      <c r="AY420" s="384"/>
      <c r="AZ420" s="384"/>
      <c r="BA420" s="384"/>
    </row>
    <row r="421" spans="1:53" ht="34.5" customHeight="1">
      <c r="A421" s="384"/>
      <c r="B421" s="384"/>
      <c r="C421" s="384"/>
      <c r="D421" s="384"/>
      <c r="E421" s="364"/>
      <c r="F421" s="384"/>
      <c r="G421" s="384"/>
      <c r="H421" s="384"/>
      <c r="I421" s="384"/>
      <c r="J421" s="384"/>
      <c r="K421" s="384"/>
      <c r="L421" s="384"/>
      <c r="M421" s="384"/>
      <c r="N421" s="384"/>
      <c r="O421" s="384"/>
      <c r="P421" s="384"/>
      <c r="Q421" s="384"/>
      <c r="R421" s="384"/>
      <c r="S421" s="384"/>
      <c r="T421" s="384"/>
      <c r="U421" s="384"/>
      <c r="V421" s="384"/>
      <c r="W421" s="384"/>
      <c r="X421" s="384"/>
      <c r="Y421" s="384"/>
      <c r="Z421" s="384"/>
      <c r="AA421" s="384"/>
      <c r="AB421" s="384"/>
      <c r="AC421" s="447"/>
      <c r="AD421" s="447"/>
      <c r="AE421" s="447"/>
      <c r="AF421" s="447"/>
      <c r="AG421" s="447"/>
      <c r="AH421" s="447"/>
      <c r="AI421" s="392" t="s">
        <v>1828</v>
      </c>
      <c r="AJ421" s="446">
        <v>181016</v>
      </c>
      <c r="AR421" s="384"/>
      <c r="AS421" s="384"/>
      <c r="AT421" s="384"/>
      <c r="AU421" s="384"/>
      <c r="AV421" s="384"/>
      <c r="AW421" s="384"/>
      <c r="AY421" s="384"/>
      <c r="AZ421" s="384"/>
      <c r="BA421" s="384"/>
    </row>
    <row r="422" spans="1:53" ht="34.5" customHeight="1">
      <c r="A422" s="384"/>
      <c r="B422" s="384"/>
      <c r="C422" s="384"/>
      <c r="D422" s="384"/>
      <c r="E422" s="364"/>
      <c r="F422" s="384"/>
      <c r="G422" s="384"/>
      <c r="H422" s="384"/>
      <c r="I422" s="384"/>
      <c r="J422" s="384"/>
      <c r="K422" s="384"/>
      <c r="L422" s="384"/>
      <c r="M422" s="384"/>
      <c r="N422" s="384"/>
      <c r="O422" s="384"/>
      <c r="P422" s="384"/>
      <c r="Q422" s="384"/>
      <c r="R422" s="384"/>
      <c r="S422" s="384"/>
      <c r="T422" s="384"/>
      <c r="U422" s="384"/>
      <c r="V422" s="384"/>
      <c r="W422" s="384"/>
      <c r="X422" s="384"/>
      <c r="Y422" s="384"/>
      <c r="Z422" s="384"/>
      <c r="AA422" s="384"/>
      <c r="AB422" s="384"/>
      <c r="AC422" s="447"/>
      <c r="AD422" s="447"/>
      <c r="AE422" s="447"/>
      <c r="AF422" s="447"/>
      <c r="AG422" s="447"/>
      <c r="AH422" s="447"/>
      <c r="AI422" s="392" t="s">
        <v>1829</v>
      </c>
      <c r="AJ422" s="446">
        <v>181017</v>
      </c>
      <c r="AR422" s="384"/>
      <c r="AS422" s="384"/>
      <c r="AT422" s="384"/>
      <c r="AU422" s="384"/>
      <c r="AV422" s="384"/>
      <c r="AW422" s="384"/>
      <c r="AY422" s="384"/>
      <c r="AZ422" s="384"/>
      <c r="BA422" s="384"/>
    </row>
    <row r="423" spans="1:53" ht="34.5" customHeight="1">
      <c r="A423" s="384"/>
      <c r="B423" s="384"/>
      <c r="C423" s="384"/>
      <c r="D423" s="384"/>
      <c r="E423" s="364"/>
      <c r="F423" s="384"/>
      <c r="G423" s="384"/>
      <c r="H423" s="384"/>
      <c r="I423" s="384"/>
      <c r="J423" s="384"/>
      <c r="K423" s="384"/>
      <c r="L423" s="384"/>
      <c r="M423" s="384"/>
      <c r="N423" s="384"/>
      <c r="O423" s="384"/>
      <c r="P423" s="384"/>
      <c r="Q423" s="384"/>
      <c r="R423" s="384"/>
      <c r="S423" s="384"/>
      <c r="T423" s="384"/>
      <c r="U423" s="384"/>
      <c r="V423" s="384"/>
      <c r="W423" s="384"/>
      <c r="X423" s="384"/>
      <c r="Y423" s="384"/>
      <c r="Z423" s="384"/>
      <c r="AA423" s="384"/>
      <c r="AB423" s="384"/>
      <c r="AC423" s="447"/>
      <c r="AD423" s="447"/>
      <c r="AE423" s="447"/>
      <c r="AF423" s="447"/>
      <c r="AG423" s="447"/>
      <c r="AH423" s="447"/>
      <c r="AI423" s="392" t="s">
        <v>1830</v>
      </c>
      <c r="AJ423" s="446">
        <v>181018</v>
      </c>
      <c r="AR423" s="384"/>
      <c r="AS423" s="384"/>
      <c r="AT423" s="384"/>
      <c r="AU423" s="384"/>
      <c r="AV423" s="384"/>
      <c r="AW423" s="384"/>
      <c r="AY423" s="384"/>
      <c r="AZ423" s="384"/>
      <c r="BA423" s="384"/>
    </row>
    <row r="424" spans="1:53" ht="34.5" customHeight="1">
      <c r="A424" s="384"/>
      <c r="B424" s="384"/>
      <c r="C424" s="384"/>
      <c r="D424" s="384"/>
      <c r="E424" s="364"/>
      <c r="F424" s="384"/>
      <c r="G424" s="384"/>
      <c r="H424" s="384"/>
      <c r="I424" s="384"/>
      <c r="J424" s="384"/>
      <c r="K424" s="384"/>
      <c r="L424" s="384"/>
      <c r="M424" s="384"/>
      <c r="N424" s="384"/>
      <c r="O424" s="384"/>
      <c r="P424" s="384"/>
      <c r="Q424" s="384"/>
      <c r="R424" s="384"/>
      <c r="S424" s="384"/>
      <c r="T424" s="384"/>
      <c r="U424" s="384"/>
      <c r="V424" s="384"/>
      <c r="W424" s="384"/>
      <c r="X424" s="384"/>
      <c r="Y424" s="384"/>
      <c r="Z424" s="384"/>
      <c r="AA424" s="384"/>
      <c r="AB424" s="384"/>
      <c r="AC424" s="447"/>
      <c r="AD424" s="447"/>
      <c r="AE424" s="447"/>
      <c r="AF424" s="447"/>
      <c r="AG424" s="447"/>
      <c r="AH424" s="447"/>
      <c r="AI424" s="392" t="s">
        <v>1831</v>
      </c>
      <c r="AJ424" s="446">
        <v>181019</v>
      </c>
      <c r="AR424" s="384"/>
      <c r="AS424" s="384"/>
      <c r="AT424" s="384"/>
      <c r="AU424" s="384"/>
      <c r="AV424" s="384"/>
      <c r="AW424" s="384"/>
      <c r="AY424" s="384"/>
      <c r="AZ424" s="384"/>
      <c r="BA424" s="384"/>
    </row>
    <row r="425" spans="1:53" ht="34.5" customHeight="1">
      <c r="A425" s="384"/>
      <c r="B425" s="384"/>
      <c r="C425" s="384"/>
      <c r="D425" s="384"/>
      <c r="E425" s="364"/>
      <c r="F425" s="384"/>
      <c r="G425" s="384"/>
      <c r="H425" s="384"/>
      <c r="I425" s="384"/>
      <c r="J425" s="384"/>
      <c r="K425" s="384"/>
      <c r="L425" s="384"/>
      <c r="M425" s="384"/>
      <c r="N425" s="384"/>
      <c r="O425" s="384"/>
      <c r="P425" s="384"/>
      <c r="Q425" s="384"/>
      <c r="R425" s="384"/>
      <c r="S425" s="384"/>
      <c r="T425" s="384"/>
      <c r="U425" s="384"/>
      <c r="V425" s="384"/>
      <c r="W425" s="384"/>
      <c r="X425" s="384"/>
      <c r="Y425" s="384"/>
      <c r="Z425" s="384"/>
      <c r="AA425" s="384"/>
      <c r="AB425" s="384"/>
      <c r="AC425" s="447"/>
      <c r="AD425" s="447"/>
      <c r="AE425" s="447"/>
      <c r="AF425" s="447"/>
      <c r="AG425" s="447"/>
      <c r="AH425" s="447"/>
      <c r="AI425" s="392" t="s">
        <v>1832</v>
      </c>
      <c r="AJ425" s="446">
        <v>181020</v>
      </c>
      <c r="AR425" s="384"/>
      <c r="AS425" s="384"/>
      <c r="AT425" s="384"/>
      <c r="AU425" s="384"/>
      <c r="AV425" s="384"/>
      <c r="AW425" s="384"/>
      <c r="AY425" s="384"/>
      <c r="AZ425" s="384"/>
      <c r="BA425" s="384"/>
    </row>
    <row r="426" spans="1:53" ht="34.5" customHeight="1">
      <c r="A426" s="384"/>
      <c r="B426" s="384"/>
      <c r="C426" s="384"/>
      <c r="D426" s="384"/>
      <c r="E426" s="364"/>
      <c r="F426" s="384"/>
      <c r="G426" s="384"/>
      <c r="H426" s="384"/>
      <c r="I426" s="384"/>
      <c r="J426" s="384"/>
      <c r="K426" s="384"/>
      <c r="L426" s="384"/>
      <c r="M426" s="384"/>
      <c r="N426" s="384"/>
      <c r="O426" s="384"/>
      <c r="P426" s="384"/>
      <c r="Q426" s="384"/>
      <c r="R426" s="384"/>
      <c r="S426" s="384"/>
      <c r="T426" s="384"/>
      <c r="U426" s="384"/>
      <c r="V426" s="384"/>
      <c r="W426" s="384"/>
      <c r="X426" s="384"/>
      <c r="Y426" s="384"/>
      <c r="Z426" s="384"/>
      <c r="AA426" s="384"/>
      <c r="AB426" s="384"/>
      <c r="AC426" s="447"/>
      <c r="AD426" s="447"/>
      <c r="AE426" s="447"/>
      <c r="AF426" s="447"/>
      <c r="AG426" s="447"/>
      <c r="AH426" s="447"/>
      <c r="AI426" s="392" t="s">
        <v>1833</v>
      </c>
      <c r="AJ426" s="446">
        <v>181021</v>
      </c>
      <c r="AR426" s="384"/>
      <c r="AS426" s="384"/>
      <c r="AT426" s="384"/>
      <c r="AU426" s="384"/>
      <c r="AV426" s="384"/>
      <c r="AW426" s="384"/>
      <c r="AY426" s="384"/>
      <c r="AZ426" s="384"/>
      <c r="BA426" s="384"/>
    </row>
    <row r="427" spans="1:53" ht="34.5" customHeight="1">
      <c r="A427" s="384"/>
      <c r="B427" s="384"/>
      <c r="C427" s="384"/>
      <c r="D427" s="384"/>
      <c r="E427" s="364"/>
      <c r="F427" s="384"/>
      <c r="G427" s="384"/>
      <c r="H427" s="384"/>
      <c r="I427" s="384"/>
      <c r="J427" s="384"/>
      <c r="K427" s="384"/>
      <c r="L427" s="384"/>
      <c r="M427" s="384"/>
      <c r="N427" s="384"/>
      <c r="O427" s="384"/>
      <c r="P427" s="384"/>
      <c r="Q427" s="384"/>
      <c r="R427" s="384"/>
      <c r="S427" s="384"/>
      <c r="T427" s="384"/>
      <c r="U427" s="384"/>
      <c r="V427" s="384"/>
      <c r="W427" s="384"/>
      <c r="X427" s="384"/>
      <c r="Y427" s="384"/>
      <c r="Z427" s="384"/>
      <c r="AA427" s="384"/>
      <c r="AB427" s="384"/>
      <c r="AC427" s="447"/>
      <c r="AD427" s="447"/>
      <c r="AE427" s="447"/>
      <c r="AF427" s="447"/>
      <c r="AG427" s="447"/>
      <c r="AH427" s="447"/>
      <c r="AI427" s="392" t="s">
        <v>1834</v>
      </c>
      <c r="AJ427" s="446">
        <v>181100</v>
      </c>
      <c r="AR427" s="384"/>
      <c r="AS427" s="384"/>
      <c r="AT427" s="384"/>
      <c r="AU427" s="384"/>
      <c r="AV427" s="384"/>
      <c r="AW427" s="384"/>
      <c r="AY427" s="384"/>
      <c r="AZ427" s="384"/>
      <c r="BA427" s="384"/>
    </row>
    <row r="428" spans="1:53" ht="34.5" customHeight="1">
      <c r="A428" s="384"/>
      <c r="B428" s="384"/>
      <c r="C428" s="384"/>
      <c r="D428" s="447"/>
      <c r="E428" s="448"/>
      <c r="F428" s="447"/>
      <c r="G428" s="447"/>
      <c r="H428" s="447"/>
      <c r="I428" s="447"/>
      <c r="J428" s="447"/>
      <c r="K428" s="447"/>
      <c r="L428" s="447"/>
      <c r="M428" s="447"/>
      <c r="N428" s="447"/>
      <c r="O428" s="447"/>
      <c r="P428" s="447"/>
      <c r="Q428" s="447"/>
      <c r="R428" s="447"/>
      <c r="S428" s="447"/>
      <c r="T428" s="447"/>
      <c r="U428" s="384"/>
      <c r="V428" s="384"/>
      <c r="W428" s="384"/>
      <c r="X428" s="384"/>
      <c r="Y428" s="384"/>
      <c r="Z428" s="384"/>
      <c r="AA428" s="384"/>
      <c r="AB428" s="384"/>
      <c r="AC428" s="447"/>
      <c r="AD428" s="447"/>
      <c r="AE428" s="447"/>
      <c r="AF428" s="447"/>
      <c r="AG428" s="447"/>
      <c r="AH428" s="447"/>
      <c r="AI428" s="392" t="s">
        <v>1835</v>
      </c>
      <c r="AJ428" s="446">
        <v>181101</v>
      </c>
      <c r="AK428" s="324"/>
      <c r="AL428" s="324"/>
      <c r="AM428" s="324"/>
      <c r="AN428" s="324"/>
      <c r="AO428" s="324"/>
      <c r="AP428" s="324"/>
      <c r="AR428" s="384"/>
      <c r="AS428" s="384"/>
      <c r="AT428" s="384"/>
      <c r="AU428" s="384"/>
      <c r="AV428" s="384"/>
      <c r="AW428" s="384"/>
      <c r="AY428" s="447"/>
      <c r="AZ428" s="447"/>
      <c r="BA428" s="447"/>
    </row>
    <row r="429" spans="1:53" s="324" customFormat="1" ht="34.5" customHeight="1">
      <c r="A429" s="384"/>
      <c r="B429" s="384"/>
      <c r="C429" s="384"/>
      <c r="D429" s="447"/>
      <c r="E429" s="448"/>
      <c r="F429" s="447"/>
      <c r="G429" s="447"/>
      <c r="H429" s="447"/>
      <c r="I429" s="447"/>
      <c r="J429" s="447"/>
      <c r="K429" s="447"/>
      <c r="L429" s="447"/>
      <c r="M429" s="447"/>
      <c r="N429" s="447"/>
      <c r="O429" s="447"/>
      <c r="P429" s="447"/>
      <c r="Q429" s="447"/>
      <c r="R429" s="447"/>
      <c r="S429" s="447"/>
      <c r="T429" s="447"/>
      <c r="U429" s="384"/>
      <c r="V429" s="384"/>
      <c r="W429" s="384"/>
      <c r="X429" s="384"/>
      <c r="Y429" s="384"/>
      <c r="Z429" s="384"/>
      <c r="AA429" s="384"/>
      <c r="AB429" s="384"/>
      <c r="AC429" s="447"/>
      <c r="AD429" s="447"/>
      <c r="AE429" s="447"/>
      <c r="AF429" s="447"/>
      <c r="AG429" s="447"/>
      <c r="AH429" s="447"/>
      <c r="AI429" s="405" t="s">
        <v>1836</v>
      </c>
      <c r="AJ429" s="406">
        <v>181102</v>
      </c>
      <c r="AQ429" s="325"/>
      <c r="AR429" s="384"/>
      <c r="AS429" s="384"/>
      <c r="AT429" s="384"/>
      <c r="AU429" s="384"/>
      <c r="AV429" s="384"/>
      <c r="AW429" s="384"/>
      <c r="AY429" s="447"/>
      <c r="AZ429" s="447"/>
      <c r="BA429" s="447"/>
    </row>
    <row r="430" spans="1:53" s="324" customFormat="1" ht="34.5" customHeight="1">
      <c r="A430" s="384"/>
      <c r="B430" s="384"/>
      <c r="C430" s="384"/>
      <c r="D430" s="447"/>
      <c r="E430" s="448"/>
      <c r="F430" s="447"/>
      <c r="G430" s="447"/>
      <c r="H430" s="447"/>
      <c r="I430" s="447"/>
      <c r="J430" s="447"/>
      <c r="K430" s="447"/>
      <c r="L430" s="447"/>
      <c r="M430" s="447"/>
      <c r="N430" s="447"/>
      <c r="O430" s="447"/>
      <c r="P430" s="447"/>
      <c r="Q430" s="447"/>
      <c r="R430" s="447"/>
      <c r="S430" s="447"/>
      <c r="T430" s="447"/>
      <c r="U430" s="384"/>
      <c r="V430" s="384"/>
      <c r="W430" s="384"/>
      <c r="X430" s="384"/>
      <c r="Y430" s="384"/>
      <c r="Z430" s="384"/>
      <c r="AA430" s="384"/>
      <c r="AB430" s="384"/>
      <c r="AC430" s="447"/>
      <c r="AD430" s="447"/>
      <c r="AE430" s="447"/>
      <c r="AF430" s="447"/>
      <c r="AG430" s="447"/>
      <c r="AH430" s="447"/>
      <c r="AI430" s="405" t="s">
        <v>1837</v>
      </c>
      <c r="AJ430" s="406">
        <v>181103</v>
      </c>
      <c r="AQ430" s="325"/>
      <c r="AR430" s="384"/>
      <c r="AS430" s="384"/>
      <c r="AT430" s="384"/>
      <c r="AU430" s="384"/>
      <c r="AV430" s="384"/>
      <c r="AW430" s="384"/>
      <c r="AY430" s="447"/>
      <c r="AZ430" s="447"/>
      <c r="BA430" s="447"/>
    </row>
    <row r="431" spans="1:53" s="324" customFormat="1" ht="34.5" customHeight="1">
      <c r="A431" s="384"/>
      <c r="B431" s="384"/>
      <c r="C431" s="384"/>
      <c r="D431" s="447"/>
      <c r="E431" s="448"/>
      <c r="F431" s="447"/>
      <c r="G431" s="447"/>
      <c r="H431" s="447"/>
      <c r="I431" s="447"/>
      <c r="J431" s="447"/>
      <c r="K431" s="447"/>
      <c r="L431" s="447"/>
      <c r="M431" s="447"/>
      <c r="N431" s="447"/>
      <c r="O431" s="447"/>
      <c r="P431" s="447"/>
      <c r="Q431" s="447"/>
      <c r="R431" s="447"/>
      <c r="S431" s="447"/>
      <c r="T431" s="447"/>
      <c r="U431" s="384"/>
      <c r="V431" s="384"/>
      <c r="W431" s="384"/>
      <c r="X431" s="384"/>
      <c r="Y431" s="384"/>
      <c r="Z431" s="384"/>
      <c r="AA431" s="384"/>
      <c r="AB431" s="384"/>
      <c r="AC431" s="447"/>
      <c r="AD431" s="447"/>
      <c r="AE431" s="447"/>
      <c r="AF431" s="447"/>
      <c r="AG431" s="447"/>
      <c r="AH431" s="447"/>
      <c r="AI431" s="405" t="s">
        <v>1838</v>
      </c>
      <c r="AJ431" s="406">
        <v>190000</v>
      </c>
      <c r="AQ431" s="325"/>
      <c r="AR431" s="384"/>
      <c r="AS431" s="384"/>
      <c r="AT431" s="384"/>
      <c r="AU431" s="384"/>
      <c r="AV431" s="384"/>
      <c r="AW431" s="384"/>
      <c r="AY431" s="447"/>
      <c r="AZ431" s="447"/>
      <c r="BA431" s="447"/>
    </row>
    <row r="432" spans="1:53" s="324" customFormat="1" ht="34.5" customHeight="1">
      <c r="A432" s="384"/>
      <c r="B432" s="384"/>
      <c r="C432" s="384"/>
      <c r="D432" s="447"/>
      <c r="E432" s="448"/>
      <c r="F432" s="447"/>
      <c r="G432" s="447"/>
      <c r="H432" s="447"/>
      <c r="I432" s="447"/>
      <c r="J432" s="447"/>
      <c r="K432" s="447"/>
      <c r="L432" s="447"/>
      <c r="M432" s="447"/>
      <c r="N432" s="447"/>
      <c r="O432" s="447"/>
      <c r="P432" s="447"/>
      <c r="Q432" s="447"/>
      <c r="R432" s="447"/>
      <c r="S432" s="447"/>
      <c r="T432" s="447"/>
      <c r="U432" s="384"/>
      <c r="V432" s="384"/>
      <c r="W432" s="384"/>
      <c r="X432" s="384"/>
      <c r="Y432" s="384"/>
      <c r="Z432" s="384"/>
      <c r="AA432" s="384"/>
      <c r="AB432" s="384"/>
      <c r="AC432" s="447"/>
      <c r="AD432" s="447"/>
      <c r="AE432" s="447"/>
      <c r="AF432" s="447"/>
      <c r="AG432" s="447"/>
      <c r="AH432" s="447"/>
      <c r="AI432" s="405" t="s">
        <v>1839</v>
      </c>
      <c r="AJ432" s="406">
        <v>190100</v>
      </c>
      <c r="AQ432" s="325"/>
      <c r="AR432" s="384"/>
      <c r="AS432" s="384"/>
      <c r="AT432" s="384"/>
      <c r="AU432" s="384"/>
      <c r="AV432" s="384"/>
      <c r="AW432" s="384"/>
      <c r="AY432" s="447"/>
      <c r="AZ432" s="447"/>
      <c r="BA432" s="447"/>
    </row>
    <row r="433" spans="1:53" s="324" customFormat="1" ht="34.5" customHeight="1">
      <c r="A433" s="384"/>
      <c r="B433" s="384"/>
      <c r="C433" s="384"/>
      <c r="D433" s="447"/>
      <c r="E433" s="448"/>
      <c r="F433" s="447"/>
      <c r="G433" s="447"/>
      <c r="H433" s="447"/>
      <c r="I433" s="447"/>
      <c r="J433" s="447"/>
      <c r="K433" s="447"/>
      <c r="L433" s="447"/>
      <c r="M433" s="447"/>
      <c r="N433" s="447"/>
      <c r="O433" s="447"/>
      <c r="P433" s="447"/>
      <c r="Q433" s="447"/>
      <c r="R433" s="447"/>
      <c r="S433" s="447"/>
      <c r="T433" s="447"/>
      <c r="U433" s="384"/>
      <c r="V433" s="384"/>
      <c r="W433" s="384"/>
      <c r="X433" s="384"/>
      <c r="Y433" s="384"/>
      <c r="Z433" s="384"/>
      <c r="AA433" s="384"/>
      <c r="AB433" s="384"/>
      <c r="AC433" s="447"/>
      <c r="AD433" s="447"/>
      <c r="AE433" s="447"/>
      <c r="AF433" s="447"/>
      <c r="AG433" s="447"/>
      <c r="AH433" s="447"/>
      <c r="AI433" s="405" t="s">
        <v>1840</v>
      </c>
      <c r="AJ433" s="406">
        <v>190101</v>
      </c>
      <c r="AQ433" s="325"/>
      <c r="AR433" s="384"/>
      <c r="AS433" s="384"/>
      <c r="AT433" s="384"/>
      <c r="AU433" s="384"/>
      <c r="AV433" s="384"/>
      <c r="AW433" s="384"/>
      <c r="AY433" s="447"/>
      <c r="AZ433" s="447"/>
      <c r="BA433" s="447"/>
    </row>
    <row r="434" spans="1:53" s="324" customFormat="1" ht="34.5" customHeight="1">
      <c r="A434" s="384"/>
      <c r="B434" s="384"/>
      <c r="C434" s="384"/>
      <c r="D434" s="447"/>
      <c r="E434" s="448"/>
      <c r="F434" s="447"/>
      <c r="G434" s="447"/>
      <c r="H434" s="447"/>
      <c r="I434" s="447"/>
      <c r="J434" s="447"/>
      <c r="K434" s="447"/>
      <c r="L434" s="447"/>
      <c r="M434" s="447"/>
      <c r="N434" s="447"/>
      <c r="O434" s="447"/>
      <c r="P434" s="447"/>
      <c r="Q434" s="447"/>
      <c r="R434" s="447"/>
      <c r="S434" s="447"/>
      <c r="T434" s="447"/>
      <c r="U434" s="384"/>
      <c r="V434" s="384"/>
      <c r="W434" s="384"/>
      <c r="X434" s="384"/>
      <c r="Y434" s="384"/>
      <c r="Z434" s="384"/>
      <c r="AA434" s="384"/>
      <c r="AB434" s="384"/>
      <c r="AC434" s="447"/>
      <c r="AD434" s="447"/>
      <c r="AE434" s="447"/>
      <c r="AF434" s="447"/>
      <c r="AG434" s="447"/>
      <c r="AH434" s="447"/>
      <c r="AI434" s="405" t="s">
        <v>1841</v>
      </c>
      <c r="AJ434" s="406">
        <v>190200</v>
      </c>
      <c r="AQ434" s="325"/>
      <c r="AR434" s="384"/>
      <c r="AS434" s="384"/>
      <c r="AT434" s="384"/>
      <c r="AU434" s="384"/>
      <c r="AV434" s="384"/>
      <c r="AW434" s="384"/>
      <c r="AY434" s="447"/>
      <c r="AZ434" s="447"/>
      <c r="BA434" s="447"/>
    </row>
    <row r="435" spans="1:53" s="324" customFormat="1" ht="34.5" customHeight="1">
      <c r="A435" s="384"/>
      <c r="B435" s="384"/>
      <c r="C435" s="384"/>
      <c r="D435" s="447"/>
      <c r="E435" s="448"/>
      <c r="F435" s="447"/>
      <c r="G435" s="447"/>
      <c r="H435" s="447"/>
      <c r="I435" s="447"/>
      <c r="J435" s="447"/>
      <c r="K435" s="447"/>
      <c r="L435" s="447"/>
      <c r="M435" s="447"/>
      <c r="N435" s="447"/>
      <c r="O435" s="447"/>
      <c r="P435" s="447"/>
      <c r="Q435" s="447"/>
      <c r="R435" s="447"/>
      <c r="S435" s="447"/>
      <c r="T435" s="447"/>
      <c r="U435" s="384"/>
      <c r="V435" s="384"/>
      <c r="W435" s="384"/>
      <c r="X435" s="384"/>
      <c r="Y435" s="384"/>
      <c r="Z435" s="384"/>
      <c r="AA435" s="384"/>
      <c r="AB435" s="384"/>
      <c r="AC435" s="447"/>
      <c r="AD435" s="447"/>
      <c r="AE435" s="447"/>
      <c r="AF435" s="447"/>
      <c r="AG435" s="447"/>
      <c r="AH435" s="447"/>
      <c r="AI435" s="405" t="s">
        <v>1842</v>
      </c>
      <c r="AJ435" s="406">
        <v>190201</v>
      </c>
      <c r="AQ435" s="325"/>
      <c r="AR435" s="384"/>
      <c r="AS435" s="384"/>
      <c r="AT435" s="384"/>
      <c r="AU435" s="384"/>
      <c r="AV435" s="384"/>
      <c r="AW435" s="384"/>
      <c r="AY435" s="447"/>
      <c r="AZ435" s="447"/>
      <c r="BA435" s="447"/>
    </row>
    <row r="436" spans="1:53" s="324" customFormat="1" ht="34.5" customHeight="1">
      <c r="A436" s="384"/>
      <c r="B436" s="384"/>
      <c r="C436" s="384"/>
      <c r="D436" s="447"/>
      <c r="E436" s="448"/>
      <c r="F436" s="447"/>
      <c r="G436" s="447"/>
      <c r="H436" s="447"/>
      <c r="I436" s="447"/>
      <c r="J436" s="447"/>
      <c r="K436" s="447"/>
      <c r="L436" s="447"/>
      <c r="M436" s="447"/>
      <c r="N436" s="447"/>
      <c r="O436" s="447"/>
      <c r="P436" s="447"/>
      <c r="Q436" s="447"/>
      <c r="R436" s="447"/>
      <c r="S436" s="447"/>
      <c r="T436" s="447"/>
      <c r="U436" s="384"/>
      <c r="V436" s="384"/>
      <c r="W436" s="384"/>
      <c r="X436" s="384"/>
      <c r="Y436" s="384"/>
      <c r="Z436" s="384"/>
      <c r="AA436" s="384"/>
      <c r="AB436" s="384"/>
      <c r="AC436" s="447"/>
      <c r="AD436" s="447"/>
      <c r="AE436" s="447"/>
      <c r="AF436" s="447"/>
      <c r="AG436" s="447"/>
      <c r="AH436" s="447"/>
      <c r="AI436" s="405" t="s">
        <v>1843</v>
      </c>
      <c r="AJ436" s="406">
        <v>190202</v>
      </c>
      <c r="AQ436" s="325"/>
      <c r="AR436" s="384"/>
      <c r="AS436" s="384"/>
      <c r="AT436" s="384"/>
      <c r="AU436" s="384"/>
      <c r="AV436" s="384"/>
      <c r="AW436" s="384"/>
      <c r="AY436" s="447"/>
      <c r="AZ436" s="447"/>
      <c r="BA436" s="447"/>
    </row>
    <row r="437" spans="1:53" s="324" customFormat="1" ht="34.5" customHeight="1">
      <c r="A437" s="384"/>
      <c r="B437" s="384"/>
      <c r="C437" s="384"/>
      <c r="D437" s="447"/>
      <c r="E437" s="448"/>
      <c r="F437" s="447"/>
      <c r="G437" s="447"/>
      <c r="H437" s="447"/>
      <c r="I437" s="447"/>
      <c r="J437" s="447"/>
      <c r="K437" s="447"/>
      <c r="L437" s="447"/>
      <c r="M437" s="447"/>
      <c r="N437" s="447"/>
      <c r="O437" s="447"/>
      <c r="P437" s="447"/>
      <c r="Q437" s="447"/>
      <c r="R437" s="447"/>
      <c r="S437" s="447"/>
      <c r="T437" s="447"/>
      <c r="U437" s="384"/>
      <c r="V437" s="384"/>
      <c r="W437" s="384"/>
      <c r="X437" s="384"/>
      <c r="Y437" s="384"/>
      <c r="Z437" s="384"/>
      <c r="AA437" s="384"/>
      <c r="AB437" s="384"/>
      <c r="AE437" s="447"/>
      <c r="AI437" s="405" t="s">
        <v>1844</v>
      </c>
      <c r="AJ437" s="406">
        <v>190299</v>
      </c>
      <c r="AQ437" s="325"/>
      <c r="AR437" s="384"/>
      <c r="AS437" s="384"/>
      <c r="AT437" s="384"/>
      <c r="AU437" s="384"/>
      <c r="AV437" s="384"/>
      <c r="AW437" s="384"/>
      <c r="AY437" s="447"/>
      <c r="AZ437" s="447"/>
      <c r="BA437" s="447"/>
    </row>
    <row r="438" spans="1:53" s="324" customFormat="1" ht="34.5" customHeight="1">
      <c r="A438" s="384"/>
      <c r="B438" s="384"/>
      <c r="C438" s="384"/>
      <c r="D438" s="447"/>
      <c r="E438" s="448"/>
      <c r="F438" s="447"/>
      <c r="G438" s="447"/>
      <c r="H438" s="447"/>
      <c r="I438" s="447"/>
      <c r="J438" s="447"/>
      <c r="K438" s="447"/>
      <c r="L438" s="447"/>
      <c r="M438" s="447"/>
      <c r="N438" s="447"/>
      <c r="O438" s="447"/>
      <c r="P438" s="447"/>
      <c r="Q438" s="447"/>
      <c r="R438" s="447"/>
      <c r="S438" s="447"/>
      <c r="T438" s="447"/>
      <c r="U438" s="384"/>
      <c r="V438" s="384"/>
      <c r="W438" s="384"/>
      <c r="X438" s="384"/>
      <c r="Y438" s="384"/>
      <c r="Z438" s="384"/>
      <c r="AA438" s="384"/>
      <c r="AB438" s="384"/>
      <c r="AE438" s="447"/>
      <c r="AI438" s="405" t="s">
        <v>1845</v>
      </c>
      <c r="AJ438" s="406">
        <v>190300</v>
      </c>
      <c r="AQ438" s="325"/>
      <c r="AR438" s="384"/>
      <c r="AS438" s="384"/>
      <c r="AT438" s="384"/>
      <c r="AU438" s="384"/>
      <c r="AV438" s="384"/>
      <c r="AW438" s="384"/>
      <c r="AY438" s="447"/>
      <c r="AZ438" s="447"/>
      <c r="BA438" s="447"/>
    </row>
    <row r="439" spans="1:53" s="324" customFormat="1" ht="34.5" customHeight="1">
      <c r="A439" s="384"/>
      <c r="B439" s="384"/>
      <c r="C439" s="384"/>
      <c r="D439" s="447"/>
      <c r="E439" s="448"/>
      <c r="F439" s="447"/>
      <c r="G439" s="447"/>
      <c r="H439" s="447"/>
      <c r="I439" s="447"/>
      <c r="J439" s="447"/>
      <c r="K439" s="447"/>
      <c r="L439" s="447"/>
      <c r="M439" s="447"/>
      <c r="N439" s="447"/>
      <c r="O439" s="447"/>
      <c r="P439" s="447"/>
      <c r="Q439" s="447"/>
      <c r="R439" s="447"/>
      <c r="S439" s="447"/>
      <c r="T439" s="447"/>
      <c r="U439" s="384"/>
      <c r="V439" s="384"/>
      <c r="W439" s="384"/>
      <c r="X439" s="384"/>
      <c r="Y439" s="384"/>
      <c r="Z439" s="384"/>
      <c r="AA439" s="384"/>
      <c r="AB439" s="384"/>
      <c r="AE439" s="447"/>
      <c r="AI439" s="405" t="s">
        <v>1846</v>
      </c>
      <c r="AJ439" s="406">
        <v>190301</v>
      </c>
      <c r="AQ439" s="325"/>
      <c r="AR439" s="384"/>
      <c r="AS439" s="384"/>
      <c r="AT439" s="384"/>
      <c r="AU439" s="384"/>
      <c r="AV439" s="384"/>
      <c r="AW439" s="384"/>
      <c r="AY439" s="447"/>
      <c r="AZ439" s="447"/>
      <c r="BA439" s="447"/>
    </row>
    <row r="440" spans="1:53" s="324" customFormat="1" ht="34.5" customHeight="1">
      <c r="A440" s="384"/>
      <c r="B440" s="384"/>
      <c r="C440" s="384"/>
      <c r="D440" s="447"/>
      <c r="E440" s="448"/>
      <c r="F440" s="447"/>
      <c r="G440" s="447"/>
      <c r="H440" s="447"/>
      <c r="I440" s="447"/>
      <c r="J440" s="447"/>
      <c r="K440" s="447"/>
      <c r="L440" s="447"/>
      <c r="M440" s="447"/>
      <c r="N440" s="447"/>
      <c r="O440" s="447"/>
      <c r="P440" s="447"/>
      <c r="Q440" s="447"/>
      <c r="R440" s="447"/>
      <c r="S440" s="447"/>
      <c r="T440" s="447"/>
      <c r="U440" s="384"/>
      <c r="V440" s="384"/>
      <c r="W440" s="384"/>
      <c r="X440" s="384"/>
      <c r="Y440" s="384"/>
      <c r="Z440" s="384"/>
      <c r="AA440" s="384"/>
      <c r="AB440" s="384"/>
      <c r="AE440" s="447"/>
      <c r="AI440" s="405" t="s">
        <v>1847</v>
      </c>
      <c r="AJ440" s="406">
        <v>190400</v>
      </c>
      <c r="AQ440" s="325"/>
      <c r="AR440" s="384"/>
      <c r="AS440" s="384"/>
      <c r="AT440" s="384"/>
      <c r="AU440" s="384"/>
      <c r="AV440" s="384"/>
      <c r="AW440" s="384"/>
      <c r="AY440" s="447"/>
      <c r="AZ440" s="447"/>
      <c r="BA440" s="447"/>
    </row>
    <row r="441" spans="1:53" s="324" customFormat="1" ht="34.5" customHeight="1">
      <c r="A441" s="384"/>
      <c r="B441" s="384"/>
      <c r="C441" s="384"/>
      <c r="D441" s="447"/>
      <c r="E441" s="448"/>
      <c r="F441" s="447"/>
      <c r="G441" s="447"/>
      <c r="H441" s="447"/>
      <c r="I441" s="447"/>
      <c r="J441" s="447"/>
      <c r="K441" s="447"/>
      <c r="L441" s="447"/>
      <c r="M441" s="447"/>
      <c r="N441" s="447"/>
      <c r="O441" s="447"/>
      <c r="P441" s="447"/>
      <c r="Q441" s="447"/>
      <c r="R441" s="447"/>
      <c r="S441" s="447"/>
      <c r="T441" s="447"/>
      <c r="U441" s="384"/>
      <c r="V441" s="384"/>
      <c r="W441" s="384"/>
      <c r="X441" s="384"/>
      <c r="Y441" s="384"/>
      <c r="Z441" s="384"/>
      <c r="AA441" s="384"/>
      <c r="AB441" s="384"/>
      <c r="AE441" s="447"/>
      <c r="AI441" s="405" t="s">
        <v>1848</v>
      </c>
      <c r="AJ441" s="406">
        <v>190401</v>
      </c>
      <c r="AQ441" s="325"/>
      <c r="AR441" s="384"/>
      <c r="AS441" s="384"/>
      <c r="AT441" s="384"/>
      <c r="AU441" s="384"/>
      <c r="AV441" s="384"/>
      <c r="AW441" s="384"/>
      <c r="AY441" s="447"/>
      <c r="AZ441" s="447"/>
      <c r="BA441" s="447"/>
    </row>
    <row r="442" spans="1:53" s="324" customFormat="1" ht="34.5" customHeight="1">
      <c r="A442" s="384"/>
      <c r="B442" s="384"/>
      <c r="C442" s="384"/>
      <c r="D442" s="447"/>
      <c r="E442" s="448"/>
      <c r="F442" s="447"/>
      <c r="G442" s="447"/>
      <c r="H442" s="447"/>
      <c r="I442" s="447"/>
      <c r="J442" s="447"/>
      <c r="K442" s="447"/>
      <c r="L442" s="447"/>
      <c r="M442" s="447"/>
      <c r="N442" s="447"/>
      <c r="O442" s="447"/>
      <c r="P442" s="447"/>
      <c r="Q442" s="447"/>
      <c r="R442" s="447"/>
      <c r="S442" s="447"/>
      <c r="T442" s="447"/>
      <c r="U442" s="384"/>
      <c r="V442" s="384"/>
      <c r="W442" s="384"/>
      <c r="X442" s="384"/>
      <c r="Y442" s="384"/>
      <c r="Z442" s="384"/>
      <c r="AA442" s="384"/>
      <c r="AB442" s="384"/>
      <c r="AE442" s="447"/>
      <c r="AI442" s="405" t="s">
        <v>1849</v>
      </c>
      <c r="AJ442" s="406">
        <v>190403</v>
      </c>
      <c r="AQ442" s="325"/>
      <c r="AR442" s="384"/>
      <c r="AS442" s="384"/>
      <c r="AT442" s="384"/>
      <c r="AU442" s="384"/>
      <c r="AV442" s="384"/>
      <c r="AW442" s="384"/>
      <c r="AY442" s="447"/>
      <c r="AZ442" s="447"/>
      <c r="BA442" s="447"/>
    </row>
    <row r="443" spans="1:53" s="324" customFormat="1" ht="34.5" customHeight="1">
      <c r="A443" s="384"/>
      <c r="B443" s="384"/>
      <c r="C443" s="384"/>
      <c r="D443" s="447"/>
      <c r="E443" s="448"/>
      <c r="F443" s="447"/>
      <c r="G443" s="447"/>
      <c r="H443" s="447"/>
      <c r="I443" s="447"/>
      <c r="J443" s="447"/>
      <c r="K443" s="447"/>
      <c r="L443" s="447"/>
      <c r="M443" s="447"/>
      <c r="N443" s="447"/>
      <c r="O443" s="447"/>
      <c r="P443" s="447"/>
      <c r="Q443" s="447"/>
      <c r="R443" s="447"/>
      <c r="S443" s="447"/>
      <c r="T443" s="447"/>
      <c r="U443" s="384"/>
      <c r="V443" s="384"/>
      <c r="W443" s="384"/>
      <c r="X443" s="384"/>
      <c r="Y443" s="384"/>
      <c r="Z443" s="384"/>
      <c r="AA443" s="384"/>
      <c r="AB443" s="384"/>
      <c r="AE443" s="447"/>
      <c r="AI443" s="405" t="s">
        <v>1850</v>
      </c>
      <c r="AJ443" s="406">
        <v>190404</v>
      </c>
      <c r="AQ443" s="325"/>
      <c r="AR443" s="384"/>
      <c r="AS443" s="384"/>
      <c r="AT443" s="384"/>
      <c r="AU443" s="384"/>
      <c r="AV443" s="384"/>
      <c r="AW443" s="384"/>
      <c r="AY443" s="447"/>
      <c r="AZ443" s="447"/>
      <c r="BA443" s="447"/>
    </row>
    <row r="444" spans="1:53" s="324" customFormat="1" ht="34.5" customHeight="1">
      <c r="A444" s="384"/>
      <c r="B444" s="384"/>
      <c r="C444" s="384"/>
      <c r="D444" s="447"/>
      <c r="E444" s="448"/>
      <c r="F444" s="447"/>
      <c r="G444" s="447"/>
      <c r="H444" s="447"/>
      <c r="I444" s="447"/>
      <c r="J444" s="447"/>
      <c r="K444" s="447"/>
      <c r="L444" s="447"/>
      <c r="M444" s="447"/>
      <c r="N444" s="447"/>
      <c r="O444" s="447"/>
      <c r="P444" s="447"/>
      <c r="Q444" s="447"/>
      <c r="R444" s="447"/>
      <c r="S444" s="447"/>
      <c r="T444" s="447"/>
      <c r="U444" s="384"/>
      <c r="V444" s="384"/>
      <c r="W444" s="384"/>
      <c r="X444" s="384"/>
      <c r="Y444" s="384"/>
      <c r="Z444" s="384"/>
      <c r="AA444" s="384"/>
      <c r="AB444" s="384"/>
      <c r="AE444" s="447"/>
      <c r="AI444" s="405" t="s">
        <v>1851</v>
      </c>
      <c r="AJ444" s="406">
        <v>190405</v>
      </c>
      <c r="AQ444" s="325"/>
      <c r="AR444" s="384"/>
      <c r="AS444" s="384"/>
      <c r="AT444" s="384"/>
      <c r="AU444" s="384"/>
      <c r="AV444" s="384"/>
      <c r="AW444" s="384"/>
      <c r="AY444" s="447"/>
      <c r="AZ444" s="447"/>
      <c r="BA444" s="447"/>
    </row>
    <row r="445" spans="1:53" s="324" customFormat="1" ht="34.5" customHeight="1">
      <c r="A445" s="384"/>
      <c r="B445" s="384"/>
      <c r="C445" s="384"/>
      <c r="D445" s="447"/>
      <c r="E445" s="448"/>
      <c r="F445" s="447"/>
      <c r="G445" s="447"/>
      <c r="H445" s="447"/>
      <c r="I445" s="447"/>
      <c r="J445" s="447"/>
      <c r="K445" s="447"/>
      <c r="L445" s="447"/>
      <c r="M445" s="447"/>
      <c r="N445" s="447"/>
      <c r="O445" s="447"/>
      <c r="P445" s="447"/>
      <c r="Q445" s="447"/>
      <c r="R445" s="447"/>
      <c r="S445" s="447"/>
      <c r="T445" s="447"/>
      <c r="U445" s="384"/>
      <c r="V445" s="384"/>
      <c r="W445" s="384"/>
      <c r="X445" s="384"/>
      <c r="Y445" s="384"/>
      <c r="Z445" s="384"/>
      <c r="AA445" s="384"/>
      <c r="AB445" s="384"/>
      <c r="AE445" s="447"/>
      <c r="AI445" s="405" t="s">
        <v>1852</v>
      </c>
      <c r="AJ445" s="406">
        <v>190406</v>
      </c>
      <c r="AQ445" s="325"/>
      <c r="AR445" s="384"/>
      <c r="AS445" s="384"/>
      <c r="AT445" s="384"/>
      <c r="AU445" s="384"/>
      <c r="AV445" s="384"/>
      <c r="AW445" s="384"/>
      <c r="AY445" s="447"/>
      <c r="AZ445" s="447"/>
      <c r="BA445" s="447"/>
    </row>
    <row r="446" spans="1:53" s="324" customFormat="1" ht="34.5" customHeight="1">
      <c r="A446" s="384"/>
      <c r="B446" s="384"/>
      <c r="C446" s="384"/>
      <c r="D446" s="447"/>
      <c r="E446" s="448"/>
      <c r="F446" s="447"/>
      <c r="G446" s="447"/>
      <c r="H446" s="447"/>
      <c r="I446" s="447"/>
      <c r="J446" s="447"/>
      <c r="K446" s="447"/>
      <c r="L446" s="447"/>
      <c r="M446" s="447"/>
      <c r="N446" s="447"/>
      <c r="O446" s="447"/>
      <c r="P446" s="447"/>
      <c r="Q446" s="447"/>
      <c r="R446" s="447"/>
      <c r="S446" s="447"/>
      <c r="T446" s="447"/>
      <c r="U446" s="384"/>
      <c r="V446" s="384"/>
      <c r="W446" s="384"/>
      <c r="X446" s="384"/>
      <c r="Y446" s="384"/>
      <c r="Z446" s="384"/>
      <c r="AA446" s="384"/>
      <c r="AB446" s="384"/>
      <c r="AE446" s="447"/>
      <c r="AI446" s="405" t="s">
        <v>1853</v>
      </c>
      <c r="AJ446" s="406">
        <v>190407</v>
      </c>
      <c r="AQ446" s="325"/>
      <c r="AR446" s="384"/>
      <c r="AS446" s="384"/>
      <c r="AT446" s="384"/>
      <c r="AU446" s="384"/>
      <c r="AV446" s="384"/>
      <c r="AW446" s="384"/>
      <c r="AY446" s="447"/>
      <c r="AZ446" s="447"/>
      <c r="BA446" s="447"/>
    </row>
    <row r="447" spans="1:53" s="324" customFormat="1" ht="34.5" customHeight="1">
      <c r="A447" s="384"/>
      <c r="B447" s="384"/>
      <c r="C447" s="384"/>
      <c r="D447" s="447"/>
      <c r="E447" s="448"/>
      <c r="F447" s="447"/>
      <c r="G447" s="447"/>
      <c r="H447" s="447"/>
      <c r="I447" s="447"/>
      <c r="J447" s="447"/>
      <c r="K447" s="447"/>
      <c r="L447" s="447"/>
      <c r="M447" s="447"/>
      <c r="N447" s="447"/>
      <c r="O447" s="447"/>
      <c r="P447" s="447"/>
      <c r="Q447" s="447"/>
      <c r="R447" s="447"/>
      <c r="S447" s="447"/>
      <c r="T447" s="447"/>
      <c r="U447" s="384"/>
      <c r="V447" s="384"/>
      <c r="W447" s="384"/>
      <c r="X447" s="384"/>
      <c r="Y447" s="384"/>
      <c r="Z447" s="384"/>
      <c r="AA447" s="384"/>
      <c r="AB447" s="384"/>
      <c r="AE447" s="447"/>
      <c r="AI447" s="405" t="s">
        <v>1659</v>
      </c>
      <c r="AJ447" s="406">
        <v>190499</v>
      </c>
      <c r="AQ447" s="325"/>
      <c r="AR447" s="384"/>
      <c r="AS447" s="384"/>
      <c r="AT447" s="384"/>
      <c r="AU447" s="384"/>
      <c r="AV447" s="384"/>
      <c r="AW447" s="384"/>
      <c r="AY447" s="447"/>
      <c r="AZ447" s="447"/>
      <c r="BA447" s="447"/>
    </row>
    <row r="448" spans="1:53" s="324" customFormat="1" ht="34.5" customHeight="1">
      <c r="A448" s="384"/>
      <c r="B448" s="384"/>
      <c r="C448" s="384"/>
      <c r="D448" s="447"/>
      <c r="E448" s="448"/>
      <c r="F448" s="447"/>
      <c r="G448" s="447"/>
      <c r="H448" s="447"/>
      <c r="I448" s="447"/>
      <c r="J448" s="447"/>
      <c r="K448" s="447"/>
      <c r="L448" s="447"/>
      <c r="M448" s="447"/>
      <c r="N448" s="447"/>
      <c r="O448" s="447"/>
      <c r="P448" s="447"/>
      <c r="Q448" s="447"/>
      <c r="R448" s="447"/>
      <c r="S448" s="447"/>
      <c r="T448" s="447"/>
      <c r="U448" s="384"/>
      <c r="V448" s="384"/>
      <c r="W448" s="384"/>
      <c r="X448" s="384"/>
      <c r="Y448" s="384"/>
      <c r="Z448" s="384"/>
      <c r="AA448" s="384"/>
      <c r="AB448" s="384"/>
      <c r="AE448" s="447"/>
      <c r="AI448" s="405" t="s">
        <v>1854</v>
      </c>
      <c r="AJ448" s="406">
        <v>200000</v>
      </c>
      <c r="AQ448" s="325"/>
      <c r="AR448" s="384"/>
      <c r="AS448" s="384"/>
      <c r="AT448" s="384"/>
      <c r="AU448" s="384"/>
      <c r="AV448" s="384"/>
      <c r="AW448" s="384"/>
      <c r="AY448" s="447"/>
      <c r="AZ448" s="447"/>
      <c r="BA448" s="447"/>
    </row>
    <row r="449" spans="1:53" s="324" customFormat="1" ht="34.5" customHeight="1">
      <c r="A449" s="384"/>
      <c r="B449" s="384"/>
      <c r="C449" s="384"/>
      <c r="D449" s="447"/>
      <c r="E449" s="448"/>
      <c r="F449" s="447"/>
      <c r="G449" s="447"/>
      <c r="H449" s="447"/>
      <c r="I449" s="447"/>
      <c r="J449" s="447"/>
      <c r="K449" s="447"/>
      <c r="L449" s="447"/>
      <c r="M449" s="447"/>
      <c r="N449" s="447"/>
      <c r="O449" s="447"/>
      <c r="P449" s="447"/>
      <c r="Q449" s="447"/>
      <c r="R449" s="447"/>
      <c r="S449" s="447"/>
      <c r="T449" s="447"/>
      <c r="U449" s="384"/>
      <c r="V449" s="384"/>
      <c r="W449" s="384"/>
      <c r="X449" s="384"/>
      <c r="Y449" s="384"/>
      <c r="Z449" s="384"/>
      <c r="AA449" s="384"/>
      <c r="AB449" s="384"/>
      <c r="AE449" s="447"/>
      <c r="AI449" s="405" t="s">
        <v>1855</v>
      </c>
      <c r="AJ449" s="406">
        <v>240000</v>
      </c>
      <c r="AQ449" s="325"/>
      <c r="AR449" s="384"/>
      <c r="AS449" s="384"/>
      <c r="AT449" s="384"/>
      <c r="AU449" s="384"/>
      <c r="AV449" s="384"/>
      <c r="AW449" s="384"/>
      <c r="AY449" s="447"/>
      <c r="AZ449" s="447"/>
      <c r="BA449" s="447"/>
    </row>
    <row r="450" spans="1:53" s="324" customFormat="1" ht="34.5" customHeight="1">
      <c r="A450" s="384"/>
      <c r="B450" s="384"/>
      <c r="C450" s="384"/>
      <c r="D450" s="447"/>
      <c r="E450" s="448"/>
      <c r="F450" s="447"/>
      <c r="G450" s="447"/>
      <c r="H450" s="447"/>
      <c r="I450" s="447"/>
      <c r="J450" s="447"/>
      <c r="K450" s="447"/>
      <c r="L450" s="447"/>
      <c r="M450" s="447"/>
      <c r="N450" s="447"/>
      <c r="O450" s="447"/>
      <c r="P450" s="447"/>
      <c r="Q450" s="447"/>
      <c r="R450" s="447"/>
      <c r="S450" s="447"/>
      <c r="T450" s="447"/>
      <c r="U450" s="384"/>
      <c r="V450" s="384"/>
      <c r="W450" s="384"/>
      <c r="X450" s="384"/>
      <c r="Y450" s="384"/>
      <c r="Z450" s="384"/>
      <c r="AA450" s="384"/>
      <c r="AB450" s="384"/>
      <c r="AE450" s="447"/>
      <c r="AI450" s="405" t="s">
        <v>1856</v>
      </c>
      <c r="AJ450" s="406">
        <v>240100</v>
      </c>
      <c r="AQ450" s="325"/>
      <c r="AR450" s="384"/>
      <c r="AS450" s="384"/>
      <c r="AT450" s="384"/>
      <c r="AU450" s="384"/>
      <c r="AV450" s="384"/>
      <c r="AW450" s="384"/>
      <c r="AY450" s="447"/>
      <c r="AZ450" s="447"/>
      <c r="BA450" s="447"/>
    </row>
    <row r="451" spans="1:53" s="324" customFormat="1" ht="34.5" customHeight="1">
      <c r="A451" s="384"/>
      <c r="B451" s="384"/>
      <c r="C451" s="384"/>
      <c r="D451" s="447"/>
      <c r="E451" s="448"/>
      <c r="F451" s="447"/>
      <c r="G451" s="447"/>
      <c r="H451" s="447"/>
      <c r="I451" s="447"/>
      <c r="J451" s="447"/>
      <c r="K451" s="447"/>
      <c r="L451" s="447"/>
      <c r="M451" s="447"/>
      <c r="N451" s="447"/>
      <c r="O451" s="447"/>
      <c r="P451" s="447"/>
      <c r="Q451" s="447"/>
      <c r="R451" s="447"/>
      <c r="S451" s="447"/>
      <c r="T451" s="447"/>
      <c r="U451" s="384"/>
      <c r="V451" s="384"/>
      <c r="W451" s="384"/>
      <c r="X451" s="384"/>
      <c r="Y451" s="384"/>
      <c r="Z451" s="384"/>
      <c r="AA451" s="384"/>
      <c r="AB451" s="384"/>
      <c r="AE451" s="447"/>
      <c r="AI451" s="405" t="s">
        <v>271</v>
      </c>
      <c r="AJ451" s="406">
        <v>240103</v>
      </c>
      <c r="AQ451" s="325"/>
      <c r="AR451" s="384"/>
      <c r="AS451" s="384"/>
      <c r="AT451" s="384"/>
      <c r="AU451" s="384"/>
      <c r="AV451" s="384"/>
      <c r="AW451" s="384"/>
      <c r="AY451" s="447"/>
      <c r="AZ451" s="447"/>
      <c r="BA451" s="447"/>
    </row>
    <row r="452" spans="1:53" s="324" customFormat="1" ht="34.5" customHeight="1">
      <c r="A452" s="384"/>
      <c r="B452" s="384"/>
      <c r="C452" s="384"/>
      <c r="D452" s="447"/>
      <c r="E452" s="448"/>
      <c r="F452" s="447"/>
      <c r="G452" s="447"/>
      <c r="H452" s="447"/>
      <c r="I452" s="447"/>
      <c r="J452" s="447"/>
      <c r="K452" s="447"/>
      <c r="L452" s="447"/>
      <c r="M452" s="447"/>
      <c r="N452" s="447"/>
      <c r="O452" s="447"/>
      <c r="P452" s="447"/>
      <c r="Q452" s="447"/>
      <c r="R452" s="447"/>
      <c r="S452" s="447"/>
      <c r="T452" s="447"/>
      <c r="U452" s="384"/>
      <c r="V452" s="384"/>
      <c r="W452" s="384"/>
      <c r="X452" s="384"/>
      <c r="Y452" s="384"/>
      <c r="Z452" s="384"/>
      <c r="AA452" s="384"/>
      <c r="AB452" s="384"/>
      <c r="AE452" s="447"/>
      <c r="AI452" s="405" t="s">
        <v>1721</v>
      </c>
      <c r="AJ452" s="406">
        <v>240104</v>
      </c>
      <c r="AQ452" s="325"/>
      <c r="AR452" s="384"/>
      <c r="AS452" s="384"/>
      <c r="AT452" s="384"/>
      <c r="AU452" s="384"/>
      <c r="AV452" s="384"/>
      <c r="AW452" s="384"/>
      <c r="AY452" s="447"/>
      <c r="AZ452" s="447"/>
      <c r="BA452" s="447"/>
    </row>
    <row r="453" spans="1:53" s="324" customFormat="1" ht="34.5" customHeight="1">
      <c r="A453" s="384"/>
      <c r="B453" s="384"/>
      <c r="C453" s="384"/>
      <c r="D453" s="447"/>
      <c r="E453" s="448"/>
      <c r="F453" s="447"/>
      <c r="G453" s="447"/>
      <c r="H453" s="447"/>
      <c r="I453" s="447"/>
      <c r="J453" s="447"/>
      <c r="K453" s="447"/>
      <c r="L453" s="447"/>
      <c r="M453" s="447"/>
      <c r="N453" s="447"/>
      <c r="O453" s="447"/>
      <c r="P453" s="447"/>
      <c r="Q453" s="447"/>
      <c r="R453" s="447"/>
      <c r="S453" s="447"/>
      <c r="T453" s="447"/>
      <c r="U453" s="384"/>
      <c r="V453" s="384"/>
      <c r="W453" s="384"/>
      <c r="X453" s="384"/>
      <c r="Y453" s="384"/>
      <c r="Z453" s="384"/>
      <c r="AA453" s="384"/>
      <c r="AB453" s="384"/>
      <c r="AE453" s="447"/>
      <c r="AI453" s="405" t="s">
        <v>1614</v>
      </c>
      <c r="AJ453" s="406">
        <v>240105</v>
      </c>
      <c r="AQ453" s="325"/>
      <c r="AR453" s="384"/>
      <c r="AS453" s="384"/>
      <c r="AT453" s="384"/>
      <c r="AU453" s="384"/>
      <c r="AV453" s="384"/>
      <c r="AW453" s="384"/>
      <c r="AY453" s="447"/>
      <c r="AZ453" s="447"/>
      <c r="BA453" s="447"/>
    </row>
    <row r="454" spans="1:53" s="324" customFormat="1" ht="34.5" customHeight="1">
      <c r="A454" s="384"/>
      <c r="B454" s="384"/>
      <c r="C454" s="384"/>
      <c r="D454" s="447"/>
      <c r="E454" s="448"/>
      <c r="F454" s="447"/>
      <c r="G454" s="447"/>
      <c r="H454" s="447"/>
      <c r="I454" s="447"/>
      <c r="J454" s="447"/>
      <c r="K454" s="447"/>
      <c r="L454" s="447"/>
      <c r="M454" s="447"/>
      <c r="N454" s="447"/>
      <c r="O454" s="447"/>
      <c r="P454" s="447"/>
      <c r="Q454" s="447"/>
      <c r="R454" s="447"/>
      <c r="S454" s="447"/>
      <c r="T454" s="447"/>
      <c r="U454" s="384"/>
      <c r="V454" s="384"/>
      <c r="W454" s="384"/>
      <c r="X454" s="384"/>
      <c r="Y454" s="384"/>
      <c r="Z454" s="384"/>
      <c r="AA454" s="384"/>
      <c r="AB454" s="384"/>
      <c r="AE454" s="447"/>
      <c r="AI454" s="405" t="s">
        <v>1616</v>
      </c>
      <c r="AJ454" s="406">
        <v>240106</v>
      </c>
      <c r="AQ454" s="325"/>
      <c r="AR454" s="384"/>
      <c r="AS454" s="384"/>
      <c r="AT454" s="384"/>
      <c r="AU454" s="384"/>
      <c r="AV454" s="384"/>
      <c r="AW454" s="384"/>
      <c r="AY454" s="447"/>
      <c r="AZ454" s="447"/>
      <c r="BA454" s="447"/>
    </row>
    <row r="455" spans="1:53" s="324" customFormat="1" ht="34.5" customHeight="1">
      <c r="A455" s="384"/>
      <c r="B455" s="384"/>
      <c r="C455" s="384"/>
      <c r="D455" s="447"/>
      <c r="E455" s="448"/>
      <c r="F455" s="447"/>
      <c r="G455" s="447"/>
      <c r="H455" s="447"/>
      <c r="I455" s="447"/>
      <c r="J455" s="447"/>
      <c r="K455" s="447"/>
      <c r="L455" s="447"/>
      <c r="M455" s="447"/>
      <c r="N455" s="447"/>
      <c r="O455" s="447"/>
      <c r="P455" s="447"/>
      <c r="Q455" s="447"/>
      <c r="R455" s="447"/>
      <c r="S455" s="447"/>
      <c r="T455" s="447"/>
      <c r="U455" s="384"/>
      <c r="V455" s="384"/>
      <c r="W455" s="384"/>
      <c r="X455" s="384"/>
      <c r="Y455" s="384"/>
      <c r="Z455" s="384"/>
      <c r="AA455" s="384"/>
      <c r="AB455" s="384"/>
      <c r="AE455" s="447"/>
      <c r="AI455" s="405" t="s">
        <v>1722</v>
      </c>
      <c r="AJ455" s="406">
        <v>240107</v>
      </c>
      <c r="AQ455" s="325"/>
      <c r="AR455" s="384"/>
      <c r="AS455" s="384"/>
      <c r="AT455" s="384"/>
      <c r="AU455" s="384"/>
      <c r="AV455" s="384"/>
      <c r="AW455" s="384"/>
      <c r="AY455" s="447"/>
      <c r="AZ455" s="447"/>
      <c r="BA455" s="447"/>
    </row>
    <row r="456" spans="1:53" s="324" customFormat="1" ht="34.5" customHeight="1">
      <c r="A456" s="384"/>
      <c r="B456" s="384"/>
      <c r="C456" s="384"/>
      <c r="D456" s="447"/>
      <c r="E456" s="448"/>
      <c r="F456" s="447"/>
      <c r="G456" s="447"/>
      <c r="H456" s="447"/>
      <c r="I456" s="447"/>
      <c r="J456" s="447"/>
      <c r="K456" s="447"/>
      <c r="L456" s="447"/>
      <c r="M456" s="447"/>
      <c r="N456" s="447"/>
      <c r="O456" s="447"/>
      <c r="P456" s="447"/>
      <c r="Q456" s="447"/>
      <c r="R456" s="447"/>
      <c r="S456" s="447"/>
      <c r="T456" s="447"/>
      <c r="U456" s="384"/>
      <c r="V456" s="384"/>
      <c r="W456" s="384"/>
      <c r="X456" s="384"/>
      <c r="Y456" s="384"/>
      <c r="Z456" s="384"/>
      <c r="AA456" s="384"/>
      <c r="AB456" s="384"/>
      <c r="AE456" s="447"/>
      <c r="AI456" s="405" t="s">
        <v>1857</v>
      </c>
      <c r="AJ456" s="406">
        <v>240108</v>
      </c>
      <c r="AQ456" s="325"/>
      <c r="AR456" s="384"/>
      <c r="AS456" s="384"/>
      <c r="AT456" s="384"/>
      <c r="AU456" s="384"/>
      <c r="AV456" s="384"/>
      <c r="AW456" s="384"/>
      <c r="AY456" s="447"/>
      <c r="AZ456" s="447"/>
      <c r="BA456" s="447"/>
    </row>
    <row r="457" spans="1:53" s="324" customFormat="1" ht="34.5" customHeight="1">
      <c r="A457" s="384"/>
      <c r="B457" s="384"/>
      <c r="C457" s="384"/>
      <c r="D457" s="447"/>
      <c r="E457" s="448"/>
      <c r="F457" s="447"/>
      <c r="G457" s="447"/>
      <c r="H457" s="447"/>
      <c r="I457" s="447"/>
      <c r="J457" s="447"/>
      <c r="K457" s="447"/>
      <c r="L457" s="447"/>
      <c r="M457" s="447"/>
      <c r="N457" s="447"/>
      <c r="O457" s="447"/>
      <c r="P457" s="447"/>
      <c r="Q457" s="447"/>
      <c r="R457" s="447"/>
      <c r="S457" s="447"/>
      <c r="T457" s="447"/>
      <c r="U457" s="384"/>
      <c r="V457" s="384"/>
      <c r="W457" s="384"/>
      <c r="X457" s="384"/>
      <c r="Y457" s="384"/>
      <c r="Z457" s="384"/>
      <c r="AA457" s="384"/>
      <c r="AB457" s="384"/>
      <c r="AE457" s="447"/>
      <c r="AI457" s="405" t="s">
        <v>1858</v>
      </c>
      <c r="AJ457" s="406">
        <v>240109</v>
      </c>
      <c r="AQ457" s="325"/>
      <c r="AR457" s="384"/>
      <c r="AS457" s="384"/>
      <c r="AT457" s="384"/>
      <c r="AU457" s="384"/>
      <c r="AV457" s="384"/>
      <c r="AW457" s="384"/>
      <c r="AY457" s="447"/>
      <c r="AZ457" s="447"/>
      <c r="BA457" s="447"/>
    </row>
    <row r="458" spans="1:53" s="324" customFormat="1" ht="34.5" customHeight="1">
      <c r="A458" s="384"/>
      <c r="B458" s="384"/>
      <c r="C458" s="384"/>
      <c r="D458" s="447"/>
      <c r="E458" s="448"/>
      <c r="F458" s="447"/>
      <c r="G458" s="447"/>
      <c r="H458" s="447"/>
      <c r="I458" s="447"/>
      <c r="J458" s="447"/>
      <c r="K458" s="447"/>
      <c r="L458" s="447"/>
      <c r="M458" s="447"/>
      <c r="N458" s="447"/>
      <c r="O458" s="447"/>
      <c r="P458" s="447"/>
      <c r="Q458" s="447"/>
      <c r="R458" s="447"/>
      <c r="S458" s="447"/>
      <c r="T458" s="447"/>
      <c r="U458" s="384"/>
      <c r="V458" s="384"/>
      <c r="W458" s="384"/>
      <c r="X458" s="384"/>
      <c r="Y458" s="384"/>
      <c r="Z458" s="384"/>
      <c r="AA458" s="384"/>
      <c r="AB458" s="384"/>
      <c r="AE458" s="447"/>
      <c r="AI458" s="405" t="s">
        <v>1859</v>
      </c>
      <c r="AJ458" s="406">
        <v>240110</v>
      </c>
      <c r="AQ458" s="325"/>
      <c r="AR458" s="384"/>
      <c r="AS458" s="384"/>
      <c r="AT458" s="384"/>
      <c r="AU458" s="384"/>
      <c r="AV458" s="384"/>
      <c r="AW458" s="384"/>
      <c r="AY458" s="447"/>
      <c r="AZ458" s="447"/>
      <c r="BA458" s="447"/>
    </row>
    <row r="459" spans="1:53" s="324" customFormat="1" ht="34.5" customHeight="1">
      <c r="A459" s="384"/>
      <c r="B459" s="384"/>
      <c r="C459" s="384"/>
      <c r="D459" s="447"/>
      <c r="E459" s="448"/>
      <c r="F459" s="447"/>
      <c r="G459" s="447"/>
      <c r="H459" s="447"/>
      <c r="I459" s="447"/>
      <c r="J459" s="447"/>
      <c r="K459" s="447"/>
      <c r="L459" s="447"/>
      <c r="M459" s="447"/>
      <c r="N459" s="447"/>
      <c r="O459" s="447"/>
      <c r="P459" s="447"/>
      <c r="Q459" s="447"/>
      <c r="R459" s="447"/>
      <c r="S459" s="447"/>
      <c r="T459" s="447"/>
      <c r="U459" s="384"/>
      <c r="V459" s="384"/>
      <c r="W459" s="384"/>
      <c r="X459" s="384"/>
      <c r="Y459" s="384"/>
      <c r="Z459" s="384"/>
      <c r="AA459" s="384"/>
      <c r="AB459" s="384"/>
      <c r="AE459" s="447"/>
      <c r="AI459" s="405" t="s">
        <v>1860</v>
      </c>
      <c r="AJ459" s="406">
        <v>240200</v>
      </c>
      <c r="AQ459" s="325"/>
      <c r="AR459" s="384"/>
      <c r="AS459" s="384"/>
      <c r="AT459" s="384"/>
      <c r="AU459" s="384"/>
      <c r="AV459" s="384"/>
      <c r="AW459" s="384"/>
      <c r="AY459" s="447"/>
      <c r="AZ459" s="447"/>
      <c r="BA459" s="447"/>
    </row>
    <row r="460" spans="1:53" s="324" customFormat="1" ht="34.5" customHeight="1">
      <c r="A460" s="384"/>
      <c r="B460" s="384"/>
      <c r="C460" s="384"/>
      <c r="D460" s="447"/>
      <c r="E460" s="448"/>
      <c r="F460" s="447"/>
      <c r="G460" s="447"/>
      <c r="H460" s="447"/>
      <c r="I460" s="447"/>
      <c r="J460" s="447"/>
      <c r="K460" s="447"/>
      <c r="L460" s="447"/>
      <c r="M460" s="447"/>
      <c r="N460" s="447"/>
      <c r="O460" s="447"/>
      <c r="P460" s="447"/>
      <c r="Q460" s="447"/>
      <c r="R460" s="447"/>
      <c r="S460" s="447"/>
      <c r="T460" s="447"/>
      <c r="U460" s="384"/>
      <c r="V460" s="384"/>
      <c r="W460" s="384"/>
      <c r="X460" s="384"/>
      <c r="Y460" s="384"/>
      <c r="Z460" s="384"/>
      <c r="AA460" s="384"/>
      <c r="AB460" s="384"/>
      <c r="AE460" s="447"/>
      <c r="AI460" s="405" t="s">
        <v>1719</v>
      </c>
      <c r="AJ460" s="406">
        <v>240201</v>
      </c>
      <c r="AQ460" s="325"/>
      <c r="AR460" s="384"/>
      <c r="AS460" s="384"/>
      <c r="AT460" s="384"/>
      <c r="AU460" s="384"/>
      <c r="AV460" s="384"/>
      <c r="AW460" s="384"/>
      <c r="AY460" s="447"/>
      <c r="AZ460" s="447"/>
      <c r="BA460" s="447"/>
    </row>
    <row r="461" spans="1:53" s="324" customFormat="1" ht="34.5" customHeight="1">
      <c r="A461" s="384"/>
      <c r="B461" s="384"/>
      <c r="C461" s="384"/>
      <c r="D461" s="447"/>
      <c r="E461" s="448"/>
      <c r="F461" s="447"/>
      <c r="G461" s="447"/>
      <c r="H461" s="447"/>
      <c r="I461" s="447"/>
      <c r="J461" s="447"/>
      <c r="K461" s="447"/>
      <c r="L461" s="447"/>
      <c r="M461" s="447"/>
      <c r="N461" s="447"/>
      <c r="O461" s="447"/>
      <c r="P461" s="447"/>
      <c r="Q461" s="447"/>
      <c r="R461" s="447"/>
      <c r="S461" s="447"/>
      <c r="T461" s="447"/>
      <c r="U461" s="384"/>
      <c r="V461" s="384"/>
      <c r="W461" s="384"/>
      <c r="X461" s="384"/>
      <c r="Y461" s="384"/>
      <c r="Z461" s="384"/>
      <c r="AA461" s="384"/>
      <c r="AB461" s="384"/>
      <c r="AE461" s="447"/>
      <c r="AI461" s="405" t="s">
        <v>1720</v>
      </c>
      <c r="AJ461" s="406">
        <v>240202</v>
      </c>
      <c r="AQ461" s="325"/>
      <c r="AR461" s="384"/>
      <c r="AS461" s="384"/>
      <c r="AT461" s="384"/>
      <c r="AU461" s="384"/>
      <c r="AV461" s="384"/>
      <c r="AW461" s="384"/>
      <c r="AY461" s="447"/>
      <c r="AZ461" s="447"/>
      <c r="BA461" s="447"/>
    </row>
    <row r="462" spans="1:53" s="324" customFormat="1" ht="34.5" customHeight="1">
      <c r="A462" s="384"/>
      <c r="B462" s="384"/>
      <c r="C462" s="384"/>
      <c r="D462" s="447"/>
      <c r="E462" s="448"/>
      <c r="F462" s="447"/>
      <c r="G462" s="447"/>
      <c r="H462" s="447"/>
      <c r="I462" s="447"/>
      <c r="J462" s="447"/>
      <c r="K462" s="447"/>
      <c r="L462" s="447"/>
      <c r="M462" s="447"/>
      <c r="N462" s="447"/>
      <c r="O462" s="447"/>
      <c r="P462" s="447"/>
      <c r="Q462" s="447"/>
      <c r="R462" s="447"/>
      <c r="S462" s="447"/>
      <c r="T462" s="447"/>
      <c r="U462" s="384"/>
      <c r="V462" s="384"/>
      <c r="W462" s="384"/>
      <c r="X462" s="384"/>
      <c r="Y462" s="384"/>
      <c r="Z462" s="384"/>
      <c r="AA462" s="384"/>
      <c r="AB462" s="384"/>
      <c r="AE462" s="447"/>
      <c r="AI462" s="405" t="s">
        <v>1861</v>
      </c>
      <c r="AJ462" s="406">
        <v>240203</v>
      </c>
      <c r="AQ462" s="325"/>
      <c r="AR462" s="384"/>
      <c r="AS462" s="384"/>
      <c r="AT462" s="384"/>
      <c r="AU462" s="384"/>
      <c r="AV462" s="384"/>
      <c r="AW462" s="384"/>
      <c r="AY462" s="447"/>
      <c r="AZ462" s="447"/>
      <c r="BA462" s="447"/>
    </row>
    <row r="463" spans="1:53" s="324" customFormat="1" ht="34.5" customHeight="1">
      <c r="A463" s="384"/>
      <c r="B463" s="384"/>
      <c r="C463" s="384"/>
      <c r="D463" s="447"/>
      <c r="E463" s="448"/>
      <c r="F463" s="447"/>
      <c r="G463" s="447"/>
      <c r="H463" s="447"/>
      <c r="I463" s="447"/>
      <c r="J463" s="447"/>
      <c r="K463" s="447"/>
      <c r="L463" s="447"/>
      <c r="M463" s="447"/>
      <c r="N463" s="447"/>
      <c r="O463" s="447"/>
      <c r="P463" s="447"/>
      <c r="Q463" s="447"/>
      <c r="R463" s="447"/>
      <c r="S463" s="447"/>
      <c r="T463" s="447"/>
      <c r="U463" s="384"/>
      <c r="V463" s="384"/>
      <c r="W463" s="384"/>
      <c r="X463" s="384"/>
      <c r="Y463" s="384"/>
      <c r="Z463" s="384"/>
      <c r="AA463" s="384"/>
      <c r="AB463" s="384"/>
      <c r="AE463" s="447"/>
      <c r="AI463" s="405" t="s">
        <v>1862</v>
      </c>
      <c r="AJ463" s="406">
        <v>240299</v>
      </c>
      <c r="AQ463" s="325"/>
      <c r="AR463" s="384"/>
      <c r="AS463" s="384"/>
      <c r="AT463" s="384"/>
      <c r="AU463" s="384"/>
      <c r="AV463" s="384"/>
      <c r="AW463" s="384"/>
      <c r="AY463" s="447"/>
      <c r="AZ463" s="447"/>
      <c r="BA463" s="447"/>
    </row>
    <row r="464" spans="1:53" s="324" customFormat="1" ht="34.5" customHeight="1">
      <c r="A464" s="384"/>
      <c r="B464" s="384"/>
      <c r="C464" s="384"/>
      <c r="D464" s="447"/>
      <c r="E464" s="448"/>
      <c r="F464" s="447"/>
      <c r="G464" s="447"/>
      <c r="H464" s="447"/>
      <c r="I464" s="447"/>
      <c r="J464" s="447"/>
      <c r="K464" s="447"/>
      <c r="L464" s="447"/>
      <c r="M464" s="447"/>
      <c r="N464" s="447"/>
      <c r="O464" s="447"/>
      <c r="P464" s="447"/>
      <c r="Q464" s="447"/>
      <c r="R464" s="447"/>
      <c r="S464" s="447"/>
      <c r="T464" s="447"/>
      <c r="U464" s="384"/>
      <c r="V464" s="384"/>
      <c r="W464" s="384"/>
      <c r="X464" s="384"/>
      <c r="Y464" s="384"/>
      <c r="Z464" s="384"/>
      <c r="AA464" s="384"/>
      <c r="AB464" s="384"/>
      <c r="AE464" s="447"/>
      <c r="AI464" s="405" t="s">
        <v>1723</v>
      </c>
      <c r="AJ464" s="406">
        <v>240300</v>
      </c>
      <c r="AQ464" s="325"/>
      <c r="AR464" s="384"/>
      <c r="AS464" s="384"/>
      <c r="AT464" s="384"/>
      <c r="AU464" s="384"/>
      <c r="AV464" s="384"/>
      <c r="AW464" s="384"/>
      <c r="AY464" s="447"/>
      <c r="AZ464" s="447"/>
      <c r="BA464" s="447"/>
    </row>
    <row r="465" spans="1:53" s="324" customFormat="1" ht="34.5" customHeight="1">
      <c r="A465" s="384"/>
      <c r="B465" s="384"/>
      <c r="C465" s="384"/>
      <c r="D465" s="447"/>
      <c r="E465" s="448"/>
      <c r="F465" s="447"/>
      <c r="G465" s="447"/>
      <c r="H465" s="447"/>
      <c r="I465" s="447"/>
      <c r="J465" s="447"/>
      <c r="K465" s="447"/>
      <c r="L465" s="447"/>
      <c r="M465" s="447"/>
      <c r="N465" s="447"/>
      <c r="O465" s="447"/>
      <c r="P465" s="447"/>
      <c r="Q465" s="447"/>
      <c r="R465" s="447"/>
      <c r="S465" s="447"/>
      <c r="T465" s="447"/>
      <c r="U465" s="384"/>
      <c r="V465" s="384"/>
      <c r="W465" s="384"/>
      <c r="X465" s="384"/>
      <c r="Y465" s="384"/>
      <c r="Z465" s="384"/>
      <c r="AA465" s="384"/>
      <c r="AB465" s="384"/>
      <c r="AE465" s="447"/>
      <c r="AI465" s="405" t="s">
        <v>1518</v>
      </c>
      <c r="AJ465" s="406">
        <v>240312</v>
      </c>
      <c r="AQ465" s="325"/>
      <c r="AR465" s="384"/>
      <c r="AS465" s="384"/>
      <c r="AT465" s="384"/>
      <c r="AU465" s="384"/>
      <c r="AV465" s="384"/>
      <c r="AW465" s="384"/>
      <c r="AY465" s="447"/>
      <c r="AZ465" s="447"/>
      <c r="BA465" s="447"/>
    </row>
    <row r="466" spans="1:53" s="324" customFormat="1" ht="34.5" customHeight="1">
      <c r="A466" s="384"/>
      <c r="B466" s="384"/>
      <c r="C466" s="384"/>
      <c r="D466" s="447"/>
      <c r="E466" s="448"/>
      <c r="F466" s="447"/>
      <c r="G466" s="447"/>
      <c r="H466" s="447"/>
      <c r="I466" s="447"/>
      <c r="J466" s="447"/>
      <c r="K466" s="447"/>
      <c r="L466" s="447"/>
      <c r="M466" s="447"/>
      <c r="N466" s="447"/>
      <c r="O466" s="447"/>
      <c r="P466" s="447"/>
      <c r="Q466" s="447"/>
      <c r="R466" s="447"/>
      <c r="S466" s="447"/>
      <c r="T466" s="447"/>
      <c r="U466" s="384"/>
      <c r="V466" s="384"/>
      <c r="W466" s="384"/>
      <c r="X466" s="384"/>
      <c r="Y466" s="384"/>
      <c r="Z466" s="384"/>
      <c r="AA466" s="384"/>
      <c r="AB466" s="384"/>
      <c r="AE466" s="447"/>
      <c r="AI466" s="405" t="s">
        <v>1645</v>
      </c>
      <c r="AJ466" s="406">
        <v>240313</v>
      </c>
      <c r="AQ466" s="325"/>
      <c r="AR466" s="384"/>
      <c r="AS466" s="384"/>
      <c r="AT466" s="384"/>
      <c r="AU466" s="384"/>
      <c r="AV466" s="384"/>
      <c r="AW466" s="384"/>
      <c r="AY466" s="447"/>
      <c r="AZ466" s="447"/>
      <c r="BA466" s="447"/>
    </row>
    <row r="467" spans="1:53" s="324" customFormat="1" ht="34.5" customHeight="1">
      <c r="A467" s="384"/>
      <c r="B467" s="384"/>
      <c r="C467" s="384"/>
      <c r="D467" s="447"/>
      <c r="E467" s="448"/>
      <c r="F467" s="447"/>
      <c r="G467" s="447"/>
      <c r="H467" s="447"/>
      <c r="I467" s="447"/>
      <c r="J467" s="447"/>
      <c r="K467" s="447"/>
      <c r="L467" s="447"/>
      <c r="M467" s="447"/>
      <c r="N467" s="447"/>
      <c r="O467" s="447"/>
      <c r="P467" s="447"/>
      <c r="Q467" s="447"/>
      <c r="R467" s="447"/>
      <c r="S467" s="447"/>
      <c r="T467" s="447"/>
      <c r="U467" s="384"/>
      <c r="V467" s="384"/>
      <c r="W467" s="384"/>
      <c r="X467" s="384"/>
      <c r="Y467" s="384"/>
      <c r="Z467" s="384"/>
      <c r="AA467" s="384"/>
      <c r="AB467" s="384"/>
      <c r="AE467" s="447"/>
      <c r="AI467" s="405" t="s">
        <v>1647</v>
      </c>
      <c r="AJ467" s="406">
        <v>240314</v>
      </c>
      <c r="AQ467" s="325"/>
      <c r="AR467" s="384"/>
      <c r="AS467" s="384"/>
      <c r="AT467" s="384"/>
      <c r="AU467" s="384"/>
      <c r="AV467" s="384"/>
      <c r="AW467" s="384"/>
      <c r="AY467" s="447"/>
      <c r="AZ467" s="447"/>
      <c r="BA467" s="447"/>
    </row>
    <row r="468" spans="1:53" s="324" customFormat="1" ht="34.5" customHeight="1">
      <c r="A468" s="384"/>
      <c r="B468" s="384"/>
      <c r="C468" s="384"/>
      <c r="D468" s="447"/>
      <c r="E468" s="448"/>
      <c r="F468" s="447"/>
      <c r="G468" s="447"/>
      <c r="H468" s="447"/>
      <c r="I468" s="447"/>
      <c r="J468" s="447"/>
      <c r="K468" s="447"/>
      <c r="L468" s="447"/>
      <c r="M468" s="447"/>
      <c r="N468" s="447"/>
      <c r="O468" s="447"/>
      <c r="P468" s="447"/>
      <c r="Q468" s="447"/>
      <c r="R468" s="447"/>
      <c r="S468" s="447"/>
      <c r="T468" s="447"/>
      <c r="U468" s="384"/>
      <c r="V468" s="384"/>
      <c r="W468" s="384"/>
      <c r="X468" s="384"/>
      <c r="Y468" s="384"/>
      <c r="Z468" s="384"/>
      <c r="AA468" s="384"/>
      <c r="AB468" s="384"/>
      <c r="AE468" s="447"/>
      <c r="AI468" s="405" t="s">
        <v>1522</v>
      </c>
      <c r="AJ468" s="406">
        <v>240315</v>
      </c>
      <c r="AQ468" s="325"/>
      <c r="AR468" s="384"/>
      <c r="AS468" s="384"/>
      <c r="AT468" s="384"/>
      <c r="AU468" s="384"/>
      <c r="AV468" s="384"/>
      <c r="AW468" s="384"/>
      <c r="AY468" s="447"/>
      <c r="AZ468" s="447"/>
      <c r="BA468" s="447"/>
    </row>
    <row r="469" spans="1:53" s="324" customFormat="1" ht="34.5" customHeight="1">
      <c r="A469" s="384"/>
      <c r="B469" s="384"/>
      <c r="C469" s="384"/>
      <c r="D469" s="447"/>
      <c r="E469" s="448"/>
      <c r="F469" s="447"/>
      <c r="G469" s="447"/>
      <c r="H469" s="447"/>
      <c r="I469" s="447"/>
      <c r="J469" s="447"/>
      <c r="K469" s="447"/>
      <c r="L469" s="447"/>
      <c r="M469" s="447"/>
      <c r="N469" s="447"/>
      <c r="O469" s="447"/>
      <c r="P469" s="447"/>
      <c r="Q469" s="447"/>
      <c r="R469" s="447"/>
      <c r="S469" s="447"/>
      <c r="T469" s="447"/>
      <c r="U469" s="384"/>
      <c r="V469" s="384"/>
      <c r="W469" s="384"/>
      <c r="X469" s="384"/>
      <c r="Y469" s="384"/>
      <c r="Z469" s="384"/>
      <c r="AA469" s="384"/>
      <c r="AB469" s="384"/>
      <c r="AE469" s="447"/>
      <c r="AI469" s="405" t="s">
        <v>1863</v>
      </c>
      <c r="AJ469" s="406">
        <v>240316</v>
      </c>
      <c r="AQ469" s="325"/>
      <c r="AR469" s="384"/>
      <c r="AS469" s="384"/>
      <c r="AT469" s="384"/>
      <c r="AU469" s="384"/>
      <c r="AV469" s="384"/>
      <c r="AW469" s="384"/>
      <c r="AY469" s="447"/>
      <c r="AZ469" s="447"/>
      <c r="BA469" s="447"/>
    </row>
    <row r="470" spans="1:53" s="324" customFormat="1" ht="34.5" customHeight="1">
      <c r="A470" s="384"/>
      <c r="B470" s="384"/>
      <c r="C470" s="384"/>
      <c r="D470" s="447"/>
      <c r="E470" s="448"/>
      <c r="F470" s="447"/>
      <c r="G470" s="447"/>
      <c r="H470" s="447"/>
      <c r="I470" s="447"/>
      <c r="J470" s="447"/>
      <c r="K470" s="447"/>
      <c r="L470" s="447"/>
      <c r="M470" s="447"/>
      <c r="N470" s="447"/>
      <c r="O470" s="447"/>
      <c r="P470" s="447"/>
      <c r="Q470" s="447"/>
      <c r="R470" s="447"/>
      <c r="S470" s="447"/>
      <c r="T470" s="447"/>
      <c r="U470" s="384"/>
      <c r="V470" s="384"/>
      <c r="W470" s="384"/>
      <c r="X470" s="384"/>
      <c r="Y470" s="384"/>
      <c r="Z470" s="384"/>
      <c r="AA470" s="384"/>
      <c r="AB470" s="384"/>
      <c r="AE470" s="447"/>
      <c r="AI470" s="405" t="s">
        <v>1864</v>
      </c>
      <c r="AJ470" s="406">
        <v>240399</v>
      </c>
      <c r="AQ470" s="325"/>
      <c r="AR470" s="384"/>
      <c r="AS470" s="384"/>
      <c r="AT470" s="384"/>
      <c r="AU470" s="384"/>
      <c r="AV470" s="384"/>
      <c r="AW470" s="384"/>
      <c r="AY470" s="447"/>
      <c r="AZ470" s="447"/>
      <c r="BA470" s="447"/>
    </row>
    <row r="471" spans="1:53" s="324" customFormat="1" ht="34.5" customHeight="1">
      <c r="A471" s="384"/>
      <c r="B471" s="384"/>
      <c r="C471" s="384"/>
      <c r="D471" s="447"/>
      <c r="E471" s="448"/>
      <c r="F471" s="447"/>
      <c r="G471" s="447"/>
      <c r="H471" s="447"/>
      <c r="I471" s="447"/>
      <c r="J471" s="447"/>
      <c r="K471" s="447"/>
      <c r="L471" s="447"/>
      <c r="M471" s="447"/>
      <c r="N471" s="447"/>
      <c r="O471" s="447"/>
      <c r="P471" s="447"/>
      <c r="Q471" s="447"/>
      <c r="R471" s="447"/>
      <c r="S471" s="447"/>
      <c r="T471" s="447"/>
      <c r="U471" s="384"/>
      <c r="V471" s="384"/>
      <c r="W471" s="384"/>
      <c r="X471" s="384"/>
      <c r="Y471" s="384"/>
      <c r="Z471" s="384"/>
      <c r="AA471" s="384"/>
      <c r="AB471" s="384"/>
      <c r="AE471" s="447"/>
      <c r="AI471" s="405" t="s">
        <v>1865</v>
      </c>
      <c r="AJ471" s="406">
        <v>240400</v>
      </c>
      <c r="AQ471" s="325"/>
      <c r="AR471" s="384"/>
      <c r="AS471" s="384"/>
      <c r="AT471" s="384"/>
      <c r="AU471" s="384"/>
      <c r="AV471" s="384"/>
      <c r="AW471" s="384"/>
      <c r="AY471" s="447"/>
      <c r="AZ471" s="447"/>
      <c r="BA471" s="447"/>
    </row>
    <row r="472" spans="1:53" s="324" customFormat="1" ht="34.5" customHeight="1">
      <c r="A472" s="384"/>
      <c r="B472" s="384"/>
      <c r="C472" s="384"/>
      <c r="D472" s="447"/>
      <c r="E472" s="448"/>
      <c r="F472" s="447"/>
      <c r="G472" s="447"/>
      <c r="H472" s="447"/>
      <c r="I472" s="447"/>
      <c r="J472" s="447"/>
      <c r="K472" s="447"/>
      <c r="L472" s="447"/>
      <c r="M472" s="447"/>
      <c r="N472" s="447"/>
      <c r="O472" s="447"/>
      <c r="P472" s="447"/>
      <c r="Q472" s="447"/>
      <c r="R472" s="447"/>
      <c r="S472" s="447"/>
      <c r="T472" s="447"/>
      <c r="U472" s="384"/>
      <c r="V472" s="384"/>
      <c r="W472" s="384"/>
      <c r="X472" s="384"/>
      <c r="Y472" s="384"/>
      <c r="Z472" s="384"/>
      <c r="AA472" s="384"/>
      <c r="AB472" s="384"/>
      <c r="AE472" s="447"/>
      <c r="AI472" s="405" t="s">
        <v>1865</v>
      </c>
      <c r="AJ472" s="406">
        <v>240401</v>
      </c>
      <c r="AQ472" s="325"/>
      <c r="AR472" s="384"/>
      <c r="AS472" s="384"/>
      <c r="AT472" s="384"/>
      <c r="AU472" s="384"/>
      <c r="AV472" s="384"/>
      <c r="AW472" s="384"/>
      <c r="AY472" s="447"/>
      <c r="AZ472" s="447"/>
      <c r="BA472" s="447"/>
    </row>
    <row r="473" spans="1:53" s="324" customFormat="1" ht="34.5" customHeight="1">
      <c r="A473" s="384"/>
      <c r="B473" s="384"/>
      <c r="C473" s="384"/>
      <c r="D473" s="447"/>
      <c r="E473" s="448"/>
      <c r="F473" s="447"/>
      <c r="G473" s="447"/>
      <c r="H473" s="447"/>
      <c r="I473" s="447"/>
      <c r="J473" s="447"/>
      <c r="K473" s="447"/>
      <c r="L473" s="447"/>
      <c r="M473" s="447"/>
      <c r="N473" s="447"/>
      <c r="O473" s="447"/>
      <c r="P473" s="447"/>
      <c r="Q473" s="447"/>
      <c r="R473" s="447"/>
      <c r="S473" s="447"/>
      <c r="T473" s="447"/>
      <c r="U473" s="384"/>
      <c r="V473" s="384"/>
      <c r="W473" s="384"/>
      <c r="X473" s="384"/>
      <c r="Y473" s="384"/>
      <c r="Z473" s="384"/>
      <c r="AA473" s="384"/>
      <c r="AB473" s="384"/>
      <c r="AE473" s="447"/>
      <c r="AI473" s="405" t="s">
        <v>1866</v>
      </c>
      <c r="AJ473" s="406">
        <v>240402</v>
      </c>
      <c r="AQ473" s="325"/>
      <c r="AR473" s="384"/>
      <c r="AS473" s="384"/>
      <c r="AT473" s="384"/>
      <c r="AU473" s="384"/>
      <c r="AV473" s="384"/>
      <c r="AW473" s="384"/>
      <c r="AY473" s="447"/>
      <c r="AZ473" s="447"/>
      <c r="BA473" s="447"/>
    </row>
    <row r="474" spans="1:53" s="324" customFormat="1" ht="34.5" customHeight="1">
      <c r="A474" s="384"/>
      <c r="B474" s="384"/>
      <c r="C474" s="384"/>
      <c r="D474" s="447"/>
      <c r="E474" s="448"/>
      <c r="F474" s="447"/>
      <c r="G474" s="447"/>
      <c r="H474" s="447"/>
      <c r="I474" s="447"/>
      <c r="J474" s="447"/>
      <c r="K474" s="447"/>
      <c r="L474" s="447"/>
      <c r="M474" s="447"/>
      <c r="N474" s="447"/>
      <c r="O474" s="447"/>
      <c r="P474" s="447"/>
      <c r="Q474" s="447"/>
      <c r="R474" s="447"/>
      <c r="S474" s="447"/>
      <c r="T474" s="447"/>
      <c r="U474" s="384"/>
      <c r="V474" s="384"/>
      <c r="W474" s="384"/>
      <c r="X474" s="384"/>
      <c r="Y474" s="384"/>
      <c r="Z474" s="384"/>
      <c r="AA474" s="384"/>
      <c r="AB474" s="384"/>
      <c r="AE474" s="447"/>
      <c r="AI474" s="405" t="s">
        <v>1867</v>
      </c>
      <c r="AJ474" s="406">
        <v>240500</v>
      </c>
      <c r="AQ474" s="325"/>
      <c r="AR474" s="384"/>
      <c r="AS474" s="384"/>
      <c r="AT474" s="384"/>
      <c r="AU474" s="384"/>
      <c r="AV474" s="384"/>
      <c r="AW474" s="384"/>
      <c r="AY474" s="447"/>
      <c r="AZ474" s="447"/>
      <c r="BA474" s="447"/>
    </row>
    <row r="475" spans="1:53" s="324" customFormat="1" ht="34.5" customHeight="1">
      <c r="A475" s="384"/>
      <c r="B475" s="384"/>
      <c r="C475" s="384"/>
      <c r="D475" s="447"/>
      <c r="E475" s="448"/>
      <c r="F475" s="447"/>
      <c r="G475" s="447"/>
      <c r="H475" s="447"/>
      <c r="I475" s="447"/>
      <c r="J475" s="447"/>
      <c r="K475" s="447"/>
      <c r="L475" s="447"/>
      <c r="M475" s="447"/>
      <c r="N475" s="447"/>
      <c r="O475" s="447"/>
      <c r="P475" s="447"/>
      <c r="Q475" s="447"/>
      <c r="R475" s="447"/>
      <c r="S475" s="447"/>
      <c r="T475" s="447"/>
      <c r="U475" s="384"/>
      <c r="V475" s="384"/>
      <c r="W475" s="384"/>
      <c r="X475" s="384"/>
      <c r="Y475" s="384"/>
      <c r="Z475" s="384"/>
      <c r="AA475" s="384"/>
      <c r="AB475" s="384"/>
      <c r="AE475" s="447"/>
      <c r="AI475" s="405" t="s">
        <v>1868</v>
      </c>
      <c r="AJ475" s="406">
        <v>240501</v>
      </c>
      <c r="AQ475" s="325"/>
      <c r="AR475" s="384"/>
      <c r="AS475" s="384"/>
      <c r="AT475" s="384"/>
      <c r="AU475" s="384"/>
      <c r="AV475" s="384"/>
      <c r="AW475" s="384"/>
      <c r="AY475" s="447"/>
      <c r="AZ475" s="447"/>
      <c r="BA475" s="447"/>
    </row>
    <row r="476" spans="1:53" s="324" customFormat="1" ht="34.5" customHeight="1">
      <c r="A476" s="384"/>
      <c r="B476" s="384"/>
      <c r="C476" s="384"/>
      <c r="D476" s="447"/>
      <c r="E476" s="448"/>
      <c r="F476" s="447"/>
      <c r="G476" s="447"/>
      <c r="H476" s="447"/>
      <c r="I476" s="447"/>
      <c r="J476" s="447"/>
      <c r="K476" s="447"/>
      <c r="L476" s="447"/>
      <c r="M476" s="447"/>
      <c r="N476" s="447"/>
      <c r="O476" s="447"/>
      <c r="P476" s="447"/>
      <c r="Q476" s="447"/>
      <c r="R476" s="447"/>
      <c r="S476" s="447"/>
      <c r="T476" s="447"/>
      <c r="U476" s="384"/>
      <c r="V476" s="384"/>
      <c r="W476" s="384"/>
      <c r="X476" s="384"/>
      <c r="Y476" s="384"/>
      <c r="Z476" s="384"/>
      <c r="AA476" s="384"/>
      <c r="AB476" s="384"/>
      <c r="AE476" s="447"/>
      <c r="AI476" s="405" t="s">
        <v>1869</v>
      </c>
      <c r="AJ476" s="406">
        <v>240502</v>
      </c>
      <c r="AQ476" s="325"/>
      <c r="AR476" s="384"/>
      <c r="AS476" s="384"/>
      <c r="AT476" s="384"/>
      <c r="AU476" s="384"/>
      <c r="AV476" s="384"/>
      <c r="AW476" s="384"/>
      <c r="AY476" s="447"/>
      <c r="AZ476" s="447"/>
      <c r="BA476" s="447"/>
    </row>
    <row r="477" spans="1:53" s="324" customFormat="1" ht="34.5" customHeight="1">
      <c r="A477" s="384"/>
      <c r="B477" s="384"/>
      <c r="C477" s="384"/>
      <c r="D477" s="447"/>
      <c r="E477" s="448"/>
      <c r="F477" s="447"/>
      <c r="G477" s="447"/>
      <c r="H477" s="447"/>
      <c r="I477" s="447"/>
      <c r="J477" s="447"/>
      <c r="K477" s="447"/>
      <c r="L477" s="447"/>
      <c r="M477" s="447"/>
      <c r="N477" s="447"/>
      <c r="O477" s="447"/>
      <c r="P477" s="447"/>
      <c r="Q477" s="447"/>
      <c r="R477" s="447"/>
      <c r="S477" s="447"/>
      <c r="T477" s="447"/>
      <c r="U477" s="384"/>
      <c r="V477" s="384"/>
      <c r="W477" s="384"/>
      <c r="X477" s="384"/>
      <c r="Y477" s="384"/>
      <c r="Z477" s="384"/>
      <c r="AA477" s="384"/>
      <c r="AB477" s="384"/>
      <c r="AE477" s="447"/>
      <c r="AI477" s="405" t="s">
        <v>1870</v>
      </c>
      <c r="AJ477" s="406">
        <v>240503</v>
      </c>
      <c r="AQ477" s="325"/>
      <c r="AR477" s="384"/>
      <c r="AS477" s="384"/>
      <c r="AT477" s="384"/>
      <c r="AU477" s="384"/>
      <c r="AV477" s="384"/>
      <c r="AW477" s="384"/>
      <c r="AY477" s="447"/>
      <c r="AZ477" s="447"/>
      <c r="BA477" s="447"/>
    </row>
    <row r="478" spans="1:53" s="324" customFormat="1" ht="34.5" customHeight="1">
      <c r="A478" s="384"/>
      <c r="B478" s="384"/>
      <c r="C478" s="384"/>
      <c r="D478" s="447"/>
      <c r="E478" s="448"/>
      <c r="F478" s="447"/>
      <c r="G478" s="447"/>
      <c r="H478" s="447"/>
      <c r="I478" s="447"/>
      <c r="J478" s="447"/>
      <c r="K478" s="447"/>
      <c r="L478" s="447"/>
      <c r="M478" s="447"/>
      <c r="N478" s="447"/>
      <c r="O478" s="447"/>
      <c r="P478" s="447"/>
      <c r="Q478" s="447"/>
      <c r="R478" s="447"/>
      <c r="S478" s="447"/>
      <c r="T478" s="447"/>
      <c r="U478" s="384"/>
      <c r="V478" s="384"/>
      <c r="W478" s="384"/>
      <c r="X478" s="384"/>
      <c r="Y478" s="384"/>
      <c r="Z478" s="384"/>
      <c r="AA478" s="384"/>
      <c r="AB478" s="384"/>
      <c r="AE478" s="447"/>
      <c r="AI478" s="405" t="s">
        <v>1871</v>
      </c>
      <c r="AJ478" s="406">
        <v>240504</v>
      </c>
      <c r="AQ478" s="325"/>
      <c r="AR478" s="384"/>
      <c r="AS478" s="384"/>
      <c r="AT478" s="384"/>
      <c r="AU478" s="384"/>
      <c r="AV478" s="384"/>
      <c r="AW478" s="384"/>
      <c r="AY478" s="447"/>
      <c r="AZ478" s="447"/>
      <c r="BA478" s="447"/>
    </row>
    <row r="479" spans="1:53" s="324" customFormat="1" ht="34.5" customHeight="1">
      <c r="A479" s="384"/>
      <c r="B479" s="384"/>
      <c r="C479" s="384"/>
      <c r="D479" s="447"/>
      <c r="E479" s="448"/>
      <c r="F479" s="447"/>
      <c r="G479" s="447"/>
      <c r="H479" s="447"/>
      <c r="I479" s="447"/>
      <c r="J479" s="447"/>
      <c r="K479" s="447"/>
      <c r="L479" s="447"/>
      <c r="M479" s="447"/>
      <c r="N479" s="447"/>
      <c r="O479" s="447"/>
      <c r="P479" s="447"/>
      <c r="Q479" s="447"/>
      <c r="R479" s="447"/>
      <c r="S479" s="447"/>
      <c r="T479" s="447"/>
      <c r="U479" s="384"/>
      <c r="V479" s="384"/>
      <c r="W479" s="384"/>
      <c r="X479" s="384"/>
      <c r="Y479" s="384"/>
      <c r="Z479" s="384"/>
      <c r="AA479" s="384"/>
      <c r="AB479" s="384"/>
      <c r="AE479" s="447"/>
      <c r="AI479" s="405" t="s">
        <v>1872</v>
      </c>
      <c r="AJ479" s="406">
        <v>240506</v>
      </c>
      <c r="AQ479" s="325"/>
      <c r="AR479" s="384"/>
      <c r="AS479" s="384"/>
      <c r="AT479" s="384"/>
      <c r="AU479" s="384"/>
      <c r="AV479" s="384"/>
      <c r="AW479" s="384"/>
      <c r="AY479" s="447"/>
      <c r="AZ479" s="447"/>
      <c r="BA479" s="447"/>
    </row>
    <row r="480" spans="1:53" s="324" customFormat="1" ht="34.5" customHeight="1">
      <c r="A480" s="384"/>
      <c r="B480" s="384"/>
      <c r="C480" s="384"/>
      <c r="D480" s="447"/>
      <c r="E480" s="448"/>
      <c r="F480" s="447"/>
      <c r="G480" s="447"/>
      <c r="H480" s="447"/>
      <c r="I480" s="447"/>
      <c r="J480" s="447"/>
      <c r="K480" s="447"/>
      <c r="L480" s="447"/>
      <c r="M480" s="447"/>
      <c r="N480" s="447"/>
      <c r="O480" s="447"/>
      <c r="P480" s="447"/>
      <c r="Q480" s="447"/>
      <c r="R480" s="447"/>
      <c r="S480" s="447"/>
      <c r="T480" s="447"/>
      <c r="U480" s="384"/>
      <c r="V480" s="384"/>
      <c r="W480" s="384"/>
      <c r="X480" s="384"/>
      <c r="Y480" s="384"/>
      <c r="Z480" s="384"/>
      <c r="AA480" s="384"/>
      <c r="AB480" s="384"/>
      <c r="AE480" s="447"/>
      <c r="AI480" s="405" t="s">
        <v>1873</v>
      </c>
      <c r="AJ480" s="406">
        <v>240507</v>
      </c>
      <c r="AQ480" s="325"/>
      <c r="AR480" s="384"/>
      <c r="AS480" s="384"/>
      <c r="AT480" s="384"/>
      <c r="AU480" s="384"/>
      <c r="AV480" s="384"/>
      <c r="AW480" s="384"/>
      <c r="AY480" s="447"/>
      <c r="AZ480" s="447"/>
      <c r="BA480" s="447"/>
    </row>
    <row r="481" spans="1:53" s="324" customFormat="1" ht="34.5" customHeight="1">
      <c r="A481" s="384"/>
      <c r="B481" s="384"/>
      <c r="C481" s="384"/>
      <c r="D481" s="447"/>
      <c r="E481" s="448"/>
      <c r="F481" s="447"/>
      <c r="G481" s="447"/>
      <c r="H481" s="447"/>
      <c r="I481" s="447"/>
      <c r="J481" s="447"/>
      <c r="K481" s="447"/>
      <c r="L481" s="447"/>
      <c r="M481" s="447"/>
      <c r="N481" s="447"/>
      <c r="O481" s="447"/>
      <c r="P481" s="447"/>
      <c r="Q481" s="447"/>
      <c r="R481" s="447"/>
      <c r="S481" s="447"/>
      <c r="T481" s="447"/>
      <c r="U481" s="384"/>
      <c r="V481" s="384"/>
      <c r="W481" s="384"/>
      <c r="X481" s="384"/>
      <c r="Y481" s="384"/>
      <c r="Z481" s="384"/>
      <c r="AA481" s="384"/>
      <c r="AB481" s="384"/>
      <c r="AE481" s="447"/>
      <c r="AI481" s="405" t="s">
        <v>1874</v>
      </c>
      <c r="AJ481" s="406">
        <v>240508</v>
      </c>
      <c r="AQ481" s="325"/>
      <c r="AR481" s="384"/>
      <c r="AS481" s="384"/>
      <c r="AT481" s="384"/>
      <c r="AU481" s="384"/>
      <c r="AV481" s="384"/>
      <c r="AW481" s="384"/>
      <c r="AY481" s="447"/>
      <c r="AZ481" s="447"/>
      <c r="BA481" s="447"/>
    </row>
    <row r="482" spans="1:53" s="324" customFormat="1" ht="34.5" customHeight="1">
      <c r="A482" s="384"/>
      <c r="B482" s="384"/>
      <c r="C482" s="384"/>
      <c r="D482" s="447"/>
      <c r="E482" s="448"/>
      <c r="F482" s="447"/>
      <c r="G482" s="447"/>
      <c r="H482" s="447"/>
      <c r="I482" s="447"/>
      <c r="J482" s="447"/>
      <c r="K482" s="447"/>
      <c r="L482" s="447"/>
      <c r="M482" s="447"/>
      <c r="N482" s="447"/>
      <c r="O482" s="447"/>
      <c r="P482" s="447"/>
      <c r="Q482" s="447"/>
      <c r="R482" s="447"/>
      <c r="S482" s="447"/>
      <c r="T482" s="447"/>
      <c r="U482" s="384"/>
      <c r="V482" s="384"/>
      <c r="W482" s="384"/>
      <c r="X482" s="384"/>
      <c r="Y482" s="384"/>
      <c r="Z482" s="384"/>
      <c r="AA482" s="384"/>
      <c r="AB482" s="384"/>
      <c r="AE482" s="447"/>
      <c r="AI482" s="405" t="s">
        <v>1875</v>
      </c>
      <c r="AJ482" s="406">
        <v>240509</v>
      </c>
      <c r="AQ482" s="325"/>
      <c r="AR482" s="384"/>
      <c r="AS482" s="384"/>
      <c r="AT482" s="384"/>
      <c r="AU482" s="384"/>
      <c r="AV482" s="384"/>
      <c r="AW482" s="384"/>
      <c r="AY482" s="447"/>
      <c r="AZ482" s="447"/>
      <c r="BA482" s="447"/>
    </row>
    <row r="483" spans="1:53" s="324" customFormat="1" ht="34.5" customHeight="1">
      <c r="A483" s="384"/>
      <c r="B483" s="384"/>
      <c r="C483" s="384"/>
      <c r="D483" s="447"/>
      <c r="E483" s="448"/>
      <c r="F483" s="447"/>
      <c r="G483" s="447"/>
      <c r="H483" s="447"/>
      <c r="I483" s="447"/>
      <c r="J483" s="447"/>
      <c r="K483" s="447"/>
      <c r="L483" s="447"/>
      <c r="M483" s="447"/>
      <c r="N483" s="447"/>
      <c r="O483" s="447"/>
      <c r="P483" s="447"/>
      <c r="Q483" s="447"/>
      <c r="R483" s="447"/>
      <c r="S483" s="447"/>
      <c r="T483" s="447"/>
      <c r="U483" s="384"/>
      <c r="V483" s="384"/>
      <c r="W483" s="384"/>
      <c r="X483" s="384"/>
      <c r="Y483" s="384"/>
      <c r="Z483" s="384"/>
      <c r="AA483" s="384"/>
      <c r="AB483" s="384"/>
      <c r="AE483" s="447"/>
      <c r="AI483" s="405" t="s">
        <v>1876</v>
      </c>
      <c r="AJ483" s="406">
        <v>240511</v>
      </c>
      <c r="AQ483" s="325"/>
      <c r="AR483" s="384"/>
      <c r="AS483" s="384"/>
      <c r="AT483" s="384"/>
      <c r="AU483" s="384"/>
      <c r="AV483" s="384"/>
      <c r="AW483" s="384"/>
      <c r="AY483" s="447"/>
      <c r="AZ483" s="447"/>
      <c r="BA483" s="447"/>
    </row>
    <row r="484" spans="1:53" s="324" customFormat="1" ht="34.5" customHeight="1">
      <c r="A484" s="384"/>
      <c r="B484" s="384"/>
      <c r="C484" s="384"/>
      <c r="D484" s="447"/>
      <c r="E484" s="448"/>
      <c r="F484" s="447"/>
      <c r="G484" s="447"/>
      <c r="H484" s="447"/>
      <c r="I484" s="447"/>
      <c r="J484" s="447"/>
      <c r="K484" s="447"/>
      <c r="L484" s="447"/>
      <c r="M484" s="447"/>
      <c r="N484" s="447"/>
      <c r="O484" s="447"/>
      <c r="P484" s="447"/>
      <c r="Q484" s="447"/>
      <c r="R484" s="447"/>
      <c r="S484" s="447"/>
      <c r="T484" s="447"/>
      <c r="U484" s="384"/>
      <c r="V484" s="384"/>
      <c r="W484" s="384"/>
      <c r="X484" s="384"/>
      <c r="Y484" s="384"/>
      <c r="Z484" s="384"/>
      <c r="AA484" s="384"/>
      <c r="AB484" s="384"/>
      <c r="AE484" s="447"/>
      <c r="AI484" s="405" t="s">
        <v>1877</v>
      </c>
      <c r="AJ484" s="406">
        <v>240512</v>
      </c>
      <c r="AQ484" s="325"/>
      <c r="AR484" s="384"/>
      <c r="AS484" s="384"/>
      <c r="AT484" s="384"/>
      <c r="AU484" s="384"/>
      <c r="AV484" s="384"/>
      <c r="AW484" s="384"/>
      <c r="AY484" s="447"/>
      <c r="AZ484" s="447"/>
      <c r="BA484" s="447"/>
    </row>
    <row r="485" spans="1:53" s="324" customFormat="1" ht="34.5" customHeight="1">
      <c r="A485" s="384"/>
      <c r="B485" s="384"/>
      <c r="C485" s="384"/>
      <c r="D485" s="447"/>
      <c r="E485" s="448"/>
      <c r="F485" s="447"/>
      <c r="G485" s="447"/>
      <c r="H485" s="447"/>
      <c r="I485" s="447"/>
      <c r="J485" s="447"/>
      <c r="K485" s="447"/>
      <c r="L485" s="447"/>
      <c r="M485" s="447"/>
      <c r="N485" s="447"/>
      <c r="O485" s="447"/>
      <c r="P485" s="447"/>
      <c r="Q485" s="447"/>
      <c r="R485" s="447"/>
      <c r="S485" s="447"/>
      <c r="T485" s="447"/>
      <c r="U485" s="384"/>
      <c r="V485" s="384"/>
      <c r="W485" s="384"/>
      <c r="X485" s="384"/>
      <c r="Y485" s="384"/>
      <c r="Z485" s="384"/>
      <c r="AA485" s="384"/>
      <c r="AB485" s="384"/>
      <c r="AE485" s="447"/>
      <c r="AI485" s="405" t="s">
        <v>1878</v>
      </c>
      <c r="AJ485" s="406">
        <v>240513</v>
      </c>
      <c r="AQ485" s="325"/>
      <c r="AR485" s="384"/>
      <c r="AS485" s="384"/>
      <c r="AT485" s="384"/>
      <c r="AU485" s="384"/>
      <c r="AV485" s="384"/>
      <c r="AW485" s="384"/>
      <c r="AY485" s="447"/>
      <c r="AZ485" s="447"/>
      <c r="BA485" s="447"/>
    </row>
    <row r="486" spans="1:53" s="324" customFormat="1" ht="34.5" customHeight="1">
      <c r="A486" s="384"/>
      <c r="B486" s="384"/>
      <c r="C486" s="384"/>
      <c r="D486" s="447"/>
      <c r="E486" s="448"/>
      <c r="F486" s="447"/>
      <c r="G486" s="447"/>
      <c r="H486" s="447"/>
      <c r="I486" s="447"/>
      <c r="J486" s="447"/>
      <c r="K486" s="447"/>
      <c r="L486" s="447"/>
      <c r="M486" s="447"/>
      <c r="N486" s="447"/>
      <c r="O486" s="447"/>
      <c r="P486" s="447"/>
      <c r="Q486" s="447"/>
      <c r="R486" s="447"/>
      <c r="S486" s="447"/>
      <c r="T486" s="447"/>
      <c r="U486" s="384"/>
      <c r="V486" s="384"/>
      <c r="W486" s="384"/>
      <c r="X486" s="384"/>
      <c r="Y486" s="384"/>
      <c r="Z486" s="384"/>
      <c r="AA486" s="384"/>
      <c r="AB486" s="384"/>
      <c r="AE486" s="447"/>
      <c r="AI486" s="405" t="s">
        <v>1659</v>
      </c>
      <c r="AJ486" s="406">
        <v>240599</v>
      </c>
      <c r="AQ486" s="325"/>
      <c r="AR486" s="384"/>
      <c r="AS486" s="384"/>
      <c r="AT486" s="384"/>
      <c r="AU486" s="384"/>
      <c r="AV486" s="384"/>
      <c r="AW486" s="384"/>
      <c r="AY486" s="447"/>
      <c r="AZ486" s="447"/>
      <c r="BA486" s="447"/>
    </row>
    <row r="487" spans="1:53" s="324" customFormat="1" ht="34.5" customHeight="1">
      <c r="A487" s="384"/>
      <c r="B487" s="384"/>
      <c r="C487" s="384"/>
      <c r="D487" s="447"/>
      <c r="E487" s="448"/>
      <c r="F487" s="447"/>
      <c r="G487" s="447"/>
      <c r="H487" s="447"/>
      <c r="I487" s="447"/>
      <c r="J487" s="447"/>
      <c r="K487" s="447"/>
      <c r="L487" s="447"/>
      <c r="M487" s="447"/>
      <c r="N487" s="447"/>
      <c r="O487" s="447"/>
      <c r="P487" s="447"/>
      <c r="Q487" s="447"/>
      <c r="R487" s="447"/>
      <c r="S487" s="447"/>
      <c r="T487" s="447"/>
      <c r="U487" s="384"/>
      <c r="V487" s="384"/>
      <c r="W487" s="384"/>
      <c r="X487" s="384"/>
      <c r="Y487" s="384"/>
      <c r="Z487" s="384"/>
      <c r="AA487" s="384"/>
      <c r="AB487" s="384"/>
      <c r="AE487" s="447"/>
      <c r="AI487" s="405" t="s">
        <v>1879</v>
      </c>
      <c r="AJ487" s="406">
        <v>240600</v>
      </c>
      <c r="AQ487" s="325"/>
      <c r="AR487" s="384"/>
      <c r="AS487" s="384"/>
      <c r="AT487" s="384"/>
      <c r="AU487" s="384"/>
      <c r="AV487" s="384"/>
      <c r="AW487" s="384"/>
      <c r="AY487" s="447"/>
      <c r="AZ487" s="447"/>
      <c r="BA487" s="447"/>
    </row>
    <row r="488" spans="1:53" s="324" customFormat="1" ht="34.5" customHeight="1">
      <c r="A488" s="384"/>
      <c r="B488" s="384"/>
      <c r="C488" s="384"/>
      <c r="D488" s="447"/>
      <c r="E488" s="448"/>
      <c r="F488" s="447"/>
      <c r="G488" s="447"/>
      <c r="H488" s="447"/>
      <c r="I488" s="447"/>
      <c r="J488" s="447"/>
      <c r="K488" s="447"/>
      <c r="L488" s="447"/>
      <c r="M488" s="447"/>
      <c r="N488" s="447"/>
      <c r="O488" s="447"/>
      <c r="P488" s="447"/>
      <c r="Q488" s="447"/>
      <c r="R488" s="447"/>
      <c r="S488" s="447"/>
      <c r="T488" s="447"/>
      <c r="U488" s="384"/>
      <c r="V488" s="384"/>
      <c r="W488" s="384"/>
      <c r="X488" s="384"/>
      <c r="Y488" s="384"/>
      <c r="Z488" s="384"/>
      <c r="AA488" s="384"/>
      <c r="AB488" s="384"/>
      <c r="AE488" s="447"/>
      <c r="AI488" s="405" t="s">
        <v>1880</v>
      </c>
      <c r="AJ488" s="406">
        <v>240601</v>
      </c>
      <c r="AQ488" s="325"/>
      <c r="AR488" s="384"/>
      <c r="AS488" s="384"/>
      <c r="AT488" s="384"/>
      <c r="AU488" s="384"/>
      <c r="AV488" s="384"/>
      <c r="AW488" s="384"/>
      <c r="AY488" s="447"/>
      <c r="AZ488" s="447"/>
      <c r="BA488" s="447"/>
    </row>
    <row r="489" spans="1:53" s="324" customFormat="1" ht="34.5" customHeight="1">
      <c r="A489" s="384"/>
      <c r="B489" s="384"/>
      <c r="C489" s="384"/>
      <c r="D489" s="447"/>
      <c r="E489" s="448"/>
      <c r="F489" s="447"/>
      <c r="G489" s="447"/>
      <c r="H489" s="447"/>
      <c r="I489" s="447"/>
      <c r="J489" s="447"/>
      <c r="K489" s="447"/>
      <c r="L489" s="447"/>
      <c r="M489" s="447"/>
      <c r="N489" s="447"/>
      <c r="O489" s="447"/>
      <c r="P489" s="447"/>
      <c r="Q489" s="447"/>
      <c r="R489" s="447"/>
      <c r="S489" s="447"/>
      <c r="T489" s="447"/>
      <c r="U489" s="384"/>
      <c r="V489" s="384"/>
      <c r="W489" s="384"/>
      <c r="X489" s="384"/>
      <c r="Y489" s="384"/>
      <c r="Z489" s="384"/>
      <c r="AA489" s="384"/>
      <c r="AB489" s="384"/>
      <c r="AE489" s="447"/>
      <c r="AI489" s="405" t="s">
        <v>1881</v>
      </c>
      <c r="AJ489" s="406">
        <v>240602</v>
      </c>
      <c r="AQ489" s="325"/>
      <c r="AR489" s="384"/>
      <c r="AS489" s="384"/>
      <c r="AT489" s="384"/>
      <c r="AU489" s="384"/>
      <c r="AV489" s="384"/>
      <c r="AW489" s="384"/>
      <c r="AY489" s="447"/>
      <c r="AZ489" s="447"/>
      <c r="BA489" s="447"/>
    </row>
    <row r="490" spans="1:53" s="324" customFormat="1" ht="34.5" customHeight="1">
      <c r="A490" s="384"/>
      <c r="B490" s="384"/>
      <c r="C490" s="384"/>
      <c r="D490" s="447"/>
      <c r="E490" s="448"/>
      <c r="F490" s="447"/>
      <c r="G490" s="447"/>
      <c r="H490" s="447"/>
      <c r="I490" s="447"/>
      <c r="J490" s="447"/>
      <c r="K490" s="447"/>
      <c r="L490" s="447"/>
      <c r="M490" s="447"/>
      <c r="N490" s="447"/>
      <c r="O490" s="447"/>
      <c r="P490" s="447"/>
      <c r="Q490" s="447"/>
      <c r="R490" s="447"/>
      <c r="S490" s="447"/>
      <c r="T490" s="447"/>
      <c r="U490" s="384"/>
      <c r="V490" s="384"/>
      <c r="W490" s="384"/>
      <c r="X490" s="384"/>
      <c r="Y490" s="384"/>
      <c r="Z490" s="384"/>
      <c r="AA490" s="384"/>
      <c r="AB490" s="384"/>
      <c r="AE490" s="447"/>
      <c r="AI490" s="405" t="s">
        <v>1882</v>
      </c>
      <c r="AJ490" s="406">
        <v>240603</v>
      </c>
      <c r="AQ490" s="325"/>
      <c r="AR490" s="384"/>
      <c r="AS490" s="384"/>
      <c r="AT490" s="384"/>
      <c r="AU490" s="384"/>
      <c r="AV490" s="384"/>
      <c r="AW490" s="384"/>
      <c r="AY490" s="447"/>
      <c r="AZ490" s="447"/>
      <c r="BA490" s="447"/>
    </row>
    <row r="491" spans="1:53" s="324" customFormat="1" ht="34.5" customHeight="1">
      <c r="A491" s="384"/>
      <c r="B491" s="384"/>
      <c r="C491" s="384"/>
      <c r="D491" s="447"/>
      <c r="E491" s="448"/>
      <c r="F491" s="447"/>
      <c r="G491" s="447"/>
      <c r="H491" s="447"/>
      <c r="I491" s="447"/>
      <c r="J491" s="447"/>
      <c r="K491" s="447"/>
      <c r="L491" s="447"/>
      <c r="M491" s="447"/>
      <c r="N491" s="447"/>
      <c r="O491" s="447"/>
      <c r="P491" s="447"/>
      <c r="Q491" s="447"/>
      <c r="R491" s="447"/>
      <c r="S491" s="447"/>
      <c r="T491" s="447"/>
      <c r="U491" s="384"/>
      <c r="V491" s="384"/>
      <c r="W491" s="384"/>
      <c r="X491" s="384"/>
      <c r="Y491" s="384"/>
      <c r="Z491" s="384"/>
      <c r="AA491" s="384"/>
      <c r="AB491" s="384"/>
      <c r="AE491" s="447"/>
      <c r="AI491" s="405" t="s">
        <v>1883</v>
      </c>
      <c r="AJ491" s="406">
        <v>250000</v>
      </c>
      <c r="AQ491" s="325"/>
      <c r="AR491" s="384"/>
      <c r="AS491" s="384"/>
      <c r="AT491" s="384"/>
      <c r="AU491" s="384"/>
      <c r="AV491" s="384"/>
      <c r="AW491" s="384"/>
      <c r="AY491" s="447"/>
      <c r="AZ491" s="447"/>
      <c r="BA491" s="447"/>
    </row>
    <row r="492" spans="1:53" s="324" customFormat="1" ht="34.5" customHeight="1">
      <c r="A492" s="384"/>
      <c r="B492" s="384"/>
      <c r="C492" s="384"/>
      <c r="D492" s="447"/>
      <c r="E492" s="448"/>
      <c r="F492" s="447"/>
      <c r="G492" s="447"/>
      <c r="H492" s="447"/>
      <c r="I492" s="447"/>
      <c r="J492" s="447"/>
      <c r="K492" s="447"/>
      <c r="L492" s="447"/>
      <c r="M492" s="447"/>
      <c r="N492" s="447"/>
      <c r="O492" s="447"/>
      <c r="P492" s="447"/>
      <c r="Q492" s="447"/>
      <c r="R492" s="447"/>
      <c r="S492" s="447"/>
      <c r="T492" s="447"/>
      <c r="U492" s="384"/>
      <c r="V492" s="384"/>
      <c r="W492" s="384"/>
      <c r="X492" s="384"/>
      <c r="Y492" s="384"/>
      <c r="Z492" s="384"/>
      <c r="AA492" s="384"/>
      <c r="AB492" s="384"/>
      <c r="AE492" s="447"/>
      <c r="AI492" s="405" t="s">
        <v>1883</v>
      </c>
      <c r="AJ492" s="406">
        <v>250100</v>
      </c>
      <c r="AQ492" s="325"/>
      <c r="AR492" s="384"/>
      <c r="AS492" s="384"/>
      <c r="AT492" s="384"/>
      <c r="AU492" s="384"/>
      <c r="AV492" s="384"/>
      <c r="AW492" s="384"/>
      <c r="AY492" s="447"/>
      <c r="AZ492" s="447"/>
      <c r="BA492" s="447"/>
    </row>
    <row r="493" spans="1:53" s="324" customFormat="1" ht="34.5" customHeight="1">
      <c r="A493" s="384"/>
      <c r="B493" s="384"/>
      <c r="C493" s="384"/>
      <c r="D493" s="447"/>
      <c r="E493" s="448"/>
      <c r="F493" s="447"/>
      <c r="G493" s="447"/>
      <c r="H493" s="447"/>
      <c r="I493" s="447"/>
      <c r="J493" s="447"/>
      <c r="K493" s="447"/>
      <c r="L493" s="447"/>
      <c r="M493" s="447"/>
      <c r="N493" s="447"/>
      <c r="O493" s="447"/>
      <c r="P493" s="447"/>
      <c r="Q493" s="447"/>
      <c r="R493" s="447"/>
      <c r="S493" s="447"/>
      <c r="T493" s="447"/>
      <c r="U493" s="384"/>
      <c r="V493" s="384"/>
      <c r="W493" s="384"/>
      <c r="X493" s="384"/>
      <c r="Y493" s="384"/>
      <c r="Z493" s="384"/>
      <c r="AA493" s="384"/>
      <c r="AB493" s="384"/>
      <c r="AE493" s="447"/>
      <c r="AI493" s="405" t="s">
        <v>1699</v>
      </c>
      <c r="AJ493" s="406">
        <v>250101</v>
      </c>
      <c r="AQ493" s="325"/>
      <c r="AR493" s="384"/>
      <c r="AS493" s="384"/>
      <c r="AT493" s="384"/>
      <c r="AU493" s="384"/>
      <c r="AV493" s="384"/>
      <c r="AW493" s="384"/>
      <c r="AY493" s="447"/>
      <c r="AZ493" s="447"/>
      <c r="BA493" s="447"/>
    </row>
    <row r="494" spans="1:53" s="324" customFormat="1" ht="34.5" customHeight="1">
      <c r="A494" s="384"/>
      <c r="B494" s="384"/>
      <c r="C494" s="384"/>
      <c r="D494" s="447"/>
      <c r="E494" s="448"/>
      <c r="F494" s="447"/>
      <c r="G494" s="447"/>
      <c r="H494" s="447"/>
      <c r="I494" s="447"/>
      <c r="J494" s="447"/>
      <c r="K494" s="447"/>
      <c r="L494" s="447"/>
      <c r="M494" s="447"/>
      <c r="N494" s="447"/>
      <c r="O494" s="447"/>
      <c r="P494" s="447"/>
      <c r="Q494" s="447"/>
      <c r="R494" s="447"/>
      <c r="S494" s="447"/>
      <c r="T494" s="447"/>
      <c r="U494" s="384"/>
      <c r="V494" s="384"/>
      <c r="W494" s="384"/>
      <c r="X494" s="384"/>
      <c r="Y494" s="384"/>
      <c r="Z494" s="384"/>
      <c r="AA494" s="384"/>
      <c r="AB494" s="384"/>
      <c r="AE494" s="447"/>
      <c r="AI494" s="405" t="s">
        <v>1884</v>
      </c>
      <c r="AJ494" s="406">
        <v>270000</v>
      </c>
      <c r="AQ494" s="325"/>
      <c r="AR494" s="384"/>
      <c r="AS494" s="384"/>
      <c r="AT494" s="384"/>
      <c r="AU494" s="384"/>
      <c r="AV494" s="384"/>
      <c r="AW494" s="384"/>
      <c r="AY494" s="447"/>
      <c r="AZ494" s="447"/>
      <c r="BA494" s="447"/>
    </row>
    <row r="495" spans="1:53" s="324" customFormat="1" ht="34.5" customHeight="1">
      <c r="A495" s="384"/>
      <c r="B495" s="384"/>
      <c r="C495" s="384"/>
      <c r="D495" s="447"/>
      <c r="E495" s="448"/>
      <c r="F495" s="447"/>
      <c r="G495" s="447"/>
      <c r="H495" s="447"/>
      <c r="I495" s="447"/>
      <c r="J495" s="447"/>
      <c r="K495" s="447"/>
      <c r="L495" s="447"/>
      <c r="M495" s="447"/>
      <c r="N495" s="447"/>
      <c r="O495" s="447"/>
      <c r="P495" s="447"/>
      <c r="Q495" s="447"/>
      <c r="R495" s="447"/>
      <c r="S495" s="447"/>
      <c r="T495" s="447"/>
      <c r="U495" s="384"/>
      <c r="V495" s="384"/>
      <c r="W495" s="384"/>
      <c r="X495" s="384"/>
      <c r="Y495" s="384"/>
      <c r="Z495" s="384"/>
      <c r="AA495" s="384"/>
      <c r="AB495" s="384"/>
      <c r="AE495" s="447"/>
      <c r="AI495" s="405" t="s">
        <v>1885</v>
      </c>
      <c r="AJ495" s="406">
        <v>270100</v>
      </c>
      <c r="AQ495" s="325"/>
      <c r="AR495" s="384"/>
      <c r="AS495" s="384"/>
      <c r="AT495" s="384"/>
      <c r="AU495" s="384"/>
      <c r="AV495" s="384"/>
      <c r="AW495" s="384"/>
      <c r="AY495" s="447"/>
      <c r="AZ495" s="447"/>
      <c r="BA495" s="447"/>
    </row>
    <row r="496" spans="1:53" s="324" customFormat="1" ht="34.5" customHeight="1">
      <c r="A496" s="384"/>
      <c r="B496" s="384"/>
      <c r="C496" s="384"/>
      <c r="D496" s="447"/>
      <c r="E496" s="448"/>
      <c r="F496" s="447"/>
      <c r="G496" s="447"/>
      <c r="H496" s="447"/>
      <c r="I496" s="447"/>
      <c r="J496" s="447"/>
      <c r="K496" s="447"/>
      <c r="L496" s="447"/>
      <c r="M496" s="447"/>
      <c r="N496" s="447"/>
      <c r="O496" s="447"/>
      <c r="P496" s="447"/>
      <c r="Q496" s="447"/>
      <c r="R496" s="447"/>
      <c r="S496" s="447"/>
      <c r="T496" s="447"/>
      <c r="U496" s="384"/>
      <c r="V496" s="384"/>
      <c r="W496" s="384"/>
      <c r="X496" s="384"/>
      <c r="Y496" s="384"/>
      <c r="Z496" s="384"/>
      <c r="AA496" s="384"/>
      <c r="AB496" s="384"/>
      <c r="AE496" s="447"/>
      <c r="AI496" s="405" t="s">
        <v>1886</v>
      </c>
      <c r="AJ496" s="406">
        <v>270101</v>
      </c>
      <c r="AQ496" s="325"/>
      <c r="AR496" s="384"/>
      <c r="AS496" s="384"/>
      <c r="AT496" s="384"/>
      <c r="AU496" s="384"/>
      <c r="AV496" s="384"/>
      <c r="AW496" s="384"/>
      <c r="AY496" s="447"/>
      <c r="AZ496" s="447"/>
      <c r="BA496" s="447"/>
    </row>
    <row r="497" spans="1:53" s="324" customFormat="1" ht="34.5" customHeight="1">
      <c r="A497" s="384"/>
      <c r="B497" s="384"/>
      <c r="C497" s="384"/>
      <c r="D497" s="447"/>
      <c r="E497" s="448"/>
      <c r="F497" s="447"/>
      <c r="G497" s="447"/>
      <c r="H497" s="447"/>
      <c r="I497" s="447"/>
      <c r="J497" s="447"/>
      <c r="K497" s="447"/>
      <c r="L497" s="447"/>
      <c r="M497" s="447"/>
      <c r="N497" s="447"/>
      <c r="O497" s="447"/>
      <c r="P497" s="447"/>
      <c r="Q497" s="447"/>
      <c r="R497" s="447"/>
      <c r="S497" s="447"/>
      <c r="T497" s="447"/>
      <c r="U497" s="384"/>
      <c r="V497" s="384"/>
      <c r="W497" s="384"/>
      <c r="X497" s="384"/>
      <c r="Y497" s="384"/>
      <c r="Z497" s="384"/>
      <c r="AA497" s="384"/>
      <c r="AB497" s="384"/>
      <c r="AE497" s="447"/>
      <c r="AI497" s="405" t="s">
        <v>1887</v>
      </c>
      <c r="AJ497" s="406">
        <v>270102</v>
      </c>
      <c r="AQ497" s="325"/>
      <c r="AR497" s="384"/>
      <c r="AS497" s="384"/>
      <c r="AT497" s="384"/>
      <c r="AU497" s="384"/>
      <c r="AV497" s="384"/>
      <c r="AW497" s="384"/>
      <c r="AY497" s="447"/>
      <c r="AZ497" s="447"/>
      <c r="BA497" s="447"/>
    </row>
    <row r="498" spans="1:53" s="324" customFormat="1" ht="34.5" customHeight="1">
      <c r="A498" s="384"/>
      <c r="B498" s="384"/>
      <c r="C498" s="384"/>
      <c r="D498" s="447"/>
      <c r="E498" s="448"/>
      <c r="F498" s="447"/>
      <c r="G498" s="447"/>
      <c r="H498" s="447"/>
      <c r="I498" s="447"/>
      <c r="J498" s="447"/>
      <c r="K498" s="447"/>
      <c r="L498" s="447"/>
      <c r="M498" s="447"/>
      <c r="N498" s="447"/>
      <c r="O498" s="447"/>
      <c r="P498" s="447"/>
      <c r="Q498" s="447"/>
      <c r="R498" s="447"/>
      <c r="S498" s="447"/>
      <c r="T498" s="447"/>
      <c r="U498" s="384"/>
      <c r="V498" s="384"/>
      <c r="W498" s="384"/>
      <c r="X498" s="384"/>
      <c r="Y498" s="384"/>
      <c r="Z498" s="384"/>
      <c r="AA498" s="384"/>
      <c r="AB498" s="384"/>
      <c r="AE498" s="447"/>
      <c r="AI498" s="405" t="s">
        <v>1888</v>
      </c>
      <c r="AJ498" s="406">
        <v>270103</v>
      </c>
      <c r="AQ498" s="325"/>
      <c r="AR498" s="384"/>
      <c r="AS498" s="384"/>
      <c r="AT498" s="384"/>
      <c r="AU498" s="384"/>
      <c r="AV498" s="384"/>
      <c r="AW498" s="384"/>
      <c r="AY498" s="447"/>
      <c r="AZ498" s="447"/>
      <c r="BA498" s="447"/>
    </row>
    <row r="499" spans="1:53" s="324" customFormat="1" ht="34.5" customHeight="1">
      <c r="A499" s="384"/>
      <c r="B499" s="384"/>
      <c r="C499" s="384"/>
      <c r="D499" s="447"/>
      <c r="E499" s="448"/>
      <c r="F499" s="447"/>
      <c r="G499" s="447"/>
      <c r="H499" s="447"/>
      <c r="I499" s="447"/>
      <c r="J499" s="447"/>
      <c r="K499" s="447"/>
      <c r="L499" s="447"/>
      <c r="M499" s="447"/>
      <c r="N499" s="447"/>
      <c r="O499" s="447"/>
      <c r="P499" s="447"/>
      <c r="Q499" s="447"/>
      <c r="R499" s="447"/>
      <c r="S499" s="447"/>
      <c r="T499" s="447"/>
      <c r="U499" s="384"/>
      <c r="V499" s="384"/>
      <c r="W499" s="384"/>
      <c r="X499" s="384"/>
      <c r="Y499" s="384"/>
      <c r="Z499" s="384"/>
      <c r="AA499" s="384"/>
      <c r="AB499" s="384"/>
      <c r="AE499" s="447"/>
      <c r="AI499" s="405" t="s">
        <v>1889</v>
      </c>
      <c r="AJ499" s="406">
        <v>270104</v>
      </c>
      <c r="AQ499" s="325"/>
      <c r="AR499" s="384"/>
      <c r="AS499" s="384"/>
      <c r="AT499" s="384"/>
      <c r="AU499" s="384"/>
      <c r="AV499" s="384"/>
      <c r="AW499" s="384"/>
      <c r="AY499" s="447"/>
      <c r="AZ499" s="447"/>
      <c r="BA499" s="447"/>
    </row>
    <row r="500" spans="1:53" s="324" customFormat="1" ht="34.5" customHeight="1">
      <c r="A500" s="384"/>
      <c r="B500" s="384"/>
      <c r="C500" s="384"/>
      <c r="D500" s="447"/>
      <c r="E500" s="448"/>
      <c r="F500" s="447"/>
      <c r="G500" s="447"/>
      <c r="H500" s="447"/>
      <c r="I500" s="447"/>
      <c r="J500" s="447"/>
      <c r="K500" s="447"/>
      <c r="L500" s="447"/>
      <c r="M500" s="447"/>
      <c r="N500" s="447"/>
      <c r="O500" s="447"/>
      <c r="P500" s="447"/>
      <c r="Q500" s="447"/>
      <c r="R500" s="447"/>
      <c r="S500" s="447"/>
      <c r="T500" s="447"/>
      <c r="U500" s="384"/>
      <c r="V500" s="384"/>
      <c r="W500" s="384"/>
      <c r="X500" s="384"/>
      <c r="Y500" s="384"/>
      <c r="Z500" s="384"/>
      <c r="AA500" s="384"/>
      <c r="AB500" s="384"/>
      <c r="AE500" s="447"/>
      <c r="AI500" s="405" t="s">
        <v>1890</v>
      </c>
      <c r="AJ500" s="406">
        <v>270105</v>
      </c>
      <c r="AQ500" s="325"/>
      <c r="AR500" s="384"/>
      <c r="AS500" s="384"/>
      <c r="AT500" s="384"/>
      <c r="AU500" s="384"/>
      <c r="AV500" s="384"/>
      <c r="AW500" s="384"/>
      <c r="AY500" s="447"/>
      <c r="AZ500" s="447"/>
      <c r="BA500" s="447"/>
    </row>
    <row r="501" spans="1:53" s="324" customFormat="1" ht="34.5" customHeight="1">
      <c r="A501" s="384"/>
      <c r="B501" s="384"/>
      <c r="C501" s="384"/>
      <c r="D501" s="447"/>
      <c r="E501" s="448"/>
      <c r="F501" s="447"/>
      <c r="G501" s="447"/>
      <c r="H501" s="447"/>
      <c r="I501" s="447"/>
      <c r="J501" s="447"/>
      <c r="K501" s="447"/>
      <c r="L501" s="447"/>
      <c r="M501" s="447"/>
      <c r="N501" s="447"/>
      <c r="O501" s="447"/>
      <c r="P501" s="447"/>
      <c r="Q501" s="447"/>
      <c r="R501" s="447"/>
      <c r="S501" s="447"/>
      <c r="T501" s="447"/>
      <c r="U501" s="384"/>
      <c r="V501" s="384"/>
      <c r="W501" s="384"/>
      <c r="X501" s="384"/>
      <c r="Y501" s="384"/>
      <c r="Z501" s="384"/>
      <c r="AA501" s="384"/>
      <c r="AB501" s="384"/>
      <c r="AE501" s="447"/>
      <c r="AI501" s="405" t="s">
        <v>1891</v>
      </c>
      <c r="AJ501" s="406">
        <v>270106</v>
      </c>
      <c r="AQ501" s="325"/>
      <c r="AR501" s="384"/>
      <c r="AS501" s="384"/>
      <c r="AT501" s="384"/>
      <c r="AU501" s="384"/>
      <c r="AV501" s="384"/>
      <c r="AW501" s="384"/>
      <c r="AY501" s="447"/>
      <c r="AZ501" s="447"/>
      <c r="BA501" s="447"/>
    </row>
    <row r="502" spans="1:53" s="324" customFormat="1" ht="34.5" customHeight="1">
      <c r="A502" s="384"/>
      <c r="B502" s="384"/>
      <c r="C502" s="384"/>
      <c r="D502" s="447"/>
      <c r="E502" s="448"/>
      <c r="F502" s="447"/>
      <c r="G502" s="447"/>
      <c r="H502" s="447"/>
      <c r="I502" s="447"/>
      <c r="J502" s="447"/>
      <c r="K502" s="447"/>
      <c r="L502" s="447"/>
      <c r="M502" s="447"/>
      <c r="N502" s="447"/>
      <c r="O502" s="447"/>
      <c r="P502" s="447"/>
      <c r="Q502" s="447"/>
      <c r="R502" s="447"/>
      <c r="S502" s="447"/>
      <c r="T502" s="447"/>
      <c r="U502" s="384"/>
      <c r="V502" s="384"/>
      <c r="W502" s="384"/>
      <c r="X502" s="384"/>
      <c r="Y502" s="384"/>
      <c r="Z502" s="384"/>
      <c r="AA502" s="384"/>
      <c r="AB502" s="384"/>
      <c r="AE502" s="447"/>
      <c r="AI502" s="405" t="s">
        <v>1892</v>
      </c>
      <c r="AJ502" s="406">
        <v>270107</v>
      </c>
      <c r="AQ502" s="325"/>
      <c r="AR502" s="384"/>
      <c r="AS502" s="384"/>
      <c r="AT502" s="384"/>
      <c r="AU502" s="384"/>
      <c r="AV502" s="384"/>
      <c r="AW502" s="384"/>
      <c r="AY502" s="447"/>
      <c r="AZ502" s="447"/>
      <c r="BA502" s="447"/>
    </row>
    <row r="503" spans="1:53" s="324" customFormat="1" ht="34.5" customHeight="1">
      <c r="A503" s="384"/>
      <c r="B503" s="384"/>
      <c r="C503" s="384"/>
      <c r="D503" s="447"/>
      <c r="E503" s="448"/>
      <c r="F503" s="447"/>
      <c r="G503" s="447"/>
      <c r="H503" s="447"/>
      <c r="I503" s="447"/>
      <c r="J503" s="447"/>
      <c r="K503" s="447"/>
      <c r="L503" s="447"/>
      <c r="M503" s="447"/>
      <c r="N503" s="447"/>
      <c r="O503" s="447"/>
      <c r="P503" s="447"/>
      <c r="Q503" s="447"/>
      <c r="R503" s="447"/>
      <c r="S503" s="447"/>
      <c r="T503" s="447"/>
      <c r="U503" s="384"/>
      <c r="V503" s="384"/>
      <c r="W503" s="384"/>
      <c r="X503" s="384"/>
      <c r="Y503" s="384"/>
      <c r="Z503" s="384"/>
      <c r="AA503" s="384"/>
      <c r="AB503" s="384"/>
      <c r="AE503" s="447"/>
      <c r="AI503" s="405" t="s">
        <v>1893</v>
      </c>
      <c r="AJ503" s="406">
        <v>270108</v>
      </c>
      <c r="AQ503" s="325"/>
      <c r="AR503" s="384"/>
      <c r="AS503" s="384"/>
      <c r="AT503" s="384"/>
      <c r="AU503" s="384"/>
      <c r="AV503" s="384"/>
      <c r="AW503" s="384"/>
      <c r="AY503" s="447"/>
      <c r="AZ503" s="447"/>
      <c r="BA503" s="447"/>
    </row>
    <row r="504" spans="1:53" s="324" customFormat="1" ht="34.5" customHeight="1">
      <c r="A504" s="384"/>
      <c r="B504" s="384"/>
      <c r="C504" s="384"/>
      <c r="D504" s="447"/>
      <c r="E504" s="448"/>
      <c r="F504" s="447"/>
      <c r="G504" s="447"/>
      <c r="H504" s="447"/>
      <c r="I504" s="447"/>
      <c r="J504" s="447"/>
      <c r="K504" s="447"/>
      <c r="L504" s="447"/>
      <c r="M504" s="447"/>
      <c r="N504" s="447"/>
      <c r="O504" s="447"/>
      <c r="P504" s="447"/>
      <c r="Q504" s="447"/>
      <c r="R504" s="447"/>
      <c r="S504" s="447"/>
      <c r="T504" s="447"/>
      <c r="U504" s="384"/>
      <c r="V504" s="384"/>
      <c r="W504" s="384"/>
      <c r="X504" s="384"/>
      <c r="Y504" s="384"/>
      <c r="Z504" s="384"/>
      <c r="AA504" s="384"/>
      <c r="AB504" s="384"/>
      <c r="AE504" s="447"/>
      <c r="AI504" s="405" t="s">
        <v>1894</v>
      </c>
      <c r="AJ504" s="406">
        <v>270198</v>
      </c>
      <c r="AQ504" s="325"/>
      <c r="AR504" s="384"/>
      <c r="AS504" s="384"/>
      <c r="AT504" s="384"/>
      <c r="AU504" s="384"/>
      <c r="AV504" s="384"/>
      <c r="AW504" s="384"/>
      <c r="AY504" s="447"/>
      <c r="AZ504" s="447"/>
      <c r="BA504" s="447"/>
    </row>
    <row r="505" spans="1:53" s="324" customFormat="1" ht="34.5" customHeight="1">
      <c r="A505" s="384"/>
      <c r="B505" s="384"/>
      <c r="C505" s="384"/>
      <c r="D505" s="447"/>
      <c r="E505" s="448"/>
      <c r="F505" s="447"/>
      <c r="G505" s="447"/>
      <c r="H505" s="447"/>
      <c r="I505" s="447"/>
      <c r="J505" s="447"/>
      <c r="K505" s="447"/>
      <c r="L505" s="447"/>
      <c r="M505" s="447"/>
      <c r="N505" s="447"/>
      <c r="O505" s="447"/>
      <c r="P505" s="447"/>
      <c r="Q505" s="447"/>
      <c r="R505" s="447"/>
      <c r="S505" s="447"/>
      <c r="T505" s="447"/>
      <c r="U505" s="384"/>
      <c r="V505" s="384"/>
      <c r="W505" s="384"/>
      <c r="X505" s="384"/>
      <c r="Y505" s="384"/>
      <c r="Z505" s="384"/>
      <c r="AA505" s="384"/>
      <c r="AB505" s="384"/>
      <c r="AE505" s="447"/>
      <c r="AI505" s="405" t="s">
        <v>1895</v>
      </c>
      <c r="AJ505" s="406">
        <v>270199</v>
      </c>
      <c r="AQ505" s="325"/>
      <c r="AR505" s="384"/>
      <c r="AS505" s="384"/>
      <c r="AT505" s="384"/>
      <c r="AU505" s="384"/>
      <c r="AV505" s="384"/>
      <c r="AW505" s="384"/>
      <c r="AY505" s="447"/>
      <c r="AZ505" s="447"/>
      <c r="BA505" s="447"/>
    </row>
    <row r="506" spans="1:53" s="324" customFormat="1" ht="34.5" customHeight="1">
      <c r="A506" s="384"/>
      <c r="B506" s="384"/>
      <c r="C506" s="384"/>
      <c r="D506" s="447"/>
      <c r="E506" s="448"/>
      <c r="F506" s="447"/>
      <c r="G506" s="447"/>
      <c r="H506" s="447"/>
      <c r="I506" s="447"/>
      <c r="J506" s="447"/>
      <c r="K506" s="447"/>
      <c r="L506" s="447"/>
      <c r="M506" s="447"/>
      <c r="N506" s="447"/>
      <c r="O506" s="447"/>
      <c r="P506" s="447"/>
      <c r="Q506" s="447"/>
      <c r="R506" s="447"/>
      <c r="S506" s="447"/>
      <c r="T506" s="447"/>
      <c r="U506" s="384"/>
      <c r="V506" s="384"/>
      <c r="W506" s="384"/>
      <c r="X506" s="384"/>
      <c r="Y506" s="384"/>
      <c r="Z506" s="384"/>
      <c r="AA506" s="384"/>
      <c r="AB506" s="384"/>
      <c r="AE506" s="447"/>
      <c r="AI506" s="405" t="s">
        <v>1896</v>
      </c>
      <c r="AJ506" s="406">
        <v>270200</v>
      </c>
      <c r="AQ506" s="325"/>
      <c r="AR506" s="384"/>
      <c r="AS506" s="384"/>
      <c r="AT506" s="384"/>
      <c r="AU506" s="384"/>
      <c r="AV506" s="384"/>
      <c r="AW506" s="384"/>
      <c r="AY506" s="447"/>
      <c r="AZ506" s="447"/>
      <c r="BA506" s="447"/>
    </row>
    <row r="507" spans="1:53" s="324" customFormat="1" ht="34.5" customHeight="1">
      <c r="A507" s="384"/>
      <c r="B507" s="384"/>
      <c r="C507" s="384"/>
      <c r="D507" s="447"/>
      <c r="E507" s="448"/>
      <c r="F507" s="447"/>
      <c r="G507" s="447"/>
      <c r="H507" s="447"/>
      <c r="I507" s="447"/>
      <c r="J507" s="447"/>
      <c r="K507" s="447"/>
      <c r="L507" s="447"/>
      <c r="M507" s="447"/>
      <c r="N507" s="447"/>
      <c r="O507" s="447"/>
      <c r="P507" s="447"/>
      <c r="Q507" s="447"/>
      <c r="R507" s="447"/>
      <c r="S507" s="447"/>
      <c r="T507" s="447"/>
      <c r="U507" s="384"/>
      <c r="V507" s="384"/>
      <c r="W507" s="384"/>
      <c r="X507" s="384"/>
      <c r="Y507" s="384"/>
      <c r="Z507" s="384"/>
      <c r="AA507" s="384"/>
      <c r="AB507" s="384"/>
      <c r="AE507" s="447"/>
      <c r="AI507" s="405" t="s">
        <v>1897</v>
      </c>
      <c r="AJ507" s="406">
        <v>270201</v>
      </c>
      <c r="AQ507" s="325"/>
      <c r="AR507" s="384"/>
      <c r="AS507" s="384"/>
      <c r="AT507" s="384"/>
      <c r="AU507" s="384"/>
      <c r="AV507" s="384"/>
      <c r="AW507" s="384"/>
      <c r="AY507" s="447"/>
      <c r="AZ507" s="447"/>
      <c r="BA507" s="447"/>
    </row>
    <row r="508" spans="1:53" s="324" customFormat="1" ht="34.5" customHeight="1">
      <c r="A508" s="384"/>
      <c r="B508" s="384"/>
      <c r="C508" s="384"/>
      <c r="D508" s="447"/>
      <c r="E508" s="448"/>
      <c r="F508" s="447"/>
      <c r="G508" s="447"/>
      <c r="H508" s="447"/>
      <c r="I508" s="447"/>
      <c r="J508" s="447"/>
      <c r="K508" s="447"/>
      <c r="L508" s="447"/>
      <c r="M508" s="447"/>
      <c r="N508" s="447"/>
      <c r="O508" s="447"/>
      <c r="P508" s="447"/>
      <c r="Q508" s="447"/>
      <c r="R508" s="447"/>
      <c r="S508" s="447"/>
      <c r="T508" s="447"/>
      <c r="U508" s="384"/>
      <c r="V508" s="384"/>
      <c r="W508" s="384"/>
      <c r="X508" s="384"/>
      <c r="Y508" s="384"/>
      <c r="Z508" s="384"/>
      <c r="AA508" s="384"/>
      <c r="AB508" s="384"/>
      <c r="AE508" s="447"/>
      <c r="AI508" s="405" t="s">
        <v>1762</v>
      </c>
      <c r="AJ508" s="406">
        <v>270202</v>
      </c>
      <c r="AQ508" s="325"/>
      <c r="AR508" s="384"/>
      <c r="AS508" s="384"/>
      <c r="AT508" s="384"/>
      <c r="AU508" s="384"/>
      <c r="AV508" s="384"/>
      <c r="AW508" s="384"/>
      <c r="AY508" s="447"/>
      <c r="AZ508" s="447"/>
      <c r="BA508" s="447"/>
    </row>
    <row r="509" spans="1:53" s="324" customFormat="1" ht="34.5" customHeight="1">
      <c r="A509" s="384"/>
      <c r="B509" s="384"/>
      <c r="C509" s="384"/>
      <c r="D509" s="447"/>
      <c r="E509" s="448"/>
      <c r="F509" s="447"/>
      <c r="G509" s="447"/>
      <c r="H509" s="447"/>
      <c r="I509" s="447"/>
      <c r="J509" s="447"/>
      <c r="K509" s="447"/>
      <c r="L509" s="447"/>
      <c r="M509" s="447"/>
      <c r="N509" s="447"/>
      <c r="O509" s="447"/>
      <c r="P509" s="447"/>
      <c r="Q509" s="447"/>
      <c r="R509" s="447"/>
      <c r="S509" s="447"/>
      <c r="T509" s="447"/>
      <c r="U509" s="384"/>
      <c r="V509" s="384"/>
      <c r="W509" s="384"/>
      <c r="X509" s="384"/>
      <c r="Y509" s="384"/>
      <c r="Z509" s="384"/>
      <c r="AA509" s="384"/>
      <c r="AB509" s="384"/>
      <c r="AE509" s="447"/>
      <c r="AI509" s="405" t="s">
        <v>1763</v>
      </c>
      <c r="AJ509" s="406">
        <v>270203</v>
      </c>
      <c r="AQ509" s="325"/>
      <c r="AR509" s="384"/>
      <c r="AS509" s="384"/>
      <c r="AT509" s="384"/>
      <c r="AU509" s="384"/>
      <c r="AV509" s="384"/>
      <c r="AW509" s="384"/>
      <c r="AY509" s="447"/>
      <c r="AZ509" s="447"/>
      <c r="BA509" s="447"/>
    </row>
    <row r="510" spans="1:53" s="324" customFormat="1" ht="34.5" customHeight="1">
      <c r="A510" s="384"/>
      <c r="B510" s="384"/>
      <c r="C510" s="384"/>
      <c r="D510" s="447"/>
      <c r="E510" s="448"/>
      <c r="F510" s="447"/>
      <c r="G510" s="447"/>
      <c r="H510" s="447"/>
      <c r="I510" s="447"/>
      <c r="J510" s="447"/>
      <c r="K510" s="447"/>
      <c r="L510" s="447"/>
      <c r="M510" s="447"/>
      <c r="N510" s="447"/>
      <c r="O510" s="447"/>
      <c r="P510" s="447"/>
      <c r="Q510" s="447"/>
      <c r="R510" s="447"/>
      <c r="S510" s="447"/>
      <c r="T510" s="447"/>
      <c r="U510" s="384"/>
      <c r="V510" s="384"/>
      <c r="W510" s="384"/>
      <c r="X510" s="384"/>
      <c r="Y510" s="384"/>
      <c r="Z510" s="384"/>
      <c r="AA510" s="384"/>
      <c r="AB510" s="384"/>
      <c r="AE510" s="447"/>
      <c r="AI510" s="405" t="s">
        <v>1898</v>
      </c>
      <c r="AJ510" s="406">
        <v>270204</v>
      </c>
      <c r="AQ510" s="325"/>
      <c r="AR510" s="384"/>
      <c r="AS510" s="384"/>
      <c r="AT510" s="384"/>
      <c r="AU510" s="384"/>
      <c r="AV510" s="384"/>
      <c r="AW510" s="384"/>
      <c r="AY510" s="447"/>
      <c r="AZ510" s="447"/>
      <c r="BA510" s="447"/>
    </row>
    <row r="511" spans="1:53" s="324" customFormat="1" ht="34.5" customHeight="1">
      <c r="A511" s="384"/>
      <c r="B511" s="384"/>
      <c r="C511" s="384"/>
      <c r="D511" s="447"/>
      <c r="E511" s="448"/>
      <c r="F511" s="447"/>
      <c r="G511" s="447"/>
      <c r="H511" s="447"/>
      <c r="I511" s="447"/>
      <c r="J511" s="447"/>
      <c r="K511" s="447"/>
      <c r="L511" s="447"/>
      <c r="M511" s="447"/>
      <c r="N511" s="447"/>
      <c r="O511" s="447"/>
      <c r="P511" s="447"/>
      <c r="Q511" s="447"/>
      <c r="R511" s="447"/>
      <c r="S511" s="447"/>
      <c r="T511" s="447"/>
      <c r="U511" s="384"/>
      <c r="V511" s="384"/>
      <c r="W511" s="384"/>
      <c r="X511" s="384"/>
      <c r="Y511" s="384"/>
      <c r="Z511" s="384"/>
      <c r="AA511" s="384"/>
      <c r="AB511" s="384"/>
      <c r="AE511" s="447"/>
      <c r="AI511" s="405" t="s">
        <v>1765</v>
      </c>
      <c r="AJ511" s="406">
        <v>270205</v>
      </c>
      <c r="AQ511" s="325"/>
      <c r="AR511" s="384"/>
      <c r="AS511" s="384"/>
      <c r="AT511" s="384"/>
      <c r="AU511" s="384"/>
      <c r="AV511" s="384"/>
      <c r="AW511" s="384"/>
      <c r="AY511" s="447"/>
      <c r="AZ511" s="447"/>
      <c r="BA511" s="447"/>
    </row>
    <row r="512" spans="1:53" s="324" customFormat="1" ht="34.5" customHeight="1">
      <c r="A512" s="384"/>
      <c r="B512" s="384"/>
      <c r="C512" s="384"/>
      <c r="D512" s="447"/>
      <c r="E512" s="448"/>
      <c r="F512" s="447"/>
      <c r="G512" s="447"/>
      <c r="H512" s="447"/>
      <c r="I512" s="447"/>
      <c r="J512" s="447"/>
      <c r="K512" s="447"/>
      <c r="L512" s="447"/>
      <c r="M512" s="447"/>
      <c r="N512" s="447"/>
      <c r="O512" s="447"/>
      <c r="P512" s="447"/>
      <c r="Q512" s="447"/>
      <c r="R512" s="447"/>
      <c r="S512" s="447"/>
      <c r="T512" s="447"/>
      <c r="U512" s="384"/>
      <c r="V512" s="384"/>
      <c r="W512" s="384"/>
      <c r="X512" s="384"/>
      <c r="Y512" s="384"/>
      <c r="Z512" s="384"/>
      <c r="AA512" s="384"/>
      <c r="AB512" s="384"/>
      <c r="AE512" s="447"/>
      <c r="AI512" s="405" t="s">
        <v>1766</v>
      </c>
      <c r="AJ512" s="406">
        <v>270206</v>
      </c>
      <c r="AQ512" s="325"/>
      <c r="AR512" s="384"/>
      <c r="AS512" s="384"/>
      <c r="AT512" s="384"/>
      <c r="AU512" s="384"/>
      <c r="AV512" s="384"/>
      <c r="AW512" s="384"/>
      <c r="AY512" s="447"/>
      <c r="AZ512" s="447"/>
      <c r="BA512" s="447"/>
    </row>
    <row r="513" spans="1:53" s="324" customFormat="1" ht="34.5" customHeight="1">
      <c r="A513" s="384"/>
      <c r="B513" s="384"/>
      <c r="C513" s="384"/>
      <c r="D513" s="447"/>
      <c r="E513" s="448"/>
      <c r="F513" s="447"/>
      <c r="G513" s="447"/>
      <c r="H513" s="447"/>
      <c r="I513" s="447"/>
      <c r="J513" s="447"/>
      <c r="K513" s="447"/>
      <c r="L513" s="447"/>
      <c r="M513" s="447"/>
      <c r="N513" s="447"/>
      <c r="O513" s="447"/>
      <c r="P513" s="447"/>
      <c r="Q513" s="447"/>
      <c r="R513" s="447"/>
      <c r="S513" s="447"/>
      <c r="T513" s="447"/>
      <c r="U513" s="384"/>
      <c r="V513" s="384"/>
      <c r="W513" s="384"/>
      <c r="X513" s="384"/>
      <c r="Y513" s="384"/>
      <c r="Z513" s="384"/>
      <c r="AA513" s="384"/>
      <c r="AB513" s="384"/>
      <c r="AE513" s="447"/>
      <c r="AI513" s="405" t="s">
        <v>1899</v>
      </c>
      <c r="AJ513" s="406">
        <v>270207</v>
      </c>
      <c r="AQ513" s="325"/>
      <c r="AR513" s="384"/>
      <c r="AS513" s="384"/>
      <c r="AT513" s="384"/>
      <c r="AU513" s="384"/>
      <c r="AV513" s="384"/>
      <c r="AW513" s="384"/>
      <c r="AY513" s="447"/>
      <c r="AZ513" s="447"/>
      <c r="BA513" s="447"/>
    </row>
    <row r="514" spans="1:53" s="324" customFormat="1" ht="34.5" customHeight="1">
      <c r="A514" s="384"/>
      <c r="B514" s="384"/>
      <c r="C514" s="384"/>
      <c r="D514" s="447"/>
      <c r="E514" s="448"/>
      <c r="F514" s="447"/>
      <c r="G514" s="447"/>
      <c r="H514" s="447"/>
      <c r="I514" s="447"/>
      <c r="J514" s="447"/>
      <c r="K514" s="447"/>
      <c r="L514" s="447"/>
      <c r="M514" s="447"/>
      <c r="N514" s="447"/>
      <c r="O514" s="447"/>
      <c r="P514" s="447"/>
      <c r="Q514" s="447"/>
      <c r="R514" s="447"/>
      <c r="S514" s="447"/>
      <c r="T514" s="447"/>
      <c r="U514" s="384"/>
      <c r="V514" s="384"/>
      <c r="W514" s="384"/>
      <c r="X514" s="384"/>
      <c r="Y514" s="384"/>
      <c r="Z514" s="384"/>
      <c r="AA514" s="384"/>
      <c r="AB514" s="384"/>
      <c r="AE514" s="447"/>
      <c r="AI514" s="405" t="s">
        <v>1900</v>
      </c>
      <c r="AJ514" s="406">
        <v>270211</v>
      </c>
      <c r="AQ514" s="325"/>
      <c r="AR514" s="384"/>
      <c r="AS514" s="384"/>
      <c r="AT514" s="384"/>
      <c r="AU514" s="384"/>
      <c r="AV514" s="384"/>
      <c r="AW514" s="384"/>
      <c r="AY514" s="447"/>
      <c r="AZ514" s="447"/>
      <c r="BA514" s="447"/>
    </row>
    <row r="515" spans="1:53" s="324" customFormat="1" ht="34.5" customHeight="1">
      <c r="A515" s="384"/>
      <c r="B515" s="384"/>
      <c r="C515" s="384"/>
      <c r="D515" s="447"/>
      <c r="E515" s="448"/>
      <c r="F515" s="447"/>
      <c r="G515" s="447"/>
      <c r="H515" s="447"/>
      <c r="I515" s="447"/>
      <c r="J515" s="447"/>
      <c r="K515" s="447"/>
      <c r="L515" s="447"/>
      <c r="M515" s="447"/>
      <c r="N515" s="447"/>
      <c r="O515" s="447"/>
      <c r="P515" s="447"/>
      <c r="Q515" s="447"/>
      <c r="R515" s="447"/>
      <c r="S515" s="447"/>
      <c r="T515" s="447"/>
      <c r="U515" s="384"/>
      <c r="V515" s="384"/>
      <c r="W515" s="384"/>
      <c r="X515" s="384"/>
      <c r="Y515" s="384"/>
      <c r="Z515" s="384"/>
      <c r="AA515" s="384"/>
      <c r="AB515" s="384"/>
      <c r="AE515" s="447"/>
      <c r="AI515" s="405" t="s">
        <v>1901</v>
      </c>
      <c r="AJ515" s="406">
        <v>270213</v>
      </c>
      <c r="AQ515" s="325"/>
      <c r="AR515" s="384"/>
      <c r="AS515" s="384"/>
      <c r="AT515" s="384"/>
      <c r="AU515" s="384"/>
      <c r="AV515" s="384"/>
      <c r="AW515" s="384"/>
      <c r="AY515" s="447"/>
      <c r="AZ515" s="447"/>
      <c r="BA515" s="447"/>
    </row>
    <row r="516" spans="1:53" s="324" customFormat="1" ht="34.5" customHeight="1">
      <c r="A516" s="384"/>
      <c r="B516" s="384"/>
      <c r="C516" s="384"/>
      <c r="D516" s="447"/>
      <c r="E516" s="448"/>
      <c r="F516" s="447"/>
      <c r="G516" s="447"/>
      <c r="H516" s="447"/>
      <c r="I516" s="447"/>
      <c r="J516" s="447"/>
      <c r="K516" s="447"/>
      <c r="L516" s="447"/>
      <c r="M516" s="447"/>
      <c r="N516" s="447"/>
      <c r="O516" s="447"/>
      <c r="P516" s="447"/>
      <c r="Q516" s="447"/>
      <c r="R516" s="447"/>
      <c r="S516" s="447"/>
      <c r="T516" s="447"/>
      <c r="U516" s="384"/>
      <c r="V516" s="384"/>
      <c r="W516" s="384"/>
      <c r="X516" s="384"/>
      <c r="Y516" s="384"/>
      <c r="Z516" s="384"/>
      <c r="AA516" s="384"/>
      <c r="AB516" s="384"/>
      <c r="AE516" s="447"/>
      <c r="AI516" s="405" t="s">
        <v>1902</v>
      </c>
      <c r="AJ516" s="406">
        <v>270215</v>
      </c>
      <c r="AQ516" s="325"/>
      <c r="AR516" s="384"/>
      <c r="AS516" s="384"/>
      <c r="AT516" s="384"/>
      <c r="AU516" s="384"/>
      <c r="AV516" s="384"/>
      <c r="AW516" s="384"/>
      <c r="AY516" s="447"/>
      <c r="AZ516" s="447"/>
      <c r="BA516" s="447"/>
    </row>
    <row r="517" spans="1:53" s="324" customFormat="1" ht="34.5" customHeight="1">
      <c r="A517" s="384"/>
      <c r="B517" s="384"/>
      <c r="C517" s="384"/>
      <c r="D517" s="447"/>
      <c r="E517" s="448"/>
      <c r="F517" s="447"/>
      <c r="G517" s="447"/>
      <c r="H517" s="447"/>
      <c r="I517" s="447"/>
      <c r="J517" s="447"/>
      <c r="K517" s="447"/>
      <c r="L517" s="447"/>
      <c r="M517" s="447"/>
      <c r="N517" s="447"/>
      <c r="O517" s="447"/>
      <c r="P517" s="447"/>
      <c r="Q517" s="447"/>
      <c r="R517" s="447"/>
      <c r="S517" s="447"/>
      <c r="T517" s="447"/>
      <c r="U517" s="384"/>
      <c r="V517" s="384"/>
      <c r="W517" s="384"/>
      <c r="X517" s="384"/>
      <c r="Y517" s="384"/>
      <c r="Z517" s="384"/>
      <c r="AA517" s="384"/>
      <c r="AB517" s="384"/>
      <c r="AE517" s="447"/>
      <c r="AI517" s="405" t="s">
        <v>1903</v>
      </c>
      <c r="AJ517" s="406">
        <v>270216</v>
      </c>
      <c r="AQ517" s="325"/>
      <c r="AR517" s="384"/>
      <c r="AS517" s="384"/>
      <c r="AT517" s="384"/>
      <c r="AU517" s="384"/>
      <c r="AV517" s="384"/>
      <c r="AW517" s="384"/>
      <c r="AY517" s="447"/>
      <c r="AZ517" s="447"/>
      <c r="BA517" s="447"/>
    </row>
    <row r="518" spans="1:53" s="324" customFormat="1" ht="34.5" customHeight="1">
      <c r="A518" s="384"/>
      <c r="B518" s="384"/>
      <c r="C518" s="384"/>
      <c r="D518" s="447"/>
      <c r="E518" s="448"/>
      <c r="F518" s="447"/>
      <c r="G518" s="447"/>
      <c r="H518" s="447"/>
      <c r="I518" s="447"/>
      <c r="J518" s="447"/>
      <c r="K518" s="447"/>
      <c r="L518" s="447"/>
      <c r="M518" s="447"/>
      <c r="N518" s="447"/>
      <c r="O518" s="447"/>
      <c r="P518" s="447"/>
      <c r="Q518" s="447"/>
      <c r="R518" s="447"/>
      <c r="S518" s="447"/>
      <c r="T518" s="447"/>
      <c r="U518" s="384"/>
      <c r="V518" s="384"/>
      <c r="W518" s="384"/>
      <c r="X518" s="384"/>
      <c r="Y518" s="384"/>
      <c r="Z518" s="384"/>
      <c r="AA518" s="384"/>
      <c r="AB518" s="384"/>
      <c r="AE518" s="447"/>
      <c r="AI518" s="405" t="s">
        <v>1904</v>
      </c>
      <c r="AJ518" s="406">
        <v>270217</v>
      </c>
      <c r="AQ518" s="325"/>
      <c r="AR518" s="384"/>
      <c r="AS518" s="384"/>
      <c r="AT518" s="384"/>
      <c r="AU518" s="384"/>
      <c r="AV518" s="384"/>
      <c r="AW518" s="384"/>
      <c r="AY518" s="447"/>
      <c r="AZ518" s="447"/>
      <c r="BA518" s="447"/>
    </row>
    <row r="519" spans="1:53" s="324" customFormat="1" ht="34.5" customHeight="1">
      <c r="A519" s="384"/>
      <c r="B519" s="384"/>
      <c r="C519" s="384"/>
      <c r="D519" s="447"/>
      <c r="E519" s="448"/>
      <c r="F519" s="447"/>
      <c r="G519" s="447"/>
      <c r="H519" s="447"/>
      <c r="I519" s="447"/>
      <c r="J519" s="447"/>
      <c r="K519" s="447"/>
      <c r="L519" s="447"/>
      <c r="M519" s="447"/>
      <c r="N519" s="447"/>
      <c r="O519" s="447"/>
      <c r="P519" s="447"/>
      <c r="Q519" s="447"/>
      <c r="R519" s="447"/>
      <c r="S519" s="447"/>
      <c r="T519" s="447"/>
      <c r="U519" s="384"/>
      <c r="V519" s="384"/>
      <c r="W519" s="384"/>
      <c r="X519" s="384"/>
      <c r="Y519" s="384"/>
      <c r="Z519" s="384"/>
      <c r="AA519" s="384"/>
      <c r="AB519" s="384"/>
      <c r="AE519" s="447"/>
      <c r="AI519" s="405" t="s">
        <v>1905</v>
      </c>
      <c r="AJ519" s="406">
        <v>270300</v>
      </c>
      <c r="AQ519" s="325"/>
      <c r="AR519" s="384"/>
      <c r="AS519" s="384"/>
      <c r="AT519" s="384"/>
      <c r="AU519" s="384"/>
      <c r="AV519" s="384"/>
      <c r="AW519" s="384"/>
      <c r="AY519" s="447"/>
      <c r="AZ519" s="447"/>
      <c r="BA519" s="447"/>
    </row>
    <row r="520" spans="1:53" s="324" customFormat="1" ht="34.5" customHeight="1">
      <c r="A520" s="384"/>
      <c r="B520" s="384"/>
      <c r="C520" s="384"/>
      <c r="D520" s="447"/>
      <c r="E520" s="448"/>
      <c r="F520" s="447"/>
      <c r="G520" s="447"/>
      <c r="H520" s="447"/>
      <c r="I520" s="447"/>
      <c r="J520" s="447"/>
      <c r="K520" s="447"/>
      <c r="L520" s="447"/>
      <c r="M520" s="447"/>
      <c r="N520" s="447"/>
      <c r="O520" s="447"/>
      <c r="P520" s="447"/>
      <c r="Q520" s="447"/>
      <c r="R520" s="447"/>
      <c r="S520" s="447"/>
      <c r="T520" s="447"/>
      <c r="U520" s="384"/>
      <c r="V520" s="384"/>
      <c r="W520" s="384"/>
      <c r="X520" s="384"/>
      <c r="Y520" s="384"/>
      <c r="Z520" s="384"/>
      <c r="AA520" s="384"/>
      <c r="AB520" s="384"/>
      <c r="AE520" s="447"/>
      <c r="AI520" s="405" t="s">
        <v>1886</v>
      </c>
      <c r="AJ520" s="406">
        <v>270301</v>
      </c>
      <c r="AQ520" s="325"/>
      <c r="AR520" s="384"/>
      <c r="AS520" s="384"/>
      <c r="AT520" s="384"/>
      <c r="AU520" s="384"/>
      <c r="AV520" s="384"/>
      <c r="AW520" s="384"/>
      <c r="AY520" s="447"/>
      <c r="AZ520" s="447"/>
      <c r="BA520" s="447"/>
    </row>
    <row r="521" spans="1:53" s="324" customFormat="1" ht="34.5" customHeight="1">
      <c r="A521" s="384"/>
      <c r="B521" s="384"/>
      <c r="C521" s="384"/>
      <c r="D521" s="447"/>
      <c r="E521" s="448"/>
      <c r="F521" s="447"/>
      <c r="G521" s="447"/>
      <c r="H521" s="447"/>
      <c r="I521" s="447"/>
      <c r="J521" s="447"/>
      <c r="K521" s="447"/>
      <c r="L521" s="447"/>
      <c r="M521" s="447"/>
      <c r="N521" s="447"/>
      <c r="O521" s="447"/>
      <c r="P521" s="447"/>
      <c r="Q521" s="447"/>
      <c r="R521" s="447"/>
      <c r="S521" s="447"/>
      <c r="T521" s="447"/>
      <c r="U521" s="384"/>
      <c r="V521" s="384"/>
      <c r="W521" s="384"/>
      <c r="X521" s="384"/>
      <c r="Y521" s="384"/>
      <c r="Z521" s="384"/>
      <c r="AA521" s="384"/>
      <c r="AB521" s="384"/>
      <c r="AE521" s="447"/>
      <c r="AI521" s="405" t="s">
        <v>1887</v>
      </c>
      <c r="AJ521" s="406">
        <v>270302</v>
      </c>
      <c r="AQ521" s="325"/>
      <c r="AR521" s="384"/>
      <c r="AS521" s="384"/>
      <c r="AT521" s="384"/>
      <c r="AU521" s="384"/>
      <c r="AV521" s="384"/>
      <c r="AW521" s="384"/>
      <c r="AY521" s="447"/>
      <c r="AZ521" s="447"/>
      <c r="BA521" s="447"/>
    </row>
    <row r="522" spans="1:53" s="324" customFormat="1" ht="34.5" customHeight="1">
      <c r="A522" s="384"/>
      <c r="B522" s="384"/>
      <c r="C522" s="384"/>
      <c r="D522" s="447"/>
      <c r="E522" s="448"/>
      <c r="F522" s="447"/>
      <c r="G522" s="447"/>
      <c r="H522" s="447"/>
      <c r="I522" s="447"/>
      <c r="J522" s="447"/>
      <c r="K522" s="447"/>
      <c r="L522" s="447"/>
      <c r="M522" s="447"/>
      <c r="N522" s="447"/>
      <c r="O522" s="447"/>
      <c r="P522" s="447"/>
      <c r="Q522" s="447"/>
      <c r="R522" s="447"/>
      <c r="S522" s="447"/>
      <c r="T522" s="447"/>
      <c r="U522" s="384"/>
      <c r="V522" s="384"/>
      <c r="W522" s="384"/>
      <c r="X522" s="384"/>
      <c r="Y522" s="384"/>
      <c r="Z522" s="384"/>
      <c r="AA522" s="384"/>
      <c r="AB522" s="384"/>
      <c r="AE522" s="447"/>
      <c r="AI522" s="405" t="s">
        <v>1889</v>
      </c>
      <c r="AJ522" s="406">
        <v>270304</v>
      </c>
      <c r="AQ522" s="325"/>
      <c r="AR522" s="384"/>
      <c r="AS522" s="384"/>
      <c r="AT522" s="384"/>
      <c r="AU522" s="384"/>
      <c r="AV522" s="384"/>
      <c r="AW522" s="384"/>
      <c r="AY522" s="447"/>
      <c r="AZ522" s="447"/>
      <c r="BA522" s="447"/>
    </row>
    <row r="523" spans="1:53" s="324" customFormat="1" ht="34.5" customHeight="1">
      <c r="A523" s="384"/>
      <c r="B523" s="384"/>
      <c r="C523" s="384"/>
      <c r="D523" s="447"/>
      <c r="E523" s="448"/>
      <c r="F523" s="447"/>
      <c r="G523" s="447"/>
      <c r="H523" s="447"/>
      <c r="I523" s="447"/>
      <c r="J523" s="447"/>
      <c r="K523" s="447"/>
      <c r="L523" s="447"/>
      <c r="M523" s="447"/>
      <c r="N523" s="447"/>
      <c r="O523" s="447"/>
      <c r="P523" s="447"/>
      <c r="Q523" s="447"/>
      <c r="R523" s="447"/>
      <c r="S523" s="447"/>
      <c r="T523" s="447"/>
      <c r="U523" s="384"/>
      <c r="V523" s="384"/>
      <c r="W523" s="384"/>
      <c r="X523" s="384"/>
      <c r="Y523" s="384"/>
      <c r="Z523" s="384"/>
      <c r="AA523" s="384"/>
      <c r="AB523" s="384"/>
      <c r="AE523" s="447"/>
      <c r="AI523" s="405" t="s">
        <v>1891</v>
      </c>
      <c r="AJ523" s="406">
        <v>270306</v>
      </c>
      <c r="AQ523" s="325"/>
      <c r="AR523" s="384"/>
      <c r="AS523" s="384"/>
      <c r="AT523" s="384"/>
      <c r="AU523" s="384"/>
      <c r="AV523" s="384"/>
      <c r="AW523" s="384"/>
      <c r="AY523" s="447"/>
      <c r="AZ523" s="447"/>
      <c r="BA523" s="447"/>
    </row>
    <row r="524" spans="1:53" s="324" customFormat="1" ht="34.5" customHeight="1">
      <c r="A524" s="384"/>
      <c r="B524" s="384"/>
      <c r="C524" s="384"/>
      <c r="D524" s="447"/>
      <c r="E524" s="448"/>
      <c r="F524" s="447"/>
      <c r="G524" s="447"/>
      <c r="H524" s="447"/>
      <c r="I524" s="447"/>
      <c r="J524" s="447"/>
      <c r="K524" s="447"/>
      <c r="L524" s="447"/>
      <c r="M524" s="447"/>
      <c r="N524" s="447"/>
      <c r="O524" s="447"/>
      <c r="P524" s="447"/>
      <c r="Q524" s="447"/>
      <c r="R524" s="447"/>
      <c r="S524" s="447"/>
      <c r="T524" s="447"/>
      <c r="U524" s="384"/>
      <c r="V524" s="384"/>
      <c r="W524" s="384"/>
      <c r="X524" s="384"/>
      <c r="Y524" s="384"/>
      <c r="Z524" s="384"/>
      <c r="AA524" s="384"/>
      <c r="AB524" s="384"/>
      <c r="AE524" s="447"/>
      <c r="AI524" s="405" t="s">
        <v>1906</v>
      </c>
      <c r="AJ524" s="406">
        <v>270307</v>
      </c>
      <c r="AQ524" s="325"/>
      <c r="AR524" s="384"/>
      <c r="AS524" s="384"/>
      <c r="AT524" s="384"/>
      <c r="AU524" s="384"/>
      <c r="AV524" s="384"/>
      <c r="AW524" s="384"/>
      <c r="AY524" s="447"/>
      <c r="AZ524" s="447"/>
      <c r="BA524" s="447"/>
    </row>
    <row r="525" spans="1:53" s="324" customFormat="1" ht="34.5" customHeight="1">
      <c r="A525" s="384"/>
      <c r="B525" s="384"/>
      <c r="C525" s="384"/>
      <c r="D525" s="447"/>
      <c r="E525" s="448"/>
      <c r="F525" s="447"/>
      <c r="G525" s="447"/>
      <c r="H525" s="447"/>
      <c r="I525" s="447"/>
      <c r="J525" s="447"/>
      <c r="K525" s="447"/>
      <c r="L525" s="447"/>
      <c r="M525" s="447"/>
      <c r="N525" s="447"/>
      <c r="O525" s="447"/>
      <c r="P525" s="447"/>
      <c r="Q525" s="447"/>
      <c r="R525" s="447"/>
      <c r="S525" s="447"/>
      <c r="T525" s="447"/>
      <c r="U525" s="384"/>
      <c r="V525" s="384"/>
      <c r="W525" s="384"/>
      <c r="X525" s="384"/>
      <c r="Y525" s="384"/>
      <c r="Z525" s="384"/>
      <c r="AA525" s="384"/>
      <c r="AB525" s="384"/>
      <c r="AE525" s="447"/>
      <c r="AI525" s="405" t="s">
        <v>1894</v>
      </c>
      <c r="AJ525" s="406">
        <v>270398</v>
      </c>
      <c r="AQ525" s="325"/>
      <c r="AR525" s="384"/>
      <c r="AS525" s="384"/>
      <c r="AT525" s="384"/>
      <c r="AU525" s="384"/>
      <c r="AV525" s="384"/>
      <c r="AW525" s="384"/>
      <c r="AY525" s="447"/>
      <c r="AZ525" s="447"/>
      <c r="BA525" s="447"/>
    </row>
    <row r="526" spans="1:53" s="324" customFormat="1" ht="34.5" customHeight="1">
      <c r="A526" s="384"/>
      <c r="B526" s="384"/>
      <c r="C526" s="384"/>
      <c r="D526" s="447"/>
      <c r="E526" s="448"/>
      <c r="F526" s="447"/>
      <c r="G526" s="447"/>
      <c r="H526" s="447"/>
      <c r="I526" s="447"/>
      <c r="J526" s="447"/>
      <c r="K526" s="447"/>
      <c r="L526" s="447"/>
      <c r="M526" s="447"/>
      <c r="N526" s="447"/>
      <c r="O526" s="447"/>
      <c r="P526" s="447"/>
      <c r="Q526" s="447"/>
      <c r="R526" s="447"/>
      <c r="S526" s="447"/>
      <c r="T526" s="447"/>
      <c r="U526" s="384"/>
      <c r="V526" s="384"/>
      <c r="W526" s="384"/>
      <c r="X526" s="384"/>
      <c r="Y526" s="384"/>
      <c r="Z526" s="384"/>
      <c r="AA526" s="384"/>
      <c r="AB526" s="384"/>
      <c r="AE526" s="447"/>
      <c r="AI526" s="405" t="s">
        <v>1895</v>
      </c>
      <c r="AJ526" s="406">
        <v>270399</v>
      </c>
      <c r="AQ526" s="325"/>
      <c r="AR526" s="384"/>
      <c r="AS526" s="384"/>
      <c r="AT526" s="384"/>
      <c r="AU526" s="384"/>
      <c r="AV526" s="384"/>
      <c r="AW526" s="384"/>
      <c r="AY526" s="447"/>
      <c r="AZ526" s="447"/>
      <c r="BA526" s="447"/>
    </row>
    <row r="527" spans="1:53" s="324" customFormat="1" ht="34.5" customHeight="1">
      <c r="A527" s="384"/>
      <c r="B527" s="384"/>
      <c r="C527" s="384"/>
      <c r="D527" s="447"/>
      <c r="E527" s="448"/>
      <c r="F527" s="447"/>
      <c r="G527" s="447"/>
      <c r="H527" s="447"/>
      <c r="I527" s="447"/>
      <c r="J527" s="447"/>
      <c r="K527" s="447"/>
      <c r="L527" s="447"/>
      <c r="M527" s="447"/>
      <c r="N527" s="447"/>
      <c r="O527" s="447"/>
      <c r="P527" s="447"/>
      <c r="Q527" s="447"/>
      <c r="R527" s="447"/>
      <c r="S527" s="447"/>
      <c r="T527" s="447"/>
      <c r="U527" s="384"/>
      <c r="V527" s="384"/>
      <c r="W527" s="384"/>
      <c r="X527" s="384"/>
      <c r="Y527" s="384"/>
      <c r="Z527" s="384"/>
      <c r="AA527" s="384"/>
      <c r="AB527" s="384"/>
      <c r="AE527" s="447"/>
      <c r="AI527" s="405" t="s">
        <v>1884</v>
      </c>
      <c r="AJ527" s="406">
        <v>270400</v>
      </c>
      <c r="AQ527" s="325"/>
      <c r="AR527" s="384"/>
      <c r="AS527" s="384"/>
      <c r="AT527" s="384"/>
      <c r="AU527" s="384"/>
      <c r="AV527" s="384"/>
      <c r="AW527" s="384"/>
      <c r="AY527" s="447"/>
      <c r="AZ527" s="447"/>
      <c r="BA527" s="447"/>
    </row>
    <row r="528" spans="1:53" s="324" customFormat="1" ht="34.5" customHeight="1">
      <c r="A528" s="384"/>
      <c r="B528" s="384"/>
      <c r="C528" s="384"/>
      <c r="D528" s="447"/>
      <c r="E528" s="448"/>
      <c r="F528" s="447"/>
      <c r="G528" s="447"/>
      <c r="H528" s="447"/>
      <c r="I528" s="447"/>
      <c r="J528" s="447"/>
      <c r="K528" s="447"/>
      <c r="L528" s="447"/>
      <c r="M528" s="447"/>
      <c r="N528" s="447"/>
      <c r="O528" s="447"/>
      <c r="P528" s="447"/>
      <c r="Q528" s="447"/>
      <c r="R528" s="447"/>
      <c r="S528" s="447"/>
      <c r="T528" s="447"/>
      <c r="U528" s="384"/>
      <c r="V528" s="384"/>
      <c r="W528" s="384"/>
      <c r="X528" s="384"/>
      <c r="Y528" s="384"/>
      <c r="Z528" s="384"/>
      <c r="AA528" s="384"/>
      <c r="AB528" s="384"/>
      <c r="AE528" s="447"/>
      <c r="AI528" s="405" t="s">
        <v>1907</v>
      </c>
      <c r="AJ528" s="406">
        <v>270401</v>
      </c>
      <c r="AQ528" s="325"/>
      <c r="AR528" s="384"/>
      <c r="AS528" s="384"/>
      <c r="AT528" s="384"/>
      <c r="AU528" s="384"/>
      <c r="AV528" s="384"/>
      <c r="AW528" s="384"/>
      <c r="AY528" s="447"/>
      <c r="AZ528" s="447"/>
      <c r="BA528" s="447"/>
    </row>
    <row r="529" spans="1:53" s="324" customFormat="1" ht="34.5" customHeight="1">
      <c r="A529" s="384"/>
      <c r="B529" s="384"/>
      <c r="C529" s="384"/>
      <c r="D529" s="447"/>
      <c r="E529" s="448"/>
      <c r="F529" s="447"/>
      <c r="G529" s="447"/>
      <c r="H529" s="447"/>
      <c r="I529" s="447"/>
      <c r="J529" s="447"/>
      <c r="K529" s="447"/>
      <c r="L529" s="447"/>
      <c r="M529" s="447"/>
      <c r="N529" s="447"/>
      <c r="O529" s="447"/>
      <c r="P529" s="447"/>
      <c r="Q529" s="447"/>
      <c r="R529" s="447"/>
      <c r="S529" s="447"/>
      <c r="T529" s="447"/>
      <c r="U529" s="384"/>
      <c r="V529" s="384"/>
      <c r="W529" s="384"/>
      <c r="X529" s="384"/>
      <c r="Y529" s="384"/>
      <c r="Z529" s="384"/>
      <c r="AA529" s="384"/>
      <c r="AB529" s="384"/>
      <c r="AE529" s="447"/>
      <c r="AI529" s="405" t="s">
        <v>1908</v>
      </c>
      <c r="AJ529" s="406">
        <v>270402</v>
      </c>
      <c r="AQ529" s="325"/>
      <c r="AR529" s="384"/>
      <c r="AS529" s="384"/>
      <c r="AT529" s="384"/>
      <c r="AU529" s="384"/>
      <c r="AV529" s="384"/>
      <c r="AW529" s="384"/>
      <c r="AY529" s="447"/>
      <c r="AZ529" s="447"/>
      <c r="BA529" s="447"/>
    </row>
    <row r="530" spans="1:53" s="324" customFormat="1" ht="34.5" customHeight="1">
      <c r="A530" s="384"/>
      <c r="B530" s="384"/>
      <c r="C530" s="384"/>
      <c r="D530" s="447"/>
      <c r="E530" s="448"/>
      <c r="F530" s="447"/>
      <c r="G530" s="447"/>
      <c r="H530" s="447"/>
      <c r="I530" s="447"/>
      <c r="J530" s="447"/>
      <c r="K530" s="447"/>
      <c r="L530" s="447"/>
      <c r="M530" s="447"/>
      <c r="N530" s="447"/>
      <c r="O530" s="447"/>
      <c r="P530" s="447"/>
      <c r="Q530" s="447"/>
      <c r="R530" s="447"/>
      <c r="S530" s="447"/>
      <c r="T530" s="447"/>
      <c r="U530" s="384"/>
      <c r="V530" s="384"/>
      <c r="W530" s="384"/>
      <c r="X530" s="384"/>
      <c r="Y530" s="384"/>
      <c r="Z530" s="384"/>
      <c r="AA530" s="384"/>
      <c r="AB530" s="384"/>
      <c r="AE530" s="447"/>
      <c r="AI530" s="405" t="s">
        <v>1909</v>
      </c>
      <c r="AJ530" s="406">
        <v>280000</v>
      </c>
      <c r="AQ530" s="325"/>
      <c r="AR530" s="384"/>
      <c r="AS530" s="384"/>
      <c r="AT530" s="384"/>
      <c r="AU530" s="384"/>
      <c r="AV530" s="384"/>
      <c r="AW530" s="384"/>
      <c r="AY530" s="447"/>
      <c r="AZ530" s="447"/>
      <c r="BA530" s="447"/>
    </row>
    <row r="531" spans="1:53" s="324" customFormat="1" ht="34.5" customHeight="1">
      <c r="A531" s="384"/>
      <c r="B531" s="384"/>
      <c r="C531" s="384"/>
      <c r="D531" s="447"/>
      <c r="E531" s="448"/>
      <c r="F531" s="447"/>
      <c r="G531" s="447"/>
      <c r="H531" s="447"/>
      <c r="I531" s="447"/>
      <c r="J531" s="447"/>
      <c r="K531" s="447"/>
      <c r="L531" s="447"/>
      <c r="M531" s="447"/>
      <c r="N531" s="447"/>
      <c r="O531" s="447"/>
      <c r="P531" s="447"/>
      <c r="Q531" s="447"/>
      <c r="R531" s="447"/>
      <c r="S531" s="447"/>
      <c r="T531" s="447"/>
      <c r="U531" s="384"/>
      <c r="V531" s="384"/>
      <c r="W531" s="384"/>
      <c r="X531" s="384"/>
      <c r="Y531" s="384"/>
      <c r="Z531" s="384"/>
      <c r="AA531" s="384"/>
      <c r="AB531" s="384"/>
      <c r="AE531" s="447"/>
      <c r="AI531" s="405" t="s">
        <v>1910</v>
      </c>
      <c r="AJ531" s="406">
        <v>280100</v>
      </c>
      <c r="AQ531" s="325"/>
      <c r="AR531" s="384"/>
      <c r="AS531" s="384"/>
      <c r="AT531" s="384"/>
      <c r="AU531" s="384"/>
      <c r="AV531" s="384"/>
      <c r="AW531" s="384"/>
      <c r="AY531" s="447"/>
      <c r="AZ531" s="447"/>
      <c r="BA531" s="447"/>
    </row>
    <row r="532" spans="1:53" s="324" customFormat="1" ht="34.5" customHeight="1">
      <c r="A532" s="384"/>
      <c r="B532" s="384"/>
      <c r="C532" s="384"/>
      <c r="D532" s="447"/>
      <c r="E532" s="448"/>
      <c r="F532" s="447"/>
      <c r="G532" s="447"/>
      <c r="H532" s="447"/>
      <c r="I532" s="447"/>
      <c r="J532" s="447"/>
      <c r="K532" s="447"/>
      <c r="L532" s="447"/>
      <c r="M532" s="447"/>
      <c r="N532" s="447"/>
      <c r="O532" s="447"/>
      <c r="P532" s="447"/>
      <c r="Q532" s="447"/>
      <c r="R532" s="447"/>
      <c r="S532" s="447"/>
      <c r="T532" s="447"/>
      <c r="U532" s="384"/>
      <c r="V532" s="384"/>
      <c r="W532" s="384"/>
      <c r="X532" s="384"/>
      <c r="Y532" s="384"/>
      <c r="Z532" s="384"/>
      <c r="AA532" s="384"/>
      <c r="AB532" s="384"/>
      <c r="AE532" s="447"/>
      <c r="AI532" s="405" t="s">
        <v>1699</v>
      </c>
      <c r="AJ532" s="406">
        <v>280101</v>
      </c>
      <c r="AQ532" s="325"/>
      <c r="AR532" s="384"/>
      <c r="AS532" s="384"/>
      <c r="AT532" s="384"/>
      <c r="AU532" s="384"/>
      <c r="AV532" s="384"/>
      <c r="AW532" s="384"/>
      <c r="AY532" s="447"/>
      <c r="AZ532" s="447"/>
      <c r="BA532" s="447"/>
    </row>
    <row r="533" spans="1:53" s="324" customFormat="1" ht="34.5" customHeight="1">
      <c r="A533" s="384"/>
      <c r="B533" s="384"/>
      <c r="C533" s="384"/>
      <c r="D533" s="447"/>
      <c r="E533" s="448"/>
      <c r="F533" s="447"/>
      <c r="G533" s="447"/>
      <c r="H533" s="447"/>
      <c r="I533" s="447"/>
      <c r="J533" s="447"/>
      <c r="K533" s="447"/>
      <c r="L533" s="447"/>
      <c r="M533" s="447"/>
      <c r="N533" s="447"/>
      <c r="O533" s="447"/>
      <c r="P533" s="447"/>
      <c r="Q533" s="447"/>
      <c r="R533" s="447"/>
      <c r="S533" s="447"/>
      <c r="T533" s="447"/>
      <c r="U533" s="384"/>
      <c r="V533" s="384"/>
      <c r="W533" s="384"/>
      <c r="X533" s="384"/>
      <c r="Y533" s="384"/>
      <c r="Z533" s="384"/>
      <c r="AA533" s="384"/>
      <c r="AB533" s="384"/>
      <c r="AE533" s="447"/>
      <c r="AI533" s="405" t="s">
        <v>1762</v>
      </c>
      <c r="AJ533" s="406">
        <v>280102</v>
      </c>
      <c r="AQ533" s="325"/>
      <c r="AR533" s="384"/>
      <c r="AS533" s="384"/>
      <c r="AT533" s="384"/>
      <c r="AU533" s="384"/>
      <c r="AV533" s="384"/>
      <c r="AW533" s="384"/>
      <c r="AY533" s="447"/>
      <c r="AZ533" s="447"/>
      <c r="BA533" s="447"/>
    </row>
    <row r="534" spans="1:53" s="324" customFormat="1" ht="34.5" customHeight="1">
      <c r="A534" s="384"/>
      <c r="B534" s="384"/>
      <c r="C534" s="384"/>
      <c r="D534" s="447"/>
      <c r="E534" s="448"/>
      <c r="F534" s="447"/>
      <c r="G534" s="447"/>
      <c r="H534" s="447"/>
      <c r="I534" s="447"/>
      <c r="J534" s="447"/>
      <c r="K534" s="447"/>
      <c r="L534" s="447"/>
      <c r="M534" s="447"/>
      <c r="N534" s="447"/>
      <c r="O534" s="447"/>
      <c r="P534" s="447"/>
      <c r="Q534" s="447"/>
      <c r="R534" s="447"/>
      <c r="S534" s="447"/>
      <c r="T534" s="447"/>
      <c r="U534" s="384"/>
      <c r="V534" s="384"/>
      <c r="W534" s="384"/>
      <c r="X534" s="384"/>
      <c r="Y534" s="384"/>
      <c r="Z534" s="384"/>
      <c r="AA534" s="384"/>
      <c r="AB534" s="384"/>
      <c r="AE534" s="447"/>
      <c r="AI534" s="405" t="s">
        <v>1763</v>
      </c>
      <c r="AJ534" s="406">
        <v>280103</v>
      </c>
      <c r="AQ534" s="325"/>
      <c r="AR534" s="384"/>
      <c r="AS534" s="384"/>
      <c r="AT534" s="384"/>
      <c r="AU534" s="384"/>
      <c r="AV534" s="384"/>
      <c r="AW534" s="384"/>
      <c r="AY534" s="447"/>
      <c r="AZ534" s="447"/>
      <c r="BA534" s="447"/>
    </row>
    <row r="535" spans="1:53" s="324" customFormat="1" ht="34.5" customHeight="1">
      <c r="A535" s="384"/>
      <c r="B535" s="384"/>
      <c r="C535" s="384"/>
      <c r="D535" s="447"/>
      <c r="E535" s="448"/>
      <c r="F535" s="447"/>
      <c r="G535" s="447"/>
      <c r="H535" s="447"/>
      <c r="I535" s="447"/>
      <c r="J535" s="447"/>
      <c r="K535" s="447"/>
      <c r="L535" s="447"/>
      <c r="M535" s="447"/>
      <c r="N535" s="447"/>
      <c r="O535" s="447"/>
      <c r="P535" s="447"/>
      <c r="Q535" s="447"/>
      <c r="R535" s="447"/>
      <c r="S535" s="447"/>
      <c r="T535" s="447"/>
      <c r="U535" s="384"/>
      <c r="V535" s="384"/>
      <c r="W535" s="384"/>
      <c r="X535" s="384"/>
      <c r="Y535" s="384"/>
      <c r="Z535" s="384"/>
      <c r="AA535" s="384"/>
      <c r="AB535" s="384"/>
      <c r="AE535" s="447"/>
      <c r="AI535" s="405" t="s">
        <v>1898</v>
      </c>
      <c r="AJ535" s="406">
        <v>280104</v>
      </c>
      <c r="AQ535" s="325"/>
      <c r="AR535" s="384"/>
      <c r="AS535" s="384"/>
      <c r="AT535" s="384"/>
      <c r="AU535" s="384"/>
      <c r="AV535" s="384"/>
      <c r="AW535" s="384"/>
      <c r="AY535" s="447"/>
      <c r="AZ535" s="447"/>
      <c r="BA535" s="447"/>
    </row>
    <row r="536" spans="1:53" s="324" customFormat="1" ht="34.5" customHeight="1">
      <c r="A536" s="384"/>
      <c r="B536" s="384"/>
      <c r="C536" s="384"/>
      <c r="D536" s="447"/>
      <c r="E536" s="448"/>
      <c r="F536" s="447"/>
      <c r="G536" s="447"/>
      <c r="H536" s="447"/>
      <c r="I536" s="447"/>
      <c r="J536" s="447"/>
      <c r="K536" s="447"/>
      <c r="L536" s="447"/>
      <c r="M536" s="447"/>
      <c r="N536" s="447"/>
      <c r="O536" s="447"/>
      <c r="P536" s="447"/>
      <c r="Q536" s="447"/>
      <c r="R536" s="447"/>
      <c r="S536" s="447"/>
      <c r="T536" s="447"/>
      <c r="U536" s="384"/>
      <c r="V536" s="384"/>
      <c r="W536" s="384"/>
      <c r="X536" s="384"/>
      <c r="Y536" s="384"/>
      <c r="Z536" s="384"/>
      <c r="AA536" s="384"/>
      <c r="AB536" s="384"/>
      <c r="AE536" s="447"/>
      <c r="AI536" s="405" t="s">
        <v>1765</v>
      </c>
      <c r="AJ536" s="406">
        <v>280105</v>
      </c>
      <c r="AQ536" s="325"/>
      <c r="AR536" s="384"/>
      <c r="AS536" s="384"/>
      <c r="AT536" s="384"/>
      <c r="AU536" s="384"/>
      <c r="AV536" s="384"/>
      <c r="AW536" s="384"/>
      <c r="AY536" s="447"/>
      <c r="AZ536" s="447"/>
      <c r="BA536" s="447"/>
    </row>
    <row r="537" spans="1:53" s="324" customFormat="1" ht="34.5" customHeight="1">
      <c r="A537" s="384"/>
      <c r="B537" s="384"/>
      <c r="C537" s="384"/>
      <c r="D537" s="447"/>
      <c r="E537" s="448"/>
      <c r="F537" s="447"/>
      <c r="G537" s="447"/>
      <c r="H537" s="447"/>
      <c r="I537" s="447"/>
      <c r="J537" s="447"/>
      <c r="K537" s="447"/>
      <c r="L537" s="447"/>
      <c r="M537" s="447"/>
      <c r="N537" s="447"/>
      <c r="O537" s="447"/>
      <c r="P537" s="447"/>
      <c r="Q537" s="447"/>
      <c r="R537" s="447"/>
      <c r="S537" s="447"/>
      <c r="T537" s="447"/>
      <c r="U537" s="384"/>
      <c r="V537" s="384"/>
      <c r="W537" s="384"/>
      <c r="X537" s="384"/>
      <c r="Y537" s="384"/>
      <c r="Z537" s="384"/>
      <c r="AA537" s="384"/>
      <c r="AB537" s="384"/>
      <c r="AE537" s="447"/>
      <c r="AI537" s="405" t="s">
        <v>1766</v>
      </c>
      <c r="AJ537" s="406">
        <v>280106</v>
      </c>
      <c r="AQ537" s="325"/>
      <c r="AR537" s="384"/>
      <c r="AS537" s="384"/>
      <c r="AT537" s="384"/>
      <c r="AU537" s="384"/>
      <c r="AV537" s="384"/>
      <c r="AW537" s="384"/>
      <c r="AY537" s="447"/>
      <c r="AZ537" s="447"/>
      <c r="BA537" s="447"/>
    </row>
    <row r="538" spans="1:53" s="324" customFormat="1" ht="34.5" customHeight="1">
      <c r="A538" s="384"/>
      <c r="B538" s="384"/>
      <c r="C538" s="384"/>
      <c r="D538" s="447"/>
      <c r="E538" s="448"/>
      <c r="F538" s="447"/>
      <c r="G538" s="447"/>
      <c r="H538" s="447"/>
      <c r="I538" s="447"/>
      <c r="J538" s="447"/>
      <c r="K538" s="447"/>
      <c r="L538" s="447"/>
      <c r="M538" s="447"/>
      <c r="N538" s="447"/>
      <c r="O538" s="447"/>
      <c r="P538" s="447"/>
      <c r="Q538" s="447"/>
      <c r="R538" s="447"/>
      <c r="S538" s="447"/>
      <c r="T538" s="447"/>
      <c r="U538" s="384"/>
      <c r="V538" s="384"/>
      <c r="W538" s="384"/>
      <c r="X538" s="384"/>
      <c r="Y538" s="384"/>
      <c r="Z538" s="384"/>
      <c r="AA538" s="384"/>
      <c r="AB538" s="384"/>
      <c r="AE538" s="447"/>
      <c r="AI538" s="405" t="s">
        <v>1767</v>
      </c>
      <c r="AJ538" s="406">
        <v>280108</v>
      </c>
      <c r="AQ538" s="325"/>
      <c r="AR538" s="384"/>
      <c r="AS538" s="384"/>
      <c r="AT538" s="384"/>
      <c r="AU538" s="384"/>
      <c r="AV538" s="384"/>
      <c r="AW538" s="384"/>
      <c r="AY538" s="447"/>
      <c r="AZ538" s="447"/>
      <c r="BA538" s="447"/>
    </row>
    <row r="539" spans="1:53" s="324" customFormat="1" ht="34.5" customHeight="1">
      <c r="A539" s="384"/>
      <c r="B539" s="384"/>
      <c r="C539" s="384"/>
      <c r="D539" s="447"/>
      <c r="E539" s="448"/>
      <c r="F539" s="447"/>
      <c r="G539" s="447"/>
      <c r="H539" s="447"/>
      <c r="I539" s="447"/>
      <c r="J539" s="447"/>
      <c r="K539" s="447"/>
      <c r="L539" s="447"/>
      <c r="M539" s="447"/>
      <c r="N539" s="447"/>
      <c r="O539" s="447"/>
      <c r="P539" s="447"/>
      <c r="Q539" s="447"/>
      <c r="R539" s="447"/>
      <c r="S539" s="447"/>
      <c r="T539" s="447"/>
      <c r="U539" s="384"/>
      <c r="V539" s="384"/>
      <c r="W539" s="384"/>
      <c r="X539" s="384"/>
      <c r="Y539" s="384"/>
      <c r="Z539" s="384"/>
      <c r="AA539" s="384"/>
      <c r="AB539" s="384"/>
      <c r="AE539" s="447"/>
      <c r="AI539" s="405" t="s">
        <v>1911</v>
      </c>
      <c r="AJ539" s="406">
        <v>280110</v>
      </c>
      <c r="AQ539" s="325"/>
      <c r="AR539" s="384"/>
      <c r="AS539" s="384"/>
      <c r="AT539" s="384"/>
      <c r="AU539" s="384"/>
      <c r="AV539" s="384"/>
      <c r="AW539" s="384"/>
      <c r="AY539" s="447"/>
      <c r="AZ539" s="447"/>
      <c r="BA539" s="447"/>
    </row>
    <row r="540" spans="1:53" s="324" customFormat="1" ht="34.5" customHeight="1">
      <c r="A540" s="384"/>
      <c r="B540" s="384"/>
      <c r="C540" s="384"/>
      <c r="D540" s="447"/>
      <c r="E540" s="448"/>
      <c r="F540" s="447"/>
      <c r="G540" s="447"/>
      <c r="H540" s="447"/>
      <c r="I540" s="447"/>
      <c r="J540" s="447"/>
      <c r="K540" s="447"/>
      <c r="L540" s="447"/>
      <c r="M540" s="447"/>
      <c r="N540" s="447"/>
      <c r="O540" s="447"/>
      <c r="P540" s="447"/>
      <c r="Q540" s="447"/>
      <c r="R540" s="447"/>
      <c r="S540" s="447"/>
      <c r="T540" s="447"/>
      <c r="U540" s="384"/>
      <c r="V540" s="384"/>
      <c r="W540" s="384"/>
      <c r="X540" s="384"/>
      <c r="Y540" s="384"/>
      <c r="Z540" s="384"/>
      <c r="AA540" s="384"/>
      <c r="AB540" s="384"/>
      <c r="AE540" s="447"/>
      <c r="AI540" s="405" t="s">
        <v>1912</v>
      </c>
      <c r="AJ540" s="406">
        <v>280111</v>
      </c>
      <c r="AQ540" s="325"/>
      <c r="AR540" s="384"/>
      <c r="AS540" s="384"/>
      <c r="AT540" s="384"/>
      <c r="AU540" s="384"/>
      <c r="AV540" s="384"/>
      <c r="AW540" s="384"/>
      <c r="AY540" s="447"/>
      <c r="AZ540" s="447"/>
      <c r="BA540" s="447"/>
    </row>
    <row r="541" spans="1:53" s="324" customFormat="1" ht="34.5" customHeight="1">
      <c r="A541" s="384"/>
      <c r="B541" s="384"/>
      <c r="C541" s="384"/>
      <c r="D541" s="447"/>
      <c r="E541" s="448"/>
      <c r="F541" s="447"/>
      <c r="G541" s="447"/>
      <c r="H541" s="447"/>
      <c r="I541" s="447"/>
      <c r="J541" s="447"/>
      <c r="K541" s="447"/>
      <c r="L541" s="447"/>
      <c r="M541" s="447"/>
      <c r="N541" s="447"/>
      <c r="O541" s="447"/>
      <c r="P541" s="447"/>
      <c r="Q541" s="447"/>
      <c r="R541" s="447"/>
      <c r="S541" s="447"/>
      <c r="T541" s="447"/>
      <c r="U541" s="384"/>
      <c r="V541" s="384"/>
      <c r="W541" s="384"/>
      <c r="X541" s="384"/>
      <c r="Y541" s="384"/>
      <c r="Z541" s="384"/>
      <c r="AA541" s="384"/>
      <c r="AB541" s="384"/>
      <c r="AE541" s="447"/>
      <c r="AI541" s="405" t="s">
        <v>1913</v>
      </c>
      <c r="AJ541" s="406">
        <v>280200</v>
      </c>
      <c r="AQ541" s="325"/>
      <c r="AR541" s="384"/>
      <c r="AS541" s="384"/>
      <c r="AT541" s="384"/>
      <c r="AU541" s="384"/>
      <c r="AV541" s="384"/>
      <c r="AW541" s="384"/>
      <c r="AY541" s="447"/>
      <c r="AZ541" s="447"/>
      <c r="BA541" s="447"/>
    </row>
    <row r="542" spans="1:53" s="324" customFormat="1" ht="34.5" customHeight="1">
      <c r="A542" s="384"/>
      <c r="B542" s="384"/>
      <c r="C542" s="384"/>
      <c r="D542" s="447"/>
      <c r="E542" s="448"/>
      <c r="F542" s="447"/>
      <c r="G542" s="447"/>
      <c r="H542" s="447"/>
      <c r="I542" s="447"/>
      <c r="J542" s="447"/>
      <c r="K542" s="447"/>
      <c r="L542" s="447"/>
      <c r="M542" s="447"/>
      <c r="N542" s="447"/>
      <c r="O542" s="447"/>
      <c r="P542" s="447"/>
      <c r="Q542" s="447"/>
      <c r="R542" s="447"/>
      <c r="S542" s="447"/>
      <c r="T542" s="447"/>
      <c r="U542" s="384"/>
      <c r="V542" s="384"/>
      <c r="W542" s="384"/>
      <c r="X542" s="384"/>
      <c r="Y542" s="384"/>
      <c r="Z542" s="384"/>
      <c r="AA542" s="384"/>
      <c r="AB542" s="384"/>
      <c r="AE542" s="447"/>
      <c r="AI542" s="405" t="s">
        <v>1914</v>
      </c>
      <c r="AJ542" s="406">
        <v>280203</v>
      </c>
      <c r="AQ542" s="325"/>
      <c r="AR542" s="384"/>
      <c r="AS542" s="384"/>
      <c r="AT542" s="384"/>
      <c r="AU542" s="384"/>
      <c r="AV542" s="384"/>
      <c r="AW542" s="384"/>
      <c r="AY542" s="447"/>
      <c r="AZ542" s="447"/>
      <c r="BA542" s="447"/>
    </row>
    <row r="543" spans="1:53" s="324" customFormat="1" ht="34.5" customHeight="1">
      <c r="A543" s="384"/>
      <c r="B543" s="384"/>
      <c r="C543" s="384"/>
      <c r="D543" s="447"/>
      <c r="E543" s="448"/>
      <c r="F543" s="447"/>
      <c r="G543" s="447"/>
      <c r="H543" s="447"/>
      <c r="I543" s="447"/>
      <c r="J543" s="447"/>
      <c r="K543" s="447"/>
      <c r="L543" s="447"/>
      <c r="M543" s="447"/>
      <c r="N543" s="447"/>
      <c r="O543" s="447"/>
      <c r="P543" s="447"/>
      <c r="Q543" s="447"/>
      <c r="R543" s="447"/>
      <c r="S543" s="447"/>
      <c r="T543" s="447"/>
      <c r="U543" s="384"/>
      <c r="V543" s="384"/>
      <c r="W543" s="384"/>
      <c r="X543" s="384"/>
      <c r="Y543" s="384"/>
      <c r="Z543" s="384"/>
      <c r="AA543" s="384"/>
      <c r="AB543" s="384"/>
      <c r="AE543" s="447"/>
      <c r="AI543" s="405" t="s">
        <v>1915</v>
      </c>
      <c r="AJ543" s="406">
        <v>280204</v>
      </c>
      <c r="AQ543" s="325"/>
      <c r="AR543" s="384"/>
      <c r="AS543" s="384"/>
      <c r="AT543" s="384"/>
      <c r="AU543" s="384"/>
      <c r="AV543" s="384"/>
      <c r="AW543" s="384"/>
      <c r="AY543" s="447"/>
      <c r="AZ543" s="447"/>
      <c r="BA543" s="447"/>
    </row>
    <row r="544" spans="1:53" s="324" customFormat="1" ht="34.5" customHeight="1">
      <c r="A544" s="384"/>
      <c r="B544" s="384"/>
      <c r="C544" s="384"/>
      <c r="D544" s="447"/>
      <c r="E544" s="448"/>
      <c r="F544" s="447"/>
      <c r="G544" s="447"/>
      <c r="H544" s="447"/>
      <c r="I544" s="447"/>
      <c r="J544" s="447"/>
      <c r="K544" s="447"/>
      <c r="L544" s="447"/>
      <c r="M544" s="447"/>
      <c r="N544" s="447"/>
      <c r="O544" s="447"/>
      <c r="P544" s="447"/>
      <c r="Q544" s="447"/>
      <c r="R544" s="447"/>
      <c r="S544" s="447"/>
      <c r="T544" s="447"/>
      <c r="U544" s="384"/>
      <c r="V544" s="384"/>
      <c r="W544" s="384"/>
      <c r="X544" s="384"/>
      <c r="Y544" s="384"/>
      <c r="Z544" s="384"/>
      <c r="AA544" s="384"/>
      <c r="AB544" s="384"/>
      <c r="AE544" s="447"/>
      <c r="AI544" s="405" t="s">
        <v>1916</v>
      </c>
      <c r="AJ544" s="406">
        <v>280205</v>
      </c>
      <c r="AQ544" s="325"/>
      <c r="AR544" s="384"/>
      <c r="AS544" s="384"/>
      <c r="AT544" s="384"/>
      <c r="AU544" s="384"/>
      <c r="AV544" s="384"/>
      <c r="AW544" s="384"/>
      <c r="AY544" s="447"/>
      <c r="AZ544" s="447"/>
      <c r="BA544" s="447"/>
    </row>
    <row r="545" spans="1:53" s="324" customFormat="1" ht="34.5" customHeight="1">
      <c r="A545" s="384"/>
      <c r="B545" s="384"/>
      <c r="C545" s="384"/>
      <c r="D545" s="447"/>
      <c r="E545" s="448"/>
      <c r="F545" s="447"/>
      <c r="G545" s="447"/>
      <c r="H545" s="447"/>
      <c r="I545" s="447"/>
      <c r="J545" s="447"/>
      <c r="K545" s="447"/>
      <c r="L545" s="447"/>
      <c r="M545" s="447"/>
      <c r="N545" s="447"/>
      <c r="O545" s="447"/>
      <c r="P545" s="447"/>
      <c r="Q545" s="447"/>
      <c r="R545" s="447"/>
      <c r="S545" s="447"/>
      <c r="T545" s="447"/>
      <c r="U545" s="384"/>
      <c r="V545" s="384"/>
      <c r="W545" s="384"/>
      <c r="X545" s="384"/>
      <c r="Y545" s="384"/>
      <c r="Z545" s="384"/>
      <c r="AA545" s="384"/>
      <c r="AB545" s="384"/>
      <c r="AE545" s="447"/>
      <c r="AI545" s="405" t="s">
        <v>1917</v>
      </c>
      <c r="AJ545" s="406">
        <v>280211</v>
      </c>
      <c r="AQ545" s="325"/>
      <c r="AR545" s="384"/>
      <c r="AS545" s="384"/>
      <c r="AT545" s="384"/>
      <c r="AU545" s="384"/>
      <c r="AV545" s="384"/>
      <c r="AW545" s="384"/>
      <c r="AY545" s="447"/>
      <c r="AZ545" s="447"/>
      <c r="BA545" s="447"/>
    </row>
    <row r="546" spans="1:53" s="324" customFormat="1" ht="34.5" customHeight="1">
      <c r="A546" s="384"/>
      <c r="B546" s="384"/>
      <c r="C546" s="384"/>
      <c r="D546" s="447"/>
      <c r="E546" s="448"/>
      <c r="F546" s="447"/>
      <c r="G546" s="447"/>
      <c r="H546" s="447"/>
      <c r="I546" s="447"/>
      <c r="J546" s="447"/>
      <c r="K546" s="447"/>
      <c r="L546" s="447"/>
      <c r="M546" s="447"/>
      <c r="N546" s="447"/>
      <c r="O546" s="447"/>
      <c r="P546" s="447"/>
      <c r="Q546" s="447"/>
      <c r="R546" s="447"/>
      <c r="S546" s="447"/>
      <c r="T546" s="447"/>
      <c r="U546" s="384"/>
      <c r="V546" s="384"/>
      <c r="W546" s="384"/>
      <c r="X546" s="384"/>
      <c r="Y546" s="384"/>
      <c r="Z546" s="384"/>
      <c r="AA546" s="384"/>
      <c r="AB546" s="384"/>
      <c r="AE546" s="447"/>
      <c r="AI546" s="405" t="s">
        <v>1918</v>
      </c>
      <c r="AJ546" s="406">
        <v>280300</v>
      </c>
      <c r="AQ546" s="325"/>
      <c r="AR546" s="384"/>
      <c r="AS546" s="384"/>
      <c r="AT546" s="384"/>
      <c r="AU546" s="384"/>
      <c r="AV546" s="384"/>
      <c r="AW546" s="384"/>
      <c r="AY546" s="447"/>
      <c r="AZ546" s="447"/>
      <c r="BA546" s="447"/>
    </row>
    <row r="547" spans="1:53" s="324" customFormat="1" ht="34.5" customHeight="1">
      <c r="A547" s="384"/>
      <c r="B547" s="384"/>
      <c r="C547" s="384"/>
      <c r="D547" s="447"/>
      <c r="E547" s="448"/>
      <c r="F547" s="447"/>
      <c r="G547" s="447"/>
      <c r="H547" s="447"/>
      <c r="I547" s="447"/>
      <c r="J547" s="447"/>
      <c r="K547" s="447"/>
      <c r="L547" s="447"/>
      <c r="M547" s="447"/>
      <c r="N547" s="447"/>
      <c r="O547" s="447"/>
      <c r="P547" s="447"/>
      <c r="Q547" s="447"/>
      <c r="R547" s="447"/>
      <c r="S547" s="447"/>
      <c r="T547" s="447"/>
      <c r="U547" s="384"/>
      <c r="V547" s="384"/>
      <c r="W547" s="384"/>
      <c r="X547" s="384"/>
      <c r="Y547" s="384"/>
      <c r="Z547" s="384"/>
      <c r="AA547" s="384"/>
      <c r="AB547" s="384"/>
      <c r="AE547" s="447"/>
      <c r="AI547" s="405" t="s">
        <v>1774</v>
      </c>
      <c r="AJ547" s="406">
        <v>280301</v>
      </c>
      <c r="AQ547" s="325"/>
      <c r="AR547" s="384"/>
      <c r="AS547" s="384"/>
      <c r="AT547" s="384"/>
      <c r="AU547" s="384"/>
      <c r="AV547" s="384"/>
      <c r="AW547" s="384"/>
      <c r="AY547" s="447"/>
      <c r="AZ547" s="447"/>
      <c r="BA547" s="447"/>
    </row>
    <row r="548" spans="1:53" s="324" customFormat="1" ht="34.5" customHeight="1">
      <c r="A548" s="384"/>
      <c r="B548" s="384"/>
      <c r="C548" s="384"/>
      <c r="D548" s="447"/>
      <c r="E548" s="448"/>
      <c r="F548" s="447"/>
      <c r="G548" s="447"/>
      <c r="H548" s="447"/>
      <c r="I548" s="447"/>
      <c r="J548" s="447"/>
      <c r="K548" s="447"/>
      <c r="L548" s="447"/>
      <c r="M548" s="447"/>
      <c r="N548" s="447"/>
      <c r="O548" s="447"/>
      <c r="P548" s="447"/>
      <c r="Q548" s="447"/>
      <c r="R548" s="447"/>
      <c r="S548" s="447"/>
      <c r="T548" s="447"/>
      <c r="U548" s="384"/>
      <c r="V548" s="384"/>
      <c r="W548" s="384"/>
      <c r="X548" s="384"/>
      <c r="Y548" s="384"/>
      <c r="Z548" s="384"/>
      <c r="AA548" s="384"/>
      <c r="AB548" s="384"/>
      <c r="AE548" s="447"/>
      <c r="AI548" s="405" t="s">
        <v>1775</v>
      </c>
      <c r="AJ548" s="406">
        <v>280302</v>
      </c>
      <c r="AQ548" s="325"/>
      <c r="AR548" s="384"/>
      <c r="AS548" s="384"/>
      <c r="AT548" s="384"/>
      <c r="AU548" s="384"/>
      <c r="AV548" s="384"/>
      <c r="AW548" s="384"/>
      <c r="AY548" s="447"/>
      <c r="AZ548" s="447"/>
      <c r="BA548" s="447"/>
    </row>
    <row r="549" spans="1:53" s="324" customFormat="1" ht="34.5" customHeight="1">
      <c r="A549" s="384"/>
      <c r="B549" s="384"/>
      <c r="C549" s="384"/>
      <c r="D549" s="447"/>
      <c r="E549" s="448"/>
      <c r="F549" s="447"/>
      <c r="G549" s="447"/>
      <c r="H549" s="447"/>
      <c r="I549" s="447"/>
      <c r="J549" s="447"/>
      <c r="K549" s="447"/>
      <c r="L549" s="447"/>
      <c r="M549" s="447"/>
      <c r="N549" s="447"/>
      <c r="O549" s="447"/>
      <c r="P549" s="447"/>
      <c r="Q549" s="447"/>
      <c r="R549" s="447"/>
      <c r="S549" s="447"/>
      <c r="T549" s="447"/>
      <c r="U549" s="384"/>
      <c r="V549" s="384"/>
      <c r="W549" s="384"/>
      <c r="X549" s="384"/>
      <c r="Y549" s="384"/>
      <c r="Z549" s="384"/>
      <c r="AA549" s="384"/>
      <c r="AB549" s="384"/>
      <c r="AE549" s="447"/>
      <c r="AI549" s="405" t="s">
        <v>1771</v>
      </c>
      <c r="AJ549" s="406">
        <v>280303</v>
      </c>
      <c r="AQ549" s="325"/>
      <c r="AR549" s="384"/>
      <c r="AS549" s="384"/>
      <c r="AT549" s="384"/>
      <c r="AU549" s="384"/>
      <c r="AV549" s="384"/>
      <c r="AW549" s="384"/>
      <c r="AY549" s="447"/>
      <c r="AZ549" s="447"/>
      <c r="BA549" s="447"/>
    </row>
    <row r="550" spans="1:53" s="324" customFormat="1" ht="34.5" customHeight="1">
      <c r="A550" s="384"/>
      <c r="B550" s="384"/>
      <c r="C550" s="384"/>
      <c r="D550" s="447"/>
      <c r="E550" s="448"/>
      <c r="F550" s="447"/>
      <c r="G550" s="447"/>
      <c r="H550" s="447"/>
      <c r="I550" s="447"/>
      <c r="J550" s="447"/>
      <c r="K550" s="447"/>
      <c r="L550" s="447"/>
      <c r="M550" s="447"/>
      <c r="N550" s="447"/>
      <c r="O550" s="447"/>
      <c r="P550" s="447"/>
      <c r="Q550" s="447"/>
      <c r="R550" s="447"/>
      <c r="S550" s="447"/>
      <c r="T550" s="447"/>
      <c r="U550" s="384"/>
      <c r="V550" s="384"/>
      <c r="W550" s="384"/>
      <c r="X550" s="384"/>
      <c r="Y550" s="384"/>
      <c r="Z550" s="384"/>
      <c r="AA550" s="384"/>
      <c r="AB550" s="384"/>
      <c r="AE550" s="447"/>
      <c r="AI550" s="405" t="s">
        <v>1772</v>
      </c>
      <c r="AJ550" s="406">
        <v>280304</v>
      </c>
      <c r="AQ550" s="325"/>
      <c r="AR550" s="384"/>
      <c r="AS550" s="384"/>
      <c r="AT550" s="384"/>
      <c r="AU550" s="384"/>
      <c r="AV550" s="384"/>
      <c r="AW550" s="384"/>
      <c r="AY550" s="447"/>
      <c r="AZ550" s="447"/>
      <c r="BA550" s="447"/>
    </row>
    <row r="551" spans="1:53" s="324" customFormat="1" ht="34.5" customHeight="1">
      <c r="A551" s="384"/>
      <c r="B551" s="384"/>
      <c r="C551" s="384"/>
      <c r="D551" s="447"/>
      <c r="E551" s="448"/>
      <c r="F551" s="447"/>
      <c r="G551" s="447"/>
      <c r="H551" s="447"/>
      <c r="I551" s="447"/>
      <c r="J551" s="447"/>
      <c r="K551" s="447"/>
      <c r="L551" s="447"/>
      <c r="M551" s="447"/>
      <c r="N551" s="447"/>
      <c r="O551" s="447"/>
      <c r="P551" s="447"/>
      <c r="Q551" s="447"/>
      <c r="R551" s="447"/>
      <c r="S551" s="447"/>
      <c r="T551" s="447"/>
      <c r="U551" s="384"/>
      <c r="V551" s="384"/>
      <c r="W551" s="384"/>
      <c r="X551" s="384"/>
      <c r="Y551" s="384"/>
      <c r="Z551" s="384"/>
      <c r="AA551" s="384"/>
      <c r="AB551" s="384"/>
      <c r="AE551" s="447"/>
      <c r="AI551" s="405" t="s">
        <v>1919</v>
      </c>
      <c r="AJ551" s="406">
        <v>280400</v>
      </c>
      <c r="AQ551" s="325"/>
      <c r="AR551" s="384"/>
      <c r="AS551" s="384"/>
      <c r="AT551" s="384"/>
      <c r="AU551" s="384"/>
      <c r="AV551" s="384"/>
      <c r="AW551" s="384"/>
      <c r="AY551" s="447"/>
      <c r="AZ551" s="447"/>
      <c r="BA551" s="447"/>
    </row>
    <row r="552" spans="1:53" s="324" customFormat="1" ht="34.5" customHeight="1">
      <c r="A552" s="384"/>
      <c r="B552" s="384"/>
      <c r="C552" s="384"/>
      <c r="D552" s="447"/>
      <c r="E552" s="448"/>
      <c r="F552" s="447"/>
      <c r="G552" s="447"/>
      <c r="H552" s="447"/>
      <c r="I552" s="447"/>
      <c r="J552" s="447"/>
      <c r="K552" s="447"/>
      <c r="L552" s="447"/>
      <c r="M552" s="447"/>
      <c r="N552" s="447"/>
      <c r="O552" s="447"/>
      <c r="P552" s="447"/>
      <c r="Q552" s="447"/>
      <c r="R552" s="447"/>
      <c r="S552" s="447"/>
      <c r="T552" s="447"/>
      <c r="U552" s="384"/>
      <c r="V552" s="384"/>
      <c r="W552" s="384"/>
      <c r="X552" s="384"/>
      <c r="Y552" s="384"/>
      <c r="Z552" s="384"/>
      <c r="AA552" s="384"/>
      <c r="AB552" s="384"/>
      <c r="AE552" s="447"/>
      <c r="AI552" s="405" t="s">
        <v>1920</v>
      </c>
      <c r="AJ552" s="406">
        <v>280401</v>
      </c>
      <c r="AQ552" s="325"/>
      <c r="AR552" s="384"/>
      <c r="AS552" s="384"/>
      <c r="AT552" s="384"/>
      <c r="AU552" s="384"/>
      <c r="AV552" s="384"/>
      <c r="AW552" s="384"/>
      <c r="AY552" s="447"/>
      <c r="AZ552" s="447"/>
      <c r="BA552" s="447"/>
    </row>
    <row r="553" spans="1:53" s="324" customFormat="1" ht="34.5" customHeight="1">
      <c r="A553" s="384"/>
      <c r="B553" s="384"/>
      <c r="C553" s="384"/>
      <c r="D553" s="447"/>
      <c r="E553" s="448"/>
      <c r="F553" s="447"/>
      <c r="G553" s="447"/>
      <c r="H553" s="447"/>
      <c r="I553" s="447"/>
      <c r="J553" s="447"/>
      <c r="K553" s="447"/>
      <c r="L553" s="447"/>
      <c r="M553" s="447"/>
      <c r="N553" s="447"/>
      <c r="O553" s="447"/>
      <c r="P553" s="447"/>
      <c r="Q553" s="447"/>
      <c r="R553" s="447"/>
      <c r="S553" s="447"/>
      <c r="T553" s="447"/>
      <c r="U553" s="384"/>
      <c r="V553" s="384"/>
      <c r="W553" s="384"/>
      <c r="X553" s="384"/>
      <c r="Y553" s="384"/>
      <c r="Z553" s="384"/>
      <c r="AA553" s="384"/>
      <c r="AB553" s="384"/>
      <c r="AE553" s="447"/>
      <c r="AI553" s="405" t="s">
        <v>1921</v>
      </c>
      <c r="AJ553" s="406">
        <v>280402</v>
      </c>
      <c r="AQ553" s="325"/>
      <c r="AR553" s="384"/>
      <c r="AS553" s="384"/>
      <c r="AT553" s="384"/>
      <c r="AU553" s="384"/>
      <c r="AV553" s="384"/>
      <c r="AW553" s="384"/>
      <c r="AY553" s="447"/>
      <c r="AZ553" s="447"/>
      <c r="BA553" s="447"/>
    </row>
    <row r="554" spans="1:53" s="324" customFormat="1" ht="34.5" customHeight="1">
      <c r="A554" s="384"/>
      <c r="B554" s="384"/>
      <c r="C554" s="384"/>
      <c r="D554" s="447"/>
      <c r="E554" s="448"/>
      <c r="F554" s="447"/>
      <c r="G554" s="447"/>
      <c r="H554" s="447"/>
      <c r="I554" s="447"/>
      <c r="J554" s="447"/>
      <c r="K554" s="447"/>
      <c r="L554" s="447"/>
      <c r="M554" s="447"/>
      <c r="N554" s="447"/>
      <c r="O554" s="447"/>
      <c r="P554" s="447"/>
      <c r="Q554" s="447"/>
      <c r="R554" s="447"/>
      <c r="S554" s="447"/>
      <c r="T554" s="447"/>
      <c r="U554" s="384"/>
      <c r="V554" s="384"/>
      <c r="W554" s="384"/>
      <c r="X554" s="384"/>
      <c r="Y554" s="384"/>
      <c r="Z554" s="384"/>
      <c r="AA554" s="384"/>
      <c r="AB554" s="384"/>
      <c r="AE554" s="447"/>
      <c r="AI554" s="405" t="s">
        <v>1782</v>
      </c>
      <c r="AJ554" s="406">
        <v>280408</v>
      </c>
      <c r="AQ554" s="325"/>
      <c r="AR554" s="384"/>
      <c r="AS554" s="384"/>
      <c r="AT554" s="384"/>
      <c r="AU554" s="384"/>
      <c r="AV554" s="384"/>
      <c r="AW554" s="384"/>
      <c r="AY554" s="447"/>
      <c r="AZ554" s="447"/>
      <c r="BA554" s="447"/>
    </row>
    <row r="555" spans="1:53" s="324" customFormat="1" ht="34.5" customHeight="1">
      <c r="A555" s="384"/>
      <c r="B555" s="384"/>
      <c r="C555" s="384"/>
      <c r="D555" s="447"/>
      <c r="E555" s="448"/>
      <c r="F555" s="447"/>
      <c r="G555" s="447"/>
      <c r="H555" s="447"/>
      <c r="I555" s="447"/>
      <c r="J555" s="447"/>
      <c r="K555" s="447"/>
      <c r="L555" s="447"/>
      <c r="M555" s="447"/>
      <c r="N555" s="447"/>
      <c r="O555" s="447"/>
      <c r="P555" s="447"/>
      <c r="Q555" s="447"/>
      <c r="R555" s="447"/>
      <c r="S555" s="447"/>
      <c r="T555" s="447"/>
      <c r="U555" s="384"/>
      <c r="V555" s="384"/>
      <c r="W555" s="384"/>
      <c r="X555" s="384"/>
      <c r="Y555" s="384"/>
      <c r="Z555" s="384"/>
      <c r="AA555" s="384"/>
      <c r="AB555" s="384"/>
      <c r="AE555" s="447"/>
      <c r="AI555" s="405" t="s">
        <v>1787</v>
      </c>
      <c r="AJ555" s="406">
        <v>280499</v>
      </c>
      <c r="AQ555" s="325"/>
      <c r="AR555" s="384"/>
      <c r="AS555" s="384"/>
      <c r="AT555" s="384"/>
      <c r="AU555" s="384"/>
      <c r="AV555" s="384"/>
      <c r="AW555" s="384"/>
      <c r="AY555" s="447"/>
      <c r="AZ555" s="447"/>
      <c r="BA555" s="447"/>
    </row>
    <row r="556" spans="1:53" s="324" customFormat="1" ht="34.5" customHeight="1">
      <c r="A556" s="384"/>
      <c r="B556" s="384"/>
      <c r="C556" s="384"/>
      <c r="D556" s="447"/>
      <c r="E556" s="448"/>
      <c r="F556" s="447"/>
      <c r="G556" s="447"/>
      <c r="H556" s="447"/>
      <c r="I556" s="447"/>
      <c r="J556" s="447"/>
      <c r="K556" s="447"/>
      <c r="L556" s="447"/>
      <c r="M556" s="447"/>
      <c r="N556" s="447"/>
      <c r="O556" s="447"/>
      <c r="P556" s="447"/>
      <c r="Q556" s="447"/>
      <c r="R556" s="447"/>
      <c r="S556" s="447"/>
      <c r="T556" s="447"/>
      <c r="U556" s="384"/>
      <c r="V556" s="384"/>
      <c r="W556" s="384"/>
      <c r="X556" s="384"/>
      <c r="Y556" s="384"/>
      <c r="Z556" s="384"/>
      <c r="AA556" s="384"/>
      <c r="AB556" s="384"/>
      <c r="AE556" s="447"/>
      <c r="AI556" s="405" t="s">
        <v>1922</v>
      </c>
      <c r="AJ556" s="406">
        <v>280600</v>
      </c>
      <c r="AQ556" s="325"/>
      <c r="AR556" s="384"/>
      <c r="AS556" s="384"/>
      <c r="AT556" s="384"/>
      <c r="AU556" s="384"/>
      <c r="AV556" s="384"/>
      <c r="AW556" s="384"/>
      <c r="AY556" s="447"/>
      <c r="AZ556" s="447"/>
      <c r="BA556" s="447"/>
    </row>
    <row r="557" spans="1:53" s="324" customFormat="1" ht="34.5" customHeight="1">
      <c r="A557" s="384"/>
      <c r="B557" s="384"/>
      <c r="C557" s="384"/>
      <c r="D557" s="447"/>
      <c r="E557" s="448"/>
      <c r="F557" s="447"/>
      <c r="G557" s="447"/>
      <c r="H557" s="447"/>
      <c r="I557" s="447"/>
      <c r="J557" s="447"/>
      <c r="K557" s="447"/>
      <c r="L557" s="447"/>
      <c r="M557" s="447"/>
      <c r="N557" s="447"/>
      <c r="O557" s="447"/>
      <c r="P557" s="447"/>
      <c r="Q557" s="447"/>
      <c r="R557" s="447"/>
      <c r="S557" s="447"/>
      <c r="T557" s="447"/>
      <c r="U557" s="384"/>
      <c r="V557" s="384"/>
      <c r="W557" s="384"/>
      <c r="X557" s="384"/>
      <c r="Y557" s="384"/>
      <c r="Z557" s="384"/>
      <c r="AA557" s="384"/>
      <c r="AB557" s="384"/>
      <c r="AE557" s="447"/>
      <c r="AI557" s="405" t="s">
        <v>1923</v>
      </c>
      <c r="AJ557" s="406">
        <v>280603</v>
      </c>
      <c r="AQ557" s="325"/>
      <c r="AR557" s="384"/>
      <c r="AS557" s="384"/>
      <c r="AT557" s="384"/>
      <c r="AU557" s="384"/>
      <c r="AV557" s="384"/>
      <c r="AW557" s="384"/>
      <c r="AY557" s="447"/>
      <c r="AZ557" s="447"/>
      <c r="BA557" s="447"/>
    </row>
    <row r="558" spans="1:53" s="324" customFormat="1" ht="34.5" customHeight="1">
      <c r="A558" s="384"/>
      <c r="B558" s="384"/>
      <c r="C558" s="384"/>
      <c r="D558" s="447"/>
      <c r="E558" s="448"/>
      <c r="F558" s="447"/>
      <c r="G558" s="447"/>
      <c r="H558" s="447"/>
      <c r="I558" s="447"/>
      <c r="J558" s="447"/>
      <c r="K558" s="447"/>
      <c r="L558" s="447"/>
      <c r="M558" s="447"/>
      <c r="N558" s="447"/>
      <c r="O558" s="447"/>
      <c r="P558" s="447"/>
      <c r="Q558" s="447"/>
      <c r="R558" s="447"/>
      <c r="S558" s="447"/>
      <c r="T558" s="447"/>
      <c r="U558" s="384"/>
      <c r="V558" s="384"/>
      <c r="W558" s="384"/>
      <c r="X558" s="384"/>
      <c r="Y558" s="384"/>
      <c r="Z558" s="384"/>
      <c r="AA558" s="384"/>
      <c r="AB558" s="384"/>
      <c r="AE558" s="447"/>
      <c r="AI558" s="405" t="s">
        <v>1795</v>
      </c>
      <c r="AJ558" s="406">
        <v>280604</v>
      </c>
      <c r="AQ558" s="325"/>
      <c r="AR558" s="384"/>
      <c r="AS558" s="384"/>
      <c r="AT558" s="384"/>
      <c r="AU558" s="384"/>
      <c r="AV558" s="384"/>
      <c r="AW558" s="384"/>
      <c r="AY558" s="447"/>
      <c r="AZ558" s="447"/>
      <c r="BA558" s="447"/>
    </row>
    <row r="559" spans="1:53" s="324" customFormat="1" ht="34.5" customHeight="1">
      <c r="A559" s="384"/>
      <c r="B559" s="384"/>
      <c r="C559" s="384"/>
      <c r="D559" s="447"/>
      <c r="E559" s="448"/>
      <c r="F559" s="447"/>
      <c r="G559" s="447"/>
      <c r="H559" s="447"/>
      <c r="I559" s="447"/>
      <c r="J559" s="447"/>
      <c r="K559" s="447"/>
      <c r="L559" s="447"/>
      <c r="M559" s="447"/>
      <c r="N559" s="447"/>
      <c r="O559" s="447"/>
      <c r="P559" s="447"/>
      <c r="Q559" s="447"/>
      <c r="R559" s="447"/>
      <c r="S559" s="447"/>
      <c r="T559" s="447"/>
      <c r="U559" s="384"/>
      <c r="V559" s="384"/>
      <c r="W559" s="384"/>
      <c r="X559" s="384"/>
      <c r="Y559" s="384"/>
      <c r="Z559" s="384"/>
      <c r="AA559" s="384"/>
      <c r="AB559" s="384"/>
      <c r="AE559" s="447"/>
      <c r="AI559" s="405" t="s">
        <v>1796</v>
      </c>
      <c r="AJ559" s="406">
        <v>280605</v>
      </c>
      <c r="AQ559" s="325"/>
      <c r="AR559" s="384"/>
      <c r="AS559" s="384"/>
      <c r="AT559" s="384"/>
      <c r="AU559" s="384"/>
      <c r="AV559" s="384"/>
      <c r="AW559" s="384"/>
      <c r="AY559" s="447"/>
      <c r="AZ559" s="447"/>
      <c r="BA559" s="447"/>
    </row>
    <row r="560" spans="1:53" s="324" customFormat="1" ht="34.5" customHeight="1">
      <c r="A560" s="384"/>
      <c r="B560" s="384"/>
      <c r="C560" s="384"/>
      <c r="D560" s="447"/>
      <c r="E560" s="448"/>
      <c r="F560" s="447"/>
      <c r="G560" s="447"/>
      <c r="H560" s="447"/>
      <c r="I560" s="447"/>
      <c r="J560" s="447"/>
      <c r="K560" s="447"/>
      <c r="L560" s="447"/>
      <c r="M560" s="447"/>
      <c r="N560" s="447"/>
      <c r="O560" s="447"/>
      <c r="P560" s="447"/>
      <c r="Q560" s="447"/>
      <c r="R560" s="447"/>
      <c r="S560" s="447"/>
      <c r="T560" s="447"/>
      <c r="U560" s="384"/>
      <c r="V560" s="384"/>
      <c r="W560" s="384"/>
      <c r="X560" s="384"/>
      <c r="Y560" s="384"/>
      <c r="Z560" s="384"/>
      <c r="AA560" s="384"/>
      <c r="AB560" s="384"/>
      <c r="AE560" s="447"/>
      <c r="AI560" s="405" t="s">
        <v>1797</v>
      </c>
      <c r="AJ560" s="406">
        <v>280606</v>
      </c>
      <c r="AQ560" s="325"/>
      <c r="AR560" s="384"/>
      <c r="AS560" s="384"/>
      <c r="AT560" s="384"/>
      <c r="AU560" s="384"/>
      <c r="AV560" s="384"/>
      <c r="AW560" s="384"/>
      <c r="AY560" s="447"/>
      <c r="AZ560" s="447"/>
      <c r="BA560" s="447"/>
    </row>
    <row r="561" spans="1:53" s="324" customFormat="1" ht="34.5" customHeight="1">
      <c r="A561" s="384"/>
      <c r="B561" s="384"/>
      <c r="C561" s="384"/>
      <c r="D561" s="447"/>
      <c r="E561" s="448"/>
      <c r="F561" s="447"/>
      <c r="G561" s="447"/>
      <c r="H561" s="447"/>
      <c r="I561" s="447"/>
      <c r="J561" s="447"/>
      <c r="K561" s="447"/>
      <c r="L561" s="447"/>
      <c r="M561" s="447"/>
      <c r="N561" s="447"/>
      <c r="O561" s="447"/>
      <c r="P561" s="447"/>
      <c r="Q561" s="447"/>
      <c r="R561" s="447"/>
      <c r="S561" s="447"/>
      <c r="T561" s="447"/>
      <c r="U561" s="384"/>
      <c r="V561" s="384"/>
      <c r="W561" s="384"/>
      <c r="X561" s="384"/>
      <c r="Y561" s="384"/>
      <c r="Z561" s="384"/>
      <c r="AA561" s="384"/>
      <c r="AB561" s="384"/>
      <c r="AE561" s="447"/>
      <c r="AI561" s="405" t="s">
        <v>1924</v>
      </c>
      <c r="AJ561" s="406">
        <v>280608</v>
      </c>
      <c r="AQ561" s="325"/>
      <c r="AR561" s="384"/>
      <c r="AS561" s="384"/>
      <c r="AT561" s="384"/>
      <c r="AU561" s="384"/>
      <c r="AV561" s="384"/>
      <c r="AW561" s="384"/>
      <c r="AY561" s="447"/>
      <c r="AZ561" s="447"/>
      <c r="BA561" s="447"/>
    </row>
    <row r="562" spans="1:53" s="324" customFormat="1" ht="34.5" customHeight="1">
      <c r="A562" s="384"/>
      <c r="B562" s="384"/>
      <c r="C562" s="384"/>
      <c r="D562" s="447"/>
      <c r="E562" s="448"/>
      <c r="F562" s="447"/>
      <c r="G562" s="447"/>
      <c r="H562" s="447"/>
      <c r="I562" s="447"/>
      <c r="J562" s="447"/>
      <c r="K562" s="447"/>
      <c r="L562" s="447"/>
      <c r="M562" s="447"/>
      <c r="N562" s="447"/>
      <c r="O562" s="447"/>
      <c r="P562" s="447"/>
      <c r="Q562" s="447"/>
      <c r="R562" s="447"/>
      <c r="S562" s="447"/>
      <c r="T562" s="447"/>
      <c r="U562" s="384"/>
      <c r="V562" s="384"/>
      <c r="W562" s="384"/>
      <c r="X562" s="384"/>
      <c r="Y562" s="384"/>
      <c r="Z562" s="384"/>
      <c r="AA562" s="384"/>
      <c r="AB562" s="384"/>
      <c r="AE562" s="447"/>
      <c r="AI562" s="405" t="s">
        <v>1925</v>
      </c>
      <c r="AJ562" s="406">
        <v>280609</v>
      </c>
      <c r="AQ562" s="325"/>
      <c r="AR562" s="384"/>
      <c r="AS562" s="384"/>
      <c r="AT562" s="384"/>
      <c r="AU562" s="384"/>
      <c r="AV562" s="384"/>
      <c r="AW562" s="384"/>
      <c r="AY562" s="447"/>
      <c r="AZ562" s="447"/>
      <c r="BA562" s="447"/>
    </row>
    <row r="563" spans="1:53" s="324" customFormat="1" ht="34.5" customHeight="1">
      <c r="A563" s="384"/>
      <c r="B563" s="384"/>
      <c r="C563" s="384"/>
      <c r="D563" s="447"/>
      <c r="E563" s="448"/>
      <c r="F563" s="447"/>
      <c r="G563" s="447"/>
      <c r="H563" s="447"/>
      <c r="I563" s="447"/>
      <c r="J563" s="447"/>
      <c r="K563" s="447"/>
      <c r="L563" s="447"/>
      <c r="M563" s="447"/>
      <c r="N563" s="447"/>
      <c r="O563" s="447"/>
      <c r="P563" s="447"/>
      <c r="Q563" s="447"/>
      <c r="R563" s="447"/>
      <c r="S563" s="447"/>
      <c r="T563" s="447"/>
      <c r="U563" s="384"/>
      <c r="V563" s="384"/>
      <c r="W563" s="384"/>
      <c r="X563" s="384"/>
      <c r="Y563" s="384"/>
      <c r="Z563" s="384"/>
      <c r="AA563" s="384"/>
      <c r="AB563" s="384"/>
      <c r="AE563" s="447"/>
      <c r="AI563" s="405" t="s">
        <v>1926</v>
      </c>
      <c r="AJ563" s="406">
        <v>280611</v>
      </c>
      <c r="AQ563" s="325"/>
      <c r="AR563" s="384"/>
      <c r="AS563" s="384"/>
      <c r="AT563" s="384"/>
      <c r="AU563" s="384"/>
      <c r="AV563" s="384"/>
      <c r="AW563" s="384"/>
      <c r="AY563" s="447"/>
      <c r="AZ563" s="447"/>
      <c r="BA563" s="447"/>
    </row>
    <row r="564" spans="1:53" s="324" customFormat="1" ht="34.5" customHeight="1">
      <c r="A564" s="384"/>
      <c r="B564" s="384"/>
      <c r="C564" s="384"/>
      <c r="D564" s="447"/>
      <c r="E564" s="448"/>
      <c r="F564" s="447"/>
      <c r="G564" s="447"/>
      <c r="H564" s="447"/>
      <c r="I564" s="447"/>
      <c r="J564" s="447"/>
      <c r="K564" s="447"/>
      <c r="L564" s="447"/>
      <c r="M564" s="447"/>
      <c r="N564" s="447"/>
      <c r="O564" s="447"/>
      <c r="P564" s="447"/>
      <c r="Q564" s="447"/>
      <c r="R564" s="447"/>
      <c r="S564" s="447"/>
      <c r="T564" s="447"/>
      <c r="U564" s="384"/>
      <c r="V564" s="384"/>
      <c r="W564" s="384"/>
      <c r="X564" s="384"/>
      <c r="Y564" s="384"/>
      <c r="Z564" s="384"/>
      <c r="AA564" s="384"/>
      <c r="AB564" s="384"/>
      <c r="AE564" s="447"/>
      <c r="AI564" s="405" t="s">
        <v>1927</v>
      </c>
      <c r="AJ564" s="406">
        <v>280612</v>
      </c>
      <c r="AQ564" s="325"/>
      <c r="AR564" s="384"/>
      <c r="AS564" s="384"/>
      <c r="AT564" s="384"/>
      <c r="AU564" s="384"/>
      <c r="AV564" s="384"/>
      <c r="AW564" s="384"/>
      <c r="AY564" s="447"/>
      <c r="AZ564" s="447"/>
      <c r="BA564" s="447"/>
    </row>
    <row r="565" spans="1:53" s="324" customFormat="1" ht="34.5" customHeight="1">
      <c r="A565" s="384"/>
      <c r="B565" s="384"/>
      <c r="C565" s="384"/>
      <c r="D565" s="447"/>
      <c r="E565" s="448"/>
      <c r="F565" s="447"/>
      <c r="G565" s="447"/>
      <c r="H565" s="447"/>
      <c r="I565" s="447"/>
      <c r="J565" s="447"/>
      <c r="K565" s="447"/>
      <c r="L565" s="447"/>
      <c r="M565" s="447"/>
      <c r="N565" s="447"/>
      <c r="O565" s="447"/>
      <c r="P565" s="447"/>
      <c r="Q565" s="447"/>
      <c r="R565" s="447"/>
      <c r="S565" s="447"/>
      <c r="T565" s="447"/>
      <c r="U565" s="384"/>
      <c r="V565" s="384"/>
      <c r="W565" s="384"/>
      <c r="X565" s="384"/>
      <c r="Y565" s="384"/>
      <c r="Z565" s="384"/>
      <c r="AA565" s="384"/>
      <c r="AB565" s="384"/>
      <c r="AE565" s="447"/>
      <c r="AI565" s="405" t="s">
        <v>1928</v>
      </c>
      <c r="AJ565" s="406">
        <v>280613</v>
      </c>
      <c r="AQ565" s="325"/>
      <c r="AR565" s="384"/>
      <c r="AS565" s="384"/>
      <c r="AT565" s="384"/>
      <c r="AU565" s="384"/>
      <c r="AV565" s="384"/>
      <c r="AW565" s="384"/>
      <c r="AY565" s="447"/>
      <c r="AZ565" s="447"/>
      <c r="BA565" s="447"/>
    </row>
    <row r="566" spans="1:53" s="324" customFormat="1" ht="34.5" customHeight="1">
      <c r="A566" s="384"/>
      <c r="B566" s="384"/>
      <c r="C566" s="384"/>
      <c r="D566" s="447"/>
      <c r="E566" s="448"/>
      <c r="F566" s="447"/>
      <c r="G566" s="447"/>
      <c r="H566" s="447"/>
      <c r="I566" s="447"/>
      <c r="J566" s="447"/>
      <c r="K566" s="447"/>
      <c r="L566" s="447"/>
      <c r="M566" s="447"/>
      <c r="N566" s="447"/>
      <c r="O566" s="447"/>
      <c r="P566" s="447"/>
      <c r="Q566" s="447"/>
      <c r="R566" s="447"/>
      <c r="S566" s="447"/>
      <c r="T566" s="447"/>
      <c r="U566" s="384"/>
      <c r="V566" s="384"/>
      <c r="W566" s="384"/>
      <c r="X566" s="384"/>
      <c r="Y566" s="384"/>
      <c r="Z566" s="384"/>
      <c r="AA566" s="384"/>
      <c r="AB566" s="384"/>
      <c r="AE566" s="447"/>
      <c r="AI566" s="405" t="s">
        <v>1929</v>
      </c>
      <c r="AJ566" s="406">
        <v>280614</v>
      </c>
      <c r="AQ566" s="325"/>
      <c r="AR566" s="384"/>
      <c r="AS566" s="384"/>
      <c r="AT566" s="384"/>
      <c r="AU566" s="384"/>
      <c r="AV566" s="384"/>
      <c r="AW566" s="384"/>
      <c r="AY566" s="447"/>
      <c r="AZ566" s="447"/>
      <c r="BA566" s="447"/>
    </row>
    <row r="567" spans="1:53" s="324" customFormat="1" ht="34.5" customHeight="1">
      <c r="A567" s="384"/>
      <c r="B567" s="384"/>
      <c r="C567" s="384"/>
      <c r="D567" s="447"/>
      <c r="E567" s="448"/>
      <c r="F567" s="447"/>
      <c r="G567" s="447"/>
      <c r="H567" s="447"/>
      <c r="I567" s="447"/>
      <c r="J567" s="447"/>
      <c r="K567" s="447"/>
      <c r="L567" s="447"/>
      <c r="M567" s="447"/>
      <c r="N567" s="447"/>
      <c r="O567" s="447"/>
      <c r="P567" s="447"/>
      <c r="Q567" s="447"/>
      <c r="R567" s="447"/>
      <c r="S567" s="447"/>
      <c r="T567" s="447"/>
      <c r="U567" s="384"/>
      <c r="V567" s="384"/>
      <c r="W567" s="384"/>
      <c r="X567" s="384"/>
      <c r="Y567" s="384"/>
      <c r="Z567" s="384"/>
      <c r="AA567" s="384"/>
      <c r="AB567" s="384"/>
      <c r="AE567" s="447"/>
      <c r="AI567" s="405" t="s">
        <v>1930</v>
      </c>
      <c r="AJ567" s="406">
        <v>280616</v>
      </c>
      <c r="AQ567" s="325"/>
      <c r="AR567" s="384"/>
      <c r="AS567" s="384"/>
      <c r="AT567" s="384"/>
      <c r="AU567" s="384"/>
      <c r="AV567" s="384"/>
      <c r="AW567" s="384"/>
      <c r="AY567" s="447"/>
      <c r="AZ567" s="447"/>
      <c r="BA567" s="447"/>
    </row>
    <row r="568" spans="1:53" s="324" customFormat="1" ht="34.5" customHeight="1">
      <c r="A568" s="384"/>
      <c r="B568" s="384"/>
      <c r="C568" s="384"/>
      <c r="D568" s="447"/>
      <c r="E568" s="448"/>
      <c r="F568" s="447"/>
      <c r="G568" s="447"/>
      <c r="H568" s="447"/>
      <c r="I568" s="447"/>
      <c r="J568" s="447"/>
      <c r="K568" s="447"/>
      <c r="L568" s="447"/>
      <c r="M568" s="447"/>
      <c r="N568" s="447"/>
      <c r="O568" s="447"/>
      <c r="P568" s="447"/>
      <c r="Q568" s="447"/>
      <c r="R568" s="447"/>
      <c r="S568" s="447"/>
      <c r="T568" s="447"/>
      <c r="U568" s="384"/>
      <c r="V568" s="384"/>
      <c r="W568" s="384"/>
      <c r="X568" s="384"/>
      <c r="Y568" s="384"/>
      <c r="Z568" s="384"/>
      <c r="AA568" s="384"/>
      <c r="AB568" s="384"/>
      <c r="AE568" s="447"/>
      <c r="AI568" s="405" t="s">
        <v>1931</v>
      </c>
      <c r="AJ568" s="406">
        <v>280617</v>
      </c>
      <c r="AQ568" s="325"/>
      <c r="AR568" s="384"/>
      <c r="AS568" s="384"/>
      <c r="AT568" s="384"/>
      <c r="AU568" s="384"/>
      <c r="AV568" s="384"/>
      <c r="AW568" s="384"/>
      <c r="AY568" s="447"/>
      <c r="AZ568" s="447"/>
      <c r="BA568" s="447"/>
    </row>
    <row r="569" spans="1:53" s="324" customFormat="1" ht="34.5" customHeight="1">
      <c r="A569" s="384"/>
      <c r="B569" s="384"/>
      <c r="C569" s="384"/>
      <c r="D569" s="447"/>
      <c r="E569" s="448"/>
      <c r="F569" s="447"/>
      <c r="G569" s="447"/>
      <c r="H569" s="447"/>
      <c r="I569" s="447"/>
      <c r="J569" s="447"/>
      <c r="K569" s="447"/>
      <c r="L569" s="447"/>
      <c r="M569" s="447"/>
      <c r="N569" s="447"/>
      <c r="O569" s="447"/>
      <c r="P569" s="447"/>
      <c r="Q569" s="447"/>
      <c r="R569" s="447"/>
      <c r="S569" s="447"/>
      <c r="T569" s="447"/>
      <c r="U569" s="384"/>
      <c r="V569" s="384"/>
      <c r="W569" s="384"/>
      <c r="X569" s="384"/>
      <c r="Y569" s="384"/>
      <c r="Z569" s="384"/>
      <c r="AA569" s="384"/>
      <c r="AB569" s="384"/>
      <c r="AE569" s="447"/>
      <c r="AI569" s="405" t="s">
        <v>1932</v>
      </c>
      <c r="AJ569" s="406">
        <v>280642</v>
      </c>
      <c r="AQ569" s="325"/>
      <c r="AR569" s="384"/>
      <c r="AS569" s="384"/>
      <c r="AT569" s="384"/>
      <c r="AU569" s="384"/>
      <c r="AV569" s="384"/>
      <c r="AW569" s="384"/>
      <c r="AY569" s="447"/>
      <c r="AZ569" s="447"/>
      <c r="BA569" s="447"/>
    </row>
    <row r="570" spans="1:53" s="324" customFormat="1" ht="34.5" customHeight="1">
      <c r="A570" s="384"/>
      <c r="B570" s="384"/>
      <c r="C570" s="384"/>
      <c r="D570" s="447"/>
      <c r="E570" s="448"/>
      <c r="F570" s="447"/>
      <c r="G570" s="447"/>
      <c r="H570" s="447"/>
      <c r="I570" s="447"/>
      <c r="J570" s="447"/>
      <c r="K570" s="447"/>
      <c r="L570" s="447"/>
      <c r="M570" s="447"/>
      <c r="N570" s="447"/>
      <c r="O570" s="447"/>
      <c r="P570" s="447"/>
      <c r="Q570" s="447"/>
      <c r="R570" s="447"/>
      <c r="S570" s="447"/>
      <c r="T570" s="447"/>
      <c r="U570" s="384"/>
      <c r="V570" s="384"/>
      <c r="W570" s="384"/>
      <c r="X570" s="384"/>
      <c r="Y570" s="384"/>
      <c r="Z570" s="384"/>
      <c r="AA570" s="384"/>
      <c r="AB570" s="384"/>
      <c r="AE570" s="447"/>
      <c r="AI570" s="405" t="s">
        <v>1804</v>
      </c>
      <c r="AJ570" s="406">
        <v>280654</v>
      </c>
      <c r="AQ570" s="325"/>
      <c r="AR570" s="384"/>
      <c r="AS570" s="384"/>
      <c r="AT570" s="384"/>
      <c r="AU570" s="384"/>
      <c r="AV570" s="384"/>
      <c r="AW570" s="384"/>
      <c r="AY570" s="447"/>
      <c r="AZ570" s="447"/>
      <c r="BA570" s="447"/>
    </row>
    <row r="571" spans="1:53" s="324" customFormat="1" ht="34.5" customHeight="1">
      <c r="A571" s="384"/>
      <c r="B571" s="384"/>
      <c r="C571" s="384"/>
      <c r="D571" s="447"/>
      <c r="E571" s="448"/>
      <c r="F571" s="447"/>
      <c r="G571" s="447"/>
      <c r="H571" s="447"/>
      <c r="I571" s="447"/>
      <c r="J571" s="447"/>
      <c r="K571" s="447"/>
      <c r="L571" s="447"/>
      <c r="M571" s="447"/>
      <c r="N571" s="447"/>
      <c r="O571" s="447"/>
      <c r="P571" s="447"/>
      <c r="Q571" s="447"/>
      <c r="R571" s="447"/>
      <c r="S571" s="447"/>
      <c r="T571" s="447"/>
      <c r="U571" s="384"/>
      <c r="V571" s="384"/>
      <c r="W571" s="384"/>
      <c r="X571" s="384"/>
      <c r="Y571" s="384"/>
      <c r="Z571" s="384"/>
      <c r="AA571" s="384"/>
      <c r="AB571" s="384"/>
      <c r="AE571" s="447"/>
      <c r="AI571" s="405" t="s">
        <v>1933</v>
      </c>
      <c r="AJ571" s="406">
        <v>280700</v>
      </c>
      <c r="AQ571" s="325"/>
      <c r="AR571" s="384"/>
      <c r="AS571" s="384"/>
      <c r="AT571" s="384"/>
      <c r="AU571" s="384"/>
      <c r="AV571" s="384"/>
      <c r="AW571" s="384"/>
      <c r="AY571" s="447"/>
      <c r="AZ571" s="447"/>
      <c r="BA571" s="447"/>
    </row>
    <row r="572" spans="1:53" s="324" customFormat="1" ht="34.5" customHeight="1">
      <c r="A572" s="384"/>
      <c r="B572" s="384"/>
      <c r="C572" s="384"/>
      <c r="D572" s="447"/>
      <c r="E572" s="448"/>
      <c r="F572" s="447"/>
      <c r="G572" s="447"/>
      <c r="H572" s="447"/>
      <c r="I572" s="447"/>
      <c r="J572" s="447"/>
      <c r="K572" s="447"/>
      <c r="L572" s="447"/>
      <c r="M572" s="447"/>
      <c r="N572" s="447"/>
      <c r="O572" s="447"/>
      <c r="P572" s="447"/>
      <c r="Q572" s="447"/>
      <c r="R572" s="447"/>
      <c r="S572" s="447"/>
      <c r="T572" s="447"/>
      <c r="U572" s="384"/>
      <c r="V572" s="384"/>
      <c r="W572" s="384"/>
      <c r="X572" s="384"/>
      <c r="Y572" s="384"/>
      <c r="Z572" s="384"/>
      <c r="AA572" s="384"/>
      <c r="AB572" s="384"/>
      <c r="AE572" s="447"/>
      <c r="AI572" s="405" t="s">
        <v>1934</v>
      </c>
      <c r="AJ572" s="406">
        <v>280701</v>
      </c>
      <c r="AQ572" s="325"/>
      <c r="AR572" s="384"/>
      <c r="AS572" s="384"/>
      <c r="AT572" s="384"/>
      <c r="AU572" s="384"/>
      <c r="AV572" s="384"/>
      <c r="AW572" s="384"/>
      <c r="AY572" s="447"/>
      <c r="AZ572" s="447"/>
      <c r="BA572" s="447"/>
    </row>
    <row r="573" spans="1:53" s="324" customFormat="1" ht="34.5" customHeight="1">
      <c r="A573" s="384"/>
      <c r="B573" s="384"/>
      <c r="C573" s="384"/>
      <c r="D573" s="447"/>
      <c r="E573" s="448"/>
      <c r="F573" s="447"/>
      <c r="G573" s="447"/>
      <c r="H573" s="447"/>
      <c r="I573" s="447"/>
      <c r="J573" s="447"/>
      <c r="K573" s="447"/>
      <c r="L573" s="447"/>
      <c r="M573" s="447"/>
      <c r="N573" s="447"/>
      <c r="O573" s="447"/>
      <c r="P573" s="447"/>
      <c r="Q573" s="447"/>
      <c r="R573" s="447"/>
      <c r="S573" s="447"/>
      <c r="T573" s="447"/>
      <c r="U573" s="384"/>
      <c r="V573" s="384"/>
      <c r="W573" s="384"/>
      <c r="X573" s="384"/>
      <c r="Y573" s="384"/>
      <c r="Z573" s="384"/>
      <c r="AA573" s="384"/>
      <c r="AB573" s="384"/>
      <c r="AE573" s="447"/>
      <c r="AI573" s="405" t="s">
        <v>1935</v>
      </c>
      <c r="AJ573" s="406">
        <v>280702</v>
      </c>
      <c r="AQ573" s="325"/>
      <c r="AR573" s="384"/>
      <c r="AS573" s="384"/>
      <c r="AT573" s="384"/>
      <c r="AU573" s="384"/>
      <c r="AV573" s="384"/>
      <c r="AW573" s="384"/>
      <c r="AY573" s="447"/>
      <c r="AZ573" s="447"/>
      <c r="BA573" s="447"/>
    </row>
    <row r="574" spans="1:53" s="324" customFormat="1" ht="34.5" customHeight="1">
      <c r="A574" s="384"/>
      <c r="B574" s="384"/>
      <c r="C574" s="384"/>
      <c r="D574" s="447"/>
      <c r="E574" s="448"/>
      <c r="F574" s="447"/>
      <c r="G574" s="447"/>
      <c r="H574" s="447"/>
      <c r="I574" s="447"/>
      <c r="J574" s="447"/>
      <c r="K574" s="447"/>
      <c r="L574" s="447"/>
      <c r="M574" s="447"/>
      <c r="N574" s="447"/>
      <c r="O574" s="447"/>
      <c r="P574" s="447"/>
      <c r="Q574" s="447"/>
      <c r="R574" s="447"/>
      <c r="S574" s="447"/>
      <c r="T574" s="447"/>
      <c r="U574" s="384"/>
      <c r="V574" s="384"/>
      <c r="W574" s="384"/>
      <c r="X574" s="384"/>
      <c r="Y574" s="384"/>
      <c r="Z574" s="384"/>
      <c r="AA574" s="384"/>
      <c r="AB574" s="384"/>
      <c r="AE574" s="447"/>
      <c r="AI574" s="405" t="s">
        <v>1936</v>
      </c>
      <c r="AJ574" s="406">
        <v>280703</v>
      </c>
      <c r="AQ574" s="325"/>
      <c r="AR574" s="384"/>
      <c r="AS574" s="384"/>
      <c r="AT574" s="384"/>
      <c r="AU574" s="384"/>
      <c r="AV574" s="384"/>
      <c r="AW574" s="384"/>
      <c r="AY574" s="447"/>
      <c r="AZ574" s="447"/>
      <c r="BA574" s="447"/>
    </row>
    <row r="575" spans="1:53" s="324" customFormat="1" ht="34.5" customHeight="1">
      <c r="A575" s="384"/>
      <c r="B575" s="384"/>
      <c r="C575" s="384"/>
      <c r="D575" s="447"/>
      <c r="E575" s="448"/>
      <c r="F575" s="447"/>
      <c r="G575" s="447"/>
      <c r="H575" s="447"/>
      <c r="I575" s="447"/>
      <c r="J575" s="447"/>
      <c r="K575" s="447"/>
      <c r="L575" s="447"/>
      <c r="M575" s="447"/>
      <c r="N575" s="447"/>
      <c r="O575" s="447"/>
      <c r="P575" s="447"/>
      <c r="Q575" s="447"/>
      <c r="R575" s="447"/>
      <c r="S575" s="447"/>
      <c r="T575" s="447"/>
      <c r="U575" s="384"/>
      <c r="V575" s="384"/>
      <c r="W575" s="384"/>
      <c r="X575" s="384"/>
      <c r="Y575" s="384"/>
      <c r="Z575" s="384"/>
      <c r="AA575" s="384"/>
      <c r="AB575" s="384"/>
      <c r="AE575" s="447"/>
      <c r="AI575" s="405" t="s">
        <v>1937</v>
      </c>
      <c r="AJ575" s="406">
        <v>280704</v>
      </c>
      <c r="AQ575" s="325"/>
      <c r="AR575" s="384"/>
      <c r="AS575" s="384"/>
      <c r="AT575" s="384"/>
      <c r="AU575" s="384"/>
      <c r="AV575" s="384"/>
      <c r="AW575" s="384"/>
      <c r="AY575" s="447"/>
      <c r="AZ575" s="447"/>
      <c r="BA575" s="447"/>
    </row>
    <row r="576" spans="1:53" s="324" customFormat="1" ht="34.5" customHeight="1">
      <c r="A576" s="384"/>
      <c r="B576" s="384"/>
      <c r="C576" s="384"/>
      <c r="D576" s="447"/>
      <c r="E576" s="448"/>
      <c r="F576" s="447"/>
      <c r="G576" s="447"/>
      <c r="H576" s="447"/>
      <c r="I576" s="447"/>
      <c r="J576" s="447"/>
      <c r="K576" s="447"/>
      <c r="L576" s="447"/>
      <c r="M576" s="447"/>
      <c r="N576" s="447"/>
      <c r="O576" s="447"/>
      <c r="P576" s="447"/>
      <c r="Q576" s="447"/>
      <c r="R576" s="447"/>
      <c r="S576" s="447"/>
      <c r="T576" s="447"/>
      <c r="U576" s="384"/>
      <c r="V576" s="384"/>
      <c r="W576" s="384"/>
      <c r="X576" s="384"/>
      <c r="Y576" s="384"/>
      <c r="Z576" s="384"/>
      <c r="AA576" s="384"/>
      <c r="AB576" s="384"/>
      <c r="AE576" s="447"/>
      <c r="AI576" s="405" t="s">
        <v>1938</v>
      </c>
      <c r="AJ576" s="406">
        <v>280705</v>
      </c>
      <c r="AQ576" s="325"/>
      <c r="AR576" s="384"/>
      <c r="AS576" s="384"/>
      <c r="AT576" s="384"/>
      <c r="AU576" s="384"/>
      <c r="AV576" s="384"/>
      <c r="AW576" s="384"/>
      <c r="AY576" s="447"/>
      <c r="AZ576" s="447"/>
      <c r="BA576" s="447"/>
    </row>
    <row r="577" spans="1:53" s="324" customFormat="1" ht="34.5" customHeight="1">
      <c r="A577" s="384"/>
      <c r="B577" s="384"/>
      <c r="C577" s="384"/>
      <c r="D577" s="447"/>
      <c r="E577" s="448"/>
      <c r="F577" s="447"/>
      <c r="G577" s="447"/>
      <c r="H577" s="447"/>
      <c r="I577" s="447"/>
      <c r="J577" s="447"/>
      <c r="K577" s="447"/>
      <c r="L577" s="447"/>
      <c r="M577" s="447"/>
      <c r="N577" s="447"/>
      <c r="O577" s="447"/>
      <c r="P577" s="447"/>
      <c r="Q577" s="447"/>
      <c r="R577" s="447"/>
      <c r="S577" s="447"/>
      <c r="T577" s="447"/>
      <c r="U577" s="384"/>
      <c r="V577" s="384"/>
      <c r="W577" s="384"/>
      <c r="X577" s="384"/>
      <c r="Y577" s="384"/>
      <c r="Z577" s="384"/>
      <c r="AA577" s="384"/>
      <c r="AB577" s="384"/>
      <c r="AE577" s="447"/>
      <c r="AI577" s="405" t="s">
        <v>1939</v>
      </c>
      <c r="AJ577" s="406">
        <v>280706</v>
      </c>
      <c r="AQ577" s="325"/>
      <c r="AR577" s="384"/>
      <c r="AS577" s="384"/>
      <c r="AT577" s="384"/>
      <c r="AU577" s="384"/>
      <c r="AV577" s="384"/>
      <c r="AW577" s="384"/>
      <c r="AY577" s="447"/>
      <c r="AZ577" s="447"/>
      <c r="BA577" s="447"/>
    </row>
    <row r="578" spans="1:53" s="324" customFormat="1" ht="34.5" customHeight="1">
      <c r="A578" s="384"/>
      <c r="B578" s="384"/>
      <c r="C578" s="384"/>
      <c r="D578" s="447"/>
      <c r="E578" s="448"/>
      <c r="F578" s="447"/>
      <c r="G578" s="447"/>
      <c r="H578" s="447"/>
      <c r="I578" s="447"/>
      <c r="J578" s="447"/>
      <c r="K578" s="447"/>
      <c r="L578" s="447"/>
      <c r="M578" s="447"/>
      <c r="N578" s="447"/>
      <c r="O578" s="447"/>
      <c r="P578" s="447"/>
      <c r="Q578" s="447"/>
      <c r="R578" s="447"/>
      <c r="S578" s="447"/>
      <c r="T578" s="447"/>
      <c r="U578" s="384"/>
      <c r="V578" s="384"/>
      <c r="W578" s="384"/>
      <c r="X578" s="384"/>
      <c r="Y578" s="384"/>
      <c r="Z578" s="384"/>
      <c r="AA578" s="384"/>
      <c r="AB578" s="384"/>
      <c r="AE578" s="447"/>
      <c r="AI578" s="405" t="s">
        <v>1940</v>
      </c>
      <c r="AJ578" s="406">
        <v>280707</v>
      </c>
      <c r="AQ578" s="325"/>
      <c r="AR578" s="384"/>
      <c r="AS578" s="384"/>
      <c r="AT578" s="384"/>
      <c r="AU578" s="384"/>
      <c r="AV578" s="384"/>
      <c r="AW578" s="384"/>
      <c r="AY578" s="447"/>
      <c r="AZ578" s="447"/>
      <c r="BA578" s="447"/>
    </row>
    <row r="579" spans="1:53" s="324" customFormat="1" ht="34.5" customHeight="1">
      <c r="A579" s="384"/>
      <c r="B579" s="384"/>
      <c r="C579" s="384"/>
      <c r="D579" s="447"/>
      <c r="E579" s="448"/>
      <c r="F579" s="447"/>
      <c r="G579" s="447"/>
      <c r="H579" s="447"/>
      <c r="I579" s="447"/>
      <c r="J579" s="447"/>
      <c r="K579" s="447"/>
      <c r="L579" s="447"/>
      <c r="M579" s="447"/>
      <c r="N579" s="447"/>
      <c r="O579" s="447"/>
      <c r="P579" s="447"/>
      <c r="Q579" s="447"/>
      <c r="R579" s="447"/>
      <c r="S579" s="447"/>
      <c r="T579" s="447"/>
      <c r="U579" s="384"/>
      <c r="V579" s="384"/>
      <c r="W579" s="384"/>
      <c r="X579" s="384"/>
      <c r="Y579" s="384"/>
      <c r="Z579" s="384"/>
      <c r="AA579" s="384"/>
      <c r="AB579" s="384"/>
      <c r="AE579" s="447"/>
      <c r="AI579" s="405" t="s">
        <v>1941</v>
      </c>
      <c r="AJ579" s="406">
        <v>280708</v>
      </c>
      <c r="AQ579" s="325"/>
      <c r="AR579" s="384"/>
      <c r="AS579" s="384"/>
      <c r="AT579" s="384"/>
      <c r="AU579" s="384"/>
      <c r="AV579" s="384"/>
      <c r="AW579" s="384"/>
      <c r="AY579" s="447"/>
      <c r="AZ579" s="447"/>
      <c r="BA579" s="447"/>
    </row>
    <row r="580" spans="1:53" s="324" customFormat="1" ht="34.5" customHeight="1">
      <c r="A580" s="384"/>
      <c r="B580" s="384"/>
      <c r="C580" s="384"/>
      <c r="D580" s="447"/>
      <c r="E580" s="448"/>
      <c r="F580" s="447"/>
      <c r="G580" s="447"/>
      <c r="H580" s="447"/>
      <c r="I580" s="447"/>
      <c r="J580" s="447"/>
      <c r="K580" s="447"/>
      <c r="L580" s="447"/>
      <c r="M580" s="447"/>
      <c r="N580" s="447"/>
      <c r="O580" s="447"/>
      <c r="P580" s="447"/>
      <c r="Q580" s="447"/>
      <c r="R580" s="447"/>
      <c r="S580" s="447"/>
      <c r="T580" s="447"/>
      <c r="U580" s="384"/>
      <c r="V580" s="384"/>
      <c r="W580" s="384"/>
      <c r="X580" s="384"/>
      <c r="Y580" s="384"/>
      <c r="Z580" s="384"/>
      <c r="AA580" s="384"/>
      <c r="AB580" s="384"/>
      <c r="AE580" s="447"/>
      <c r="AI580" s="405" t="s">
        <v>1942</v>
      </c>
      <c r="AJ580" s="406">
        <v>280709</v>
      </c>
      <c r="AQ580" s="325"/>
      <c r="AR580" s="384"/>
      <c r="AS580" s="384"/>
      <c r="AT580" s="384"/>
      <c r="AU580" s="384"/>
      <c r="AV580" s="384"/>
      <c r="AW580" s="384"/>
      <c r="AY580" s="447"/>
      <c r="AZ580" s="447"/>
      <c r="BA580" s="447"/>
    </row>
    <row r="581" spans="1:53" s="324" customFormat="1" ht="34.5" customHeight="1">
      <c r="A581" s="384"/>
      <c r="B581" s="384"/>
      <c r="C581" s="384"/>
      <c r="D581" s="447"/>
      <c r="E581" s="448"/>
      <c r="F581" s="447"/>
      <c r="G581" s="447"/>
      <c r="H581" s="447"/>
      <c r="I581" s="447"/>
      <c r="J581" s="447"/>
      <c r="K581" s="447"/>
      <c r="L581" s="447"/>
      <c r="M581" s="447"/>
      <c r="N581" s="447"/>
      <c r="O581" s="447"/>
      <c r="P581" s="447"/>
      <c r="Q581" s="447"/>
      <c r="R581" s="447"/>
      <c r="S581" s="447"/>
      <c r="T581" s="447"/>
      <c r="U581" s="384"/>
      <c r="V581" s="384"/>
      <c r="W581" s="384"/>
      <c r="X581" s="384"/>
      <c r="Y581" s="384"/>
      <c r="Z581" s="384"/>
      <c r="AA581" s="384"/>
      <c r="AB581" s="384"/>
      <c r="AE581" s="447"/>
      <c r="AI581" s="405" t="s">
        <v>1943</v>
      </c>
      <c r="AJ581" s="406">
        <v>280710</v>
      </c>
      <c r="AQ581" s="325"/>
      <c r="AR581" s="384"/>
      <c r="AS581" s="384"/>
      <c r="AT581" s="384"/>
      <c r="AU581" s="384"/>
      <c r="AV581" s="384"/>
      <c r="AW581" s="384"/>
      <c r="AY581" s="447"/>
      <c r="AZ581" s="447"/>
      <c r="BA581" s="447"/>
    </row>
    <row r="582" spans="1:53" s="324" customFormat="1" ht="34.5" customHeight="1">
      <c r="A582" s="384"/>
      <c r="B582" s="384"/>
      <c r="C582" s="384"/>
      <c r="D582" s="447"/>
      <c r="E582" s="448"/>
      <c r="F582" s="447"/>
      <c r="G582" s="447"/>
      <c r="H582" s="447"/>
      <c r="I582" s="447"/>
      <c r="J582" s="447"/>
      <c r="K582" s="447"/>
      <c r="L582" s="447"/>
      <c r="M582" s="447"/>
      <c r="N582" s="447"/>
      <c r="O582" s="447"/>
      <c r="P582" s="447"/>
      <c r="Q582" s="447"/>
      <c r="R582" s="447"/>
      <c r="S582" s="447"/>
      <c r="T582" s="447"/>
      <c r="U582" s="384"/>
      <c r="V582" s="384"/>
      <c r="W582" s="384"/>
      <c r="X582" s="384"/>
      <c r="Y582" s="384"/>
      <c r="Z582" s="384"/>
      <c r="AA582" s="384"/>
      <c r="AB582" s="384"/>
      <c r="AE582" s="447"/>
      <c r="AI582" s="405" t="s">
        <v>1944</v>
      </c>
      <c r="AJ582" s="406">
        <v>280711</v>
      </c>
      <c r="AQ582" s="325"/>
      <c r="AR582" s="384"/>
      <c r="AS582" s="384"/>
      <c r="AT582" s="384"/>
      <c r="AU582" s="384"/>
      <c r="AV582" s="384"/>
      <c r="AW582" s="384"/>
      <c r="AY582" s="447"/>
      <c r="AZ582" s="447"/>
      <c r="BA582" s="447"/>
    </row>
    <row r="583" spans="1:53" s="324" customFormat="1" ht="34.5" customHeight="1">
      <c r="A583" s="384"/>
      <c r="B583" s="384"/>
      <c r="C583" s="384"/>
      <c r="D583" s="447"/>
      <c r="E583" s="448"/>
      <c r="F583" s="447"/>
      <c r="G583" s="447"/>
      <c r="H583" s="447"/>
      <c r="I583" s="447"/>
      <c r="J583" s="447"/>
      <c r="K583" s="447"/>
      <c r="L583" s="447"/>
      <c r="M583" s="447"/>
      <c r="N583" s="447"/>
      <c r="O583" s="447"/>
      <c r="P583" s="447"/>
      <c r="Q583" s="447"/>
      <c r="R583" s="447"/>
      <c r="S583" s="447"/>
      <c r="T583" s="447"/>
      <c r="U583" s="384"/>
      <c r="V583" s="384"/>
      <c r="W583" s="384"/>
      <c r="X583" s="384"/>
      <c r="Y583" s="384"/>
      <c r="Z583" s="384"/>
      <c r="AA583" s="384"/>
      <c r="AB583" s="384"/>
      <c r="AE583" s="447"/>
      <c r="AI583" s="405" t="s">
        <v>1945</v>
      </c>
      <c r="AJ583" s="406">
        <v>280712</v>
      </c>
      <c r="AQ583" s="325"/>
      <c r="AR583" s="384"/>
      <c r="AS583" s="384"/>
      <c r="AT583" s="384"/>
      <c r="AU583" s="384"/>
      <c r="AV583" s="384"/>
      <c r="AW583" s="384"/>
      <c r="AY583" s="447"/>
      <c r="AZ583" s="447"/>
      <c r="BA583" s="447"/>
    </row>
    <row r="584" spans="1:53" s="324" customFormat="1" ht="34.5" customHeight="1">
      <c r="A584" s="384"/>
      <c r="B584" s="384"/>
      <c r="C584" s="384"/>
      <c r="D584" s="447"/>
      <c r="E584" s="448"/>
      <c r="F584" s="447"/>
      <c r="G584" s="447"/>
      <c r="H584" s="447"/>
      <c r="I584" s="447"/>
      <c r="J584" s="447"/>
      <c r="K584" s="447"/>
      <c r="L584" s="447"/>
      <c r="M584" s="447"/>
      <c r="N584" s="447"/>
      <c r="O584" s="447"/>
      <c r="P584" s="447"/>
      <c r="Q584" s="447"/>
      <c r="R584" s="447"/>
      <c r="S584" s="447"/>
      <c r="T584" s="447"/>
      <c r="U584" s="384"/>
      <c r="V584" s="384"/>
      <c r="W584" s="384"/>
      <c r="X584" s="384"/>
      <c r="Y584" s="384"/>
      <c r="Z584" s="384"/>
      <c r="AA584" s="384"/>
      <c r="AB584" s="384"/>
      <c r="AE584" s="447"/>
      <c r="AI584" s="405" t="s">
        <v>1946</v>
      </c>
      <c r="AJ584" s="406">
        <v>280713</v>
      </c>
      <c r="AQ584" s="325"/>
      <c r="AR584" s="384"/>
      <c r="AS584" s="384"/>
      <c r="AT584" s="384"/>
      <c r="AU584" s="384"/>
      <c r="AV584" s="384"/>
      <c r="AW584" s="384"/>
      <c r="AY584" s="447"/>
      <c r="AZ584" s="447"/>
      <c r="BA584" s="447"/>
    </row>
    <row r="585" spans="1:53" s="324" customFormat="1" ht="34.5" customHeight="1">
      <c r="A585" s="384"/>
      <c r="B585" s="384"/>
      <c r="C585" s="384"/>
      <c r="D585" s="447"/>
      <c r="E585" s="448"/>
      <c r="F585" s="447"/>
      <c r="G585" s="447"/>
      <c r="H585" s="447"/>
      <c r="I585" s="447"/>
      <c r="J585" s="447"/>
      <c r="K585" s="447"/>
      <c r="L585" s="447"/>
      <c r="M585" s="447"/>
      <c r="N585" s="447"/>
      <c r="O585" s="447"/>
      <c r="P585" s="447"/>
      <c r="Q585" s="447"/>
      <c r="R585" s="447"/>
      <c r="S585" s="447"/>
      <c r="T585" s="447"/>
      <c r="U585" s="384"/>
      <c r="V585" s="384"/>
      <c r="W585" s="384"/>
      <c r="X585" s="384"/>
      <c r="Y585" s="384"/>
      <c r="Z585" s="384"/>
      <c r="AA585" s="384"/>
      <c r="AB585" s="384"/>
      <c r="AE585" s="447"/>
      <c r="AI585" s="405" t="s">
        <v>1947</v>
      </c>
      <c r="AJ585" s="406">
        <v>280714</v>
      </c>
      <c r="AQ585" s="325"/>
      <c r="AR585" s="384"/>
      <c r="AS585" s="384"/>
      <c r="AT585" s="384"/>
      <c r="AU585" s="384"/>
      <c r="AV585" s="384"/>
      <c r="AW585" s="384"/>
      <c r="AY585" s="447"/>
      <c r="AZ585" s="447"/>
      <c r="BA585" s="447"/>
    </row>
    <row r="586" spans="1:53" s="324" customFormat="1" ht="34.5" customHeight="1">
      <c r="A586" s="384"/>
      <c r="B586" s="384"/>
      <c r="C586" s="384"/>
      <c r="D586" s="447"/>
      <c r="E586" s="448"/>
      <c r="F586" s="447"/>
      <c r="G586" s="447"/>
      <c r="H586" s="447"/>
      <c r="I586" s="447"/>
      <c r="J586" s="447"/>
      <c r="K586" s="447"/>
      <c r="L586" s="447"/>
      <c r="M586" s="447"/>
      <c r="N586" s="447"/>
      <c r="O586" s="447"/>
      <c r="P586" s="447"/>
      <c r="Q586" s="447"/>
      <c r="R586" s="447"/>
      <c r="S586" s="447"/>
      <c r="T586" s="447"/>
      <c r="U586" s="384"/>
      <c r="V586" s="384"/>
      <c r="W586" s="384"/>
      <c r="X586" s="384"/>
      <c r="Y586" s="384"/>
      <c r="Z586" s="384"/>
      <c r="AA586" s="384"/>
      <c r="AB586" s="384"/>
      <c r="AE586" s="447"/>
      <c r="AI586" s="405" t="s">
        <v>1948</v>
      </c>
      <c r="AJ586" s="406">
        <v>280715</v>
      </c>
      <c r="AQ586" s="325"/>
      <c r="AR586" s="384"/>
      <c r="AS586" s="384"/>
      <c r="AT586" s="384"/>
      <c r="AU586" s="384"/>
      <c r="AV586" s="384"/>
      <c r="AW586" s="384"/>
      <c r="AY586" s="447"/>
      <c r="AZ586" s="447"/>
      <c r="BA586" s="447"/>
    </row>
    <row r="587" spans="1:53" s="324" customFormat="1" ht="34.5" customHeight="1">
      <c r="A587" s="384"/>
      <c r="B587" s="384"/>
      <c r="C587" s="384"/>
      <c r="D587" s="447"/>
      <c r="E587" s="448"/>
      <c r="F587" s="447"/>
      <c r="G587" s="447"/>
      <c r="H587" s="447"/>
      <c r="I587" s="447"/>
      <c r="J587" s="447"/>
      <c r="K587" s="447"/>
      <c r="L587" s="447"/>
      <c r="M587" s="447"/>
      <c r="N587" s="447"/>
      <c r="O587" s="447"/>
      <c r="P587" s="447"/>
      <c r="Q587" s="447"/>
      <c r="R587" s="447"/>
      <c r="S587" s="447"/>
      <c r="T587" s="447"/>
      <c r="U587" s="384"/>
      <c r="V587" s="384"/>
      <c r="W587" s="384"/>
      <c r="X587" s="384"/>
      <c r="Y587" s="384"/>
      <c r="Z587" s="384"/>
      <c r="AA587" s="384"/>
      <c r="AB587" s="384"/>
      <c r="AE587" s="447"/>
      <c r="AI587" s="405" t="s">
        <v>1949</v>
      </c>
      <c r="AJ587" s="406">
        <v>280716</v>
      </c>
      <c r="AQ587" s="325"/>
      <c r="AR587" s="384"/>
      <c r="AS587" s="384"/>
      <c r="AT587" s="384"/>
      <c r="AU587" s="384"/>
      <c r="AV587" s="384"/>
      <c r="AW587" s="384"/>
      <c r="AY587" s="447"/>
      <c r="AZ587" s="447"/>
      <c r="BA587" s="447"/>
    </row>
    <row r="588" spans="1:53" s="324" customFormat="1" ht="34.5" customHeight="1">
      <c r="A588" s="384"/>
      <c r="B588" s="384"/>
      <c r="C588" s="384"/>
      <c r="D588" s="447"/>
      <c r="E588" s="448"/>
      <c r="F588" s="447"/>
      <c r="G588" s="447"/>
      <c r="H588" s="447"/>
      <c r="I588" s="447"/>
      <c r="J588" s="447"/>
      <c r="K588" s="447"/>
      <c r="L588" s="447"/>
      <c r="M588" s="447"/>
      <c r="N588" s="447"/>
      <c r="O588" s="447"/>
      <c r="P588" s="447"/>
      <c r="Q588" s="447"/>
      <c r="R588" s="447"/>
      <c r="S588" s="447"/>
      <c r="T588" s="447"/>
      <c r="U588" s="384"/>
      <c r="V588" s="384"/>
      <c r="W588" s="384"/>
      <c r="X588" s="384"/>
      <c r="Y588" s="384"/>
      <c r="Z588" s="384"/>
      <c r="AA588" s="384"/>
      <c r="AB588" s="384"/>
      <c r="AE588" s="447"/>
      <c r="AI588" s="405" t="s">
        <v>1950</v>
      </c>
      <c r="AJ588" s="406">
        <v>280717</v>
      </c>
      <c r="AQ588" s="325"/>
      <c r="AR588" s="384"/>
      <c r="AS588" s="384"/>
      <c r="AT588" s="384"/>
      <c r="AU588" s="384"/>
      <c r="AV588" s="384"/>
      <c r="AW588" s="384"/>
      <c r="AY588" s="447"/>
      <c r="AZ588" s="447"/>
      <c r="BA588" s="447"/>
    </row>
    <row r="589" spans="1:53" s="324" customFormat="1" ht="34.5" customHeight="1">
      <c r="A589" s="384"/>
      <c r="B589" s="384"/>
      <c r="C589" s="384"/>
      <c r="D589" s="447"/>
      <c r="E589" s="448"/>
      <c r="F589" s="447"/>
      <c r="G589" s="447"/>
      <c r="H589" s="447"/>
      <c r="I589" s="447"/>
      <c r="J589" s="447"/>
      <c r="K589" s="447"/>
      <c r="L589" s="447"/>
      <c r="M589" s="447"/>
      <c r="N589" s="447"/>
      <c r="O589" s="447"/>
      <c r="P589" s="447"/>
      <c r="Q589" s="447"/>
      <c r="R589" s="447"/>
      <c r="S589" s="447"/>
      <c r="T589" s="447"/>
      <c r="U589" s="384"/>
      <c r="V589" s="384"/>
      <c r="W589" s="384"/>
      <c r="X589" s="384"/>
      <c r="Y589" s="384"/>
      <c r="Z589" s="384"/>
      <c r="AA589" s="384"/>
      <c r="AB589" s="384"/>
      <c r="AE589" s="447"/>
      <c r="AI589" s="405" t="s">
        <v>1951</v>
      </c>
      <c r="AJ589" s="406">
        <v>280718</v>
      </c>
      <c r="AQ589" s="325"/>
      <c r="AR589" s="384"/>
      <c r="AS589" s="384"/>
      <c r="AT589" s="384"/>
      <c r="AU589" s="384"/>
      <c r="AV589" s="384"/>
      <c r="AW589" s="384"/>
      <c r="AY589" s="447"/>
      <c r="AZ589" s="447"/>
      <c r="BA589" s="447"/>
    </row>
    <row r="590" spans="1:53" s="324" customFormat="1" ht="34.5" customHeight="1">
      <c r="A590" s="384"/>
      <c r="B590" s="384"/>
      <c r="C590" s="384"/>
      <c r="D590" s="447"/>
      <c r="E590" s="448"/>
      <c r="F590" s="447"/>
      <c r="G590" s="447"/>
      <c r="H590" s="447"/>
      <c r="I590" s="447"/>
      <c r="J590" s="447"/>
      <c r="K590" s="447"/>
      <c r="L590" s="447"/>
      <c r="M590" s="447"/>
      <c r="N590" s="447"/>
      <c r="O590" s="447"/>
      <c r="P590" s="447"/>
      <c r="Q590" s="447"/>
      <c r="R590" s="447"/>
      <c r="S590" s="447"/>
      <c r="T590" s="447"/>
      <c r="U590" s="384"/>
      <c r="V590" s="384"/>
      <c r="W590" s="384"/>
      <c r="X590" s="384"/>
      <c r="Y590" s="384"/>
      <c r="Z590" s="384"/>
      <c r="AA590" s="384"/>
      <c r="AB590" s="384"/>
      <c r="AE590" s="447"/>
      <c r="AI590" s="405" t="s">
        <v>1952</v>
      </c>
      <c r="AJ590" s="406">
        <v>280719</v>
      </c>
      <c r="AQ590" s="325"/>
      <c r="AR590" s="384"/>
      <c r="AS590" s="384"/>
      <c r="AT590" s="384"/>
      <c r="AU590" s="384"/>
      <c r="AV590" s="384"/>
      <c r="AW590" s="384"/>
      <c r="AY590" s="447"/>
      <c r="AZ590" s="447"/>
      <c r="BA590" s="447"/>
    </row>
    <row r="591" spans="1:53" s="324" customFormat="1" ht="34.5" customHeight="1">
      <c r="A591" s="384"/>
      <c r="B591" s="384"/>
      <c r="C591" s="384"/>
      <c r="D591" s="447"/>
      <c r="E591" s="448"/>
      <c r="F591" s="447"/>
      <c r="G591" s="447"/>
      <c r="H591" s="447"/>
      <c r="I591" s="447"/>
      <c r="J591" s="447"/>
      <c r="K591" s="447"/>
      <c r="L591" s="447"/>
      <c r="M591" s="447"/>
      <c r="N591" s="447"/>
      <c r="O591" s="447"/>
      <c r="P591" s="447"/>
      <c r="Q591" s="447"/>
      <c r="R591" s="447"/>
      <c r="S591" s="447"/>
      <c r="T591" s="447"/>
      <c r="U591" s="384"/>
      <c r="V591" s="384"/>
      <c r="W591" s="384"/>
      <c r="X591" s="384"/>
      <c r="Y591" s="384"/>
      <c r="Z591" s="384"/>
      <c r="AA591" s="384"/>
      <c r="AB591" s="384"/>
      <c r="AE591" s="447"/>
      <c r="AI591" s="405" t="s">
        <v>1953</v>
      </c>
      <c r="AJ591" s="406">
        <v>280720</v>
      </c>
      <c r="AQ591" s="325"/>
      <c r="AR591" s="384"/>
      <c r="AS591" s="384"/>
      <c r="AT591" s="384"/>
      <c r="AU591" s="384"/>
      <c r="AV591" s="384"/>
      <c r="AW591" s="384"/>
      <c r="AY591" s="447"/>
      <c r="AZ591" s="447"/>
      <c r="BA591" s="447"/>
    </row>
    <row r="592" spans="1:53" s="324" customFormat="1" ht="34.5" customHeight="1">
      <c r="A592" s="384"/>
      <c r="B592" s="384"/>
      <c r="C592" s="384"/>
      <c r="D592" s="447"/>
      <c r="E592" s="448"/>
      <c r="F592" s="447"/>
      <c r="G592" s="447"/>
      <c r="H592" s="447"/>
      <c r="I592" s="447"/>
      <c r="J592" s="447"/>
      <c r="K592" s="447"/>
      <c r="L592" s="447"/>
      <c r="M592" s="447"/>
      <c r="N592" s="447"/>
      <c r="O592" s="447"/>
      <c r="P592" s="447"/>
      <c r="Q592" s="447"/>
      <c r="R592" s="447"/>
      <c r="S592" s="447"/>
      <c r="T592" s="447"/>
      <c r="U592" s="384"/>
      <c r="V592" s="384"/>
      <c r="W592" s="384"/>
      <c r="X592" s="384"/>
      <c r="Y592" s="384"/>
      <c r="Z592" s="384"/>
      <c r="AA592" s="384"/>
      <c r="AB592" s="384"/>
      <c r="AE592" s="447"/>
      <c r="AI592" s="405" t="s">
        <v>1954</v>
      </c>
      <c r="AJ592" s="406">
        <v>280721</v>
      </c>
      <c r="AQ592" s="325"/>
      <c r="AR592" s="384"/>
      <c r="AS592" s="384"/>
      <c r="AT592" s="384"/>
      <c r="AU592" s="384"/>
      <c r="AV592" s="384"/>
      <c r="AW592" s="384"/>
      <c r="AY592" s="447"/>
      <c r="AZ592" s="447"/>
      <c r="BA592" s="447"/>
    </row>
    <row r="593" spans="1:53" s="324" customFormat="1" ht="34.5" customHeight="1">
      <c r="A593" s="384"/>
      <c r="B593" s="384"/>
      <c r="C593" s="384"/>
      <c r="D593" s="447"/>
      <c r="E593" s="448"/>
      <c r="F593" s="447"/>
      <c r="G593" s="447"/>
      <c r="H593" s="447"/>
      <c r="I593" s="447"/>
      <c r="J593" s="447"/>
      <c r="K593" s="447"/>
      <c r="L593" s="447"/>
      <c r="M593" s="447"/>
      <c r="N593" s="447"/>
      <c r="O593" s="447"/>
      <c r="P593" s="447"/>
      <c r="Q593" s="447"/>
      <c r="R593" s="447"/>
      <c r="S593" s="447"/>
      <c r="T593" s="447"/>
      <c r="U593" s="384"/>
      <c r="V593" s="384"/>
      <c r="W593" s="384"/>
      <c r="X593" s="384"/>
      <c r="Y593" s="384"/>
      <c r="Z593" s="384"/>
      <c r="AA593" s="384"/>
      <c r="AB593" s="384"/>
      <c r="AE593" s="447"/>
      <c r="AI593" s="405" t="s">
        <v>1955</v>
      </c>
      <c r="AJ593" s="406">
        <v>280722</v>
      </c>
      <c r="AQ593" s="325"/>
      <c r="AR593" s="384"/>
      <c r="AS593" s="384"/>
      <c r="AT593" s="384"/>
      <c r="AU593" s="384"/>
      <c r="AV593" s="384"/>
      <c r="AW593" s="384"/>
      <c r="AY593" s="447"/>
      <c r="AZ593" s="447"/>
      <c r="BA593" s="447"/>
    </row>
    <row r="594" spans="1:53" s="324" customFormat="1" ht="34.5" customHeight="1">
      <c r="A594" s="384"/>
      <c r="B594" s="384"/>
      <c r="C594" s="384"/>
      <c r="D594" s="447"/>
      <c r="E594" s="448"/>
      <c r="F594" s="447"/>
      <c r="G594" s="447"/>
      <c r="H594" s="447"/>
      <c r="I594" s="447"/>
      <c r="J594" s="447"/>
      <c r="K594" s="447"/>
      <c r="L594" s="447"/>
      <c r="M594" s="447"/>
      <c r="N594" s="447"/>
      <c r="O594" s="447"/>
      <c r="P594" s="447"/>
      <c r="Q594" s="447"/>
      <c r="R594" s="447"/>
      <c r="S594" s="447"/>
      <c r="T594" s="447"/>
      <c r="U594" s="384"/>
      <c r="V594" s="384"/>
      <c r="W594" s="384"/>
      <c r="X594" s="384"/>
      <c r="Y594" s="384"/>
      <c r="Z594" s="384"/>
      <c r="AA594" s="384"/>
      <c r="AB594" s="384"/>
      <c r="AE594" s="447"/>
      <c r="AI594" s="405" t="s">
        <v>1956</v>
      </c>
      <c r="AJ594" s="406">
        <v>280723</v>
      </c>
      <c r="AQ594" s="325"/>
      <c r="AR594" s="384"/>
      <c r="AS594" s="384"/>
      <c r="AT594" s="384"/>
      <c r="AU594" s="384"/>
      <c r="AV594" s="384"/>
      <c r="AW594" s="384"/>
      <c r="AY594" s="447"/>
      <c r="AZ594" s="447"/>
      <c r="BA594" s="447"/>
    </row>
    <row r="595" spans="1:53" s="324" customFormat="1" ht="34.5" customHeight="1">
      <c r="A595" s="384"/>
      <c r="B595" s="384"/>
      <c r="C595" s="384"/>
      <c r="D595" s="447"/>
      <c r="E595" s="448"/>
      <c r="F595" s="447"/>
      <c r="G595" s="447"/>
      <c r="H595" s="447"/>
      <c r="I595" s="447"/>
      <c r="J595" s="447"/>
      <c r="K595" s="447"/>
      <c r="L595" s="447"/>
      <c r="M595" s="447"/>
      <c r="N595" s="447"/>
      <c r="O595" s="447"/>
      <c r="P595" s="447"/>
      <c r="Q595" s="447"/>
      <c r="R595" s="447"/>
      <c r="S595" s="447"/>
      <c r="T595" s="447"/>
      <c r="U595" s="384"/>
      <c r="V595" s="384"/>
      <c r="W595" s="384"/>
      <c r="X595" s="384"/>
      <c r="Y595" s="384"/>
      <c r="Z595" s="384"/>
      <c r="AA595" s="384"/>
      <c r="AB595" s="384"/>
      <c r="AE595" s="447"/>
      <c r="AI595" s="405" t="s">
        <v>1957</v>
      </c>
      <c r="AJ595" s="406">
        <v>280724</v>
      </c>
      <c r="AQ595" s="325"/>
      <c r="AR595" s="384"/>
      <c r="AS595" s="384"/>
      <c r="AT595" s="384"/>
      <c r="AU595" s="384"/>
      <c r="AV595" s="384"/>
      <c r="AW595" s="384"/>
      <c r="AY595" s="447"/>
      <c r="AZ595" s="447"/>
      <c r="BA595" s="447"/>
    </row>
    <row r="596" spans="1:53" s="324" customFormat="1" ht="34.5" customHeight="1">
      <c r="A596" s="384"/>
      <c r="B596" s="384"/>
      <c r="C596" s="384"/>
      <c r="D596" s="447"/>
      <c r="E596" s="448"/>
      <c r="F596" s="447"/>
      <c r="G596" s="447"/>
      <c r="H596" s="447"/>
      <c r="I596" s="447"/>
      <c r="J596" s="447"/>
      <c r="K596" s="447"/>
      <c r="L596" s="447"/>
      <c r="M596" s="447"/>
      <c r="N596" s="447"/>
      <c r="O596" s="447"/>
      <c r="P596" s="447"/>
      <c r="Q596" s="447"/>
      <c r="R596" s="447"/>
      <c r="S596" s="447"/>
      <c r="T596" s="447"/>
      <c r="U596" s="384"/>
      <c r="V596" s="384"/>
      <c r="W596" s="384"/>
      <c r="X596" s="384"/>
      <c r="Y596" s="384"/>
      <c r="Z596" s="384"/>
      <c r="AA596" s="384"/>
      <c r="AB596" s="384"/>
      <c r="AE596" s="447"/>
      <c r="AI596" s="405" t="s">
        <v>1958</v>
      </c>
      <c r="AJ596" s="406">
        <v>280725</v>
      </c>
      <c r="AQ596" s="325"/>
      <c r="AR596" s="384"/>
      <c r="AS596" s="384"/>
      <c r="AT596" s="384"/>
      <c r="AU596" s="384"/>
      <c r="AV596" s="384"/>
      <c r="AW596" s="384"/>
      <c r="AY596" s="447"/>
      <c r="AZ596" s="447"/>
      <c r="BA596" s="447"/>
    </row>
    <row r="597" spans="1:53" s="324" customFormat="1" ht="34.5" customHeight="1">
      <c r="A597" s="384"/>
      <c r="B597" s="384"/>
      <c r="C597" s="384"/>
      <c r="D597" s="447"/>
      <c r="E597" s="448"/>
      <c r="F597" s="447"/>
      <c r="G597" s="447"/>
      <c r="H597" s="447"/>
      <c r="I597" s="447"/>
      <c r="J597" s="447"/>
      <c r="K597" s="447"/>
      <c r="L597" s="447"/>
      <c r="M597" s="447"/>
      <c r="N597" s="447"/>
      <c r="O597" s="447"/>
      <c r="P597" s="447"/>
      <c r="Q597" s="447"/>
      <c r="R597" s="447"/>
      <c r="S597" s="447"/>
      <c r="T597" s="447"/>
      <c r="U597" s="384"/>
      <c r="V597" s="384"/>
      <c r="W597" s="384"/>
      <c r="X597" s="384"/>
      <c r="Y597" s="384"/>
      <c r="Z597" s="384"/>
      <c r="AA597" s="384"/>
      <c r="AB597" s="384"/>
      <c r="AE597" s="447"/>
      <c r="AI597" s="405" t="s">
        <v>1959</v>
      </c>
      <c r="AJ597" s="406">
        <v>280726</v>
      </c>
      <c r="AQ597" s="325"/>
      <c r="AR597" s="384"/>
      <c r="AS597" s="384"/>
      <c r="AT597" s="384"/>
      <c r="AU597" s="384"/>
      <c r="AV597" s="384"/>
      <c r="AW597" s="384"/>
      <c r="AY597" s="447"/>
      <c r="AZ597" s="447"/>
      <c r="BA597" s="447"/>
    </row>
    <row r="598" spans="1:53" s="324" customFormat="1" ht="34.5" customHeight="1">
      <c r="A598" s="384"/>
      <c r="B598" s="384"/>
      <c r="C598" s="384"/>
      <c r="D598" s="447"/>
      <c r="E598" s="448"/>
      <c r="F598" s="447"/>
      <c r="G598" s="447"/>
      <c r="H598" s="447"/>
      <c r="I598" s="447"/>
      <c r="J598" s="447"/>
      <c r="K598" s="447"/>
      <c r="L598" s="447"/>
      <c r="M598" s="447"/>
      <c r="N598" s="447"/>
      <c r="O598" s="447"/>
      <c r="P598" s="447"/>
      <c r="Q598" s="447"/>
      <c r="R598" s="447"/>
      <c r="S598" s="447"/>
      <c r="T598" s="447"/>
      <c r="U598" s="384"/>
      <c r="V598" s="384"/>
      <c r="W598" s="384"/>
      <c r="X598" s="384"/>
      <c r="Y598" s="384"/>
      <c r="Z598" s="384"/>
      <c r="AA598" s="384"/>
      <c r="AB598" s="384"/>
      <c r="AE598" s="447"/>
      <c r="AI598" s="405" t="s">
        <v>1960</v>
      </c>
      <c r="AJ598" s="406">
        <v>280727</v>
      </c>
      <c r="AQ598" s="325"/>
      <c r="AR598" s="384"/>
      <c r="AS598" s="384"/>
      <c r="AT598" s="384"/>
      <c r="AU598" s="384"/>
      <c r="AV598" s="384"/>
      <c r="AW598" s="384"/>
      <c r="AY598" s="447"/>
      <c r="AZ598" s="447"/>
      <c r="BA598" s="447"/>
    </row>
    <row r="599" spans="1:53" s="324" customFormat="1" ht="34.5" customHeight="1">
      <c r="A599" s="384"/>
      <c r="B599" s="384"/>
      <c r="C599" s="384"/>
      <c r="D599" s="447"/>
      <c r="E599" s="448"/>
      <c r="F599" s="447"/>
      <c r="G599" s="447"/>
      <c r="H599" s="447"/>
      <c r="I599" s="447"/>
      <c r="J599" s="447"/>
      <c r="K599" s="447"/>
      <c r="L599" s="447"/>
      <c r="M599" s="447"/>
      <c r="N599" s="447"/>
      <c r="O599" s="447"/>
      <c r="P599" s="447"/>
      <c r="Q599" s="447"/>
      <c r="R599" s="447"/>
      <c r="S599" s="447"/>
      <c r="T599" s="447"/>
      <c r="U599" s="384"/>
      <c r="V599" s="384"/>
      <c r="W599" s="384"/>
      <c r="X599" s="384"/>
      <c r="Y599" s="384"/>
      <c r="Z599" s="384"/>
      <c r="AA599" s="384"/>
      <c r="AB599" s="384"/>
      <c r="AE599" s="447"/>
      <c r="AI599" s="405" t="s">
        <v>1961</v>
      </c>
      <c r="AJ599" s="406">
        <v>280728</v>
      </c>
      <c r="AQ599" s="325"/>
      <c r="AR599" s="384"/>
      <c r="AS599" s="384"/>
      <c r="AT599" s="384"/>
      <c r="AU599" s="384"/>
      <c r="AV599" s="384"/>
      <c r="AW599" s="384"/>
      <c r="AY599" s="447"/>
      <c r="AZ599" s="447"/>
      <c r="BA599" s="447"/>
    </row>
    <row r="600" spans="1:53" s="324" customFormat="1" ht="34.5" customHeight="1">
      <c r="A600" s="384"/>
      <c r="B600" s="384"/>
      <c r="C600" s="384"/>
      <c r="D600" s="447"/>
      <c r="E600" s="448"/>
      <c r="F600" s="447"/>
      <c r="G600" s="447"/>
      <c r="H600" s="447"/>
      <c r="I600" s="447"/>
      <c r="J600" s="447"/>
      <c r="K600" s="447"/>
      <c r="L600" s="447"/>
      <c r="M600" s="447"/>
      <c r="N600" s="447"/>
      <c r="O600" s="447"/>
      <c r="P600" s="447"/>
      <c r="Q600" s="447"/>
      <c r="R600" s="447"/>
      <c r="S600" s="447"/>
      <c r="T600" s="447"/>
      <c r="U600" s="384"/>
      <c r="V600" s="384"/>
      <c r="W600" s="384"/>
      <c r="X600" s="384"/>
      <c r="Y600" s="384"/>
      <c r="Z600" s="384"/>
      <c r="AA600" s="384"/>
      <c r="AB600" s="384"/>
      <c r="AE600" s="447"/>
      <c r="AI600" s="405" t="s">
        <v>1962</v>
      </c>
      <c r="AJ600" s="406">
        <v>280729</v>
      </c>
      <c r="AQ600" s="325"/>
      <c r="AR600" s="384"/>
      <c r="AS600" s="384"/>
      <c r="AT600" s="384"/>
      <c r="AU600" s="384"/>
      <c r="AV600" s="384"/>
      <c r="AW600" s="384"/>
      <c r="AY600" s="447"/>
      <c r="AZ600" s="447"/>
      <c r="BA600" s="447"/>
    </row>
    <row r="601" spans="1:53" s="324" customFormat="1" ht="34.5" customHeight="1">
      <c r="A601" s="384"/>
      <c r="B601" s="384"/>
      <c r="C601" s="384"/>
      <c r="D601" s="447"/>
      <c r="E601" s="448"/>
      <c r="F601" s="447"/>
      <c r="G601" s="447"/>
      <c r="H601" s="447"/>
      <c r="I601" s="447"/>
      <c r="J601" s="447"/>
      <c r="K601" s="447"/>
      <c r="L601" s="447"/>
      <c r="M601" s="447"/>
      <c r="N601" s="447"/>
      <c r="O601" s="447"/>
      <c r="P601" s="447"/>
      <c r="Q601" s="447"/>
      <c r="R601" s="447"/>
      <c r="S601" s="447"/>
      <c r="T601" s="447"/>
      <c r="U601" s="384"/>
      <c r="V601" s="384"/>
      <c r="W601" s="384"/>
      <c r="X601" s="384"/>
      <c r="Y601" s="384"/>
      <c r="Z601" s="384"/>
      <c r="AA601" s="384"/>
      <c r="AB601" s="384"/>
      <c r="AE601" s="447"/>
      <c r="AI601" s="405" t="s">
        <v>1963</v>
      </c>
      <c r="AJ601" s="406">
        <v>280730</v>
      </c>
      <c r="AQ601" s="325"/>
      <c r="AR601" s="384"/>
      <c r="AS601" s="384"/>
      <c r="AT601" s="384"/>
      <c r="AU601" s="384"/>
      <c r="AV601" s="384"/>
      <c r="AW601" s="384"/>
      <c r="AY601" s="447"/>
      <c r="AZ601" s="447"/>
      <c r="BA601" s="447"/>
    </row>
    <row r="602" spans="1:53" s="324" customFormat="1" ht="34.5" customHeight="1">
      <c r="A602" s="384"/>
      <c r="B602" s="384"/>
      <c r="C602" s="384"/>
      <c r="D602" s="447"/>
      <c r="E602" s="448"/>
      <c r="F602" s="447"/>
      <c r="G602" s="447"/>
      <c r="H602" s="447"/>
      <c r="I602" s="447"/>
      <c r="J602" s="447"/>
      <c r="K602" s="447"/>
      <c r="L602" s="447"/>
      <c r="M602" s="447"/>
      <c r="N602" s="447"/>
      <c r="O602" s="447"/>
      <c r="P602" s="447"/>
      <c r="Q602" s="447"/>
      <c r="R602" s="447"/>
      <c r="S602" s="447"/>
      <c r="T602" s="447"/>
      <c r="U602" s="384"/>
      <c r="V602" s="384"/>
      <c r="W602" s="384"/>
      <c r="X602" s="384"/>
      <c r="Y602" s="384"/>
      <c r="Z602" s="384"/>
      <c r="AA602" s="384"/>
      <c r="AB602" s="384"/>
      <c r="AE602" s="447"/>
      <c r="AI602" s="405" t="s">
        <v>1964</v>
      </c>
      <c r="AJ602" s="406">
        <v>280731</v>
      </c>
      <c r="AQ602" s="325"/>
      <c r="AR602" s="384"/>
      <c r="AS602" s="384"/>
      <c r="AT602" s="384"/>
      <c r="AU602" s="384"/>
      <c r="AV602" s="384"/>
      <c r="AW602" s="384"/>
      <c r="AY602" s="447"/>
      <c r="AZ602" s="447"/>
      <c r="BA602" s="447"/>
    </row>
    <row r="603" spans="1:53" s="324" customFormat="1" ht="34.5" customHeight="1">
      <c r="A603" s="384"/>
      <c r="B603" s="384"/>
      <c r="C603" s="384"/>
      <c r="D603" s="447"/>
      <c r="E603" s="448"/>
      <c r="F603" s="447"/>
      <c r="G603" s="447"/>
      <c r="H603" s="447"/>
      <c r="I603" s="447"/>
      <c r="J603" s="447"/>
      <c r="K603" s="447"/>
      <c r="L603" s="447"/>
      <c r="M603" s="447"/>
      <c r="N603" s="447"/>
      <c r="O603" s="447"/>
      <c r="P603" s="447"/>
      <c r="Q603" s="447"/>
      <c r="R603" s="447"/>
      <c r="S603" s="447"/>
      <c r="T603" s="447"/>
      <c r="U603" s="384"/>
      <c r="V603" s="384"/>
      <c r="W603" s="384"/>
      <c r="X603" s="384"/>
      <c r="Y603" s="384"/>
      <c r="Z603" s="384"/>
      <c r="AA603" s="384"/>
      <c r="AB603" s="384"/>
      <c r="AE603" s="447"/>
      <c r="AI603" s="405" t="s">
        <v>1965</v>
      </c>
      <c r="AJ603" s="406">
        <v>280732</v>
      </c>
      <c r="AQ603" s="325"/>
      <c r="AR603" s="384"/>
      <c r="AS603" s="384"/>
      <c r="AT603" s="384"/>
      <c r="AU603" s="384"/>
      <c r="AV603" s="384"/>
      <c r="AW603" s="384"/>
      <c r="AY603" s="447"/>
      <c r="AZ603" s="447"/>
      <c r="BA603" s="447"/>
    </row>
    <row r="604" spans="1:53" s="324" customFormat="1" ht="34.5" customHeight="1">
      <c r="A604" s="384"/>
      <c r="B604" s="384"/>
      <c r="C604" s="384"/>
      <c r="D604" s="447"/>
      <c r="E604" s="448"/>
      <c r="F604" s="447"/>
      <c r="G604" s="447"/>
      <c r="H604" s="447"/>
      <c r="I604" s="447"/>
      <c r="J604" s="447"/>
      <c r="K604" s="447"/>
      <c r="L604" s="447"/>
      <c r="M604" s="447"/>
      <c r="N604" s="447"/>
      <c r="O604" s="447"/>
      <c r="P604" s="447"/>
      <c r="Q604" s="447"/>
      <c r="R604" s="447"/>
      <c r="S604" s="447"/>
      <c r="T604" s="447"/>
      <c r="U604" s="384"/>
      <c r="V604" s="384"/>
      <c r="W604" s="384"/>
      <c r="X604" s="384"/>
      <c r="Y604" s="384"/>
      <c r="Z604" s="384"/>
      <c r="AA604" s="384"/>
      <c r="AB604" s="384"/>
      <c r="AE604" s="447"/>
      <c r="AI604" s="405" t="s">
        <v>1966</v>
      </c>
      <c r="AJ604" s="406">
        <v>280733</v>
      </c>
      <c r="AQ604" s="325"/>
      <c r="AR604" s="384"/>
      <c r="AS604" s="384"/>
      <c r="AT604" s="384"/>
      <c r="AU604" s="384"/>
      <c r="AV604" s="384"/>
      <c r="AW604" s="384"/>
      <c r="AY604" s="447"/>
      <c r="AZ604" s="447"/>
      <c r="BA604" s="447"/>
    </row>
    <row r="605" spans="1:53" s="324" customFormat="1" ht="34.5" customHeight="1">
      <c r="A605" s="384"/>
      <c r="B605" s="384"/>
      <c r="C605" s="384"/>
      <c r="D605" s="447"/>
      <c r="E605" s="448"/>
      <c r="F605" s="447"/>
      <c r="G605" s="447"/>
      <c r="H605" s="447"/>
      <c r="I605" s="447"/>
      <c r="J605" s="447"/>
      <c r="K605" s="447"/>
      <c r="L605" s="447"/>
      <c r="M605" s="447"/>
      <c r="N605" s="447"/>
      <c r="O605" s="447"/>
      <c r="P605" s="447"/>
      <c r="Q605" s="447"/>
      <c r="R605" s="447"/>
      <c r="S605" s="447"/>
      <c r="T605" s="447"/>
      <c r="U605" s="384"/>
      <c r="V605" s="384"/>
      <c r="W605" s="384"/>
      <c r="X605" s="384"/>
      <c r="Y605" s="384"/>
      <c r="Z605" s="384"/>
      <c r="AA605" s="384"/>
      <c r="AB605" s="384"/>
      <c r="AE605" s="447"/>
      <c r="AI605" s="405" t="s">
        <v>1967</v>
      </c>
      <c r="AJ605" s="406">
        <v>280735</v>
      </c>
      <c r="AQ605" s="325"/>
      <c r="AR605" s="384"/>
      <c r="AS605" s="384"/>
      <c r="AT605" s="384"/>
      <c r="AU605" s="384"/>
      <c r="AV605" s="384"/>
      <c r="AW605" s="384"/>
      <c r="AY605" s="447"/>
      <c r="AZ605" s="447"/>
      <c r="BA605" s="447"/>
    </row>
    <row r="606" spans="1:53" s="324" customFormat="1" ht="34.5" customHeight="1">
      <c r="A606" s="384"/>
      <c r="B606" s="384"/>
      <c r="C606" s="384"/>
      <c r="D606" s="447"/>
      <c r="E606" s="448"/>
      <c r="F606" s="447"/>
      <c r="G606" s="447"/>
      <c r="H606" s="447"/>
      <c r="I606" s="447"/>
      <c r="J606" s="447"/>
      <c r="K606" s="447"/>
      <c r="L606" s="447"/>
      <c r="M606" s="447"/>
      <c r="N606" s="447"/>
      <c r="O606" s="447"/>
      <c r="P606" s="447"/>
      <c r="Q606" s="447"/>
      <c r="R606" s="447"/>
      <c r="S606" s="447"/>
      <c r="T606" s="447"/>
      <c r="U606" s="384"/>
      <c r="V606" s="384"/>
      <c r="W606" s="384"/>
      <c r="X606" s="384"/>
      <c r="Y606" s="384"/>
      <c r="Z606" s="384"/>
      <c r="AA606" s="384"/>
      <c r="AB606" s="384"/>
      <c r="AE606" s="447"/>
      <c r="AI606" s="405" t="s">
        <v>1968</v>
      </c>
      <c r="AJ606" s="406">
        <v>280736</v>
      </c>
      <c r="AQ606" s="325"/>
      <c r="AR606" s="384"/>
      <c r="AS606" s="384"/>
      <c r="AT606" s="384"/>
      <c r="AU606" s="384"/>
      <c r="AV606" s="384"/>
      <c r="AW606" s="384"/>
      <c r="AY606" s="447"/>
      <c r="AZ606" s="447"/>
      <c r="BA606" s="447"/>
    </row>
    <row r="607" spans="1:53" s="324" customFormat="1" ht="34.5" customHeight="1">
      <c r="A607" s="384"/>
      <c r="B607" s="384"/>
      <c r="C607" s="384"/>
      <c r="D607" s="447"/>
      <c r="E607" s="448"/>
      <c r="F607" s="447"/>
      <c r="G607" s="447"/>
      <c r="H607" s="447"/>
      <c r="I607" s="447"/>
      <c r="J607" s="447"/>
      <c r="K607" s="447"/>
      <c r="L607" s="447"/>
      <c r="M607" s="447"/>
      <c r="N607" s="447"/>
      <c r="O607" s="447"/>
      <c r="P607" s="447"/>
      <c r="Q607" s="447"/>
      <c r="R607" s="447"/>
      <c r="S607" s="447"/>
      <c r="T607" s="447"/>
      <c r="U607" s="384"/>
      <c r="V607" s="384"/>
      <c r="W607" s="384"/>
      <c r="X607" s="384"/>
      <c r="Y607" s="384"/>
      <c r="Z607" s="384"/>
      <c r="AA607" s="384"/>
      <c r="AB607" s="384"/>
      <c r="AE607" s="447"/>
      <c r="AI607" s="405" t="s">
        <v>1969</v>
      </c>
      <c r="AJ607" s="406">
        <v>280737</v>
      </c>
      <c r="AQ607" s="325"/>
      <c r="AR607" s="384"/>
      <c r="AS607" s="384"/>
      <c r="AT607" s="384"/>
      <c r="AU607" s="384"/>
      <c r="AV607" s="384"/>
      <c r="AW607" s="384"/>
      <c r="AY607" s="447"/>
      <c r="AZ607" s="447"/>
      <c r="BA607" s="447"/>
    </row>
    <row r="608" spans="1:53" s="324" customFormat="1" ht="34.5" customHeight="1">
      <c r="A608" s="384"/>
      <c r="B608" s="384"/>
      <c r="C608" s="384"/>
      <c r="D608" s="447"/>
      <c r="E608" s="448"/>
      <c r="F608" s="447"/>
      <c r="G608" s="447"/>
      <c r="H608" s="447"/>
      <c r="I608" s="447"/>
      <c r="J608" s="447"/>
      <c r="K608" s="447"/>
      <c r="L608" s="447"/>
      <c r="M608" s="447"/>
      <c r="N608" s="447"/>
      <c r="O608" s="447"/>
      <c r="P608" s="447"/>
      <c r="Q608" s="447"/>
      <c r="R608" s="447"/>
      <c r="S608" s="447"/>
      <c r="T608" s="447"/>
      <c r="U608" s="384"/>
      <c r="V608" s="384"/>
      <c r="W608" s="384"/>
      <c r="X608" s="384"/>
      <c r="Y608" s="384"/>
      <c r="Z608" s="384"/>
      <c r="AA608" s="384"/>
      <c r="AB608" s="384"/>
      <c r="AE608" s="447"/>
      <c r="AI608" s="405" t="s">
        <v>1970</v>
      </c>
      <c r="AJ608" s="406">
        <v>280738</v>
      </c>
      <c r="AQ608" s="325"/>
      <c r="AR608" s="384"/>
      <c r="AS608" s="384"/>
      <c r="AT608" s="384"/>
      <c r="AU608" s="384"/>
      <c r="AV608" s="384"/>
      <c r="AW608" s="384"/>
      <c r="AY608" s="447"/>
      <c r="AZ608" s="447"/>
      <c r="BA608" s="447"/>
    </row>
    <row r="609" spans="1:53" s="324" customFormat="1" ht="34.5" customHeight="1">
      <c r="A609" s="384"/>
      <c r="B609" s="384"/>
      <c r="C609" s="384"/>
      <c r="D609" s="447"/>
      <c r="E609" s="448"/>
      <c r="F609" s="447"/>
      <c r="G609" s="447"/>
      <c r="H609" s="447"/>
      <c r="I609" s="447"/>
      <c r="J609" s="447"/>
      <c r="K609" s="447"/>
      <c r="L609" s="447"/>
      <c r="M609" s="447"/>
      <c r="N609" s="447"/>
      <c r="O609" s="447"/>
      <c r="P609" s="447"/>
      <c r="Q609" s="447"/>
      <c r="R609" s="447"/>
      <c r="S609" s="447"/>
      <c r="T609" s="447"/>
      <c r="U609" s="384"/>
      <c r="V609" s="384"/>
      <c r="W609" s="384"/>
      <c r="X609" s="384"/>
      <c r="Y609" s="384"/>
      <c r="Z609" s="384"/>
      <c r="AA609" s="384"/>
      <c r="AB609" s="384"/>
      <c r="AE609" s="447"/>
      <c r="AI609" s="405" t="s">
        <v>1971</v>
      </c>
      <c r="AJ609" s="406">
        <v>280739</v>
      </c>
      <c r="AQ609" s="325"/>
      <c r="AR609" s="384"/>
      <c r="AS609" s="384"/>
      <c r="AT609" s="384"/>
      <c r="AU609" s="384"/>
      <c r="AV609" s="384"/>
      <c r="AW609" s="384"/>
      <c r="AY609" s="447"/>
      <c r="AZ609" s="447"/>
      <c r="BA609" s="447"/>
    </row>
    <row r="610" spans="1:53" s="324" customFormat="1" ht="34.5" customHeight="1">
      <c r="A610" s="384"/>
      <c r="B610" s="384"/>
      <c r="C610" s="384"/>
      <c r="D610" s="447"/>
      <c r="E610" s="448"/>
      <c r="F610" s="447"/>
      <c r="G610" s="447"/>
      <c r="H610" s="447"/>
      <c r="I610" s="447"/>
      <c r="J610" s="447"/>
      <c r="K610" s="447"/>
      <c r="L610" s="447"/>
      <c r="M610" s="447"/>
      <c r="N610" s="447"/>
      <c r="O610" s="447"/>
      <c r="P610" s="447"/>
      <c r="Q610" s="447"/>
      <c r="R610" s="447"/>
      <c r="S610" s="447"/>
      <c r="T610" s="447"/>
      <c r="U610" s="384"/>
      <c r="V610" s="384"/>
      <c r="W610" s="384"/>
      <c r="X610" s="384"/>
      <c r="Y610" s="384"/>
      <c r="Z610" s="384"/>
      <c r="AA610" s="384"/>
      <c r="AB610" s="384"/>
      <c r="AE610" s="447"/>
      <c r="AI610" s="405" t="s">
        <v>1972</v>
      </c>
      <c r="AJ610" s="406">
        <v>280740</v>
      </c>
      <c r="AQ610" s="325"/>
      <c r="AR610" s="384"/>
      <c r="AS610" s="384"/>
      <c r="AT610" s="384"/>
      <c r="AU610" s="384"/>
      <c r="AV610" s="384"/>
      <c r="AW610" s="384"/>
      <c r="AY610" s="447"/>
      <c r="AZ610" s="447"/>
      <c r="BA610" s="447"/>
    </row>
    <row r="611" spans="1:53" s="324" customFormat="1" ht="34.5" customHeight="1">
      <c r="A611" s="384"/>
      <c r="B611" s="384"/>
      <c r="C611" s="384"/>
      <c r="D611" s="447"/>
      <c r="E611" s="448"/>
      <c r="F611" s="447"/>
      <c r="G611" s="447"/>
      <c r="H611" s="447"/>
      <c r="I611" s="447"/>
      <c r="J611" s="447"/>
      <c r="K611" s="447"/>
      <c r="L611" s="447"/>
      <c r="M611" s="447"/>
      <c r="N611" s="447"/>
      <c r="O611" s="447"/>
      <c r="P611" s="447"/>
      <c r="Q611" s="447"/>
      <c r="R611" s="447"/>
      <c r="S611" s="447"/>
      <c r="T611" s="447"/>
      <c r="U611" s="384"/>
      <c r="V611" s="384"/>
      <c r="W611" s="384"/>
      <c r="X611" s="384"/>
      <c r="Y611" s="384"/>
      <c r="Z611" s="384"/>
      <c r="AA611" s="384"/>
      <c r="AB611" s="384"/>
      <c r="AE611" s="447"/>
      <c r="AI611" s="405" t="s">
        <v>1973</v>
      </c>
      <c r="AJ611" s="406">
        <v>280741</v>
      </c>
      <c r="AQ611" s="325"/>
      <c r="AR611" s="384"/>
      <c r="AS611" s="384"/>
      <c r="AT611" s="384"/>
      <c r="AU611" s="384"/>
      <c r="AV611" s="384"/>
      <c r="AW611" s="384"/>
      <c r="AY611" s="447"/>
      <c r="AZ611" s="447"/>
      <c r="BA611" s="447"/>
    </row>
    <row r="612" spans="1:53" s="324" customFormat="1" ht="34.5" customHeight="1">
      <c r="A612" s="384"/>
      <c r="B612" s="384"/>
      <c r="C612" s="384"/>
      <c r="D612" s="447"/>
      <c r="E612" s="448"/>
      <c r="F612" s="447"/>
      <c r="G612" s="447"/>
      <c r="H612" s="447"/>
      <c r="I612" s="447"/>
      <c r="J612" s="447"/>
      <c r="K612" s="447"/>
      <c r="L612" s="447"/>
      <c r="M612" s="447"/>
      <c r="N612" s="447"/>
      <c r="O612" s="447"/>
      <c r="P612" s="447"/>
      <c r="Q612" s="447"/>
      <c r="R612" s="447"/>
      <c r="S612" s="447"/>
      <c r="T612" s="447"/>
      <c r="U612" s="384"/>
      <c r="V612" s="384"/>
      <c r="W612" s="384"/>
      <c r="X612" s="384"/>
      <c r="Y612" s="384"/>
      <c r="Z612" s="384"/>
      <c r="AA612" s="384"/>
      <c r="AB612" s="384"/>
      <c r="AE612" s="447"/>
      <c r="AI612" s="405" t="s">
        <v>1974</v>
      </c>
      <c r="AJ612" s="406">
        <v>280742</v>
      </c>
      <c r="AQ612" s="325"/>
      <c r="AR612" s="384"/>
      <c r="AS612" s="384"/>
      <c r="AT612" s="384"/>
      <c r="AU612" s="384"/>
      <c r="AV612" s="384"/>
      <c r="AW612" s="384"/>
      <c r="AY612" s="447"/>
      <c r="AZ612" s="447"/>
      <c r="BA612" s="447"/>
    </row>
    <row r="613" spans="1:53" s="324" customFormat="1" ht="34.5" customHeight="1">
      <c r="A613" s="384"/>
      <c r="B613" s="384"/>
      <c r="C613" s="384"/>
      <c r="D613" s="447"/>
      <c r="E613" s="448"/>
      <c r="F613" s="447"/>
      <c r="G613" s="447"/>
      <c r="H613" s="447"/>
      <c r="I613" s="447"/>
      <c r="J613" s="447"/>
      <c r="K613" s="447"/>
      <c r="L613" s="447"/>
      <c r="M613" s="447"/>
      <c r="N613" s="447"/>
      <c r="O613" s="447"/>
      <c r="P613" s="447"/>
      <c r="Q613" s="447"/>
      <c r="R613" s="447"/>
      <c r="S613" s="447"/>
      <c r="T613" s="447"/>
      <c r="U613" s="384"/>
      <c r="V613" s="384"/>
      <c r="W613" s="384"/>
      <c r="X613" s="384"/>
      <c r="Y613" s="384"/>
      <c r="Z613" s="384"/>
      <c r="AA613" s="384"/>
      <c r="AB613" s="384"/>
      <c r="AE613" s="447"/>
      <c r="AI613" s="405" t="s">
        <v>1975</v>
      </c>
      <c r="AJ613" s="406">
        <v>280743</v>
      </c>
      <c r="AQ613" s="325"/>
      <c r="AR613" s="384"/>
      <c r="AS613" s="384"/>
      <c r="AT613" s="384"/>
      <c r="AU613" s="384"/>
      <c r="AV613" s="384"/>
      <c r="AW613" s="384"/>
      <c r="AY613" s="447"/>
      <c r="AZ613" s="447"/>
      <c r="BA613" s="447"/>
    </row>
    <row r="614" spans="1:53" s="324" customFormat="1" ht="34.5" customHeight="1">
      <c r="A614" s="384"/>
      <c r="B614" s="384"/>
      <c r="C614" s="384"/>
      <c r="D614" s="447"/>
      <c r="E614" s="448"/>
      <c r="F614" s="447"/>
      <c r="G614" s="447"/>
      <c r="H614" s="447"/>
      <c r="I614" s="447"/>
      <c r="J614" s="447"/>
      <c r="K614" s="447"/>
      <c r="L614" s="447"/>
      <c r="M614" s="447"/>
      <c r="N614" s="447"/>
      <c r="O614" s="447"/>
      <c r="P614" s="447"/>
      <c r="Q614" s="447"/>
      <c r="R614" s="447"/>
      <c r="S614" s="447"/>
      <c r="T614" s="447"/>
      <c r="U614" s="384"/>
      <c r="V614" s="384"/>
      <c r="W614" s="384"/>
      <c r="X614" s="384"/>
      <c r="Y614" s="384"/>
      <c r="Z614" s="384"/>
      <c r="AA614" s="384"/>
      <c r="AB614" s="384"/>
      <c r="AE614" s="447"/>
      <c r="AI614" s="405" t="s">
        <v>1976</v>
      </c>
      <c r="AJ614" s="406">
        <v>280744</v>
      </c>
      <c r="AQ614" s="325"/>
      <c r="AR614" s="384"/>
      <c r="AS614" s="384"/>
      <c r="AT614" s="384"/>
      <c r="AU614" s="384"/>
      <c r="AV614" s="384"/>
      <c r="AW614" s="384"/>
      <c r="AY614" s="447"/>
      <c r="AZ614" s="447"/>
      <c r="BA614" s="447"/>
    </row>
    <row r="615" spans="1:53" s="324" customFormat="1" ht="34.5" customHeight="1">
      <c r="A615" s="384"/>
      <c r="B615" s="384"/>
      <c r="C615" s="384"/>
      <c r="D615" s="447"/>
      <c r="E615" s="448"/>
      <c r="F615" s="447"/>
      <c r="G615" s="447"/>
      <c r="H615" s="447"/>
      <c r="I615" s="447"/>
      <c r="J615" s="447"/>
      <c r="K615" s="447"/>
      <c r="L615" s="447"/>
      <c r="M615" s="447"/>
      <c r="N615" s="447"/>
      <c r="O615" s="447"/>
      <c r="P615" s="447"/>
      <c r="Q615" s="447"/>
      <c r="R615" s="447"/>
      <c r="S615" s="447"/>
      <c r="T615" s="447"/>
      <c r="U615" s="384"/>
      <c r="V615" s="384"/>
      <c r="W615" s="384"/>
      <c r="X615" s="384"/>
      <c r="Y615" s="384"/>
      <c r="Z615" s="384"/>
      <c r="AA615" s="384"/>
      <c r="AB615" s="384"/>
      <c r="AE615" s="447"/>
      <c r="AI615" s="405" t="s">
        <v>1977</v>
      </c>
      <c r="AJ615" s="406">
        <v>280745</v>
      </c>
      <c r="AQ615" s="325"/>
      <c r="AR615" s="384"/>
      <c r="AS615" s="384"/>
      <c r="AT615" s="384"/>
      <c r="AU615" s="384"/>
      <c r="AV615" s="384"/>
      <c r="AW615" s="384"/>
      <c r="AY615" s="447"/>
      <c r="AZ615" s="447"/>
      <c r="BA615" s="447"/>
    </row>
    <row r="616" spans="1:53" s="324" customFormat="1" ht="34.5" customHeight="1">
      <c r="A616" s="384"/>
      <c r="B616" s="384"/>
      <c r="C616" s="384"/>
      <c r="D616" s="447"/>
      <c r="E616" s="448"/>
      <c r="F616" s="447"/>
      <c r="G616" s="447"/>
      <c r="H616" s="447"/>
      <c r="I616" s="447"/>
      <c r="J616" s="447"/>
      <c r="K616" s="447"/>
      <c r="L616" s="447"/>
      <c r="M616" s="447"/>
      <c r="N616" s="447"/>
      <c r="O616" s="447"/>
      <c r="P616" s="447"/>
      <c r="Q616" s="447"/>
      <c r="R616" s="447"/>
      <c r="S616" s="447"/>
      <c r="T616" s="447"/>
      <c r="U616" s="384"/>
      <c r="V616" s="384"/>
      <c r="W616" s="384"/>
      <c r="X616" s="384"/>
      <c r="Y616" s="384"/>
      <c r="Z616" s="384"/>
      <c r="AA616" s="384"/>
      <c r="AB616" s="384"/>
      <c r="AE616" s="447"/>
      <c r="AI616" s="405" t="s">
        <v>1978</v>
      </c>
      <c r="AJ616" s="406">
        <v>280746</v>
      </c>
      <c r="AQ616" s="325"/>
      <c r="AR616" s="384"/>
      <c r="AS616" s="384"/>
      <c r="AT616" s="384"/>
      <c r="AU616" s="384"/>
      <c r="AV616" s="384"/>
      <c r="AW616" s="384"/>
      <c r="AY616" s="447"/>
      <c r="AZ616" s="447"/>
      <c r="BA616" s="447"/>
    </row>
    <row r="617" spans="1:53" s="324" customFormat="1" ht="34.5" customHeight="1">
      <c r="A617" s="384"/>
      <c r="B617" s="384"/>
      <c r="C617" s="384"/>
      <c r="D617" s="447"/>
      <c r="E617" s="448"/>
      <c r="F617" s="447"/>
      <c r="G617" s="447"/>
      <c r="H617" s="447"/>
      <c r="I617" s="447"/>
      <c r="J617" s="447"/>
      <c r="K617" s="447"/>
      <c r="L617" s="447"/>
      <c r="M617" s="447"/>
      <c r="N617" s="447"/>
      <c r="O617" s="447"/>
      <c r="P617" s="447"/>
      <c r="Q617" s="447"/>
      <c r="R617" s="447"/>
      <c r="S617" s="447"/>
      <c r="T617" s="447"/>
      <c r="U617" s="384"/>
      <c r="V617" s="384"/>
      <c r="W617" s="384"/>
      <c r="X617" s="384"/>
      <c r="Y617" s="384"/>
      <c r="Z617" s="384"/>
      <c r="AA617" s="384"/>
      <c r="AB617" s="384"/>
      <c r="AC617" s="325"/>
      <c r="AD617" s="325"/>
      <c r="AE617" s="447"/>
      <c r="AF617" s="325"/>
      <c r="AG617" s="325"/>
      <c r="AH617" s="325"/>
      <c r="AI617" s="405" t="s">
        <v>1979</v>
      </c>
      <c r="AJ617" s="406">
        <v>280747</v>
      </c>
      <c r="AQ617" s="325"/>
      <c r="AR617" s="384"/>
      <c r="AS617" s="384"/>
      <c r="AT617" s="384"/>
      <c r="AU617" s="384"/>
      <c r="AV617" s="384"/>
      <c r="AW617" s="384"/>
      <c r="AY617" s="447"/>
      <c r="AZ617" s="447"/>
      <c r="BA617" s="447"/>
    </row>
    <row r="618" spans="1:53" s="324" customFormat="1" ht="34.5" customHeight="1">
      <c r="A618" s="384"/>
      <c r="B618" s="384"/>
      <c r="C618" s="384"/>
      <c r="D618" s="447"/>
      <c r="E618" s="448"/>
      <c r="F618" s="447"/>
      <c r="G618" s="447"/>
      <c r="H618" s="447"/>
      <c r="I618" s="447"/>
      <c r="J618" s="447"/>
      <c r="K618" s="447"/>
      <c r="L618" s="447"/>
      <c r="M618" s="447"/>
      <c r="N618" s="447"/>
      <c r="O618" s="447"/>
      <c r="P618" s="447"/>
      <c r="Q618" s="447"/>
      <c r="R618" s="447"/>
      <c r="S618" s="447"/>
      <c r="T618" s="447"/>
      <c r="U618" s="384"/>
      <c r="V618" s="384"/>
      <c r="W618" s="384"/>
      <c r="X618" s="384"/>
      <c r="Y618" s="384"/>
      <c r="Z618" s="384"/>
      <c r="AA618" s="384"/>
      <c r="AB618" s="384"/>
      <c r="AC618" s="325"/>
      <c r="AD618" s="325"/>
      <c r="AE618" s="447"/>
      <c r="AF618" s="325"/>
      <c r="AG618" s="325"/>
      <c r="AH618" s="325"/>
      <c r="AI618" s="405" t="s">
        <v>1980</v>
      </c>
      <c r="AJ618" s="406">
        <v>280748</v>
      </c>
      <c r="AQ618" s="325"/>
      <c r="AR618" s="384"/>
      <c r="AS618" s="384"/>
      <c r="AT618" s="384"/>
      <c r="AU618" s="384"/>
      <c r="AV618" s="384"/>
      <c r="AW618" s="384"/>
      <c r="AY618" s="447"/>
      <c r="AZ618" s="447"/>
      <c r="BA618" s="447"/>
    </row>
    <row r="619" spans="1:53" s="324" customFormat="1" ht="34.5" customHeight="1">
      <c r="A619" s="384"/>
      <c r="B619" s="384"/>
      <c r="C619" s="384"/>
      <c r="D619" s="447"/>
      <c r="E619" s="448"/>
      <c r="F619" s="447"/>
      <c r="G619" s="447"/>
      <c r="H619" s="447"/>
      <c r="I619" s="447"/>
      <c r="J619" s="447"/>
      <c r="K619" s="447"/>
      <c r="L619" s="447"/>
      <c r="M619" s="447"/>
      <c r="N619" s="447"/>
      <c r="O619" s="447"/>
      <c r="P619" s="447"/>
      <c r="Q619" s="447"/>
      <c r="R619" s="447"/>
      <c r="S619" s="447"/>
      <c r="T619" s="447"/>
      <c r="U619" s="384"/>
      <c r="V619" s="384"/>
      <c r="W619" s="384"/>
      <c r="X619" s="384"/>
      <c r="Y619" s="384"/>
      <c r="Z619" s="384"/>
      <c r="AA619" s="384"/>
      <c r="AB619" s="384"/>
      <c r="AC619" s="325"/>
      <c r="AD619" s="325"/>
      <c r="AE619" s="447"/>
      <c r="AF619" s="325"/>
      <c r="AG619" s="325"/>
      <c r="AH619" s="325"/>
      <c r="AI619" s="405" t="s">
        <v>1981</v>
      </c>
      <c r="AJ619" s="406">
        <v>280749</v>
      </c>
      <c r="AQ619" s="325"/>
      <c r="AR619" s="384"/>
      <c r="AS619" s="384"/>
      <c r="AT619" s="384"/>
      <c r="AU619" s="384"/>
      <c r="AV619" s="384"/>
      <c r="AW619" s="384"/>
      <c r="AY619" s="447"/>
      <c r="AZ619" s="447"/>
      <c r="BA619" s="447"/>
    </row>
    <row r="620" spans="1:53" s="324" customFormat="1" ht="34.5" customHeight="1">
      <c r="A620" s="384"/>
      <c r="B620" s="384"/>
      <c r="C620" s="384"/>
      <c r="D620" s="447"/>
      <c r="E620" s="448"/>
      <c r="F620" s="447"/>
      <c r="G620" s="447"/>
      <c r="H620" s="447"/>
      <c r="I620" s="447"/>
      <c r="J620" s="447"/>
      <c r="K620" s="447"/>
      <c r="L620" s="447"/>
      <c r="M620" s="447"/>
      <c r="N620" s="447"/>
      <c r="O620" s="447"/>
      <c r="P620" s="447"/>
      <c r="Q620" s="447"/>
      <c r="R620" s="447"/>
      <c r="S620" s="447"/>
      <c r="T620" s="447"/>
      <c r="U620" s="384"/>
      <c r="V620" s="384"/>
      <c r="W620" s="384"/>
      <c r="X620" s="384"/>
      <c r="Y620" s="384"/>
      <c r="Z620" s="384"/>
      <c r="AA620" s="384"/>
      <c r="AB620" s="384"/>
      <c r="AC620" s="325"/>
      <c r="AD620" s="325"/>
      <c r="AE620" s="447"/>
      <c r="AF620" s="325"/>
      <c r="AG620" s="325"/>
      <c r="AH620" s="325"/>
      <c r="AI620" s="405" t="s">
        <v>1982</v>
      </c>
      <c r="AJ620" s="406">
        <v>280750</v>
      </c>
      <c r="AQ620" s="325"/>
      <c r="AR620" s="384"/>
      <c r="AS620" s="384"/>
      <c r="AT620" s="384"/>
      <c r="AU620" s="384"/>
      <c r="AV620" s="384"/>
      <c r="AW620" s="384"/>
      <c r="AY620" s="447"/>
      <c r="AZ620" s="447"/>
      <c r="BA620" s="447"/>
    </row>
    <row r="621" spans="1:53" s="324" customFormat="1" ht="34.5" customHeight="1">
      <c r="A621" s="384"/>
      <c r="B621" s="384"/>
      <c r="C621" s="384"/>
      <c r="D621" s="447"/>
      <c r="E621" s="448"/>
      <c r="F621" s="447"/>
      <c r="G621" s="447"/>
      <c r="H621" s="447"/>
      <c r="I621" s="447"/>
      <c r="J621" s="447"/>
      <c r="K621" s="447"/>
      <c r="L621" s="447"/>
      <c r="M621" s="447"/>
      <c r="N621" s="447"/>
      <c r="O621" s="447"/>
      <c r="P621" s="447"/>
      <c r="Q621" s="447"/>
      <c r="R621" s="447"/>
      <c r="S621" s="447"/>
      <c r="T621" s="447"/>
      <c r="U621" s="384"/>
      <c r="V621" s="384"/>
      <c r="W621" s="384"/>
      <c r="X621" s="384"/>
      <c r="Y621" s="384"/>
      <c r="Z621" s="384"/>
      <c r="AA621" s="384"/>
      <c r="AB621" s="384"/>
      <c r="AC621" s="325"/>
      <c r="AD621" s="325"/>
      <c r="AE621" s="447"/>
      <c r="AF621" s="325"/>
      <c r="AG621" s="325"/>
      <c r="AH621" s="325"/>
      <c r="AI621" s="405" t="s">
        <v>1983</v>
      </c>
      <c r="AJ621" s="406">
        <v>280751</v>
      </c>
      <c r="AQ621" s="325"/>
      <c r="AR621" s="384"/>
      <c r="AS621" s="384"/>
      <c r="AT621" s="384"/>
      <c r="AU621" s="384"/>
      <c r="AV621" s="384"/>
      <c r="AW621" s="384"/>
      <c r="AY621" s="447"/>
      <c r="AZ621" s="447"/>
      <c r="BA621" s="447"/>
    </row>
    <row r="622" spans="1:53" s="324" customFormat="1" ht="34.5" customHeight="1">
      <c r="A622" s="384"/>
      <c r="B622" s="384"/>
      <c r="C622" s="384"/>
      <c r="D622" s="447"/>
      <c r="E622" s="448"/>
      <c r="F622" s="447"/>
      <c r="G622" s="447"/>
      <c r="H622" s="447"/>
      <c r="I622" s="447"/>
      <c r="J622" s="447"/>
      <c r="K622" s="447"/>
      <c r="L622" s="447"/>
      <c r="M622" s="447"/>
      <c r="N622" s="447"/>
      <c r="O622" s="447"/>
      <c r="P622" s="447"/>
      <c r="Q622" s="447"/>
      <c r="R622" s="447"/>
      <c r="S622" s="447"/>
      <c r="T622" s="447"/>
      <c r="U622" s="384"/>
      <c r="V622" s="384"/>
      <c r="W622" s="384"/>
      <c r="X622" s="384"/>
      <c r="Y622" s="384"/>
      <c r="Z622" s="384"/>
      <c r="AA622" s="384"/>
      <c r="AB622" s="384"/>
      <c r="AC622" s="325"/>
      <c r="AD622" s="325"/>
      <c r="AE622" s="447"/>
      <c r="AF622" s="325"/>
      <c r="AG622" s="325"/>
      <c r="AH622" s="325"/>
      <c r="AI622" s="405" t="s">
        <v>1984</v>
      </c>
      <c r="AJ622" s="406">
        <v>280752</v>
      </c>
      <c r="AQ622" s="325"/>
      <c r="AR622" s="384"/>
      <c r="AS622" s="384"/>
      <c r="AT622" s="384"/>
      <c r="AU622" s="384"/>
      <c r="AV622" s="384"/>
      <c r="AW622" s="384"/>
      <c r="AY622" s="447"/>
      <c r="AZ622" s="447"/>
      <c r="BA622" s="447"/>
    </row>
    <row r="623" spans="1:53" s="324" customFormat="1" ht="34.5" customHeight="1">
      <c r="A623" s="384"/>
      <c r="B623" s="384"/>
      <c r="C623" s="384"/>
      <c r="D623" s="447"/>
      <c r="E623" s="448"/>
      <c r="F623" s="447"/>
      <c r="G623" s="447"/>
      <c r="H623" s="447"/>
      <c r="I623" s="447"/>
      <c r="J623" s="447"/>
      <c r="K623" s="447"/>
      <c r="L623" s="447"/>
      <c r="M623" s="447"/>
      <c r="N623" s="447"/>
      <c r="O623" s="447"/>
      <c r="P623" s="447"/>
      <c r="Q623" s="447"/>
      <c r="R623" s="447"/>
      <c r="S623" s="447"/>
      <c r="T623" s="447"/>
      <c r="U623" s="384"/>
      <c r="V623" s="384"/>
      <c r="W623" s="384"/>
      <c r="X623" s="384"/>
      <c r="Y623" s="384"/>
      <c r="Z623" s="384"/>
      <c r="AA623" s="384"/>
      <c r="AB623" s="384"/>
      <c r="AC623" s="325"/>
      <c r="AD623" s="325"/>
      <c r="AE623" s="447"/>
      <c r="AF623" s="325"/>
      <c r="AG623" s="325"/>
      <c r="AH623" s="325"/>
      <c r="AI623" s="405" t="s">
        <v>1985</v>
      </c>
      <c r="AJ623" s="406">
        <v>280753</v>
      </c>
      <c r="AQ623" s="325"/>
      <c r="AR623" s="384"/>
      <c r="AS623" s="384"/>
      <c r="AT623" s="384"/>
      <c r="AU623" s="384"/>
      <c r="AV623" s="384"/>
      <c r="AW623" s="384"/>
      <c r="AY623" s="447"/>
      <c r="AZ623" s="447"/>
      <c r="BA623" s="447"/>
    </row>
    <row r="624" spans="1:53" s="324" customFormat="1" ht="34.5" customHeight="1">
      <c r="A624" s="384"/>
      <c r="B624" s="384"/>
      <c r="C624" s="384"/>
      <c r="D624" s="447"/>
      <c r="E624" s="448"/>
      <c r="F624" s="447"/>
      <c r="G624" s="447"/>
      <c r="H624" s="447"/>
      <c r="I624" s="447"/>
      <c r="J624" s="447"/>
      <c r="K624" s="447"/>
      <c r="L624" s="447"/>
      <c r="M624" s="447"/>
      <c r="N624" s="447"/>
      <c r="O624" s="447"/>
      <c r="P624" s="447"/>
      <c r="Q624" s="447"/>
      <c r="R624" s="447"/>
      <c r="S624" s="447"/>
      <c r="T624" s="447"/>
      <c r="U624" s="384"/>
      <c r="V624" s="384"/>
      <c r="W624" s="384"/>
      <c r="X624" s="384"/>
      <c r="Y624" s="384"/>
      <c r="Z624" s="384"/>
      <c r="AA624" s="384"/>
      <c r="AB624" s="384"/>
      <c r="AC624" s="325"/>
      <c r="AD624" s="325"/>
      <c r="AE624" s="447"/>
      <c r="AF624" s="325"/>
      <c r="AG624" s="325"/>
      <c r="AH624" s="325"/>
      <c r="AI624" s="405" t="s">
        <v>1986</v>
      </c>
      <c r="AJ624" s="406">
        <v>280754</v>
      </c>
      <c r="AQ624" s="325"/>
      <c r="AR624" s="384"/>
      <c r="AS624" s="384"/>
      <c r="AT624" s="384"/>
      <c r="AU624" s="384"/>
      <c r="AV624" s="384"/>
      <c r="AW624" s="384"/>
      <c r="AY624" s="447"/>
      <c r="AZ624" s="447"/>
      <c r="BA624" s="447"/>
    </row>
    <row r="625" spans="1:53" s="324" customFormat="1" ht="34.5" customHeight="1">
      <c r="A625" s="384"/>
      <c r="B625" s="384"/>
      <c r="C625" s="384"/>
      <c r="D625" s="447"/>
      <c r="E625" s="448"/>
      <c r="F625" s="447"/>
      <c r="G625" s="447"/>
      <c r="H625" s="447"/>
      <c r="I625" s="447"/>
      <c r="J625" s="447"/>
      <c r="K625" s="447"/>
      <c r="L625" s="447"/>
      <c r="M625" s="447"/>
      <c r="N625" s="447"/>
      <c r="O625" s="447"/>
      <c r="P625" s="447"/>
      <c r="Q625" s="447"/>
      <c r="R625" s="447"/>
      <c r="S625" s="447"/>
      <c r="T625" s="447"/>
      <c r="U625" s="384"/>
      <c r="V625" s="384"/>
      <c r="W625" s="384"/>
      <c r="X625" s="384"/>
      <c r="Y625" s="384"/>
      <c r="Z625" s="384"/>
      <c r="AA625" s="384"/>
      <c r="AB625" s="384"/>
      <c r="AC625" s="325"/>
      <c r="AD625" s="325"/>
      <c r="AE625" s="447"/>
      <c r="AF625" s="325"/>
      <c r="AG625" s="325"/>
      <c r="AH625" s="325"/>
      <c r="AI625" s="405" t="s">
        <v>1987</v>
      </c>
      <c r="AJ625" s="406">
        <v>280755</v>
      </c>
      <c r="AQ625" s="325"/>
      <c r="AR625" s="384"/>
      <c r="AS625" s="384"/>
      <c r="AT625" s="384"/>
      <c r="AU625" s="384"/>
      <c r="AV625" s="384"/>
      <c r="AW625" s="384"/>
      <c r="AY625" s="447"/>
      <c r="AZ625" s="447"/>
      <c r="BA625" s="447"/>
    </row>
    <row r="626" spans="1:53" s="324" customFormat="1" ht="34.5" customHeight="1">
      <c r="A626" s="384"/>
      <c r="B626" s="384"/>
      <c r="C626" s="384"/>
      <c r="D626" s="447"/>
      <c r="E626" s="448"/>
      <c r="F626" s="447"/>
      <c r="G626" s="447"/>
      <c r="H626" s="447"/>
      <c r="I626" s="447"/>
      <c r="J626" s="447"/>
      <c r="K626" s="447"/>
      <c r="L626" s="447"/>
      <c r="M626" s="447"/>
      <c r="N626" s="447"/>
      <c r="O626" s="447"/>
      <c r="P626" s="447"/>
      <c r="Q626" s="447"/>
      <c r="R626" s="447"/>
      <c r="S626" s="447"/>
      <c r="T626" s="447"/>
      <c r="U626" s="384"/>
      <c r="V626" s="384"/>
      <c r="W626" s="384"/>
      <c r="X626" s="384"/>
      <c r="Y626" s="384"/>
      <c r="Z626" s="384"/>
      <c r="AA626" s="384"/>
      <c r="AB626" s="384"/>
      <c r="AC626" s="325"/>
      <c r="AD626" s="325"/>
      <c r="AE626" s="447"/>
      <c r="AF626" s="325"/>
      <c r="AG626" s="325"/>
      <c r="AH626" s="325"/>
      <c r="AI626" s="405" t="s">
        <v>1988</v>
      </c>
      <c r="AJ626" s="406">
        <v>280756</v>
      </c>
      <c r="AQ626" s="325"/>
      <c r="AR626" s="384"/>
      <c r="AS626" s="384"/>
      <c r="AT626" s="384"/>
      <c r="AU626" s="384"/>
      <c r="AV626" s="384"/>
      <c r="AW626" s="384"/>
      <c r="AY626" s="447"/>
      <c r="AZ626" s="447"/>
      <c r="BA626" s="447"/>
    </row>
    <row r="627" spans="1:53" s="324" customFormat="1" ht="34.5" customHeight="1">
      <c r="A627" s="384"/>
      <c r="B627" s="384"/>
      <c r="C627" s="384"/>
      <c r="D627" s="447"/>
      <c r="E627" s="448"/>
      <c r="F627" s="447"/>
      <c r="G627" s="447"/>
      <c r="H627" s="447"/>
      <c r="I627" s="447"/>
      <c r="J627" s="447"/>
      <c r="K627" s="447"/>
      <c r="L627" s="447"/>
      <c r="M627" s="447"/>
      <c r="N627" s="447"/>
      <c r="O627" s="447"/>
      <c r="P627" s="447"/>
      <c r="Q627" s="447"/>
      <c r="R627" s="447"/>
      <c r="S627" s="447"/>
      <c r="T627" s="447"/>
      <c r="U627" s="384"/>
      <c r="V627" s="384"/>
      <c r="W627" s="384"/>
      <c r="X627" s="384"/>
      <c r="Y627" s="384"/>
      <c r="Z627" s="384"/>
      <c r="AA627" s="384"/>
      <c r="AB627" s="384"/>
      <c r="AC627" s="325"/>
      <c r="AD627" s="325"/>
      <c r="AE627" s="447"/>
      <c r="AF627" s="325"/>
      <c r="AG627" s="325"/>
      <c r="AH627" s="325"/>
      <c r="AI627" s="405" t="s">
        <v>1989</v>
      </c>
      <c r="AJ627" s="406">
        <v>280757</v>
      </c>
      <c r="AQ627" s="325"/>
      <c r="AR627" s="384"/>
      <c r="AS627" s="384"/>
      <c r="AT627" s="384"/>
      <c r="AU627" s="384"/>
      <c r="AV627" s="384"/>
      <c r="AW627" s="384"/>
      <c r="AY627" s="447"/>
      <c r="AZ627" s="447"/>
      <c r="BA627" s="447"/>
    </row>
    <row r="628" spans="1:53" s="324" customFormat="1" ht="34.5" customHeight="1">
      <c r="A628" s="384"/>
      <c r="B628" s="384"/>
      <c r="C628" s="384"/>
      <c r="D628" s="447"/>
      <c r="E628" s="448"/>
      <c r="F628" s="447"/>
      <c r="G628" s="447"/>
      <c r="H628" s="447"/>
      <c r="I628" s="447"/>
      <c r="J628" s="447"/>
      <c r="K628" s="447"/>
      <c r="L628" s="447"/>
      <c r="M628" s="447"/>
      <c r="N628" s="447"/>
      <c r="O628" s="447"/>
      <c r="P628" s="447"/>
      <c r="Q628" s="447"/>
      <c r="R628" s="447"/>
      <c r="S628" s="447"/>
      <c r="T628" s="447"/>
      <c r="U628" s="384"/>
      <c r="V628" s="384"/>
      <c r="W628" s="384"/>
      <c r="X628" s="384"/>
      <c r="Y628" s="384"/>
      <c r="Z628" s="384"/>
      <c r="AA628" s="384"/>
      <c r="AB628" s="384"/>
      <c r="AC628" s="325"/>
      <c r="AD628" s="325"/>
      <c r="AE628" s="447"/>
      <c r="AF628" s="325"/>
      <c r="AG628" s="325"/>
      <c r="AH628" s="325"/>
      <c r="AI628" s="405" t="s">
        <v>1990</v>
      </c>
      <c r="AJ628" s="406">
        <v>280758</v>
      </c>
      <c r="AQ628" s="325"/>
      <c r="AR628" s="384"/>
      <c r="AS628" s="384"/>
      <c r="AT628" s="384"/>
      <c r="AU628" s="384"/>
      <c r="AV628" s="384"/>
      <c r="AW628" s="384"/>
      <c r="AY628" s="447"/>
      <c r="AZ628" s="447"/>
      <c r="BA628" s="447"/>
    </row>
    <row r="629" spans="1:53" s="324" customFormat="1" ht="34.5" customHeight="1">
      <c r="A629" s="384"/>
      <c r="B629" s="384"/>
      <c r="C629" s="384"/>
      <c r="E629" s="450"/>
      <c r="AC629" s="325"/>
      <c r="AD629" s="325"/>
      <c r="AE629" s="447"/>
      <c r="AF629" s="325"/>
      <c r="AG629" s="325"/>
      <c r="AH629" s="325"/>
      <c r="AI629" s="405" t="s">
        <v>1991</v>
      </c>
      <c r="AJ629" s="406">
        <v>280759</v>
      </c>
      <c r="AQ629" s="325"/>
      <c r="AR629" s="384"/>
      <c r="AS629" s="384"/>
      <c r="AT629" s="384"/>
      <c r="AU629" s="384"/>
      <c r="AV629" s="384"/>
      <c r="AW629" s="384"/>
    </row>
    <row r="630" spans="1:53" s="324" customFormat="1" ht="15.75" customHeight="1">
      <c r="A630" s="384"/>
      <c r="B630" s="384"/>
      <c r="C630" s="384"/>
      <c r="E630" s="450"/>
      <c r="AC630" s="325"/>
      <c r="AD630" s="325"/>
      <c r="AE630" s="447"/>
      <c r="AF630" s="325"/>
      <c r="AG630" s="325"/>
      <c r="AH630" s="325"/>
      <c r="AI630" s="405" t="s">
        <v>1992</v>
      </c>
      <c r="AJ630" s="406">
        <v>280760</v>
      </c>
      <c r="AQ630" s="325"/>
    </row>
    <row r="631" spans="1:53" s="324" customFormat="1" ht="15.75" customHeight="1">
      <c r="A631" s="384"/>
      <c r="B631" s="384"/>
      <c r="C631" s="384"/>
      <c r="E631" s="450"/>
      <c r="AC631" s="325"/>
      <c r="AD631" s="325"/>
      <c r="AE631" s="447"/>
      <c r="AF631" s="325"/>
      <c r="AG631" s="325"/>
      <c r="AH631" s="325"/>
      <c r="AI631" s="405" t="s">
        <v>1993</v>
      </c>
      <c r="AJ631" s="406">
        <v>280761</v>
      </c>
      <c r="AQ631" s="325"/>
    </row>
    <row r="632" spans="1:53" s="324" customFormat="1" ht="15.75" customHeight="1">
      <c r="E632" s="450"/>
      <c r="AC632" s="325"/>
      <c r="AD632" s="325"/>
      <c r="AE632" s="447"/>
      <c r="AF632" s="325"/>
      <c r="AG632" s="325"/>
      <c r="AH632" s="325"/>
      <c r="AI632" s="405" t="s">
        <v>1994</v>
      </c>
      <c r="AJ632" s="406">
        <v>280762</v>
      </c>
      <c r="AQ632" s="325"/>
    </row>
    <row r="633" spans="1:53" s="324" customFormat="1" ht="15.75" customHeight="1">
      <c r="E633" s="450"/>
      <c r="AC633" s="325"/>
      <c r="AD633" s="325"/>
      <c r="AE633" s="447"/>
      <c r="AF633" s="325"/>
      <c r="AG633" s="325"/>
      <c r="AH633" s="325"/>
      <c r="AI633" s="405" t="s">
        <v>1995</v>
      </c>
      <c r="AJ633" s="406">
        <v>280763</v>
      </c>
      <c r="AQ633" s="325"/>
    </row>
    <row r="634" spans="1:53" s="324" customFormat="1" ht="15.75" customHeight="1">
      <c r="E634" s="450"/>
      <c r="AC634" s="325"/>
      <c r="AD634" s="325"/>
      <c r="AE634" s="447"/>
      <c r="AF634" s="325"/>
      <c r="AG634" s="325"/>
      <c r="AH634" s="325"/>
      <c r="AI634" s="405" t="s">
        <v>1996</v>
      </c>
      <c r="AJ634" s="406">
        <v>280764</v>
      </c>
      <c r="AQ634" s="325"/>
    </row>
    <row r="635" spans="1:53" s="324" customFormat="1" ht="15.75" customHeight="1">
      <c r="E635" s="450"/>
      <c r="AC635" s="325"/>
      <c r="AD635" s="325"/>
      <c r="AE635" s="447"/>
      <c r="AF635" s="325"/>
      <c r="AG635" s="325"/>
      <c r="AH635" s="325"/>
      <c r="AI635" s="405" t="s">
        <v>1997</v>
      </c>
      <c r="AJ635" s="406">
        <v>280765</v>
      </c>
      <c r="AQ635" s="325"/>
    </row>
    <row r="636" spans="1:53" s="324" customFormat="1" ht="15.75" customHeight="1">
      <c r="E636" s="450"/>
      <c r="AC636" s="325"/>
      <c r="AD636" s="325"/>
      <c r="AE636" s="447"/>
      <c r="AF636" s="325"/>
      <c r="AG636" s="325"/>
      <c r="AH636" s="325"/>
      <c r="AI636" s="405" t="s">
        <v>1998</v>
      </c>
      <c r="AJ636" s="406">
        <v>280766</v>
      </c>
      <c r="AQ636" s="325"/>
    </row>
    <row r="637" spans="1:53" s="324" customFormat="1" ht="15.75" customHeight="1">
      <c r="E637" s="450"/>
      <c r="AC637" s="325"/>
      <c r="AD637" s="325"/>
      <c r="AE637" s="447"/>
      <c r="AF637" s="325"/>
      <c r="AG637" s="325"/>
      <c r="AH637" s="325"/>
      <c r="AI637" s="405" t="s">
        <v>1999</v>
      </c>
      <c r="AJ637" s="406">
        <v>280767</v>
      </c>
      <c r="AQ637" s="325"/>
    </row>
    <row r="638" spans="1:53" s="324" customFormat="1" ht="15.75" customHeight="1">
      <c r="E638" s="450"/>
      <c r="AC638" s="325"/>
      <c r="AD638" s="325"/>
      <c r="AE638" s="447"/>
      <c r="AF638" s="325"/>
      <c r="AG638" s="325"/>
      <c r="AH638" s="325"/>
      <c r="AI638" s="405" t="s">
        <v>2000</v>
      </c>
      <c r="AJ638" s="406">
        <v>280768</v>
      </c>
      <c r="AQ638" s="325"/>
    </row>
    <row r="639" spans="1:53" s="324" customFormat="1" ht="15.75" customHeight="1">
      <c r="E639" s="450"/>
      <c r="AC639" s="325"/>
      <c r="AD639" s="325"/>
      <c r="AE639" s="447"/>
      <c r="AF639" s="325"/>
      <c r="AG639" s="325"/>
      <c r="AH639" s="325"/>
      <c r="AI639" s="405" t="s">
        <v>2001</v>
      </c>
      <c r="AJ639" s="406">
        <v>280769</v>
      </c>
      <c r="AQ639" s="325"/>
    </row>
    <row r="640" spans="1:53" s="324" customFormat="1" ht="15.75" customHeight="1">
      <c r="E640" s="450"/>
      <c r="AC640" s="325"/>
      <c r="AD640" s="325"/>
      <c r="AE640" s="447"/>
      <c r="AF640" s="325"/>
      <c r="AG640" s="325"/>
      <c r="AH640" s="325"/>
      <c r="AI640" s="405" t="s">
        <v>2002</v>
      </c>
      <c r="AJ640" s="406">
        <v>280770</v>
      </c>
      <c r="AQ640" s="325"/>
    </row>
    <row r="641" spans="5:43" s="324" customFormat="1" ht="15.75" customHeight="1">
      <c r="E641" s="450"/>
      <c r="AC641" s="325"/>
      <c r="AD641" s="325"/>
      <c r="AE641" s="447"/>
      <c r="AF641" s="325"/>
      <c r="AG641" s="325"/>
      <c r="AH641" s="325"/>
      <c r="AI641" s="405" t="s">
        <v>2003</v>
      </c>
      <c r="AJ641" s="406">
        <v>280771</v>
      </c>
      <c r="AQ641" s="325"/>
    </row>
    <row r="642" spans="5:43" s="324" customFormat="1" ht="15.75" customHeight="1">
      <c r="E642" s="450"/>
      <c r="AC642" s="325"/>
      <c r="AD642" s="325"/>
      <c r="AE642" s="447"/>
      <c r="AF642" s="325"/>
      <c r="AG642" s="325"/>
      <c r="AH642" s="325"/>
      <c r="AI642" s="405" t="s">
        <v>2004</v>
      </c>
      <c r="AJ642" s="406">
        <v>280772</v>
      </c>
      <c r="AQ642" s="325"/>
    </row>
    <row r="643" spans="5:43" s="324" customFormat="1" ht="15.75" customHeight="1">
      <c r="E643" s="450"/>
      <c r="AC643" s="325"/>
      <c r="AD643" s="325"/>
      <c r="AE643" s="447"/>
      <c r="AF643" s="325"/>
      <c r="AG643" s="325"/>
      <c r="AH643" s="325"/>
      <c r="AI643" s="405" t="s">
        <v>2005</v>
      </c>
      <c r="AJ643" s="406">
        <v>280773</v>
      </c>
      <c r="AQ643" s="325"/>
    </row>
    <row r="644" spans="5:43" s="324" customFormat="1" ht="15.75" customHeight="1">
      <c r="E644" s="450"/>
      <c r="AC644" s="325"/>
      <c r="AD644" s="325"/>
      <c r="AE644" s="447"/>
      <c r="AF644" s="325"/>
      <c r="AG644" s="325"/>
      <c r="AH644" s="325"/>
      <c r="AI644" s="405" t="s">
        <v>2006</v>
      </c>
      <c r="AJ644" s="406">
        <v>280774</v>
      </c>
      <c r="AQ644" s="325"/>
    </row>
    <row r="645" spans="5:43" s="324" customFormat="1" ht="15.75" customHeight="1">
      <c r="E645" s="450"/>
      <c r="AC645" s="325"/>
      <c r="AD645" s="325"/>
      <c r="AE645" s="447"/>
      <c r="AF645" s="325"/>
      <c r="AG645" s="325"/>
      <c r="AH645" s="325"/>
      <c r="AI645" s="405" t="s">
        <v>2007</v>
      </c>
      <c r="AJ645" s="406">
        <v>280775</v>
      </c>
      <c r="AQ645" s="325"/>
    </row>
    <row r="646" spans="5:43" s="324" customFormat="1" ht="15.75" customHeight="1">
      <c r="E646" s="450"/>
      <c r="AC646" s="325"/>
      <c r="AD646" s="325"/>
      <c r="AE646" s="447"/>
      <c r="AF646" s="325"/>
      <c r="AG646" s="325"/>
      <c r="AH646" s="325"/>
      <c r="AI646" s="405" t="s">
        <v>2008</v>
      </c>
      <c r="AJ646" s="406">
        <v>280776</v>
      </c>
      <c r="AQ646" s="325"/>
    </row>
    <row r="647" spans="5:43" s="324" customFormat="1" ht="15.75" customHeight="1">
      <c r="E647" s="450"/>
      <c r="AC647" s="325"/>
      <c r="AD647" s="325"/>
      <c r="AE647" s="447"/>
      <c r="AF647" s="325"/>
      <c r="AG647" s="325"/>
      <c r="AH647" s="325"/>
      <c r="AI647" s="405" t="s">
        <v>2009</v>
      </c>
      <c r="AJ647" s="406">
        <v>280777</v>
      </c>
      <c r="AQ647" s="325"/>
    </row>
    <row r="648" spans="5:43" s="324" customFormat="1" ht="15.75" customHeight="1">
      <c r="E648" s="450"/>
      <c r="AC648" s="325"/>
      <c r="AD648" s="325"/>
      <c r="AE648" s="447"/>
      <c r="AF648" s="325"/>
      <c r="AG648" s="325"/>
      <c r="AH648" s="325"/>
      <c r="AI648" s="405" t="s">
        <v>2010</v>
      </c>
      <c r="AJ648" s="406">
        <v>280778</v>
      </c>
      <c r="AQ648" s="325"/>
    </row>
    <row r="649" spans="5:43" s="324" customFormat="1" ht="15.75" customHeight="1">
      <c r="E649" s="450"/>
      <c r="AC649" s="325"/>
      <c r="AD649" s="325"/>
      <c r="AE649" s="447"/>
      <c r="AF649" s="325"/>
      <c r="AG649" s="325"/>
      <c r="AH649" s="325"/>
      <c r="AI649" s="405" t="s">
        <v>2011</v>
      </c>
      <c r="AJ649" s="406">
        <v>280779</v>
      </c>
      <c r="AQ649" s="325"/>
    </row>
    <row r="650" spans="5:43" s="324" customFormat="1" ht="15.75" customHeight="1">
      <c r="E650" s="450"/>
      <c r="AC650" s="325"/>
      <c r="AD650" s="325"/>
      <c r="AE650" s="447"/>
      <c r="AF650" s="325"/>
      <c r="AG650" s="325"/>
      <c r="AH650" s="325"/>
      <c r="AI650" s="405" t="s">
        <v>2012</v>
      </c>
      <c r="AJ650" s="406">
        <v>280780</v>
      </c>
      <c r="AQ650" s="325"/>
    </row>
    <row r="651" spans="5:43" s="324" customFormat="1" ht="15.75" customHeight="1">
      <c r="E651" s="450"/>
      <c r="AC651" s="325"/>
      <c r="AD651" s="325"/>
      <c r="AE651" s="447"/>
      <c r="AF651" s="325"/>
      <c r="AG651" s="325"/>
      <c r="AH651" s="325"/>
      <c r="AI651" s="405" t="s">
        <v>2013</v>
      </c>
      <c r="AJ651" s="406">
        <v>280781</v>
      </c>
      <c r="AQ651" s="325"/>
    </row>
    <row r="652" spans="5:43" s="324" customFormat="1" ht="15.75" customHeight="1">
      <c r="E652" s="450"/>
      <c r="AC652" s="325"/>
      <c r="AD652" s="325"/>
      <c r="AE652" s="447"/>
      <c r="AF652" s="325"/>
      <c r="AG652" s="325"/>
      <c r="AH652" s="325"/>
      <c r="AI652" s="405" t="s">
        <v>2014</v>
      </c>
      <c r="AJ652" s="406">
        <v>280782</v>
      </c>
      <c r="AQ652" s="325"/>
    </row>
    <row r="653" spans="5:43" s="324" customFormat="1" ht="15.75" customHeight="1">
      <c r="E653" s="450"/>
      <c r="AC653" s="325"/>
      <c r="AD653" s="325"/>
      <c r="AE653" s="447"/>
      <c r="AF653" s="325"/>
      <c r="AG653" s="325"/>
      <c r="AH653" s="325"/>
      <c r="AI653" s="405" t="s">
        <v>2015</v>
      </c>
      <c r="AJ653" s="406">
        <v>280783</v>
      </c>
      <c r="AQ653" s="325"/>
    </row>
    <row r="654" spans="5:43" s="324" customFormat="1" ht="15.75" customHeight="1">
      <c r="E654" s="450"/>
      <c r="AC654" s="325"/>
      <c r="AD654" s="325"/>
      <c r="AE654" s="447"/>
      <c r="AF654" s="325"/>
      <c r="AG654" s="325"/>
      <c r="AH654" s="325"/>
      <c r="AI654" s="405" t="s">
        <v>2016</v>
      </c>
      <c r="AJ654" s="406">
        <v>280784</v>
      </c>
      <c r="AQ654" s="325"/>
    </row>
    <row r="655" spans="5:43" s="324" customFormat="1" ht="15.75" customHeight="1">
      <c r="E655" s="450"/>
      <c r="AC655" s="325"/>
      <c r="AD655" s="325"/>
      <c r="AE655" s="447"/>
      <c r="AF655" s="325"/>
      <c r="AG655" s="325"/>
      <c r="AH655" s="325"/>
      <c r="AI655" s="405" t="s">
        <v>2017</v>
      </c>
      <c r="AJ655" s="406">
        <v>280785</v>
      </c>
      <c r="AQ655" s="325"/>
    </row>
    <row r="656" spans="5:43" s="324" customFormat="1" ht="15.75" customHeight="1">
      <c r="E656" s="450"/>
      <c r="AC656" s="325"/>
      <c r="AD656" s="325"/>
      <c r="AE656" s="447"/>
      <c r="AF656" s="325"/>
      <c r="AG656" s="325"/>
      <c r="AH656" s="325"/>
      <c r="AI656" s="405" t="s">
        <v>2018</v>
      </c>
      <c r="AJ656" s="406">
        <v>280786</v>
      </c>
      <c r="AQ656" s="325"/>
    </row>
    <row r="657" spans="5:43" s="324" customFormat="1" ht="15.75" customHeight="1">
      <c r="E657" s="450"/>
      <c r="AC657" s="325"/>
      <c r="AD657" s="325"/>
      <c r="AE657" s="447"/>
      <c r="AF657" s="325"/>
      <c r="AG657" s="325"/>
      <c r="AH657" s="325"/>
      <c r="AI657" s="405" t="s">
        <v>2019</v>
      </c>
      <c r="AJ657" s="406">
        <v>280787</v>
      </c>
      <c r="AQ657" s="325"/>
    </row>
    <row r="658" spans="5:43" s="324" customFormat="1" ht="15.75" customHeight="1">
      <c r="E658" s="450"/>
      <c r="AC658" s="325"/>
      <c r="AD658" s="325"/>
      <c r="AE658" s="447"/>
      <c r="AF658" s="325"/>
      <c r="AG658" s="325"/>
      <c r="AH658" s="325"/>
      <c r="AI658" s="405" t="s">
        <v>2020</v>
      </c>
      <c r="AJ658" s="406">
        <v>280788</v>
      </c>
      <c r="AQ658" s="325"/>
    </row>
    <row r="659" spans="5:43" s="324" customFormat="1" ht="15.75" customHeight="1">
      <c r="E659" s="450"/>
      <c r="AC659" s="325"/>
      <c r="AD659" s="325"/>
      <c r="AE659" s="447"/>
      <c r="AF659" s="325"/>
      <c r="AG659" s="325"/>
      <c r="AH659" s="325"/>
      <c r="AI659" s="405" t="s">
        <v>2021</v>
      </c>
      <c r="AJ659" s="406">
        <v>280789</v>
      </c>
      <c r="AQ659" s="325"/>
    </row>
    <row r="660" spans="5:43" s="324" customFormat="1" ht="15.75" customHeight="1">
      <c r="E660" s="450"/>
      <c r="AC660" s="325"/>
      <c r="AD660" s="325"/>
      <c r="AE660" s="447"/>
      <c r="AF660" s="325"/>
      <c r="AG660" s="325"/>
      <c r="AH660" s="325"/>
      <c r="AI660" s="405" t="s">
        <v>2022</v>
      </c>
      <c r="AJ660" s="406">
        <v>280800</v>
      </c>
      <c r="AQ660" s="325"/>
    </row>
    <row r="661" spans="5:43" s="324" customFormat="1" ht="15.75" customHeight="1">
      <c r="E661" s="450"/>
      <c r="AC661" s="325"/>
      <c r="AD661" s="325"/>
      <c r="AE661" s="447"/>
      <c r="AF661" s="325"/>
      <c r="AG661" s="325"/>
      <c r="AH661" s="325"/>
      <c r="AI661" s="405" t="s">
        <v>2023</v>
      </c>
      <c r="AJ661" s="406">
        <v>280801</v>
      </c>
      <c r="AQ661" s="325"/>
    </row>
    <row r="662" spans="5:43" s="324" customFormat="1" ht="15.75" customHeight="1">
      <c r="E662" s="450"/>
      <c r="AC662" s="325"/>
      <c r="AD662" s="325"/>
      <c r="AE662" s="447"/>
      <c r="AF662" s="325"/>
      <c r="AG662" s="325"/>
      <c r="AH662" s="325"/>
      <c r="AI662" s="405" t="s">
        <v>2024</v>
      </c>
      <c r="AJ662" s="406">
        <v>280900</v>
      </c>
      <c r="AQ662" s="325"/>
    </row>
    <row r="663" spans="5:43" s="324" customFormat="1" ht="15.75" customHeight="1">
      <c r="E663" s="450"/>
      <c r="AC663" s="325"/>
      <c r="AD663" s="325"/>
      <c r="AE663" s="447"/>
      <c r="AF663" s="325"/>
      <c r="AG663" s="325"/>
      <c r="AH663" s="325"/>
      <c r="AI663" s="405" t="s">
        <v>2025</v>
      </c>
      <c r="AJ663" s="406">
        <v>280901</v>
      </c>
      <c r="AQ663" s="325"/>
    </row>
    <row r="664" spans="5:43" s="324" customFormat="1" ht="15.75" customHeight="1">
      <c r="E664" s="450"/>
      <c r="AC664" s="325"/>
      <c r="AD664" s="325"/>
      <c r="AE664" s="447"/>
      <c r="AF664" s="325"/>
      <c r="AG664" s="325"/>
      <c r="AH664" s="325"/>
      <c r="AI664" s="405" t="s">
        <v>2026</v>
      </c>
      <c r="AJ664" s="406">
        <v>281000</v>
      </c>
      <c r="AQ664" s="325"/>
    </row>
    <row r="665" spans="5:43" s="324" customFormat="1" ht="15.75" customHeight="1">
      <c r="E665" s="450"/>
      <c r="AC665" s="325"/>
      <c r="AD665" s="325"/>
      <c r="AE665" s="447"/>
      <c r="AF665" s="325"/>
      <c r="AG665" s="325"/>
      <c r="AH665" s="325"/>
      <c r="AI665" s="405" t="s">
        <v>2027</v>
      </c>
      <c r="AJ665" s="406">
        <v>281001</v>
      </c>
      <c r="AQ665" s="325"/>
    </row>
    <row r="666" spans="5:43" s="324" customFormat="1" ht="15.75" customHeight="1">
      <c r="E666" s="450"/>
      <c r="AC666" s="325"/>
      <c r="AD666" s="325"/>
      <c r="AE666" s="447"/>
      <c r="AF666" s="325"/>
      <c r="AG666" s="325"/>
      <c r="AH666" s="325"/>
      <c r="AI666" s="405" t="s">
        <v>2028</v>
      </c>
      <c r="AJ666" s="406">
        <v>281002</v>
      </c>
      <c r="AQ666" s="325"/>
    </row>
    <row r="667" spans="5:43" s="324" customFormat="1" ht="15.75" customHeight="1">
      <c r="E667" s="450"/>
      <c r="AC667" s="325"/>
      <c r="AD667" s="325"/>
      <c r="AE667" s="447"/>
      <c r="AF667" s="325"/>
      <c r="AG667" s="325"/>
      <c r="AH667" s="325"/>
      <c r="AI667" s="405" t="s">
        <v>2029</v>
      </c>
      <c r="AJ667" s="406">
        <v>281003</v>
      </c>
      <c r="AQ667" s="325"/>
    </row>
    <row r="668" spans="5:43" s="324" customFormat="1" ht="15.75" customHeight="1">
      <c r="E668" s="450"/>
      <c r="AC668" s="325"/>
      <c r="AD668" s="325"/>
      <c r="AE668" s="447"/>
      <c r="AF668" s="325"/>
      <c r="AG668" s="325"/>
      <c r="AH668" s="325"/>
      <c r="AI668" s="405" t="s">
        <v>2030</v>
      </c>
      <c r="AJ668" s="406">
        <v>281004</v>
      </c>
      <c r="AQ668" s="325"/>
    </row>
    <row r="669" spans="5:43" s="324" customFormat="1" ht="15.75" customHeight="1">
      <c r="E669" s="450"/>
      <c r="AC669" s="325"/>
      <c r="AD669" s="325"/>
      <c r="AE669" s="447"/>
      <c r="AF669" s="325"/>
      <c r="AG669" s="325"/>
      <c r="AH669" s="325"/>
      <c r="AI669" s="405" t="s">
        <v>2031</v>
      </c>
      <c r="AJ669" s="406">
        <v>281005</v>
      </c>
      <c r="AQ669" s="325"/>
    </row>
    <row r="670" spans="5:43" s="324" customFormat="1" ht="15.75" customHeight="1">
      <c r="E670" s="450"/>
      <c r="AC670" s="325"/>
      <c r="AD670" s="325"/>
      <c r="AE670" s="447"/>
      <c r="AF670" s="325"/>
      <c r="AG670" s="325"/>
      <c r="AH670" s="325"/>
      <c r="AI670" s="405" t="s">
        <v>2032</v>
      </c>
      <c r="AJ670" s="406">
        <v>281006</v>
      </c>
      <c r="AQ670" s="325"/>
    </row>
    <row r="671" spans="5:43" s="324" customFormat="1" ht="15.75" customHeight="1">
      <c r="E671" s="450"/>
      <c r="AC671" s="325"/>
      <c r="AD671" s="325"/>
      <c r="AE671" s="447"/>
      <c r="AF671" s="325"/>
      <c r="AG671" s="325"/>
      <c r="AH671" s="325"/>
      <c r="AI671" s="405" t="s">
        <v>2033</v>
      </c>
      <c r="AJ671" s="406">
        <v>281007</v>
      </c>
      <c r="AQ671" s="325"/>
    </row>
    <row r="672" spans="5:43" s="324" customFormat="1" ht="15.75" customHeight="1">
      <c r="E672" s="450"/>
      <c r="AC672" s="325"/>
      <c r="AD672" s="325"/>
      <c r="AE672" s="447"/>
      <c r="AF672" s="325"/>
      <c r="AG672" s="325"/>
      <c r="AH672" s="325"/>
      <c r="AI672" s="405" t="s">
        <v>2034</v>
      </c>
      <c r="AJ672" s="406">
        <v>281008</v>
      </c>
      <c r="AQ672" s="325"/>
    </row>
    <row r="673" spans="5:43" s="324" customFormat="1" ht="15.75" customHeight="1">
      <c r="E673" s="450"/>
      <c r="AC673" s="325"/>
      <c r="AD673" s="325"/>
      <c r="AE673" s="447"/>
      <c r="AF673" s="325"/>
      <c r="AG673" s="325"/>
      <c r="AH673" s="325"/>
      <c r="AI673" s="405" t="s">
        <v>2035</v>
      </c>
      <c r="AJ673" s="406">
        <v>281200</v>
      </c>
      <c r="AQ673" s="325"/>
    </row>
    <row r="674" spans="5:43" s="324" customFormat="1" ht="15.75" customHeight="1">
      <c r="E674" s="450"/>
      <c r="AC674" s="325"/>
      <c r="AD674" s="325"/>
      <c r="AE674" s="447"/>
      <c r="AF674" s="325"/>
      <c r="AG674" s="325"/>
      <c r="AH674" s="325"/>
      <c r="AI674" s="405" t="s">
        <v>2036</v>
      </c>
      <c r="AJ674" s="406">
        <v>281201</v>
      </c>
      <c r="AQ674" s="325"/>
    </row>
    <row r="675" spans="5:43" s="324" customFormat="1" ht="15.75" customHeight="1">
      <c r="E675" s="450"/>
      <c r="AC675" s="325"/>
      <c r="AD675" s="325"/>
      <c r="AE675" s="447"/>
      <c r="AF675" s="325"/>
      <c r="AG675" s="325"/>
      <c r="AH675" s="325"/>
      <c r="AI675" s="405" t="s">
        <v>2037</v>
      </c>
      <c r="AJ675" s="406">
        <v>281202</v>
      </c>
      <c r="AQ675" s="325"/>
    </row>
    <row r="676" spans="5:43" s="324" customFormat="1" ht="15.75" customHeight="1">
      <c r="E676" s="450"/>
      <c r="AC676" s="325"/>
      <c r="AD676" s="325"/>
      <c r="AE676" s="447"/>
      <c r="AF676" s="325"/>
      <c r="AG676" s="325"/>
      <c r="AH676" s="325"/>
      <c r="AI676" s="405" t="s">
        <v>2038</v>
      </c>
      <c r="AJ676" s="406">
        <v>281203</v>
      </c>
      <c r="AQ676" s="325"/>
    </row>
    <row r="677" spans="5:43" s="324" customFormat="1" ht="15.75" customHeight="1">
      <c r="E677" s="450"/>
      <c r="AC677" s="325"/>
      <c r="AD677" s="325"/>
      <c r="AE677" s="447"/>
      <c r="AF677" s="325"/>
      <c r="AG677" s="325"/>
      <c r="AH677" s="325"/>
      <c r="AI677" s="405" t="s">
        <v>2039</v>
      </c>
      <c r="AJ677" s="406">
        <v>281204</v>
      </c>
      <c r="AQ677" s="325"/>
    </row>
    <row r="678" spans="5:43" s="324" customFormat="1" ht="15.75" customHeight="1">
      <c r="E678" s="450"/>
      <c r="AC678" s="325"/>
      <c r="AD678" s="325"/>
      <c r="AE678" s="447"/>
      <c r="AF678" s="325"/>
      <c r="AG678" s="325"/>
      <c r="AH678" s="325"/>
      <c r="AI678" s="405" t="s">
        <v>2040</v>
      </c>
      <c r="AJ678" s="406">
        <v>281205</v>
      </c>
      <c r="AQ678" s="325"/>
    </row>
    <row r="679" spans="5:43" s="324" customFormat="1" ht="15.75" customHeight="1">
      <c r="E679" s="450"/>
      <c r="AC679" s="325"/>
      <c r="AD679" s="325"/>
      <c r="AE679" s="447"/>
      <c r="AF679" s="325"/>
      <c r="AG679" s="325"/>
      <c r="AH679" s="325"/>
      <c r="AI679" s="405" t="s">
        <v>2041</v>
      </c>
      <c r="AJ679" s="406">
        <v>281206</v>
      </c>
      <c r="AQ679" s="325"/>
    </row>
    <row r="680" spans="5:43" s="324" customFormat="1" ht="15.75" customHeight="1">
      <c r="E680" s="450"/>
      <c r="AC680" s="325"/>
      <c r="AD680" s="325"/>
      <c r="AE680" s="447"/>
      <c r="AF680" s="325"/>
      <c r="AG680" s="325"/>
      <c r="AH680" s="325"/>
      <c r="AI680" s="405" t="s">
        <v>2042</v>
      </c>
      <c r="AJ680" s="406">
        <v>281207</v>
      </c>
      <c r="AQ680" s="325"/>
    </row>
    <row r="681" spans="5:43" s="324" customFormat="1" ht="15.75" customHeight="1">
      <c r="E681" s="450"/>
      <c r="AC681" s="325"/>
      <c r="AD681" s="325"/>
      <c r="AE681" s="447"/>
      <c r="AF681" s="325"/>
      <c r="AG681" s="325"/>
      <c r="AH681" s="325"/>
      <c r="AI681" s="405" t="s">
        <v>2043</v>
      </c>
      <c r="AJ681" s="406">
        <v>281208</v>
      </c>
      <c r="AQ681" s="325"/>
    </row>
    <row r="682" spans="5:43" s="324" customFormat="1" ht="15.75" customHeight="1">
      <c r="E682" s="450"/>
      <c r="AC682" s="325"/>
      <c r="AD682" s="325"/>
      <c r="AE682" s="447"/>
      <c r="AF682" s="325"/>
      <c r="AG682" s="325"/>
      <c r="AH682" s="325"/>
      <c r="AI682" s="405" t="s">
        <v>2044</v>
      </c>
      <c r="AJ682" s="406">
        <v>281209</v>
      </c>
      <c r="AQ682" s="325"/>
    </row>
    <row r="683" spans="5:43" s="324" customFormat="1" ht="15.75" customHeight="1">
      <c r="E683" s="450"/>
      <c r="AC683" s="325"/>
      <c r="AD683" s="325"/>
      <c r="AE683" s="447"/>
      <c r="AF683" s="325"/>
      <c r="AG683" s="325"/>
      <c r="AH683" s="325"/>
      <c r="AI683" s="405" t="s">
        <v>2045</v>
      </c>
      <c r="AJ683" s="406">
        <v>281210</v>
      </c>
      <c r="AQ683" s="325"/>
    </row>
    <row r="684" spans="5:43" s="324" customFormat="1" ht="15.75" customHeight="1">
      <c r="E684" s="450"/>
      <c r="AC684" s="325"/>
      <c r="AD684" s="325"/>
      <c r="AE684" s="447"/>
      <c r="AF684" s="325"/>
      <c r="AG684" s="325"/>
      <c r="AH684" s="325"/>
      <c r="AI684" s="405" t="s">
        <v>2046</v>
      </c>
      <c r="AJ684" s="406">
        <v>281211</v>
      </c>
      <c r="AQ684" s="325"/>
    </row>
    <row r="685" spans="5:43" s="324" customFormat="1" ht="15.75" customHeight="1">
      <c r="E685" s="450"/>
      <c r="AC685" s="325"/>
      <c r="AD685" s="325"/>
      <c r="AE685" s="447"/>
      <c r="AF685" s="325"/>
      <c r="AG685" s="325"/>
      <c r="AH685" s="325"/>
      <c r="AI685" s="405" t="s">
        <v>2047</v>
      </c>
      <c r="AJ685" s="406">
        <v>281212</v>
      </c>
      <c r="AQ685" s="325"/>
    </row>
    <row r="686" spans="5:43" s="324" customFormat="1" ht="15.75" customHeight="1">
      <c r="E686" s="450"/>
      <c r="AC686" s="325"/>
      <c r="AD686" s="325"/>
      <c r="AE686" s="447"/>
      <c r="AF686" s="325"/>
      <c r="AG686" s="325"/>
      <c r="AH686" s="325"/>
      <c r="AI686" s="405" t="s">
        <v>2048</v>
      </c>
      <c r="AJ686" s="406">
        <v>281213</v>
      </c>
      <c r="AQ686" s="325"/>
    </row>
    <row r="687" spans="5:43" s="324" customFormat="1" ht="15.75" customHeight="1">
      <c r="E687" s="450"/>
      <c r="AC687" s="325"/>
      <c r="AD687" s="325"/>
      <c r="AE687" s="447"/>
      <c r="AF687" s="325"/>
      <c r="AG687" s="325"/>
      <c r="AH687" s="325"/>
      <c r="AI687" s="405" t="s">
        <v>2049</v>
      </c>
      <c r="AJ687" s="406">
        <v>281214</v>
      </c>
      <c r="AQ687" s="325"/>
    </row>
    <row r="688" spans="5:43" s="324" customFormat="1" ht="15.75" customHeight="1">
      <c r="E688" s="450"/>
      <c r="AC688" s="325"/>
      <c r="AD688" s="325"/>
      <c r="AE688" s="447"/>
      <c r="AF688" s="325"/>
      <c r="AG688" s="325"/>
      <c r="AH688" s="325"/>
      <c r="AI688" s="405" t="s">
        <v>2050</v>
      </c>
      <c r="AJ688" s="406">
        <v>281215</v>
      </c>
      <c r="AQ688" s="325"/>
    </row>
    <row r="689" spans="5:43" s="324" customFormat="1" ht="15.75" customHeight="1">
      <c r="E689" s="450"/>
      <c r="AC689" s="325"/>
      <c r="AD689" s="325"/>
      <c r="AE689" s="447"/>
      <c r="AF689" s="325"/>
      <c r="AG689" s="325"/>
      <c r="AH689" s="325"/>
      <c r="AI689" s="405" t="s">
        <v>2051</v>
      </c>
      <c r="AJ689" s="406">
        <v>281216</v>
      </c>
      <c r="AQ689" s="325"/>
    </row>
    <row r="690" spans="5:43" s="324" customFormat="1" ht="15.75" customHeight="1">
      <c r="E690" s="450"/>
      <c r="AC690" s="325"/>
      <c r="AD690" s="325"/>
      <c r="AE690" s="447"/>
      <c r="AF690" s="325"/>
      <c r="AG690" s="325"/>
      <c r="AH690" s="325"/>
      <c r="AI690" s="405" t="s">
        <v>2052</v>
      </c>
      <c r="AJ690" s="406">
        <v>281217</v>
      </c>
      <c r="AQ690" s="325"/>
    </row>
    <row r="691" spans="5:43" s="324" customFormat="1" ht="15.75" customHeight="1">
      <c r="E691" s="450"/>
      <c r="AC691" s="325"/>
      <c r="AD691" s="325"/>
      <c r="AE691" s="447"/>
      <c r="AF691" s="325"/>
      <c r="AG691" s="325"/>
      <c r="AH691" s="325"/>
      <c r="AI691" s="405" t="s">
        <v>2053</v>
      </c>
      <c r="AJ691" s="406">
        <v>281218</v>
      </c>
      <c r="AQ691" s="325"/>
    </row>
    <row r="692" spans="5:43" s="324" customFormat="1" ht="15.75" customHeight="1">
      <c r="E692" s="450"/>
      <c r="AC692" s="325"/>
      <c r="AD692" s="325"/>
      <c r="AE692" s="447"/>
      <c r="AF692" s="325"/>
      <c r="AG692" s="325"/>
      <c r="AH692" s="325"/>
      <c r="AI692" s="405" t="s">
        <v>2054</v>
      </c>
      <c r="AJ692" s="406">
        <v>281219</v>
      </c>
      <c r="AQ692" s="325"/>
    </row>
    <row r="693" spans="5:43" s="324" customFormat="1" ht="15.75" customHeight="1">
      <c r="E693" s="450"/>
      <c r="AC693" s="325"/>
      <c r="AD693" s="325"/>
      <c r="AE693" s="447"/>
      <c r="AF693" s="325"/>
      <c r="AG693" s="325"/>
      <c r="AH693" s="325"/>
      <c r="AI693" s="405" t="s">
        <v>2055</v>
      </c>
      <c r="AJ693" s="406">
        <v>281220</v>
      </c>
      <c r="AQ693" s="325"/>
    </row>
    <row r="694" spans="5:43" s="324" customFormat="1" ht="15.75" customHeight="1">
      <c r="E694" s="450"/>
      <c r="AC694" s="325"/>
      <c r="AD694" s="325"/>
      <c r="AE694" s="447"/>
      <c r="AF694" s="325"/>
      <c r="AG694" s="325"/>
      <c r="AH694" s="325"/>
      <c r="AI694" s="405" t="s">
        <v>2056</v>
      </c>
      <c r="AJ694" s="406">
        <v>281221</v>
      </c>
      <c r="AQ694" s="325"/>
    </row>
    <row r="695" spans="5:43" s="324" customFormat="1" ht="15.75" customHeight="1">
      <c r="E695" s="450"/>
      <c r="AC695" s="325"/>
      <c r="AD695" s="325"/>
      <c r="AE695" s="447"/>
      <c r="AF695" s="325"/>
      <c r="AG695" s="325"/>
      <c r="AH695" s="325"/>
      <c r="AI695" s="405" t="s">
        <v>2057</v>
      </c>
      <c r="AJ695" s="406">
        <v>281222</v>
      </c>
      <c r="AQ695" s="325"/>
    </row>
    <row r="696" spans="5:43" s="324" customFormat="1" ht="15.75" customHeight="1">
      <c r="E696" s="450"/>
      <c r="AC696" s="325"/>
      <c r="AD696" s="325"/>
      <c r="AE696" s="447"/>
      <c r="AF696" s="325"/>
      <c r="AG696" s="325"/>
      <c r="AH696" s="325"/>
      <c r="AI696" s="405" t="s">
        <v>2058</v>
      </c>
      <c r="AJ696" s="406">
        <v>281223</v>
      </c>
      <c r="AQ696" s="325"/>
    </row>
    <row r="697" spans="5:43" s="324" customFormat="1" ht="15.75" customHeight="1">
      <c r="E697" s="450"/>
      <c r="AC697" s="325"/>
      <c r="AD697" s="325"/>
      <c r="AE697" s="447"/>
      <c r="AF697" s="325"/>
      <c r="AG697" s="325"/>
      <c r="AH697" s="325"/>
      <c r="AI697" s="405" t="s">
        <v>2059</v>
      </c>
      <c r="AJ697" s="406">
        <v>281224</v>
      </c>
      <c r="AQ697" s="325"/>
    </row>
    <row r="698" spans="5:43" s="324" customFormat="1" ht="15.75" customHeight="1">
      <c r="E698" s="450"/>
      <c r="AC698" s="325"/>
      <c r="AD698" s="325"/>
      <c r="AE698" s="447"/>
      <c r="AF698" s="325"/>
      <c r="AG698" s="325"/>
      <c r="AH698" s="325"/>
      <c r="AI698" s="405" t="s">
        <v>2060</v>
      </c>
      <c r="AJ698" s="406">
        <v>281225</v>
      </c>
      <c r="AQ698" s="325"/>
    </row>
    <row r="699" spans="5:43" s="324" customFormat="1" ht="15.75" customHeight="1">
      <c r="E699" s="450"/>
      <c r="AC699" s="325"/>
      <c r="AD699" s="325"/>
      <c r="AE699" s="447"/>
      <c r="AF699" s="325"/>
      <c r="AG699" s="325"/>
      <c r="AH699" s="325"/>
      <c r="AI699" s="405" t="s">
        <v>2061</v>
      </c>
      <c r="AJ699" s="406">
        <v>281226</v>
      </c>
      <c r="AQ699" s="325"/>
    </row>
    <row r="700" spans="5:43" s="324" customFormat="1" ht="15.75" customHeight="1">
      <c r="E700" s="450"/>
      <c r="AC700" s="325"/>
      <c r="AD700" s="325"/>
      <c r="AE700" s="447"/>
      <c r="AF700" s="325"/>
      <c r="AG700" s="325"/>
      <c r="AH700" s="325"/>
      <c r="AI700" s="405" t="s">
        <v>2062</v>
      </c>
      <c r="AJ700" s="406">
        <v>281227</v>
      </c>
      <c r="AQ700" s="325"/>
    </row>
    <row r="701" spans="5:43" s="324" customFormat="1" ht="15.75" customHeight="1">
      <c r="E701" s="450"/>
      <c r="AC701" s="325"/>
      <c r="AD701" s="325"/>
      <c r="AE701" s="447"/>
      <c r="AF701" s="325"/>
      <c r="AG701" s="325"/>
      <c r="AH701" s="325"/>
      <c r="AI701" s="405" t="s">
        <v>2063</v>
      </c>
      <c r="AJ701" s="406">
        <v>281228</v>
      </c>
      <c r="AQ701" s="325"/>
    </row>
    <row r="702" spans="5:43" s="324" customFormat="1" ht="15.75" customHeight="1">
      <c r="E702" s="450"/>
      <c r="AC702" s="325"/>
      <c r="AD702" s="325"/>
      <c r="AE702" s="447"/>
      <c r="AF702" s="325"/>
      <c r="AG702" s="325"/>
      <c r="AH702" s="325"/>
      <c r="AI702" s="405" t="s">
        <v>2064</v>
      </c>
      <c r="AJ702" s="406">
        <v>281229</v>
      </c>
      <c r="AQ702" s="325"/>
    </row>
    <row r="703" spans="5:43" s="324" customFormat="1" ht="15.75" customHeight="1">
      <c r="E703" s="450"/>
      <c r="AC703" s="325"/>
      <c r="AD703" s="325"/>
      <c r="AE703" s="447"/>
      <c r="AF703" s="325"/>
      <c r="AG703" s="325"/>
      <c r="AH703" s="325"/>
      <c r="AI703" s="405" t="s">
        <v>2065</v>
      </c>
      <c r="AJ703" s="406">
        <v>281230</v>
      </c>
      <c r="AQ703" s="325"/>
    </row>
    <row r="704" spans="5:43" s="324" customFormat="1" ht="15.75" customHeight="1">
      <c r="E704" s="450"/>
      <c r="AC704" s="325"/>
      <c r="AD704" s="325"/>
      <c r="AE704" s="447"/>
      <c r="AF704" s="325"/>
      <c r="AG704" s="325"/>
      <c r="AH704" s="325"/>
      <c r="AI704" s="405" t="s">
        <v>2066</v>
      </c>
      <c r="AJ704" s="406">
        <v>281231</v>
      </c>
      <c r="AQ704" s="325"/>
    </row>
    <row r="705" spans="5:43" s="324" customFormat="1" ht="15.75" customHeight="1">
      <c r="E705" s="450"/>
      <c r="AC705" s="325"/>
      <c r="AD705" s="325"/>
      <c r="AE705" s="447"/>
      <c r="AF705" s="325"/>
      <c r="AG705" s="325"/>
      <c r="AH705" s="325"/>
      <c r="AI705" s="405" t="s">
        <v>2067</v>
      </c>
      <c r="AJ705" s="406">
        <v>281232</v>
      </c>
      <c r="AQ705" s="325"/>
    </row>
    <row r="706" spans="5:43" s="324" customFormat="1" ht="15.75" customHeight="1">
      <c r="E706" s="450"/>
      <c r="AC706" s="325"/>
      <c r="AD706" s="325"/>
      <c r="AE706" s="447"/>
      <c r="AF706" s="325"/>
      <c r="AG706" s="325"/>
      <c r="AH706" s="325"/>
      <c r="AI706" s="405" t="s">
        <v>2068</v>
      </c>
      <c r="AJ706" s="406">
        <v>281233</v>
      </c>
      <c r="AQ706" s="325"/>
    </row>
    <row r="707" spans="5:43" s="324" customFormat="1" ht="15.75" customHeight="1">
      <c r="E707" s="450"/>
      <c r="AC707" s="325"/>
      <c r="AD707" s="325"/>
      <c r="AE707" s="447"/>
      <c r="AF707" s="325"/>
      <c r="AG707" s="325"/>
      <c r="AH707" s="325"/>
      <c r="AI707" s="405" t="s">
        <v>1968</v>
      </c>
      <c r="AJ707" s="406">
        <v>281234</v>
      </c>
      <c r="AQ707" s="325"/>
    </row>
    <row r="708" spans="5:43" s="324" customFormat="1" ht="15.75" customHeight="1">
      <c r="E708" s="450"/>
      <c r="AC708" s="325"/>
      <c r="AD708" s="325"/>
      <c r="AE708" s="447"/>
      <c r="AF708" s="325"/>
      <c r="AG708" s="325"/>
      <c r="AH708" s="325"/>
      <c r="AI708" s="405" t="s">
        <v>2069</v>
      </c>
      <c r="AJ708" s="406">
        <v>281235</v>
      </c>
      <c r="AQ708" s="325"/>
    </row>
    <row r="709" spans="5:43" s="324" customFormat="1" ht="15.75" customHeight="1">
      <c r="E709" s="450"/>
      <c r="AC709" s="325"/>
      <c r="AD709" s="325"/>
      <c r="AE709" s="447"/>
      <c r="AF709" s="325"/>
      <c r="AG709" s="325"/>
      <c r="AH709" s="325"/>
      <c r="AI709" s="405" t="s">
        <v>2070</v>
      </c>
      <c r="AJ709" s="406">
        <v>281236</v>
      </c>
      <c r="AQ709" s="325"/>
    </row>
    <row r="710" spans="5:43" s="324" customFormat="1" ht="15.75" customHeight="1">
      <c r="E710" s="450"/>
      <c r="AC710" s="325"/>
      <c r="AD710" s="325"/>
      <c r="AE710" s="447"/>
      <c r="AF710" s="325"/>
      <c r="AG710" s="325"/>
      <c r="AH710" s="325"/>
      <c r="AI710" s="405" t="s">
        <v>2071</v>
      </c>
      <c r="AJ710" s="406">
        <v>281237</v>
      </c>
      <c r="AQ710" s="325"/>
    </row>
    <row r="711" spans="5:43" s="324" customFormat="1" ht="15.75" customHeight="1">
      <c r="E711" s="450"/>
      <c r="AC711" s="325"/>
      <c r="AD711" s="325"/>
      <c r="AE711" s="447"/>
      <c r="AF711" s="325"/>
      <c r="AG711" s="325"/>
      <c r="AH711" s="325"/>
      <c r="AI711" s="405" t="s">
        <v>2072</v>
      </c>
      <c r="AJ711" s="406">
        <v>281238</v>
      </c>
      <c r="AQ711" s="325"/>
    </row>
    <row r="712" spans="5:43" s="324" customFormat="1" ht="15.75" customHeight="1">
      <c r="E712" s="450"/>
      <c r="AC712" s="325"/>
      <c r="AD712" s="325"/>
      <c r="AE712" s="447"/>
      <c r="AF712" s="325"/>
      <c r="AG712" s="325"/>
      <c r="AH712" s="325"/>
      <c r="AI712" s="405" t="s">
        <v>2073</v>
      </c>
      <c r="AJ712" s="406">
        <v>281239</v>
      </c>
      <c r="AQ712" s="325"/>
    </row>
    <row r="713" spans="5:43" s="324" customFormat="1" ht="15.75" customHeight="1">
      <c r="E713" s="450"/>
      <c r="AC713" s="325"/>
      <c r="AD713" s="325"/>
      <c r="AE713" s="447"/>
      <c r="AF713" s="325"/>
      <c r="AG713" s="325"/>
      <c r="AH713" s="325"/>
      <c r="AI713" s="405" t="s">
        <v>2074</v>
      </c>
      <c r="AJ713" s="406">
        <v>281240</v>
      </c>
      <c r="AQ713" s="325"/>
    </row>
    <row r="714" spans="5:43" s="324" customFormat="1" ht="15.75" customHeight="1">
      <c r="E714" s="450"/>
      <c r="AC714" s="325"/>
      <c r="AD714" s="325"/>
      <c r="AE714" s="447"/>
      <c r="AF714" s="325"/>
      <c r="AG714" s="325"/>
      <c r="AH714" s="325"/>
      <c r="AI714" s="405" t="s">
        <v>2075</v>
      </c>
      <c r="AJ714" s="406">
        <v>281241</v>
      </c>
      <c r="AQ714" s="325"/>
    </row>
    <row r="715" spans="5:43" s="324" customFormat="1" ht="15.75" customHeight="1">
      <c r="E715" s="450"/>
      <c r="AC715" s="325"/>
      <c r="AD715" s="325"/>
      <c r="AE715" s="447"/>
      <c r="AF715" s="325"/>
      <c r="AG715" s="325"/>
      <c r="AH715" s="325"/>
      <c r="AI715" s="405" t="s">
        <v>2076</v>
      </c>
      <c r="AJ715" s="406">
        <v>281242</v>
      </c>
      <c r="AQ715" s="325"/>
    </row>
    <row r="716" spans="5:43" s="324" customFormat="1" ht="15.75" customHeight="1">
      <c r="E716" s="450"/>
      <c r="AC716" s="325"/>
      <c r="AD716" s="325"/>
      <c r="AE716" s="447"/>
      <c r="AF716" s="325"/>
      <c r="AG716" s="325"/>
      <c r="AH716" s="325"/>
      <c r="AI716" s="405" t="s">
        <v>1976</v>
      </c>
      <c r="AJ716" s="406">
        <v>281244</v>
      </c>
      <c r="AQ716" s="325"/>
    </row>
    <row r="717" spans="5:43" s="324" customFormat="1" ht="15.75" customHeight="1">
      <c r="E717" s="450"/>
      <c r="AC717" s="325"/>
      <c r="AD717" s="325"/>
      <c r="AE717" s="447"/>
      <c r="AF717" s="325"/>
      <c r="AG717" s="325"/>
      <c r="AH717" s="325"/>
      <c r="AI717" s="405" t="s">
        <v>2077</v>
      </c>
      <c r="AJ717" s="406">
        <v>281245</v>
      </c>
      <c r="AQ717" s="325"/>
    </row>
    <row r="718" spans="5:43" s="324" customFormat="1" ht="15.75" customHeight="1">
      <c r="E718" s="450"/>
      <c r="AC718" s="325"/>
      <c r="AD718" s="325"/>
      <c r="AE718" s="447"/>
      <c r="AF718" s="325"/>
      <c r="AG718" s="325"/>
      <c r="AH718" s="325"/>
      <c r="AI718" s="405" t="s">
        <v>2078</v>
      </c>
      <c r="AJ718" s="406">
        <v>281246</v>
      </c>
      <c r="AQ718" s="325"/>
    </row>
    <row r="719" spans="5:43" s="324" customFormat="1" ht="15.75" customHeight="1">
      <c r="E719" s="450"/>
      <c r="AC719" s="325"/>
      <c r="AD719" s="325"/>
      <c r="AE719" s="447"/>
      <c r="AF719" s="325"/>
      <c r="AG719" s="325"/>
      <c r="AH719" s="325"/>
      <c r="AI719" s="405" t="s">
        <v>2079</v>
      </c>
      <c r="AJ719" s="406">
        <v>281247</v>
      </c>
      <c r="AQ719" s="325"/>
    </row>
    <row r="720" spans="5:43" s="324" customFormat="1" ht="15.75" customHeight="1">
      <c r="E720" s="450"/>
      <c r="AC720" s="325"/>
      <c r="AD720" s="325"/>
      <c r="AE720" s="447"/>
      <c r="AF720" s="325"/>
      <c r="AG720" s="325"/>
      <c r="AH720" s="325"/>
      <c r="AI720" s="405" t="s">
        <v>2080</v>
      </c>
      <c r="AJ720" s="406">
        <v>281248</v>
      </c>
      <c r="AQ720" s="325"/>
    </row>
    <row r="721" spans="5:43" s="324" customFormat="1" ht="15.75" customHeight="1">
      <c r="E721" s="450"/>
      <c r="AC721" s="325"/>
      <c r="AD721" s="325"/>
      <c r="AE721" s="447"/>
      <c r="AF721" s="325"/>
      <c r="AG721" s="325"/>
      <c r="AH721" s="325"/>
      <c r="AI721" s="405" t="s">
        <v>2081</v>
      </c>
      <c r="AJ721" s="406">
        <v>281249</v>
      </c>
      <c r="AQ721" s="325"/>
    </row>
    <row r="722" spans="5:43" s="324" customFormat="1" ht="15.75" customHeight="1">
      <c r="E722" s="450"/>
      <c r="AC722" s="325"/>
      <c r="AD722" s="325"/>
      <c r="AE722" s="447"/>
      <c r="AF722" s="325"/>
      <c r="AG722" s="325"/>
      <c r="AH722" s="325"/>
      <c r="AI722" s="405" t="s">
        <v>2082</v>
      </c>
      <c r="AJ722" s="406">
        <v>281250</v>
      </c>
      <c r="AQ722" s="325"/>
    </row>
    <row r="723" spans="5:43" s="324" customFormat="1" ht="15.75" customHeight="1">
      <c r="E723" s="450"/>
      <c r="AC723" s="325"/>
      <c r="AD723" s="325"/>
      <c r="AE723" s="447"/>
      <c r="AF723" s="325"/>
      <c r="AG723" s="325"/>
      <c r="AH723" s="325"/>
      <c r="AI723" s="405" t="s">
        <v>2083</v>
      </c>
      <c r="AJ723" s="406">
        <v>281251</v>
      </c>
      <c r="AQ723" s="325"/>
    </row>
    <row r="724" spans="5:43" s="324" customFormat="1" ht="15.75" customHeight="1">
      <c r="E724" s="450"/>
      <c r="AC724" s="325"/>
      <c r="AD724" s="325"/>
      <c r="AE724" s="447"/>
      <c r="AF724" s="325"/>
      <c r="AG724" s="325"/>
      <c r="AH724" s="325"/>
      <c r="AI724" s="405" t="s">
        <v>2084</v>
      </c>
      <c r="AJ724" s="406">
        <v>281252</v>
      </c>
      <c r="AQ724" s="325"/>
    </row>
    <row r="725" spans="5:43" s="324" customFormat="1" ht="15.75" customHeight="1">
      <c r="E725" s="450"/>
      <c r="AC725" s="325"/>
      <c r="AD725" s="325"/>
      <c r="AE725" s="447"/>
      <c r="AF725" s="325"/>
      <c r="AG725" s="325"/>
      <c r="AH725" s="325"/>
      <c r="AI725" s="405" t="s">
        <v>2085</v>
      </c>
      <c r="AJ725" s="406">
        <v>281253</v>
      </c>
      <c r="AQ725" s="325"/>
    </row>
    <row r="726" spans="5:43" s="324" customFormat="1" ht="15.75" customHeight="1">
      <c r="E726" s="450"/>
      <c r="AC726" s="325"/>
      <c r="AD726" s="325"/>
      <c r="AE726" s="447"/>
      <c r="AF726" s="325"/>
      <c r="AG726" s="325"/>
      <c r="AH726" s="325"/>
      <c r="AI726" s="405" t="s">
        <v>2086</v>
      </c>
      <c r="AJ726" s="406">
        <v>281254</v>
      </c>
      <c r="AQ726" s="325"/>
    </row>
    <row r="727" spans="5:43" s="324" customFormat="1" ht="15.75" customHeight="1">
      <c r="E727" s="450"/>
      <c r="AC727" s="325"/>
      <c r="AD727" s="325"/>
      <c r="AE727" s="447"/>
      <c r="AF727" s="325"/>
      <c r="AG727" s="325"/>
      <c r="AH727" s="325"/>
      <c r="AI727" s="405" t="s">
        <v>2087</v>
      </c>
      <c r="AJ727" s="406">
        <v>281255</v>
      </c>
      <c r="AQ727" s="325"/>
    </row>
    <row r="728" spans="5:43" s="324" customFormat="1" ht="15.75" customHeight="1">
      <c r="E728" s="450"/>
      <c r="AC728" s="325"/>
      <c r="AD728" s="325"/>
      <c r="AE728" s="447"/>
      <c r="AF728" s="325"/>
      <c r="AG728" s="325"/>
      <c r="AH728" s="325"/>
      <c r="AI728" s="405" t="s">
        <v>2088</v>
      </c>
      <c r="AJ728" s="406">
        <v>281256</v>
      </c>
      <c r="AQ728" s="325"/>
    </row>
    <row r="729" spans="5:43" s="324" customFormat="1" ht="15.75" customHeight="1">
      <c r="E729" s="450"/>
      <c r="AC729" s="325"/>
      <c r="AD729" s="325"/>
      <c r="AE729" s="447"/>
      <c r="AF729" s="325"/>
      <c r="AG729" s="325"/>
      <c r="AH729" s="325"/>
      <c r="AI729" s="405" t="s">
        <v>2089</v>
      </c>
      <c r="AJ729" s="406">
        <v>281257</v>
      </c>
      <c r="AQ729" s="325"/>
    </row>
    <row r="730" spans="5:43" s="324" customFormat="1" ht="15.75" customHeight="1">
      <c r="E730" s="450"/>
      <c r="AC730" s="325"/>
      <c r="AD730" s="325"/>
      <c r="AE730" s="447"/>
      <c r="AF730" s="325"/>
      <c r="AG730" s="325"/>
      <c r="AH730" s="325"/>
      <c r="AI730" s="405" t="s">
        <v>2090</v>
      </c>
      <c r="AJ730" s="406">
        <v>281258</v>
      </c>
      <c r="AQ730" s="325"/>
    </row>
    <row r="731" spans="5:43" s="324" customFormat="1" ht="15.75" customHeight="1">
      <c r="E731" s="450"/>
      <c r="AC731" s="325"/>
      <c r="AD731" s="325"/>
      <c r="AE731" s="447"/>
      <c r="AF731" s="325"/>
      <c r="AG731" s="325"/>
      <c r="AH731" s="325"/>
      <c r="AI731" s="405" t="s">
        <v>2091</v>
      </c>
      <c r="AJ731" s="406">
        <v>281259</v>
      </c>
      <c r="AQ731" s="325"/>
    </row>
    <row r="732" spans="5:43" s="324" customFormat="1" ht="15.75" customHeight="1">
      <c r="E732" s="450"/>
      <c r="AC732" s="325"/>
      <c r="AD732" s="325"/>
      <c r="AE732" s="447"/>
      <c r="AF732" s="325"/>
      <c r="AG732" s="325"/>
      <c r="AH732" s="325"/>
      <c r="AI732" s="405" t="s">
        <v>2092</v>
      </c>
      <c r="AJ732" s="406">
        <v>281260</v>
      </c>
      <c r="AQ732" s="325"/>
    </row>
    <row r="733" spans="5:43" s="324" customFormat="1" ht="15.75" customHeight="1">
      <c r="E733" s="450"/>
      <c r="AC733" s="325"/>
      <c r="AD733" s="325"/>
      <c r="AE733" s="447"/>
      <c r="AF733" s="325"/>
      <c r="AG733" s="325"/>
      <c r="AH733" s="325"/>
      <c r="AI733" s="405" t="s">
        <v>2093</v>
      </c>
      <c r="AJ733" s="406">
        <v>281261</v>
      </c>
      <c r="AQ733" s="325"/>
    </row>
    <row r="734" spans="5:43" s="324" customFormat="1" ht="15.75" customHeight="1">
      <c r="E734" s="450"/>
      <c r="AC734" s="325"/>
      <c r="AD734" s="325"/>
      <c r="AE734" s="447"/>
      <c r="AF734" s="325"/>
      <c r="AG734" s="325"/>
      <c r="AH734" s="325"/>
      <c r="AI734" s="405" t="s">
        <v>2094</v>
      </c>
      <c r="AJ734" s="406">
        <v>281262</v>
      </c>
      <c r="AQ734" s="325"/>
    </row>
    <row r="735" spans="5:43" s="324" customFormat="1" ht="15.75" customHeight="1">
      <c r="E735" s="450"/>
      <c r="AC735" s="325"/>
      <c r="AD735" s="325"/>
      <c r="AE735" s="447"/>
      <c r="AF735" s="325"/>
      <c r="AG735" s="325"/>
      <c r="AH735" s="325"/>
      <c r="AI735" s="405" t="s">
        <v>1983</v>
      </c>
      <c r="AJ735" s="406">
        <v>281270</v>
      </c>
      <c r="AQ735" s="325"/>
    </row>
    <row r="736" spans="5:43" s="324" customFormat="1" ht="15.75" customHeight="1">
      <c r="E736" s="450"/>
      <c r="AC736" s="325"/>
      <c r="AD736" s="325"/>
      <c r="AE736" s="447"/>
      <c r="AF736" s="325"/>
      <c r="AG736" s="325"/>
      <c r="AH736" s="325"/>
      <c r="AI736" s="405" t="s">
        <v>2095</v>
      </c>
      <c r="AJ736" s="406">
        <v>281271</v>
      </c>
      <c r="AQ736" s="325"/>
    </row>
    <row r="737" spans="5:43" s="324" customFormat="1" ht="15.75" customHeight="1">
      <c r="E737" s="450"/>
      <c r="AC737" s="325"/>
      <c r="AD737" s="325"/>
      <c r="AE737" s="447"/>
      <c r="AF737" s="325"/>
      <c r="AG737" s="325"/>
      <c r="AH737" s="325"/>
      <c r="AI737" s="405" t="s">
        <v>2096</v>
      </c>
      <c r="AJ737" s="406">
        <v>281272</v>
      </c>
      <c r="AQ737" s="325"/>
    </row>
    <row r="738" spans="5:43" s="324" customFormat="1" ht="15.75" customHeight="1">
      <c r="E738" s="450"/>
      <c r="AC738" s="325"/>
      <c r="AD738" s="325"/>
      <c r="AE738" s="447"/>
      <c r="AF738" s="325"/>
      <c r="AG738" s="325"/>
      <c r="AH738" s="325"/>
      <c r="AI738" s="405" t="s">
        <v>2097</v>
      </c>
      <c r="AJ738" s="406">
        <v>281273</v>
      </c>
      <c r="AQ738" s="325"/>
    </row>
    <row r="739" spans="5:43" s="324" customFormat="1" ht="15.75" customHeight="1">
      <c r="E739" s="450"/>
      <c r="AC739" s="325"/>
      <c r="AD739" s="325"/>
      <c r="AE739" s="447"/>
      <c r="AF739" s="325"/>
      <c r="AG739" s="325"/>
      <c r="AH739" s="325"/>
      <c r="AI739" s="405" t="s">
        <v>2098</v>
      </c>
      <c r="AJ739" s="406">
        <v>281274</v>
      </c>
      <c r="AQ739" s="325"/>
    </row>
    <row r="740" spans="5:43" s="324" customFormat="1" ht="15.75" customHeight="1">
      <c r="E740" s="450"/>
      <c r="AC740" s="325"/>
      <c r="AD740" s="325"/>
      <c r="AE740" s="447"/>
      <c r="AF740" s="325"/>
      <c r="AG740" s="325"/>
      <c r="AH740" s="325"/>
      <c r="AI740" s="405" t="s">
        <v>2099</v>
      </c>
      <c r="AJ740" s="406">
        <v>281275</v>
      </c>
      <c r="AQ740" s="325"/>
    </row>
    <row r="741" spans="5:43" s="324" customFormat="1" ht="15.75" customHeight="1">
      <c r="E741" s="450"/>
      <c r="AC741" s="325"/>
      <c r="AD741" s="325"/>
      <c r="AE741" s="447"/>
      <c r="AF741" s="325"/>
      <c r="AG741" s="325"/>
      <c r="AH741" s="325"/>
      <c r="AI741" s="405" t="s">
        <v>2100</v>
      </c>
      <c r="AJ741" s="406">
        <v>281276</v>
      </c>
      <c r="AQ741" s="325"/>
    </row>
    <row r="742" spans="5:43" s="324" customFormat="1" ht="15.75" customHeight="1">
      <c r="E742" s="450"/>
      <c r="AC742" s="325"/>
      <c r="AD742" s="325"/>
      <c r="AE742" s="447"/>
      <c r="AF742" s="325"/>
      <c r="AG742" s="325"/>
      <c r="AH742" s="325"/>
      <c r="AI742" s="405" t="s">
        <v>2101</v>
      </c>
      <c r="AJ742" s="406">
        <v>281277</v>
      </c>
      <c r="AQ742" s="325"/>
    </row>
    <row r="743" spans="5:43" s="324" customFormat="1" ht="15.75" customHeight="1">
      <c r="E743" s="450"/>
      <c r="AC743" s="325"/>
      <c r="AD743" s="325"/>
      <c r="AE743" s="447"/>
      <c r="AF743" s="325"/>
      <c r="AG743" s="325"/>
      <c r="AH743" s="325"/>
      <c r="AI743" s="405" t="s">
        <v>2102</v>
      </c>
      <c r="AJ743" s="406">
        <v>281278</v>
      </c>
      <c r="AQ743" s="325"/>
    </row>
    <row r="744" spans="5:43" s="324" customFormat="1" ht="15.75" customHeight="1">
      <c r="E744" s="450"/>
      <c r="AC744" s="325"/>
      <c r="AD744" s="325"/>
      <c r="AE744" s="447"/>
      <c r="AF744" s="325"/>
      <c r="AG744" s="325"/>
      <c r="AH744" s="325"/>
      <c r="AI744" s="405" t="s">
        <v>2103</v>
      </c>
      <c r="AJ744" s="406">
        <v>281279</v>
      </c>
      <c r="AQ744" s="325"/>
    </row>
    <row r="745" spans="5:43" s="324" customFormat="1" ht="15.75" customHeight="1">
      <c r="E745" s="450"/>
      <c r="AC745" s="325"/>
      <c r="AD745" s="325"/>
      <c r="AE745" s="447"/>
      <c r="AF745" s="325"/>
      <c r="AG745" s="325"/>
      <c r="AH745" s="325"/>
      <c r="AI745" s="405" t="s">
        <v>2008</v>
      </c>
      <c r="AJ745" s="406">
        <v>281280</v>
      </c>
      <c r="AQ745" s="325"/>
    </row>
    <row r="746" spans="5:43" s="324" customFormat="1" ht="15.75" customHeight="1">
      <c r="E746" s="450"/>
      <c r="AC746" s="325"/>
      <c r="AD746" s="325"/>
      <c r="AE746" s="447"/>
      <c r="AF746" s="325"/>
      <c r="AG746" s="325"/>
      <c r="AH746" s="325"/>
      <c r="AI746" s="405" t="s">
        <v>2104</v>
      </c>
      <c r="AJ746" s="406">
        <v>281281</v>
      </c>
      <c r="AQ746" s="325"/>
    </row>
    <row r="747" spans="5:43" s="324" customFormat="1" ht="15.75" customHeight="1">
      <c r="E747" s="450"/>
      <c r="AC747" s="325"/>
      <c r="AD747" s="325"/>
      <c r="AE747" s="447"/>
      <c r="AF747" s="325"/>
      <c r="AG747" s="325"/>
      <c r="AH747" s="325"/>
      <c r="AI747" s="405" t="s">
        <v>2004</v>
      </c>
      <c r="AJ747" s="406">
        <v>281282</v>
      </c>
      <c r="AQ747" s="325"/>
    </row>
    <row r="748" spans="5:43" s="324" customFormat="1" ht="15.75" customHeight="1">
      <c r="E748" s="450"/>
      <c r="AC748" s="325"/>
      <c r="AD748" s="325"/>
      <c r="AE748" s="447"/>
      <c r="AF748" s="325"/>
      <c r="AG748" s="325"/>
      <c r="AH748" s="325"/>
      <c r="AI748" s="405" t="s">
        <v>2105</v>
      </c>
      <c r="AJ748" s="406">
        <v>281283</v>
      </c>
      <c r="AQ748" s="325"/>
    </row>
    <row r="749" spans="5:43" s="324" customFormat="1" ht="15.75" customHeight="1">
      <c r="E749" s="450"/>
      <c r="AC749" s="325"/>
      <c r="AD749" s="325"/>
      <c r="AE749" s="447"/>
      <c r="AF749" s="325"/>
      <c r="AG749" s="325"/>
      <c r="AH749" s="325"/>
      <c r="AI749" s="405" t="s">
        <v>2106</v>
      </c>
      <c r="AJ749" s="406">
        <v>281284</v>
      </c>
      <c r="AQ749" s="325"/>
    </row>
    <row r="750" spans="5:43" s="324" customFormat="1" ht="15.75" customHeight="1">
      <c r="E750" s="450"/>
      <c r="AC750" s="325"/>
      <c r="AD750" s="325"/>
      <c r="AE750" s="447"/>
      <c r="AF750" s="325"/>
      <c r="AG750" s="325"/>
      <c r="AH750" s="325"/>
      <c r="AI750" s="405" t="s">
        <v>2107</v>
      </c>
      <c r="AJ750" s="406">
        <v>281285</v>
      </c>
      <c r="AQ750" s="325"/>
    </row>
    <row r="751" spans="5:43" s="324" customFormat="1" ht="15.75" customHeight="1">
      <c r="E751" s="450"/>
      <c r="AC751" s="325"/>
      <c r="AD751" s="325"/>
      <c r="AE751" s="447"/>
      <c r="AF751" s="325"/>
      <c r="AG751" s="325"/>
      <c r="AH751" s="325"/>
      <c r="AI751" s="405" t="s">
        <v>2108</v>
      </c>
      <c r="AJ751" s="406">
        <v>281286</v>
      </c>
      <c r="AQ751" s="325"/>
    </row>
    <row r="752" spans="5:43" s="324" customFormat="1" ht="15.75" customHeight="1">
      <c r="E752" s="450"/>
      <c r="AC752" s="325"/>
      <c r="AD752" s="325"/>
      <c r="AE752" s="447"/>
      <c r="AF752" s="325"/>
      <c r="AG752" s="325"/>
      <c r="AH752" s="325"/>
      <c r="AI752" s="405" t="s">
        <v>2109</v>
      </c>
      <c r="AJ752" s="406">
        <v>281287</v>
      </c>
      <c r="AQ752" s="325"/>
    </row>
    <row r="753" spans="5:43" s="324" customFormat="1" ht="15.75" customHeight="1">
      <c r="E753" s="450"/>
      <c r="AC753" s="325"/>
      <c r="AD753" s="325"/>
      <c r="AE753" s="447"/>
      <c r="AF753" s="325"/>
      <c r="AG753" s="325"/>
      <c r="AH753" s="325"/>
      <c r="AI753" s="405" t="s">
        <v>2110</v>
      </c>
      <c r="AJ753" s="406">
        <v>281288</v>
      </c>
      <c r="AQ753" s="325"/>
    </row>
    <row r="754" spans="5:43" s="324" customFormat="1" ht="15.75" customHeight="1">
      <c r="E754" s="450"/>
      <c r="AC754" s="325"/>
      <c r="AD754" s="325"/>
      <c r="AE754" s="447"/>
      <c r="AF754" s="325"/>
      <c r="AG754" s="325"/>
      <c r="AH754" s="325"/>
      <c r="AI754" s="405" t="s">
        <v>2111</v>
      </c>
      <c r="AJ754" s="406">
        <v>281300</v>
      </c>
      <c r="AQ754" s="325"/>
    </row>
    <row r="755" spans="5:43" s="324" customFormat="1" ht="15.75" customHeight="1">
      <c r="E755" s="450"/>
      <c r="AC755" s="325"/>
      <c r="AD755" s="325"/>
      <c r="AE755" s="325"/>
      <c r="AF755" s="325"/>
      <c r="AG755" s="325"/>
      <c r="AH755" s="325"/>
      <c r="AI755" s="405" t="s">
        <v>2112</v>
      </c>
      <c r="AJ755" s="406">
        <v>281301</v>
      </c>
      <c r="AQ755" s="325"/>
    </row>
    <row r="756" spans="5:43" s="324" customFormat="1" ht="15.75" customHeight="1">
      <c r="E756" s="450"/>
      <c r="AC756" s="325"/>
      <c r="AD756" s="325"/>
      <c r="AE756" s="325"/>
      <c r="AF756" s="325"/>
      <c r="AG756" s="325"/>
      <c r="AH756" s="325"/>
      <c r="AI756" s="405" t="s">
        <v>2113</v>
      </c>
      <c r="AJ756" s="406">
        <v>300000</v>
      </c>
      <c r="AQ756" s="325"/>
    </row>
    <row r="757" spans="5:43" s="324" customFormat="1" ht="15.75" customHeight="1">
      <c r="E757" s="450"/>
      <c r="AC757" s="325"/>
      <c r="AD757" s="325"/>
      <c r="AE757" s="325"/>
      <c r="AF757" s="325"/>
      <c r="AG757" s="325"/>
      <c r="AH757" s="325"/>
      <c r="AI757" s="405" t="s">
        <v>2114</v>
      </c>
      <c r="AJ757" s="406">
        <v>360000</v>
      </c>
      <c r="AQ757" s="325"/>
    </row>
    <row r="758" spans="5:43" s="324" customFormat="1" ht="15.75" customHeight="1">
      <c r="E758" s="450"/>
      <c r="AC758" s="325"/>
      <c r="AD758" s="325"/>
      <c r="AE758" s="325"/>
      <c r="AF758" s="325"/>
      <c r="AG758" s="325"/>
      <c r="AH758" s="325"/>
      <c r="AI758" s="405" t="s">
        <v>2115</v>
      </c>
      <c r="AJ758" s="406">
        <v>360100</v>
      </c>
      <c r="AQ758" s="325"/>
    </row>
    <row r="759" spans="5:43" s="324" customFormat="1" ht="15.75" customHeight="1">
      <c r="E759" s="450"/>
      <c r="AC759" s="325"/>
      <c r="AD759" s="325"/>
      <c r="AE759" s="325"/>
      <c r="AF759" s="325"/>
      <c r="AG759" s="325"/>
      <c r="AH759" s="325"/>
      <c r="AI759" s="405" t="s">
        <v>1886</v>
      </c>
      <c r="AJ759" s="406">
        <v>360101</v>
      </c>
      <c r="AQ759" s="325"/>
    </row>
    <row r="760" spans="5:43" s="324" customFormat="1" ht="15.75" customHeight="1">
      <c r="E760" s="450"/>
      <c r="AC760" s="325"/>
      <c r="AD760" s="325"/>
      <c r="AE760" s="325"/>
      <c r="AF760" s="325"/>
      <c r="AG760" s="325"/>
      <c r="AH760" s="325"/>
      <c r="AI760" s="405" t="s">
        <v>2116</v>
      </c>
      <c r="AJ760" s="406">
        <v>360102</v>
      </c>
      <c r="AQ760" s="325"/>
    </row>
    <row r="761" spans="5:43" s="324" customFormat="1" ht="15.75" customHeight="1">
      <c r="E761" s="450"/>
      <c r="AC761" s="325"/>
      <c r="AD761" s="325"/>
      <c r="AE761" s="325"/>
      <c r="AF761" s="325"/>
      <c r="AG761" s="325"/>
      <c r="AH761" s="325"/>
      <c r="AI761" s="405" t="s">
        <v>2117</v>
      </c>
      <c r="AJ761" s="406">
        <v>360103</v>
      </c>
      <c r="AQ761" s="325"/>
    </row>
    <row r="762" spans="5:43" s="324" customFormat="1" ht="15.75" customHeight="1">
      <c r="E762" s="450"/>
      <c r="AC762" s="325"/>
      <c r="AD762" s="325"/>
      <c r="AE762" s="325"/>
      <c r="AF762" s="325"/>
      <c r="AG762" s="325"/>
      <c r="AH762" s="325"/>
      <c r="AI762" s="405" t="s">
        <v>1894</v>
      </c>
      <c r="AJ762" s="406">
        <v>360198</v>
      </c>
      <c r="AQ762" s="325"/>
    </row>
    <row r="763" spans="5:43" s="324" customFormat="1" ht="15.75" customHeight="1">
      <c r="E763" s="450"/>
      <c r="AC763" s="325"/>
      <c r="AD763" s="325"/>
      <c r="AE763" s="325"/>
      <c r="AF763" s="325"/>
      <c r="AG763" s="325"/>
      <c r="AH763" s="325"/>
      <c r="AI763" s="405" t="s">
        <v>1895</v>
      </c>
      <c r="AJ763" s="406">
        <v>360199</v>
      </c>
      <c r="AQ763" s="325"/>
    </row>
    <row r="764" spans="5:43" s="324" customFormat="1" ht="15.75" customHeight="1">
      <c r="E764" s="450"/>
      <c r="AC764" s="325"/>
      <c r="AD764" s="325"/>
      <c r="AE764" s="325"/>
      <c r="AF764" s="325"/>
      <c r="AG764" s="325"/>
      <c r="AH764" s="325"/>
      <c r="AI764" s="405" t="s">
        <v>2118</v>
      </c>
      <c r="AJ764" s="406">
        <v>360200</v>
      </c>
      <c r="AQ764" s="325"/>
    </row>
    <row r="765" spans="5:43" s="324" customFormat="1" ht="15.75" customHeight="1">
      <c r="E765" s="450"/>
      <c r="AC765" s="325"/>
      <c r="AD765" s="325"/>
      <c r="AE765" s="325"/>
      <c r="AF765" s="325"/>
      <c r="AG765" s="325"/>
      <c r="AH765" s="325"/>
      <c r="AI765" s="405" t="s">
        <v>2119</v>
      </c>
      <c r="AJ765" s="406">
        <v>360201</v>
      </c>
      <c r="AQ765" s="325"/>
    </row>
    <row r="766" spans="5:43" s="324" customFormat="1" ht="15.75" customHeight="1">
      <c r="E766" s="450"/>
      <c r="AC766" s="325"/>
      <c r="AD766" s="325"/>
      <c r="AE766" s="325"/>
      <c r="AF766" s="325"/>
      <c r="AG766" s="325"/>
      <c r="AH766" s="325"/>
      <c r="AI766" s="405" t="s">
        <v>2120</v>
      </c>
      <c r="AJ766" s="406">
        <v>360202</v>
      </c>
      <c r="AQ766" s="325"/>
    </row>
    <row r="767" spans="5:43" s="324" customFormat="1" ht="15.75" customHeight="1">
      <c r="E767" s="450"/>
      <c r="AC767" s="325"/>
      <c r="AD767" s="325"/>
      <c r="AE767" s="325"/>
      <c r="AF767" s="325"/>
      <c r="AG767" s="325"/>
      <c r="AH767" s="325"/>
      <c r="AI767" s="405" t="s">
        <v>1771</v>
      </c>
      <c r="AJ767" s="406">
        <v>360203</v>
      </c>
      <c r="AQ767" s="325"/>
    </row>
    <row r="768" spans="5:43" s="324" customFormat="1" ht="15.75" customHeight="1">
      <c r="E768" s="450"/>
      <c r="AC768" s="325"/>
      <c r="AD768" s="325"/>
      <c r="AE768" s="325"/>
      <c r="AF768" s="325"/>
      <c r="AG768" s="325"/>
      <c r="AH768" s="325"/>
      <c r="AI768" s="405" t="s">
        <v>1772</v>
      </c>
      <c r="AJ768" s="406">
        <v>360204</v>
      </c>
      <c r="AQ768" s="325"/>
    </row>
    <row r="769" spans="5:43" s="324" customFormat="1" ht="15.75" customHeight="1">
      <c r="E769" s="450"/>
      <c r="AC769" s="325"/>
      <c r="AD769" s="325"/>
      <c r="AE769" s="325"/>
      <c r="AF769" s="325"/>
      <c r="AG769" s="325"/>
      <c r="AH769" s="325"/>
      <c r="AI769" s="405" t="s">
        <v>1765</v>
      </c>
      <c r="AJ769" s="406">
        <v>360205</v>
      </c>
      <c r="AQ769" s="325"/>
    </row>
    <row r="770" spans="5:43" s="324" customFormat="1" ht="15.75" customHeight="1">
      <c r="E770" s="450"/>
      <c r="AC770" s="325"/>
      <c r="AD770" s="325"/>
      <c r="AE770" s="325"/>
      <c r="AF770" s="325"/>
      <c r="AG770" s="325"/>
      <c r="AH770" s="325"/>
      <c r="AI770" s="405" t="s">
        <v>2121</v>
      </c>
      <c r="AJ770" s="406">
        <v>360300</v>
      </c>
      <c r="AQ770" s="325"/>
    </row>
    <row r="771" spans="5:43" s="324" customFormat="1" ht="15.75" customHeight="1">
      <c r="E771" s="450"/>
      <c r="AC771" s="325"/>
      <c r="AD771" s="325"/>
      <c r="AE771" s="325"/>
      <c r="AF771" s="325"/>
      <c r="AG771" s="325"/>
      <c r="AH771" s="325"/>
      <c r="AI771" s="405" t="s">
        <v>1774</v>
      </c>
      <c r="AJ771" s="406">
        <v>360301</v>
      </c>
      <c r="AQ771" s="325"/>
    </row>
    <row r="772" spans="5:43" s="324" customFormat="1" ht="15.75" customHeight="1">
      <c r="E772" s="450"/>
      <c r="AC772" s="325"/>
      <c r="AD772" s="325"/>
      <c r="AE772" s="325"/>
      <c r="AF772" s="325"/>
      <c r="AG772" s="325"/>
      <c r="AH772" s="325"/>
      <c r="AI772" s="405" t="s">
        <v>1775</v>
      </c>
      <c r="AJ772" s="406">
        <v>360302</v>
      </c>
      <c r="AQ772" s="325"/>
    </row>
    <row r="773" spans="5:43" s="324" customFormat="1" ht="15.75" customHeight="1">
      <c r="E773" s="450"/>
      <c r="AC773" s="325"/>
      <c r="AD773" s="325"/>
      <c r="AE773" s="325"/>
      <c r="AF773" s="325"/>
      <c r="AG773" s="325"/>
      <c r="AH773" s="325"/>
      <c r="AI773" s="405" t="s">
        <v>1771</v>
      </c>
      <c r="AJ773" s="406">
        <v>360303</v>
      </c>
      <c r="AQ773" s="325"/>
    </row>
    <row r="774" spans="5:43" s="324" customFormat="1" ht="15.75" customHeight="1">
      <c r="E774" s="450"/>
      <c r="AC774" s="325"/>
      <c r="AD774" s="325"/>
      <c r="AE774" s="325"/>
      <c r="AF774" s="325"/>
      <c r="AG774" s="325"/>
      <c r="AH774" s="325"/>
      <c r="AI774" s="405" t="s">
        <v>1772</v>
      </c>
      <c r="AJ774" s="406">
        <v>360304</v>
      </c>
      <c r="AQ774" s="325"/>
    </row>
    <row r="775" spans="5:43" s="324" customFormat="1" ht="15.75" customHeight="1">
      <c r="E775" s="450"/>
      <c r="AC775" s="325"/>
      <c r="AD775" s="325"/>
      <c r="AE775" s="325"/>
      <c r="AF775" s="325"/>
      <c r="AG775" s="325"/>
      <c r="AH775" s="325"/>
      <c r="AI775" s="405" t="s">
        <v>2122</v>
      </c>
      <c r="AJ775" s="406">
        <v>360400</v>
      </c>
      <c r="AQ775" s="325"/>
    </row>
    <row r="776" spans="5:43" s="324" customFormat="1" ht="15.75" customHeight="1">
      <c r="E776" s="450"/>
      <c r="AC776" s="325"/>
      <c r="AD776" s="325"/>
      <c r="AE776" s="325"/>
      <c r="AF776" s="325"/>
      <c r="AG776" s="325"/>
      <c r="AH776" s="325"/>
      <c r="AI776" s="405" t="s">
        <v>2123</v>
      </c>
      <c r="AJ776" s="406">
        <v>360401</v>
      </c>
      <c r="AQ776" s="325"/>
    </row>
    <row r="777" spans="5:43" s="324" customFormat="1" ht="15.75" customHeight="1">
      <c r="E777" s="450"/>
      <c r="AC777" s="325"/>
      <c r="AD777" s="325"/>
      <c r="AE777" s="325"/>
      <c r="AF777" s="325"/>
      <c r="AG777" s="325"/>
      <c r="AH777" s="325"/>
      <c r="AI777" s="405" t="s">
        <v>2124</v>
      </c>
      <c r="AJ777" s="406">
        <v>360402</v>
      </c>
      <c r="AQ777" s="325"/>
    </row>
    <row r="778" spans="5:43" s="324" customFormat="1" ht="15.75" customHeight="1">
      <c r="E778" s="450"/>
      <c r="AC778" s="325"/>
      <c r="AD778" s="325"/>
      <c r="AE778" s="325"/>
      <c r="AF778" s="325"/>
      <c r="AG778" s="325"/>
      <c r="AH778" s="325"/>
      <c r="AI778" s="405" t="s">
        <v>2125</v>
      </c>
      <c r="AJ778" s="406">
        <v>360500</v>
      </c>
      <c r="AQ778" s="325"/>
    </row>
    <row r="779" spans="5:43" s="324" customFormat="1" ht="15.75" customHeight="1">
      <c r="E779" s="450"/>
      <c r="AC779" s="325"/>
      <c r="AD779" s="325"/>
      <c r="AE779" s="325"/>
      <c r="AF779" s="325"/>
      <c r="AG779" s="325"/>
      <c r="AH779" s="325"/>
      <c r="AI779" s="405" t="s">
        <v>2120</v>
      </c>
      <c r="AJ779" s="406">
        <v>360502</v>
      </c>
      <c r="AQ779" s="325"/>
    </row>
    <row r="780" spans="5:43" s="324" customFormat="1" ht="15.75" customHeight="1">
      <c r="E780" s="450"/>
      <c r="AC780" s="325"/>
      <c r="AD780" s="325"/>
      <c r="AE780" s="325"/>
      <c r="AF780" s="325"/>
      <c r="AG780" s="325"/>
      <c r="AH780" s="325"/>
      <c r="AI780" s="405" t="s">
        <v>1772</v>
      </c>
      <c r="AJ780" s="406">
        <v>360504</v>
      </c>
      <c r="AQ780" s="325"/>
    </row>
    <row r="781" spans="5:43" s="324" customFormat="1" ht="15.75" customHeight="1">
      <c r="E781" s="450"/>
      <c r="AC781" s="325"/>
      <c r="AD781" s="325"/>
      <c r="AE781" s="325"/>
      <c r="AF781" s="325"/>
      <c r="AG781" s="325"/>
      <c r="AH781" s="325"/>
      <c r="AI781" s="405" t="s">
        <v>2126</v>
      </c>
      <c r="AJ781" s="406">
        <v>360600</v>
      </c>
      <c r="AQ781" s="325"/>
    </row>
    <row r="782" spans="5:43" s="324" customFormat="1" ht="15.75" customHeight="1">
      <c r="E782" s="450"/>
      <c r="AC782" s="325"/>
      <c r="AD782" s="325"/>
      <c r="AE782" s="325"/>
      <c r="AF782" s="325"/>
      <c r="AG782" s="325"/>
      <c r="AH782" s="325"/>
      <c r="AI782" s="405" t="s">
        <v>1772</v>
      </c>
      <c r="AJ782" s="406">
        <v>360604</v>
      </c>
      <c r="AQ782" s="325"/>
    </row>
    <row r="783" spans="5:43" s="324" customFormat="1" ht="15.75" customHeight="1">
      <c r="E783" s="450"/>
      <c r="AC783" s="325"/>
      <c r="AD783" s="325"/>
      <c r="AE783" s="325"/>
      <c r="AF783" s="325"/>
      <c r="AG783" s="325"/>
      <c r="AH783" s="325"/>
      <c r="AI783" s="405" t="s">
        <v>2127</v>
      </c>
      <c r="AJ783" s="406">
        <v>360700</v>
      </c>
      <c r="AQ783" s="325"/>
    </row>
    <row r="784" spans="5:43" s="324" customFormat="1" ht="15.75" customHeight="1">
      <c r="E784" s="450"/>
      <c r="AC784" s="325"/>
      <c r="AD784" s="325"/>
      <c r="AE784" s="325"/>
      <c r="AF784" s="325"/>
      <c r="AG784" s="325"/>
      <c r="AH784" s="325"/>
      <c r="AI784" s="405" t="s">
        <v>2128</v>
      </c>
      <c r="AJ784" s="406">
        <v>360701</v>
      </c>
      <c r="AQ784" s="325"/>
    </row>
    <row r="785" spans="5:43" s="324" customFormat="1" ht="15.75" customHeight="1">
      <c r="E785" s="450"/>
      <c r="AC785" s="325"/>
      <c r="AD785" s="325"/>
      <c r="AE785" s="325"/>
      <c r="AF785" s="325"/>
      <c r="AG785" s="325"/>
      <c r="AH785" s="325"/>
      <c r="AI785" s="405" t="s">
        <v>2129</v>
      </c>
      <c r="AJ785" s="406">
        <v>370000</v>
      </c>
      <c r="AQ785" s="325"/>
    </row>
    <row r="786" spans="5:43" s="324" customFormat="1" ht="15.75" customHeight="1">
      <c r="E786" s="450"/>
      <c r="AC786" s="325"/>
      <c r="AD786" s="325"/>
      <c r="AE786" s="325"/>
      <c r="AF786" s="325"/>
      <c r="AG786" s="325"/>
      <c r="AH786" s="325"/>
      <c r="AI786" s="405" t="s">
        <v>2130</v>
      </c>
      <c r="AJ786" s="406">
        <v>370100</v>
      </c>
      <c r="AQ786" s="325"/>
    </row>
    <row r="787" spans="5:43" s="324" customFormat="1" ht="15.75" customHeight="1">
      <c r="E787" s="450"/>
      <c r="AC787" s="325"/>
      <c r="AD787" s="325"/>
      <c r="AE787" s="325"/>
      <c r="AF787" s="325"/>
      <c r="AG787" s="325"/>
      <c r="AH787" s="325"/>
      <c r="AI787" s="405" t="s">
        <v>2131</v>
      </c>
      <c r="AJ787" s="406">
        <v>370101</v>
      </c>
      <c r="AQ787" s="325"/>
    </row>
    <row r="788" spans="5:43" s="324" customFormat="1" ht="15.75" customHeight="1">
      <c r="E788" s="450"/>
      <c r="AC788" s="325"/>
      <c r="AD788" s="325"/>
      <c r="AE788" s="325"/>
      <c r="AF788" s="325"/>
      <c r="AG788" s="325"/>
      <c r="AH788" s="325"/>
      <c r="AI788" s="405" t="s">
        <v>2132</v>
      </c>
      <c r="AJ788" s="406">
        <v>370102</v>
      </c>
      <c r="AQ788" s="325"/>
    </row>
    <row r="789" spans="5:43" s="324" customFormat="1" ht="15.75" customHeight="1">
      <c r="E789" s="450"/>
      <c r="AC789" s="325"/>
      <c r="AD789" s="325"/>
      <c r="AE789" s="325"/>
      <c r="AF789" s="325"/>
      <c r="AG789" s="325"/>
      <c r="AH789" s="325"/>
      <c r="AI789" s="405" t="s">
        <v>2133</v>
      </c>
      <c r="AJ789" s="406">
        <v>370103</v>
      </c>
      <c r="AQ789" s="325"/>
    </row>
    <row r="790" spans="5:43" s="324" customFormat="1" ht="15.75" customHeight="1">
      <c r="E790" s="450"/>
      <c r="AC790" s="325"/>
      <c r="AD790" s="325"/>
      <c r="AE790" s="325"/>
      <c r="AF790" s="325"/>
      <c r="AG790" s="325"/>
      <c r="AH790" s="325"/>
      <c r="AI790" s="405" t="s">
        <v>2134</v>
      </c>
      <c r="AJ790" s="406">
        <v>370104</v>
      </c>
      <c r="AQ790" s="325"/>
    </row>
    <row r="791" spans="5:43" s="324" customFormat="1" ht="15.75" customHeight="1">
      <c r="E791" s="450"/>
      <c r="AC791" s="325"/>
      <c r="AD791" s="325"/>
      <c r="AE791" s="325"/>
      <c r="AF791" s="325"/>
      <c r="AG791" s="325"/>
      <c r="AH791" s="325"/>
      <c r="AI791" s="405" t="s">
        <v>2135</v>
      </c>
      <c r="AJ791" s="406">
        <v>370105</v>
      </c>
      <c r="AQ791" s="325"/>
    </row>
    <row r="792" spans="5:43" s="324" customFormat="1" ht="15.75" customHeight="1">
      <c r="E792" s="450"/>
      <c r="AC792" s="325"/>
      <c r="AD792" s="325"/>
      <c r="AE792" s="325"/>
      <c r="AF792" s="325"/>
      <c r="AG792" s="325"/>
      <c r="AH792" s="325"/>
      <c r="AI792" s="405" t="s">
        <v>2136</v>
      </c>
      <c r="AJ792" s="406">
        <v>370199</v>
      </c>
      <c r="AQ792" s="325"/>
    </row>
    <row r="793" spans="5:43" s="324" customFormat="1" ht="15.75" customHeight="1">
      <c r="E793" s="450"/>
      <c r="AC793" s="325"/>
      <c r="AD793" s="325"/>
      <c r="AE793" s="325"/>
      <c r="AF793" s="325"/>
      <c r="AG793" s="325"/>
      <c r="AH793" s="325"/>
      <c r="AI793" s="405" t="s">
        <v>2137</v>
      </c>
      <c r="AJ793" s="406">
        <v>380000</v>
      </c>
      <c r="AQ793" s="325"/>
    </row>
    <row r="794" spans="5:43" s="324" customFormat="1" ht="15.75" customHeight="1">
      <c r="E794" s="450"/>
      <c r="AC794" s="325"/>
      <c r="AD794" s="325"/>
      <c r="AE794" s="325"/>
      <c r="AF794" s="325"/>
      <c r="AG794" s="325"/>
      <c r="AH794" s="325"/>
      <c r="AI794" s="405" t="s">
        <v>2137</v>
      </c>
      <c r="AJ794" s="406">
        <v>380100</v>
      </c>
      <c r="AQ794" s="325"/>
    </row>
    <row r="795" spans="5:43" s="324" customFormat="1" ht="15.75" customHeight="1">
      <c r="E795" s="450"/>
      <c r="AC795" s="325"/>
      <c r="AD795" s="325"/>
      <c r="AE795" s="325"/>
      <c r="AF795" s="325"/>
      <c r="AG795" s="325"/>
      <c r="AH795" s="325"/>
      <c r="AI795" s="405" t="s">
        <v>2138</v>
      </c>
      <c r="AJ795" s="406">
        <v>380101</v>
      </c>
      <c r="AQ795" s="325"/>
    </row>
    <row r="796" spans="5:43" s="324" customFormat="1" ht="15.75" customHeight="1">
      <c r="E796" s="450"/>
      <c r="AC796" s="325"/>
      <c r="AD796" s="325"/>
      <c r="AE796" s="325"/>
      <c r="AF796" s="325"/>
      <c r="AG796" s="325"/>
      <c r="AH796" s="325"/>
      <c r="AI796" s="405" t="s">
        <v>2139</v>
      </c>
      <c r="AJ796" s="406">
        <v>380102</v>
      </c>
      <c r="AQ796" s="325"/>
    </row>
    <row r="797" spans="5:43" s="324" customFormat="1" ht="15.75" customHeight="1">
      <c r="E797" s="450"/>
      <c r="AC797" s="325"/>
      <c r="AD797" s="325"/>
      <c r="AE797" s="325"/>
      <c r="AF797" s="325"/>
      <c r="AG797" s="325"/>
      <c r="AH797" s="325"/>
      <c r="AI797" s="405" t="s">
        <v>2140</v>
      </c>
      <c r="AJ797" s="406">
        <v>380103</v>
      </c>
      <c r="AQ797" s="325"/>
    </row>
    <row r="798" spans="5:43" s="324" customFormat="1" ht="15.75" customHeight="1">
      <c r="E798" s="450"/>
      <c r="AC798" s="325"/>
      <c r="AD798" s="325"/>
      <c r="AE798" s="325"/>
      <c r="AF798" s="325"/>
      <c r="AG798" s="325"/>
      <c r="AH798" s="325"/>
      <c r="AI798" s="405" t="s">
        <v>2141</v>
      </c>
      <c r="AJ798" s="406">
        <v>380104</v>
      </c>
      <c r="AQ798" s="325"/>
    </row>
    <row r="799" spans="5:43" s="324" customFormat="1" ht="15.75" customHeight="1">
      <c r="E799" s="450"/>
      <c r="AC799" s="325"/>
      <c r="AD799" s="325"/>
      <c r="AE799" s="325"/>
      <c r="AF799" s="325"/>
      <c r="AG799" s="325"/>
      <c r="AH799" s="325"/>
      <c r="AI799" s="405" t="s">
        <v>2142</v>
      </c>
      <c r="AJ799" s="406">
        <v>380105</v>
      </c>
      <c r="AQ799" s="325"/>
    </row>
    <row r="800" spans="5:43" s="324" customFormat="1" ht="15.75" customHeight="1">
      <c r="E800" s="450"/>
      <c r="AC800" s="325"/>
      <c r="AD800" s="325"/>
      <c r="AE800" s="325"/>
      <c r="AF800" s="325"/>
      <c r="AG800" s="325"/>
      <c r="AH800" s="325"/>
      <c r="AI800" s="405" t="s">
        <v>2143</v>
      </c>
      <c r="AJ800" s="406">
        <v>380106</v>
      </c>
      <c r="AQ800" s="325"/>
    </row>
    <row r="801" spans="1:53" s="324" customFormat="1" ht="15.75" customHeight="1">
      <c r="E801" s="450"/>
      <c r="AC801" s="325"/>
      <c r="AD801" s="325"/>
      <c r="AE801" s="325"/>
      <c r="AF801" s="325"/>
      <c r="AG801" s="325"/>
      <c r="AH801" s="325"/>
      <c r="AI801" s="405" t="s">
        <v>2144</v>
      </c>
      <c r="AJ801" s="406">
        <v>380107</v>
      </c>
      <c r="AQ801" s="325"/>
    </row>
    <row r="802" spans="1:53" s="324" customFormat="1" ht="15.75" customHeight="1">
      <c r="E802" s="450"/>
      <c r="AC802" s="325"/>
      <c r="AD802" s="325"/>
      <c r="AE802" s="325"/>
      <c r="AF802" s="325"/>
      <c r="AG802" s="325"/>
      <c r="AH802" s="325"/>
      <c r="AI802" s="405" t="s">
        <v>2145</v>
      </c>
      <c r="AJ802" s="406">
        <v>380108</v>
      </c>
      <c r="AQ802" s="325"/>
    </row>
    <row r="803" spans="1:53" s="324" customFormat="1" ht="15.75" customHeight="1">
      <c r="E803" s="450"/>
      <c r="AC803" s="325"/>
      <c r="AD803" s="325"/>
      <c r="AE803" s="325"/>
      <c r="AF803" s="325"/>
      <c r="AG803" s="325"/>
      <c r="AH803" s="325"/>
      <c r="AI803" s="405" t="s">
        <v>2146</v>
      </c>
      <c r="AJ803" s="406">
        <v>390000</v>
      </c>
      <c r="AQ803" s="325"/>
    </row>
    <row r="804" spans="1:53" s="324" customFormat="1" ht="15.75" customHeight="1">
      <c r="E804" s="450"/>
      <c r="AC804" s="325"/>
      <c r="AD804" s="325"/>
      <c r="AE804" s="325"/>
      <c r="AF804" s="325"/>
      <c r="AG804" s="325"/>
      <c r="AH804" s="325"/>
      <c r="AI804" s="405" t="s">
        <v>2147</v>
      </c>
      <c r="AJ804" s="406">
        <v>390100</v>
      </c>
      <c r="AQ804" s="325"/>
    </row>
    <row r="805" spans="1:53" s="324" customFormat="1" ht="15.75" customHeight="1">
      <c r="E805" s="450"/>
      <c r="AC805" s="325"/>
      <c r="AD805" s="325"/>
      <c r="AE805" s="325"/>
      <c r="AF805" s="325"/>
      <c r="AG805" s="325"/>
      <c r="AH805" s="325"/>
      <c r="AI805" s="405" t="s">
        <v>2147</v>
      </c>
      <c r="AJ805" s="406">
        <v>390101</v>
      </c>
      <c r="AQ805" s="325"/>
    </row>
    <row r="806" spans="1:53" s="324" customFormat="1" ht="15.75" customHeight="1">
      <c r="E806" s="450"/>
      <c r="AC806" s="325"/>
      <c r="AD806" s="325"/>
      <c r="AE806" s="325"/>
      <c r="AF806" s="325"/>
      <c r="AG806" s="325"/>
      <c r="AH806" s="325"/>
      <c r="AI806" s="405" t="s">
        <v>2148</v>
      </c>
      <c r="AJ806" s="406">
        <v>390102</v>
      </c>
      <c r="AQ806" s="325"/>
    </row>
    <row r="807" spans="1:53" s="324" customFormat="1" ht="15.75" customHeight="1">
      <c r="E807" s="450"/>
      <c r="AC807" s="325"/>
      <c r="AD807" s="325"/>
      <c r="AE807" s="325"/>
      <c r="AF807" s="325"/>
      <c r="AG807" s="325"/>
      <c r="AH807" s="325"/>
      <c r="AI807" s="405" t="s">
        <v>2149</v>
      </c>
      <c r="AJ807" s="406">
        <v>390200</v>
      </c>
      <c r="AQ807" s="325"/>
    </row>
    <row r="808" spans="1:53" s="324" customFormat="1" ht="15.75" customHeight="1">
      <c r="E808" s="450"/>
      <c r="AC808" s="325"/>
      <c r="AD808" s="325"/>
      <c r="AE808" s="325"/>
      <c r="AF808" s="325"/>
      <c r="AG808" s="325"/>
      <c r="AH808" s="325"/>
      <c r="AI808" s="405" t="s">
        <v>2150</v>
      </c>
      <c r="AJ808" s="406">
        <v>390201</v>
      </c>
      <c r="AQ808" s="325"/>
    </row>
    <row r="809" spans="1:53" s="324" customFormat="1" ht="15.75" customHeight="1">
      <c r="D809" s="325"/>
      <c r="E809" s="326"/>
      <c r="F809" s="325"/>
      <c r="G809" s="325"/>
      <c r="H809" s="325"/>
      <c r="I809" s="325"/>
      <c r="J809" s="325"/>
      <c r="K809" s="325"/>
      <c r="L809" s="325"/>
      <c r="M809" s="325"/>
      <c r="N809" s="325"/>
      <c r="O809" s="325"/>
      <c r="P809" s="325"/>
      <c r="Q809" s="325"/>
      <c r="R809" s="325"/>
      <c r="S809" s="325"/>
      <c r="T809" s="325"/>
      <c r="U809" s="325"/>
      <c r="V809" s="325"/>
      <c r="W809" s="325"/>
      <c r="X809" s="325"/>
      <c r="Y809" s="325"/>
      <c r="Z809" s="325"/>
      <c r="AA809" s="325"/>
      <c r="AB809" s="325"/>
      <c r="AC809" s="325"/>
      <c r="AD809" s="325"/>
      <c r="AE809" s="325"/>
      <c r="AF809" s="325"/>
      <c r="AG809" s="325"/>
      <c r="AH809" s="325"/>
      <c r="AI809" s="325"/>
      <c r="AJ809" s="325"/>
      <c r="AK809" s="325"/>
      <c r="AL809" s="325"/>
      <c r="AM809" s="325"/>
      <c r="AN809" s="325"/>
      <c r="AO809" s="325"/>
      <c r="AP809" s="325"/>
      <c r="AQ809" s="325"/>
      <c r="AR809" s="325"/>
      <c r="AS809" s="325"/>
      <c r="AT809" s="325"/>
      <c r="AU809" s="325"/>
      <c r="AV809" s="325"/>
      <c r="AW809" s="325"/>
      <c r="AY809" s="325"/>
      <c r="AZ809" s="325"/>
      <c r="BA809" s="325"/>
    </row>
    <row r="810" spans="1:53" ht="15" customHeight="1">
      <c r="A810" s="324"/>
      <c r="B810" s="324"/>
      <c r="C810" s="324"/>
    </row>
    <row r="811" spans="1:53" ht="15" customHeight="1">
      <c r="A811" s="324"/>
      <c r="B811" s="324"/>
      <c r="C811" s="324"/>
    </row>
  </sheetData>
  <sheetProtection autoFilter="0" pivotTables="0"/>
  <autoFilter ref="A3:AX808" xr:uid="{00000000-0009-0000-0000-000002000000}"/>
  <sortState xmlns:xlrd2="http://schemas.microsoft.com/office/spreadsheetml/2017/richdata2" ref="AC4:AI245">
    <sortCondition ref="AC4:AC245"/>
  </sortState>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79992065187536243"/>
  </sheetPr>
  <dimension ref="A1:BB343"/>
  <sheetViews>
    <sheetView topLeftCell="A139" zoomScale="85" zoomScaleNormal="85" workbookViewId="0">
      <selection activeCell="A151" sqref="A151"/>
    </sheetView>
  </sheetViews>
  <sheetFormatPr baseColWidth="10" defaultColWidth="11" defaultRowHeight="15"/>
  <cols>
    <col min="1" max="1" width="11.85546875" style="40" customWidth="1"/>
    <col min="2" max="2" width="14.5703125" customWidth="1"/>
    <col min="3" max="3" width="39.42578125" style="271" customWidth="1"/>
    <col min="4" max="4" width="11.140625" style="272" customWidth="1"/>
    <col min="5" max="5" width="14.85546875" style="271" customWidth="1"/>
    <col min="6" max="6" width="14.5703125" style="272" customWidth="1"/>
    <col min="7" max="7" width="13" style="271" customWidth="1"/>
    <col min="8" max="9" width="11" customWidth="1"/>
    <col min="10" max="10" width="26.5703125" customWidth="1"/>
    <col min="11" max="20" width="11" customWidth="1"/>
    <col min="21" max="21" width="16.5703125" customWidth="1"/>
    <col min="22" max="22" width="19.5703125" customWidth="1"/>
    <col min="23" max="23" width="16.5703125" customWidth="1"/>
    <col min="24" max="24" width="14.28515625" customWidth="1"/>
    <col min="25" max="25" width="15.42578125" customWidth="1"/>
    <col min="26" max="26" width="14.7109375" customWidth="1"/>
    <col min="27" max="27" width="15.28515625" customWidth="1"/>
    <col min="28" max="28" width="16.7109375" customWidth="1"/>
    <col min="29" max="29" width="17.42578125" customWidth="1"/>
    <col min="30" max="30" width="16.42578125" customWidth="1"/>
    <col min="31" max="31" width="13.5703125" customWidth="1"/>
    <col min="32" max="32" width="14.42578125" customWidth="1"/>
    <col min="33" max="33" width="14.5703125" customWidth="1"/>
    <col min="34" max="34" width="17" customWidth="1"/>
  </cols>
  <sheetData>
    <row r="1" spans="1:54">
      <c r="A1" s="273" t="s">
        <v>2151</v>
      </c>
      <c r="B1" s="274"/>
      <c r="C1" s="275"/>
      <c r="D1" s="276"/>
      <c r="E1" s="275"/>
      <c r="F1" s="276"/>
      <c r="G1" s="275"/>
      <c r="H1" s="277"/>
      <c r="I1" s="277"/>
      <c r="J1" s="277"/>
      <c r="K1" s="277"/>
      <c r="L1" s="277"/>
      <c r="M1" s="277"/>
      <c r="N1" s="277"/>
      <c r="O1" s="277"/>
      <c r="P1" s="277"/>
      <c r="Q1" s="277"/>
      <c r="R1" s="277"/>
      <c r="S1" s="277"/>
      <c r="T1" s="277"/>
      <c r="U1" s="277"/>
      <c r="V1" s="277"/>
      <c r="W1" s="295"/>
      <c r="X1" s="295"/>
      <c r="Y1" s="295"/>
      <c r="Z1" s="277"/>
      <c r="AA1" s="274"/>
      <c r="AB1" s="274"/>
      <c r="AC1" s="277"/>
      <c r="AD1" s="302"/>
      <c r="AE1" s="277"/>
      <c r="AF1" s="277"/>
      <c r="AG1" s="277"/>
      <c r="AH1" s="302"/>
      <c r="AI1" s="302"/>
    </row>
    <row r="2" spans="1:54">
      <c r="A2" s="273"/>
      <c r="B2" s="274"/>
      <c r="C2" s="275"/>
      <c r="D2" s="276"/>
      <c r="E2" s="275"/>
      <c r="F2" s="276"/>
      <c r="G2" s="275"/>
      <c r="H2" s="277"/>
      <c r="I2" s="277"/>
      <c r="J2" s="277"/>
      <c r="K2" s="277"/>
      <c r="L2" s="277"/>
      <c r="M2" s="277"/>
      <c r="N2" s="277"/>
      <c r="O2" s="277"/>
      <c r="P2" s="277"/>
      <c r="Q2" s="277"/>
      <c r="R2" s="277"/>
      <c r="S2" s="277"/>
      <c r="T2" s="277"/>
      <c r="U2" s="277"/>
      <c r="V2" s="277"/>
      <c r="W2" s="295"/>
      <c r="X2" s="295"/>
      <c r="Y2" s="295"/>
      <c r="Z2" s="277"/>
      <c r="AA2" s="274"/>
      <c r="AB2" s="274"/>
      <c r="AC2" s="277"/>
      <c r="AD2" s="302"/>
      <c r="AE2" s="277"/>
      <c r="AF2" s="277"/>
      <c r="AG2" s="277"/>
      <c r="AH2" s="302"/>
      <c r="AI2" s="302"/>
    </row>
    <row r="3" spans="1:54">
      <c r="A3" s="278"/>
      <c r="B3" s="274"/>
      <c r="C3" s="275"/>
      <c r="D3" s="276"/>
      <c r="E3" s="275"/>
      <c r="F3" s="276"/>
      <c r="G3" s="275"/>
      <c r="H3" s="277"/>
      <c r="I3" s="277"/>
      <c r="J3" s="277"/>
      <c r="K3" s="277"/>
      <c r="L3" s="277"/>
      <c r="M3" s="277"/>
      <c r="N3" s="277"/>
      <c r="O3" s="277"/>
      <c r="P3" s="277"/>
      <c r="Q3" s="277"/>
      <c r="R3" s="277"/>
      <c r="S3" s="277"/>
      <c r="T3" s="277"/>
      <c r="U3" s="277"/>
      <c r="V3" s="277"/>
      <c r="W3" s="295"/>
      <c r="X3" s="295"/>
      <c r="Y3" s="295"/>
      <c r="Z3" s="277"/>
      <c r="AA3" s="274"/>
      <c r="AB3" s="274"/>
      <c r="AC3" s="277"/>
      <c r="AD3" s="277"/>
      <c r="AE3" s="277"/>
      <c r="AF3" s="277"/>
      <c r="AG3" s="277"/>
      <c r="AH3" s="302"/>
      <c r="AI3" s="302"/>
    </row>
    <row r="4" spans="1:54">
      <c r="A4" s="279" t="s">
        <v>2152</v>
      </c>
      <c r="B4" s="280" t="s">
        <v>2153</v>
      </c>
      <c r="C4" s="281" t="s">
        <v>2154</v>
      </c>
      <c r="D4" s="282" t="s">
        <v>2155</v>
      </c>
      <c r="E4" s="281" t="s">
        <v>2156</v>
      </c>
      <c r="F4" s="282" t="s">
        <v>2157</v>
      </c>
      <c r="G4" s="281" t="s">
        <v>2158</v>
      </c>
      <c r="H4" s="283" t="s">
        <v>226</v>
      </c>
      <c r="I4" s="283" t="s">
        <v>2159</v>
      </c>
      <c r="J4" s="283" t="s">
        <v>2160</v>
      </c>
      <c r="K4" s="283" t="s">
        <v>2161</v>
      </c>
      <c r="L4" s="283" t="s">
        <v>2162</v>
      </c>
      <c r="M4" s="283" t="s">
        <v>223</v>
      </c>
      <c r="N4" s="283" t="s">
        <v>2163</v>
      </c>
      <c r="O4" s="283"/>
      <c r="P4" s="283" t="s">
        <v>2164</v>
      </c>
      <c r="Q4" s="283" t="s">
        <v>2165</v>
      </c>
      <c r="R4" s="283" t="s">
        <v>2166</v>
      </c>
      <c r="S4" s="283" t="s">
        <v>465</v>
      </c>
      <c r="T4" s="283" t="s">
        <v>2167</v>
      </c>
      <c r="U4" s="283" t="s">
        <v>2168</v>
      </c>
      <c r="V4" s="283" t="s">
        <v>2169</v>
      </c>
      <c r="W4" s="296" t="s">
        <v>2170</v>
      </c>
      <c r="X4" s="296" t="s">
        <v>2171</v>
      </c>
      <c r="Y4" s="296" t="s">
        <v>2172</v>
      </c>
      <c r="Z4" s="283" t="s">
        <v>2173</v>
      </c>
      <c r="AA4" s="280" t="s">
        <v>2174</v>
      </c>
      <c r="AB4" s="280"/>
      <c r="AC4" s="283" t="s">
        <v>2175</v>
      </c>
      <c r="AD4" s="283"/>
      <c r="AE4" s="303" t="s">
        <v>224</v>
      </c>
      <c r="AF4" s="303" t="s">
        <v>2176</v>
      </c>
      <c r="AG4" s="303" t="s">
        <v>2177</v>
      </c>
      <c r="AH4" s="313" t="s">
        <v>2178</v>
      </c>
      <c r="AI4" s="302"/>
      <c r="BB4" s="317" t="s">
        <v>41</v>
      </c>
    </row>
    <row r="5" spans="1:54" s="38" customFormat="1" ht="56.25">
      <c r="A5" s="284" t="s">
        <v>2179</v>
      </c>
      <c r="B5" s="203" t="s">
        <v>2180</v>
      </c>
      <c r="C5" s="285" t="s">
        <v>2181</v>
      </c>
      <c r="D5" s="286" t="s">
        <v>2182</v>
      </c>
      <c r="E5" s="285" t="s">
        <v>2183</v>
      </c>
      <c r="F5" s="286" t="s">
        <v>2184</v>
      </c>
      <c r="G5" s="285" t="s">
        <v>314</v>
      </c>
      <c r="H5" s="212" t="s">
        <v>2185</v>
      </c>
      <c r="I5" s="212" t="s">
        <v>2186</v>
      </c>
      <c r="J5" s="212" t="s">
        <v>2187</v>
      </c>
      <c r="K5" s="212" t="s">
        <v>2188</v>
      </c>
      <c r="L5" s="212" t="s">
        <v>2189</v>
      </c>
      <c r="M5" s="212" t="s">
        <v>2190</v>
      </c>
      <c r="N5" s="212" t="s">
        <v>2191</v>
      </c>
      <c r="O5" s="212" t="s">
        <v>2192</v>
      </c>
      <c r="P5" s="212" t="s">
        <v>2193</v>
      </c>
      <c r="Q5" s="221" t="s">
        <v>20</v>
      </c>
      <c r="R5" s="222" t="s">
        <v>16</v>
      </c>
      <c r="S5" s="221" t="s">
        <v>2194</v>
      </c>
      <c r="T5" s="221" t="s">
        <v>2195</v>
      </c>
      <c r="U5" s="212" t="s">
        <v>2196</v>
      </c>
      <c r="V5" s="297" t="s">
        <v>2197</v>
      </c>
      <c r="W5" s="298" t="s">
        <v>2198</v>
      </c>
      <c r="X5" s="298" t="s">
        <v>2199</v>
      </c>
      <c r="Y5" s="298" t="s">
        <v>2200</v>
      </c>
      <c r="Z5" s="304" t="s">
        <v>2201</v>
      </c>
      <c r="AA5" s="304" t="s">
        <v>2202</v>
      </c>
      <c r="AB5" s="304" t="s">
        <v>2203</v>
      </c>
      <c r="AC5" s="305" t="s">
        <v>2204</v>
      </c>
      <c r="AD5" s="306" t="s">
        <v>2205</v>
      </c>
      <c r="AE5" s="307" t="s">
        <v>2206</v>
      </c>
      <c r="AF5" s="307" t="s">
        <v>2207</v>
      </c>
      <c r="AG5" s="307" t="s">
        <v>2208</v>
      </c>
      <c r="AH5" s="314" t="s">
        <v>2209</v>
      </c>
      <c r="AI5" s="315"/>
      <c r="BB5" s="318" t="s">
        <v>44</v>
      </c>
    </row>
    <row r="6" spans="1:54">
      <c r="A6" s="287"/>
      <c r="B6" s="3"/>
      <c r="C6" s="250"/>
      <c r="D6" s="288"/>
      <c r="E6" s="206"/>
      <c r="F6" s="288"/>
      <c r="G6" s="206"/>
      <c r="H6" s="289" t="str">
        <f>IF($B6="","",INDEX(POA_GC_2025!$O:$O,MATCH($B6,POA_GC_2025!$A:$A,0)))</f>
        <v/>
      </c>
      <c r="I6" s="292" t="str">
        <f>IF($B6="","",INDEX(POA_GC_2025!$C:$C,MATCH($B6,POA_GC_2025!$A:$A,0)))</f>
        <v/>
      </c>
      <c r="J6" s="293" t="str">
        <f>IF($B6="","",INDEX(POA_GC_2025!$B:$B,MATCH($B6,POA_GC_2025!$A:$A,0)))</f>
        <v/>
      </c>
      <c r="K6" s="294" t="str">
        <f>IF($B6="","",INDEX(POA_GC_2025!$E:$E,MATCH($B6,POA_GC_2025!$A:$A,0)))</f>
        <v/>
      </c>
      <c r="L6" s="293" t="str">
        <f>IF($B6="","",INDEX(POA_GC_2025!$W:$W,MATCH($B6,POA_GC_2025!$A:$A,0)))</f>
        <v/>
      </c>
      <c r="M6" s="293" t="str">
        <f>IF($B6="","",INDEX(POA_GC_2025!$F:$F,MATCH($B6,POA_GC_2025!$A:$A,0)))</f>
        <v/>
      </c>
      <c r="N6" s="293" t="str">
        <f>IF($B6="","",INDEX(POA_GC_2025!$V:$V,MATCH($B6,POA_GC_2025!$A:$A,0)))</f>
        <v/>
      </c>
      <c r="O6" s="293" t="str">
        <f>IF($B6="","",INDEX(POA_GC_2025!$W:$W,MATCH($B6,POA_GC_2025!$A:$A,0)))</f>
        <v/>
      </c>
      <c r="P6" s="292" t="str">
        <f>IF($B6="","",INDEX(POA_GC_2025!$H:$H,MATCH($B6,POA_GC_2025!$A:$A,0)))</f>
        <v/>
      </c>
      <c r="Q6" s="292" t="str">
        <f>IF($B6="","",INDEX(POA_GC_2025!$I:$I,MATCH($B6,POA_GC_2025!$A:$A,0)))</f>
        <v/>
      </c>
      <c r="R6" s="292" t="str">
        <f>IF($B6="","",INDEX(POA_GC_2025!$J:$J,MATCH($B6,POA_GC_2025!$A:$A,0)))</f>
        <v/>
      </c>
      <c r="S6" s="292" t="str">
        <f>IF($B6="","",INDEX(POA_GC_2025!$K:$K,MATCH($B6,POA_GC_2025!$A:$A,0)))</f>
        <v/>
      </c>
      <c r="T6" s="292" t="str">
        <f>IF($B6="","",INDEX(POA_GC_2025!$L:$L,MATCH($B6,POA_GC_2025!$A:$A,0)))</f>
        <v/>
      </c>
      <c r="U6" s="299">
        <f>+W6+X6</f>
        <v>0</v>
      </c>
      <c r="V6" s="299">
        <f>+Y6+Z6</f>
        <v>0</v>
      </c>
      <c r="W6" s="300">
        <v>0</v>
      </c>
      <c r="X6" s="301">
        <v>0</v>
      </c>
      <c r="Y6" s="301">
        <v>0</v>
      </c>
      <c r="Z6" s="308">
        <v>0</v>
      </c>
      <c r="AA6" s="309"/>
      <c r="AB6" s="309"/>
      <c r="AC6" s="310"/>
      <c r="AD6" s="206"/>
      <c r="AE6" s="311" t="str">
        <f>IF($B6="","",INDEX(POA_GC_2025!$BD:$BD,MATCH($B6,POA_GC_2025!$A:$A,0)))</f>
        <v/>
      </c>
      <c r="AF6" s="311">
        <v>0</v>
      </c>
      <c r="AG6" s="311" t="str">
        <f>IF($B6="","",INDEX(POA_GC_2025!$BD:$BD,MATCH($B6,POA_GC_2025!$A:$A,0)))</f>
        <v/>
      </c>
      <c r="AH6" s="316" t="str">
        <f>IF($B6="","",INDEX(POA_GC_2025!$B:$B,MATCH($B6,POA_GC_2025!$A:$A,0)))</f>
        <v/>
      </c>
    </row>
    <row r="7" spans="1:54">
      <c r="A7" s="287"/>
      <c r="B7" s="100" t="s">
        <v>2667</v>
      </c>
      <c r="C7" s="250"/>
      <c r="D7" s="288"/>
      <c r="E7" s="206"/>
      <c r="F7" s="288"/>
      <c r="G7" s="206"/>
      <c r="H7" s="289" t="str">
        <f>IF($B7="","",INDEX(POA_GC_2025!$O:$O,MATCH($B7,POA_GC_2025!$A:$A,0)))</f>
        <v>SIN PROYECTO</v>
      </c>
      <c r="I7" s="292" t="str">
        <f>IF($B7="","",INDEX(POA_GC_2025!$C:$C,MATCH($B7,POA_GC_2025!$A:$A,0)))</f>
        <v>CONTRATACION SERVICIO DE MANTENIMIENTO DE MAQUINARIAS Y EQUIPOS (BIOMEDICOS)</v>
      </c>
      <c r="J7" s="293" t="str">
        <f>IF($B7="","",INDEX(POA_GC_2025!$B:$B,MATCH($B7,POA_GC_2025!$A:$A,0)))</f>
        <v>HOSPITAL GENERAL DE CHONE</v>
      </c>
      <c r="K7" s="294" t="str">
        <f>IF($B7="","",INDEX(POA_GC_2025!$E:$E,MATCH($B7,POA_GC_2025!$A:$A,0)))</f>
        <v>57</v>
      </c>
      <c r="L7" s="293" t="str">
        <f>IF($B7="","",INDEX(POA_GC_2025!$W:$W,MATCH($B7,POA_GC_2025!$A:$A,0)))</f>
        <v>PLAN DE MANTENIMIENTO PREVENTIVO Y CORRECTIVO DE LOS BIENES MUEBLES, INMUEBLES, EQUIPOS DE ELECTROMEDICINA Y VEHICULOS A CARGO DEL HOSPITAL</v>
      </c>
      <c r="M7" s="293" t="str">
        <f>IF($B7="","",INDEX(POA_GC_2025!$F:$F,MATCH($B7,POA_GC_2025!$A:$A,0)))</f>
        <v>000</v>
      </c>
      <c r="N7" s="293" t="str">
        <f>IF($B7="","",INDEX(POA_GC_2025!$V:$V,MATCH($B7,POA_GC_2025!$A:$A,0)))</f>
        <v>PROGRAMAR, DIRIGIR, CONTROLAR LA GESTIÒN DE LOS RECURSOS ASIGNADOS A SU CARGO Y EVALUAR SU ADECUADA UTILIZACIÒN PARA PROVEER SU CARTERA DE SERVICIOS, MEDIANTE EL PLAN OPERATIVO ANUAL Y EL COMPROMISO DE GESTION EN FUNCIÒN DE RESULTADOS DE IMPACTO SOCIAL</v>
      </c>
      <c r="O7" s="293" t="str">
        <f>IF($B7="","",INDEX(POA_GC_2025!$W:$W,MATCH($B7,POA_GC_2025!$A:$A,0)))</f>
        <v>PLAN DE MANTENIMIENTO PREVENTIVO Y CORRECTIVO DE LOS BIENES MUEBLES, INMUEBLES, EQUIPOS DE ELECTROMEDICINA Y VEHICULOS A CARGO DEL HOSPITAL</v>
      </c>
      <c r="P7" s="292">
        <f>IF($B7="","",INDEX(POA_GC_2025!$H:$H,MATCH($B7,POA_GC_2025!$A:$A,0)))</f>
        <v>530404</v>
      </c>
      <c r="Q7" s="292" t="str">
        <f>IF($B7="","",INDEX(POA_GC_2025!$I:$I,MATCH($B7,POA_GC_2025!$A:$A,0)))</f>
        <v>1303</v>
      </c>
      <c r="R7" s="292" t="str">
        <f>IF($B7="","",INDEX(POA_GC_2025!$J:$J,MATCH($B7,POA_GC_2025!$A:$A,0)))</f>
        <v>001</v>
      </c>
      <c r="S7" s="292" t="str">
        <f>IF($B7="","",INDEX(POA_GC_2025!$K:$K,MATCH($B7,POA_GC_2025!$A:$A,0)))</f>
        <v>0000</v>
      </c>
      <c r="T7" s="292" t="str">
        <f>IF($B7="","",INDEX(POA_GC_2025!$L:$L,MATCH($B7,POA_GC_2025!$A:$A,0)))</f>
        <v>0000</v>
      </c>
      <c r="U7" s="299">
        <f t="shared" ref="U7:U42" si="0">+W7+X7</f>
        <v>0</v>
      </c>
      <c r="V7" s="299">
        <f t="shared" ref="V7:V42" si="1">+Y7+Z7</f>
        <v>450000</v>
      </c>
      <c r="W7" s="300">
        <v>0</v>
      </c>
      <c r="X7" s="301">
        <v>0</v>
      </c>
      <c r="Y7" s="301">
        <v>450000</v>
      </c>
      <c r="Z7" s="308">
        <v>0</v>
      </c>
      <c r="AA7" s="309"/>
      <c r="AB7" s="309"/>
      <c r="AC7" s="310"/>
      <c r="AD7" s="206"/>
      <c r="AE7" s="311">
        <f>IF($B7="","",INDEX(POA_GC_2025!$BD:$BD,MATCH($B7,POA_GC_2025!$A:$A,0)))</f>
        <v>5000</v>
      </c>
      <c r="AF7" s="311">
        <v>0</v>
      </c>
      <c r="AG7" s="311">
        <f>IF($B7="","",INDEX(POA_GC_2025!$BD:$BD,MATCH($B7,POA_GC_2025!$A:$A,0)))</f>
        <v>5000</v>
      </c>
      <c r="AH7" s="316" t="str">
        <f>IF($B7="","",INDEX(POA_GC_2025!$B:$B,MATCH($B7,POA_GC_2025!$A:$A,0)))</f>
        <v>HOSPITAL GENERAL DE CHONE</v>
      </c>
    </row>
    <row r="8" spans="1:54">
      <c r="A8" s="287"/>
      <c r="B8" s="100" t="s">
        <v>2668</v>
      </c>
      <c r="C8" s="250"/>
      <c r="D8" s="288"/>
      <c r="E8" s="206"/>
      <c r="F8" s="288"/>
      <c r="G8" s="206"/>
      <c r="H8" s="289" t="str">
        <f>IF($B8="","",INDEX(POA_GC_2025!$O:$O,MATCH($B8,POA_GC_2025!$A:$A,0)))</f>
        <v>SIN PROYECTO</v>
      </c>
      <c r="I8" s="292" t="str">
        <f>IF($B8="","",INDEX(POA_GC_2025!$C:$C,MATCH($B8,POA_GC_2025!$A:$A,0)))</f>
        <v>ADQUISICION DE REPUESTOS Y ACCESORIOS PLAN DE MANTENIMIENTO PREVENTIVO Y CORRECTIVO DE LOS BIENES MUEBLES, INMUEBLES, EQUIPOS DE ELECTROMEDICINA Y VEHICULOS A CARGO DEL HOSPITAL</v>
      </c>
      <c r="J8" s="293" t="str">
        <f>IF($B8="","",INDEX(POA_GC_2025!$B:$B,MATCH($B8,POA_GC_2025!$A:$A,0)))</f>
        <v>HOSPITAL GENERAL DE CHONE</v>
      </c>
      <c r="K8" s="294" t="str">
        <f>IF($B8="","",INDEX(POA_GC_2025!$E:$E,MATCH($B8,POA_GC_2025!$A:$A,0)))</f>
        <v>57</v>
      </c>
      <c r="L8" s="293" t="str">
        <f>IF($B8="","",INDEX(POA_GC_2025!$W:$W,MATCH($B8,POA_GC_2025!$A:$A,0)))</f>
        <v>PLAN DE MANTENIMIENTO PREVENTIVO Y CORRECTIVO DE LOS BIENES MUEBLES, INMUEBLES, EQUIPOS DE ELECTROMEDICINA Y VEHICULOS A CARGO DEL HOSPITAL</v>
      </c>
      <c r="M8" s="293" t="str">
        <f>IF($B8="","",INDEX(POA_GC_2025!$F:$F,MATCH($B8,POA_GC_2025!$A:$A,0)))</f>
        <v>000</v>
      </c>
      <c r="N8" s="293" t="str">
        <f>IF($B8="","",INDEX(POA_GC_2025!$V:$V,MATCH($B8,POA_GC_2025!$A:$A,0)))</f>
        <v>PROGRAMAR, DIRIGIR, CONTROLAR LA GESTIÒN DE LOS RECURSOS ASIGNADOS A SU CARGO Y EVALUAR SU ADECUADA UTILIZACIÒN PARA PROVEER SU CARTERA DE SERVICIOS, MEDIANTE EL PLAN OPERATIVO ANUAL Y EL COMPROMISO DE GESTION EN FUNCIÒN DE RESULTADOS DE IMPACTO SOCIAL</v>
      </c>
      <c r="O8" s="293" t="str">
        <f>IF($B8="","",INDEX(POA_GC_2025!$W:$W,MATCH($B8,POA_GC_2025!$A:$A,0)))</f>
        <v>PLAN DE MANTENIMIENTO PREVENTIVO Y CORRECTIVO DE LOS BIENES MUEBLES, INMUEBLES, EQUIPOS DE ELECTROMEDICINA Y VEHICULOS A CARGO DEL HOSPITAL</v>
      </c>
      <c r="P8" s="292">
        <f>IF($B8="","",INDEX(POA_GC_2025!$H:$H,MATCH($B8,POA_GC_2025!$A:$A,0)))</f>
        <v>530813</v>
      </c>
      <c r="Q8" s="292" t="str">
        <f>IF($B8="","",INDEX(POA_GC_2025!$I:$I,MATCH($B8,POA_GC_2025!$A:$A,0)))</f>
        <v>1303</v>
      </c>
      <c r="R8" s="292" t="str">
        <f>IF($B8="","",INDEX(POA_GC_2025!$J:$J,MATCH($B8,POA_GC_2025!$A:$A,0)))</f>
        <v>001</v>
      </c>
      <c r="S8" s="292" t="str">
        <f>IF($B8="","",INDEX(POA_GC_2025!$K:$K,MATCH($B8,POA_GC_2025!$A:$A,0)))</f>
        <v>0000</v>
      </c>
      <c r="T8" s="292" t="str">
        <f>IF($B8="","",INDEX(POA_GC_2025!$L:$L,MATCH($B8,POA_GC_2025!$A:$A,0)))</f>
        <v>0000</v>
      </c>
      <c r="U8" s="299">
        <f t="shared" si="0"/>
        <v>0</v>
      </c>
      <c r="V8" s="299">
        <f t="shared" si="1"/>
        <v>150000</v>
      </c>
      <c r="W8" s="300">
        <v>0</v>
      </c>
      <c r="X8" s="301">
        <v>0</v>
      </c>
      <c r="Y8" s="301">
        <v>150000</v>
      </c>
      <c r="Z8" s="308">
        <v>0</v>
      </c>
      <c r="AA8" s="309"/>
      <c r="AB8" s="309"/>
      <c r="AC8" s="310"/>
      <c r="AD8" s="206"/>
      <c r="AE8" s="311">
        <f>IF($B8="","",INDEX(POA_GC_2025!$BD:$BD,MATCH($B8,POA_GC_2025!$A:$A,0)))</f>
        <v>0</v>
      </c>
      <c r="AF8" s="311">
        <v>0</v>
      </c>
      <c r="AG8" s="311">
        <f>IF($B8="","",INDEX(POA_GC_2025!$BD:$BD,MATCH($B8,POA_GC_2025!$A:$A,0)))</f>
        <v>0</v>
      </c>
      <c r="AH8" s="316" t="str">
        <f>IF($B8="","",INDEX(POA_GC_2025!$B:$B,MATCH($B8,POA_GC_2025!$A:$A,0)))</f>
        <v>HOSPITAL GENERAL DE CHONE</v>
      </c>
    </row>
    <row r="9" spans="1:54">
      <c r="A9" s="287"/>
      <c r="B9" s="100" t="s">
        <v>2669</v>
      </c>
      <c r="C9" s="250"/>
      <c r="D9" s="288"/>
      <c r="E9" s="206"/>
      <c r="F9" s="288"/>
      <c r="G9" s="206"/>
      <c r="H9" s="289" t="str">
        <f>IF($B9="","",INDEX(POA_GC_2025!$O:$O,MATCH($B9,POA_GC_2025!$A:$A,0)))</f>
        <v>SIN PROYECTO</v>
      </c>
      <c r="I9" s="292" t="str">
        <f>IF($B9="","",INDEX(POA_GC_2025!$C:$C,MATCH($B9,POA_GC_2025!$A:$A,0)))</f>
        <v>CONTRATACION DEL SERVICIO DE MANTENIMIENTO DE MAQUINARIAS Y EQUIPOS</v>
      </c>
      <c r="J9" s="293" t="str">
        <f>IF($B9="","",INDEX(POA_GC_2025!$B:$B,MATCH($B9,POA_GC_2025!$A:$A,0)))</f>
        <v>HOSPITAL GENERAL DE CHONE</v>
      </c>
      <c r="K9" s="294" t="str">
        <f>IF($B9="","",INDEX(POA_GC_2025!$E:$E,MATCH($B9,POA_GC_2025!$A:$A,0)))</f>
        <v>57</v>
      </c>
      <c r="L9" s="293" t="str">
        <f>IF($B9="","",INDEX(POA_GC_2025!$W:$W,MATCH($B9,POA_GC_2025!$A:$A,0)))</f>
        <v>PLAN DE MANTENIMIENTO PREVENTIVO Y CORRECTIVO DE LOS BIENES MUEBLES, INMUEBLES, EQUIPOS DE ELECTROMEDICINA Y VEHICULOS A CARGO DEL HOSPITAL</v>
      </c>
      <c r="M9" s="293" t="str">
        <f>IF($B9="","",INDEX(POA_GC_2025!$F:$F,MATCH($B9,POA_GC_2025!$A:$A,0)))</f>
        <v>000</v>
      </c>
      <c r="N9" s="293" t="str">
        <f>IF($B9="","",INDEX(POA_GC_2025!$V:$V,MATCH($B9,POA_GC_2025!$A:$A,0)))</f>
        <v>PROGRAMAR, DIRIGIR, CONTROLAR LA GESTIÒN DE LOS RECURSOS ASIGNADOS A SU CARGO Y EVALUAR SU ADECUADA UTILIZACIÒN PARA PROVEER SU CARTERA DE SERVICIOS, MEDIANTE EL PLAN OPERATIVO ANUAL Y EL COMPROMISO DE GESTION EN FUNCIÒN DE RESULTADOS DE IMPACTO SOCIAL</v>
      </c>
      <c r="O9" s="293" t="str">
        <f>IF($B9="","",INDEX(POA_GC_2025!$W:$W,MATCH($B9,POA_GC_2025!$A:$A,0)))</f>
        <v>PLAN DE MANTENIMIENTO PREVENTIVO Y CORRECTIVO DE LOS BIENES MUEBLES, INMUEBLES, EQUIPOS DE ELECTROMEDICINA Y VEHICULOS A CARGO DEL HOSPITAL</v>
      </c>
      <c r="P9" s="292">
        <f>IF($B9="","",INDEX(POA_GC_2025!$H:$H,MATCH($B9,POA_GC_2025!$A:$A,0)))</f>
        <v>530404</v>
      </c>
      <c r="Q9" s="292" t="str">
        <f>IF($B9="","",INDEX(POA_GC_2025!$I:$I,MATCH($B9,POA_GC_2025!$A:$A,0)))</f>
        <v>1303</v>
      </c>
      <c r="R9" s="292" t="str">
        <f>IF($B9="","",INDEX(POA_GC_2025!$J:$J,MATCH($B9,POA_GC_2025!$A:$A,0)))</f>
        <v>001</v>
      </c>
      <c r="S9" s="292" t="str">
        <f>IF($B9="","",INDEX(POA_GC_2025!$K:$K,MATCH($B9,POA_GC_2025!$A:$A,0)))</f>
        <v>0000</v>
      </c>
      <c r="T9" s="292" t="str">
        <f>IF($B9="","",INDEX(POA_GC_2025!$L:$L,MATCH($B9,POA_GC_2025!$A:$A,0)))</f>
        <v>0000</v>
      </c>
      <c r="U9" s="299">
        <f t="shared" si="0"/>
        <v>0</v>
      </c>
      <c r="V9" s="299">
        <f t="shared" si="1"/>
        <v>605000</v>
      </c>
      <c r="W9" s="300">
        <v>0</v>
      </c>
      <c r="X9" s="301">
        <v>0</v>
      </c>
      <c r="Y9" s="301">
        <v>605000</v>
      </c>
      <c r="Z9" s="308">
        <v>0</v>
      </c>
      <c r="AA9" s="309"/>
      <c r="AB9" s="309"/>
      <c r="AC9" s="310"/>
      <c r="AD9" s="206"/>
      <c r="AE9" s="311">
        <f>IF($B9="","",INDEX(POA_GC_2025!$BD:$BD,MATCH($B9,POA_GC_2025!$A:$A,0)))</f>
        <v>2160</v>
      </c>
      <c r="AF9" s="311">
        <v>0</v>
      </c>
      <c r="AG9" s="311">
        <f>IF($B9="","",INDEX(POA_GC_2025!$BD:$BD,MATCH($B9,POA_GC_2025!$A:$A,0)))</f>
        <v>2160</v>
      </c>
      <c r="AH9" s="316" t="str">
        <f>IF($B9="","",INDEX(POA_GC_2025!$B:$B,MATCH($B9,POA_GC_2025!$A:$A,0)))</f>
        <v>HOSPITAL GENERAL DE CHONE</v>
      </c>
    </row>
    <row r="10" spans="1:54">
      <c r="A10" s="287"/>
      <c r="B10" s="100" t="s">
        <v>2670</v>
      </c>
      <c r="C10" s="250"/>
      <c r="D10" s="288"/>
      <c r="E10" s="206"/>
      <c r="F10" s="288"/>
      <c r="G10" s="206"/>
      <c r="H10" s="289" t="str">
        <f>IF($B10="","",INDEX(POA_GC_2025!$O:$O,MATCH($B10,POA_GC_2025!$A:$A,0)))</f>
        <v>SIN PROYECTO</v>
      </c>
      <c r="I10" s="292" t="str">
        <f>IF($B10="","",INDEX(POA_GC_2025!$C:$C,MATCH($B10,POA_GC_2025!$A:$A,0)))</f>
        <v>ADQUISICION DE MATERIALES DE  CONSTRUCCION, ELECTRICOS, PLOMERIA, CARPINTERIA Y SEÑALIZACION VIAL</v>
      </c>
      <c r="J10" s="293" t="str">
        <f>IF($B10="","",INDEX(POA_GC_2025!$B:$B,MATCH($B10,POA_GC_2025!$A:$A,0)))</f>
        <v>HOSPITAL GENERAL DE CHONE</v>
      </c>
      <c r="K10" s="294" t="str">
        <f>IF($B10="","",INDEX(POA_GC_2025!$E:$E,MATCH($B10,POA_GC_2025!$A:$A,0)))</f>
        <v>57</v>
      </c>
      <c r="L10" s="293" t="str">
        <f>IF($B10="","",INDEX(POA_GC_2025!$W:$W,MATCH($B10,POA_GC_2025!$A:$A,0)))</f>
        <v>PLAN DE MANTENIMIENTO PREVENTIVO Y CORRECTIVO DE LOS BIENES MUEBLES, INMUEBLES, EQUIPOS DE ELECTROMEDICINA Y VEHICULOS A CARGO DEL HOSPITAL</v>
      </c>
      <c r="M10" s="293" t="str">
        <f>IF($B10="","",INDEX(POA_GC_2025!$F:$F,MATCH($B10,POA_GC_2025!$A:$A,0)))</f>
        <v>000</v>
      </c>
      <c r="N10" s="293" t="str">
        <f>IF($B10="","",INDEX(POA_GC_2025!$V:$V,MATCH($B10,POA_GC_2025!$A:$A,0)))</f>
        <v>PROGRAMAR, DIRIGIR, CONTROLAR LA GESTIÒN DE LOS RECURSOS ASIGNADOS A SU CARGO Y EVALUAR SU ADECUADA UTILIZACIÒN PARA PROVEER SU CARTERA DE SERVICIOS, MEDIANTE EL PLAN OPERATIVO ANUAL Y EL COMPROMISO DE GESTION EN FUNCIÒN DE RESULTADOS DE IMPACTO SOCIAL</v>
      </c>
      <c r="O10" s="293" t="str">
        <f>IF($B10="","",INDEX(POA_GC_2025!$W:$W,MATCH($B10,POA_GC_2025!$A:$A,0)))</f>
        <v>PLAN DE MANTENIMIENTO PREVENTIVO Y CORRECTIVO DE LOS BIENES MUEBLES, INMUEBLES, EQUIPOS DE ELECTROMEDICINA Y VEHICULOS A CARGO DEL HOSPITAL</v>
      </c>
      <c r="P10" s="292">
        <f>IF($B10="","",INDEX(POA_GC_2025!$H:$H,MATCH($B10,POA_GC_2025!$A:$A,0)))</f>
        <v>530813</v>
      </c>
      <c r="Q10" s="292" t="str">
        <f>IF($B10="","",INDEX(POA_GC_2025!$I:$I,MATCH($B10,POA_GC_2025!$A:$A,0)))</f>
        <v>1303</v>
      </c>
      <c r="R10" s="292" t="str">
        <f>IF($B10="","",INDEX(POA_GC_2025!$J:$J,MATCH($B10,POA_GC_2025!$A:$A,0)))</f>
        <v>001</v>
      </c>
      <c r="S10" s="292" t="str">
        <f>IF($B10="","",INDEX(POA_GC_2025!$K:$K,MATCH($B10,POA_GC_2025!$A:$A,0)))</f>
        <v>0000</v>
      </c>
      <c r="T10" s="292" t="str">
        <f>IF($B10="","",INDEX(POA_GC_2025!$L:$L,MATCH($B10,POA_GC_2025!$A:$A,0)))</f>
        <v>0000</v>
      </c>
      <c r="U10" s="299">
        <f t="shared" si="0"/>
        <v>0</v>
      </c>
      <c r="V10" s="299">
        <f t="shared" si="1"/>
        <v>85000</v>
      </c>
      <c r="W10" s="300">
        <v>0</v>
      </c>
      <c r="X10" s="301">
        <v>0</v>
      </c>
      <c r="Y10" s="301">
        <v>85000</v>
      </c>
      <c r="Z10" s="308">
        <v>0</v>
      </c>
      <c r="AA10" s="309"/>
      <c r="AB10" s="309"/>
      <c r="AC10" s="310"/>
      <c r="AD10" s="206"/>
      <c r="AE10" s="311">
        <f>IF($B10="","",INDEX(POA_GC_2025!$BD:$BD,MATCH($B10,POA_GC_2025!$A:$A,0)))</f>
        <v>0</v>
      </c>
      <c r="AF10" s="311">
        <v>0</v>
      </c>
      <c r="AG10" s="311">
        <f>IF($B10="","",INDEX(POA_GC_2025!$BD:$BD,MATCH($B10,POA_GC_2025!$A:$A,0)))</f>
        <v>0</v>
      </c>
      <c r="AH10" s="316" t="str">
        <f>IF($B10="","",INDEX(POA_GC_2025!$B:$B,MATCH($B10,POA_GC_2025!$A:$A,0)))</f>
        <v>HOSPITAL GENERAL DE CHONE</v>
      </c>
    </row>
    <row r="11" spans="1:54">
      <c r="A11" s="287"/>
      <c r="B11" s="100" t="s">
        <v>2680</v>
      </c>
      <c r="C11" s="250"/>
      <c r="D11" s="288"/>
      <c r="E11" s="206"/>
      <c r="F11" s="288"/>
      <c r="G11" s="206"/>
      <c r="H11" s="289" t="str">
        <f>IF($B11="","",INDEX(POA_GC_2025!$O:$O,MATCH($B11,POA_GC_2025!$A:$A,0)))</f>
        <v>SIN PROYECTO</v>
      </c>
      <c r="I11" s="292" t="str">
        <f>IF($B11="","",INDEX(POA_GC_2025!$C:$C,MATCH($B11,POA_GC_2025!$A:$A,0)))</f>
        <v xml:space="preserve">ADQUISICION DE MEDICAMENTOS </v>
      </c>
      <c r="J11" s="293" t="str">
        <f>IF($B11="","",INDEX(POA_GC_2025!$B:$B,MATCH($B11,POA_GC_2025!$A:$A,0)))</f>
        <v>HOSPITAL GENERAL DE CHONE</v>
      </c>
      <c r="K11" s="294" t="str">
        <f>IF($B11="","",INDEX(POA_GC_2025!$E:$E,MATCH($B11,POA_GC_2025!$A:$A,0)))</f>
        <v>90</v>
      </c>
      <c r="L11" s="293" t="str">
        <f>IF($B11="","",INDEX(POA_GC_2025!$W:$W,MATCH($B11,POA_GC_2025!$A:$A,0)))</f>
        <v>ACTA DE ENTREGA RECEPCION DE MEDICAMENTOS ADQUIRIDOS, COMPROBANDO SUS CANTIDADES, CALIDAD Y CARACTERISTICAS DE ACUERDO A LO SOLICITADO</v>
      </c>
      <c r="M11" s="293" t="str">
        <f>IF($B11="","",INDEX(POA_GC_2025!$F:$F,MATCH($B11,POA_GC_2025!$A:$A,0)))</f>
        <v>000</v>
      </c>
      <c r="N11" s="293" t="str">
        <f>IF($B11="","",INDEX(POA_GC_2025!$V:$V,MATCH($B11,POA_GC_2025!$A:$A,0)))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11" s="293" t="str">
        <f>IF($B11="","",INDEX(POA_GC_2025!$W:$W,MATCH($B11,POA_GC_2025!$A:$A,0)))</f>
        <v>ACTA DE ENTREGA RECEPCION DE MEDICAMENTOS ADQUIRIDOS, COMPROBANDO SUS CANTIDADES, CALIDAD Y CARACTERISTICAS DE ACUERDO A LO SOLICITADO</v>
      </c>
      <c r="P11" s="292">
        <f>IF($B11="","",INDEX(POA_GC_2025!$H:$H,MATCH($B11,POA_GC_2025!$A:$A,0)))</f>
        <v>530809</v>
      </c>
      <c r="Q11" s="292" t="str">
        <f>IF($B11="","",INDEX(POA_GC_2025!$I:$I,MATCH($B11,POA_GC_2025!$A:$A,0)))</f>
        <v>1303</v>
      </c>
      <c r="R11" s="292" t="str">
        <f>IF($B11="","",INDEX(POA_GC_2025!$J:$J,MATCH($B11,POA_GC_2025!$A:$A,0)))</f>
        <v>001</v>
      </c>
      <c r="S11" s="292" t="str">
        <f>IF($B11="","",INDEX(POA_GC_2025!$K:$K,MATCH($B11,POA_GC_2025!$A:$A,0)))</f>
        <v>0000</v>
      </c>
      <c r="T11" s="292" t="str">
        <f>IF($B11="","",INDEX(POA_GC_2025!$L:$L,MATCH($B11,POA_GC_2025!$A:$A,0)))</f>
        <v>0000</v>
      </c>
      <c r="U11" s="299">
        <f t="shared" ref="U11:U12" si="2">+W11+X11</f>
        <v>0</v>
      </c>
      <c r="V11" s="299">
        <f t="shared" ref="V11:V12" si="3">+Y11+Z11</f>
        <v>16209.01</v>
      </c>
      <c r="W11" s="300">
        <v>0</v>
      </c>
      <c r="X11" s="301">
        <v>0</v>
      </c>
      <c r="Y11" s="301">
        <v>16209.01</v>
      </c>
      <c r="Z11" s="308">
        <v>0</v>
      </c>
      <c r="AA11" s="309"/>
      <c r="AB11" s="309"/>
      <c r="AC11" s="310"/>
      <c r="AD11" s="206"/>
      <c r="AE11" s="311">
        <f>IF($B11="","",INDEX(POA_GC_2025!$BD:$BD,MATCH($B11,POA_GC_2025!$A:$A,0)))</f>
        <v>16209.010000000002</v>
      </c>
      <c r="AF11" s="311">
        <v>0</v>
      </c>
      <c r="AG11" s="311">
        <f>IF($B11="","",INDEX(POA_GC_2025!$BD:$BD,MATCH($B11,POA_GC_2025!$A:$A,0)))</f>
        <v>16209.010000000002</v>
      </c>
      <c r="AH11" s="316" t="str">
        <f>IF($B11="","",INDEX(POA_GC_2025!$B:$B,MATCH($B11,POA_GC_2025!$A:$A,0)))</f>
        <v>HOSPITAL GENERAL DE CHONE</v>
      </c>
    </row>
    <row r="12" spans="1:54">
      <c r="A12" s="287"/>
      <c r="B12" s="100" t="s">
        <v>2700</v>
      </c>
      <c r="C12" s="250"/>
      <c r="D12" s="288"/>
      <c r="E12" s="206"/>
      <c r="F12" s="288"/>
      <c r="G12" s="206"/>
      <c r="H12" s="289" t="str">
        <f>IF($B12="","",INDEX(POA_GC_2025!$O:$O,MATCH($B12,POA_GC_2025!$A:$A,0)))</f>
        <v>SIN PROYECTO</v>
      </c>
      <c r="I12" s="292" t="str">
        <f>IF($B12="","",INDEX(POA_GC_2025!$C:$C,MATCH($B12,POA_GC_2025!$A:$A,0)))</f>
        <v>PAGO SERVICIO DE ENERGIA ELECTRICA</v>
      </c>
      <c r="J12" s="293" t="str">
        <f>IF($B12="","",INDEX(POA_GC_2025!$B:$B,MATCH($B12,POA_GC_2025!$A:$A,0)))</f>
        <v>HOSPITAL GENERAL DE CHONE</v>
      </c>
      <c r="K12" s="294" t="str">
        <f>IF($B12="","",INDEX(POA_GC_2025!$E:$E,MATCH($B12,POA_GC_2025!$A:$A,0)))</f>
        <v>90</v>
      </c>
      <c r="L12" s="293" t="str">
        <f>IF($B12="","",INDEX(POA_GC_2025!$W:$W,MATCH($B12,POA_GC_2025!$A:$A,0)))</f>
        <v>INFORME CONSOLIDADO DE PAGOS DE SERVICIOS BASICOS</v>
      </c>
      <c r="M12" s="293" t="str">
        <f>IF($B12="","",INDEX(POA_GC_2025!$F:$F,MATCH($B12,POA_GC_2025!$A:$A,0)))</f>
        <v>000</v>
      </c>
      <c r="N12" s="293" t="str">
        <f>IF($B12="","",INDEX(POA_GC_2025!$V:$V,MATCH($B12,POA_GC_2025!$A:$A,0)))</f>
        <v>PROGRAMAR, DIRIGIR, CONTROLAR LA GESTIÒN DE LOS RECURSOS ASIGNADOS A SU CARGO Y EVALUAR SU ADECUADA UTILIZACIÒN PARA PROVEER SU CARTERA DE SERVICIOS, MEDIANTE EL PLAN OPERATIVO ANUAL Y EL COMPROMISO DE GESTION EN FUNCIÒN DE RESULTADOS DE IMPACTO SOCIAL</v>
      </c>
      <c r="O12" s="293" t="str">
        <f>IF($B12="","",INDEX(POA_GC_2025!$W:$W,MATCH($B12,POA_GC_2025!$A:$A,0)))</f>
        <v>INFORME CONSOLIDADO DE PAGOS DE SERVICIOS BASICOS</v>
      </c>
      <c r="P12" s="292">
        <f>IF($B12="","",INDEX(POA_GC_2025!$H:$H,MATCH($B12,POA_GC_2025!$A:$A,0)))</f>
        <v>530104</v>
      </c>
      <c r="Q12" s="292" t="str">
        <f>IF($B12="","",INDEX(POA_GC_2025!$I:$I,MATCH($B12,POA_GC_2025!$A:$A,0)))</f>
        <v>1303</v>
      </c>
      <c r="R12" s="292" t="str">
        <f>IF($B12="","",INDEX(POA_GC_2025!$J:$J,MATCH($B12,POA_GC_2025!$A:$A,0)))</f>
        <v>001</v>
      </c>
      <c r="S12" s="292" t="str">
        <f>IF($B12="","",INDEX(POA_GC_2025!$K:$K,MATCH($B12,POA_GC_2025!$A:$A,0)))</f>
        <v>0000</v>
      </c>
      <c r="T12" s="292" t="str">
        <f>IF($B12="","",INDEX(POA_GC_2025!$L:$L,MATCH($B12,POA_GC_2025!$A:$A,0)))</f>
        <v>0000</v>
      </c>
      <c r="U12" s="299">
        <f t="shared" si="2"/>
        <v>0</v>
      </c>
      <c r="V12" s="299">
        <f t="shared" si="3"/>
        <v>618000</v>
      </c>
      <c r="W12" s="300">
        <v>0</v>
      </c>
      <c r="X12" s="301">
        <v>0</v>
      </c>
      <c r="Y12" s="301">
        <v>618000</v>
      </c>
      <c r="Z12" s="308">
        <v>0</v>
      </c>
      <c r="AA12" s="309"/>
      <c r="AB12" s="309"/>
      <c r="AC12" s="310"/>
      <c r="AD12" s="206"/>
      <c r="AE12" s="311">
        <f>IF($B12="","",INDEX(POA_GC_2025!$BD:$BD,MATCH($B12,POA_GC_2025!$A:$A,0)))</f>
        <v>0</v>
      </c>
      <c r="AF12" s="311">
        <v>0</v>
      </c>
      <c r="AG12" s="311">
        <f>IF($B12="","",INDEX(POA_GC_2025!$BD:$BD,MATCH($B12,POA_GC_2025!$A:$A,0)))</f>
        <v>0</v>
      </c>
      <c r="AH12" s="316" t="str">
        <f>IF($B12="","",INDEX(POA_GC_2025!$B:$B,MATCH($B12,POA_GC_2025!$A:$A,0)))</f>
        <v>HOSPITAL GENERAL DE CHONE</v>
      </c>
    </row>
    <row r="13" spans="1:54">
      <c r="A13" s="287"/>
      <c r="B13" s="100" t="s">
        <v>2703</v>
      </c>
      <c r="C13" s="250"/>
      <c r="D13" s="288"/>
      <c r="E13" s="206"/>
      <c r="F13" s="288"/>
      <c r="G13" s="206"/>
      <c r="H13" s="289" t="str">
        <f>IF($B13="","",INDEX(POA_GC_2025!$O:$O,MATCH($B13,POA_GC_2025!$A:$A,0)))</f>
        <v>SIN PROYECTO</v>
      </c>
      <c r="I13" s="292" t="str">
        <f>IF($B13="","",INDEX(POA_GC_2025!$C:$C,MATCH($B13,POA_GC_2025!$A:$A,0)))</f>
        <v>ADQUISICION DE  EDICION, IMPRESION, REPRODUCCION, PUBLICACION,SUSCRIPCION, FOTOCOPIADO, TRADUCCION, EMPASTADO, ENMARCACION, SERIGRAFIA, FOTOGRAFIA, CARNETIZACION, FILMACION E IMÁGENES SATELITALES</v>
      </c>
      <c r="J13" s="293" t="str">
        <f>IF($B13="","",INDEX(POA_GC_2025!$B:$B,MATCH($B13,POA_GC_2025!$A:$A,0)))</f>
        <v>HOSPITAL GENERAL DE CHONE</v>
      </c>
      <c r="K13" s="294" t="str">
        <f>IF($B13="","",INDEX(POA_GC_2025!$E:$E,MATCH($B13,POA_GC_2025!$A:$A,0)))</f>
        <v>90</v>
      </c>
      <c r="L13" s="293" t="str">
        <f>IF($B13="","",INDEX(POA_GC_2025!$W:$W,MATCH($B13,POA_GC_2025!$A:$A,0)))</f>
        <v>PUBLICACIONES, INFORMES, PRODUCCION DEL HOSPITAL Y TODO LO REFERENTE A HECHOS TRASCENDENTALES DE LA INSTITUCION, PARA CONOCIMIENTO DE LA POBLACION</v>
      </c>
      <c r="M13" s="293" t="str">
        <f>IF($B13="","",INDEX(POA_GC_2025!$F:$F,MATCH($B13,POA_GC_2025!$A:$A,0)))</f>
        <v>000</v>
      </c>
      <c r="N13" s="293" t="str">
        <f>IF($B13="","",INDEX(POA_GC_2025!$V:$V,MATCH($B13,POA_GC_2025!$A:$A,0)))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13" s="293" t="str">
        <f>IF($B13="","",INDEX(POA_GC_2025!$W:$W,MATCH($B13,POA_GC_2025!$A:$A,0)))</f>
        <v>PUBLICACIONES, INFORMES, PRODUCCION DEL HOSPITAL Y TODO LO REFERENTE A HECHOS TRASCENDENTALES DE LA INSTITUCION, PARA CONOCIMIENTO DE LA POBLACION</v>
      </c>
      <c r="P13" s="292">
        <f>IF($B13="","",INDEX(POA_GC_2025!$H:$H,MATCH($B13,POA_GC_2025!$A:$A,0)))</f>
        <v>530204</v>
      </c>
      <c r="Q13" s="292" t="str">
        <f>IF($B13="","",INDEX(POA_GC_2025!$I:$I,MATCH($B13,POA_GC_2025!$A:$A,0)))</f>
        <v>1303</v>
      </c>
      <c r="R13" s="292" t="str">
        <f>IF($B13="","",INDEX(POA_GC_2025!$J:$J,MATCH($B13,POA_GC_2025!$A:$A,0)))</f>
        <v>001</v>
      </c>
      <c r="S13" s="292" t="str">
        <f>IF($B13="","",INDEX(POA_GC_2025!$K:$K,MATCH($B13,POA_GC_2025!$A:$A,0)))</f>
        <v>0000</v>
      </c>
      <c r="T13" s="292" t="str">
        <f>IF($B13="","",INDEX(POA_GC_2025!$L:$L,MATCH($B13,POA_GC_2025!$A:$A,0)))</f>
        <v>0000</v>
      </c>
      <c r="U13" s="299">
        <f t="shared" ref="U13:U21" si="4">+W13+X13</f>
        <v>0</v>
      </c>
      <c r="V13" s="299">
        <f t="shared" ref="V13:V21" si="5">+Y13+Z13</f>
        <v>10000</v>
      </c>
      <c r="W13" s="300">
        <v>0</v>
      </c>
      <c r="X13" s="301">
        <v>0</v>
      </c>
      <c r="Y13" s="301">
        <v>10000</v>
      </c>
      <c r="Z13" s="308">
        <v>0</v>
      </c>
      <c r="AA13" s="309"/>
      <c r="AB13" s="309"/>
      <c r="AC13" s="310"/>
      <c r="AD13" s="206"/>
      <c r="AE13" s="311">
        <f>IF($B13="","",INDEX(POA_GC_2025!$BD:$BD,MATCH($B13,POA_GC_2025!$A:$A,0)))</f>
        <v>1038.6000000000004</v>
      </c>
      <c r="AF13" s="311">
        <v>0</v>
      </c>
      <c r="AG13" s="311">
        <f>IF($B13="","",INDEX(POA_GC_2025!$BD:$BD,MATCH($B13,POA_GC_2025!$A:$A,0)))</f>
        <v>1038.6000000000004</v>
      </c>
      <c r="AH13" s="316" t="str">
        <f>IF($B13="","",INDEX(POA_GC_2025!$B:$B,MATCH($B13,POA_GC_2025!$A:$A,0)))</f>
        <v>HOSPITAL GENERAL DE CHONE</v>
      </c>
    </row>
    <row r="14" spans="1:54">
      <c r="A14" s="287"/>
      <c r="B14" s="100" t="s">
        <v>2704</v>
      </c>
      <c r="C14" s="250"/>
      <c r="D14" s="288"/>
      <c r="E14" s="206"/>
      <c r="F14" s="288"/>
      <c r="G14" s="206"/>
      <c r="H14" s="289" t="str">
        <f>IF($B14="","",INDEX(POA_GC_2025!$O:$O,MATCH($B14,POA_GC_2025!$A:$A,0)))</f>
        <v>SIN PROYECTO</v>
      </c>
      <c r="I14" s="292" t="str">
        <f>IF($B14="","",INDEX(POA_GC_2025!$C:$C,MATCH($B14,POA_GC_2025!$A:$A,0)))</f>
        <v>ADQUISICION DE  EDICION, IMPRESION, REPRODUCCION, PUBLICACION,SUSCRIPCION, FOTOCOPIADO, TRADUCCION, EMPASTADO, ENMARCACION, SERIGRAFIA, FOTOGRAFIA, CARNETIZACION, FILMACION E IMÁGENES SATELITALES</v>
      </c>
      <c r="J14" s="293" t="str">
        <f>IF($B14="","",INDEX(POA_GC_2025!$B:$B,MATCH($B14,POA_GC_2025!$A:$A,0)))</f>
        <v>HOSPITAL GENERAL DE CHONE</v>
      </c>
      <c r="K14" s="294" t="str">
        <f>IF($B14="","",INDEX(POA_GC_2025!$E:$E,MATCH($B14,POA_GC_2025!$A:$A,0)))</f>
        <v>90</v>
      </c>
      <c r="L14" s="293" t="str">
        <f>IF($B14="","",INDEX(POA_GC_2025!$W:$W,MATCH($B14,POA_GC_2025!$A:$A,0)))</f>
        <v>PUBLICACIONES, INFORMES, PRODUCCION DEL HOSPITAL Y TODO LO REFERENTE A HECHOS TRASCENDENTALES DE LA INSTITUCION, PARA CONOCIMIENTO DE LA POBLACION</v>
      </c>
      <c r="M14" s="293" t="str">
        <f>IF($B14="","",INDEX(POA_GC_2025!$F:$F,MATCH($B14,POA_GC_2025!$A:$A,0)))</f>
        <v>000</v>
      </c>
      <c r="N14" s="293" t="str">
        <f>IF($B14="","",INDEX(POA_GC_2025!$V:$V,MATCH($B14,POA_GC_2025!$A:$A,0)))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14" s="293" t="str">
        <f>IF($B14="","",INDEX(POA_GC_2025!$W:$W,MATCH($B14,POA_GC_2025!$A:$A,0)))</f>
        <v>PUBLICACIONES, INFORMES, PRODUCCION DEL HOSPITAL Y TODO LO REFERENTE A HECHOS TRASCENDENTALES DE LA INSTITUCION, PARA CONOCIMIENTO DE LA POBLACION</v>
      </c>
      <c r="P14" s="292">
        <f>IF($B14="","",INDEX(POA_GC_2025!$H:$H,MATCH($B14,POA_GC_2025!$A:$A,0)))</f>
        <v>530204</v>
      </c>
      <c r="Q14" s="292" t="str">
        <f>IF($B14="","",INDEX(POA_GC_2025!$I:$I,MATCH($B14,POA_GC_2025!$A:$A,0)))</f>
        <v>1303</v>
      </c>
      <c r="R14" s="292" t="str">
        <f>IF($B14="","",INDEX(POA_GC_2025!$J:$J,MATCH($B14,POA_GC_2025!$A:$A,0)))</f>
        <v>001</v>
      </c>
      <c r="S14" s="292" t="str">
        <f>IF($B14="","",INDEX(POA_GC_2025!$K:$K,MATCH($B14,POA_GC_2025!$A:$A,0)))</f>
        <v>0000</v>
      </c>
      <c r="T14" s="292" t="str">
        <f>IF($B14="","",INDEX(POA_GC_2025!$L:$L,MATCH($B14,POA_GC_2025!$A:$A,0)))</f>
        <v>0000</v>
      </c>
      <c r="U14" s="299">
        <f t="shared" si="4"/>
        <v>0</v>
      </c>
      <c r="V14" s="299">
        <f t="shared" si="5"/>
        <v>30000</v>
      </c>
      <c r="W14" s="300">
        <v>0</v>
      </c>
      <c r="X14" s="301">
        <v>0</v>
      </c>
      <c r="Y14" s="301">
        <v>30000</v>
      </c>
      <c r="Z14" s="308">
        <v>0</v>
      </c>
      <c r="AA14" s="309"/>
      <c r="AB14" s="309"/>
      <c r="AC14" s="310"/>
      <c r="AD14" s="206"/>
      <c r="AE14" s="311">
        <f>IF($B14="","",INDEX(POA_GC_2025!$BD:$BD,MATCH($B14,POA_GC_2025!$A:$A,0)))</f>
        <v>1799.7999999999993</v>
      </c>
      <c r="AF14" s="311">
        <v>0</v>
      </c>
      <c r="AG14" s="311">
        <f>IF($B14="","",INDEX(POA_GC_2025!$BD:$BD,MATCH($B14,POA_GC_2025!$A:$A,0)))</f>
        <v>1799.7999999999993</v>
      </c>
      <c r="AH14" s="316" t="str">
        <f>IF($B14="","",INDEX(POA_GC_2025!$B:$B,MATCH($B14,POA_GC_2025!$A:$A,0)))</f>
        <v>HOSPITAL GENERAL DE CHONE</v>
      </c>
    </row>
    <row r="15" spans="1:54">
      <c r="A15" s="287"/>
      <c r="B15" s="100" t="s">
        <v>2705</v>
      </c>
      <c r="C15" s="250"/>
      <c r="D15" s="288"/>
      <c r="E15" s="206"/>
      <c r="F15" s="288"/>
      <c r="G15" s="206"/>
      <c r="H15" s="289" t="str">
        <f>IF($B15="","",INDEX(POA_GC_2025!$O:$O,MATCH($B15,POA_GC_2025!$A:$A,0)))</f>
        <v>SIN PROYECTO</v>
      </c>
      <c r="I15" s="292" t="str">
        <f>IF($B15="","",INDEX(POA_GC_2025!$C:$C,MATCH($B15,POA_GC_2025!$A:$A,0)))</f>
        <v>ADQUISICION DE  EDICION, IMPRESION, REPRODUCCION, PUBLICACION,SUSCRIPCION, FOTOCOPIADO, TRADUCCION, EMPASTADO, ENMARCACION, SERIGRAFIA, FOTOGRAFIA, CARNETIZACION, FILMACION E IMÁGENES SATELITALES</v>
      </c>
      <c r="J15" s="293" t="str">
        <f>IF($B15="","",INDEX(POA_GC_2025!$B:$B,MATCH($B15,POA_GC_2025!$A:$A,0)))</f>
        <v>HOSPITAL GENERAL DE CHONE</v>
      </c>
      <c r="K15" s="294" t="str">
        <f>IF($B15="","",INDEX(POA_GC_2025!$E:$E,MATCH($B15,POA_GC_2025!$A:$A,0)))</f>
        <v>90</v>
      </c>
      <c r="L15" s="293" t="str">
        <f>IF($B15="","",INDEX(POA_GC_2025!$W:$W,MATCH($B15,POA_GC_2025!$A:$A,0)))</f>
        <v>PUBLICACIONES, INFORMES, PRODUCCION DEL HOSPITAL Y TODO LO REFERENTE A HECHOS TRASCENDENTALES DE LA INSTITUCION, PARA CONOCIMIENTO DE LA POBLACION</v>
      </c>
      <c r="M15" s="293" t="str">
        <f>IF($B15="","",INDEX(POA_GC_2025!$F:$F,MATCH($B15,POA_GC_2025!$A:$A,0)))</f>
        <v>000</v>
      </c>
      <c r="N15" s="293" t="str">
        <f>IF($B15="","",INDEX(POA_GC_2025!$V:$V,MATCH($B15,POA_GC_2025!$A:$A,0)))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15" s="293" t="str">
        <f>IF($B15="","",INDEX(POA_GC_2025!$W:$W,MATCH($B15,POA_GC_2025!$A:$A,0)))</f>
        <v>PUBLICACIONES, INFORMES, PRODUCCION DEL HOSPITAL Y TODO LO REFERENTE A HECHOS TRASCENDENTALES DE LA INSTITUCION, PARA CONOCIMIENTO DE LA POBLACION</v>
      </c>
      <c r="P15" s="292">
        <f>IF($B15="","",INDEX(POA_GC_2025!$H:$H,MATCH($B15,POA_GC_2025!$A:$A,0)))</f>
        <v>530204</v>
      </c>
      <c r="Q15" s="292" t="str">
        <f>IF($B15="","",INDEX(POA_GC_2025!$I:$I,MATCH($B15,POA_GC_2025!$A:$A,0)))</f>
        <v>1303</v>
      </c>
      <c r="R15" s="292" t="str">
        <f>IF($B15="","",INDEX(POA_GC_2025!$J:$J,MATCH($B15,POA_GC_2025!$A:$A,0)))</f>
        <v>001</v>
      </c>
      <c r="S15" s="292" t="str">
        <f>IF($B15="","",INDEX(POA_GC_2025!$K:$K,MATCH($B15,POA_GC_2025!$A:$A,0)))</f>
        <v>0000</v>
      </c>
      <c r="T15" s="292" t="str">
        <f>IF($B15="","",INDEX(POA_GC_2025!$L:$L,MATCH($B15,POA_GC_2025!$A:$A,0)))</f>
        <v>0000</v>
      </c>
      <c r="U15" s="299">
        <f t="shared" si="4"/>
        <v>0</v>
      </c>
      <c r="V15" s="299">
        <f t="shared" si="5"/>
        <v>3913.92</v>
      </c>
      <c r="W15" s="300">
        <v>0</v>
      </c>
      <c r="X15" s="301">
        <v>0</v>
      </c>
      <c r="Y15" s="301">
        <v>3913.92</v>
      </c>
      <c r="Z15" s="308">
        <v>0</v>
      </c>
      <c r="AA15" s="309"/>
      <c r="AB15" s="309"/>
      <c r="AC15" s="310"/>
      <c r="AD15" s="206"/>
      <c r="AE15" s="311">
        <f>IF($B15="","",INDEX(POA_GC_2025!$BD:$BD,MATCH($B15,POA_GC_2025!$A:$A,0)))</f>
        <v>0</v>
      </c>
      <c r="AF15" s="311">
        <v>0</v>
      </c>
      <c r="AG15" s="311">
        <f>IF($B15="","",INDEX(POA_GC_2025!$BD:$BD,MATCH($B15,POA_GC_2025!$A:$A,0)))</f>
        <v>0</v>
      </c>
      <c r="AH15" s="316" t="str">
        <f>IF($B15="","",INDEX(POA_GC_2025!$B:$B,MATCH($B15,POA_GC_2025!$A:$A,0)))</f>
        <v>HOSPITAL GENERAL DE CHONE</v>
      </c>
    </row>
    <row r="16" spans="1:54">
      <c r="A16" s="287"/>
      <c r="B16" s="100" t="s">
        <v>2706</v>
      </c>
      <c r="C16" s="250"/>
      <c r="D16" s="288"/>
      <c r="E16" s="206"/>
      <c r="F16" s="288"/>
      <c r="G16" s="206"/>
      <c r="H16" s="289" t="str">
        <f>IF($B16="","",INDEX(POA_GC_2025!$O:$O,MATCH($B16,POA_GC_2025!$A:$A,0)))</f>
        <v>SIN PROYECTO</v>
      </c>
      <c r="I16" s="292" t="str">
        <f>IF($B16="","",INDEX(POA_GC_2025!$C:$C,MATCH($B16,POA_GC_2025!$A:$A,0)))</f>
        <v>ADQUISICION DE  EDICION, IMPRESION, REPRODUCCION, PUBLICACION,SUSCRIPCION, FOTOCOPIADO, TRADUCCION, EMPASTADO, ENMARCACION, SERIGRAFIA, FOTOGRAFIA, CARNETIZACION, FILMACION E IMÁGENES SATELITALES</v>
      </c>
      <c r="J16" s="293" t="str">
        <f>IF($B16="","",INDEX(POA_GC_2025!$B:$B,MATCH($B16,POA_GC_2025!$A:$A,0)))</f>
        <v>HOSPITAL GENERAL DE CHONE</v>
      </c>
      <c r="K16" s="294" t="str">
        <f>IF($B16="","",INDEX(POA_GC_2025!$E:$E,MATCH($B16,POA_GC_2025!$A:$A,0)))</f>
        <v>90</v>
      </c>
      <c r="L16" s="293" t="str">
        <f>IF($B16="","",INDEX(POA_GC_2025!$W:$W,MATCH($B16,POA_GC_2025!$A:$A,0)))</f>
        <v>PUBLICACIONES, INFORMES, PRODUCCION DEL HOSPITAL Y TODO LO REFERENTE A HECHOS TRASCENDENTALES DE LA INSTITUCION, PARA CONOCIMIENTO DE LA POBLACION</v>
      </c>
      <c r="M16" s="293" t="str">
        <f>IF($B16="","",INDEX(POA_GC_2025!$F:$F,MATCH($B16,POA_GC_2025!$A:$A,0)))</f>
        <v>000</v>
      </c>
      <c r="N16" s="293" t="str">
        <f>IF($B16="","",INDEX(POA_GC_2025!$V:$V,MATCH($B16,POA_GC_2025!$A:$A,0)))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16" s="293" t="str">
        <f>IF($B16="","",INDEX(POA_GC_2025!$W:$W,MATCH($B16,POA_GC_2025!$A:$A,0)))</f>
        <v>PUBLICACIONES, INFORMES, PRODUCCION DEL HOSPITAL Y TODO LO REFERENTE A HECHOS TRASCENDENTALES DE LA INSTITUCION, PARA CONOCIMIENTO DE LA POBLACION</v>
      </c>
      <c r="P16" s="292">
        <f>IF($B16="","",INDEX(POA_GC_2025!$H:$H,MATCH($B16,POA_GC_2025!$A:$A,0)))</f>
        <v>530204</v>
      </c>
      <c r="Q16" s="292" t="str">
        <f>IF($B16="","",INDEX(POA_GC_2025!$I:$I,MATCH($B16,POA_GC_2025!$A:$A,0)))</f>
        <v>1303</v>
      </c>
      <c r="R16" s="292" t="str">
        <f>IF($B16="","",INDEX(POA_GC_2025!$J:$J,MATCH($B16,POA_GC_2025!$A:$A,0)))</f>
        <v>001</v>
      </c>
      <c r="S16" s="292" t="str">
        <f>IF($B16="","",INDEX(POA_GC_2025!$K:$K,MATCH($B16,POA_GC_2025!$A:$A,0)))</f>
        <v>0000</v>
      </c>
      <c r="T16" s="292" t="str">
        <f>IF($B16="","",INDEX(POA_GC_2025!$L:$L,MATCH($B16,POA_GC_2025!$A:$A,0)))</f>
        <v>0000</v>
      </c>
      <c r="U16" s="299">
        <f t="shared" si="4"/>
        <v>0</v>
      </c>
      <c r="V16" s="299">
        <f t="shared" si="5"/>
        <v>900</v>
      </c>
      <c r="W16" s="300">
        <v>0</v>
      </c>
      <c r="X16" s="301">
        <v>0</v>
      </c>
      <c r="Y16" s="301">
        <v>900</v>
      </c>
      <c r="Z16" s="308">
        <v>0</v>
      </c>
      <c r="AA16" s="309"/>
      <c r="AB16" s="309"/>
      <c r="AC16" s="310"/>
      <c r="AD16" s="206"/>
      <c r="AE16" s="311">
        <f>IF($B16="","",INDEX(POA_GC_2025!$BD:$BD,MATCH($B16,POA_GC_2025!$A:$A,0)))</f>
        <v>900</v>
      </c>
      <c r="AF16" s="311">
        <v>0</v>
      </c>
      <c r="AG16" s="311">
        <f>IF($B16="","",INDEX(POA_GC_2025!$BD:$BD,MATCH($B16,POA_GC_2025!$A:$A,0)))</f>
        <v>900</v>
      </c>
      <c r="AH16" s="316" t="str">
        <f>IF($B16="","",INDEX(POA_GC_2025!$B:$B,MATCH($B16,POA_GC_2025!$A:$A,0)))</f>
        <v>HOSPITAL GENERAL DE CHONE</v>
      </c>
    </row>
    <row r="17" spans="1:34">
      <c r="A17" s="287"/>
      <c r="B17" s="100" t="s">
        <v>2707</v>
      </c>
      <c r="C17" s="250"/>
      <c r="D17" s="288"/>
      <c r="E17" s="206"/>
      <c r="F17" s="288"/>
      <c r="G17" s="206"/>
      <c r="H17" s="289" t="str">
        <f>IF($B17="","",INDEX(POA_GC_2025!$O:$O,MATCH($B17,POA_GC_2025!$A:$A,0)))</f>
        <v>SIN PROYECTO</v>
      </c>
      <c r="I17" s="292" t="str">
        <f>IF($B17="","",INDEX(POA_GC_2025!$C:$C,MATCH($B17,POA_GC_2025!$A:$A,0)))</f>
        <v>ADQUISICION DEL SERVICIO DE  SEGURIDAD Y VIGILANCIA</v>
      </c>
      <c r="J17" s="293" t="str">
        <f>IF($B17="","",INDEX(POA_GC_2025!$B:$B,MATCH($B17,POA_GC_2025!$A:$A,0)))</f>
        <v>HOSPITAL GENERAL DE CHONE</v>
      </c>
      <c r="K17" s="294" t="str">
        <f>IF($B17="","",INDEX(POA_GC_2025!$E:$E,MATCH($B17,POA_GC_2025!$A:$A,0)))</f>
        <v>90</v>
      </c>
      <c r="L17" s="293" t="str">
        <f>IF($B17="","",INDEX(POA_GC_2025!$W:$W,MATCH($B17,POA_GC_2025!$A:$A,0)))</f>
        <v>SISTEMA DE INFORMACION DE SERVICIOS HOTELEROS Y GENERALES, LIMPIEZA, CARPINTERIA, ELECTRICIDAD, CONSEJERIA, ENTRE OTRAS</v>
      </c>
      <c r="M17" s="293" t="str">
        <f>IF($B17="","",INDEX(POA_GC_2025!$F:$F,MATCH($B17,POA_GC_2025!$A:$A,0)))</f>
        <v>000</v>
      </c>
      <c r="N17" s="293" t="str">
        <f>IF($B17="","",INDEX(POA_GC_2025!$V:$V,MATCH($B17,POA_GC_2025!$A:$A,0)))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PUBLCA</v>
      </c>
      <c r="O17" s="293" t="str">
        <f>IF($B17="","",INDEX(POA_GC_2025!$W:$W,MATCH($B17,POA_GC_2025!$A:$A,0)))</f>
        <v>SISTEMA DE INFORMACION DE SERVICIOS HOTELEROS Y GENERALES, LIMPIEZA, CARPINTERIA, ELECTRICIDAD, CONSEJERIA, ENTRE OTRAS</v>
      </c>
      <c r="P17" s="292">
        <f>IF($B17="","",INDEX(POA_GC_2025!$H:$H,MATCH($B17,POA_GC_2025!$A:$A,0)))</f>
        <v>530208</v>
      </c>
      <c r="Q17" s="292" t="str">
        <f>IF($B17="","",INDEX(POA_GC_2025!$I:$I,MATCH($B17,POA_GC_2025!$A:$A,0)))</f>
        <v>1303</v>
      </c>
      <c r="R17" s="292" t="str">
        <f>IF($B17="","",INDEX(POA_GC_2025!$J:$J,MATCH($B17,POA_GC_2025!$A:$A,0)))</f>
        <v>001</v>
      </c>
      <c r="S17" s="292" t="str">
        <f>IF($B17="","",INDEX(POA_GC_2025!$K:$K,MATCH($B17,POA_GC_2025!$A:$A,0)))</f>
        <v>0000</v>
      </c>
      <c r="T17" s="292" t="str">
        <f>IF($B17="","",INDEX(POA_GC_2025!$L:$L,MATCH($B17,POA_GC_2025!$A:$A,0)))</f>
        <v>0000</v>
      </c>
      <c r="U17" s="299">
        <f t="shared" si="4"/>
        <v>0</v>
      </c>
      <c r="V17" s="299">
        <f t="shared" si="5"/>
        <v>116209.2</v>
      </c>
      <c r="W17" s="300">
        <v>0</v>
      </c>
      <c r="X17" s="301">
        <v>0</v>
      </c>
      <c r="Y17" s="301">
        <v>116209.2</v>
      </c>
      <c r="Z17" s="308">
        <v>0</v>
      </c>
      <c r="AA17" s="309"/>
      <c r="AB17" s="309"/>
      <c r="AC17" s="310"/>
      <c r="AD17" s="206"/>
      <c r="AE17" s="311">
        <f>IF($B17="","",INDEX(POA_GC_2025!$BD:$BD,MATCH($B17,POA_GC_2025!$A:$A,0)))</f>
        <v>26928.299999999988</v>
      </c>
      <c r="AF17" s="311">
        <v>0</v>
      </c>
      <c r="AG17" s="311">
        <f>IF($B17="","",INDEX(POA_GC_2025!$BD:$BD,MATCH($B17,POA_GC_2025!$A:$A,0)))</f>
        <v>26928.299999999988</v>
      </c>
      <c r="AH17" s="316" t="str">
        <f>IF($B17="","",INDEX(POA_GC_2025!$B:$B,MATCH($B17,POA_GC_2025!$A:$A,0)))</f>
        <v>HOSPITAL GENERAL DE CHONE</v>
      </c>
    </row>
    <row r="18" spans="1:34">
      <c r="A18" s="287"/>
      <c r="B18" s="100" t="s">
        <v>2712</v>
      </c>
      <c r="C18" s="250"/>
      <c r="D18" s="288"/>
      <c r="E18" s="206"/>
      <c r="F18" s="288"/>
      <c r="G18" s="206"/>
      <c r="H18" s="289" t="str">
        <f>IF($B18="","",INDEX(POA_GC_2025!$O:$O,MATCH($B18,POA_GC_2025!$A:$A,0)))</f>
        <v>SIN PROYECTO</v>
      </c>
      <c r="I18" s="292" t="str">
        <f>IF($B18="","",INDEX(POA_GC_2025!$C:$C,MATCH($B18,POA_GC_2025!$A:$A,0)))</f>
        <v>ADQUISICIÓN DEL SERVICIO DE LIMPIEZA DE LAS INSTALACIONES HOSPITALARIAS</v>
      </c>
      <c r="J18" s="293" t="str">
        <f>IF($B18="","",INDEX(POA_GC_2025!$B:$B,MATCH($B18,POA_GC_2025!$A:$A,0)))</f>
        <v>HOSPITAL GENERAL DE CHONE</v>
      </c>
      <c r="K18" s="294" t="str">
        <f>IF($B18="","",INDEX(POA_GC_2025!$E:$E,MATCH($B18,POA_GC_2025!$A:$A,0)))</f>
        <v>90</v>
      </c>
      <c r="L18" s="293" t="str">
        <f>IF($B18="","",INDEX(POA_GC_2025!$W:$W,MATCH($B18,POA_GC_2025!$A:$A,0)))</f>
        <v>SISTEMA DE INFORMACION DE SERVICIOS HOTELEROS Y GENERALES, LIMPIEZA, CARPINTERIA, ELECTRICIDAD, CONSEJERIA, ENTRE OTRAS</v>
      </c>
      <c r="M18" s="293" t="str">
        <f>IF($B18="","",INDEX(POA_GC_2025!$F:$F,MATCH($B18,POA_GC_2025!$A:$A,0)))</f>
        <v>000</v>
      </c>
      <c r="N18" s="293" t="str">
        <f>IF($B18="","",INDEX(POA_GC_2025!$V:$V,MATCH($B18,POA_GC_2025!$A:$A,0)))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PUBLCA</v>
      </c>
      <c r="O18" s="293" t="str">
        <f>IF($B18="","",INDEX(POA_GC_2025!$W:$W,MATCH($B18,POA_GC_2025!$A:$A,0)))</f>
        <v>SISTEMA DE INFORMACION DE SERVICIOS HOTELEROS Y GENERALES, LIMPIEZA, CARPINTERIA, ELECTRICIDAD, CONSEJERIA, ENTRE OTRAS</v>
      </c>
      <c r="P18" s="292">
        <f>IF($B18="","",INDEX(POA_GC_2025!$H:$H,MATCH($B18,POA_GC_2025!$A:$A,0)))</f>
        <v>530209</v>
      </c>
      <c r="Q18" s="292" t="str">
        <f>IF($B18="","",INDEX(POA_GC_2025!$I:$I,MATCH($B18,POA_GC_2025!$A:$A,0)))</f>
        <v>1303</v>
      </c>
      <c r="R18" s="292" t="str">
        <f>IF($B18="","",INDEX(POA_GC_2025!$J:$J,MATCH($B18,POA_GC_2025!$A:$A,0)))</f>
        <v>001</v>
      </c>
      <c r="S18" s="292" t="str">
        <f>IF($B18="","",INDEX(POA_GC_2025!$K:$K,MATCH($B18,POA_GC_2025!$A:$A,0)))</f>
        <v>0000</v>
      </c>
      <c r="T18" s="292" t="str">
        <f>IF($B18="","",INDEX(POA_GC_2025!$L:$L,MATCH($B18,POA_GC_2025!$A:$A,0)))</f>
        <v>0000</v>
      </c>
      <c r="U18" s="299">
        <f t="shared" si="4"/>
        <v>0</v>
      </c>
      <c r="V18" s="299">
        <f t="shared" si="5"/>
        <v>355676</v>
      </c>
      <c r="W18" s="300">
        <v>0</v>
      </c>
      <c r="X18" s="301">
        <v>0</v>
      </c>
      <c r="Y18" s="301">
        <v>355676</v>
      </c>
      <c r="Z18" s="308">
        <v>0</v>
      </c>
      <c r="AA18" s="309"/>
      <c r="AB18" s="309"/>
      <c r="AC18" s="310"/>
      <c r="AD18" s="206"/>
      <c r="AE18" s="311">
        <f>IF($B18="","",INDEX(POA_GC_2025!$BD:$BD,MATCH($B18,POA_GC_2025!$A:$A,0)))</f>
        <v>355676</v>
      </c>
      <c r="AF18" s="311">
        <v>0</v>
      </c>
      <c r="AG18" s="311">
        <f>IF($B18="","",INDEX(POA_GC_2025!$BD:$BD,MATCH($B18,POA_GC_2025!$A:$A,0)))</f>
        <v>355676</v>
      </c>
      <c r="AH18" s="316" t="str">
        <f>IF($B18="","",INDEX(POA_GC_2025!$B:$B,MATCH($B18,POA_GC_2025!$A:$A,0)))</f>
        <v>HOSPITAL GENERAL DE CHONE</v>
      </c>
    </row>
    <row r="19" spans="1:34">
      <c r="A19" s="287"/>
      <c r="B19" s="100" t="s">
        <v>2721</v>
      </c>
      <c r="C19" s="250"/>
      <c r="D19" s="288"/>
      <c r="E19" s="206"/>
      <c r="F19" s="288"/>
      <c r="G19" s="206"/>
      <c r="H19" s="289" t="str">
        <f>IF($B19="","",INDEX(POA_GC_2025!$O:$O,MATCH($B19,POA_GC_2025!$A:$A,0)))</f>
        <v>SIN PROYECTO</v>
      </c>
      <c r="I19" s="292" t="str">
        <f>IF($B19="","",INDEX(POA_GC_2025!$C:$C,MATCH($B19,POA_GC_2025!$A:$A,0)))</f>
        <v>PAGO DE  PASAJES AL INTERIOR</v>
      </c>
      <c r="J19" s="293" t="str">
        <f>IF($B19="","",INDEX(POA_GC_2025!$B:$B,MATCH($B19,POA_GC_2025!$A:$A,0)))</f>
        <v>HOSPITAL GENERAL DE CHONE</v>
      </c>
      <c r="K19" s="294" t="str">
        <f>IF($B19="","",INDEX(POA_GC_2025!$E:$E,MATCH($B19,POA_GC_2025!$A:$A,0)))</f>
        <v>90</v>
      </c>
      <c r="L19" s="293" t="str">
        <f>IF($B19="","",INDEX(POA_GC_2025!$W:$W,MATCH($B19,POA_GC_2025!$A:$A,0)))</f>
        <v>SALVOCONDUCTOS Y DOCUMENTOS QUE SOPORTEN LA LEGALIDAD Y CUMPLIMIENTO DEL SERVICIO DEL TRANSPORTE PRESTADO</v>
      </c>
      <c r="M19" s="293" t="str">
        <f>IF($B19="","",INDEX(POA_GC_2025!$F:$F,MATCH($B19,POA_GC_2025!$A:$A,0)))</f>
        <v>000</v>
      </c>
      <c r="N19" s="293" t="str">
        <f>IF($B19="","",INDEX(POA_GC_2025!$V:$V,MATCH($B19,POA_GC_2025!$A:$A,0)))</f>
        <v>PROGRAMAR, DIRIGIR, CONTROLAR LA GESTIÒN DE LOS RECURSOS ASIGNADOS A SU CARGO Y EVALUAR SU ADECUADA UTILIZACIÒN PARA PROVEER SU CARTERA DE SERVICIOS, MEDIANTE EL PLAN OPERATIVO ANUAL Y EL COMPROMISO DE GESTION EN FUNCIÒN DE RESULTADOS DE IMPACTO SOCIAL</v>
      </c>
      <c r="O19" s="293" t="str">
        <f>IF($B19="","",INDEX(POA_GC_2025!$W:$W,MATCH($B19,POA_GC_2025!$A:$A,0)))</f>
        <v>SALVOCONDUCTOS Y DOCUMENTOS QUE SOPORTEN LA LEGALIDAD Y CUMPLIMIENTO DEL SERVICIO DEL TRANSPORTE PRESTADO</v>
      </c>
      <c r="P19" s="292">
        <f>IF($B19="","",INDEX(POA_GC_2025!$H:$H,MATCH($B19,POA_GC_2025!$A:$A,0)))</f>
        <v>530301</v>
      </c>
      <c r="Q19" s="292" t="str">
        <f>IF($B19="","",INDEX(POA_GC_2025!$I:$I,MATCH($B19,POA_GC_2025!$A:$A,0)))</f>
        <v>1303</v>
      </c>
      <c r="R19" s="292" t="str">
        <f>IF($B19="","",INDEX(POA_GC_2025!$J:$J,MATCH($B19,POA_GC_2025!$A:$A,0)))</f>
        <v>001</v>
      </c>
      <c r="S19" s="292" t="str">
        <f>IF($B19="","",INDEX(POA_GC_2025!$K:$K,MATCH($B19,POA_GC_2025!$A:$A,0)))</f>
        <v>0000</v>
      </c>
      <c r="T19" s="292" t="str">
        <f>IF($B19="","",INDEX(POA_GC_2025!$L:$L,MATCH($B19,POA_GC_2025!$A:$A,0)))</f>
        <v>0000</v>
      </c>
      <c r="U19" s="299">
        <f t="shared" si="4"/>
        <v>0</v>
      </c>
      <c r="V19" s="299">
        <f t="shared" si="5"/>
        <v>20000</v>
      </c>
      <c r="W19" s="300">
        <v>0</v>
      </c>
      <c r="X19" s="301">
        <v>0</v>
      </c>
      <c r="Y19" s="301">
        <v>20000</v>
      </c>
      <c r="Z19" s="308">
        <v>0</v>
      </c>
      <c r="AA19" s="309"/>
      <c r="AB19" s="309"/>
      <c r="AC19" s="310"/>
      <c r="AD19" s="206"/>
      <c r="AE19" s="311">
        <f>IF($B19="","",INDEX(POA_GC_2025!$BD:$BD,MATCH($B19,POA_GC_2025!$A:$A,0)))</f>
        <v>0</v>
      </c>
      <c r="AF19" s="311">
        <v>0</v>
      </c>
      <c r="AG19" s="311">
        <f>IF($B19="","",INDEX(POA_GC_2025!$BD:$BD,MATCH($B19,POA_GC_2025!$A:$A,0)))</f>
        <v>0</v>
      </c>
      <c r="AH19" s="316" t="str">
        <f>IF($B19="","",INDEX(POA_GC_2025!$B:$B,MATCH($B19,POA_GC_2025!$A:$A,0)))</f>
        <v>HOSPITAL GENERAL DE CHONE</v>
      </c>
    </row>
    <row r="20" spans="1:34">
      <c r="A20" s="287"/>
      <c r="B20" s="100" t="s">
        <v>2722</v>
      </c>
      <c r="C20" s="250"/>
      <c r="D20" s="288"/>
      <c r="E20" s="206"/>
      <c r="F20" s="288"/>
      <c r="G20" s="206"/>
      <c r="H20" s="289" t="str">
        <f>IF($B20="","",INDEX(POA_GC_2025!$O:$O,MATCH($B20,POA_GC_2025!$A:$A,0)))</f>
        <v>SIN PROYECTO</v>
      </c>
      <c r="I20" s="292" t="str">
        <f>IF($B20="","",INDEX(POA_GC_2025!$C:$C,MATCH($B20,POA_GC_2025!$A:$A,0)))</f>
        <v>PAGO DE VIATICOS Y SUBSISTENCIAS</v>
      </c>
      <c r="J20" s="293" t="str">
        <f>IF($B20="","",INDEX(POA_GC_2025!$B:$B,MATCH($B20,POA_GC_2025!$A:$A,0)))</f>
        <v>HOSPITAL GENERAL DE CHONE</v>
      </c>
      <c r="K20" s="294" t="str">
        <f>IF($B20="","",INDEX(POA_GC_2025!$E:$E,MATCH($B20,POA_GC_2025!$A:$A,0)))</f>
        <v>90</v>
      </c>
      <c r="L20" s="293" t="str">
        <f>IF($B20="","",INDEX(POA_GC_2025!$W:$W,MATCH($B20,POA_GC_2025!$A:$A,0)))</f>
        <v>SALVOCONDUCTOS Y DOCUMENTOS QUE SOPORTEN LA LEGALIDAD Y CUMPLIMIENTOP DEL SERVICIO DEL TRANSPORTE PRESTADO</v>
      </c>
      <c r="M20" s="293" t="str">
        <f>IF($B20="","",INDEX(POA_GC_2025!$F:$F,MATCH($B20,POA_GC_2025!$A:$A,0)))</f>
        <v>000</v>
      </c>
      <c r="N20" s="293" t="str">
        <f>IF($B20="","",INDEX(POA_GC_2025!$V:$V,MATCH($B20,POA_GC_2025!$A:$A,0)))</f>
        <v>PROGRAMAR, DIRIGIR, CONTROLAR LA GESTIÒN DE LOS RECURSOS ASIGNADOS A SU CARGO Y EVALUAR SU ADECUADA UTILIZACIÒN PARA PROVEER SU CARTERA DE SERVICIOS, MEDIANTE EL PLAN OPERATIVO ANUAL Y EL COMPROMISO DE GESTION EN FUNCIÒN DE RESULTADOS DE IMPACTO SOCIAL</v>
      </c>
      <c r="O20" s="293" t="str">
        <f>IF($B20="","",INDEX(POA_GC_2025!$W:$W,MATCH($B20,POA_GC_2025!$A:$A,0)))</f>
        <v>SALVOCONDUCTOS Y DOCUMENTOS QUE SOPORTEN LA LEGALIDAD Y CUMPLIMIENTOP DEL SERVICIO DEL TRANSPORTE PRESTADO</v>
      </c>
      <c r="P20" s="292">
        <f>IF($B20="","",INDEX(POA_GC_2025!$H:$H,MATCH($B20,POA_GC_2025!$A:$A,0)))</f>
        <v>530303</v>
      </c>
      <c r="Q20" s="292" t="str">
        <f>IF($B20="","",INDEX(POA_GC_2025!$I:$I,MATCH($B20,POA_GC_2025!$A:$A,0)))</f>
        <v>1303</v>
      </c>
      <c r="R20" s="292" t="str">
        <f>IF($B20="","",INDEX(POA_GC_2025!$J:$J,MATCH($B20,POA_GC_2025!$A:$A,0)))</f>
        <v>001</v>
      </c>
      <c r="S20" s="292" t="str">
        <f>IF($B20="","",INDEX(POA_GC_2025!$K:$K,MATCH($B20,POA_GC_2025!$A:$A,0)))</f>
        <v>0000</v>
      </c>
      <c r="T20" s="292" t="str">
        <f>IF($B20="","",INDEX(POA_GC_2025!$L:$L,MATCH($B20,POA_GC_2025!$A:$A,0)))</f>
        <v>0000</v>
      </c>
      <c r="U20" s="299">
        <f t="shared" si="4"/>
        <v>0</v>
      </c>
      <c r="V20" s="299">
        <f t="shared" si="5"/>
        <v>8800</v>
      </c>
      <c r="W20" s="300">
        <v>0</v>
      </c>
      <c r="X20" s="301">
        <v>0</v>
      </c>
      <c r="Y20" s="301">
        <v>8800</v>
      </c>
      <c r="Z20" s="308">
        <v>0</v>
      </c>
      <c r="AA20" s="309"/>
      <c r="AB20" s="309"/>
      <c r="AC20" s="310"/>
      <c r="AD20" s="206"/>
      <c r="AE20" s="311">
        <f>IF($B20="","",INDEX(POA_GC_2025!$BD:$BD,MATCH($B20,POA_GC_2025!$A:$A,0)))</f>
        <v>0</v>
      </c>
      <c r="AF20" s="311">
        <v>0</v>
      </c>
      <c r="AG20" s="311">
        <f>IF($B20="","",INDEX(POA_GC_2025!$BD:$BD,MATCH($B20,POA_GC_2025!$A:$A,0)))</f>
        <v>0</v>
      </c>
      <c r="AH20" s="316" t="str">
        <f>IF($B20="","",INDEX(POA_GC_2025!$B:$B,MATCH($B20,POA_GC_2025!$A:$A,0)))</f>
        <v>HOSPITAL GENERAL DE CHONE</v>
      </c>
    </row>
    <row r="21" spans="1:34">
      <c r="A21" s="287"/>
      <c r="B21" s="100" t="s">
        <v>2723</v>
      </c>
      <c r="C21" s="250"/>
      <c r="D21" s="288"/>
      <c r="E21" s="206"/>
      <c r="F21" s="288"/>
      <c r="G21" s="206"/>
      <c r="H21" s="289" t="str">
        <f>IF($B21="","",INDEX(POA_GC_2025!$O:$O,MATCH($B21,POA_GC_2025!$A:$A,0)))</f>
        <v>SIN PROYECTO</v>
      </c>
      <c r="I21" s="292" t="str">
        <f>IF($B21="","",INDEX(POA_GC_2025!$C:$C,MATCH($B21,POA_GC_2025!$A:$A,0)))</f>
        <v>CONTRATACION  DEL SERVICIO MANTENIMIENTO DE VEHICULOS(Ambulancias)</v>
      </c>
      <c r="J21" s="293" t="str">
        <f>IF($B21="","",INDEX(POA_GC_2025!$B:$B,MATCH($B21,POA_GC_2025!$A:$A,0)))</f>
        <v>HOSPITAL GENERAL DE CHONE</v>
      </c>
      <c r="K21" s="294" t="str">
        <f>IF($B21="","",INDEX(POA_GC_2025!$E:$E,MATCH($B21,POA_GC_2025!$A:$A,0)))</f>
        <v>90</v>
      </c>
      <c r="L21" s="293" t="str">
        <f>IF($B21="","",INDEX(POA_GC_2025!$W:$W,MATCH($B21,POA_GC_2025!$A:$A,0)))</f>
        <v>PLAN DE MANTENIMIENTO PREVENTIVO Y CORRECTIVO DE LOS BIENES MUEBLES, INMUEBLES, EQUIPOS DE ELECTROMEDICINA Y VEHICULOS A CARGO DEL HOSPITAL</v>
      </c>
      <c r="M21" s="293" t="str">
        <f>IF($B21="","",INDEX(POA_GC_2025!$F:$F,MATCH($B21,POA_GC_2025!$A:$A,0)))</f>
        <v>000</v>
      </c>
      <c r="N21" s="293" t="str">
        <f>IF($B21="","",INDEX(POA_GC_2025!$V:$V,MATCH($B21,POA_GC_2025!$A:$A,0)))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21" s="293" t="str">
        <f>IF($B21="","",INDEX(POA_GC_2025!$W:$W,MATCH($B21,POA_GC_2025!$A:$A,0)))</f>
        <v>PLAN DE MANTENIMIENTO PREVENTIVO Y CORRECTIVO DE LOS BIENES MUEBLES, INMUEBLES, EQUIPOS DE ELECTROMEDICINA Y VEHICULOS A CARGO DEL HOSPITAL</v>
      </c>
      <c r="P21" s="292">
        <f>IF($B21="","",INDEX(POA_GC_2025!$H:$H,MATCH($B21,POA_GC_2025!$A:$A,0)))</f>
        <v>530405</v>
      </c>
      <c r="Q21" s="292" t="str">
        <f>IF($B21="","",INDEX(POA_GC_2025!$I:$I,MATCH($B21,POA_GC_2025!$A:$A,0)))</f>
        <v>1303</v>
      </c>
      <c r="R21" s="292" t="str">
        <f>IF($B21="","",INDEX(POA_GC_2025!$J:$J,MATCH($B21,POA_GC_2025!$A:$A,0)))</f>
        <v>001</v>
      </c>
      <c r="S21" s="292" t="str">
        <f>IF($B21="","",INDEX(POA_GC_2025!$K:$K,MATCH($B21,POA_GC_2025!$A:$A,0)))</f>
        <v>0000</v>
      </c>
      <c r="T21" s="292" t="str">
        <f>IF($B21="","",INDEX(POA_GC_2025!$L:$L,MATCH($B21,POA_GC_2025!$A:$A,0)))</f>
        <v>0000</v>
      </c>
      <c r="U21" s="299">
        <f t="shared" si="4"/>
        <v>0</v>
      </c>
      <c r="V21" s="299">
        <f t="shared" si="5"/>
        <v>60000</v>
      </c>
      <c r="W21" s="300">
        <v>0</v>
      </c>
      <c r="X21" s="301">
        <v>0</v>
      </c>
      <c r="Y21" s="301">
        <v>60000</v>
      </c>
      <c r="Z21" s="308">
        <v>0</v>
      </c>
      <c r="AA21" s="309"/>
      <c r="AB21" s="309"/>
      <c r="AC21" s="310"/>
      <c r="AD21" s="206"/>
      <c r="AE21" s="311">
        <f>IF($B21="","",INDEX(POA_GC_2025!$BD:$BD,MATCH($B21,POA_GC_2025!$A:$A,0)))</f>
        <v>306</v>
      </c>
      <c r="AF21" s="311">
        <v>0</v>
      </c>
      <c r="AG21" s="311">
        <f>IF($B21="","",INDEX(POA_GC_2025!$BD:$BD,MATCH($B21,POA_GC_2025!$A:$A,0)))</f>
        <v>306</v>
      </c>
      <c r="AH21" s="316" t="str">
        <f>IF($B21="","",INDEX(POA_GC_2025!$B:$B,MATCH($B21,POA_GC_2025!$A:$A,0)))</f>
        <v>HOSPITAL GENERAL DE CHONE</v>
      </c>
    </row>
    <row r="22" spans="1:34">
      <c r="A22" s="287"/>
      <c r="B22" s="100" t="s">
        <v>2724</v>
      </c>
      <c r="C22" s="250"/>
      <c r="D22" s="288"/>
      <c r="E22" s="206"/>
      <c r="F22" s="288"/>
      <c r="G22" s="206"/>
      <c r="H22" s="289" t="str">
        <f>IF($B22="","",INDEX(POA_GC_2025!$O:$O,MATCH($B22,POA_GC_2025!$A:$A,0)))</f>
        <v>SIN PROYECTO</v>
      </c>
      <c r="I22" s="292" t="str">
        <f>IF($B22="","",INDEX(POA_GC_2025!$C:$C,MATCH($B22,POA_GC_2025!$A:$A,0)))</f>
        <v>ACTUALIZACION DE SISTEMAS INFORMATICOS</v>
      </c>
      <c r="J22" s="293" t="str">
        <f>IF($B22="","",INDEX(POA_GC_2025!$B:$B,MATCH($B22,POA_GC_2025!$A:$A,0)))</f>
        <v>HOSPITAL GENERAL DE CHONE</v>
      </c>
      <c r="K22" s="294" t="str">
        <f>IF($B22="","",INDEX(POA_GC_2025!$E:$E,MATCH($B22,POA_GC_2025!$A:$A,0)))</f>
        <v>90</v>
      </c>
      <c r="L22" s="293" t="str">
        <f>IF($B22="","",INDEX(POA_GC_2025!$W:$W,MATCH($B22,POA_GC_2025!$A:$A,0)))</f>
        <v>SISTEMAS DE INFORMACION EN LAS DIFERENTES AREAS Y PAGINAS WEB DEL HOSPITAL ACTUALIZADAS</v>
      </c>
      <c r="M22" s="293" t="str">
        <f>IF($B22="","",INDEX(POA_GC_2025!$F:$F,MATCH($B22,POA_GC_2025!$A:$A,0)))</f>
        <v>000</v>
      </c>
      <c r="N22" s="293" t="str">
        <f>IF($B22="","",INDEX(POA_GC_2025!$V:$V,MATCH($B22,POA_GC_2025!$A:$A,0)))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22" s="293" t="str">
        <f>IF($B22="","",INDEX(POA_GC_2025!$W:$W,MATCH($B22,POA_GC_2025!$A:$A,0)))</f>
        <v>SISTEMAS DE INFORMACION EN LAS DIFERENTES AREAS Y PAGINAS WEB DEL HOSPITAL ACTUALIZADAS</v>
      </c>
      <c r="P22" s="292">
        <f>IF($B22="","",INDEX(POA_GC_2025!$H:$H,MATCH($B22,POA_GC_2025!$A:$A,0)))</f>
        <v>530701</v>
      </c>
      <c r="Q22" s="292" t="str">
        <f>IF($B22="","",INDEX(POA_GC_2025!$I:$I,MATCH($B22,POA_GC_2025!$A:$A,0)))</f>
        <v>1303</v>
      </c>
      <c r="R22" s="292" t="str">
        <f>IF($B22="","",INDEX(POA_GC_2025!$J:$J,MATCH($B22,POA_GC_2025!$A:$A,0)))</f>
        <v>001</v>
      </c>
      <c r="S22" s="292" t="str">
        <f>IF($B22="","",INDEX(POA_GC_2025!$K:$K,MATCH($B22,POA_GC_2025!$A:$A,0)))</f>
        <v>0000</v>
      </c>
      <c r="T22" s="292" t="str">
        <f>IF($B22="","",INDEX(POA_GC_2025!$L:$L,MATCH($B22,POA_GC_2025!$A:$A,0)))</f>
        <v>0000</v>
      </c>
      <c r="U22" s="299">
        <f t="shared" ref="U22:U28" si="6">+W22+X22</f>
        <v>0</v>
      </c>
      <c r="V22" s="299">
        <f t="shared" ref="V22:V28" si="7">+Y22+Z22</f>
        <v>10000</v>
      </c>
      <c r="W22" s="300">
        <v>0</v>
      </c>
      <c r="X22" s="301">
        <v>0</v>
      </c>
      <c r="Y22" s="301">
        <v>10000</v>
      </c>
      <c r="Z22" s="308">
        <v>0</v>
      </c>
      <c r="AA22" s="309"/>
      <c r="AB22" s="309"/>
      <c r="AC22" s="310"/>
      <c r="AD22" s="206"/>
      <c r="AE22" s="311">
        <f>IF($B22="","",INDEX(POA_GC_2025!$BD:$BD,MATCH($B22,POA_GC_2025!$A:$A,0)))</f>
        <v>0</v>
      </c>
      <c r="AF22" s="311">
        <v>0</v>
      </c>
      <c r="AG22" s="311">
        <f>IF($B22="","",INDEX(POA_GC_2025!$BD:$BD,MATCH($B22,POA_GC_2025!$A:$A,0)))</f>
        <v>0</v>
      </c>
      <c r="AH22" s="316" t="str">
        <f>IF($B22="","",INDEX(POA_GC_2025!$B:$B,MATCH($B22,POA_GC_2025!$A:$A,0)))</f>
        <v>HOSPITAL GENERAL DE CHONE</v>
      </c>
    </row>
    <row r="23" spans="1:34">
      <c r="A23" s="287"/>
      <c r="B23" s="100" t="s">
        <v>2725</v>
      </c>
      <c r="C23" s="250"/>
      <c r="D23" s="288"/>
      <c r="E23" s="206"/>
      <c r="F23" s="288"/>
      <c r="G23" s="206"/>
      <c r="H23" s="289" t="str">
        <f>IF($B23="","",INDEX(POA_GC_2025!$O:$O,MATCH($B23,POA_GC_2025!$A:$A,0)))</f>
        <v>SIN PROYECTO</v>
      </c>
      <c r="I23" s="292" t="str">
        <f>IF($B23="","",INDEX(POA_GC_2025!$C:$C,MATCH($B23,POA_GC_2025!$A:$A,0)))</f>
        <v>PAGO DE ARENDAMIENTO Y LICENCIAS DE USO DE PAQUETES INFORMATICOS</v>
      </c>
      <c r="J23" s="293" t="str">
        <f>IF($B23="","",INDEX(POA_GC_2025!$B:$B,MATCH($B23,POA_GC_2025!$A:$A,0)))</f>
        <v>HOSPITAL GENERAL DE CHONE</v>
      </c>
      <c r="K23" s="294" t="str">
        <f>IF($B23="","",INDEX(POA_GC_2025!$E:$E,MATCH($B23,POA_GC_2025!$A:$A,0)))</f>
        <v>90</v>
      </c>
      <c r="L23" s="293" t="str">
        <f>IF($B23="","",INDEX(POA_GC_2025!$W:$W,MATCH($B23,POA_GC_2025!$A:$A,0)))</f>
        <v>SISTEMAS DE INFORMACION EN LAS DIFERENTES AREAS Y PAGINAS WEB DEL HOSPITAL ACTUALIZADAS</v>
      </c>
      <c r="M23" s="293" t="str">
        <f>IF($B23="","",INDEX(POA_GC_2025!$F:$F,MATCH($B23,POA_GC_2025!$A:$A,0)))</f>
        <v>000</v>
      </c>
      <c r="N23" s="293" t="str">
        <f>IF($B23="","",INDEX(POA_GC_2025!$V:$V,MATCH($B23,POA_GC_2025!$A:$A,0)))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23" s="293" t="str">
        <f>IF($B23="","",INDEX(POA_GC_2025!$W:$W,MATCH($B23,POA_GC_2025!$A:$A,0)))</f>
        <v>SISTEMAS DE INFORMACION EN LAS DIFERENTES AREAS Y PAGINAS WEB DEL HOSPITAL ACTUALIZADAS</v>
      </c>
      <c r="P23" s="292">
        <f>IF($B23="","",INDEX(POA_GC_2025!$H:$H,MATCH($B23,POA_GC_2025!$A:$A,0)))</f>
        <v>530702</v>
      </c>
      <c r="Q23" s="292" t="str">
        <f>IF($B23="","",INDEX(POA_GC_2025!$I:$I,MATCH($B23,POA_GC_2025!$A:$A,0)))</f>
        <v>1303</v>
      </c>
      <c r="R23" s="292" t="str">
        <f>IF($B23="","",INDEX(POA_GC_2025!$J:$J,MATCH($B23,POA_GC_2025!$A:$A,0)))</f>
        <v>001</v>
      </c>
      <c r="S23" s="292" t="str">
        <f>IF($B23="","",INDEX(POA_GC_2025!$K:$K,MATCH($B23,POA_GC_2025!$A:$A,0)))</f>
        <v>0000</v>
      </c>
      <c r="T23" s="292" t="str">
        <f>IF($B23="","",INDEX(POA_GC_2025!$L:$L,MATCH($B23,POA_GC_2025!$A:$A,0)))</f>
        <v>0000</v>
      </c>
      <c r="U23" s="299">
        <f t="shared" si="6"/>
        <v>0</v>
      </c>
      <c r="V23" s="299">
        <f t="shared" si="7"/>
        <v>5000</v>
      </c>
      <c r="W23" s="300">
        <v>0</v>
      </c>
      <c r="X23" s="301">
        <v>0</v>
      </c>
      <c r="Y23" s="301">
        <v>5000</v>
      </c>
      <c r="Z23" s="308">
        <v>0</v>
      </c>
      <c r="AA23" s="309"/>
      <c r="AB23" s="309"/>
      <c r="AC23" s="310"/>
      <c r="AD23" s="206"/>
      <c r="AE23" s="311">
        <f>IF($B23="","",INDEX(POA_GC_2025!$BD:$BD,MATCH($B23,POA_GC_2025!$A:$A,0)))</f>
        <v>0</v>
      </c>
      <c r="AF23" s="311">
        <v>0</v>
      </c>
      <c r="AG23" s="311">
        <f>IF($B23="","",INDEX(POA_GC_2025!$BD:$BD,MATCH($B23,POA_GC_2025!$A:$A,0)))</f>
        <v>0</v>
      </c>
      <c r="AH23" s="316" t="str">
        <f>IF($B23="","",INDEX(POA_GC_2025!$B:$B,MATCH($B23,POA_GC_2025!$A:$A,0)))</f>
        <v>HOSPITAL GENERAL DE CHONE</v>
      </c>
    </row>
    <row r="24" spans="1:34">
      <c r="A24" s="287"/>
      <c r="B24" s="100" t="s">
        <v>2727</v>
      </c>
      <c r="C24" s="250"/>
      <c r="D24" s="288"/>
      <c r="E24" s="206"/>
      <c r="F24" s="288"/>
      <c r="G24" s="206"/>
      <c r="H24" s="289" t="str">
        <f>IF($B24="","",INDEX(POA_GC_2025!$O:$O,MATCH($B24,POA_GC_2025!$A:$A,0)))</f>
        <v>SIN PROYECTO</v>
      </c>
      <c r="I24" s="292" t="str">
        <f>IF($B24="","",INDEX(POA_GC_2025!$C:$C,MATCH($B24,POA_GC_2025!$A:$A,0)))</f>
        <v>ADQUISICION DE VESTUARIO, LENCERIA Y PRENDAS DE PROTECCION</v>
      </c>
      <c r="J24" s="293" t="str">
        <f>IF($B24="","",INDEX(POA_GC_2025!$B:$B,MATCH($B24,POA_GC_2025!$A:$A,0)))</f>
        <v>HOSPITAL GENERAL DE CHONE</v>
      </c>
      <c r="K24" s="294" t="str">
        <f>IF($B24="","",INDEX(POA_GC_2025!$E:$E,MATCH($B24,POA_GC_2025!$A:$A,0)))</f>
        <v>90</v>
      </c>
      <c r="L24" s="293" t="str">
        <f>IF($B24="","",INDEX(POA_GC_2025!$W:$W,MATCH($B24,POA_GC_2025!$A:$A,0)))</f>
        <v xml:space="preserve">SISTEMA DE INFORMACION DE DISTRIBUTIVO PARA ADQUISICION DE UNIFORMES DE LOS TRABAJADORES </v>
      </c>
      <c r="M24" s="293" t="str">
        <f>IF($B24="","",INDEX(POA_GC_2025!$F:$F,MATCH($B24,POA_GC_2025!$A:$A,0)))</f>
        <v>000</v>
      </c>
      <c r="N24" s="293" t="str">
        <f>IF($B24="","",INDEX(POA_GC_2025!$V:$V,MATCH($B24,POA_GC_2025!$A:$A,0)))</f>
        <v xml:space="preserve">ELABORAR EL LISTADO DE REQUERIMIENTOS Y NECESIDADES OPERATIVAS PROPIAS DE SU AREA </v>
      </c>
      <c r="O24" s="293" t="str">
        <f>IF($B24="","",INDEX(POA_GC_2025!$W:$W,MATCH($B24,POA_GC_2025!$A:$A,0)))</f>
        <v xml:space="preserve">SISTEMA DE INFORMACION DE DISTRIBUTIVO PARA ADQUISICION DE UNIFORMES DE LOS TRABAJADORES </v>
      </c>
      <c r="P24" s="292">
        <f>IF($B24="","",INDEX(POA_GC_2025!$H:$H,MATCH($B24,POA_GC_2025!$A:$A,0)))</f>
        <v>530802</v>
      </c>
      <c r="Q24" s="292" t="str">
        <f>IF($B24="","",INDEX(POA_GC_2025!$I:$I,MATCH($B24,POA_GC_2025!$A:$A,0)))</f>
        <v>1303</v>
      </c>
      <c r="R24" s="292" t="str">
        <f>IF($B24="","",INDEX(POA_GC_2025!$J:$J,MATCH($B24,POA_GC_2025!$A:$A,0)))</f>
        <v>001</v>
      </c>
      <c r="S24" s="292" t="str">
        <f>IF($B24="","",INDEX(POA_GC_2025!$K:$K,MATCH($B24,POA_GC_2025!$A:$A,0)))</f>
        <v>0000</v>
      </c>
      <c r="T24" s="292" t="str">
        <f>IF($B24="","",INDEX(POA_GC_2025!$L:$L,MATCH($B24,POA_GC_2025!$A:$A,0)))</f>
        <v>0000</v>
      </c>
      <c r="U24" s="299">
        <f t="shared" si="6"/>
        <v>0</v>
      </c>
      <c r="V24" s="299">
        <f t="shared" si="7"/>
        <v>107618</v>
      </c>
      <c r="W24" s="300">
        <v>0</v>
      </c>
      <c r="X24" s="301">
        <v>0</v>
      </c>
      <c r="Y24" s="301">
        <v>107618</v>
      </c>
      <c r="Z24" s="308">
        <v>0</v>
      </c>
      <c r="AA24" s="309"/>
      <c r="AB24" s="309"/>
      <c r="AC24" s="310"/>
      <c r="AD24" s="206"/>
      <c r="AE24" s="311">
        <f>IF($B24="","",INDEX(POA_GC_2025!$BD:$BD,MATCH($B24,POA_GC_2025!$A:$A,0)))</f>
        <v>0</v>
      </c>
      <c r="AF24" s="311">
        <v>0</v>
      </c>
      <c r="AG24" s="311">
        <f>IF($B24="","",INDEX(POA_GC_2025!$BD:$BD,MATCH($B24,POA_GC_2025!$A:$A,0)))</f>
        <v>0</v>
      </c>
      <c r="AH24" s="316" t="str">
        <f>IF($B24="","",INDEX(POA_GC_2025!$B:$B,MATCH($B24,POA_GC_2025!$A:$A,0)))</f>
        <v>HOSPITAL GENERAL DE CHONE</v>
      </c>
    </row>
    <row r="25" spans="1:34">
      <c r="A25" s="287"/>
      <c r="B25" s="100" t="s">
        <v>2728</v>
      </c>
      <c r="C25" s="250"/>
      <c r="D25" s="288"/>
      <c r="E25" s="206"/>
      <c r="F25" s="288"/>
      <c r="G25" s="206"/>
      <c r="H25" s="289" t="str">
        <f>IF($B25="","",INDEX(POA_GC_2025!$O:$O,MATCH($B25,POA_GC_2025!$A:$A,0)))</f>
        <v>SIN PROYECTO</v>
      </c>
      <c r="I25" s="292" t="str">
        <f>IF($B25="","",INDEX(POA_GC_2025!$C:$C,MATCH($B25,POA_GC_2025!$A:$A,0)))</f>
        <v>ADQUISICION DE MATERIALES DE OFICINA</v>
      </c>
      <c r="J25" s="293" t="str">
        <f>IF($B25="","",INDEX(POA_GC_2025!$B:$B,MATCH($B25,POA_GC_2025!$A:$A,0)))</f>
        <v>HOSPITAL GENERAL DE CHONE</v>
      </c>
      <c r="K25" s="294" t="str">
        <f>IF($B25="","",INDEX(POA_GC_2025!$E:$E,MATCH($B25,POA_GC_2025!$A:$A,0)))</f>
        <v>90</v>
      </c>
      <c r="L25" s="293" t="str">
        <f>IF($B25="","",INDEX(POA_GC_2025!$W:$W,MATCH($B25,POA_GC_2025!$A:$A,0)))</f>
        <v>INFORME  DE INGRESOS Y EGRESOS DE SUMINISTROS Y MATERIALES</v>
      </c>
      <c r="M25" s="293" t="str">
        <f>IF($B25="","",INDEX(POA_GC_2025!$F:$F,MATCH($B25,POA_GC_2025!$A:$A,0)))</f>
        <v>000</v>
      </c>
      <c r="N25" s="293" t="str">
        <f>IF($B25="","",INDEX(POA_GC_2025!$V:$V,MATCH($B25,POA_GC_2025!$A:$A,0)))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25" s="293" t="str">
        <f>IF($B25="","",INDEX(POA_GC_2025!$W:$W,MATCH($B25,POA_GC_2025!$A:$A,0)))</f>
        <v>INFORME  DE INGRESOS Y EGRESOS DE SUMINISTROS Y MATERIALES</v>
      </c>
      <c r="P25" s="292">
        <f>IF($B25="","",INDEX(POA_GC_2025!$H:$H,MATCH($B25,POA_GC_2025!$A:$A,0)))</f>
        <v>530804</v>
      </c>
      <c r="Q25" s="292" t="str">
        <f>IF($B25="","",INDEX(POA_GC_2025!$I:$I,MATCH($B25,POA_GC_2025!$A:$A,0)))</f>
        <v>1303</v>
      </c>
      <c r="R25" s="292" t="str">
        <f>IF($B25="","",INDEX(POA_GC_2025!$J:$J,MATCH($B25,POA_GC_2025!$A:$A,0)))</f>
        <v>001</v>
      </c>
      <c r="S25" s="292" t="str">
        <f>IF($B25="","",INDEX(POA_GC_2025!$K:$K,MATCH($B25,POA_GC_2025!$A:$A,0)))</f>
        <v>0000</v>
      </c>
      <c r="T25" s="292" t="str">
        <f>IF($B25="","",INDEX(POA_GC_2025!$L:$L,MATCH($B25,POA_GC_2025!$A:$A,0)))</f>
        <v>0000</v>
      </c>
      <c r="U25" s="299">
        <f t="shared" si="6"/>
        <v>0</v>
      </c>
      <c r="V25" s="299">
        <f t="shared" si="7"/>
        <v>10000</v>
      </c>
      <c r="W25" s="300">
        <v>0</v>
      </c>
      <c r="X25" s="301">
        <v>0</v>
      </c>
      <c r="Y25" s="301">
        <v>10000</v>
      </c>
      <c r="Z25" s="308">
        <v>0</v>
      </c>
      <c r="AA25" s="309"/>
      <c r="AB25" s="309"/>
      <c r="AC25" s="310"/>
      <c r="AD25" s="206"/>
      <c r="AE25" s="311">
        <f>IF($B25="","",INDEX(POA_GC_2025!$BD:$BD,MATCH($B25,POA_GC_2025!$A:$A,0)))</f>
        <v>0</v>
      </c>
      <c r="AF25" s="311">
        <v>0</v>
      </c>
      <c r="AG25" s="311">
        <f>IF($B25="","",INDEX(POA_GC_2025!$BD:$BD,MATCH($B25,POA_GC_2025!$A:$A,0)))</f>
        <v>0</v>
      </c>
      <c r="AH25" s="316" t="str">
        <f>IF($B25="","",INDEX(POA_GC_2025!$B:$B,MATCH($B25,POA_GC_2025!$A:$A,0)))</f>
        <v>HOSPITAL GENERAL DE CHONE</v>
      </c>
    </row>
    <row r="26" spans="1:34">
      <c r="A26" s="287"/>
      <c r="B26" s="100" t="s">
        <v>2729</v>
      </c>
      <c r="C26" s="250"/>
      <c r="D26" s="288"/>
      <c r="E26" s="206"/>
      <c r="F26" s="288"/>
      <c r="G26" s="206"/>
      <c r="H26" s="289" t="str">
        <f>IF($B26="","",INDEX(POA_GC_2025!$O:$O,MATCH($B26,POA_GC_2025!$A:$A,0)))</f>
        <v>SIN PROYECTO</v>
      </c>
      <c r="I26" s="292" t="str">
        <f>IF($B26="","",INDEX(POA_GC_2025!$C:$C,MATCH($B26,POA_GC_2025!$A:$A,0)))</f>
        <v>ADQUISICION DE MATERIALES DE OFICINA</v>
      </c>
      <c r="J26" s="293" t="str">
        <f>IF($B26="","",INDEX(POA_GC_2025!$B:$B,MATCH($B26,POA_GC_2025!$A:$A,0)))</f>
        <v>HOSPITAL GENERAL DE CHONE</v>
      </c>
      <c r="K26" s="294" t="str">
        <f>IF($B26="","",INDEX(POA_GC_2025!$E:$E,MATCH($B26,POA_GC_2025!$A:$A,0)))</f>
        <v>90</v>
      </c>
      <c r="L26" s="293" t="str">
        <f>IF($B26="","",INDEX(POA_GC_2025!$W:$W,MATCH($B26,POA_GC_2025!$A:$A,0)))</f>
        <v>INFORME  DE INGRESOS Y EGRESOS DE SUMINISTROS Y MATERIALES</v>
      </c>
      <c r="M26" s="293" t="str">
        <f>IF($B26="","",INDEX(POA_GC_2025!$F:$F,MATCH($B26,POA_GC_2025!$A:$A,0)))</f>
        <v>000</v>
      </c>
      <c r="N26" s="293" t="str">
        <f>IF($B26="","",INDEX(POA_GC_2025!$V:$V,MATCH($B26,POA_GC_2025!$A:$A,0)))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26" s="293" t="str">
        <f>IF($B26="","",INDEX(POA_GC_2025!$W:$W,MATCH($B26,POA_GC_2025!$A:$A,0)))</f>
        <v>INFORME  DE INGRESOS Y EGRESOS DE SUMINISTROS Y MATERIALES</v>
      </c>
      <c r="P26" s="292">
        <f>IF($B26="","",INDEX(POA_GC_2025!$H:$H,MATCH($B26,POA_GC_2025!$A:$A,0)))</f>
        <v>530804</v>
      </c>
      <c r="Q26" s="292" t="str">
        <f>IF($B26="","",INDEX(POA_GC_2025!$I:$I,MATCH($B26,POA_GC_2025!$A:$A,0)))</f>
        <v>1303</v>
      </c>
      <c r="R26" s="292" t="str">
        <f>IF($B26="","",INDEX(POA_GC_2025!$J:$J,MATCH($B26,POA_GC_2025!$A:$A,0)))</f>
        <v>001</v>
      </c>
      <c r="S26" s="292" t="str">
        <f>IF($B26="","",INDEX(POA_GC_2025!$K:$K,MATCH($B26,POA_GC_2025!$A:$A,0)))</f>
        <v>0000</v>
      </c>
      <c r="T26" s="292" t="str">
        <f>IF($B26="","",INDEX(POA_GC_2025!$L:$L,MATCH($B26,POA_GC_2025!$A:$A,0)))</f>
        <v>0000</v>
      </c>
      <c r="U26" s="299">
        <f t="shared" si="6"/>
        <v>0</v>
      </c>
      <c r="V26" s="299">
        <f t="shared" si="7"/>
        <v>1400</v>
      </c>
      <c r="W26" s="300">
        <v>0</v>
      </c>
      <c r="X26" s="301">
        <v>0</v>
      </c>
      <c r="Y26" s="301">
        <v>1400</v>
      </c>
      <c r="Z26" s="308">
        <v>0</v>
      </c>
      <c r="AA26" s="309"/>
      <c r="AB26" s="309"/>
      <c r="AC26" s="310"/>
      <c r="AD26" s="206"/>
      <c r="AE26" s="311">
        <f>IF($B26="","",INDEX(POA_GC_2025!$BD:$BD,MATCH($B26,POA_GC_2025!$A:$A,0)))</f>
        <v>1400</v>
      </c>
      <c r="AF26" s="311">
        <v>0</v>
      </c>
      <c r="AG26" s="311">
        <f>IF($B26="","",INDEX(POA_GC_2025!$BD:$BD,MATCH($B26,POA_GC_2025!$A:$A,0)))</f>
        <v>1400</v>
      </c>
      <c r="AH26" s="316" t="str">
        <f>IF($B26="","",INDEX(POA_GC_2025!$B:$B,MATCH($B26,POA_GC_2025!$A:$A,0)))</f>
        <v>HOSPITAL GENERAL DE CHONE</v>
      </c>
    </row>
    <row r="27" spans="1:34">
      <c r="A27" s="287"/>
      <c r="B27" s="100" t="s">
        <v>2731</v>
      </c>
      <c r="C27" s="250"/>
      <c r="D27" s="288"/>
      <c r="E27" s="206"/>
      <c r="F27" s="288"/>
      <c r="G27" s="206"/>
      <c r="H27" s="289" t="str">
        <f>IF($B27="","",INDEX(POA_GC_2025!$O:$O,MATCH($B27,POA_GC_2025!$A:$A,0)))</f>
        <v>SIN PROYECTO</v>
      </c>
      <c r="I27" s="292" t="str">
        <f>IF($B27="","",INDEX(POA_GC_2025!$C:$C,MATCH($B27,POA_GC_2025!$A:$A,0)))</f>
        <v>ADQUISICION DE MATERIALES DE ASEO</v>
      </c>
      <c r="J27" s="293" t="str">
        <f>IF($B27="","",INDEX(POA_GC_2025!$B:$B,MATCH($B27,POA_GC_2025!$A:$A,0)))</f>
        <v>HOSPITAL GENERAL DE CHONE</v>
      </c>
      <c r="K27" s="294" t="str">
        <f>IF($B27="","",INDEX(POA_GC_2025!$E:$E,MATCH($B27,POA_GC_2025!$A:$A,0)))</f>
        <v>90</v>
      </c>
      <c r="L27" s="293" t="str">
        <f>IF($B27="","",INDEX(POA_GC_2025!$W:$W,MATCH($B27,POA_GC_2025!$A:$A,0)))</f>
        <v>INFORME  DE INGRESOS Y EGRESOS DE SUMINISTROS Y MATERIALES</v>
      </c>
      <c r="M27" s="293" t="str">
        <f>IF($B27="","",INDEX(POA_GC_2025!$F:$F,MATCH($B27,POA_GC_2025!$A:$A,0)))</f>
        <v>000</v>
      </c>
      <c r="N27" s="293" t="str">
        <f>IF($B27="","",INDEX(POA_GC_2025!$V:$V,MATCH($B27,POA_GC_2025!$A:$A,0)))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27" s="293" t="str">
        <f>IF($B27="","",INDEX(POA_GC_2025!$W:$W,MATCH($B27,POA_GC_2025!$A:$A,0)))</f>
        <v>INFORME  DE INGRESOS Y EGRESOS DE SUMINISTROS Y MATERIALES</v>
      </c>
      <c r="P27" s="292">
        <f>IF($B27="","",INDEX(POA_GC_2025!$H:$H,MATCH($B27,POA_GC_2025!$A:$A,0)))</f>
        <v>530805</v>
      </c>
      <c r="Q27" s="292" t="str">
        <f>IF($B27="","",INDEX(POA_GC_2025!$I:$I,MATCH($B27,POA_GC_2025!$A:$A,0)))</f>
        <v>1303</v>
      </c>
      <c r="R27" s="292" t="str">
        <f>IF($B27="","",INDEX(POA_GC_2025!$J:$J,MATCH($B27,POA_GC_2025!$A:$A,0)))</f>
        <v>001</v>
      </c>
      <c r="S27" s="292" t="str">
        <f>IF($B27="","",INDEX(POA_GC_2025!$K:$K,MATCH($B27,POA_GC_2025!$A:$A,0)))</f>
        <v>0000</v>
      </c>
      <c r="T27" s="292" t="str">
        <f>IF($B27="","",INDEX(POA_GC_2025!$L:$L,MATCH($B27,POA_GC_2025!$A:$A,0)))</f>
        <v>0000</v>
      </c>
      <c r="U27" s="299">
        <f t="shared" si="6"/>
        <v>0</v>
      </c>
      <c r="V27" s="299">
        <f t="shared" si="7"/>
        <v>102259.83</v>
      </c>
      <c r="W27" s="300">
        <v>0</v>
      </c>
      <c r="X27" s="301">
        <v>0</v>
      </c>
      <c r="Y27" s="301">
        <v>102259.83</v>
      </c>
      <c r="Z27" s="308">
        <v>0</v>
      </c>
      <c r="AA27" s="309"/>
      <c r="AB27" s="309"/>
      <c r="AC27" s="310"/>
      <c r="AD27" s="206"/>
      <c r="AE27" s="311">
        <f>IF($B27="","",INDEX(POA_GC_2025!$BD:$BD,MATCH($B27,POA_GC_2025!$A:$A,0)))</f>
        <v>97144.000000000015</v>
      </c>
      <c r="AF27" s="311">
        <v>0</v>
      </c>
      <c r="AG27" s="311">
        <f>IF($B27="","",INDEX(POA_GC_2025!$BD:$BD,MATCH($B27,POA_GC_2025!$A:$A,0)))</f>
        <v>97144.000000000015</v>
      </c>
      <c r="AH27" s="316" t="str">
        <f>IF($B27="","",INDEX(POA_GC_2025!$B:$B,MATCH($B27,POA_GC_2025!$A:$A,0)))</f>
        <v>HOSPITAL GENERAL DE CHONE</v>
      </c>
    </row>
    <row r="28" spans="1:34">
      <c r="A28" s="287"/>
      <c r="B28" s="100" t="s">
        <v>2732</v>
      </c>
      <c r="C28" s="250"/>
      <c r="D28" s="288"/>
      <c r="E28" s="206"/>
      <c r="F28" s="288"/>
      <c r="G28" s="206"/>
      <c r="H28" s="289" t="str">
        <f>IF($B28="","",INDEX(POA_GC_2025!$O:$O,MATCH($B28,POA_GC_2025!$A:$A,0)))</f>
        <v>SIN PROYECTO</v>
      </c>
      <c r="I28" s="292" t="str">
        <f>IF($B28="","",INDEX(POA_GC_2025!$C:$C,MATCH($B28,POA_GC_2025!$A:$A,0)))</f>
        <v>ADQUISICION DE MATERIALES DE ASEO</v>
      </c>
      <c r="J28" s="293" t="str">
        <f>IF($B28="","",INDEX(POA_GC_2025!$B:$B,MATCH($B28,POA_GC_2025!$A:$A,0)))</f>
        <v>HOSPITAL GENERAL DE CHONE</v>
      </c>
      <c r="K28" s="294" t="str">
        <f>IF($B28="","",INDEX(POA_GC_2025!$E:$E,MATCH($B28,POA_GC_2025!$A:$A,0)))</f>
        <v>90</v>
      </c>
      <c r="L28" s="293" t="str">
        <f>IF($B28="","",INDEX(POA_GC_2025!$W:$W,MATCH($B28,POA_GC_2025!$A:$A,0)))</f>
        <v>INFORME  DE INGRESOS Y EGRESOS DE SUMINISTROS Y MATERIALES</v>
      </c>
      <c r="M28" s="293" t="str">
        <f>IF($B28="","",INDEX(POA_GC_2025!$F:$F,MATCH($B28,POA_GC_2025!$A:$A,0)))</f>
        <v>000</v>
      </c>
      <c r="N28" s="293" t="str">
        <f>IF($B28="","",INDEX(POA_GC_2025!$V:$V,MATCH($B28,POA_GC_2025!$A:$A,0)))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28" s="293" t="str">
        <f>IF($B28="","",INDEX(POA_GC_2025!$W:$W,MATCH($B28,POA_GC_2025!$A:$A,0)))</f>
        <v>INFORME  DE INGRESOS Y EGRESOS DE SUMINISTROS Y MATERIALES</v>
      </c>
      <c r="P28" s="292">
        <f>IF($B28="","",INDEX(POA_GC_2025!$H:$H,MATCH($B28,POA_GC_2025!$A:$A,0)))</f>
        <v>530805</v>
      </c>
      <c r="Q28" s="292" t="str">
        <f>IF($B28="","",INDEX(POA_GC_2025!$I:$I,MATCH($B28,POA_GC_2025!$A:$A,0)))</f>
        <v>1303</v>
      </c>
      <c r="R28" s="292" t="str">
        <f>IF($B28="","",INDEX(POA_GC_2025!$J:$J,MATCH($B28,POA_GC_2025!$A:$A,0)))</f>
        <v>001</v>
      </c>
      <c r="S28" s="292" t="str">
        <f>IF($B28="","",INDEX(POA_GC_2025!$K:$K,MATCH($B28,POA_GC_2025!$A:$A,0)))</f>
        <v>0000</v>
      </c>
      <c r="T28" s="292" t="str">
        <f>IF($B28="","",INDEX(POA_GC_2025!$L:$L,MATCH($B28,POA_GC_2025!$A:$A,0)))</f>
        <v>0000</v>
      </c>
      <c r="U28" s="299">
        <f t="shared" si="6"/>
        <v>0</v>
      </c>
      <c r="V28" s="299">
        <f t="shared" si="7"/>
        <v>36466.800000000003</v>
      </c>
      <c r="W28" s="300">
        <v>0</v>
      </c>
      <c r="X28" s="301">
        <v>0</v>
      </c>
      <c r="Y28" s="301">
        <v>36466.800000000003</v>
      </c>
      <c r="Z28" s="308">
        <v>0</v>
      </c>
      <c r="AA28" s="309"/>
      <c r="AB28" s="309"/>
      <c r="AC28" s="310"/>
      <c r="AD28" s="206"/>
      <c r="AE28" s="311">
        <f>IF($B28="","",INDEX(POA_GC_2025!$BD:$BD,MATCH($B28,POA_GC_2025!$A:$A,0)))</f>
        <v>0</v>
      </c>
      <c r="AF28" s="311">
        <v>0</v>
      </c>
      <c r="AG28" s="311">
        <f>IF($B28="","",INDEX(POA_GC_2025!$BD:$BD,MATCH($B28,POA_GC_2025!$A:$A,0)))</f>
        <v>0</v>
      </c>
      <c r="AH28" s="316" t="str">
        <f>IF($B28="","",INDEX(POA_GC_2025!$B:$B,MATCH($B28,POA_GC_2025!$A:$A,0)))</f>
        <v>HOSPITAL GENERAL DE CHONE</v>
      </c>
    </row>
    <row r="29" spans="1:34">
      <c r="A29" s="287"/>
      <c r="B29" s="100" t="s">
        <v>2734</v>
      </c>
      <c r="C29" s="250"/>
      <c r="D29" s="288"/>
      <c r="E29" s="206"/>
      <c r="F29" s="288"/>
      <c r="G29" s="206"/>
      <c r="H29" s="289" t="str">
        <f>IF($B29="","",INDEX(POA_GC_2025!$O:$O,MATCH($B29,POA_GC_2025!$A:$A,0)))</f>
        <v>SIN PROYECTO</v>
      </c>
      <c r="I29" s="292" t="str">
        <f>IF($B29="","",INDEX(POA_GC_2025!$C:$C,MATCH($B29,POA_GC_2025!$A:$A,0)))</f>
        <v xml:space="preserve">ADQUISICION DE MEDICAMENTOS </v>
      </c>
      <c r="J29" s="293" t="str">
        <f>IF($B29="","",INDEX(POA_GC_2025!$B:$B,MATCH($B29,POA_GC_2025!$A:$A,0)))</f>
        <v>HOSPITAL GENERAL DE CHONE</v>
      </c>
      <c r="K29" s="294" t="str">
        <f>IF($B29="","",INDEX(POA_GC_2025!$E:$E,MATCH($B29,POA_GC_2025!$A:$A,0)))</f>
        <v>90</v>
      </c>
      <c r="L29" s="293" t="str">
        <f>IF($B29="","",INDEX(POA_GC_2025!$W:$W,MATCH($B29,POA_GC_2025!$A:$A,0)))</f>
        <v>ACTA DE ENTREGA RECEPCION DE MEDICAMENTOS ADQUIRIDOS, COMPROBANDO SUS CANTIDADES, CALIDAD Y CARACTERISTICAS DE ACUERDO A LO SOLICITADO</v>
      </c>
      <c r="M29" s="293" t="str">
        <f>IF($B29="","",INDEX(POA_GC_2025!$F:$F,MATCH($B29,POA_GC_2025!$A:$A,0)))</f>
        <v>000</v>
      </c>
      <c r="N29" s="293" t="str">
        <f>IF($B29="","",INDEX(POA_GC_2025!$V:$V,MATCH($B29,POA_GC_2025!$A:$A,0)))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29" s="293" t="str">
        <f>IF($B29="","",INDEX(POA_GC_2025!$W:$W,MATCH($B29,POA_GC_2025!$A:$A,0)))</f>
        <v>ACTA DE ENTREGA RECEPCION DE MEDICAMENTOS ADQUIRIDOS, COMPROBANDO SUS CANTIDADES, CALIDAD Y CARACTERISTICAS DE ACUERDO A LO SOLICITADO</v>
      </c>
      <c r="P29" s="292">
        <f>IF($B29="","",INDEX(POA_GC_2025!$H:$H,MATCH($B29,POA_GC_2025!$A:$A,0)))</f>
        <v>530809</v>
      </c>
      <c r="Q29" s="292" t="str">
        <f>IF($B29="","",INDEX(POA_GC_2025!$I:$I,MATCH($B29,POA_GC_2025!$A:$A,0)))</f>
        <v>1303</v>
      </c>
      <c r="R29" s="292" t="str">
        <f>IF($B29="","",INDEX(POA_GC_2025!$J:$J,MATCH($B29,POA_GC_2025!$A:$A,0)))</f>
        <v>001</v>
      </c>
      <c r="S29" s="292" t="str">
        <f>IF($B29="","",INDEX(POA_GC_2025!$K:$K,MATCH($B29,POA_GC_2025!$A:$A,0)))</f>
        <v>0000</v>
      </c>
      <c r="T29" s="292" t="str">
        <f>IF($B29="","",INDEX(POA_GC_2025!$L:$L,MATCH($B29,POA_GC_2025!$A:$A,0)))</f>
        <v>0000</v>
      </c>
      <c r="U29" s="299">
        <f t="shared" ref="U29:U41" si="8">+W29+X29</f>
        <v>0</v>
      </c>
      <c r="V29" s="299">
        <f t="shared" ref="V29:V41" si="9">+Y29+Z29</f>
        <v>3095.74</v>
      </c>
      <c r="W29" s="300">
        <v>0</v>
      </c>
      <c r="X29" s="301">
        <v>0</v>
      </c>
      <c r="Y29" s="301">
        <v>3095.74</v>
      </c>
      <c r="Z29" s="308">
        <v>0</v>
      </c>
      <c r="AA29" s="309"/>
      <c r="AB29" s="309"/>
      <c r="AC29" s="310"/>
      <c r="AD29" s="206"/>
      <c r="AE29" s="311">
        <f>IF($B29="","",INDEX(POA_GC_2025!$BD:$BD,MATCH($B29,POA_GC_2025!$A:$A,0)))</f>
        <v>3095.74</v>
      </c>
      <c r="AF29" s="311">
        <v>0</v>
      </c>
      <c r="AG29" s="311">
        <f>IF($B29="","",INDEX(POA_GC_2025!$BD:$BD,MATCH($B29,POA_GC_2025!$A:$A,0)))</f>
        <v>3095.74</v>
      </c>
      <c r="AH29" s="316" t="str">
        <f>IF($B29="","",INDEX(POA_GC_2025!$B:$B,MATCH($B29,POA_GC_2025!$A:$A,0)))</f>
        <v>HOSPITAL GENERAL DE CHONE</v>
      </c>
    </row>
    <row r="30" spans="1:34">
      <c r="A30" s="287"/>
      <c r="B30" s="100" t="s">
        <v>2735</v>
      </c>
      <c r="C30" s="250"/>
      <c r="D30" s="288"/>
      <c r="E30" s="206"/>
      <c r="F30" s="288"/>
      <c r="G30" s="206"/>
      <c r="H30" s="289" t="str">
        <f>IF($B30="","",INDEX(POA_GC_2025!$O:$O,MATCH($B30,POA_GC_2025!$A:$A,0)))</f>
        <v>SIN PROYECTO</v>
      </c>
      <c r="I30" s="292" t="str">
        <f>IF($B30="","",INDEX(POA_GC_2025!$C:$C,MATCH($B30,POA_GC_2025!$A:$A,0)))</f>
        <v xml:space="preserve">ADQUISICION DE MEDICAMENTOS </v>
      </c>
      <c r="J30" s="293" t="str">
        <f>IF($B30="","",INDEX(POA_GC_2025!$B:$B,MATCH($B30,POA_GC_2025!$A:$A,0)))</f>
        <v>HOSPITAL GENERAL DE CHONE</v>
      </c>
      <c r="K30" s="294" t="str">
        <f>IF($B30="","",INDEX(POA_GC_2025!$E:$E,MATCH($B30,POA_GC_2025!$A:$A,0)))</f>
        <v>90</v>
      </c>
      <c r="L30" s="293" t="str">
        <f>IF($B30="","",INDEX(POA_GC_2025!$W:$W,MATCH($B30,POA_GC_2025!$A:$A,0)))</f>
        <v>ACTA DE ENTREGA RECEPCION DE MEDICAMENTOS ADQUIRIDOS, COMPROBANDO SUS CANTIDADES, CALIDAD Y CARACTERISTICAS DE ACUERDO A LO SOLICITADO</v>
      </c>
      <c r="M30" s="293" t="str">
        <f>IF($B30="","",INDEX(POA_GC_2025!$F:$F,MATCH($B30,POA_GC_2025!$A:$A,0)))</f>
        <v>000</v>
      </c>
      <c r="N30" s="293" t="str">
        <f>IF($B30="","",INDEX(POA_GC_2025!$V:$V,MATCH($B30,POA_GC_2025!$A:$A,0)))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30" s="293" t="str">
        <f>IF($B30="","",INDEX(POA_GC_2025!$W:$W,MATCH($B30,POA_GC_2025!$A:$A,0)))</f>
        <v>ACTA DE ENTREGA RECEPCION DE MEDICAMENTOS ADQUIRIDOS, COMPROBANDO SUS CANTIDADES, CALIDAD Y CARACTERISTICAS DE ACUERDO A LO SOLICITADO</v>
      </c>
      <c r="P30" s="292">
        <f>IF($B30="","",INDEX(POA_GC_2025!$H:$H,MATCH($B30,POA_GC_2025!$A:$A,0)))</f>
        <v>530809</v>
      </c>
      <c r="Q30" s="292" t="str">
        <f>IF($B30="","",INDEX(POA_GC_2025!$I:$I,MATCH($B30,POA_GC_2025!$A:$A,0)))</f>
        <v>1303</v>
      </c>
      <c r="R30" s="292" t="str">
        <f>IF($B30="","",INDEX(POA_GC_2025!$J:$J,MATCH($B30,POA_GC_2025!$A:$A,0)))</f>
        <v>001</v>
      </c>
      <c r="S30" s="292" t="str">
        <f>IF($B30="","",INDEX(POA_GC_2025!$K:$K,MATCH($B30,POA_GC_2025!$A:$A,0)))</f>
        <v>0000</v>
      </c>
      <c r="T30" s="292" t="str">
        <f>IF($B30="","",INDEX(POA_GC_2025!$L:$L,MATCH($B30,POA_GC_2025!$A:$A,0)))</f>
        <v>0000</v>
      </c>
      <c r="U30" s="299">
        <f t="shared" si="8"/>
        <v>0</v>
      </c>
      <c r="V30" s="299">
        <f t="shared" si="9"/>
        <v>336</v>
      </c>
      <c r="W30" s="300">
        <v>0</v>
      </c>
      <c r="X30" s="301">
        <v>0</v>
      </c>
      <c r="Y30" s="301">
        <v>336</v>
      </c>
      <c r="Z30" s="308">
        <v>0</v>
      </c>
      <c r="AA30" s="309"/>
      <c r="AB30" s="309"/>
      <c r="AC30" s="310"/>
      <c r="AD30" s="206"/>
      <c r="AE30" s="311">
        <f>IF($B30="","",INDEX(POA_GC_2025!$BD:$BD,MATCH($B30,POA_GC_2025!$A:$A,0)))</f>
        <v>336</v>
      </c>
      <c r="AF30" s="311">
        <v>0</v>
      </c>
      <c r="AG30" s="311">
        <f>IF($B30="","",INDEX(POA_GC_2025!$BD:$BD,MATCH($B30,POA_GC_2025!$A:$A,0)))</f>
        <v>336</v>
      </c>
      <c r="AH30" s="316" t="str">
        <f>IF($B30="","",INDEX(POA_GC_2025!$B:$B,MATCH($B30,POA_GC_2025!$A:$A,0)))</f>
        <v>HOSPITAL GENERAL DE CHONE</v>
      </c>
    </row>
    <row r="31" spans="1:34">
      <c r="A31" s="287"/>
      <c r="B31" s="100" t="s">
        <v>2736</v>
      </c>
      <c r="C31" s="250"/>
      <c r="D31" s="288"/>
      <c r="E31" s="206"/>
      <c r="F31" s="288"/>
      <c r="G31" s="206"/>
      <c r="H31" s="289" t="str">
        <f>IF($B31="","",INDEX(POA_GC_2025!$O:$O,MATCH($B31,POA_GC_2025!$A:$A,0)))</f>
        <v>SIN PROYECTO</v>
      </c>
      <c r="I31" s="292" t="str">
        <f>IF($B31="","",INDEX(POA_GC_2025!$C:$C,MATCH($B31,POA_GC_2025!$A:$A,0)))</f>
        <v xml:space="preserve">ADQUISICION DE MEDICAMENTOS </v>
      </c>
      <c r="J31" s="293" t="str">
        <f>IF($B31="","",INDEX(POA_GC_2025!$B:$B,MATCH($B31,POA_GC_2025!$A:$A,0)))</f>
        <v>HOSPITAL GENERAL DE CHONE</v>
      </c>
      <c r="K31" s="294" t="str">
        <f>IF($B31="","",INDEX(POA_GC_2025!$E:$E,MATCH($B31,POA_GC_2025!$A:$A,0)))</f>
        <v>90</v>
      </c>
      <c r="L31" s="293" t="str">
        <f>IF($B31="","",INDEX(POA_GC_2025!$W:$W,MATCH($B31,POA_GC_2025!$A:$A,0)))</f>
        <v>ACTA DE ENTREGA RECEPCION DE MEDICAMENTOS ADQUIRIDOS, COMPROBANDO SUS CANTIDADES, CALIDAD Y CARACTERISTICAS DE ACUERDO A LO SOLICITADO</v>
      </c>
      <c r="M31" s="293" t="str">
        <f>IF($B31="","",INDEX(POA_GC_2025!$F:$F,MATCH($B31,POA_GC_2025!$A:$A,0)))</f>
        <v>000</v>
      </c>
      <c r="N31" s="293" t="str">
        <f>IF($B31="","",INDEX(POA_GC_2025!$V:$V,MATCH($B31,POA_GC_2025!$A:$A,0)))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31" s="293" t="str">
        <f>IF($B31="","",INDEX(POA_GC_2025!$W:$W,MATCH($B31,POA_GC_2025!$A:$A,0)))</f>
        <v>ACTA DE ENTREGA RECEPCION DE MEDICAMENTOS ADQUIRIDOS, COMPROBANDO SUS CANTIDADES, CALIDAD Y CARACTERISTICAS DE ACUERDO A LO SOLICITADO</v>
      </c>
      <c r="P31" s="292">
        <f>IF($B31="","",INDEX(POA_GC_2025!$H:$H,MATCH($B31,POA_GC_2025!$A:$A,0)))</f>
        <v>530809</v>
      </c>
      <c r="Q31" s="292" t="str">
        <f>IF($B31="","",INDEX(POA_GC_2025!$I:$I,MATCH($B31,POA_GC_2025!$A:$A,0)))</f>
        <v>1303</v>
      </c>
      <c r="R31" s="292" t="str">
        <f>IF($B31="","",INDEX(POA_GC_2025!$J:$J,MATCH($B31,POA_GC_2025!$A:$A,0)))</f>
        <v>001</v>
      </c>
      <c r="S31" s="292" t="str">
        <f>IF($B31="","",INDEX(POA_GC_2025!$K:$K,MATCH($B31,POA_GC_2025!$A:$A,0)))</f>
        <v>0000</v>
      </c>
      <c r="T31" s="292" t="str">
        <f>IF($B31="","",INDEX(POA_GC_2025!$L:$L,MATCH($B31,POA_GC_2025!$A:$A,0)))</f>
        <v>0000</v>
      </c>
      <c r="U31" s="299">
        <f t="shared" si="8"/>
        <v>0</v>
      </c>
      <c r="V31" s="299">
        <f t="shared" si="9"/>
        <v>10783.63</v>
      </c>
      <c r="W31" s="300">
        <v>0</v>
      </c>
      <c r="X31" s="301">
        <v>0</v>
      </c>
      <c r="Y31" s="301">
        <v>10783.63</v>
      </c>
      <c r="Z31" s="308">
        <v>0</v>
      </c>
      <c r="AA31" s="309"/>
      <c r="AB31" s="309"/>
      <c r="AC31" s="310"/>
      <c r="AD31" s="206"/>
      <c r="AE31" s="311">
        <f>IF($B31="","",INDEX(POA_GC_2025!$BD:$BD,MATCH($B31,POA_GC_2025!$A:$A,0)))</f>
        <v>10783.63</v>
      </c>
      <c r="AF31" s="311">
        <v>0</v>
      </c>
      <c r="AG31" s="311">
        <f>IF($B31="","",INDEX(POA_GC_2025!$BD:$BD,MATCH($B31,POA_GC_2025!$A:$A,0)))</f>
        <v>10783.63</v>
      </c>
      <c r="AH31" s="316" t="str">
        <f>IF($B31="","",INDEX(POA_GC_2025!$B:$B,MATCH($B31,POA_GC_2025!$A:$A,0)))</f>
        <v>HOSPITAL GENERAL DE CHONE</v>
      </c>
    </row>
    <row r="32" spans="1:34">
      <c r="A32" s="287"/>
      <c r="B32" s="100" t="s">
        <v>2737</v>
      </c>
      <c r="C32" s="250"/>
      <c r="D32" s="288"/>
      <c r="E32" s="206"/>
      <c r="F32" s="288"/>
      <c r="G32" s="206"/>
      <c r="H32" s="289" t="str">
        <f>IF($B32="","",INDEX(POA_GC_2025!$O:$O,MATCH($B32,POA_GC_2025!$A:$A,0)))</f>
        <v>SIN PROYECTO</v>
      </c>
      <c r="I32" s="292" t="str">
        <f>IF($B32="","",INDEX(POA_GC_2025!$C:$C,MATCH($B32,POA_GC_2025!$A:$A,0)))</f>
        <v xml:space="preserve">ADQUISICION DE MEDICAMENTOS </v>
      </c>
      <c r="J32" s="293" t="str">
        <f>IF($B32="","",INDEX(POA_GC_2025!$B:$B,MATCH($B32,POA_GC_2025!$A:$A,0)))</f>
        <v>HOSPITAL GENERAL DE CHONE</v>
      </c>
      <c r="K32" s="294" t="str">
        <f>IF($B32="","",INDEX(POA_GC_2025!$E:$E,MATCH($B32,POA_GC_2025!$A:$A,0)))</f>
        <v>90</v>
      </c>
      <c r="L32" s="293" t="str">
        <f>IF($B32="","",INDEX(POA_GC_2025!$W:$W,MATCH($B32,POA_GC_2025!$A:$A,0)))</f>
        <v>ACTA DE ENTREGA RECEPCION DE MEDICAMENTOS ADQUIRIDOS, COMPROBANDO SUS CANTIDADES, CALIDAD Y CARACTERISTICAS DE ACUERDO A LO SOLICITADO</v>
      </c>
      <c r="M32" s="293" t="str">
        <f>IF($B32="","",INDEX(POA_GC_2025!$F:$F,MATCH($B32,POA_GC_2025!$A:$A,0)))</f>
        <v>000</v>
      </c>
      <c r="N32" s="293" t="str">
        <f>IF($B32="","",INDEX(POA_GC_2025!$V:$V,MATCH($B32,POA_GC_2025!$A:$A,0)))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32" s="293" t="str">
        <f>IF($B32="","",INDEX(POA_GC_2025!$W:$W,MATCH($B32,POA_GC_2025!$A:$A,0)))</f>
        <v>ACTA DE ENTREGA RECEPCION DE MEDICAMENTOS ADQUIRIDOS, COMPROBANDO SUS CANTIDADES, CALIDAD Y CARACTERISTICAS DE ACUERDO A LO SOLICITADO</v>
      </c>
      <c r="P32" s="292">
        <f>IF($B32="","",INDEX(POA_GC_2025!$H:$H,MATCH($B32,POA_GC_2025!$A:$A,0)))</f>
        <v>530809</v>
      </c>
      <c r="Q32" s="292" t="str">
        <f>IF($B32="","",INDEX(POA_GC_2025!$I:$I,MATCH($B32,POA_GC_2025!$A:$A,0)))</f>
        <v>1303</v>
      </c>
      <c r="R32" s="292" t="str">
        <f>IF($B32="","",INDEX(POA_GC_2025!$J:$J,MATCH($B32,POA_GC_2025!$A:$A,0)))</f>
        <v>001</v>
      </c>
      <c r="S32" s="292" t="str">
        <f>IF($B32="","",INDEX(POA_GC_2025!$K:$K,MATCH($B32,POA_GC_2025!$A:$A,0)))</f>
        <v>0000</v>
      </c>
      <c r="T32" s="292" t="str">
        <f>IF($B32="","",INDEX(POA_GC_2025!$L:$L,MATCH($B32,POA_GC_2025!$A:$A,0)))</f>
        <v>0000</v>
      </c>
      <c r="U32" s="299">
        <f t="shared" si="8"/>
        <v>0</v>
      </c>
      <c r="V32" s="299">
        <f t="shared" si="9"/>
        <v>10005.82</v>
      </c>
      <c r="W32" s="300">
        <v>0</v>
      </c>
      <c r="X32" s="301">
        <v>0</v>
      </c>
      <c r="Y32" s="301">
        <v>10005.82</v>
      </c>
      <c r="Z32" s="308">
        <v>0</v>
      </c>
      <c r="AA32" s="309"/>
      <c r="AB32" s="309"/>
      <c r="AC32" s="310"/>
      <c r="AD32" s="206"/>
      <c r="AE32" s="311">
        <f>IF($B32="","",INDEX(POA_GC_2025!$BD:$BD,MATCH($B32,POA_GC_2025!$A:$A,0)))</f>
        <v>10005.82</v>
      </c>
      <c r="AF32" s="311">
        <v>0</v>
      </c>
      <c r="AG32" s="311">
        <f>IF($B32="","",INDEX(POA_GC_2025!$BD:$BD,MATCH($B32,POA_GC_2025!$A:$A,0)))</f>
        <v>10005.82</v>
      </c>
      <c r="AH32" s="316" t="str">
        <f>IF($B32="","",INDEX(POA_GC_2025!$B:$B,MATCH($B32,POA_GC_2025!$A:$A,0)))</f>
        <v>HOSPITAL GENERAL DE CHONE</v>
      </c>
    </row>
    <row r="33" spans="1:34">
      <c r="A33" s="287"/>
      <c r="B33" s="100" t="s">
        <v>2738</v>
      </c>
      <c r="C33" s="250"/>
      <c r="D33" s="288"/>
      <c r="E33" s="206"/>
      <c r="F33" s="288"/>
      <c r="G33" s="206"/>
      <c r="H33" s="289" t="str">
        <f>IF($B33="","",INDEX(POA_GC_2025!$O:$O,MATCH($B33,POA_GC_2025!$A:$A,0)))</f>
        <v>SIN PROYECTO</v>
      </c>
      <c r="I33" s="292" t="str">
        <f>IF($B33="","",INDEX(POA_GC_2025!$C:$C,MATCH($B33,POA_GC_2025!$A:$A,0)))</f>
        <v xml:space="preserve">ADQUISICION DE MEDICAMENTOS </v>
      </c>
      <c r="J33" s="293" t="str">
        <f>IF($B33="","",INDEX(POA_GC_2025!$B:$B,MATCH($B33,POA_GC_2025!$A:$A,0)))</f>
        <v>HOSPITAL GENERAL DE CHONE</v>
      </c>
      <c r="K33" s="294" t="str">
        <f>IF($B33="","",INDEX(POA_GC_2025!$E:$E,MATCH($B33,POA_GC_2025!$A:$A,0)))</f>
        <v>90</v>
      </c>
      <c r="L33" s="293" t="str">
        <f>IF($B33="","",INDEX(POA_GC_2025!$W:$W,MATCH($B33,POA_GC_2025!$A:$A,0)))</f>
        <v>ACTA DE ENTREGA RECEPCION DE MEDICAMENTOS ADQUIRIDOS, COMPROBANDO SUS CANTIDADES, CALIDAD Y CARACTERISTICAS DE ACUERDO A LO SOLICITADO</v>
      </c>
      <c r="M33" s="293" t="str">
        <f>IF($B33="","",INDEX(POA_GC_2025!$F:$F,MATCH($B33,POA_GC_2025!$A:$A,0)))</f>
        <v>000</v>
      </c>
      <c r="N33" s="293" t="str">
        <f>IF($B33="","",INDEX(POA_GC_2025!$V:$V,MATCH($B33,POA_GC_2025!$A:$A,0)))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33" s="293" t="str">
        <f>IF($B33="","",INDEX(POA_GC_2025!$W:$W,MATCH($B33,POA_GC_2025!$A:$A,0)))</f>
        <v>ACTA DE ENTREGA RECEPCION DE MEDICAMENTOS ADQUIRIDOS, COMPROBANDO SUS CANTIDADES, CALIDAD Y CARACTERISTICAS DE ACUERDO A LO SOLICITADO</v>
      </c>
      <c r="P33" s="292">
        <f>IF($B33="","",INDEX(POA_GC_2025!$H:$H,MATCH($B33,POA_GC_2025!$A:$A,0)))</f>
        <v>530809</v>
      </c>
      <c r="Q33" s="292" t="str">
        <f>IF($B33="","",INDEX(POA_GC_2025!$I:$I,MATCH($B33,POA_GC_2025!$A:$A,0)))</f>
        <v>1303</v>
      </c>
      <c r="R33" s="292" t="str">
        <f>IF($B33="","",INDEX(POA_GC_2025!$J:$J,MATCH($B33,POA_GC_2025!$A:$A,0)))</f>
        <v>001</v>
      </c>
      <c r="S33" s="292" t="str">
        <f>IF($B33="","",INDEX(POA_GC_2025!$K:$K,MATCH($B33,POA_GC_2025!$A:$A,0)))</f>
        <v>0000</v>
      </c>
      <c r="T33" s="292" t="str">
        <f>IF($B33="","",INDEX(POA_GC_2025!$L:$L,MATCH($B33,POA_GC_2025!$A:$A,0)))</f>
        <v>0000</v>
      </c>
      <c r="U33" s="299">
        <f t="shared" si="8"/>
        <v>0</v>
      </c>
      <c r="V33" s="299">
        <f t="shared" si="9"/>
        <v>3080</v>
      </c>
      <c r="W33" s="300">
        <v>0</v>
      </c>
      <c r="X33" s="301">
        <v>0</v>
      </c>
      <c r="Y33" s="301">
        <v>3080</v>
      </c>
      <c r="Z33" s="308">
        <v>0</v>
      </c>
      <c r="AA33" s="309"/>
      <c r="AB33" s="309"/>
      <c r="AC33" s="310"/>
      <c r="AD33" s="206"/>
      <c r="AE33" s="311">
        <f>IF($B33="","",INDEX(POA_GC_2025!$BD:$BD,MATCH($B33,POA_GC_2025!$A:$A,0)))</f>
        <v>3080</v>
      </c>
      <c r="AF33" s="311">
        <v>0</v>
      </c>
      <c r="AG33" s="311">
        <f>IF($B33="","",INDEX(POA_GC_2025!$BD:$BD,MATCH($B33,POA_GC_2025!$A:$A,0)))</f>
        <v>3080</v>
      </c>
      <c r="AH33" s="316" t="str">
        <f>IF($B33="","",INDEX(POA_GC_2025!$B:$B,MATCH($B33,POA_GC_2025!$A:$A,0)))</f>
        <v>HOSPITAL GENERAL DE CHONE</v>
      </c>
    </row>
    <row r="34" spans="1:34">
      <c r="A34" s="287"/>
      <c r="B34" s="100" t="s">
        <v>2739</v>
      </c>
      <c r="C34" s="250"/>
      <c r="D34" s="288"/>
      <c r="E34" s="206"/>
      <c r="F34" s="288"/>
      <c r="G34" s="206"/>
      <c r="H34" s="289" t="str">
        <f>IF($B34="","",INDEX(POA_GC_2025!$O:$O,MATCH($B34,POA_GC_2025!$A:$A,0)))</f>
        <v>SIN PROYECTO</v>
      </c>
      <c r="I34" s="292" t="str">
        <f>IF($B34="","",INDEX(POA_GC_2025!$C:$C,MATCH($B34,POA_GC_2025!$A:$A,0)))</f>
        <v xml:space="preserve">ADQUISICION DE MEDICAMENTOS </v>
      </c>
      <c r="J34" s="293" t="str">
        <f>IF($B34="","",INDEX(POA_GC_2025!$B:$B,MATCH($B34,POA_GC_2025!$A:$A,0)))</f>
        <v>HOSPITAL GENERAL DE CHONE</v>
      </c>
      <c r="K34" s="294" t="str">
        <f>IF($B34="","",INDEX(POA_GC_2025!$E:$E,MATCH($B34,POA_GC_2025!$A:$A,0)))</f>
        <v>90</v>
      </c>
      <c r="L34" s="293" t="str">
        <f>IF($B34="","",INDEX(POA_GC_2025!$W:$W,MATCH($B34,POA_GC_2025!$A:$A,0)))</f>
        <v>ACTA DE ENTREGA RECEPCION DE MEDICAMENTOS ADQUIRIDOS, COMPROBANDO SUS CANTIDADES, CALIDAD Y CARACTERISTICAS DE ACUERDO A LO SOLICITADO</v>
      </c>
      <c r="M34" s="293" t="str">
        <f>IF($B34="","",INDEX(POA_GC_2025!$F:$F,MATCH($B34,POA_GC_2025!$A:$A,0)))</f>
        <v>000</v>
      </c>
      <c r="N34" s="293" t="str">
        <f>IF($B34="","",INDEX(POA_GC_2025!$V:$V,MATCH($B34,POA_GC_2025!$A:$A,0)))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34" s="293" t="str">
        <f>IF($B34="","",INDEX(POA_GC_2025!$W:$W,MATCH($B34,POA_GC_2025!$A:$A,0)))</f>
        <v>ACTA DE ENTREGA RECEPCION DE MEDICAMENTOS ADQUIRIDOS, COMPROBANDO SUS CANTIDADES, CALIDAD Y CARACTERISTICAS DE ACUERDO A LO SOLICITADO</v>
      </c>
      <c r="P34" s="292">
        <f>IF($B34="","",INDEX(POA_GC_2025!$H:$H,MATCH($B34,POA_GC_2025!$A:$A,0)))</f>
        <v>530809</v>
      </c>
      <c r="Q34" s="292" t="str">
        <f>IF($B34="","",INDEX(POA_GC_2025!$I:$I,MATCH($B34,POA_GC_2025!$A:$A,0)))</f>
        <v>1303</v>
      </c>
      <c r="R34" s="292" t="str">
        <f>IF($B34="","",INDEX(POA_GC_2025!$J:$J,MATCH($B34,POA_GC_2025!$A:$A,0)))</f>
        <v>001</v>
      </c>
      <c r="S34" s="292" t="str">
        <f>IF($B34="","",INDEX(POA_GC_2025!$K:$K,MATCH($B34,POA_GC_2025!$A:$A,0)))</f>
        <v>0000</v>
      </c>
      <c r="T34" s="292" t="str">
        <f>IF($B34="","",INDEX(POA_GC_2025!$L:$L,MATCH($B34,POA_GC_2025!$A:$A,0)))</f>
        <v>0000</v>
      </c>
      <c r="U34" s="299">
        <f t="shared" si="8"/>
        <v>0</v>
      </c>
      <c r="V34" s="299">
        <f t="shared" si="9"/>
        <v>2244.9299999999998</v>
      </c>
      <c r="W34" s="300">
        <v>0</v>
      </c>
      <c r="X34" s="301">
        <v>0</v>
      </c>
      <c r="Y34" s="301">
        <v>2244.9299999999998</v>
      </c>
      <c r="Z34" s="308">
        <v>0</v>
      </c>
      <c r="AA34" s="309"/>
      <c r="AB34" s="309"/>
      <c r="AC34" s="310"/>
      <c r="AD34" s="206"/>
      <c r="AE34" s="311">
        <f>IF($B34="","",INDEX(POA_GC_2025!$BD:$BD,MATCH($B34,POA_GC_2025!$A:$A,0)))</f>
        <v>2244.9299999999998</v>
      </c>
      <c r="AF34" s="311">
        <v>0</v>
      </c>
      <c r="AG34" s="311">
        <f>IF($B34="","",INDEX(POA_GC_2025!$BD:$BD,MATCH($B34,POA_GC_2025!$A:$A,0)))</f>
        <v>2244.9299999999998</v>
      </c>
      <c r="AH34" s="316" t="str">
        <f>IF($B34="","",INDEX(POA_GC_2025!$B:$B,MATCH($B34,POA_GC_2025!$A:$A,0)))</f>
        <v>HOSPITAL GENERAL DE CHONE</v>
      </c>
    </row>
    <row r="35" spans="1:34">
      <c r="A35" s="287"/>
      <c r="B35" s="100" t="s">
        <v>2740</v>
      </c>
      <c r="C35" s="250"/>
      <c r="D35" s="288"/>
      <c r="E35" s="206"/>
      <c r="F35" s="288"/>
      <c r="G35" s="206"/>
      <c r="H35" s="289" t="str">
        <f>IF($B35="","",INDEX(POA_GC_2025!$O:$O,MATCH($B35,POA_GC_2025!$A:$A,0)))</f>
        <v>SIN PROYECTO</v>
      </c>
      <c r="I35" s="292" t="str">
        <f>IF($B35="","",INDEX(POA_GC_2025!$C:$C,MATCH($B35,POA_GC_2025!$A:$A,0)))</f>
        <v xml:space="preserve">ADQUISICION DE MEDICAMENTOS </v>
      </c>
      <c r="J35" s="293" t="str">
        <f>IF($B35="","",INDEX(POA_GC_2025!$B:$B,MATCH($B35,POA_GC_2025!$A:$A,0)))</f>
        <v>HOSPITAL GENERAL DE CHONE</v>
      </c>
      <c r="K35" s="294" t="str">
        <f>IF($B35="","",INDEX(POA_GC_2025!$E:$E,MATCH($B35,POA_GC_2025!$A:$A,0)))</f>
        <v>90</v>
      </c>
      <c r="L35" s="293" t="str">
        <f>IF($B35="","",INDEX(POA_GC_2025!$W:$W,MATCH($B35,POA_GC_2025!$A:$A,0)))</f>
        <v>ACTA DE ENTREGA RECEPCION DE MEDICAMENTOS ADQUIRIDOS, COMPROBANDO SUS CANTIDADES, CALIDAD Y CARACTERISTICAS DE ACUERDO A LO SOLICITADO</v>
      </c>
      <c r="M35" s="293" t="str">
        <f>IF($B35="","",INDEX(POA_GC_2025!$F:$F,MATCH($B35,POA_GC_2025!$A:$A,0)))</f>
        <v>000</v>
      </c>
      <c r="N35" s="293" t="str">
        <f>IF($B35="","",INDEX(POA_GC_2025!$V:$V,MATCH($B35,POA_GC_2025!$A:$A,0)))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35" s="293" t="str">
        <f>IF($B35="","",INDEX(POA_GC_2025!$W:$W,MATCH($B35,POA_GC_2025!$A:$A,0)))</f>
        <v>ACTA DE ENTREGA RECEPCION DE MEDICAMENTOS ADQUIRIDOS, COMPROBANDO SUS CANTIDADES, CALIDAD Y CARACTERISTICAS DE ACUERDO A LO SOLICITADO</v>
      </c>
      <c r="P35" s="292">
        <f>IF($B35="","",INDEX(POA_GC_2025!$H:$H,MATCH($B35,POA_GC_2025!$A:$A,0)))</f>
        <v>530809</v>
      </c>
      <c r="Q35" s="292" t="str">
        <f>IF($B35="","",INDEX(POA_GC_2025!$I:$I,MATCH($B35,POA_GC_2025!$A:$A,0)))</f>
        <v>1303</v>
      </c>
      <c r="R35" s="292" t="str">
        <f>IF($B35="","",INDEX(POA_GC_2025!$J:$J,MATCH($B35,POA_GC_2025!$A:$A,0)))</f>
        <v>001</v>
      </c>
      <c r="S35" s="292" t="str">
        <f>IF($B35="","",INDEX(POA_GC_2025!$K:$K,MATCH($B35,POA_GC_2025!$A:$A,0)))</f>
        <v>0000</v>
      </c>
      <c r="T35" s="292" t="str">
        <f>IF($B35="","",INDEX(POA_GC_2025!$L:$L,MATCH($B35,POA_GC_2025!$A:$A,0)))</f>
        <v>0000</v>
      </c>
      <c r="U35" s="299">
        <f t="shared" si="8"/>
        <v>0</v>
      </c>
      <c r="V35" s="299">
        <f t="shared" si="9"/>
        <v>1890</v>
      </c>
      <c r="W35" s="300">
        <v>0</v>
      </c>
      <c r="X35" s="301">
        <v>0</v>
      </c>
      <c r="Y35" s="301">
        <v>1890</v>
      </c>
      <c r="Z35" s="308">
        <v>0</v>
      </c>
      <c r="AA35" s="309"/>
      <c r="AB35" s="309"/>
      <c r="AC35" s="310"/>
      <c r="AD35" s="206"/>
      <c r="AE35" s="311">
        <f>IF($B35="","",INDEX(POA_GC_2025!$BD:$BD,MATCH($B35,POA_GC_2025!$A:$A,0)))</f>
        <v>1890</v>
      </c>
      <c r="AF35" s="311">
        <v>0</v>
      </c>
      <c r="AG35" s="311">
        <f>IF($B35="","",INDEX(POA_GC_2025!$BD:$BD,MATCH($B35,POA_GC_2025!$A:$A,0)))</f>
        <v>1890</v>
      </c>
      <c r="AH35" s="316" t="str">
        <f>IF($B35="","",INDEX(POA_GC_2025!$B:$B,MATCH($B35,POA_GC_2025!$A:$A,0)))</f>
        <v>HOSPITAL GENERAL DE CHONE</v>
      </c>
    </row>
    <row r="36" spans="1:34">
      <c r="A36" s="287"/>
      <c r="B36" s="100" t="s">
        <v>2741</v>
      </c>
      <c r="C36" s="250"/>
      <c r="D36" s="288"/>
      <c r="E36" s="206"/>
      <c r="F36" s="288"/>
      <c r="G36" s="206"/>
      <c r="H36" s="289" t="str">
        <f>IF($B36="","",INDEX(POA_GC_2025!$O:$O,MATCH($B36,POA_GC_2025!$A:$A,0)))</f>
        <v>SIN PROYECTO</v>
      </c>
      <c r="I36" s="292" t="str">
        <f>IF($B36="","",INDEX(POA_GC_2025!$C:$C,MATCH($B36,POA_GC_2025!$A:$A,0)))</f>
        <v xml:space="preserve">ADQUISICION DE MEDICAMENTOS </v>
      </c>
      <c r="J36" s="293" t="str">
        <f>IF($B36="","",INDEX(POA_GC_2025!$B:$B,MATCH($B36,POA_GC_2025!$A:$A,0)))</f>
        <v>HOSPITAL GENERAL DE CHONE</v>
      </c>
      <c r="K36" s="294" t="str">
        <f>IF($B36="","",INDEX(POA_GC_2025!$E:$E,MATCH($B36,POA_GC_2025!$A:$A,0)))</f>
        <v>90</v>
      </c>
      <c r="L36" s="293" t="str">
        <f>IF($B36="","",INDEX(POA_GC_2025!$W:$W,MATCH($B36,POA_GC_2025!$A:$A,0)))</f>
        <v>ACTA DE ENTREGA RECEPCION DE MEDICAMENTOS ADQUIRIDOS, COMPROBANDO SUS CANTIDADES, CALIDAD Y CARACTERISTICAS DE ACUERDO A LO SOLICITADO</v>
      </c>
      <c r="M36" s="293" t="str">
        <f>IF($B36="","",INDEX(POA_GC_2025!$F:$F,MATCH($B36,POA_GC_2025!$A:$A,0)))</f>
        <v>000</v>
      </c>
      <c r="N36" s="293" t="str">
        <f>IF($B36="","",INDEX(POA_GC_2025!$V:$V,MATCH($B36,POA_GC_2025!$A:$A,0)))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36" s="293" t="str">
        <f>IF($B36="","",INDEX(POA_GC_2025!$W:$W,MATCH($B36,POA_GC_2025!$A:$A,0)))</f>
        <v>ACTA DE ENTREGA RECEPCION DE MEDICAMENTOS ADQUIRIDOS, COMPROBANDO SUS CANTIDADES, CALIDAD Y CARACTERISTICAS DE ACUERDO A LO SOLICITADO</v>
      </c>
      <c r="P36" s="292">
        <f>IF($B36="","",INDEX(POA_GC_2025!$H:$H,MATCH($B36,POA_GC_2025!$A:$A,0)))</f>
        <v>530809</v>
      </c>
      <c r="Q36" s="292" t="str">
        <f>IF($B36="","",INDEX(POA_GC_2025!$I:$I,MATCH($B36,POA_GC_2025!$A:$A,0)))</f>
        <v>1303</v>
      </c>
      <c r="R36" s="292" t="str">
        <f>IF($B36="","",INDEX(POA_GC_2025!$J:$J,MATCH($B36,POA_GC_2025!$A:$A,0)))</f>
        <v>001</v>
      </c>
      <c r="S36" s="292" t="str">
        <f>IF($B36="","",INDEX(POA_GC_2025!$K:$K,MATCH($B36,POA_GC_2025!$A:$A,0)))</f>
        <v>0000</v>
      </c>
      <c r="T36" s="292" t="str">
        <f>IF($B36="","",INDEX(POA_GC_2025!$L:$L,MATCH($B36,POA_GC_2025!$A:$A,0)))</f>
        <v>0000</v>
      </c>
      <c r="U36" s="299">
        <f t="shared" si="8"/>
        <v>0</v>
      </c>
      <c r="V36" s="299">
        <f t="shared" si="9"/>
        <v>50000</v>
      </c>
      <c r="W36" s="300">
        <v>0</v>
      </c>
      <c r="X36" s="301">
        <v>0</v>
      </c>
      <c r="Y36" s="301">
        <v>50000</v>
      </c>
      <c r="Z36" s="308">
        <v>0</v>
      </c>
      <c r="AA36" s="309"/>
      <c r="AB36" s="309"/>
      <c r="AC36" s="310"/>
      <c r="AD36" s="206"/>
      <c r="AE36" s="311">
        <f>IF($B36="","",INDEX(POA_GC_2025!$BD:$BD,MATCH($B36,POA_GC_2025!$A:$A,0)))</f>
        <v>6764</v>
      </c>
      <c r="AF36" s="311">
        <v>0</v>
      </c>
      <c r="AG36" s="311">
        <f>IF($B36="","",INDEX(POA_GC_2025!$BD:$BD,MATCH($B36,POA_GC_2025!$A:$A,0)))</f>
        <v>6764</v>
      </c>
      <c r="AH36" s="316" t="str">
        <f>IF($B36="","",INDEX(POA_GC_2025!$B:$B,MATCH($B36,POA_GC_2025!$A:$A,0)))</f>
        <v>HOSPITAL GENERAL DE CHONE</v>
      </c>
    </row>
    <row r="37" spans="1:34">
      <c r="A37" s="287"/>
      <c r="B37" s="100" t="s">
        <v>2742</v>
      </c>
      <c r="C37" s="250"/>
      <c r="D37" s="288"/>
      <c r="E37" s="206"/>
      <c r="F37" s="288"/>
      <c r="G37" s="206"/>
      <c r="H37" s="289" t="str">
        <f>IF($B37="","",INDEX(POA_GC_2025!$O:$O,MATCH($B37,POA_GC_2025!$A:$A,0)))</f>
        <v>SIN PROYECTO</v>
      </c>
      <c r="I37" s="292" t="str">
        <f>IF($B37="","",INDEX(POA_GC_2025!$C:$C,MATCH($B37,POA_GC_2025!$A:$A,0)))</f>
        <v xml:space="preserve">ADQUISICION DE MEDICAMENTOS </v>
      </c>
      <c r="J37" s="293" t="str">
        <f>IF($B37="","",INDEX(POA_GC_2025!$B:$B,MATCH($B37,POA_GC_2025!$A:$A,0)))</f>
        <v>HOSPITAL GENERAL DE CHONE</v>
      </c>
      <c r="K37" s="294" t="str">
        <f>IF($B37="","",INDEX(POA_GC_2025!$E:$E,MATCH($B37,POA_GC_2025!$A:$A,0)))</f>
        <v>90</v>
      </c>
      <c r="L37" s="293" t="str">
        <f>IF($B37="","",INDEX(POA_GC_2025!$W:$W,MATCH($B37,POA_GC_2025!$A:$A,0)))</f>
        <v>ACTA DE ENTREGA RECEPCION DE MEDICAMENTOS ADQUIRIDOS, COMPROBANDO SUS CANTIDADES, CALIDAD Y CARACTERISTICAS DE ACUERDO A LO SOLICITADO</v>
      </c>
      <c r="M37" s="293" t="str">
        <f>IF($B37="","",INDEX(POA_GC_2025!$F:$F,MATCH($B37,POA_GC_2025!$A:$A,0)))</f>
        <v>000</v>
      </c>
      <c r="N37" s="293" t="str">
        <f>IF($B37="","",INDEX(POA_GC_2025!$V:$V,MATCH($B37,POA_GC_2025!$A:$A,0)))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37" s="293" t="str">
        <f>IF($B37="","",INDEX(POA_GC_2025!$W:$W,MATCH($B37,POA_GC_2025!$A:$A,0)))</f>
        <v>ACTA DE ENTREGA RECEPCION DE MEDICAMENTOS ADQUIRIDOS, COMPROBANDO SUS CANTIDADES, CALIDAD Y CARACTERISTICAS DE ACUERDO A LO SOLICITADO</v>
      </c>
      <c r="P37" s="292">
        <f>IF($B37="","",INDEX(POA_GC_2025!$H:$H,MATCH($B37,POA_GC_2025!$A:$A,0)))</f>
        <v>530809</v>
      </c>
      <c r="Q37" s="292" t="str">
        <f>IF($B37="","",INDEX(POA_GC_2025!$I:$I,MATCH($B37,POA_GC_2025!$A:$A,0)))</f>
        <v>1303</v>
      </c>
      <c r="R37" s="292" t="str">
        <f>IF($B37="","",INDEX(POA_GC_2025!$J:$J,MATCH($B37,POA_GC_2025!$A:$A,0)))</f>
        <v>001</v>
      </c>
      <c r="S37" s="292" t="str">
        <f>IF($B37="","",INDEX(POA_GC_2025!$K:$K,MATCH($B37,POA_GC_2025!$A:$A,0)))</f>
        <v>0000</v>
      </c>
      <c r="T37" s="292" t="str">
        <f>IF($B37="","",INDEX(POA_GC_2025!$L:$L,MATCH($B37,POA_GC_2025!$A:$A,0)))</f>
        <v>0000</v>
      </c>
      <c r="U37" s="299">
        <f t="shared" si="8"/>
        <v>0</v>
      </c>
      <c r="V37" s="299">
        <f t="shared" si="9"/>
        <v>2420.7199999999998</v>
      </c>
      <c r="W37" s="300">
        <v>0</v>
      </c>
      <c r="X37" s="301">
        <v>0</v>
      </c>
      <c r="Y37" s="301">
        <v>2420.7199999999998</v>
      </c>
      <c r="Z37" s="308">
        <v>0</v>
      </c>
      <c r="AA37" s="309"/>
      <c r="AB37" s="309"/>
      <c r="AC37" s="310"/>
      <c r="AD37" s="206"/>
      <c r="AE37" s="311">
        <f>IF($B37="","",INDEX(POA_GC_2025!$BD:$BD,MATCH($B37,POA_GC_2025!$A:$A,0)))</f>
        <v>2420.7199999999998</v>
      </c>
      <c r="AF37" s="311">
        <v>0</v>
      </c>
      <c r="AG37" s="311">
        <f>IF($B37="","",INDEX(POA_GC_2025!$BD:$BD,MATCH($B37,POA_GC_2025!$A:$A,0)))</f>
        <v>2420.7199999999998</v>
      </c>
      <c r="AH37" s="316" t="str">
        <f>IF($B37="","",INDEX(POA_GC_2025!$B:$B,MATCH($B37,POA_GC_2025!$A:$A,0)))</f>
        <v>HOSPITAL GENERAL DE CHONE</v>
      </c>
    </row>
    <row r="38" spans="1:34">
      <c r="A38" s="287"/>
      <c r="B38" s="100" t="s">
        <v>2751</v>
      </c>
      <c r="C38" s="250"/>
      <c r="D38" s="288"/>
      <c r="E38" s="206"/>
      <c r="F38" s="288"/>
      <c r="G38" s="206"/>
      <c r="H38" s="289" t="str">
        <f>IF($B38="","",INDEX(POA_GC_2025!$O:$O,MATCH($B38,POA_GC_2025!$A:$A,0)))</f>
        <v>SIN PROYECTO</v>
      </c>
      <c r="I38" s="292" t="str">
        <f>IF($B38="","",INDEX(POA_GC_2025!$C:$C,MATCH($B38,POA_GC_2025!$A:$A,0)))</f>
        <v>ADQUISICION DE REPUESTOS Y ACCESORIOS</v>
      </c>
      <c r="J38" s="293" t="str">
        <f>IF($B38="","",INDEX(POA_GC_2025!$B:$B,MATCH($B38,POA_GC_2025!$A:$A,0)))</f>
        <v>HOSPITAL GENERAL DE CHONE</v>
      </c>
      <c r="K38" s="294" t="str">
        <f>IF($B38="","",INDEX(POA_GC_2025!$E:$E,MATCH($B38,POA_GC_2025!$A:$A,0)))</f>
        <v>90</v>
      </c>
      <c r="L38" s="293" t="str">
        <f>IF($B38="","",INDEX(POA_GC_2025!$W:$W,MATCH($B38,POA_GC_2025!$A:$A,0)))</f>
        <v>ACTA DE ENTREGA RECEPCION DE DISPOSITIVOS MEDICOS PARA LABORATORIO CLINICO Y PÀTOLOGIA ADQUIRIDOS, COMPROBANDO SUS CANTIDADES, CALIDAD Y CARACTERISTICAS DE ACUERDO A LO SOLICITADO</v>
      </c>
      <c r="M38" s="293" t="str">
        <f>IF($B38="","",INDEX(POA_GC_2025!$F:$F,MATCH($B38,POA_GC_2025!$A:$A,0)))</f>
        <v>000</v>
      </c>
      <c r="N38" s="293" t="str">
        <f>IF($B38="","",INDEX(POA_GC_2025!$V:$V,MATCH($B38,POA_GC_2025!$A:$A,0)))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38" s="293" t="str">
        <f>IF($B38="","",INDEX(POA_GC_2025!$W:$W,MATCH($B38,POA_GC_2025!$A:$A,0)))</f>
        <v>ACTA DE ENTREGA RECEPCION DE DISPOSITIVOS MEDICOS PARA LABORATORIO CLINICO Y PÀTOLOGIA ADQUIRIDOS, COMPROBANDO SUS CANTIDADES, CALIDAD Y CARACTERISTICAS DE ACUERDO A LO SOLICITADO</v>
      </c>
      <c r="P38" s="292">
        <f>IF($B38="","",INDEX(POA_GC_2025!$H:$H,MATCH($B38,POA_GC_2025!$A:$A,0)))</f>
        <v>530813</v>
      </c>
      <c r="Q38" s="292" t="str">
        <f>IF($B38="","",INDEX(POA_GC_2025!$I:$I,MATCH($B38,POA_GC_2025!$A:$A,0)))</f>
        <v>1303</v>
      </c>
      <c r="R38" s="292" t="str">
        <f>IF($B38="","",INDEX(POA_GC_2025!$J:$J,MATCH($B38,POA_GC_2025!$A:$A,0)))</f>
        <v>001</v>
      </c>
      <c r="S38" s="292" t="str">
        <f>IF($B38="","",INDEX(POA_GC_2025!$K:$K,MATCH($B38,POA_GC_2025!$A:$A,0)))</f>
        <v>0000</v>
      </c>
      <c r="T38" s="292" t="str">
        <f>IF($B38="","",INDEX(POA_GC_2025!$L:$L,MATCH($B38,POA_GC_2025!$A:$A,0)))</f>
        <v>0000</v>
      </c>
      <c r="U38" s="299">
        <f t="shared" si="8"/>
        <v>0</v>
      </c>
      <c r="V38" s="299">
        <f t="shared" si="9"/>
        <v>30000</v>
      </c>
      <c r="W38" s="300">
        <v>0</v>
      </c>
      <c r="X38" s="301">
        <v>0</v>
      </c>
      <c r="Y38" s="301">
        <v>30000</v>
      </c>
      <c r="Z38" s="308">
        <v>0</v>
      </c>
      <c r="AA38" s="309"/>
      <c r="AB38" s="309"/>
      <c r="AC38" s="310"/>
      <c r="AD38" s="206"/>
      <c r="AE38" s="311">
        <f>IF($B38="","",INDEX(POA_GC_2025!$BD:$BD,MATCH($B38,POA_GC_2025!$A:$A,0)))</f>
        <v>0</v>
      </c>
      <c r="AF38" s="311">
        <v>0</v>
      </c>
      <c r="AG38" s="311">
        <f>IF($B38="","",INDEX(POA_GC_2025!$BD:$BD,MATCH($B38,POA_GC_2025!$A:$A,0)))</f>
        <v>0</v>
      </c>
      <c r="AH38" s="316" t="str">
        <f>IF($B38="","",INDEX(POA_GC_2025!$B:$B,MATCH($B38,POA_GC_2025!$A:$A,0)))</f>
        <v>HOSPITAL GENERAL DE CHONE</v>
      </c>
    </row>
    <row r="39" spans="1:34">
      <c r="A39" s="287"/>
      <c r="B39" s="100" t="s">
        <v>2763</v>
      </c>
      <c r="C39" s="250"/>
      <c r="D39" s="288"/>
      <c r="E39" s="206"/>
      <c r="F39" s="288"/>
      <c r="G39" s="206"/>
      <c r="H39" s="289" t="str">
        <f>IF($B39="","",INDEX(POA_GC_2025!$O:$O,MATCH($B39,POA_GC_2025!$A:$A,0)))</f>
        <v>SIN PROYECTO</v>
      </c>
      <c r="I39" s="292" t="str">
        <f>IF($B39="","",INDEX(POA_GC_2025!$C:$C,MATCH($B39,POA_GC_2025!$A:$A,0)))</f>
        <v>ARRENDAMIENTOS, ALICUOTAS, IMPUESTOS, OBLIGACIONES PATRONALES</v>
      </c>
      <c r="J39" s="293" t="str">
        <f>IF($B39="","",INDEX(POA_GC_2025!$B:$B,MATCH($B39,POA_GC_2025!$A:$A,0)))</f>
        <v>HOSPITAL GENERAL DE CHONE</v>
      </c>
      <c r="K39" s="294" t="str">
        <f>IF($B39="","",INDEX(POA_GC_2025!$E:$E,MATCH($B39,POA_GC_2025!$A:$A,0)))</f>
        <v>90</v>
      </c>
      <c r="L39" s="293" t="str">
        <f>IF($B39="","",INDEX(POA_GC_2025!$W:$W,MATCH($B39,POA_GC_2025!$A:$A,0)))</f>
        <v>PAGO DE OBLIGACIONES ECONOMICAS DE LA INSTITUCION PREVIA AUTORIZACION EXPRESA DE LA AUTORIDAD COMPETENTE</v>
      </c>
      <c r="M39" s="293" t="str">
        <f>IF($B39="","",INDEX(POA_GC_2025!$F:$F,MATCH($B39,POA_GC_2025!$A:$A,0)))</f>
        <v>000</v>
      </c>
      <c r="N39" s="293" t="str">
        <f>IF($B39="","",INDEX(POA_GC_2025!$V:$V,MATCH($B39,POA_GC_2025!$A:$A,0)))</f>
        <v>SUSCRIBIR LOS ACTOS ADMINISTRATIVOS EN EL AMBITO DE SU JURISDICCION, CON ESTRICTO APEGO A LAS DISPOSICIONES LEGALES Y REGLAMENTARIAS VIGENTES</v>
      </c>
      <c r="O39" s="293" t="str">
        <f>IF($B39="","",INDEX(POA_GC_2025!$W:$W,MATCH($B39,POA_GC_2025!$A:$A,0)))</f>
        <v>PAGO DE OBLIGACIONES ECONOMICAS DE LA INSTITUCION PREVIA AUTORIZACION EXPRESA DE LA AUTORIDAD COMPETENTE</v>
      </c>
      <c r="P39" s="292">
        <f>IF($B39="","",INDEX(POA_GC_2025!$H:$H,MATCH($B39,POA_GC_2025!$A:$A,0)))</f>
        <v>570102</v>
      </c>
      <c r="Q39" s="292" t="str">
        <f>IF($B39="","",INDEX(POA_GC_2025!$I:$I,MATCH($B39,POA_GC_2025!$A:$A,0)))</f>
        <v>1303</v>
      </c>
      <c r="R39" s="292" t="str">
        <f>IF($B39="","",INDEX(POA_GC_2025!$J:$J,MATCH($B39,POA_GC_2025!$A:$A,0)))</f>
        <v>001</v>
      </c>
      <c r="S39" s="292" t="str">
        <f>IF($B39="","",INDEX(POA_GC_2025!$K:$K,MATCH($B39,POA_GC_2025!$A:$A,0)))</f>
        <v>0000</v>
      </c>
      <c r="T39" s="292" t="str">
        <f>IF($B39="","",INDEX(POA_GC_2025!$L:$L,MATCH($B39,POA_GC_2025!$A:$A,0)))</f>
        <v>0000</v>
      </c>
      <c r="U39" s="299">
        <f t="shared" si="8"/>
        <v>0</v>
      </c>
      <c r="V39" s="299">
        <f t="shared" si="9"/>
        <v>157000</v>
      </c>
      <c r="W39" s="300">
        <v>0</v>
      </c>
      <c r="X39" s="301">
        <v>0</v>
      </c>
      <c r="Y39" s="301">
        <v>157000</v>
      </c>
      <c r="Z39" s="308">
        <v>0</v>
      </c>
      <c r="AA39" s="309"/>
      <c r="AB39" s="309"/>
      <c r="AC39" s="310"/>
      <c r="AD39" s="206"/>
      <c r="AE39" s="311">
        <f>IF($B39="","",INDEX(POA_GC_2025!$BD:$BD,MATCH($B39,POA_GC_2025!$A:$A,0)))</f>
        <v>0</v>
      </c>
      <c r="AF39" s="311">
        <v>0</v>
      </c>
      <c r="AG39" s="311">
        <f>IF($B39="","",INDEX(POA_GC_2025!$BD:$BD,MATCH($B39,POA_GC_2025!$A:$A,0)))</f>
        <v>0</v>
      </c>
      <c r="AH39" s="316" t="str">
        <f>IF($B39="","",INDEX(POA_GC_2025!$B:$B,MATCH($B39,POA_GC_2025!$A:$A,0)))</f>
        <v>HOSPITAL GENERAL DE CHONE</v>
      </c>
    </row>
    <row r="40" spans="1:34">
      <c r="A40" s="287"/>
      <c r="B40" s="100" t="s">
        <v>2764</v>
      </c>
      <c r="C40" s="250"/>
      <c r="D40" s="288"/>
      <c r="E40" s="206"/>
      <c r="F40" s="288"/>
      <c r="G40" s="206"/>
      <c r="H40" s="289" t="str">
        <f>IF($B40="","",INDEX(POA_GC_2025!$O:$O,MATCH($B40,POA_GC_2025!$A:$A,0)))</f>
        <v>SIN PROYECTO</v>
      </c>
      <c r="I40" s="292" t="str">
        <f>IF($B40="","",INDEX(POA_GC_2025!$C:$C,MATCH($B40,POA_GC_2025!$A:$A,0)))</f>
        <v>CONTRATACION DE POLIZAS DE LOS BIENES MUEBLES E INMUEBLES DEL HGNDC</v>
      </c>
      <c r="J40" s="293" t="str">
        <f>IF($B40="","",INDEX(POA_GC_2025!$B:$B,MATCH($B40,POA_GC_2025!$A:$A,0)))</f>
        <v>HOSPITAL GENERAL DE CHONE</v>
      </c>
      <c r="K40" s="294" t="str">
        <f>IF($B40="","",INDEX(POA_GC_2025!$E:$E,MATCH($B40,POA_GC_2025!$A:$A,0)))</f>
        <v>90</v>
      </c>
      <c r="L40" s="293" t="str">
        <f>IF($B40="","",INDEX(POA_GC_2025!$W:$W,MATCH($B40,POA_GC_2025!$A:$A,0)))</f>
        <v>PROCESOS PRECONTRACTUALES Y DE CONTRATACION (INCLUSO DE SEGUROS) CONTEMPLADOS EN LA LEY ORGANICA DEL SISTEMA NACIONAL DE CONTRATACION Y ADMINISTRACION DEL PORTAL DE COMPRAS PUBLICAS</v>
      </c>
      <c r="M40" s="293" t="str">
        <f>IF($B40="","",INDEX(POA_GC_2025!$F:$F,MATCH($B40,POA_GC_2025!$A:$A,0)))</f>
        <v>000</v>
      </c>
      <c r="N40" s="293" t="str">
        <f>IF($B40="","",INDEX(POA_GC_2025!$V:$V,MATCH($B40,POA_GC_2025!$A:$A,0)))</f>
        <v>REPRESENTAR LEGALMENTE Y EXTRAJUDICIALMENTE A LA INSTITUCION</v>
      </c>
      <c r="O40" s="293" t="str">
        <f>IF($B40="","",INDEX(POA_GC_2025!$W:$W,MATCH($B40,POA_GC_2025!$A:$A,0)))</f>
        <v>PROCESOS PRECONTRACTUALES Y DE CONTRATACION (INCLUSO DE SEGUROS) CONTEMPLADOS EN LA LEY ORGANICA DEL SISTEMA NACIONAL DE CONTRATACION Y ADMINISTRACION DEL PORTAL DE COMPRAS PUBLICAS</v>
      </c>
      <c r="P40" s="292">
        <f>IF($B40="","",INDEX(POA_GC_2025!$H:$H,MATCH($B40,POA_GC_2025!$A:$A,0)))</f>
        <v>570201</v>
      </c>
      <c r="Q40" s="292" t="str">
        <f>IF($B40="","",INDEX(POA_GC_2025!$I:$I,MATCH($B40,POA_GC_2025!$A:$A,0)))</f>
        <v>1303</v>
      </c>
      <c r="R40" s="292" t="str">
        <f>IF($B40="","",INDEX(POA_GC_2025!$J:$J,MATCH($B40,POA_GC_2025!$A:$A,0)))</f>
        <v>001</v>
      </c>
      <c r="S40" s="292" t="str">
        <f>IF($B40="","",INDEX(POA_GC_2025!$K:$K,MATCH($B40,POA_GC_2025!$A:$A,0)))</f>
        <v>0000</v>
      </c>
      <c r="T40" s="292" t="str">
        <f>IF($B40="","",INDEX(POA_GC_2025!$L:$L,MATCH($B40,POA_GC_2025!$A:$A,0)))</f>
        <v>0000</v>
      </c>
      <c r="U40" s="299">
        <f t="shared" si="8"/>
        <v>0</v>
      </c>
      <c r="V40" s="299">
        <f t="shared" si="9"/>
        <v>57233.49</v>
      </c>
      <c r="W40" s="300">
        <v>0</v>
      </c>
      <c r="X40" s="301">
        <v>0</v>
      </c>
      <c r="Y40" s="301">
        <v>57233.49</v>
      </c>
      <c r="Z40" s="308">
        <v>0</v>
      </c>
      <c r="AA40" s="309"/>
      <c r="AB40" s="309"/>
      <c r="AC40" s="310"/>
      <c r="AD40" s="206"/>
      <c r="AE40" s="311">
        <f>IF($B40="","",INDEX(POA_GC_2025!$BD:$BD,MATCH($B40,POA_GC_2025!$A:$A,0)))</f>
        <v>20887.200000000004</v>
      </c>
      <c r="AF40" s="311">
        <v>0</v>
      </c>
      <c r="AG40" s="311">
        <f>IF($B40="","",INDEX(POA_GC_2025!$BD:$BD,MATCH($B40,POA_GC_2025!$A:$A,0)))</f>
        <v>20887.200000000004</v>
      </c>
      <c r="AH40" s="316" t="str">
        <f>IF($B40="","",INDEX(POA_GC_2025!$B:$B,MATCH($B40,POA_GC_2025!$A:$A,0)))</f>
        <v>HOSPITAL GENERAL DE CHONE</v>
      </c>
    </row>
    <row r="41" spans="1:34">
      <c r="A41" s="287"/>
      <c r="B41" s="100" t="s">
        <v>2766</v>
      </c>
      <c r="C41" s="250"/>
      <c r="D41" s="288"/>
      <c r="E41" s="206"/>
      <c r="F41" s="288"/>
      <c r="G41" s="206"/>
      <c r="H41" s="289" t="str">
        <f>IF($B41="","",INDEX(POA_GC_2025!$O:$O,MATCH($B41,POA_GC_2025!$A:$A,0)))</f>
        <v>SIN PROYECTO</v>
      </c>
      <c r="I41" s="292" t="str">
        <f>IF($B41="","",INDEX(POA_GC_2025!$C:$C,MATCH($B41,POA_GC_2025!$A:$A,0)))</f>
        <v>CONTRATACION DE POLIZAS DE LOS BIENES MUEBLES E INMUEBLES DEL HGNDC</v>
      </c>
      <c r="J41" s="293" t="str">
        <f>IF($B41="","",INDEX(POA_GC_2025!$B:$B,MATCH($B41,POA_GC_2025!$A:$A,0)))</f>
        <v>HOSPITAL GENERAL DE CHONE</v>
      </c>
      <c r="K41" s="294" t="str">
        <f>IF($B41="","",INDEX(POA_GC_2025!$E:$E,MATCH($B41,POA_GC_2025!$A:$A,0)))</f>
        <v>90</v>
      </c>
      <c r="L41" s="293" t="str">
        <f>IF($B41="","",INDEX(POA_GC_2025!$W:$W,MATCH($B41,POA_GC_2025!$A:$A,0)))</f>
        <v>PROCESOS PRECONTRACTUALES Y DE CONTRATACION (INCLUSO DE SEGUROS) CONTEMPLADOS EN LA LEY ORGANICA DEL SISTEMA NACIONAL DE CONTRATACION Y ADMINISTRACION DEL PORTAL DE COMPRAS PUBLICAS</v>
      </c>
      <c r="M41" s="293" t="str">
        <f>IF($B41="","",INDEX(POA_GC_2025!$F:$F,MATCH($B41,POA_GC_2025!$A:$A,0)))</f>
        <v>000</v>
      </c>
      <c r="N41" s="293" t="str">
        <f>IF($B41="","",INDEX(POA_GC_2025!$V:$V,MATCH($B41,POA_GC_2025!$A:$A,0)))</f>
        <v>REPRESENTAR LEGALMENTE Y EXTRAJUDICIALMENTE A LA INSTITUCION</v>
      </c>
      <c r="O41" s="293" t="str">
        <f>IF($B41="","",INDEX(POA_GC_2025!$W:$W,MATCH($B41,POA_GC_2025!$A:$A,0)))</f>
        <v>PROCESOS PRECONTRACTUALES Y DE CONTRATACION (INCLUSO DE SEGUROS) CONTEMPLADOS EN LA LEY ORGANICA DEL SISTEMA NACIONAL DE CONTRATACION Y ADMINISTRACION DEL PORTAL DE COMPRAS PUBLICAS</v>
      </c>
      <c r="P41" s="292">
        <f>IF($B41="","",INDEX(POA_GC_2025!$H:$H,MATCH($B41,POA_GC_2025!$A:$A,0)))</f>
        <v>570201</v>
      </c>
      <c r="Q41" s="292" t="str">
        <f>IF($B41="","",INDEX(POA_GC_2025!$I:$I,MATCH($B41,POA_GC_2025!$A:$A,0)))</f>
        <v>1303</v>
      </c>
      <c r="R41" s="292" t="str">
        <f>IF($B41="","",INDEX(POA_GC_2025!$J:$J,MATCH($B41,POA_GC_2025!$A:$A,0)))</f>
        <v>001</v>
      </c>
      <c r="S41" s="292" t="str">
        <f>IF($B41="","",INDEX(POA_GC_2025!$K:$K,MATCH($B41,POA_GC_2025!$A:$A,0)))</f>
        <v>0000</v>
      </c>
      <c r="T41" s="292" t="str">
        <f>IF($B41="","",INDEX(POA_GC_2025!$L:$L,MATCH($B41,POA_GC_2025!$A:$A,0)))</f>
        <v>0000</v>
      </c>
      <c r="U41" s="299">
        <f t="shared" si="8"/>
        <v>0</v>
      </c>
      <c r="V41" s="299">
        <f t="shared" si="9"/>
        <v>450000</v>
      </c>
      <c r="W41" s="300">
        <v>0</v>
      </c>
      <c r="X41" s="301">
        <v>0</v>
      </c>
      <c r="Y41" s="301">
        <v>450000</v>
      </c>
      <c r="Z41" s="308">
        <v>0</v>
      </c>
      <c r="AA41" s="309"/>
      <c r="AB41" s="309"/>
      <c r="AC41" s="310"/>
      <c r="AD41" s="206"/>
      <c r="AE41" s="311">
        <f>IF($B41="","",INDEX(POA_GC_2025!$BD:$BD,MATCH($B41,POA_GC_2025!$A:$A,0)))</f>
        <v>0</v>
      </c>
      <c r="AF41" s="311">
        <v>0</v>
      </c>
      <c r="AG41" s="311">
        <f>IF($B41="","",INDEX(POA_GC_2025!$BD:$BD,MATCH($B41,POA_GC_2025!$A:$A,0)))</f>
        <v>0</v>
      </c>
      <c r="AH41" s="316" t="str">
        <f>IF($B41="","",INDEX(POA_GC_2025!$B:$B,MATCH($B41,POA_GC_2025!$A:$A,0)))</f>
        <v>HOSPITAL GENERAL DE CHONE</v>
      </c>
    </row>
    <row r="42" spans="1:34">
      <c r="A42" s="287"/>
      <c r="B42" s="100" t="s">
        <v>2768</v>
      </c>
      <c r="C42" s="250"/>
      <c r="D42" s="288"/>
      <c r="E42" s="206"/>
      <c r="F42" s="288"/>
      <c r="G42" s="206"/>
      <c r="H42" s="289" t="str">
        <f>IF($B42="","",INDEX(POA_GC_2025!$O:$O,MATCH($B42,POA_GC_2025!$A:$A,0)))</f>
        <v>SIN PROYECTO</v>
      </c>
      <c r="I42" s="292" t="str">
        <f>IF($B42="","",INDEX(POA_GC_2025!$C:$C,MATCH($B42,POA_GC_2025!$A:$A,0)))</f>
        <v>CONTRATACION  DEL SERVICIO MANTENIMIENTO DE VEHICULOS(Ambulancias)</v>
      </c>
      <c r="J42" s="293" t="str">
        <f>IF($B42="","",INDEX(POA_GC_2025!$B:$B,MATCH($B42,POA_GC_2025!$A:$A,0)))</f>
        <v>HOSPITAL GENERAL DE CHONE</v>
      </c>
      <c r="K42" s="294" t="str">
        <f>IF($B42="","",INDEX(POA_GC_2025!$E:$E,MATCH($B42,POA_GC_2025!$A:$A,0)))</f>
        <v>55</v>
      </c>
      <c r="L42" s="293" t="str">
        <f>IF($B42="","",INDEX(POA_GC_2025!$W:$W,MATCH($B42,POA_GC_2025!$A:$A,0)))</f>
        <v>PLAN DE MANTENIMIENTO PREVENTIVO Y CORRECTIVO DE LOS BIENES MUEBLES, INMUEBLES, EQUIPOS DE ELECTROMEDICINA Y VEHICULOS A CARGO DEL HOSPITAL</v>
      </c>
      <c r="M42" s="293" t="str">
        <f>IF($B42="","",INDEX(POA_GC_2025!$F:$F,MATCH($B42,POA_GC_2025!$A:$A,0)))</f>
        <v>000</v>
      </c>
      <c r="N42" s="293" t="str">
        <f>IF($B42="","",INDEX(POA_GC_2025!$V:$V,MATCH($B42,POA_GC_2025!$A:$A,0)))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42" s="293" t="str">
        <f>IF($B42="","",INDEX(POA_GC_2025!$W:$W,MATCH($B42,POA_GC_2025!$A:$A,0)))</f>
        <v>PLAN DE MANTENIMIENTO PREVENTIVO Y CORRECTIVO DE LOS BIENES MUEBLES, INMUEBLES, EQUIPOS DE ELECTROMEDICINA Y VEHICULOS A CARGO DEL HOSPITAL</v>
      </c>
      <c r="P42" s="292">
        <f>IF($B42="","",INDEX(POA_GC_2025!$H:$H,MATCH($B42,POA_GC_2025!$A:$A,0)))</f>
        <v>530405</v>
      </c>
      <c r="Q42" s="292" t="str">
        <f>IF($B42="","",INDEX(POA_GC_2025!$I:$I,MATCH($B42,POA_GC_2025!$A:$A,0)))</f>
        <v>1303</v>
      </c>
      <c r="R42" s="292" t="str">
        <f>IF($B42="","",INDEX(POA_GC_2025!$J:$J,MATCH($B42,POA_GC_2025!$A:$A,0)))</f>
        <v>001</v>
      </c>
      <c r="S42" s="292" t="str">
        <f>IF($B42="","",INDEX(POA_GC_2025!$K:$K,MATCH($B42,POA_GC_2025!$A:$A,0)))</f>
        <v>0000</v>
      </c>
      <c r="T42" s="292" t="str">
        <f>IF($B42="","",INDEX(POA_GC_2025!$L:$L,MATCH($B42,POA_GC_2025!$A:$A,0)))</f>
        <v>0000</v>
      </c>
      <c r="U42" s="299">
        <f t="shared" si="0"/>
        <v>0</v>
      </c>
      <c r="V42" s="299">
        <f t="shared" si="1"/>
        <v>6872.48</v>
      </c>
      <c r="W42" s="300">
        <v>0</v>
      </c>
      <c r="X42" s="301">
        <v>0</v>
      </c>
      <c r="Y42" s="301">
        <v>6872.48</v>
      </c>
      <c r="Z42" s="308">
        <v>0</v>
      </c>
      <c r="AA42" s="309"/>
      <c r="AB42" s="309"/>
      <c r="AC42" s="310"/>
      <c r="AD42" s="206"/>
      <c r="AE42" s="311">
        <f>IF($B42="","",INDEX(POA_GC_2025!$BD:$BD,MATCH($B42,POA_GC_2025!$A:$A,0)))</f>
        <v>0</v>
      </c>
      <c r="AF42" s="311">
        <v>0</v>
      </c>
      <c r="AG42" s="311">
        <f>IF($B42="","",INDEX(POA_GC_2025!$BD:$BD,MATCH($B42,POA_GC_2025!$A:$A,0)))</f>
        <v>0</v>
      </c>
      <c r="AH42" s="316" t="str">
        <f>IF($B42="","",INDEX(POA_GC_2025!$B:$B,MATCH($B42,POA_GC_2025!$A:$A,0)))</f>
        <v>HOSPITAL GENERAL DE CHONE</v>
      </c>
    </row>
    <row r="43" spans="1:34">
      <c r="A43" s="291" t="s">
        <v>193</v>
      </c>
      <c r="B43" s="100" t="s">
        <v>2762</v>
      </c>
      <c r="C43" s="257"/>
      <c r="D43" s="290">
        <v>46035</v>
      </c>
      <c r="E43" s="257"/>
      <c r="F43" s="290"/>
      <c r="G43" s="257" t="s">
        <v>349</v>
      </c>
      <c r="H43" s="289" t="str">
        <f>IF($B43="","",INDEX(POA_GC_2025!$O:$O,MATCH($B43,POA_GC_2025!$A:$A,0)))</f>
        <v>SIN PROYECTO</v>
      </c>
      <c r="I43" s="292" t="str">
        <f>IF($B43="","",INDEX(POA_GC_2025!$C:$C,MATCH($B43,POA_GC_2025!$A:$A,0)))</f>
        <v>ARRENDAMIENTOS, ALICUOTAS, IMPUESTOS, OBLIGACIONES PATRONALES</v>
      </c>
      <c r="J43" s="293" t="str">
        <f>IF($B43="","",INDEX(POA_GC_2025!$B:$B,MATCH($B43,POA_GC_2025!$A:$A,0)))</f>
        <v>HOSPITAL GENERAL DE CHONE</v>
      </c>
      <c r="K43" s="294" t="str">
        <f>IF($B43="","",INDEX(POA_GC_2025!$E:$E,MATCH($B43,POA_GC_2025!$A:$A,0)))</f>
        <v>90</v>
      </c>
      <c r="L43" s="293" t="str">
        <f>IF($B43="","",INDEX(POA_GC_2025!$W:$W,MATCH($B43,POA_GC_2025!$A:$A,0)))</f>
        <v>PAGO DE OBLIGACIONES ECONOMICAS DE LA INSTITUCION PREVIA AUTORIZACION EXPRESA DE LA AUTORIDAD COMPETENTE</v>
      </c>
      <c r="M43" s="293" t="str">
        <f>IF($B43="","",INDEX(POA_GC_2025!$F:$F,MATCH($B43,POA_GC_2025!$A:$A,0)))</f>
        <v>000</v>
      </c>
      <c r="N43" s="293" t="str">
        <f>IF($B43="","",INDEX(POA_GC_2025!$V:$V,MATCH($B43,POA_GC_2025!$A:$A,0)))</f>
        <v>SUSCRIBIR LOS ACTOS ADMINISTRATIVOS EN EL AMBITO DE SU JURISDICCION, CON ESTRICTO APEGO A LAS DISPOSICIONES LEGALES Y REGLAMENTARIAS VIGENTES</v>
      </c>
      <c r="O43" s="293" t="str">
        <f>IF($B43="","",INDEX(POA_GC_2025!$W:$W,MATCH($B43,POA_GC_2025!$A:$A,0)))</f>
        <v>PAGO DE OBLIGACIONES ECONOMICAS DE LA INSTITUCION PREVIA AUTORIZACION EXPRESA DE LA AUTORIDAD COMPETENTE</v>
      </c>
      <c r="P43" s="292">
        <f>IF($B43="","",INDEX(POA_GC_2025!$H:$H,MATCH($B43,POA_GC_2025!$A:$A,0)))</f>
        <v>570102</v>
      </c>
      <c r="Q43" s="292" t="str">
        <f>IF($B43="","",INDEX(POA_GC_2025!$I:$I,MATCH($B43,POA_GC_2025!$A:$A,0)))</f>
        <v>1303</v>
      </c>
      <c r="R43" s="292" t="str">
        <f>IF($B43="","",INDEX(POA_GC_2025!$J:$J,MATCH($B43,POA_GC_2025!$A:$A,0)))</f>
        <v>001</v>
      </c>
      <c r="S43" s="292" t="str">
        <f>IF($B43="","",INDEX(POA_GC_2025!$K:$K,MATCH($B43,POA_GC_2025!$A:$A,0)))</f>
        <v>0000</v>
      </c>
      <c r="T43" s="292" t="str">
        <f>IF($B43="","",INDEX(POA_GC_2025!$L:$L,MATCH($B43,POA_GC_2025!$A:$A,0)))</f>
        <v>0000</v>
      </c>
      <c r="U43" s="299">
        <f t="shared" ref="U43:U58" si="10">+W43+X43</f>
        <v>0</v>
      </c>
      <c r="V43" s="299">
        <f t="shared" ref="V43:V58" si="11">+Y43+Z43</f>
        <v>0</v>
      </c>
      <c r="W43" s="312">
        <v>0</v>
      </c>
      <c r="X43" s="301">
        <v>0</v>
      </c>
      <c r="Y43" s="312">
        <v>0</v>
      </c>
      <c r="Z43" s="308">
        <v>0</v>
      </c>
      <c r="AA43" s="309" t="s">
        <v>44</v>
      </c>
      <c r="AB43" s="187">
        <v>1</v>
      </c>
      <c r="AC43" s="187"/>
      <c r="AD43" s="187" t="s">
        <v>2538</v>
      </c>
      <c r="AE43" s="311">
        <f>IF($B43="","",INDEX(POA_GC_2025!$BD:$BD,MATCH($B43,POA_GC_2025!$A:$A,0)))</f>
        <v>10406.86</v>
      </c>
      <c r="AF43" s="311">
        <v>0</v>
      </c>
      <c r="AG43" s="311">
        <f>IF($B43="","",INDEX(POA_GC_2025!$BD:$BD,MATCH($B43,POA_GC_2025!$A:$A,0)))</f>
        <v>10406.86</v>
      </c>
      <c r="AH43" s="316" t="str">
        <f>IF($B43="","",INDEX(POA_GC_2025!$B:$B,MATCH($B43,POA_GC_2025!$A:$A,0)))</f>
        <v>HOSPITAL GENERAL DE CHONE</v>
      </c>
    </row>
    <row r="44" spans="1:34">
      <c r="A44" s="291" t="s">
        <v>218</v>
      </c>
      <c r="B44" s="100" t="s">
        <v>2708</v>
      </c>
      <c r="C44" s="257"/>
      <c r="D44" s="290">
        <v>46035</v>
      </c>
      <c r="E44" s="257"/>
      <c r="F44" s="290">
        <v>46035</v>
      </c>
      <c r="G44" s="257" t="s">
        <v>349</v>
      </c>
      <c r="H44" s="289" t="str">
        <f>IF($B44="","",INDEX(POA_GC_2025!$O:$O,MATCH($B44,POA_GC_2025!$A:$A,0)))</f>
        <v>SIN PROYECTO</v>
      </c>
      <c r="I44" s="292" t="str">
        <f>IF($B44="","",INDEX(POA_GC_2025!$C:$C,MATCH($B44,POA_GC_2025!$A:$A,0)))</f>
        <v>ADQUISICION DEL SERVICIO DE  SEGURIDAD Y VIGILANCIA</v>
      </c>
      <c r="J44" s="293" t="str">
        <f>IF($B44="","",INDEX(POA_GC_2025!$B:$B,MATCH($B44,POA_GC_2025!$A:$A,0)))</f>
        <v>HOSPITAL GENERAL DE CHONE</v>
      </c>
      <c r="K44" s="294" t="str">
        <f>IF($B44="","",INDEX(POA_GC_2025!$E:$E,MATCH($B44,POA_GC_2025!$A:$A,0)))</f>
        <v>90</v>
      </c>
      <c r="L44" s="293" t="str">
        <f>IF($B44="","",INDEX(POA_GC_2025!$W:$W,MATCH($B44,POA_GC_2025!$A:$A,0)))</f>
        <v>SISTEMA DE INFORMACION DE SERVICIOS HOTELEROS Y GENERALES, LIMPIEZA, CARPINTERIA, ELECTRICIDAD, CONSEJERIA, ENTRE OTRAS</v>
      </c>
      <c r="M44" s="293" t="str">
        <f>IF($B44="","",INDEX(POA_GC_2025!$F:$F,MATCH($B44,POA_GC_2025!$A:$A,0)))</f>
        <v>000</v>
      </c>
      <c r="N44" s="293" t="str">
        <f>IF($B44="","",INDEX(POA_GC_2025!$V:$V,MATCH($B44,POA_GC_2025!$A:$A,0)))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44" s="293" t="str">
        <f>IF($B44="","",INDEX(POA_GC_2025!$W:$W,MATCH($B44,POA_GC_2025!$A:$A,0)))</f>
        <v>SISTEMA DE INFORMACION DE SERVICIOS HOTELEROS Y GENERALES, LIMPIEZA, CARPINTERIA, ELECTRICIDAD, CONSEJERIA, ENTRE OTRAS</v>
      </c>
      <c r="P44" s="292">
        <f>IF($B44="","",INDEX(POA_GC_2025!$H:$H,MATCH($B44,POA_GC_2025!$A:$A,0)))</f>
        <v>530208</v>
      </c>
      <c r="Q44" s="292" t="str">
        <f>IF($B44="","",INDEX(POA_GC_2025!$I:$I,MATCH($B44,POA_GC_2025!$A:$A,0)))</f>
        <v>1303</v>
      </c>
      <c r="R44" s="292" t="str">
        <f>IF($B44="","",INDEX(POA_GC_2025!$J:$J,MATCH($B44,POA_GC_2025!$A:$A,0)))</f>
        <v>001</v>
      </c>
      <c r="S44" s="292" t="str">
        <f>IF($B44="","",INDEX(POA_GC_2025!$K:$K,MATCH($B44,POA_GC_2025!$A:$A,0)))</f>
        <v>0000</v>
      </c>
      <c r="T44" s="292" t="str">
        <f>IF($B44="","",INDEX(POA_GC_2025!$L:$L,MATCH($B44,POA_GC_2025!$A:$A,0)))</f>
        <v>0000</v>
      </c>
      <c r="U44" s="299">
        <f t="shared" si="10"/>
        <v>59990.28</v>
      </c>
      <c r="V44" s="299">
        <f t="shared" si="11"/>
        <v>0</v>
      </c>
      <c r="W44" s="312">
        <v>59990.28</v>
      </c>
      <c r="X44" s="301">
        <v>0</v>
      </c>
      <c r="Y44" s="312">
        <v>0</v>
      </c>
      <c r="Z44" s="308">
        <v>0</v>
      </c>
      <c r="AA44" s="309" t="s">
        <v>41</v>
      </c>
      <c r="AB44" s="187">
        <v>2</v>
      </c>
      <c r="AC44" s="187"/>
      <c r="AD44" s="187" t="s">
        <v>2539</v>
      </c>
      <c r="AE44" s="311">
        <f>IF($B44="","",INDEX(POA_GC_2025!$BD:$BD,MATCH($B44,POA_GC_2025!$A:$A,0)))</f>
        <v>163181.40000000002</v>
      </c>
      <c r="AF44" s="311">
        <v>0</v>
      </c>
      <c r="AG44" s="311">
        <f>IF($B44="","",INDEX(POA_GC_2025!$BD:$BD,MATCH($B44,POA_GC_2025!$A:$A,0)))</f>
        <v>163181.40000000002</v>
      </c>
      <c r="AH44" s="316" t="str">
        <f>IF($B44="","",INDEX(POA_GC_2025!$B:$B,MATCH($B44,POA_GC_2025!$A:$A,0)))</f>
        <v>HOSPITAL GENERAL DE CHONE</v>
      </c>
    </row>
    <row r="45" spans="1:34">
      <c r="A45" s="291" t="s">
        <v>218</v>
      </c>
      <c r="B45" s="100" t="s">
        <v>2720</v>
      </c>
      <c r="C45" s="257"/>
      <c r="D45" s="290">
        <v>46035</v>
      </c>
      <c r="E45" s="257"/>
      <c r="F45" s="290">
        <v>46035</v>
      </c>
      <c r="G45" s="257" t="s">
        <v>349</v>
      </c>
      <c r="H45" s="289" t="str">
        <f>IF($B45="","",INDEX(POA_GC_2025!$O:$O,MATCH($B45,POA_GC_2025!$A:$A,0)))</f>
        <v>SIN PROYECTO</v>
      </c>
      <c r="I45" s="292" t="str">
        <f>IF($B45="","",INDEX(POA_GC_2025!$C:$C,MATCH($B45,POA_GC_2025!$A:$A,0)))</f>
        <v>ADQUISICION DE COMBUSTIBLES</v>
      </c>
      <c r="J45" s="293" t="str">
        <f>IF($B45="","",INDEX(POA_GC_2025!$B:$B,MATCH($B45,POA_GC_2025!$A:$A,0)))</f>
        <v>HOSPITAL GENERAL DE CHONE</v>
      </c>
      <c r="K45" s="294" t="str">
        <f>IF($B45="","",INDEX(POA_GC_2025!$E:$E,MATCH($B45,POA_GC_2025!$A:$A,0)))</f>
        <v>90</v>
      </c>
      <c r="L45" s="293" t="str">
        <f>IF($B45="","",INDEX(POA_GC_2025!$W:$W,MATCH($B45,POA_GC_2025!$A:$A,0)))</f>
        <v>SOLICITUD DE PAGO POR UTILIZACION DE COMBUSTIBLE, LUBRICANTES Y COMPRA DE PIEZAS O ACCESORIOS DE VEHICULOS</v>
      </c>
      <c r="M45" s="293" t="str">
        <f>IF($B45="","",INDEX(POA_GC_2025!$F:$F,MATCH($B45,POA_GC_2025!$A:$A,0)))</f>
        <v>000</v>
      </c>
      <c r="N45" s="293" t="str">
        <f>IF($B45="","",INDEX(POA_GC_2025!$V:$V,MATCH($B45,POA_GC_2025!$A:$A,0)))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45" s="293" t="str">
        <f>IF($B45="","",INDEX(POA_GC_2025!$W:$W,MATCH($B45,POA_GC_2025!$A:$A,0)))</f>
        <v>SOLICITUD DE PAGO POR UTILIZACION DE COMBUSTIBLE, LUBRICANTES Y COMPRA DE PIEZAS O ACCESORIOS DE VEHICULOS</v>
      </c>
      <c r="P45" s="292">
        <f>IF($B45="","",INDEX(POA_GC_2025!$H:$H,MATCH($B45,POA_GC_2025!$A:$A,0)))</f>
        <v>530255</v>
      </c>
      <c r="Q45" s="292" t="str">
        <f>IF($B45="","",INDEX(POA_GC_2025!$I:$I,MATCH($B45,POA_GC_2025!$A:$A,0)))</f>
        <v>1303</v>
      </c>
      <c r="R45" s="292" t="str">
        <f>IF($B45="","",INDEX(POA_GC_2025!$J:$J,MATCH($B45,POA_GC_2025!$A:$A,0)))</f>
        <v>001</v>
      </c>
      <c r="S45" s="292" t="str">
        <f>IF($B45="","",INDEX(POA_GC_2025!$K:$K,MATCH($B45,POA_GC_2025!$A:$A,0)))</f>
        <v>0000</v>
      </c>
      <c r="T45" s="292" t="str">
        <f>IF($B45="","",INDEX(POA_GC_2025!$L:$L,MATCH($B45,POA_GC_2025!$A:$A,0)))</f>
        <v>0000</v>
      </c>
      <c r="U45" s="299">
        <f t="shared" si="10"/>
        <v>11160.06</v>
      </c>
      <c r="V45" s="299">
        <f t="shared" si="11"/>
        <v>0</v>
      </c>
      <c r="W45" s="312">
        <v>11160.06</v>
      </c>
      <c r="X45" s="301">
        <v>0</v>
      </c>
      <c r="Y45" s="312">
        <v>0</v>
      </c>
      <c r="Z45" s="308">
        <v>0</v>
      </c>
      <c r="AA45" s="309" t="s">
        <v>41</v>
      </c>
      <c r="AB45" s="187">
        <v>2</v>
      </c>
      <c r="AC45" s="187"/>
      <c r="AD45" s="187" t="s">
        <v>2539</v>
      </c>
      <c r="AE45" s="311">
        <f>IF($B45="","",INDEX(POA_GC_2025!$BD:$BD,MATCH($B45,POA_GC_2025!$A:$A,0)))</f>
        <v>9993.2499999999982</v>
      </c>
      <c r="AF45" s="311">
        <v>0</v>
      </c>
      <c r="AG45" s="311">
        <f>IF($B45="","",INDEX(POA_GC_2025!$BD:$BD,MATCH($B45,POA_GC_2025!$A:$A,0)))</f>
        <v>9993.2499999999982</v>
      </c>
      <c r="AH45" s="316" t="str">
        <f>IF($B45="","",INDEX(POA_GC_2025!$B:$B,MATCH($B45,POA_GC_2025!$A:$A,0)))</f>
        <v>HOSPITAL GENERAL DE CHONE</v>
      </c>
    </row>
    <row r="46" spans="1:34">
      <c r="A46" s="291" t="s">
        <v>218</v>
      </c>
      <c r="B46" s="100" t="s">
        <v>2765</v>
      </c>
      <c r="C46" s="257"/>
      <c r="D46" s="290">
        <v>46035</v>
      </c>
      <c r="E46" s="257"/>
      <c r="F46" s="290">
        <v>46035</v>
      </c>
      <c r="G46" s="257" t="s">
        <v>349</v>
      </c>
      <c r="H46" s="289" t="str">
        <f>IF($B46="","",INDEX(POA_GC_2025!$O:$O,MATCH($B46,POA_GC_2025!$A:$A,0)))</f>
        <v>SIN PROYECTO</v>
      </c>
      <c r="I46" s="292" t="str">
        <f>IF($B46="","",INDEX(POA_GC_2025!$C:$C,MATCH($B46,POA_GC_2025!$A:$A,0)))</f>
        <v>CONTRATACION DE POLIZAS DE LOS SERVIDORES DEL HGNDC</v>
      </c>
      <c r="J46" s="293" t="str">
        <f>IF($B46="","",INDEX(POA_GC_2025!$B:$B,MATCH($B46,POA_GC_2025!$A:$A,0)))</f>
        <v>HOSPITAL GENERAL DE CHONE</v>
      </c>
      <c r="K46" s="294" t="str">
        <f>IF($B46="","",INDEX(POA_GC_2025!$E:$E,MATCH($B46,POA_GC_2025!$A:$A,0)))</f>
        <v>90</v>
      </c>
      <c r="L46" s="293" t="str">
        <f>IF($B46="","",INDEX(POA_GC_2025!$W:$W,MATCH($B46,POA_GC_2025!$A:$A,0)))</f>
        <v>PROCESOS PRECONTRACTUALES Y DE CONTRATACION (INCLUSO DE SEGUROS) CONTEMPLADOS EN LA LEY ORGANICA DEL SISTEMA NACIONAL DE CONTRATACION Y ADMINISTRACION DEL PORTAL DE COMPRAS PUBLICAS</v>
      </c>
      <c r="M46" s="293" t="str">
        <f>IF($B46="","",INDEX(POA_GC_2025!$F:$F,MATCH($B46,POA_GC_2025!$A:$A,0)))</f>
        <v>000</v>
      </c>
      <c r="N46" s="293" t="str">
        <f>IF($B46="","",INDEX(POA_GC_2025!$V:$V,MATCH($B46,POA_GC_2025!$A:$A,0)))</f>
        <v>REPRESENTAR LEGALMENTE Y EXTRAJUDICIALMENTE A LA INSTITUCION</v>
      </c>
      <c r="O46" s="293" t="str">
        <f>IF($B46="","",INDEX(POA_GC_2025!$W:$W,MATCH($B46,POA_GC_2025!$A:$A,0)))</f>
        <v>PROCESOS PRECONTRACTUALES Y DE CONTRATACION (INCLUSO DE SEGUROS) CONTEMPLADOS EN LA LEY ORGANICA DEL SISTEMA NACIONAL DE CONTRATACION Y ADMINISTRACION DEL PORTAL DE COMPRAS PUBLICAS</v>
      </c>
      <c r="P46" s="292">
        <f>IF($B46="","",INDEX(POA_GC_2025!$H:$H,MATCH($B46,POA_GC_2025!$A:$A,0)))</f>
        <v>570201</v>
      </c>
      <c r="Q46" s="292" t="str">
        <f>IF($B46="","",INDEX(POA_GC_2025!$I:$I,MATCH($B46,POA_GC_2025!$A:$A,0)))</f>
        <v>1303</v>
      </c>
      <c r="R46" s="292" t="str">
        <f>IF($B46="","",INDEX(POA_GC_2025!$J:$J,MATCH($B46,POA_GC_2025!$A:$A,0)))</f>
        <v>001</v>
      </c>
      <c r="S46" s="292" t="str">
        <f>IF($B46="","",INDEX(POA_GC_2025!$K:$K,MATCH($B46,POA_GC_2025!$A:$A,0)))</f>
        <v>0000</v>
      </c>
      <c r="T46" s="292" t="str">
        <f>IF($B46="","",INDEX(POA_GC_2025!$L:$L,MATCH($B46,POA_GC_2025!$A:$A,0)))</f>
        <v>0000</v>
      </c>
      <c r="U46" s="299">
        <f t="shared" si="10"/>
        <v>1455.08</v>
      </c>
      <c r="V46" s="299">
        <f t="shared" si="11"/>
        <v>0</v>
      </c>
      <c r="W46" s="312">
        <v>1455.08</v>
      </c>
      <c r="X46" s="301">
        <v>0</v>
      </c>
      <c r="Y46" s="312">
        <v>0</v>
      </c>
      <c r="Z46" s="308">
        <v>0</v>
      </c>
      <c r="AA46" s="309" t="s">
        <v>41</v>
      </c>
      <c r="AB46" s="187">
        <v>2</v>
      </c>
      <c r="AC46" s="187"/>
      <c r="AD46" s="187" t="s">
        <v>2539</v>
      </c>
      <c r="AE46" s="311">
        <f>IF($B46="","",INDEX(POA_GC_2025!$BD:$BD,MATCH($B46,POA_GC_2025!$A:$A,0)))</f>
        <v>3945.6700000000019</v>
      </c>
      <c r="AF46" s="311">
        <v>0</v>
      </c>
      <c r="AG46" s="311">
        <f>IF($B46="","",INDEX(POA_GC_2025!$BD:$BD,MATCH($B46,POA_GC_2025!$A:$A,0)))</f>
        <v>3945.6700000000019</v>
      </c>
      <c r="AH46" s="316" t="str">
        <f>IF($B46="","",INDEX(POA_GC_2025!$B:$B,MATCH($B46,POA_GC_2025!$A:$A,0)))</f>
        <v>HOSPITAL GENERAL DE CHONE</v>
      </c>
    </row>
    <row r="47" spans="1:34">
      <c r="A47" s="291" t="s">
        <v>274</v>
      </c>
      <c r="B47" s="100" t="s">
        <v>2678</v>
      </c>
      <c r="C47" s="257"/>
      <c r="D47" s="290">
        <v>46035</v>
      </c>
      <c r="E47" s="257"/>
      <c r="F47" s="290">
        <v>46035</v>
      </c>
      <c r="G47" s="257" t="s">
        <v>349</v>
      </c>
      <c r="H47" s="289" t="str">
        <f>IF($B47="","",INDEX(POA_GC_2025!$O:$O,MATCH($B47,POA_GC_2025!$A:$A,0)))</f>
        <v>SIN PROYECTO</v>
      </c>
      <c r="I47" s="292" t="str">
        <f>IF($B47="","",INDEX(POA_GC_2025!$C:$C,MATCH($B47,POA_GC_2025!$A:$A,0)))</f>
        <v>CONTRATACION  DEL SERVICIO MANTENIMIENTO DE VEHICULOS(Ambulancias)</v>
      </c>
      <c r="J47" s="293" t="str">
        <f>IF($B47="","",INDEX(POA_GC_2025!$B:$B,MATCH($B47,POA_GC_2025!$A:$A,0)))</f>
        <v>HOSPITAL GENERAL DE CHONE</v>
      </c>
      <c r="K47" s="294" t="str">
        <f>IF($B47="","",INDEX(POA_GC_2025!$E:$E,MATCH($B47,POA_GC_2025!$A:$A,0)))</f>
        <v>90</v>
      </c>
      <c r="L47" s="293" t="str">
        <f>IF($B47="","",INDEX(POA_GC_2025!$W:$W,MATCH($B47,POA_GC_2025!$A:$A,0)))</f>
        <v>PLAN DE MANTENIMIENTO PREVENTIVO Y CORRECTIVO DE LOS BIENES MUEBLES, INMUEBLES, EQUIPOS DE ELECTROMEDICINA Y VEHICULOS A CARGO DEL HOSPITAL</v>
      </c>
      <c r="M47" s="293" t="str">
        <f>IF($B47="","",INDEX(POA_GC_2025!$F:$F,MATCH($B47,POA_GC_2025!$A:$A,0)))</f>
        <v>000</v>
      </c>
      <c r="N47" s="293" t="str">
        <f>IF($B47="","",INDEX(POA_GC_2025!$V:$V,MATCH($B47,POA_GC_2025!$A:$A,0)))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47" s="293" t="str">
        <f>IF($B47="","",INDEX(POA_GC_2025!$W:$W,MATCH($B47,POA_GC_2025!$A:$A,0)))</f>
        <v>PLAN DE MANTENIMIENTO PREVENTIVO Y CORRECTIVO DE LOS BIENES MUEBLES, INMUEBLES, EQUIPOS DE ELECTROMEDICINA Y VEHICULOS A CARGO DEL HOSPITAL</v>
      </c>
      <c r="P47" s="292">
        <f>IF($B47="","",INDEX(POA_GC_2025!$H:$H,MATCH($B47,POA_GC_2025!$A:$A,0)))</f>
        <v>530405</v>
      </c>
      <c r="Q47" s="292" t="str">
        <f>IF($B47="","",INDEX(POA_GC_2025!$I:$I,MATCH($B47,POA_GC_2025!$A:$A,0)))</f>
        <v>1303</v>
      </c>
      <c r="R47" s="292" t="str">
        <f>IF($B47="","",INDEX(POA_GC_2025!$J:$J,MATCH($B47,POA_GC_2025!$A:$A,0)))</f>
        <v>001</v>
      </c>
      <c r="S47" s="292" t="str">
        <f>IF($B47="","",INDEX(POA_GC_2025!$K:$K,MATCH($B47,POA_GC_2025!$A:$A,0)))</f>
        <v>0000</v>
      </c>
      <c r="T47" s="292" t="str">
        <f>IF($B47="","",INDEX(POA_GC_2025!$L:$L,MATCH($B47,POA_GC_2025!$A:$A,0)))</f>
        <v>0000</v>
      </c>
      <c r="U47" s="299">
        <f t="shared" si="10"/>
        <v>0</v>
      </c>
      <c r="V47" s="299">
        <f t="shared" si="11"/>
        <v>1951.11</v>
      </c>
      <c r="W47" s="312">
        <v>0</v>
      </c>
      <c r="X47" s="301">
        <v>0</v>
      </c>
      <c r="Y47" s="312">
        <v>1951.11</v>
      </c>
      <c r="Z47" s="308">
        <v>0</v>
      </c>
      <c r="AA47" s="309" t="s">
        <v>41</v>
      </c>
      <c r="AB47" s="187">
        <v>3</v>
      </c>
      <c r="AC47" s="187"/>
      <c r="AD47" s="187" t="s">
        <v>2539</v>
      </c>
      <c r="AE47" s="311">
        <f>IF($B47="","",INDEX(POA_GC_2025!$BD:$BD,MATCH($B47,POA_GC_2025!$A:$A,0)))</f>
        <v>0</v>
      </c>
      <c r="AF47" s="311">
        <v>0</v>
      </c>
      <c r="AG47" s="311">
        <f>IF($B47="","",INDEX(POA_GC_2025!$BD:$BD,MATCH($B47,POA_GC_2025!$A:$A,0)))</f>
        <v>0</v>
      </c>
      <c r="AH47" s="316" t="str">
        <f>IF($B47="","",INDEX(POA_GC_2025!$B:$B,MATCH($B47,POA_GC_2025!$A:$A,0)))</f>
        <v>HOSPITAL GENERAL DE CHONE</v>
      </c>
    </row>
    <row r="48" spans="1:34">
      <c r="A48" s="291" t="s">
        <v>274</v>
      </c>
      <c r="B48" s="100" t="s">
        <v>2679</v>
      </c>
      <c r="C48" s="257"/>
      <c r="D48" s="290">
        <v>46035</v>
      </c>
      <c r="E48" s="257"/>
      <c r="F48" s="290">
        <v>46035</v>
      </c>
      <c r="G48" s="257" t="s">
        <v>349</v>
      </c>
      <c r="H48" s="289" t="str">
        <f>IF($B48="","",INDEX(POA_GC_2025!$O:$O,MATCH($B48,POA_GC_2025!$A:$A,0)))</f>
        <v>SIN PROYECTO</v>
      </c>
      <c r="I48" s="292" t="str">
        <f>IF($B48="","",INDEX(POA_GC_2025!$C:$C,MATCH($B48,POA_GC_2025!$A:$A,0)))</f>
        <v>ADQUISICION DE VESTUARIO, LENCERIA Y PRENDAS DE PROTECCION</v>
      </c>
      <c r="J48" s="293" t="str">
        <f>IF($B48="","",INDEX(POA_GC_2025!$B:$B,MATCH($B48,POA_GC_2025!$A:$A,0)))</f>
        <v>HOSPITAL GENERAL DE CHONE</v>
      </c>
      <c r="K48" s="294" t="str">
        <f>IF($B48="","",INDEX(POA_GC_2025!$E:$E,MATCH($B48,POA_GC_2025!$A:$A,0)))</f>
        <v>90</v>
      </c>
      <c r="L48" s="293" t="str">
        <f>IF($B48="","",INDEX(POA_GC_2025!$W:$W,MATCH($B48,POA_GC_2025!$A:$A,0)))</f>
        <v xml:space="preserve">SISTEMA DE INFORMACION DE DISTRIBUTIVO PARA ADQUISICION DE UNIFORMES DE LOS TRABAJADORES </v>
      </c>
      <c r="M48" s="293" t="str">
        <f>IF($B48="","",INDEX(POA_GC_2025!$F:$F,MATCH($B48,POA_GC_2025!$A:$A,0)))</f>
        <v>000</v>
      </c>
      <c r="N48" s="293" t="str">
        <f>IF($B48="","",INDEX(POA_GC_2025!$V:$V,MATCH($B48,POA_GC_2025!$A:$A,0)))</f>
        <v xml:space="preserve">ELABORAR EL LISTADO DE REQUERIMIENTOS Y NECESIDADES OPERATIVAS PROPIAS DE SU AREA </v>
      </c>
      <c r="O48" s="293" t="str">
        <f>IF($B48="","",INDEX(POA_GC_2025!$W:$W,MATCH($B48,POA_GC_2025!$A:$A,0)))</f>
        <v xml:space="preserve">SISTEMA DE INFORMACION DE DISTRIBUTIVO PARA ADQUISICION DE UNIFORMES DE LOS TRABAJADORES </v>
      </c>
      <c r="P48" s="292">
        <f>IF($B48="","",INDEX(POA_GC_2025!$H:$H,MATCH($B48,POA_GC_2025!$A:$A,0)))</f>
        <v>530802</v>
      </c>
      <c r="Q48" s="292" t="str">
        <f>IF($B48="","",INDEX(POA_GC_2025!$I:$I,MATCH($B48,POA_GC_2025!$A:$A,0)))</f>
        <v>1303</v>
      </c>
      <c r="R48" s="292" t="str">
        <f>IF($B48="","",INDEX(POA_GC_2025!$J:$J,MATCH($B48,POA_GC_2025!$A:$A,0)))</f>
        <v>001</v>
      </c>
      <c r="S48" s="292" t="str">
        <f>IF($B48="","",INDEX(POA_GC_2025!$K:$K,MATCH($B48,POA_GC_2025!$A:$A,0)))</f>
        <v>0000</v>
      </c>
      <c r="T48" s="292" t="str">
        <f>IF($B48="","",INDEX(POA_GC_2025!$L:$L,MATCH($B48,POA_GC_2025!$A:$A,0)))</f>
        <v>0000</v>
      </c>
      <c r="U48" s="299">
        <f t="shared" si="10"/>
        <v>0</v>
      </c>
      <c r="V48" s="299">
        <f t="shared" si="11"/>
        <v>80085.33</v>
      </c>
      <c r="W48" s="312">
        <v>0</v>
      </c>
      <c r="X48" s="301">
        <v>0</v>
      </c>
      <c r="Y48" s="312">
        <v>80085.33</v>
      </c>
      <c r="Z48" s="308">
        <v>0</v>
      </c>
      <c r="AA48" s="309" t="s">
        <v>41</v>
      </c>
      <c r="AB48" s="187">
        <v>3</v>
      </c>
      <c r="AC48" s="187"/>
      <c r="AD48" s="187" t="s">
        <v>2539</v>
      </c>
      <c r="AE48" s="311">
        <f>IF($B48="","",INDEX(POA_GC_2025!$BD:$BD,MATCH($B48,POA_GC_2025!$A:$A,0)))</f>
        <v>0</v>
      </c>
      <c r="AF48" s="311">
        <v>0</v>
      </c>
      <c r="AG48" s="311">
        <f>IF($B48="","",INDEX(POA_GC_2025!$BD:$BD,MATCH($B48,POA_GC_2025!$A:$A,0)))</f>
        <v>0</v>
      </c>
      <c r="AH48" s="316" t="str">
        <f>IF($B48="","",INDEX(POA_GC_2025!$B:$B,MATCH($B48,POA_GC_2025!$A:$A,0)))</f>
        <v>HOSPITAL GENERAL DE CHONE</v>
      </c>
    </row>
    <row r="49" spans="1:34">
      <c r="A49" s="291" t="s">
        <v>274</v>
      </c>
      <c r="B49" s="100" t="s">
        <v>2681</v>
      </c>
      <c r="C49" s="257"/>
      <c r="D49" s="290">
        <v>46035</v>
      </c>
      <c r="E49" s="257"/>
      <c r="F49" s="290">
        <v>46035</v>
      </c>
      <c r="G49" s="257" t="s">
        <v>349</v>
      </c>
      <c r="H49" s="289" t="str">
        <f>IF($B49="","",INDEX(POA_GC_2025!$O:$O,MATCH($B49,POA_GC_2025!$A:$A,0)))</f>
        <v>SIN PROYECTO</v>
      </c>
      <c r="I49" s="292" t="str">
        <f>IF($B49="","",INDEX(POA_GC_2025!$C:$C,MATCH($B49,POA_GC_2025!$A:$A,0)))</f>
        <v>ADQUISICION DE COMBUSTIBLES</v>
      </c>
      <c r="J49" s="293" t="str">
        <f>IF($B49="","",INDEX(POA_GC_2025!$B:$B,MATCH($B49,POA_GC_2025!$A:$A,0)))</f>
        <v>HOSPITAL GENERAL DE CHONE</v>
      </c>
      <c r="K49" s="294" t="str">
        <f>IF($B49="","",INDEX(POA_GC_2025!$E:$E,MATCH($B49,POA_GC_2025!$A:$A,0)))</f>
        <v>90</v>
      </c>
      <c r="L49" s="293" t="str">
        <f>IF($B49="","",INDEX(POA_GC_2025!$W:$W,MATCH($B49,POA_GC_2025!$A:$A,0)))</f>
        <v>SOLICITUD DE PAGO POR UTILIZACION DE COMBUSTIBLE, LUBRICANTES Y COMPRA DE PIEZAS O ACCESORIOS DE VEHICULOS</v>
      </c>
      <c r="M49" s="293" t="str">
        <f>IF($B49="","",INDEX(POA_GC_2025!$F:$F,MATCH($B49,POA_GC_2025!$A:$A,0)))</f>
        <v>000</v>
      </c>
      <c r="N49" s="293" t="str">
        <f>IF($B49="","",INDEX(POA_GC_2025!$V:$V,MATCH($B49,POA_GC_2025!$A:$A,0)))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49" s="293" t="str">
        <f>IF($B49="","",INDEX(POA_GC_2025!$W:$W,MATCH($B49,POA_GC_2025!$A:$A,0)))</f>
        <v>SOLICITUD DE PAGO POR UTILIZACION DE COMBUSTIBLE, LUBRICANTES Y COMPRA DE PIEZAS O ACCESORIOS DE VEHICULOS</v>
      </c>
      <c r="P49" s="292">
        <f>IF($B49="","",INDEX(POA_GC_2025!$H:$H,MATCH($B49,POA_GC_2025!$A:$A,0)))</f>
        <v>530255</v>
      </c>
      <c r="Q49" s="292" t="str">
        <f>IF($B49="","",INDEX(POA_GC_2025!$I:$I,MATCH($B49,POA_GC_2025!$A:$A,0)))</f>
        <v>1303</v>
      </c>
      <c r="R49" s="292" t="str">
        <f>IF($B49="","",INDEX(POA_GC_2025!$J:$J,MATCH($B49,POA_GC_2025!$A:$A,0)))</f>
        <v>001</v>
      </c>
      <c r="S49" s="292" t="str">
        <f>IF($B49="","",INDEX(POA_GC_2025!$K:$K,MATCH($B49,POA_GC_2025!$A:$A,0)))</f>
        <v>0000</v>
      </c>
      <c r="T49" s="292" t="str">
        <f>IF($B49="","",INDEX(POA_GC_2025!$L:$L,MATCH($B49,POA_GC_2025!$A:$A,0)))</f>
        <v>0000</v>
      </c>
      <c r="U49" s="299">
        <f t="shared" si="10"/>
        <v>0</v>
      </c>
      <c r="V49" s="299">
        <f t="shared" si="11"/>
        <v>19480.73</v>
      </c>
      <c r="W49" s="312">
        <v>0</v>
      </c>
      <c r="X49" s="301">
        <v>0</v>
      </c>
      <c r="Y49" s="312">
        <v>19480.73</v>
      </c>
      <c r="Z49" s="308">
        <v>0</v>
      </c>
      <c r="AA49" s="309" t="s">
        <v>41</v>
      </c>
      <c r="AB49" s="187">
        <v>3</v>
      </c>
      <c r="AC49" s="187"/>
      <c r="AD49" s="187" t="s">
        <v>2539</v>
      </c>
      <c r="AE49" s="311">
        <f>IF($B49="","",INDEX(POA_GC_2025!$BD:$BD,MATCH($B49,POA_GC_2025!$A:$A,0)))</f>
        <v>0</v>
      </c>
      <c r="AF49" s="311">
        <v>0</v>
      </c>
      <c r="AG49" s="311">
        <f>IF($B49="","",INDEX(POA_GC_2025!$BD:$BD,MATCH($B49,POA_GC_2025!$A:$A,0)))</f>
        <v>0</v>
      </c>
      <c r="AH49" s="316" t="str">
        <f>IF($B49="","",INDEX(POA_GC_2025!$B:$B,MATCH($B49,POA_GC_2025!$A:$A,0)))</f>
        <v>HOSPITAL GENERAL DE CHONE</v>
      </c>
    </row>
    <row r="50" spans="1:34">
      <c r="A50" s="291" t="s">
        <v>274</v>
      </c>
      <c r="B50" s="100" t="s">
        <v>2699</v>
      </c>
      <c r="C50" s="257"/>
      <c r="D50" s="290">
        <v>46035</v>
      </c>
      <c r="E50" s="257"/>
      <c r="F50" s="290">
        <v>46035</v>
      </c>
      <c r="G50" s="257" t="s">
        <v>349</v>
      </c>
      <c r="H50" s="289" t="str">
        <f>IF($B50="","",INDEX(POA_GC_2025!$O:$O,MATCH($B50,POA_GC_2025!$A:$A,0)))</f>
        <v>SIN PROYECTO</v>
      </c>
      <c r="I50" s="292" t="str">
        <f>IF($B50="","",INDEX(POA_GC_2025!$C:$C,MATCH($B50,POA_GC_2025!$A:$A,0)))</f>
        <v>PAGO DE  AGUA POTABLE</v>
      </c>
      <c r="J50" s="293" t="str">
        <f>IF($B50="","",INDEX(POA_GC_2025!$B:$B,MATCH($B50,POA_GC_2025!$A:$A,0)))</f>
        <v>HOSPITAL GENERAL DE CHONE</v>
      </c>
      <c r="K50" s="294" t="str">
        <f>IF($B50="","",INDEX(POA_GC_2025!$E:$E,MATCH($B50,POA_GC_2025!$A:$A,0)))</f>
        <v>90</v>
      </c>
      <c r="L50" s="293" t="str">
        <f>IF($B50="","",INDEX(POA_GC_2025!$W:$W,MATCH($B50,POA_GC_2025!$A:$A,0)))</f>
        <v>INFORME CONSOLIDADO DE PAGOS DE SERVICIOS BASICOS</v>
      </c>
      <c r="M50" s="293" t="str">
        <f>IF($B50="","",INDEX(POA_GC_2025!$F:$F,MATCH($B50,POA_GC_2025!$A:$A,0)))</f>
        <v>000</v>
      </c>
      <c r="N50" s="293" t="str">
        <f>IF($B50="","",INDEX(POA_GC_2025!$V:$V,MATCH($B50,POA_GC_2025!$A:$A,0)))</f>
        <v>PROGRAMAR, DIRIGIR, CONTROLAR LA GESTIÒN DE LOS RECURSOS ASIGNADOS A SU CARGO Y EVALUAR SU ADECUADA UTILIZACIÒN PARA PROVEER SU CARTERA DE SERVICIOS, MEDIANTE EL PLAN OPERATIVO ANUAL Y EL COMPROMISO DE GESTION EN FUNCIÒN DE RESULTADOS DE IMPACTO SOCIAL</v>
      </c>
      <c r="O50" s="293" t="str">
        <f>IF($B50="","",INDEX(POA_GC_2025!$W:$W,MATCH($B50,POA_GC_2025!$A:$A,0)))</f>
        <v>INFORME CONSOLIDADO DE PAGOS DE SERVICIOS BASICOS</v>
      </c>
      <c r="P50" s="292">
        <f>IF($B50="","",INDEX(POA_GC_2025!$H:$H,MATCH($B50,POA_GC_2025!$A:$A,0)))</f>
        <v>530101</v>
      </c>
      <c r="Q50" s="292" t="str">
        <f>IF($B50="","",INDEX(POA_GC_2025!$I:$I,MATCH($B50,POA_GC_2025!$A:$A,0)))</f>
        <v>1303</v>
      </c>
      <c r="R50" s="292" t="str">
        <f>IF($B50="","",INDEX(POA_GC_2025!$J:$J,MATCH($B50,POA_GC_2025!$A:$A,0)))</f>
        <v>001</v>
      </c>
      <c r="S50" s="292" t="str">
        <f>IF($B50="","",INDEX(POA_GC_2025!$K:$K,MATCH($B50,POA_GC_2025!$A:$A,0)))</f>
        <v>0000</v>
      </c>
      <c r="T50" s="292" t="str">
        <f>IF($B50="","",INDEX(POA_GC_2025!$L:$L,MATCH($B50,POA_GC_2025!$A:$A,0)))</f>
        <v>0000</v>
      </c>
      <c r="U50" s="299">
        <f t="shared" si="10"/>
        <v>0</v>
      </c>
      <c r="V50" s="299">
        <f t="shared" si="11"/>
        <v>55683.33</v>
      </c>
      <c r="W50" s="312">
        <v>0</v>
      </c>
      <c r="X50" s="301">
        <v>0</v>
      </c>
      <c r="Y50" s="312">
        <v>55683.33</v>
      </c>
      <c r="Z50" s="308">
        <v>0</v>
      </c>
      <c r="AA50" s="309" t="s">
        <v>41</v>
      </c>
      <c r="AB50" s="187">
        <v>3</v>
      </c>
      <c r="AC50" s="187"/>
      <c r="AD50" s="187" t="s">
        <v>2539</v>
      </c>
      <c r="AE50" s="311">
        <f>IF($B50="","",INDEX(POA_GC_2025!$BD:$BD,MATCH($B50,POA_GC_2025!$A:$A,0)))</f>
        <v>5328.1299999999974</v>
      </c>
      <c r="AF50" s="311">
        <v>0</v>
      </c>
      <c r="AG50" s="311">
        <f>IF($B50="","",INDEX(POA_GC_2025!$BD:$BD,MATCH($B50,POA_GC_2025!$A:$A,0)))</f>
        <v>5328.1299999999974</v>
      </c>
      <c r="AH50" s="316" t="str">
        <f>IF($B50="","",INDEX(POA_GC_2025!$B:$B,MATCH($B50,POA_GC_2025!$A:$A,0)))</f>
        <v>HOSPITAL GENERAL DE CHONE</v>
      </c>
    </row>
    <row r="51" spans="1:34">
      <c r="A51" s="291" t="s">
        <v>274</v>
      </c>
      <c r="B51" s="100" t="s">
        <v>2701</v>
      </c>
      <c r="C51" s="257"/>
      <c r="D51" s="290">
        <v>46035</v>
      </c>
      <c r="E51" s="257"/>
      <c r="F51" s="290">
        <v>46035</v>
      </c>
      <c r="G51" s="257" t="s">
        <v>349</v>
      </c>
      <c r="H51" s="289" t="str">
        <f>IF($B51="","",INDEX(POA_GC_2025!$O:$O,MATCH($B51,POA_GC_2025!$A:$A,0)))</f>
        <v>SIN PROYECTO</v>
      </c>
      <c r="I51" s="292" t="str">
        <f>IF($B51="","",INDEX(POA_GC_2025!$C:$C,MATCH($B51,POA_GC_2025!$A:$A,0)))</f>
        <v>PAGO DE TELECOMUNICACIONES</v>
      </c>
      <c r="J51" s="293" t="str">
        <f>IF($B51="","",INDEX(POA_GC_2025!$B:$B,MATCH($B51,POA_GC_2025!$A:$A,0)))</f>
        <v>HOSPITAL GENERAL DE CHONE</v>
      </c>
      <c r="K51" s="294" t="str">
        <f>IF($B51="","",INDEX(POA_GC_2025!$E:$E,MATCH($B51,POA_GC_2025!$A:$A,0)))</f>
        <v>90</v>
      </c>
      <c r="L51" s="293" t="str">
        <f>IF($B51="","",INDEX(POA_GC_2025!$W:$W,MATCH($B51,POA_GC_2025!$A:$A,0)))</f>
        <v>INFORME CONSOLIDADO DE PAGOS DE SERVICIOS BASICOS</v>
      </c>
      <c r="M51" s="293" t="str">
        <f>IF($B51="","",INDEX(POA_GC_2025!$F:$F,MATCH($B51,POA_GC_2025!$A:$A,0)))</f>
        <v>000</v>
      </c>
      <c r="N51" s="293" t="str">
        <f>IF($B51="","",INDEX(POA_GC_2025!$V:$V,MATCH($B51,POA_GC_2025!$A:$A,0)))</f>
        <v>PROGRAMAR, DIRIGIR, CONTROLAR LA GESTIÒN DE LOS RECURSOS ASIGNADOS A SU CARGO Y EVALUAR SU ADECUADA UTILIZACIÒN PARA PROVEER SU CARTERA DE SERVICIOS, MEDIANTE EL PLAN OPERATIVO ANUAL Y EL COMPROMISO DE GESTION EN FUNCIÒN DE RESULTADOS DE IMPACTO SOCIAL</v>
      </c>
      <c r="O51" s="293" t="str">
        <f>IF($B51="","",INDEX(POA_GC_2025!$W:$W,MATCH($B51,POA_GC_2025!$A:$A,0)))</f>
        <v>INFORME CONSOLIDADO DE PAGOS DE SERVICIOS BASICOS</v>
      </c>
      <c r="P51" s="292">
        <f>IF($B51="","",INDEX(POA_GC_2025!$H:$H,MATCH($B51,POA_GC_2025!$A:$A,0)))</f>
        <v>530105</v>
      </c>
      <c r="Q51" s="292" t="str">
        <f>IF($B51="","",INDEX(POA_GC_2025!$I:$I,MATCH($B51,POA_GC_2025!$A:$A,0)))</f>
        <v>1303</v>
      </c>
      <c r="R51" s="292" t="str">
        <f>IF($B51="","",INDEX(POA_GC_2025!$J:$J,MATCH($B51,POA_GC_2025!$A:$A,0)))</f>
        <v>001</v>
      </c>
      <c r="S51" s="292" t="str">
        <f>IF($B51="","",INDEX(POA_GC_2025!$K:$K,MATCH($B51,POA_GC_2025!$A:$A,0)))</f>
        <v>0000</v>
      </c>
      <c r="T51" s="292" t="str">
        <f>IF($B51="","",INDEX(POA_GC_2025!$L:$L,MATCH($B51,POA_GC_2025!$A:$A,0)))</f>
        <v>0000</v>
      </c>
      <c r="U51" s="299">
        <f t="shared" si="10"/>
        <v>0</v>
      </c>
      <c r="V51" s="299">
        <f t="shared" si="11"/>
        <v>45507.08</v>
      </c>
      <c r="W51" s="312">
        <v>0</v>
      </c>
      <c r="X51" s="301">
        <v>0</v>
      </c>
      <c r="Y51" s="312">
        <v>45507.08</v>
      </c>
      <c r="Z51" s="308">
        <v>0</v>
      </c>
      <c r="AA51" s="309" t="s">
        <v>41</v>
      </c>
      <c r="AB51" s="187">
        <v>3</v>
      </c>
      <c r="AC51" s="187"/>
      <c r="AD51" s="187" t="s">
        <v>2539</v>
      </c>
      <c r="AE51" s="311">
        <f>IF($B51="","",INDEX(POA_GC_2025!$BD:$BD,MATCH($B51,POA_GC_2025!$A:$A,0)))</f>
        <v>8400</v>
      </c>
      <c r="AF51" s="311">
        <v>0</v>
      </c>
      <c r="AG51" s="311">
        <f>IF($B51="","",INDEX(POA_GC_2025!$BD:$BD,MATCH($B51,POA_GC_2025!$A:$A,0)))</f>
        <v>8400</v>
      </c>
      <c r="AH51" s="316" t="str">
        <f>IF($B51="","",INDEX(POA_GC_2025!$B:$B,MATCH($B51,POA_GC_2025!$A:$A,0)))</f>
        <v>HOSPITAL GENERAL DE CHONE</v>
      </c>
    </row>
    <row r="52" spans="1:34">
      <c r="A52" s="291" t="s">
        <v>274</v>
      </c>
      <c r="B52" s="100" t="s">
        <v>2710</v>
      </c>
      <c r="C52" s="257"/>
      <c r="D52" s="290">
        <v>46035</v>
      </c>
      <c r="E52" s="257"/>
      <c r="F52" s="290">
        <v>46035</v>
      </c>
      <c r="G52" s="257" t="s">
        <v>349</v>
      </c>
      <c r="H52" s="289" t="str">
        <f>IF($B52="","",INDEX(POA_GC_2025!$O:$O,MATCH($B52,POA_GC_2025!$A:$A,0)))</f>
        <v>SIN PROYECTO</v>
      </c>
      <c r="I52" s="292" t="str">
        <f>IF($B52="","",INDEX(POA_GC_2025!$C:$C,MATCH($B52,POA_GC_2025!$A:$A,0)))</f>
        <v>ADQUISICIÓN DEL SERVICIO DE LIMPIEZA DE LAS INSTALACIONES HOSPITALARIAS</v>
      </c>
      <c r="J52" s="293" t="str">
        <f>IF($B52="","",INDEX(POA_GC_2025!$B:$B,MATCH($B52,POA_GC_2025!$A:$A,0)))</f>
        <v>HOSPITAL GENERAL DE CHONE</v>
      </c>
      <c r="K52" s="294" t="str">
        <f>IF($B52="","",INDEX(POA_GC_2025!$E:$E,MATCH($B52,POA_GC_2025!$A:$A,0)))</f>
        <v>90</v>
      </c>
      <c r="L52" s="293" t="str">
        <f>IF($B52="","",INDEX(POA_GC_2025!$W:$W,MATCH($B52,POA_GC_2025!$A:$A,0)))</f>
        <v>SISTEMA DE INFORMACION DE SERVICIOS HOTELEROS Y GENERALES, LIMPIEZA, CARPINTERIA, ELECTRICIDAD, CONSEJERIA, ENTRE OTRAS</v>
      </c>
      <c r="M52" s="293" t="str">
        <f>IF($B52="","",INDEX(POA_GC_2025!$F:$F,MATCH($B52,POA_GC_2025!$A:$A,0)))</f>
        <v>000</v>
      </c>
      <c r="N52" s="293" t="str">
        <f>IF($B52="","",INDEX(POA_GC_2025!$V:$V,MATCH($B52,POA_GC_2025!$A:$A,0)))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52" s="293" t="str">
        <f>IF($B52="","",INDEX(POA_GC_2025!$W:$W,MATCH($B52,POA_GC_2025!$A:$A,0)))</f>
        <v>SISTEMA DE INFORMACION DE SERVICIOS HOTELEROS Y GENERALES, LIMPIEZA, CARPINTERIA, ELECTRICIDAD, CONSEJERIA, ENTRE OTRAS</v>
      </c>
      <c r="P52" s="292">
        <f>IF($B52="","",INDEX(POA_GC_2025!$H:$H,MATCH($B52,POA_GC_2025!$A:$A,0)))</f>
        <v>530209</v>
      </c>
      <c r="Q52" s="292" t="str">
        <f>IF($B52="","",INDEX(POA_GC_2025!$I:$I,MATCH($B52,POA_GC_2025!$A:$A,0)))</f>
        <v>1303</v>
      </c>
      <c r="R52" s="292" t="str">
        <f>IF($B52="","",INDEX(POA_GC_2025!$J:$J,MATCH($B52,POA_GC_2025!$A:$A,0)))</f>
        <v>001</v>
      </c>
      <c r="S52" s="292" t="str">
        <f>IF($B52="","",INDEX(POA_GC_2025!$K:$K,MATCH($B52,POA_GC_2025!$A:$A,0)))</f>
        <v>0000</v>
      </c>
      <c r="T52" s="292" t="str">
        <f>IF($B52="","",INDEX(POA_GC_2025!$L:$L,MATCH($B52,POA_GC_2025!$A:$A,0)))</f>
        <v>0000</v>
      </c>
      <c r="U52" s="299">
        <f t="shared" si="10"/>
        <v>0</v>
      </c>
      <c r="V52" s="299">
        <f t="shared" si="11"/>
        <v>210181.27</v>
      </c>
      <c r="W52" s="312">
        <v>0</v>
      </c>
      <c r="X52" s="301">
        <v>0</v>
      </c>
      <c r="Y52" s="312">
        <v>210181.27</v>
      </c>
      <c r="Z52" s="308">
        <v>0</v>
      </c>
      <c r="AA52" s="309" t="s">
        <v>41</v>
      </c>
      <c r="AB52" s="187">
        <v>3</v>
      </c>
      <c r="AC52" s="187"/>
      <c r="AD52" s="187" t="s">
        <v>2539</v>
      </c>
      <c r="AE52" s="311">
        <f>IF($B52="","",INDEX(POA_GC_2025!$BD:$BD,MATCH($B52,POA_GC_2025!$A:$A,0)))</f>
        <v>238788.30999999997</v>
      </c>
      <c r="AF52" s="311">
        <v>0</v>
      </c>
      <c r="AG52" s="311">
        <f>IF($B52="","",INDEX(POA_GC_2025!$BD:$BD,MATCH($B52,POA_GC_2025!$A:$A,0)))</f>
        <v>238788.30999999997</v>
      </c>
      <c r="AH52" s="316" t="str">
        <f>IF($B52="","",INDEX(POA_GC_2025!$B:$B,MATCH($B52,POA_GC_2025!$A:$A,0)))</f>
        <v>HOSPITAL GENERAL DE CHONE</v>
      </c>
    </row>
    <row r="53" spans="1:34">
      <c r="A53" s="291" t="s">
        <v>274</v>
      </c>
      <c r="B53" s="100" t="s">
        <v>2716</v>
      </c>
      <c r="C53" s="257"/>
      <c r="D53" s="290">
        <v>46035</v>
      </c>
      <c r="E53" s="257"/>
      <c r="F53" s="290">
        <v>46035</v>
      </c>
      <c r="G53" s="257" t="s">
        <v>349</v>
      </c>
      <c r="H53" s="289" t="str">
        <f>IF($B53="","",INDEX(POA_GC_2025!$O:$O,MATCH($B53,POA_GC_2025!$A:$A,0)))</f>
        <v>SIN PROYECTO</v>
      </c>
      <c r="I53" s="292" t="str">
        <f>IF($B53="","",INDEX(POA_GC_2025!$C:$C,MATCH($B53,POA_GC_2025!$A:$A,0)))</f>
        <v>ADQUISICION DE SERVICIO EXTERNALIZADO DE ALIMENTACION</v>
      </c>
      <c r="J53" s="293" t="str">
        <f>IF($B53="","",INDEX(POA_GC_2025!$B:$B,MATCH($B53,POA_GC_2025!$A:$A,0)))</f>
        <v>HOSPITAL GENERAL DE CHONE</v>
      </c>
      <c r="K53" s="294" t="str">
        <f>IF($B53="","",INDEX(POA_GC_2025!$E:$E,MATCH($B53,POA_GC_2025!$A:$A,0)))</f>
        <v>90</v>
      </c>
      <c r="L53" s="293" t="str">
        <f>IF($B53="","",INDEX(POA_GC_2025!$W:$W,MATCH($B53,POA_GC_2025!$A:$A,0)))</f>
        <v>SISTEMA DE INFORMACION DE SERVICIOS HOTELEROS Y GENERALES, LIMPIEZA, CARPINTERIA, ELECTRICIDAD, CONSEJERIA, ENTRE OTRAS</v>
      </c>
      <c r="M53" s="293" t="str">
        <f>IF($B53="","",INDEX(POA_GC_2025!$F:$F,MATCH($B53,POA_GC_2025!$A:$A,0)))</f>
        <v>000</v>
      </c>
      <c r="N53" s="293" t="str">
        <f>IF($B53="","",INDEX(POA_GC_2025!$V:$V,MATCH($B53,POA_GC_2025!$A:$A,0)))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53" s="293" t="str">
        <f>IF($B53="","",INDEX(POA_GC_2025!$W:$W,MATCH($B53,POA_GC_2025!$A:$A,0)))</f>
        <v>SISTEMA DE INFORMACION DE SERVICIOS HOTELEROS Y GENERALES, LIMPIEZA, CARPINTERIA, ELECTRICIDAD, CONSEJERIA, ENTRE OTRAS</v>
      </c>
      <c r="P53" s="292">
        <f>IF($B53="","",INDEX(POA_GC_2025!$H:$H,MATCH($B53,POA_GC_2025!$A:$A,0)))</f>
        <v>530235</v>
      </c>
      <c r="Q53" s="292" t="str">
        <f>IF($B53="","",INDEX(POA_GC_2025!$I:$I,MATCH($B53,POA_GC_2025!$A:$A,0)))</f>
        <v>1303</v>
      </c>
      <c r="R53" s="292" t="str">
        <f>IF($B53="","",INDEX(POA_GC_2025!$J:$J,MATCH($B53,POA_GC_2025!$A:$A,0)))</f>
        <v>001</v>
      </c>
      <c r="S53" s="292" t="str">
        <f>IF($B53="","",INDEX(POA_GC_2025!$K:$K,MATCH($B53,POA_GC_2025!$A:$A,0)))</f>
        <v>0000</v>
      </c>
      <c r="T53" s="292" t="str">
        <f>IF($B53="","",INDEX(POA_GC_2025!$L:$L,MATCH($B53,POA_GC_2025!$A:$A,0)))</f>
        <v>0000</v>
      </c>
      <c r="U53" s="299">
        <f t="shared" si="10"/>
        <v>0</v>
      </c>
      <c r="V53" s="299">
        <f t="shared" si="11"/>
        <v>112288.74</v>
      </c>
      <c r="W53" s="312">
        <v>0</v>
      </c>
      <c r="X53" s="301">
        <v>0</v>
      </c>
      <c r="Y53" s="312">
        <v>112288.74</v>
      </c>
      <c r="Z53" s="308">
        <v>0</v>
      </c>
      <c r="AA53" s="309" t="s">
        <v>41</v>
      </c>
      <c r="AB53" s="187">
        <v>3</v>
      </c>
      <c r="AC53" s="187"/>
      <c r="AD53" s="187" t="s">
        <v>2539</v>
      </c>
      <c r="AE53" s="311">
        <f>IF($B53="","",INDEX(POA_GC_2025!$BD:$BD,MATCH($B53,POA_GC_2025!$A:$A,0)))</f>
        <v>64193.429999999978</v>
      </c>
      <c r="AF53" s="311">
        <v>0</v>
      </c>
      <c r="AG53" s="311">
        <f>IF($B53="","",INDEX(POA_GC_2025!$BD:$BD,MATCH($B53,POA_GC_2025!$A:$A,0)))</f>
        <v>64193.429999999978</v>
      </c>
      <c r="AH53" s="316" t="str">
        <f>IF($B53="","",INDEX(POA_GC_2025!$B:$B,MATCH($B53,POA_GC_2025!$A:$A,0)))</f>
        <v>HOSPITAL GENERAL DE CHONE</v>
      </c>
    </row>
    <row r="54" spans="1:34">
      <c r="A54" s="291" t="s">
        <v>274</v>
      </c>
      <c r="B54" s="100" t="s">
        <v>2730</v>
      </c>
      <c r="C54" s="257"/>
      <c r="D54" s="290">
        <v>46035</v>
      </c>
      <c r="E54" s="257"/>
      <c r="F54" s="290">
        <v>46035</v>
      </c>
      <c r="G54" s="257" t="s">
        <v>349</v>
      </c>
      <c r="H54" s="289" t="str">
        <f>IF($B54="","",INDEX(POA_GC_2025!$O:$O,MATCH($B54,POA_GC_2025!$A:$A,0)))</f>
        <v>SIN PROYECTO</v>
      </c>
      <c r="I54" s="292" t="str">
        <f>IF($B54="","",INDEX(POA_GC_2025!$C:$C,MATCH($B54,POA_GC_2025!$A:$A,0)))</f>
        <v>ADQUISICION DE MATERIALES DE ASEO</v>
      </c>
      <c r="J54" s="293" t="str">
        <f>IF($B54="","",INDEX(POA_GC_2025!$B:$B,MATCH($B54,POA_GC_2025!$A:$A,0)))</f>
        <v>HOSPITAL GENERAL DE CHONE</v>
      </c>
      <c r="K54" s="294" t="str">
        <f>IF($B54="","",INDEX(POA_GC_2025!$E:$E,MATCH($B54,POA_GC_2025!$A:$A,0)))</f>
        <v>90</v>
      </c>
      <c r="L54" s="293" t="str">
        <f>IF($B54="","",INDEX(POA_GC_2025!$W:$W,MATCH($B54,POA_GC_2025!$A:$A,0)))</f>
        <v>INFORME  DE INGRESOS Y EGRESOS DE SUMINISTROS Y MATERIALES</v>
      </c>
      <c r="M54" s="293" t="str">
        <f>IF($B54="","",INDEX(POA_GC_2025!$F:$F,MATCH($B54,POA_GC_2025!$A:$A,0)))</f>
        <v>000</v>
      </c>
      <c r="N54" s="293" t="str">
        <f>IF($B54="","",INDEX(POA_GC_2025!$V:$V,MATCH($B54,POA_GC_2025!$A:$A,0)))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54" s="293" t="str">
        <f>IF($B54="","",INDEX(POA_GC_2025!$W:$W,MATCH($B54,POA_GC_2025!$A:$A,0)))</f>
        <v>INFORME  DE INGRESOS Y EGRESOS DE SUMINISTROS Y MATERIALES</v>
      </c>
      <c r="P54" s="292">
        <f>IF($B54="","",INDEX(POA_GC_2025!$H:$H,MATCH($B54,POA_GC_2025!$A:$A,0)))</f>
        <v>530805</v>
      </c>
      <c r="Q54" s="292" t="str">
        <f>IF($B54="","",INDEX(POA_GC_2025!$I:$I,MATCH($B54,POA_GC_2025!$A:$A,0)))</f>
        <v>1303</v>
      </c>
      <c r="R54" s="292" t="str">
        <f>IF($B54="","",INDEX(POA_GC_2025!$J:$J,MATCH($B54,POA_GC_2025!$A:$A,0)))</f>
        <v>001</v>
      </c>
      <c r="S54" s="292" t="str">
        <f>IF($B54="","",INDEX(POA_GC_2025!$K:$K,MATCH($B54,POA_GC_2025!$A:$A,0)))</f>
        <v>0000</v>
      </c>
      <c r="T54" s="292" t="str">
        <f>IF($B54="","",INDEX(POA_GC_2025!$L:$L,MATCH($B54,POA_GC_2025!$A:$A,0)))</f>
        <v>0000</v>
      </c>
      <c r="U54" s="299">
        <f t="shared" si="10"/>
        <v>0</v>
      </c>
      <c r="V54" s="299">
        <f t="shared" si="11"/>
        <v>17500.22</v>
      </c>
      <c r="W54" s="312">
        <v>0</v>
      </c>
      <c r="X54" s="301">
        <v>0</v>
      </c>
      <c r="Y54" s="312">
        <v>17500.22</v>
      </c>
      <c r="Z54" s="308">
        <v>0</v>
      </c>
      <c r="AA54" s="309" t="s">
        <v>41</v>
      </c>
      <c r="AB54" s="187">
        <v>3</v>
      </c>
      <c r="AC54" s="187"/>
      <c r="AD54" s="187" t="s">
        <v>2539</v>
      </c>
      <c r="AE54" s="311">
        <f>IF($B54="","",INDEX(POA_GC_2025!$BD:$BD,MATCH($B54,POA_GC_2025!$A:$A,0)))</f>
        <v>0</v>
      </c>
      <c r="AF54" s="311">
        <v>0</v>
      </c>
      <c r="AG54" s="311">
        <f>IF($B54="","",INDEX(POA_GC_2025!$BD:$BD,MATCH($B54,POA_GC_2025!$A:$A,0)))</f>
        <v>0</v>
      </c>
      <c r="AH54" s="316" t="str">
        <f>IF($B54="","",INDEX(POA_GC_2025!$B:$B,MATCH($B54,POA_GC_2025!$A:$A,0)))</f>
        <v>HOSPITAL GENERAL DE CHONE</v>
      </c>
    </row>
    <row r="55" spans="1:34">
      <c r="A55" s="291" t="s">
        <v>274</v>
      </c>
      <c r="B55" s="100" t="s">
        <v>2733</v>
      </c>
      <c r="C55" s="257"/>
      <c r="D55" s="290">
        <v>46035</v>
      </c>
      <c r="E55" s="257"/>
      <c r="F55" s="290">
        <v>46035</v>
      </c>
      <c r="G55" s="257" t="s">
        <v>349</v>
      </c>
      <c r="H55" s="289" t="str">
        <f>IF($B55="","",INDEX(POA_GC_2025!$O:$O,MATCH($B55,POA_GC_2025!$A:$A,0)))</f>
        <v>SIN PROYECTO</v>
      </c>
      <c r="I55" s="292" t="str">
        <f>IF($B55="","",INDEX(POA_GC_2025!$C:$C,MATCH($B55,POA_GC_2025!$A:$A,0)))</f>
        <v>ADQUISICION DE MATERIALES DE ASEO</v>
      </c>
      <c r="J55" s="293" t="str">
        <f>IF($B55="","",INDEX(POA_GC_2025!$B:$B,MATCH($B55,POA_GC_2025!$A:$A,0)))</f>
        <v>HOSPITAL GENERAL DE CHONE</v>
      </c>
      <c r="K55" s="294" t="str">
        <f>IF($B55="","",INDEX(POA_GC_2025!$E:$E,MATCH($B55,POA_GC_2025!$A:$A,0)))</f>
        <v>90</v>
      </c>
      <c r="L55" s="293" t="str">
        <f>IF($B55="","",INDEX(POA_GC_2025!$W:$W,MATCH($B55,POA_GC_2025!$A:$A,0)))</f>
        <v>INFORME  DE INGRESOS Y EGRESOS DE SUMINISTROS Y MATERIALES</v>
      </c>
      <c r="M55" s="293" t="str">
        <f>IF($B55="","",INDEX(POA_GC_2025!$F:$F,MATCH($B55,POA_GC_2025!$A:$A,0)))</f>
        <v>000</v>
      </c>
      <c r="N55" s="293" t="str">
        <f>IF($B55="","",INDEX(POA_GC_2025!$V:$V,MATCH($B55,POA_GC_2025!$A:$A,0)))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55" s="293" t="str">
        <f>IF($B55="","",INDEX(POA_GC_2025!$W:$W,MATCH($B55,POA_GC_2025!$A:$A,0)))</f>
        <v>INFORME  DE INGRESOS Y EGRESOS DE SUMINISTROS Y MATERIALES</v>
      </c>
      <c r="P55" s="292">
        <f>IF($B55="","",INDEX(POA_GC_2025!$H:$H,MATCH($B55,POA_GC_2025!$A:$A,0)))</f>
        <v>530805</v>
      </c>
      <c r="Q55" s="292" t="str">
        <f>IF($B55="","",INDEX(POA_GC_2025!$I:$I,MATCH($B55,POA_GC_2025!$A:$A,0)))</f>
        <v>1303</v>
      </c>
      <c r="R55" s="292" t="str">
        <f>IF($B55="","",INDEX(POA_GC_2025!$J:$J,MATCH($B55,POA_GC_2025!$A:$A,0)))</f>
        <v>001</v>
      </c>
      <c r="S55" s="292" t="str">
        <f>IF($B55="","",INDEX(POA_GC_2025!$K:$K,MATCH($B55,POA_GC_2025!$A:$A,0)))</f>
        <v>0000</v>
      </c>
      <c r="T55" s="292" t="str">
        <f>IF($B55="","",INDEX(POA_GC_2025!$L:$L,MATCH($B55,POA_GC_2025!$A:$A,0)))</f>
        <v>0000</v>
      </c>
      <c r="U55" s="299">
        <f t="shared" si="10"/>
        <v>0</v>
      </c>
      <c r="V55" s="299">
        <f t="shared" si="11"/>
        <v>166.6</v>
      </c>
      <c r="W55" s="312">
        <v>0</v>
      </c>
      <c r="X55" s="301">
        <v>0</v>
      </c>
      <c r="Y55" s="312">
        <v>166.6</v>
      </c>
      <c r="Z55" s="308">
        <v>0</v>
      </c>
      <c r="AA55" s="309" t="s">
        <v>41</v>
      </c>
      <c r="AB55" s="187">
        <v>3</v>
      </c>
      <c r="AC55" s="187"/>
      <c r="AD55" s="187" t="s">
        <v>2539</v>
      </c>
      <c r="AE55" s="311">
        <f>IF($B55="","",INDEX(POA_GC_2025!$BD:$BD,MATCH($B55,POA_GC_2025!$A:$A,0)))</f>
        <v>166.6</v>
      </c>
      <c r="AF55" s="311">
        <v>0</v>
      </c>
      <c r="AG55" s="311">
        <f>IF($B55="","",INDEX(POA_GC_2025!$BD:$BD,MATCH($B55,POA_GC_2025!$A:$A,0)))</f>
        <v>166.6</v>
      </c>
      <c r="AH55" s="316" t="str">
        <f>IF($B55="","",INDEX(POA_GC_2025!$B:$B,MATCH($B55,POA_GC_2025!$A:$A,0)))</f>
        <v>HOSPITAL GENERAL DE CHONE</v>
      </c>
    </row>
    <row r="56" spans="1:34">
      <c r="A56" s="291" t="s">
        <v>274</v>
      </c>
      <c r="B56" s="100" t="s">
        <v>2743</v>
      </c>
      <c r="C56" s="257"/>
      <c r="D56" s="290">
        <v>46035</v>
      </c>
      <c r="E56" s="257"/>
      <c r="F56" s="290">
        <v>46035</v>
      </c>
      <c r="G56" s="257" t="s">
        <v>349</v>
      </c>
      <c r="H56" s="289" t="str">
        <f>IF($B56="","",INDEX(POA_GC_2025!$O:$O,MATCH($B56,POA_GC_2025!$A:$A,0)))</f>
        <v>SIN PROYECTO</v>
      </c>
      <c r="I56" s="292" t="str">
        <f>IF($B56="","",INDEX(POA_GC_2025!$C:$C,MATCH($B56,POA_GC_2025!$A:$A,0)))</f>
        <v>ADQUISICION DE DISPOSITIVOS PARA LABORATORIO CLINICO Y PATOLOGIA</v>
      </c>
      <c r="J56" s="293" t="str">
        <f>IF($B56="","",INDEX(POA_GC_2025!$B:$B,MATCH($B56,POA_GC_2025!$A:$A,0)))</f>
        <v>HOSPITAL GENERAL DE CHONE</v>
      </c>
      <c r="K56" s="294" t="str">
        <f>IF($B56="","",INDEX(POA_GC_2025!$E:$E,MATCH($B56,POA_GC_2025!$A:$A,0)))</f>
        <v>90</v>
      </c>
      <c r="L56" s="293" t="str">
        <f>IF($B56="","",INDEX(POA_GC_2025!$W:$W,MATCH($B56,POA_GC_2025!$A:$A,0)))</f>
        <v>ACTA DE ENTREGA RECEPCION DE DISPOSITIVOS MEDICOS PARA LABORATORIO CLINICO Y PÀTOLOGIA ADQUIRIDOS, COMPROBANDO SUS CANTIDADES, CALIDAD Y CARACTERISTICAS DE ACUERDO A LO SOLICITADO</v>
      </c>
      <c r="M56" s="293" t="str">
        <f>IF($B56="","",INDEX(POA_GC_2025!$F:$F,MATCH($B56,POA_GC_2025!$A:$A,0)))</f>
        <v>000</v>
      </c>
      <c r="N56" s="293" t="str">
        <f>IF($B56="","",INDEX(POA_GC_2025!$V:$V,MATCH($B56,POA_GC_2025!$A:$A,0)))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56" s="293" t="str">
        <f>IF($B56="","",INDEX(POA_GC_2025!$W:$W,MATCH($B56,POA_GC_2025!$A:$A,0)))</f>
        <v>ACTA DE ENTREGA RECEPCION DE DISPOSITIVOS MEDICOS PARA LABORATORIO CLINICO Y PÀTOLOGIA ADQUIRIDOS, COMPROBANDO SUS CANTIDADES, CALIDAD Y CARACTERISTICAS DE ACUERDO A LO SOLICITADO</v>
      </c>
      <c r="P56" s="292">
        <f>IF($B56="","",INDEX(POA_GC_2025!$H:$H,MATCH($B56,POA_GC_2025!$A:$A,0)))</f>
        <v>530810</v>
      </c>
      <c r="Q56" s="292" t="str">
        <f>IF($B56="","",INDEX(POA_GC_2025!$I:$I,MATCH($B56,POA_GC_2025!$A:$A,0)))</f>
        <v>1303</v>
      </c>
      <c r="R56" s="292" t="str">
        <f>IF($B56="","",INDEX(POA_GC_2025!$J:$J,MATCH($B56,POA_GC_2025!$A:$A,0)))</f>
        <v>001</v>
      </c>
      <c r="S56" s="292" t="str">
        <f>IF($B56="","",INDEX(POA_GC_2025!$K:$K,MATCH($B56,POA_GC_2025!$A:$A,0)))</f>
        <v>0000</v>
      </c>
      <c r="T56" s="292" t="str">
        <f>IF($B56="","",INDEX(POA_GC_2025!$L:$L,MATCH($B56,POA_GC_2025!$A:$A,0)))</f>
        <v>0000</v>
      </c>
      <c r="U56" s="299">
        <f t="shared" si="10"/>
        <v>0</v>
      </c>
      <c r="V56" s="299">
        <f t="shared" si="11"/>
        <v>31334.799999999999</v>
      </c>
      <c r="W56" s="312">
        <v>0</v>
      </c>
      <c r="X56" s="301">
        <v>0</v>
      </c>
      <c r="Y56" s="312">
        <v>31334.799999999999</v>
      </c>
      <c r="Z56" s="308">
        <v>0</v>
      </c>
      <c r="AA56" s="309" t="s">
        <v>41</v>
      </c>
      <c r="AB56" s="187">
        <v>3</v>
      </c>
      <c r="AC56" s="187"/>
      <c r="AD56" s="187" t="s">
        <v>2539</v>
      </c>
      <c r="AE56" s="311">
        <f>IF($B56="","",INDEX(POA_GC_2025!$BD:$BD,MATCH($B56,POA_GC_2025!$A:$A,0)))</f>
        <v>29611.390000000003</v>
      </c>
      <c r="AF56" s="311">
        <v>0</v>
      </c>
      <c r="AG56" s="311">
        <f>IF($B56="","",INDEX(POA_GC_2025!$BD:$BD,MATCH($B56,POA_GC_2025!$A:$A,0)))</f>
        <v>29611.390000000003</v>
      </c>
      <c r="AH56" s="316" t="str">
        <f>IF($B56="","",INDEX(POA_GC_2025!$B:$B,MATCH($B56,POA_GC_2025!$A:$A,0)))</f>
        <v>HOSPITAL GENERAL DE CHONE</v>
      </c>
    </row>
    <row r="57" spans="1:34">
      <c r="A57" s="291" t="s">
        <v>274</v>
      </c>
      <c r="B57" s="100" t="s">
        <v>2744</v>
      </c>
      <c r="C57" s="257"/>
      <c r="D57" s="290">
        <v>46035</v>
      </c>
      <c r="E57" s="257"/>
      <c r="F57" s="290">
        <v>46035</v>
      </c>
      <c r="G57" s="257" t="s">
        <v>349</v>
      </c>
      <c r="H57" s="289" t="str">
        <f>IF($B57="","",INDEX(POA_GC_2025!$O:$O,MATCH($B57,POA_GC_2025!$A:$A,0)))</f>
        <v>SIN PROYECTO</v>
      </c>
      <c r="I57" s="292" t="str">
        <f>IF($B57="","",INDEX(POA_GC_2025!$C:$C,MATCH($B57,POA_GC_2025!$A:$A,0)))</f>
        <v>ADQUISICION DE DISPOSITIVOS PARA LABORATORIO CLINICO Y PATOLOGIA</v>
      </c>
      <c r="J57" s="293" t="str">
        <f>IF($B57="","",INDEX(POA_GC_2025!$B:$B,MATCH($B57,POA_GC_2025!$A:$A,0)))</f>
        <v>HOSPITAL GENERAL DE CHONE</v>
      </c>
      <c r="K57" s="294" t="str">
        <f>IF($B57="","",INDEX(POA_GC_2025!$E:$E,MATCH($B57,POA_GC_2025!$A:$A,0)))</f>
        <v>90</v>
      </c>
      <c r="L57" s="293" t="str">
        <f>IF($B57="","",INDEX(POA_GC_2025!$W:$W,MATCH($B57,POA_GC_2025!$A:$A,0)))</f>
        <v>ACTA DE ENTREGA RECEPCION DE DISPOSITIVOS MEDICOS PARA LABORATORIO CLINICO Y PÀTOLOGIA ADQUIRIDOS, COMPROBANDO SUS CANTIDADES, CALIDAD Y CARACTERISTICAS DE ACUERDO A LO SOLICITADO</v>
      </c>
      <c r="M57" s="293" t="str">
        <f>IF($B57="","",INDEX(POA_GC_2025!$F:$F,MATCH($B57,POA_GC_2025!$A:$A,0)))</f>
        <v>000</v>
      </c>
      <c r="N57" s="293" t="str">
        <f>IF($B57="","",INDEX(POA_GC_2025!$V:$V,MATCH($B57,POA_GC_2025!$A:$A,0)))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57" s="293" t="str">
        <f>IF($B57="","",INDEX(POA_GC_2025!$W:$W,MATCH($B57,POA_GC_2025!$A:$A,0)))</f>
        <v>ACTA DE ENTREGA RECEPCION DE DISPOSITIVOS MEDICOS PARA LABORATORIO CLINICO Y PÀTOLOGIA ADQUIRIDOS, COMPROBANDO SUS CANTIDADES, CALIDAD Y CARACTERISTICAS DE ACUERDO A LO SOLICITADO</v>
      </c>
      <c r="P57" s="292">
        <f>IF($B57="","",INDEX(POA_GC_2025!$H:$H,MATCH($B57,POA_GC_2025!$A:$A,0)))</f>
        <v>530810</v>
      </c>
      <c r="Q57" s="292" t="str">
        <f>IF($B57="","",INDEX(POA_GC_2025!$I:$I,MATCH($B57,POA_GC_2025!$A:$A,0)))</f>
        <v>1303</v>
      </c>
      <c r="R57" s="292" t="str">
        <f>IF($B57="","",INDEX(POA_GC_2025!$J:$J,MATCH($B57,POA_GC_2025!$A:$A,0)))</f>
        <v>001</v>
      </c>
      <c r="S57" s="292" t="str">
        <f>IF($B57="","",INDEX(POA_GC_2025!$K:$K,MATCH($B57,POA_GC_2025!$A:$A,0)))</f>
        <v>0000</v>
      </c>
      <c r="T57" s="292" t="str">
        <f>IF($B57="","",INDEX(POA_GC_2025!$L:$L,MATCH($B57,POA_GC_2025!$A:$A,0)))</f>
        <v>0000</v>
      </c>
      <c r="U57" s="299">
        <f t="shared" si="10"/>
        <v>0</v>
      </c>
      <c r="V57" s="299">
        <f t="shared" si="11"/>
        <v>211341.65</v>
      </c>
      <c r="W57" s="312">
        <v>0</v>
      </c>
      <c r="X57" s="301">
        <v>0</v>
      </c>
      <c r="Y57" s="312">
        <v>211341.65</v>
      </c>
      <c r="Z57" s="308">
        <v>0</v>
      </c>
      <c r="AA57" s="309" t="s">
        <v>41</v>
      </c>
      <c r="AB57" s="187">
        <v>3</v>
      </c>
      <c r="AC57" s="187"/>
      <c r="AD57" s="187" t="s">
        <v>2539</v>
      </c>
      <c r="AE57" s="311">
        <f>IF($B57="","",INDEX(POA_GC_2025!$BD:$BD,MATCH($B57,POA_GC_2025!$A:$A,0)))</f>
        <v>199716.74000000002</v>
      </c>
      <c r="AF57" s="311">
        <v>0</v>
      </c>
      <c r="AG57" s="311">
        <f>IF($B57="","",INDEX(POA_GC_2025!$BD:$BD,MATCH($B57,POA_GC_2025!$A:$A,0)))</f>
        <v>199716.74000000002</v>
      </c>
      <c r="AH57" s="316" t="str">
        <f>IF($B57="","",INDEX(POA_GC_2025!$B:$B,MATCH($B57,POA_GC_2025!$A:$A,0)))</f>
        <v>HOSPITAL GENERAL DE CHONE</v>
      </c>
    </row>
    <row r="58" spans="1:34">
      <c r="A58" s="291" t="s">
        <v>274</v>
      </c>
      <c r="B58" s="100" t="s">
        <v>2745</v>
      </c>
      <c r="C58" s="257"/>
      <c r="D58" s="290">
        <v>46035</v>
      </c>
      <c r="E58" s="257"/>
      <c r="F58" s="290">
        <v>46035</v>
      </c>
      <c r="G58" s="257" t="s">
        <v>349</v>
      </c>
      <c r="H58" s="289" t="str">
        <f>IF($B58="","",INDEX(POA_GC_2025!$O:$O,MATCH($B58,POA_GC_2025!$A:$A,0)))</f>
        <v>SIN PROYECTO</v>
      </c>
      <c r="I58" s="292" t="str">
        <f>IF($B58="","",INDEX(POA_GC_2025!$C:$C,MATCH($B58,POA_GC_2025!$A:$A,0)))</f>
        <v>ADQUISICION DE DISPOSITIVOS PARA LABORATORIO CLINICO Y PATOLOGIA</v>
      </c>
      <c r="J58" s="293" t="str">
        <f>IF($B58="","",INDEX(POA_GC_2025!$B:$B,MATCH($B58,POA_GC_2025!$A:$A,0)))</f>
        <v>HOSPITAL GENERAL DE CHONE</v>
      </c>
      <c r="K58" s="294" t="str">
        <f>IF($B58="","",INDEX(POA_GC_2025!$E:$E,MATCH($B58,POA_GC_2025!$A:$A,0)))</f>
        <v>90</v>
      </c>
      <c r="L58" s="293" t="str">
        <f>IF($B58="","",INDEX(POA_GC_2025!$W:$W,MATCH($B58,POA_GC_2025!$A:$A,0)))</f>
        <v>ACTA DE ENTREGA RECEPCION DE DISPOSITIVOS MEDICOS PARA LABORATORIO CLINICO Y PÀTOLOGIA ADQUIRIDOS, COMPROBANDO SUS CANTIDADES, CALIDAD Y CARACTERISTICAS DE ACUERDO A LO SOLICITADO</v>
      </c>
      <c r="M58" s="293" t="str">
        <f>IF($B58="","",INDEX(POA_GC_2025!$F:$F,MATCH($B58,POA_GC_2025!$A:$A,0)))</f>
        <v>000</v>
      </c>
      <c r="N58" s="293" t="str">
        <f>IF($B58="","",INDEX(POA_GC_2025!$V:$V,MATCH($B58,POA_GC_2025!$A:$A,0)))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58" s="293" t="str">
        <f>IF($B58="","",INDEX(POA_GC_2025!$W:$W,MATCH($B58,POA_GC_2025!$A:$A,0)))</f>
        <v>ACTA DE ENTREGA RECEPCION DE DISPOSITIVOS MEDICOS PARA LABORATORIO CLINICO Y PÀTOLOGIA ADQUIRIDOS, COMPROBANDO SUS CANTIDADES, CALIDAD Y CARACTERISTICAS DE ACUERDO A LO SOLICITADO</v>
      </c>
      <c r="P58" s="292">
        <f>IF($B58="","",INDEX(POA_GC_2025!$H:$H,MATCH($B58,POA_GC_2025!$A:$A,0)))</f>
        <v>530810</v>
      </c>
      <c r="Q58" s="292" t="str">
        <f>IF($B58="","",INDEX(POA_GC_2025!$I:$I,MATCH($B58,POA_GC_2025!$A:$A,0)))</f>
        <v>1303</v>
      </c>
      <c r="R58" s="292" t="str">
        <f>IF($B58="","",INDEX(POA_GC_2025!$J:$J,MATCH($B58,POA_GC_2025!$A:$A,0)))</f>
        <v>001</v>
      </c>
      <c r="S58" s="292" t="str">
        <f>IF($B58="","",INDEX(POA_GC_2025!$K:$K,MATCH($B58,POA_GC_2025!$A:$A,0)))</f>
        <v>0000</v>
      </c>
      <c r="T58" s="292" t="str">
        <f>IF($B58="","",INDEX(POA_GC_2025!$L:$L,MATCH($B58,POA_GC_2025!$A:$A,0)))</f>
        <v>0000</v>
      </c>
      <c r="U58" s="299">
        <f t="shared" si="10"/>
        <v>0</v>
      </c>
      <c r="V58" s="299">
        <f t="shared" si="11"/>
        <v>201781.1</v>
      </c>
      <c r="W58" s="312">
        <v>0</v>
      </c>
      <c r="X58" s="301">
        <v>0</v>
      </c>
      <c r="Y58" s="312">
        <v>201781.1</v>
      </c>
      <c r="Z58" s="308">
        <v>0</v>
      </c>
      <c r="AA58" s="309" t="s">
        <v>41</v>
      </c>
      <c r="AB58" s="187">
        <v>3</v>
      </c>
      <c r="AC58" s="187"/>
      <c r="AD58" s="187" t="s">
        <v>2539</v>
      </c>
      <c r="AE58" s="311">
        <f>IF($B58="","",INDEX(POA_GC_2025!$BD:$BD,MATCH($B58,POA_GC_2025!$A:$A,0)))</f>
        <v>0</v>
      </c>
      <c r="AF58" s="311">
        <v>0</v>
      </c>
      <c r="AG58" s="311">
        <f>IF($B58="","",INDEX(POA_GC_2025!$BD:$BD,MATCH($B58,POA_GC_2025!$A:$A,0)))</f>
        <v>0</v>
      </c>
      <c r="AH58" s="316" t="str">
        <f>IF($B58="","",INDEX(POA_GC_2025!$B:$B,MATCH($B58,POA_GC_2025!$A:$A,0)))</f>
        <v>HOSPITAL GENERAL DE CHONE</v>
      </c>
    </row>
    <row r="59" spans="1:34">
      <c r="A59" s="291" t="s">
        <v>274</v>
      </c>
      <c r="B59" s="100" t="s">
        <v>2760</v>
      </c>
      <c r="C59" s="257"/>
      <c r="D59" s="290">
        <v>46035</v>
      </c>
      <c r="E59" s="257"/>
      <c r="F59" s="290">
        <v>46035</v>
      </c>
      <c r="G59" s="257" t="s">
        <v>349</v>
      </c>
      <c r="H59" s="289" t="str">
        <f>IF($B59="","",INDEX(POA_GC_2025!$O:$O,MATCH($B59,POA_GC_2025!$A:$A,0)))</f>
        <v>SIN PROYECTO</v>
      </c>
      <c r="I59" s="292" t="str">
        <f>IF($B59="","",INDEX(POA_GC_2025!$C:$C,MATCH($B59,POA_GC_2025!$A:$A,0)))</f>
        <v>ADQUISICION DE DISPOSITIVOS PARA TRAUMATOLOGIA</v>
      </c>
      <c r="J59" s="293" t="str">
        <f>IF($B59="","",INDEX(POA_GC_2025!$B:$B,MATCH($B59,POA_GC_2025!$A:$A,0)))</f>
        <v>HOSPITAL GENERAL DE CHONE</v>
      </c>
      <c r="K59" s="294" t="str">
        <f>IF($B59="","",INDEX(POA_GC_2025!$E:$E,MATCH($B59,POA_GC_2025!$A:$A,0)))</f>
        <v>90</v>
      </c>
      <c r="L59" s="293" t="str">
        <f>IF($B59="","",INDEX(POA_GC_2025!$W:$W,MATCH($B59,POA_GC_2025!$A:$A,0)))</f>
        <v>ACTA DE ENTREGA RECEPCION DE DISPOSITIVOS MEDICOS PARA TRAUMATOLOGIA ADQUIRIDOS, COMPROBANDO SUS CANTIDADES, CALIDAD Y CARACTERISTICAS DE ACUERDO A LO SOLICITADO</v>
      </c>
      <c r="M59" s="293" t="str">
        <f>IF($B59="","",INDEX(POA_GC_2025!$F:$F,MATCH($B59,POA_GC_2025!$A:$A,0)))</f>
        <v>000</v>
      </c>
      <c r="N59" s="293" t="str">
        <f>IF($B59="","",INDEX(POA_GC_2025!$V:$V,MATCH($B59,POA_GC_2025!$A:$A,0)))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59" s="293" t="str">
        <f>IF($B59="","",INDEX(POA_GC_2025!$W:$W,MATCH($B59,POA_GC_2025!$A:$A,0)))</f>
        <v>ACTA DE ENTREGA RECEPCION DE DISPOSITIVOS MEDICOS PARA TRAUMATOLOGIA ADQUIRIDOS, COMPROBANDO SUS CANTIDADES, CALIDAD Y CARACTERISTICAS DE ACUERDO A LO SOLICITADO</v>
      </c>
      <c r="P59" s="292">
        <f>IF($B59="","",INDEX(POA_GC_2025!$H:$H,MATCH($B59,POA_GC_2025!$A:$A,0)))</f>
        <v>530834</v>
      </c>
      <c r="Q59" s="292" t="str">
        <f>IF($B59="","",INDEX(POA_GC_2025!$I:$I,MATCH($B59,POA_GC_2025!$A:$A,0)))</f>
        <v>1303</v>
      </c>
      <c r="R59" s="292" t="str">
        <f>IF($B59="","",INDEX(POA_GC_2025!$J:$J,MATCH($B59,POA_GC_2025!$A:$A,0)))</f>
        <v>001</v>
      </c>
      <c r="S59" s="292" t="str">
        <f>IF($B59="","",INDEX(POA_GC_2025!$K:$K,MATCH($B59,POA_GC_2025!$A:$A,0)))</f>
        <v>0000</v>
      </c>
      <c r="T59" s="292" t="str">
        <f>IF($B59="","",INDEX(POA_GC_2025!$L:$L,MATCH($B59,POA_GC_2025!$A:$A,0)))</f>
        <v>0000</v>
      </c>
      <c r="U59" s="299">
        <f t="shared" ref="U59:U122" si="12">+W59+X59</f>
        <v>0</v>
      </c>
      <c r="V59" s="299">
        <f t="shared" ref="V59:V122" si="13">+Y59+Z59</f>
        <v>211705.58</v>
      </c>
      <c r="W59" s="312">
        <v>0</v>
      </c>
      <c r="X59" s="301">
        <v>0</v>
      </c>
      <c r="Y59" s="312">
        <v>211705.58</v>
      </c>
      <c r="Z59" s="308">
        <v>0</v>
      </c>
      <c r="AA59" s="309" t="s">
        <v>41</v>
      </c>
      <c r="AB59" s="187">
        <v>3</v>
      </c>
      <c r="AC59" s="187"/>
      <c r="AD59" s="187" t="s">
        <v>2539</v>
      </c>
      <c r="AE59" s="311">
        <f>IF($B59="","",INDEX(POA_GC_2025!$BD:$BD,MATCH($B59,POA_GC_2025!$A:$A,0)))</f>
        <v>0</v>
      </c>
      <c r="AF59" s="311">
        <v>0</v>
      </c>
      <c r="AG59" s="311">
        <f>IF($B59="","",INDEX(POA_GC_2025!$BD:$BD,MATCH($B59,POA_GC_2025!$A:$A,0)))</f>
        <v>0</v>
      </c>
      <c r="AH59" s="316" t="str">
        <f>IF($B59="","",INDEX(POA_GC_2025!$B:$B,MATCH($B59,POA_GC_2025!$A:$A,0)))</f>
        <v>HOSPITAL GENERAL DE CHONE</v>
      </c>
    </row>
    <row r="60" spans="1:34">
      <c r="A60" s="291" t="s">
        <v>267</v>
      </c>
      <c r="B60" s="100" t="s">
        <v>2684</v>
      </c>
      <c r="C60" s="257"/>
      <c r="D60" s="290">
        <v>46039</v>
      </c>
      <c r="E60" s="257"/>
      <c r="F60" s="290"/>
      <c r="G60" s="257" t="s">
        <v>349</v>
      </c>
      <c r="H60" s="289" t="str">
        <f>IF($B60="","",INDEX(POA_GC_2025!$O:$O,MATCH($B60,POA_GC_2025!$A:$A,0)))</f>
        <v>SIN PROYECTO</v>
      </c>
      <c r="I60" s="292" t="str">
        <f>IF($B60="","",INDEX(POA_GC_2025!$C:$C,MATCH($B60,POA_GC_2025!$A:$A,0)))</f>
        <v xml:space="preserve"> PAGO DE REMUNERACIONES UNIFICADAS A PROFESIONALES DE LA SALUD</v>
      </c>
      <c r="J60" s="293" t="str">
        <f>IF($B60="","",INDEX(POA_GC_2025!$B:$B,MATCH($B60,POA_GC_2025!$A:$A,0)))</f>
        <v>HOSPITAL GENERAL DE CHONE</v>
      </c>
      <c r="K60" s="294" t="str">
        <f>IF($B60="","",INDEX(POA_GC_2025!$E:$E,MATCH($B60,POA_GC_2025!$A:$A,0)))</f>
        <v>90</v>
      </c>
      <c r="L60" s="293" t="str">
        <f>IF($B60="","",INDEX(POA_GC_2025!$W:$W,MATCH($B60,POA_GC_2025!$A:$A,0)))</f>
        <v>DISTRIBUTIVOS DE SUELDOS Y SALARIOS DEL PERSONAL</v>
      </c>
      <c r="M60" s="293" t="str">
        <f>IF($B60="","",INDEX(POA_GC_2025!$F:$F,MATCH($B60,POA_GC_2025!$A:$A,0)))</f>
        <v>000</v>
      </c>
      <c r="N60" s="293" t="str">
        <f>IF($B60="","",INDEX(POA_GC_2025!$V:$V,MATCH($B60,POA_GC_2025!$A:$A,0)))</f>
        <v>COORDINAR LA ELABORACION DEL PRESUPUESTO INSTITUCIONAL, SU TRAMITE, EJECUCION Y REVISION Y CORRECTIVOS, GESTIONAR FONDOS, PREPARAR PROYECTOS ESPECIALES Y ADMINISTRAR LA POLITICA SALARIAL Y DE CONTRATACION INSTITUCIONAL DE ACUERDO A LA NORMATIVA VIGENTE</v>
      </c>
      <c r="O60" s="293" t="str">
        <f>IF($B60="","",INDEX(POA_GC_2025!$W:$W,MATCH($B60,POA_GC_2025!$A:$A,0)))</f>
        <v>DISTRIBUTIVOS DE SUELDOS Y SALARIOS DEL PERSONAL</v>
      </c>
      <c r="P60" s="292">
        <f>IF($B60="","",INDEX(POA_GC_2025!$H:$H,MATCH($B60,POA_GC_2025!$A:$A,0)))</f>
        <v>510111</v>
      </c>
      <c r="Q60" s="292" t="str">
        <f>IF($B60="","",INDEX(POA_GC_2025!$I:$I,MATCH($B60,POA_GC_2025!$A:$A,0)))</f>
        <v>1300</v>
      </c>
      <c r="R60" s="292" t="str">
        <f>IF($B60="","",INDEX(POA_GC_2025!$J:$J,MATCH($B60,POA_GC_2025!$A:$A,0)))</f>
        <v>001</v>
      </c>
      <c r="S60" s="292" t="str">
        <f>IF($B60="","",INDEX(POA_GC_2025!$K:$K,MATCH($B60,POA_GC_2025!$A:$A,0)))</f>
        <v>0000</v>
      </c>
      <c r="T60" s="292" t="str">
        <f>IF($B60="","",INDEX(POA_GC_2025!$L:$L,MATCH($B60,POA_GC_2025!$A:$A,0)))</f>
        <v>0000</v>
      </c>
      <c r="U60" s="299">
        <f t="shared" si="12"/>
        <v>63504</v>
      </c>
      <c r="V60" s="299">
        <f t="shared" si="13"/>
        <v>0</v>
      </c>
      <c r="W60" s="312">
        <v>63504</v>
      </c>
      <c r="X60" s="301">
        <v>0</v>
      </c>
      <c r="Y60" s="312">
        <v>0</v>
      </c>
      <c r="Z60" s="308">
        <v>0</v>
      </c>
      <c r="AA60" s="309" t="s">
        <v>41</v>
      </c>
      <c r="AB60" s="187">
        <v>5</v>
      </c>
      <c r="AC60" s="187"/>
      <c r="AD60" s="187" t="s">
        <v>2540</v>
      </c>
      <c r="AE60" s="311">
        <f>IF($B60="","",INDEX(POA_GC_2025!$BD:$BD,MATCH($B60,POA_GC_2025!$A:$A,0)))</f>
        <v>3251964</v>
      </c>
      <c r="AF60" s="311">
        <v>0</v>
      </c>
      <c r="AG60" s="311">
        <f>IF($B60="","",INDEX(POA_GC_2025!$BD:$BD,MATCH($B60,POA_GC_2025!$A:$A,0)))</f>
        <v>3251964</v>
      </c>
      <c r="AH60" s="316" t="str">
        <f>IF($B60="","",INDEX(POA_GC_2025!$B:$B,MATCH($B60,POA_GC_2025!$A:$A,0)))</f>
        <v>HOSPITAL GENERAL DE CHONE</v>
      </c>
    </row>
    <row r="61" spans="1:34">
      <c r="A61" s="291" t="s">
        <v>267</v>
      </c>
      <c r="B61" s="100" t="s">
        <v>2685</v>
      </c>
      <c r="C61" s="257"/>
      <c r="D61" s="290">
        <v>46039</v>
      </c>
      <c r="E61" s="257"/>
      <c r="F61" s="290"/>
      <c r="G61" s="257" t="s">
        <v>349</v>
      </c>
      <c r="H61" s="289" t="str">
        <f>IF($B61="","",INDEX(POA_GC_2025!$O:$O,MATCH($B61,POA_GC_2025!$A:$A,0)))</f>
        <v>SIN PROYECTO</v>
      </c>
      <c r="I61" s="292" t="str">
        <f>IF($B61="","",INDEX(POA_GC_2025!$C:$C,MATCH($B61,POA_GC_2025!$A:$A,0)))</f>
        <v>PAGO DE DECIMO TERCER SUELDO</v>
      </c>
      <c r="J61" s="293" t="str">
        <f>IF($B61="","",INDEX(POA_GC_2025!$B:$B,MATCH($B61,POA_GC_2025!$A:$A,0)))</f>
        <v>HOSPITAL GENERAL DE CHONE</v>
      </c>
      <c r="K61" s="294" t="str">
        <f>IF($B61="","",INDEX(POA_GC_2025!$E:$E,MATCH($B61,POA_GC_2025!$A:$A,0)))</f>
        <v>90</v>
      </c>
      <c r="L61" s="293" t="str">
        <f>IF($B61="","",INDEX(POA_GC_2025!$W:$W,MATCH($B61,POA_GC_2025!$A:$A,0)))</f>
        <v>DISTRIBUTIVOS DE SUELDOS Y SALARIOS DEL PERSONAL</v>
      </c>
      <c r="M61" s="293" t="str">
        <f>IF($B61="","",INDEX(POA_GC_2025!$F:$F,MATCH($B61,POA_GC_2025!$A:$A,0)))</f>
        <v>000</v>
      </c>
      <c r="N61" s="293" t="str">
        <f>IF($B61="","",INDEX(POA_GC_2025!$V:$V,MATCH($B61,POA_GC_2025!$A:$A,0)))</f>
        <v>COORDINAR LA ELABORACION DEL PRESUPUESTO INSTITUCIONAL, SU TRAMITE, EJECUCION Y REVISION Y CORRECTIVOS, GESTIONAR FONDOS, PREPARAR PROYECTOS ESPECIALES Y ADMINISTRAR LA POLITICA SALARIAL Y DE CONTRATACION INSTITUCIONAL DE ACUERDO A LA NORMATIVA VIGENTE</v>
      </c>
      <c r="O61" s="293" t="str">
        <f>IF($B61="","",INDEX(POA_GC_2025!$W:$W,MATCH($B61,POA_GC_2025!$A:$A,0)))</f>
        <v>DISTRIBUTIVOS DE SUELDOS Y SALARIOS DEL PERSONAL</v>
      </c>
      <c r="P61" s="292">
        <f>IF($B61="","",INDEX(POA_GC_2025!$H:$H,MATCH($B61,POA_GC_2025!$A:$A,0)))</f>
        <v>510203</v>
      </c>
      <c r="Q61" s="292" t="str">
        <f>IF($B61="","",INDEX(POA_GC_2025!$I:$I,MATCH($B61,POA_GC_2025!$A:$A,0)))</f>
        <v>1300</v>
      </c>
      <c r="R61" s="292" t="str">
        <f>IF($B61="","",INDEX(POA_GC_2025!$J:$J,MATCH($B61,POA_GC_2025!$A:$A,0)))</f>
        <v>001</v>
      </c>
      <c r="S61" s="292" t="str">
        <f>IF($B61="","",INDEX(POA_GC_2025!$K:$K,MATCH($B61,POA_GC_2025!$A:$A,0)))</f>
        <v>0000</v>
      </c>
      <c r="T61" s="292" t="str">
        <f>IF($B61="","",INDEX(POA_GC_2025!$L:$L,MATCH($B61,POA_GC_2025!$A:$A,0)))</f>
        <v>0000</v>
      </c>
      <c r="U61" s="299">
        <f t="shared" si="12"/>
        <v>12985.76</v>
      </c>
      <c r="V61" s="299">
        <f t="shared" si="13"/>
        <v>0</v>
      </c>
      <c r="W61" s="312">
        <v>12985.76</v>
      </c>
      <c r="X61" s="301">
        <v>0</v>
      </c>
      <c r="Y61" s="312">
        <v>0</v>
      </c>
      <c r="Z61" s="308">
        <v>0</v>
      </c>
      <c r="AA61" s="309" t="s">
        <v>41</v>
      </c>
      <c r="AB61" s="187">
        <v>5</v>
      </c>
      <c r="AC61" s="187"/>
      <c r="AD61" s="187" t="s">
        <v>2540</v>
      </c>
      <c r="AE61" s="311">
        <f>IF($B61="","",INDEX(POA_GC_2025!$BD:$BD,MATCH($B61,POA_GC_2025!$A:$A,0)))</f>
        <v>722317.71000000008</v>
      </c>
      <c r="AF61" s="311">
        <v>0</v>
      </c>
      <c r="AG61" s="311">
        <f>IF($B61="","",INDEX(POA_GC_2025!$BD:$BD,MATCH($B61,POA_GC_2025!$A:$A,0)))</f>
        <v>722317.71000000008</v>
      </c>
      <c r="AH61" s="316" t="str">
        <f>IF($B61="","",INDEX(POA_GC_2025!$B:$B,MATCH($B61,POA_GC_2025!$A:$A,0)))</f>
        <v>HOSPITAL GENERAL DE CHONE</v>
      </c>
    </row>
    <row r="62" spans="1:34">
      <c r="A62" s="291" t="s">
        <v>267</v>
      </c>
      <c r="B62" s="100" t="s">
        <v>2686</v>
      </c>
      <c r="C62" s="257"/>
      <c r="D62" s="290">
        <v>46039</v>
      </c>
      <c r="E62" s="257"/>
      <c r="F62" s="290"/>
      <c r="G62" s="257" t="s">
        <v>349</v>
      </c>
      <c r="H62" s="289" t="str">
        <f>IF($B62="","",INDEX(POA_GC_2025!$O:$O,MATCH($B62,POA_GC_2025!$A:$A,0)))</f>
        <v>SIN PROYECTO</v>
      </c>
      <c r="I62" s="292" t="str">
        <f>IF($B62="","",INDEX(POA_GC_2025!$C:$C,MATCH($B62,POA_GC_2025!$A:$A,0)))</f>
        <v>PAGO DE DECIMO CUARTO SUELDO</v>
      </c>
      <c r="J62" s="293" t="str">
        <f>IF($B62="","",INDEX(POA_GC_2025!$B:$B,MATCH($B62,POA_GC_2025!$A:$A,0)))</f>
        <v>HOSPITAL GENERAL DE CHONE</v>
      </c>
      <c r="K62" s="294" t="str">
        <f>IF($B62="","",INDEX(POA_GC_2025!$E:$E,MATCH($B62,POA_GC_2025!$A:$A,0)))</f>
        <v>90</v>
      </c>
      <c r="L62" s="293" t="str">
        <f>IF($B62="","",INDEX(POA_GC_2025!$W:$W,MATCH($B62,POA_GC_2025!$A:$A,0)))</f>
        <v>DISTRIBUTIVOS DE SUELDOS Y SALARIOS DEL PERSONAL</v>
      </c>
      <c r="M62" s="293" t="str">
        <f>IF($B62="","",INDEX(POA_GC_2025!$F:$F,MATCH($B62,POA_GC_2025!$A:$A,0)))</f>
        <v>000</v>
      </c>
      <c r="N62" s="293" t="str">
        <f>IF($B62="","",INDEX(POA_GC_2025!$V:$V,MATCH($B62,POA_GC_2025!$A:$A,0)))</f>
        <v>COORDINAR LA ELABORACION DEL PRESUPUESTO INSTITUCIONAL, SU TRAMITE, EJECUCION Y REVISION Y CORRECTIVOS, GESTIONAR FONDOS, PREPARAR PROYECTOS ESPECIALES Y ADMINISTRAR LA POLITICA SALARIAL Y DE CONTRATACION INSTITUCIONAL DE ACUERDO A LA NORMATIVA VIGENTE</v>
      </c>
      <c r="O62" s="293" t="str">
        <f>IF($B62="","",INDEX(POA_GC_2025!$W:$W,MATCH($B62,POA_GC_2025!$A:$A,0)))</f>
        <v>DISTRIBUTIVOS DE SUELDOS Y SALARIOS DEL PERSONAL</v>
      </c>
      <c r="P62" s="292">
        <f>IF($B62="","",INDEX(POA_GC_2025!$H:$H,MATCH($B62,POA_GC_2025!$A:$A,0)))</f>
        <v>510204</v>
      </c>
      <c r="Q62" s="292" t="str">
        <f>IF($B62="","",INDEX(POA_GC_2025!$I:$I,MATCH($B62,POA_GC_2025!$A:$A,0)))</f>
        <v>1300</v>
      </c>
      <c r="R62" s="292" t="str">
        <f>IF($B62="","",INDEX(POA_GC_2025!$J:$J,MATCH($B62,POA_GC_2025!$A:$A,0)))</f>
        <v>001</v>
      </c>
      <c r="S62" s="292" t="str">
        <f>IF($B62="","",INDEX(POA_GC_2025!$K:$K,MATCH($B62,POA_GC_2025!$A:$A,0)))</f>
        <v>0000</v>
      </c>
      <c r="T62" s="292" t="str">
        <f>IF($B62="","",INDEX(POA_GC_2025!$L:$L,MATCH($B62,POA_GC_2025!$A:$A,0)))</f>
        <v>0000</v>
      </c>
      <c r="U62" s="299">
        <f t="shared" si="12"/>
        <v>5704.04</v>
      </c>
      <c r="V62" s="299">
        <f t="shared" si="13"/>
        <v>0</v>
      </c>
      <c r="W62" s="312">
        <v>5704.04</v>
      </c>
      <c r="X62" s="301">
        <v>0</v>
      </c>
      <c r="Y62" s="312">
        <v>0</v>
      </c>
      <c r="Z62" s="308">
        <v>0</v>
      </c>
      <c r="AA62" s="309" t="s">
        <v>41</v>
      </c>
      <c r="AB62" s="187">
        <v>5</v>
      </c>
      <c r="AC62" s="187"/>
      <c r="AD62" s="187" t="s">
        <v>2540</v>
      </c>
      <c r="AE62" s="311">
        <f>IF($B62="","",INDEX(POA_GC_2025!$BD:$BD,MATCH($B62,POA_GC_2025!$A:$A,0)))</f>
        <v>268875.67</v>
      </c>
      <c r="AF62" s="311">
        <v>0</v>
      </c>
      <c r="AG62" s="311">
        <f>IF($B62="","",INDEX(POA_GC_2025!$BD:$BD,MATCH($B62,POA_GC_2025!$A:$A,0)))</f>
        <v>268875.67</v>
      </c>
      <c r="AH62" s="316" t="str">
        <f>IF($B62="","",INDEX(POA_GC_2025!$B:$B,MATCH($B62,POA_GC_2025!$A:$A,0)))</f>
        <v>HOSPITAL GENERAL DE CHONE</v>
      </c>
    </row>
    <row r="63" spans="1:34">
      <c r="A63" s="291" t="s">
        <v>267</v>
      </c>
      <c r="B63" s="100" t="s">
        <v>2696</v>
      </c>
      <c r="C63" s="257"/>
      <c r="D63" s="290">
        <v>46039</v>
      </c>
      <c r="E63" s="257"/>
      <c r="F63" s="290"/>
      <c r="G63" s="257" t="s">
        <v>349</v>
      </c>
      <c r="H63" s="289" t="str">
        <f>IF($B63="","",INDEX(POA_GC_2025!$O:$O,MATCH($B63,POA_GC_2025!$A:$A,0)))</f>
        <v>SIN PROYECTO</v>
      </c>
      <c r="I63" s="292" t="str">
        <f>IF($B63="","",INDEX(POA_GC_2025!$C:$C,MATCH($B63,POA_GC_2025!$A:$A,0)))</f>
        <v>PAGO DE APORTE PATRONAL</v>
      </c>
      <c r="J63" s="293" t="str">
        <f>IF($B63="","",INDEX(POA_GC_2025!$B:$B,MATCH($B63,POA_GC_2025!$A:$A,0)))</f>
        <v>HOSPITAL GENERAL DE CHONE</v>
      </c>
      <c r="K63" s="294" t="str">
        <f>IF($B63="","",INDEX(POA_GC_2025!$E:$E,MATCH($B63,POA_GC_2025!$A:$A,0)))</f>
        <v>90</v>
      </c>
      <c r="L63" s="293" t="str">
        <f>IF($B63="","",INDEX(POA_GC_2025!$W:$W,MATCH($B63,POA_GC_2025!$A:$A,0)))</f>
        <v>DISTRIBUTIVOS DE SUELDOS Y SALARIOS DEL PERSONAL</v>
      </c>
      <c r="M63" s="293" t="str">
        <f>IF($B63="","",INDEX(POA_GC_2025!$F:$F,MATCH($B63,POA_GC_2025!$A:$A,0)))</f>
        <v>000</v>
      </c>
      <c r="N63" s="293" t="str">
        <f>IF($B63="","",INDEX(POA_GC_2025!$V:$V,MATCH($B63,POA_GC_2025!$A:$A,0)))</f>
        <v>PROGRAMAR, DIRIGIR, CONTROLAR LA GESTIÒN DE LOS RECURSOS ASIGNADOS A SU CARGO Y EVALUAR SU ADECUADA UTILIZACIÒN PARA PROVEER SU CARTERA DE SERVICIOS, MEDIANTE EL PLAN OPERATIVO ANUAL Y EL COMPROMISO DE GESTION EN FUNCIÒN DE RESULTADOS DE IMPACTO SOCIAL</v>
      </c>
      <c r="O63" s="293" t="str">
        <f>IF($B63="","",INDEX(POA_GC_2025!$W:$W,MATCH($B63,POA_GC_2025!$A:$A,0)))</f>
        <v>DISTRIBUTIVOS DE SUELDOS Y SALARIOS DEL PERSONAL</v>
      </c>
      <c r="P63" s="292">
        <f>IF($B63="","",INDEX(POA_GC_2025!$H:$H,MATCH($B63,POA_GC_2025!$A:$A,0)))</f>
        <v>510601</v>
      </c>
      <c r="Q63" s="292" t="str">
        <f>IF($B63="","",INDEX(POA_GC_2025!$I:$I,MATCH($B63,POA_GC_2025!$A:$A,0)))</f>
        <v>1300</v>
      </c>
      <c r="R63" s="292" t="str">
        <f>IF($B63="","",INDEX(POA_GC_2025!$J:$J,MATCH($B63,POA_GC_2025!$A:$A,0)))</f>
        <v>001</v>
      </c>
      <c r="S63" s="292" t="str">
        <f>IF($B63="","",INDEX(POA_GC_2025!$K:$K,MATCH($B63,POA_GC_2025!$A:$A,0)))</f>
        <v>0000</v>
      </c>
      <c r="T63" s="292" t="str">
        <f>IF($B63="","",INDEX(POA_GC_2025!$L:$L,MATCH($B63,POA_GC_2025!$A:$A,0)))</f>
        <v>0000</v>
      </c>
      <c r="U63" s="299">
        <f t="shared" si="12"/>
        <v>10185.31</v>
      </c>
      <c r="V63" s="299">
        <f t="shared" si="13"/>
        <v>0</v>
      </c>
      <c r="W63" s="312">
        <v>10185.31</v>
      </c>
      <c r="X63" s="301">
        <v>0</v>
      </c>
      <c r="Y63" s="312">
        <v>0</v>
      </c>
      <c r="Z63" s="308">
        <v>0</v>
      </c>
      <c r="AA63" s="309" t="s">
        <v>41</v>
      </c>
      <c r="AB63" s="187">
        <v>5</v>
      </c>
      <c r="AC63" s="187"/>
      <c r="AD63" s="187" t="s">
        <v>2540</v>
      </c>
      <c r="AE63" s="311">
        <f>IF($B63="","",INDEX(POA_GC_2025!$BD:$BD,MATCH($B63,POA_GC_2025!$A:$A,0)))</f>
        <v>869825.39999999979</v>
      </c>
      <c r="AF63" s="311">
        <v>0</v>
      </c>
      <c r="AG63" s="311">
        <f>IF($B63="","",INDEX(POA_GC_2025!$BD:$BD,MATCH($B63,POA_GC_2025!$A:$A,0)))</f>
        <v>869825.39999999979</v>
      </c>
      <c r="AH63" s="316" t="str">
        <f>IF($B63="","",INDEX(POA_GC_2025!$B:$B,MATCH($B63,POA_GC_2025!$A:$A,0)))</f>
        <v>HOSPITAL GENERAL DE CHONE</v>
      </c>
    </row>
    <row r="64" spans="1:34">
      <c r="A64" s="291" t="s">
        <v>267</v>
      </c>
      <c r="B64" s="100" t="s">
        <v>2697</v>
      </c>
      <c r="C64" s="257"/>
      <c r="D64" s="290">
        <v>46039</v>
      </c>
      <c r="E64" s="257"/>
      <c r="F64" s="290"/>
      <c r="G64" s="257" t="s">
        <v>349</v>
      </c>
      <c r="H64" s="289" t="str">
        <f>IF($B64="","",INDEX(POA_GC_2025!$O:$O,MATCH($B64,POA_GC_2025!$A:$A,0)))</f>
        <v>SIN PROYECTO</v>
      </c>
      <c r="I64" s="292" t="str">
        <f>IF($B64="","",INDEX(POA_GC_2025!$C:$C,MATCH($B64,POA_GC_2025!$A:$A,0)))</f>
        <v>PAGO DE FONDOS DE RESERVA</v>
      </c>
      <c r="J64" s="293" t="str">
        <f>IF($B64="","",INDEX(POA_GC_2025!$B:$B,MATCH($B64,POA_GC_2025!$A:$A,0)))</f>
        <v>HOSPITAL GENERAL DE CHONE</v>
      </c>
      <c r="K64" s="294" t="str">
        <f>IF($B64="","",INDEX(POA_GC_2025!$E:$E,MATCH($B64,POA_GC_2025!$A:$A,0)))</f>
        <v>90</v>
      </c>
      <c r="L64" s="293" t="str">
        <f>IF($B64="","",INDEX(POA_GC_2025!$W:$W,MATCH($B64,POA_GC_2025!$A:$A,0)))</f>
        <v>DISTRIBUTIVOS DE SUELDOS Y SALARIOS DEL PERSONAL</v>
      </c>
      <c r="M64" s="293" t="str">
        <f>IF($B64="","",INDEX(POA_GC_2025!$F:$F,MATCH($B64,POA_GC_2025!$A:$A,0)))</f>
        <v>000</v>
      </c>
      <c r="N64" s="293" t="str">
        <f>IF($B64="","",INDEX(POA_GC_2025!$V:$V,MATCH($B64,POA_GC_2025!$A:$A,0)))</f>
        <v>PROGRAMAR, DIRIGIR, CONTROLAR LA GESTIÒN DE LOS RECURSOS ASIGNADOS A SU CARGO Y EVALUAR SU ADECUADA UTILIZACIÒN PARA PROVEER SU CARTERA DE SERVICIOS, MEDIANTE EL PLAN OPERATIVO ANUAL Y EL COMPROMISO DE GESTION EN FUNCIÒN DE RESULTADOS DE IMPACTO SOCIAL</v>
      </c>
      <c r="O64" s="293" t="str">
        <f>IF($B64="","",INDEX(POA_GC_2025!$W:$W,MATCH($B64,POA_GC_2025!$A:$A,0)))</f>
        <v>DISTRIBUTIVOS DE SUELDOS Y SALARIOS DEL PERSONAL</v>
      </c>
      <c r="P64" s="292">
        <f>IF($B64="","",INDEX(POA_GC_2025!$H:$H,MATCH($B64,POA_GC_2025!$A:$A,0)))</f>
        <v>510602</v>
      </c>
      <c r="Q64" s="292" t="str">
        <f>IF($B64="","",INDEX(POA_GC_2025!$I:$I,MATCH($B64,POA_GC_2025!$A:$A,0)))</f>
        <v>1300</v>
      </c>
      <c r="R64" s="292" t="str">
        <f>IF($B64="","",INDEX(POA_GC_2025!$J:$J,MATCH($B64,POA_GC_2025!$A:$A,0)))</f>
        <v>001</v>
      </c>
      <c r="S64" s="292" t="str">
        <f>IF($B64="","",INDEX(POA_GC_2025!$K:$K,MATCH($B64,POA_GC_2025!$A:$A,0)))</f>
        <v>0000</v>
      </c>
      <c r="T64" s="292" t="str">
        <f>IF($B64="","",INDEX(POA_GC_2025!$L:$L,MATCH($B64,POA_GC_2025!$A:$A,0)))</f>
        <v>0000</v>
      </c>
      <c r="U64" s="299">
        <f t="shared" si="12"/>
        <v>8214.51</v>
      </c>
      <c r="V64" s="299">
        <f t="shared" si="13"/>
        <v>0</v>
      </c>
      <c r="W64" s="312">
        <v>8214.51</v>
      </c>
      <c r="X64" s="301">
        <v>0</v>
      </c>
      <c r="Y64" s="312">
        <v>0</v>
      </c>
      <c r="Z64" s="308">
        <v>0</v>
      </c>
      <c r="AA64" s="309" t="s">
        <v>41</v>
      </c>
      <c r="AB64" s="187">
        <v>5</v>
      </c>
      <c r="AC64" s="187"/>
      <c r="AD64" s="187" t="s">
        <v>2540</v>
      </c>
      <c r="AE64" s="311">
        <f>IF($B64="","",INDEX(POA_GC_2025!$BD:$BD,MATCH($B64,POA_GC_2025!$A:$A,0)))</f>
        <v>724802.85999999987</v>
      </c>
      <c r="AF64" s="311">
        <v>0</v>
      </c>
      <c r="AG64" s="311">
        <f>IF($B64="","",INDEX(POA_GC_2025!$BD:$BD,MATCH($B64,POA_GC_2025!$A:$A,0)))</f>
        <v>724802.85999999987</v>
      </c>
      <c r="AH64" s="316" t="str">
        <f>IF($B64="","",INDEX(POA_GC_2025!$B:$B,MATCH($B64,POA_GC_2025!$A:$A,0)))</f>
        <v>HOSPITAL GENERAL DE CHONE</v>
      </c>
    </row>
    <row r="65" spans="1:34">
      <c r="A65" s="291" t="s">
        <v>267</v>
      </c>
      <c r="B65" s="100" t="s">
        <v>2769</v>
      </c>
      <c r="C65" s="257"/>
      <c r="D65" s="290">
        <v>46039</v>
      </c>
      <c r="E65" s="257"/>
      <c r="F65" s="290"/>
      <c r="G65" s="257" t="s">
        <v>349</v>
      </c>
      <c r="H65" s="289" t="str">
        <f>IF($B65="","",INDEX(POA_GC_2025!$O:$O,MATCH($B65,POA_GC_2025!$A:$A,0)))</f>
        <v>SIN PROYECTO</v>
      </c>
      <c r="I65" s="292" t="str">
        <f>IF($B65="","",INDEX(POA_GC_2025!$C:$C,MATCH($B65,POA_GC_2025!$A:$A,0)))</f>
        <v>PAGO DECONTRATOS OCASIONALES PARA EL CUMPLIMIENTO DEL SERVICIO RURAL</v>
      </c>
      <c r="J65" s="293" t="str">
        <f>IF($B65="","",INDEX(POA_GC_2025!$B:$B,MATCH($B65,POA_GC_2025!$A:$A,0)))</f>
        <v>HOSPITAL GENERAL DE CHONE</v>
      </c>
      <c r="K65" s="294" t="str">
        <f>IF($B65="","",INDEX(POA_GC_2025!$E:$E,MATCH($B65,POA_GC_2025!$A:$A,0)))</f>
        <v>90</v>
      </c>
      <c r="L65" s="293" t="str">
        <f>IF($B65="","",INDEX(POA_GC_2025!$W:$W,MATCH($B65,POA_GC_2025!$A:$A,0)))</f>
        <v>DISTRIBUTIVOS DE SUELDOS Y SALARIOS DEL PERSONAL</v>
      </c>
      <c r="M65" s="293" t="str">
        <f>IF($B65="","",INDEX(POA_GC_2025!$F:$F,MATCH($B65,POA_GC_2025!$A:$A,0)))</f>
        <v>000</v>
      </c>
      <c r="N65" s="293" t="str">
        <f>IF($B65="","",INDEX(POA_GC_2025!$V:$V,MATCH($B65,POA_GC_2025!$A:$A,0)))</f>
        <v>COORDINAR LA ELABORACION DEL PRESUPUESTO INSTITUCIONAL, SU TRAMITE, EJECUCION Y REVISION Y CORRECTIVOS, GESTIONAR FONDOS, PREPARAR PROYECTOS ESPECIALES Y ADMINISTRAR LA POLITICA SALARIAL Y DE CONTRATACION INSTITUCIONAL DE ACUERDO A LA NORMATIVA VIGENTE</v>
      </c>
      <c r="O65" s="293" t="str">
        <f>IF($B65="","",INDEX(POA_GC_2025!$W:$W,MATCH($B65,POA_GC_2025!$A:$A,0)))</f>
        <v>DISTRIBUTIVOS DE SUELDOS Y SALARIOS DEL PERSONAL</v>
      </c>
      <c r="P65" s="292">
        <f>IF($B65="","",INDEX(POA_GC_2025!$H:$H,MATCH($B65,POA_GC_2025!$A:$A,0)))</f>
        <v>510515</v>
      </c>
      <c r="Q65" s="292" t="str">
        <f>IF($B65="","",INDEX(POA_GC_2025!$I:$I,MATCH($B65,POA_GC_2025!$A:$A,0)))</f>
        <v>1300</v>
      </c>
      <c r="R65" s="292" t="str">
        <f>IF($B65="","",INDEX(POA_GC_2025!$J:$J,MATCH($B65,POA_GC_2025!$A:$A,0)))</f>
        <v>001</v>
      </c>
      <c r="S65" s="292" t="str">
        <f>IF($B65="","",INDEX(POA_GC_2025!$K:$K,MATCH($B65,POA_GC_2025!$A:$A,0)))</f>
        <v>0000</v>
      </c>
      <c r="T65" s="292" t="str">
        <f>IF($B65="","",INDEX(POA_GC_2025!$L:$L,MATCH($B65,POA_GC_2025!$A:$A,0)))</f>
        <v>0000</v>
      </c>
      <c r="U65" s="299">
        <f t="shared" si="12"/>
        <v>31692</v>
      </c>
      <c r="V65" s="299">
        <f t="shared" si="13"/>
        <v>0</v>
      </c>
      <c r="W65" s="312">
        <v>31692</v>
      </c>
      <c r="X65" s="301">
        <v>0</v>
      </c>
      <c r="Y65" s="312">
        <v>0</v>
      </c>
      <c r="Z65" s="308">
        <v>0</v>
      </c>
      <c r="AA65" s="309" t="s">
        <v>41</v>
      </c>
      <c r="AB65" s="187">
        <v>5</v>
      </c>
      <c r="AC65" s="187"/>
      <c r="AD65" s="187" t="s">
        <v>2540</v>
      </c>
      <c r="AE65" s="311">
        <f>IF($B65="","",INDEX(POA_GC_2025!$BD:$BD,MATCH($B65,POA_GC_2025!$A:$A,0)))</f>
        <v>49292</v>
      </c>
      <c r="AF65" s="311">
        <v>0</v>
      </c>
      <c r="AG65" s="311">
        <f>IF($B65="","",INDEX(POA_GC_2025!$BD:$BD,MATCH($B65,POA_GC_2025!$A:$A,0)))</f>
        <v>49292</v>
      </c>
      <c r="AH65" s="316" t="str">
        <f>IF($B65="","",INDEX(POA_GC_2025!$B:$B,MATCH($B65,POA_GC_2025!$A:$A,0)))</f>
        <v>HOSPITAL GENERAL DE CHONE</v>
      </c>
    </row>
    <row r="66" spans="1:34">
      <c r="A66" s="291" t="s">
        <v>267</v>
      </c>
      <c r="B66" s="100" t="s">
        <v>2770</v>
      </c>
      <c r="C66" s="257"/>
      <c r="D66" s="290">
        <v>46039</v>
      </c>
      <c r="E66" s="257"/>
      <c r="F66" s="290"/>
      <c r="G66" s="257" t="s">
        <v>349</v>
      </c>
      <c r="H66" s="289" t="str">
        <f>IF($B66="","",INDEX(POA_GC_2025!$O:$O,MATCH($B66,POA_GC_2025!$A:$A,0)))</f>
        <v>SIN PROYECTO</v>
      </c>
      <c r="I66" s="292" t="str">
        <f>IF($B66="","",INDEX(POA_GC_2025!$C:$C,MATCH($B66,POA_GC_2025!$A:$A,0)))</f>
        <v xml:space="preserve"> PAGO DE SERVICIOS PERSONALES POR DEVENGAMIENTO DE BECAS PROFESIONALES DE LA SALUD</v>
      </c>
      <c r="J66" s="293" t="str">
        <f>IF($B66="","",INDEX(POA_GC_2025!$B:$B,MATCH($B66,POA_GC_2025!$A:$A,0)))</f>
        <v>HOSPITAL GENERAL DE CHONE</v>
      </c>
      <c r="K66" s="294" t="str">
        <f>IF($B66="","",INDEX(POA_GC_2025!$E:$E,MATCH($B66,POA_GC_2025!$A:$A,0)))</f>
        <v>90</v>
      </c>
      <c r="L66" s="293" t="str">
        <f>IF($B66="","",INDEX(POA_GC_2025!$W:$W,MATCH($B66,POA_GC_2025!$A:$A,0)))</f>
        <v>DISTRIBUTIVOS DE SUELDOS Y SALARIOS DEL PERSONAL</v>
      </c>
      <c r="M66" s="293" t="str">
        <f>IF($B66="","",INDEX(POA_GC_2025!$F:$F,MATCH($B66,POA_GC_2025!$A:$A,0)))</f>
        <v>000</v>
      </c>
      <c r="N66" s="293" t="str">
        <f>IF($B66="","",INDEX(POA_GC_2025!$V:$V,MATCH($B66,POA_GC_2025!$A:$A,0)))</f>
        <v>COORDINAR LA ELABORACION DEL PRESUPUESTO INSTITUCIONAL, SU TRAMITE, EJECUCION Y REVISION Y CORRECTIVOS, GESTIONAR FONDOS, PREPARAR PROYECTOS ESPECIALES Y ADMINISTRAR LA POLITICA SALARIAL Y DE CONTRATACION INSTITUCIONAL DE ACUERDO A LA NORMATIVA VIGENTE</v>
      </c>
      <c r="O66" s="293" t="str">
        <f>IF($B66="","",INDEX(POA_GC_2025!$W:$W,MATCH($B66,POA_GC_2025!$A:$A,0)))</f>
        <v>DISTRIBUTIVOS DE SUELDOS Y SALARIOS DEL PERSONAL</v>
      </c>
      <c r="P66" s="292">
        <f>IF($B66="","",INDEX(POA_GC_2025!$H:$H,MATCH($B66,POA_GC_2025!$A:$A,0)))</f>
        <v>510516</v>
      </c>
      <c r="Q66" s="292" t="str">
        <f>IF($B66="","",INDEX(POA_GC_2025!$I:$I,MATCH($B66,POA_GC_2025!$A:$A,0)))</f>
        <v>1300</v>
      </c>
      <c r="R66" s="292" t="str">
        <f>IF($B66="","",INDEX(POA_GC_2025!$J:$J,MATCH($B66,POA_GC_2025!$A:$A,0)))</f>
        <v>001</v>
      </c>
      <c r="S66" s="292" t="str">
        <f>IF($B66="","",INDEX(POA_GC_2025!$K:$K,MATCH($B66,POA_GC_2025!$A:$A,0)))</f>
        <v>0000</v>
      </c>
      <c r="T66" s="292" t="str">
        <f>IF($B66="","",INDEX(POA_GC_2025!$L:$L,MATCH($B66,POA_GC_2025!$A:$A,0)))</f>
        <v>0000</v>
      </c>
      <c r="U66" s="299">
        <f t="shared" si="12"/>
        <v>63384</v>
      </c>
      <c r="V66" s="299">
        <f t="shared" si="13"/>
        <v>0</v>
      </c>
      <c r="W66" s="312">
        <v>63384</v>
      </c>
      <c r="X66" s="301">
        <v>0</v>
      </c>
      <c r="Y66" s="312">
        <v>0</v>
      </c>
      <c r="Z66" s="308">
        <v>0</v>
      </c>
      <c r="AA66" s="309" t="s">
        <v>41</v>
      </c>
      <c r="AB66" s="187">
        <v>5</v>
      </c>
      <c r="AC66" s="187"/>
      <c r="AD66" s="187" t="s">
        <v>2540</v>
      </c>
      <c r="AE66" s="311">
        <f>IF($B66="","",INDEX(POA_GC_2025!$BD:$BD,MATCH($B66,POA_GC_2025!$A:$A,0)))</f>
        <v>63384</v>
      </c>
      <c r="AF66" s="311">
        <v>0</v>
      </c>
      <c r="AG66" s="311">
        <f>IF($B66="","",INDEX(POA_GC_2025!$BD:$BD,MATCH($B66,POA_GC_2025!$A:$A,0)))</f>
        <v>63384</v>
      </c>
      <c r="AH66" s="316" t="str">
        <f>IF($B66="","",INDEX(POA_GC_2025!$B:$B,MATCH($B66,POA_GC_2025!$A:$A,0)))</f>
        <v>HOSPITAL GENERAL DE CHONE</v>
      </c>
    </row>
    <row r="67" spans="1:34">
      <c r="A67" s="291" t="s">
        <v>505</v>
      </c>
      <c r="B67" s="100" t="s">
        <v>2671</v>
      </c>
      <c r="C67" s="257"/>
      <c r="D67" s="290">
        <v>46039</v>
      </c>
      <c r="E67" s="257"/>
      <c r="F67" s="290"/>
      <c r="G67" s="257" t="s">
        <v>349</v>
      </c>
      <c r="H67" s="289" t="str">
        <f>IF($B67="","",INDEX(POA_GC_2025!$O:$O,MATCH($B67,POA_GC_2025!$A:$A,0)))</f>
        <v>SIN PROYECTO</v>
      </c>
      <c r="I67" s="292" t="str">
        <f>IF($B67="","",INDEX(POA_GC_2025!$C:$C,MATCH($B67,POA_GC_2025!$A:$A,0)))</f>
        <v>PAGO DE DECIMO TERCER SUELDO</v>
      </c>
      <c r="J67" s="293" t="str">
        <f>IF($B67="","",INDEX(POA_GC_2025!$B:$B,MATCH($B67,POA_GC_2025!$A:$A,0)))</f>
        <v>HOSPITAL GENERAL DE CHONE</v>
      </c>
      <c r="K67" s="294" t="str">
        <f>IF($B67="","",INDEX(POA_GC_2025!$E:$E,MATCH($B67,POA_GC_2025!$A:$A,0)))</f>
        <v>90</v>
      </c>
      <c r="L67" s="293" t="str">
        <f>IF($B67="","",INDEX(POA_GC_2025!$W:$W,MATCH($B67,POA_GC_2025!$A:$A,0)))</f>
        <v>DISTRIBUTIVOS DE SUELDOS Y SALARIOS DEL PERSONAL</v>
      </c>
      <c r="M67" s="293" t="str">
        <f>IF($B67="","",INDEX(POA_GC_2025!$F:$F,MATCH($B67,POA_GC_2025!$A:$A,0)))</f>
        <v>000</v>
      </c>
      <c r="N67" s="293" t="str">
        <f>IF($B67="","",INDEX(POA_GC_2025!$V:$V,MATCH($B67,POA_GC_2025!$A:$A,0)))</f>
        <v>COORDINAR LA ELABORACION DEL PRESUPUESTO INSTITUCIONAL, SU TRAMITE, EJECUCION Y REVISION Y CORRECTIVOS, GESTIONAR FONDOS, PREPARAR PROYECTOS ESPECIALES Y ADMINISTRAR LA POLITICA SALARIAL Y DE CONTRATACION INSTITUCIONAL DE ACUERDO A LA NORMATIVA VIGENTE</v>
      </c>
      <c r="O67" s="293" t="str">
        <f>IF($B67="","",INDEX(POA_GC_2025!$W:$W,MATCH($B67,POA_GC_2025!$A:$A,0)))</f>
        <v>DISTRIBUTIVOS DE SUELDOS Y SALARIOS DEL PERSONAL</v>
      </c>
      <c r="P67" s="292">
        <f>IF($B67="","",INDEX(POA_GC_2025!$H:$H,MATCH($B67,POA_GC_2025!$A:$A,0)))</f>
        <v>510203</v>
      </c>
      <c r="Q67" s="292" t="str">
        <f>IF($B67="","",INDEX(POA_GC_2025!$I:$I,MATCH($B67,POA_GC_2025!$A:$A,0)))</f>
        <v>1300</v>
      </c>
      <c r="R67" s="292" t="str">
        <f>IF($B67="","",INDEX(POA_GC_2025!$J:$J,MATCH($B67,POA_GC_2025!$A:$A,0)))</f>
        <v>001</v>
      </c>
      <c r="S67" s="292" t="str">
        <f>IF($B67="","",INDEX(POA_GC_2025!$K:$K,MATCH($B67,POA_GC_2025!$A:$A,0)))</f>
        <v>0000</v>
      </c>
      <c r="T67" s="292" t="str">
        <f>IF($B67="","",INDEX(POA_GC_2025!$L:$L,MATCH($B67,POA_GC_2025!$A:$A,0)))</f>
        <v>0000</v>
      </c>
      <c r="U67" s="299">
        <f t="shared" si="12"/>
        <v>0</v>
      </c>
      <c r="V67" s="299">
        <f t="shared" si="13"/>
        <v>10355.200000000001</v>
      </c>
      <c r="W67" s="312">
        <v>0</v>
      </c>
      <c r="X67" s="301">
        <v>0</v>
      </c>
      <c r="Y67" s="301">
        <v>10355.200000000001</v>
      </c>
      <c r="Z67" s="308">
        <v>0</v>
      </c>
      <c r="AA67" s="309" t="s">
        <v>41</v>
      </c>
      <c r="AB67" s="187">
        <v>6</v>
      </c>
      <c r="AC67" s="187"/>
      <c r="AD67" s="187" t="s">
        <v>2540</v>
      </c>
      <c r="AE67" s="311">
        <f>IF($B67="","",INDEX(POA_GC_2025!$BD:$BD,MATCH($B67,POA_GC_2025!$A:$A,0)))</f>
        <v>0</v>
      </c>
      <c r="AF67" s="311">
        <v>0</v>
      </c>
      <c r="AG67" s="311">
        <f>IF($B67="","",INDEX(POA_GC_2025!$BD:$BD,MATCH($B67,POA_GC_2025!$A:$A,0)))</f>
        <v>0</v>
      </c>
      <c r="AH67" s="316" t="str">
        <f>IF($B67="","",INDEX(POA_GC_2025!$B:$B,MATCH($B67,POA_GC_2025!$A:$A,0)))</f>
        <v>HOSPITAL GENERAL DE CHONE</v>
      </c>
    </row>
    <row r="68" spans="1:34">
      <c r="A68" s="291" t="s">
        <v>505</v>
      </c>
      <c r="B68" s="100" t="s">
        <v>2672</v>
      </c>
      <c r="C68" s="257"/>
      <c r="D68" s="290">
        <v>46039</v>
      </c>
      <c r="E68" s="257"/>
      <c r="F68" s="290"/>
      <c r="G68" s="257" t="s">
        <v>349</v>
      </c>
      <c r="H68" s="289" t="str">
        <f>IF($B68="","",INDEX(POA_GC_2025!$O:$O,MATCH($B68,POA_GC_2025!$A:$A,0)))</f>
        <v>SIN PROYECTO</v>
      </c>
      <c r="I68" s="292" t="str">
        <f>IF($B68="","",INDEX(POA_GC_2025!$C:$C,MATCH($B68,POA_GC_2025!$A:$A,0)))</f>
        <v xml:space="preserve"> PAGO DE DECIMO CUARTO SUELDO</v>
      </c>
      <c r="J68" s="293" t="str">
        <f>IF($B68="","",INDEX(POA_GC_2025!$B:$B,MATCH($B68,POA_GC_2025!$A:$A,0)))</f>
        <v>HOSPITAL GENERAL DE CHONE</v>
      </c>
      <c r="K68" s="294" t="str">
        <f>IF($B68="","",INDEX(POA_GC_2025!$E:$E,MATCH($B68,POA_GC_2025!$A:$A,0)))</f>
        <v>90</v>
      </c>
      <c r="L68" s="293" t="str">
        <f>IF($B68="","",INDEX(POA_GC_2025!$W:$W,MATCH($B68,POA_GC_2025!$A:$A,0)))</f>
        <v>DISTRIBUTIVOS DE SUELDOS Y SALARIOS DEL PERSONAL</v>
      </c>
      <c r="M68" s="293" t="str">
        <f>IF($B68="","",INDEX(POA_GC_2025!$F:$F,MATCH($B68,POA_GC_2025!$A:$A,0)))</f>
        <v>000</v>
      </c>
      <c r="N68" s="293" t="str">
        <f>IF($B68="","",INDEX(POA_GC_2025!$V:$V,MATCH($B68,POA_GC_2025!$A:$A,0)))</f>
        <v>COORDINAR LA ELABORACION DEL PRESUPUESTO INSTITUCIONAL, SU TRAMITE, EJECUCION Y REVISION Y CORRECTIVOS, GESTIONAR FONDOS, PREPARAR PROYECTOS ESPECIALES Y ADMINISTRAR LA POLITICA SALARIAL Y DE CONTRATACION INSTITUCIONAL DE ACUERDO A LA NORMATIVA VIGENTE</v>
      </c>
      <c r="O68" s="293" t="str">
        <f>IF($B68="","",INDEX(POA_GC_2025!$W:$W,MATCH($B68,POA_GC_2025!$A:$A,0)))</f>
        <v>DISTRIBUTIVOS DE SUELDOS Y SALARIOS DEL PERSONAL</v>
      </c>
      <c r="P68" s="292">
        <f>IF($B68="","",INDEX(POA_GC_2025!$H:$H,MATCH($B68,POA_GC_2025!$A:$A,0)))</f>
        <v>510204</v>
      </c>
      <c r="Q68" s="292" t="str">
        <f>IF($B68="","",INDEX(POA_GC_2025!$I:$I,MATCH($B68,POA_GC_2025!$A:$A,0)))</f>
        <v>1300</v>
      </c>
      <c r="R68" s="292" t="str">
        <f>IF($B68="","",INDEX(POA_GC_2025!$J:$J,MATCH($B68,POA_GC_2025!$A:$A,0)))</f>
        <v>001</v>
      </c>
      <c r="S68" s="292" t="str">
        <f>IF($B68="","",INDEX(POA_GC_2025!$K:$K,MATCH($B68,POA_GC_2025!$A:$A,0)))</f>
        <v>0000</v>
      </c>
      <c r="T68" s="292" t="str">
        <f>IF($B68="","",INDEX(POA_GC_2025!$L:$L,MATCH($B68,POA_GC_2025!$A:$A,0)))</f>
        <v>0000</v>
      </c>
      <c r="U68" s="299">
        <f t="shared" si="12"/>
        <v>0</v>
      </c>
      <c r="V68" s="299">
        <f t="shared" si="13"/>
        <v>1370.04</v>
      </c>
      <c r="W68" s="312">
        <v>0</v>
      </c>
      <c r="X68" s="301">
        <v>0</v>
      </c>
      <c r="Y68" s="301">
        <v>1370.04</v>
      </c>
      <c r="Z68" s="308">
        <v>0</v>
      </c>
      <c r="AA68" s="309" t="s">
        <v>41</v>
      </c>
      <c r="AB68" s="187">
        <v>6</v>
      </c>
      <c r="AC68" s="187"/>
      <c r="AD68" s="187" t="s">
        <v>2540</v>
      </c>
      <c r="AE68" s="311">
        <f>IF($B68="","",INDEX(POA_GC_2025!$BD:$BD,MATCH($B68,POA_GC_2025!$A:$A,0)))</f>
        <v>0</v>
      </c>
      <c r="AF68" s="311">
        <v>0</v>
      </c>
      <c r="AG68" s="311">
        <f>IF($B68="","",INDEX(POA_GC_2025!$BD:$BD,MATCH($B68,POA_GC_2025!$A:$A,0)))</f>
        <v>0</v>
      </c>
      <c r="AH68" s="316" t="str">
        <f>IF($B68="","",INDEX(POA_GC_2025!$B:$B,MATCH($B68,POA_GC_2025!$A:$A,0)))</f>
        <v>HOSPITAL GENERAL DE CHONE</v>
      </c>
    </row>
    <row r="69" spans="1:34">
      <c r="A69" s="291" t="s">
        <v>505</v>
      </c>
      <c r="B69" s="100" t="s">
        <v>2673</v>
      </c>
      <c r="C69" s="257"/>
      <c r="D69" s="290">
        <v>46039</v>
      </c>
      <c r="E69" s="257"/>
      <c r="F69" s="290"/>
      <c r="G69" s="257" t="s">
        <v>349</v>
      </c>
      <c r="H69" s="289" t="str">
        <f>IF($B69="","",INDEX(POA_GC_2025!$O:$O,MATCH($B69,POA_GC_2025!$A:$A,0)))</f>
        <v>SIN PROYECTO</v>
      </c>
      <c r="I69" s="292" t="str">
        <f>IF($B69="","",INDEX(POA_GC_2025!$C:$C,MATCH($B69,POA_GC_2025!$A:$A,0)))</f>
        <v>PAGO DECONTRATOS OCASIONALES PARA EL CUMPLIMIENTO DEL SERVICIO RURAL</v>
      </c>
      <c r="J69" s="293" t="str">
        <f>IF($B69="","",INDEX(POA_GC_2025!$B:$B,MATCH($B69,POA_GC_2025!$A:$A,0)))</f>
        <v>HOSPITAL GENERAL DE CHONE</v>
      </c>
      <c r="K69" s="294" t="str">
        <f>IF($B69="","",INDEX(POA_GC_2025!$E:$E,MATCH($B69,POA_GC_2025!$A:$A,0)))</f>
        <v>90</v>
      </c>
      <c r="L69" s="293" t="str">
        <f>IF($B69="","",INDEX(POA_GC_2025!$W:$W,MATCH($B69,POA_GC_2025!$A:$A,0)))</f>
        <v>DISTRIBUTIVOS DE SUELDOS Y SALARIOS DEL PERSONAL</v>
      </c>
      <c r="M69" s="293" t="str">
        <f>IF($B69="","",INDEX(POA_GC_2025!$F:$F,MATCH($B69,POA_GC_2025!$A:$A,0)))</f>
        <v>000</v>
      </c>
      <c r="N69" s="293" t="str">
        <f>IF($B69="","",INDEX(POA_GC_2025!$V:$V,MATCH($B69,POA_GC_2025!$A:$A,0)))</f>
        <v>COORDINAR LA ELABORACION DEL PRESUPUESTO INSTITUCIONAL, SU TRAMITE, EJECUCION Y REVISION Y CORRECTIVOS, GESTIONAR FONDOS, PREPARAR PROYECTOS ESPECIALES Y ADMINISTRAR LA POLITICA SALARIAL Y DE CONTRATACION INSTITUCIONAL DE ACUERDO A LA NORMATIVA VIGENTE</v>
      </c>
      <c r="O69" s="293" t="str">
        <f>IF($B69="","",INDEX(POA_GC_2025!$W:$W,MATCH($B69,POA_GC_2025!$A:$A,0)))</f>
        <v>DISTRIBUTIVOS DE SUELDOS Y SALARIOS DEL PERSONAL</v>
      </c>
      <c r="P69" s="292">
        <f>IF($B69="","",INDEX(POA_GC_2025!$H:$H,MATCH($B69,POA_GC_2025!$A:$A,0)))</f>
        <v>510515</v>
      </c>
      <c r="Q69" s="292" t="str">
        <f>IF($B69="","",INDEX(POA_GC_2025!$I:$I,MATCH($B69,POA_GC_2025!$A:$A,0)))</f>
        <v>1300</v>
      </c>
      <c r="R69" s="292" t="str">
        <f>IF($B69="","",INDEX(POA_GC_2025!$J:$J,MATCH($B69,POA_GC_2025!$A:$A,0)))</f>
        <v>001</v>
      </c>
      <c r="S69" s="292" t="str">
        <f>IF($B69="","",INDEX(POA_GC_2025!$K:$K,MATCH($B69,POA_GC_2025!$A:$A,0)))</f>
        <v>0000</v>
      </c>
      <c r="T69" s="292" t="str">
        <f>IF($B69="","",INDEX(POA_GC_2025!$L:$L,MATCH($B69,POA_GC_2025!$A:$A,0)))</f>
        <v>0000</v>
      </c>
      <c r="U69" s="299">
        <f t="shared" si="12"/>
        <v>0</v>
      </c>
      <c r="V69" s="299">
        <f t="shared" si="13"/>
        <v>15840</v>
      </c>
      <c r="W69" s="312">
        <v>0</v>
      </c>
      <c r="X69" s="301">
        <v>0</v>
      </c>
      <c r="Y69" s="301">
        <v>15840</v>
      </c>
      <c r="Z69" s="308">
        <v>0</v>
      </c>
      <c r="AA69" s="309" t="s">
        <v>41</v>
      </c>
      <c r="AB69" s="187">
        <v>6</v>
      </c>
      <c r="AC69" s="187"/>
      <c r="AD69" s="187" t="s">
        <v>2540</v>
      </c>
      <c r="AE69" s="311">
        <f>IF($B69="","",INDEX(POA_GC_2025!$BD:$BD,MATCH($B69,POA_GC_2025!$A:$A,0)))</f>
        <v>0</v>
      </c>
      <c r="AF69" s="311">
        <v>0</v>
      </c>
      <c r="AG69" s="311">
        <f>IF($B69="","",INDEX(POA_GC_2025!$BD:$BD,MATCH($B69,POA_GC_2025!$A:$A,0)))</f>
        <v>0</v>
      </c>
      <c r="AH69" s="316" t="str">
        <f>IF($B69="","",INDEX(POA_GC_2025!$B:$B,MATCH($B69,POA_GC_2025!$A:$A,0)))</f>
        <v>HOSPITAL GENERAL DE CHONE</v>
      </c>
    </row>
    <row r="70" spans="1:34">
      <c r="A70" s="291" t="s">
        <v>505</v>
      </c>
      <c r="B70" s="100" t="s">
        <v>2674</v>
      </c>
      <c r="C70" s="257"/>
      <c r="D70" s="290">
        <v>46039</v>
      </c>
      <c r="E70" s="257"/>
      <c r="F70" s="290"/>
      <c r="G70" s="257" t="s">
        <v>349</v>
      </c>
      <c r="H70" s="289" t="str">
        <f>IF($B70="","",INDEX(POA_GC_2025!$O:$O,MATCH($B70,POA_GC_2025!$A:$A,0)))</f>
        <v>SIN PROYECTO</v>
      </c>
      <c r="I70" s="292" t="str">
        <f>IF($B70="","",INDEX(POA_GC_2025!$C:$C,MATCH($B70,POA_GC_2025!$A:$A,0)))</f>
        <v xml:space="preserve"> PAGO DE SERVICIOS PERSONALES POR DEVENGAMIENTO DE BECAS PROFESIONALES DE LA SALUD</v>
      </c>
      <c r="J70" s="293" t="str">
        <f>IF($B70="","",INDEX(POA_GC_2025!$B:$B,MATCH($B70,POA_GC_2025!$A:$A,0)))</f>
        <v>HOSPITAL GENERAL DE CHONE</v>
      </c>
      <c r="K70" s="294" t="str">
        <f>IF($B70="","",INDEX(POA_GC_2025!$E:$E,MATCH($B70,POA_GC_2025!$A:$A,0)))</f>
        <v>90</v>
      </c>
      <c r="L70" s="293" t="str">
        <f>IF($B70="","",INDEX(POA_GC_2025!$W:$W,MATCH($B70,POA_GC_2025!$A:$A,0)))</f>
        <v>DISTRIBUTIVOS DE SUELDOS Y SALARIOS DEL PERSONAL</v>
      </c>
      <c r="M70" s="293" t="str">
        <f>IF($B70="","",INDEX(POA_GC_2025!$F:$F,MATCH($B70,POA_GC_2025!$A:$A,0)))</f>
        <v>000</v>
      </c>
      <c r="N70" s="293" t="str">
        <f>IF($B70="","",INDEX(POA_GC_2025!$V:$V,MATCH($B70,POA_GC_2025!$A:$A,0)))</f>
        <v>COORDINAR LA ELABORACION DEL PRESUPUESTO INSTITUCIONAL, SU TRAMITE, EJECUCION Y REVISION Y CORRECTIVOS, GESTIONAR FONDOS, PREPARAR PROYECTOS ESPECIALES Y ADMINISTRAR LA POLITICA SALARIAL Y DE CONTRATACION INSTITUCIONAL DE ACUERDO A LA NORMATIVA VIGENTE</v>
      </c>
      <c r="O70" s="293" t="str">
        <f>IF($B70="","",INDEX(POA_GC_2025!$W:$W,MATCH($B70,POA_GC_2025!$A:$A,0)))</f>
        <v>DISTRIBUTIVOS DE SUELDOS Y SALARIOS DEL PERSONAL</v>
      </c>
      <c r="P70" s="292">
        <f>IF($B70="","",INDEX(POA_GC_2025!$H:$H,MATCH($B70,POA_GC_2025!$A:$A,0)))</f>
        <v>510516</v>
      </c>
      <c r="Q70" s="292" t="str">
        <f>IF($B70="","",INDEX(POA_GC_2025!$I:$I,MATCH($B70,POA_GC_2025!$A:$A,0)))</f>
        <v>1300</v>
      </c>
      <c r="R70" s="292" t="str">
        <f>IF($B70="","",INDEX(POA_GC_2025!$J:$J,MATCH($B70,POA_GC_2025!$A:$A,0)))</f>
        <v>001</v>
      </c>
      <c r="S70" s="292" t="str">
        <f>IF($B70="","",INDEX(POA_GC_2025!$K:$K,MATCH($B70,POA_GC_2025!$A:$A,0)))</f>
        <v>0000</v>
      </c>
      <c r="T70" s="292" t="str">
        <f>IF($B70="","",INDEX(POA_GC_2025!$L:$L,MATCH($B70,POA_GC_2025!$A:$A,0)))</f>
        <v>0000</v>
      </c>
      <c r="U70" s="299">
        <f t="shared" si="12"/>
        <v>0</v>
      </c>
      <c r="V70" s="299">
        <f t="shared" si="13"/>
        <v>63384</v>
      </c>
      <c r="W70" s="312">
        <v>0</v>
      </c>
      <c r="X70" s="301">
        <v>0</v>
      </c>
      <c r="Y70" s="301">
        <v>63384</v>
      </c>
      <c r="Z70" s="308">
        <v>0</v>
      </c>
      <c r="AA70" s="309" t="s">
        <v>41</v>
      </c>
      <c r="AB70" s="187">
        <v>6</v>
      </c>
      <c r="AC70" s="187"/>
      <c r="AD70" s="187" t="s">
        <v>2540</v>
      </c>
      <c r="AE70" s="311">
        <f>IF($B70="","",INDEX(POA_GC_2025!$BD:$BD,MATCH($B70,POA_GC_2025!$A:$A,0)))</f>
        <v>0</v>
      </c>
      <c r="AF70" s="311">
        <v>0</v>
      </c>
      <c r="AG70" s="311">
        <f>IF($B70="","",INDEX(POA_GC_2025!$BD:$BD,MATCH($B70,POA_GC_2025!$A:$A,0)))</f>
        <v>0</v>
      </c>
      <c r="AH70" s="316" t="str">
        <f>IF($B70="","",INDEX(POA_GC_2025!$B:$B,MATCH($B70,POA_GC_2025!$A:$A,0)))</f>
        <v>HOSPITAL GENERAL DE CHONE</v>
      </c>
    </row>
    <row r="71" spans="1:34">
      <c r="A71" s="291" t="s">
        <v>505</v>
      </c>
      <c r="B71" s="100" t="s">
        <v>2675</v>
      </c>
      <c r="C71" s="257"/>
      <c r="D71" s="290">
        <v>46039</v>
      </c>
      <c r="E71" s="257"/>
      <c r="F71" s="290"/>
      <c r="G71" s="257" t="s">
        <v>349</v>
      </c>
      <c r="H71" s="289" t="str">
        <f>IF($B71="","",INDEX(POA_GC_2025!$O:$O,MATCH($B71,POA_GC_2025!$A:$A,0)))</f>
        <v>SIN PROYECTO</v>
      </c>
      <c r="I71" s="292" t="str">
        <f>IF($B71="","",INDEX(POA_GC_2025!$C:$C,MATCH($B71,POA_GC_2025!$A:$A,0)))</f>
        <v>PAGO DESERVICIOS PERSONALES POR CONTRATO A PROFESIONALES DE LA SALUD</v>
      </c>
      <c r="J71" s="293" t="str">
        <f>IF($B71="","",INDEX(POA_GC_2025!$B:$B,MATCH($B71,POA_GC_2025!$A:$A,0)))</f>
        <v>HOSPITAL GENERAL DE CHONE</v>
      </c>
      <c r="K71" s="294" t="str">
        <f>IF($B71="","",INDEX(POA_GC_2025!$E:$E,MATCH($B71,POA_GC_2025!$A:$A,0)))</f>
        <v>90</v>
      </c>
      <c r="L71" s="293" t="str">
        <f>IF($B71="","",INDEX(POA_GC_2025!$W:$W,MATCH($B71,POA_GC_2025!$A:$A,0)))</f>
        <v>INFORMES DE CONTRATOS DE SERVICIOS OCASIONALES Y PROFESIONALES</v>
      </c>
      <c r="M71" s="293" t="str">
        <f>IF($B71="","",INDEX(POA_GC_2025!$F:$F,MATCH($B71,POA_GC_2025!$A:$A,0)))</f>
        <v>000</v>
      </c>
      <c r="N71" s="293" t="str">
        <f>IF($B71="","",INDEX(POA_GC_2025!$V:$V,MATCH($B71,POA_GC_2025!$A:$A,0)))</f>
        <v>COORDINAR LA ELABORACION DEL PRESUPUESTO INSTITUCIONAL, SU TRAMITE, EJECUCION Y REVISION Y CORRECTIVOS, GESTIONAR FONDOS, PREPARAR PROYECTOS ESPECIALES Y ADMINISTRAR LA POLITICA SALARIAL Y DE CONTRATACION INSTITUCIONAL DE ACUERDO A LA NORMATIVA VIGENTE</v>
      </c>
      <c r="O71" s="293" t="str">
        <f>IF($B71="","",INDEX(POA_GC_2025!$W:$W,MATCH($B71,POA_GC_2025!$A:$A,0)))</f>
        <v>INFORMES DE CONTRATOS DE SERVICIOS OCASIONALES Y PROFESIONALES</v>
      </c>
      <c r="P71" s="292">
        <f>IF($B71="","",INDEX(POA_GC_2025!$H:$H,MATCH($B71,POA_GC_2025!$A:$A,0)))</f>
        <v>510517</v>
      </c>
      <c r="Q71" s="292" t="str">
        <f>IF($B71="","",INDEX(POA_GC_2025!$I:$I,MATCH($B71,POA_GC_2025!$A:$A,0)))</f>
        <v>1300</v>
      </c>
      <c r="R71" s="292" t="str">
        <f>IF($B71="","",INDEX(POA_GC_2025!$J:$J,MATCH($B71,POA_GC_2025!$A:$A,0)))</f>
        <v>001</v>
      </c>
      <c r="S71" s="292" t="str">
        <f>IF($B71="","",INDEX(POA_GC_2025!$K:$K,MATCH($B71,POA_GC_2025!$A:$A,0)))</f>
        <v>0000</v>
      </c>
      <c r="T71" s="292" t="str">
        <f>IF($B71="","",INDEX(POA_GC_2025!$L:$L,MATCH($B71,POA_GC_2025!$A:$A,0)))</f>
        <v>0000</v>
      </c>
      <c r="U71" s="299">
        <f t="shared" si="12"/>
        <v>0</v>
      </c>
      <c r="V71" s="299">
        <f t="shared" si="13"/>
        <v>5269.38</v>
      </c>
      <c r="W71" s="312">
        <v>0</v>
      </c>
      <c r="X71" s="301">
        <v>0</v>
      </c>
      <c r="Y71" s="301">
        <v>5269.38</v>
      </c>
      <c r="Z71" s="308">
        <v>0</v>
      </c>
      <c r="AA71" s="309" t="s">
        <v>41</v>
      </c>
      <c r="AB71" s="187">
        <v>6</v>
      </c>
      <c r="AC71" s="187"/>
      <c r="AD71" s="187" t="s">
        <v>2540</v>
      </c>
      <c r="AE71" s="311">
        <f>IF($B71="","",INDEX(POA_GC_2025!$BD:$BD,MATCH($B71,POA_GC_2025!$A:$A,0)))</f>
        <v>0</v>
      </c>
      <c r="AF71" s="311">
        <v>0</v>
      </c>
      <c r="AG71" s="311">
        <f>IF($B71="","",INDEX(POA_GC_2025!$BD:$BD,MATCH($B71,POA_GC_2025!$A:$A,0)))</f>
        <v>0</v>
      </c>
      <c r="AH71" s="316" t="str">
        <f>IF($B71="","",INDEX(POA_GC_2025!$B:$B,MATCH($B71,POA_GC_2025!$A:$A,0)))</f>
        <v>HOSPITAL GENERAL DE CHONE</v>
      </c>
    </row>
    <row r="72" spans="1:34">
      <c r="A72" s="291" t="s">
        <v>505</v>
      </c>
      <c r="B72" s="100" t="s">
        <v>2676</v>
      </c>
      <c r="C72" s="257"/>
      <c r="D72" s="290">
        <v>46039</v>
      </c>
      <c r="E72" s="257"/>
      <c r="F72" s="290"/>
      <c r="G72" s="257" t="s">
        <v>349</v>
      </c>
      <c r="H72" s="289" t="str">
        <f>IF($B72="","",INDEX(POA_GC_2025!$O:$O,MATCH($B72,POA_GC_2025!$A:$A,0)))</f>
        <v>SIN PROYECTO</v>
      </c>
      <c r="I72" s="292" t="str">
        <f>IF($B72="","",INDEX(POA_GC_2025!$C:$C,MATCH($B72,POA_GC_2025!$A:$A,0)))</f>
        <v>PAGO DE APORTE PATRONAL</v>
      </c>
      <c r="J72" s="293" t="str">
        <f>IF($B72="","",INDEX(POA_GC_2025!$B:$B,MATCH($B72,POA_GC_2025!$A:$A,0)))</f>
        <v>HOSPITAL GENERAL DE CHONE</v>
      </c>
      <c r="K72" s="294" t="str">
        <f>IF($B72="","",INDEX(POA_GC_2025!$E:$E,MATCH($B72,POA_GC_2025!$A:$A,0)))</f>
        <v>90</v>
      </c>
      <c r="L72" s="293" t="str">
        <f>IF($B72="","",INDEX(POA_GC_2025!$W:$W,MATCH($B72,POA_GC_2025!$A:$A,0)))</f>
        <v>DISTRIBUTIVOS DE SUELDOS Y SALARIOS DEL PERSONAL</v>
      </c>
      <c r="M72" s="293" t="str">
        <f>IF($B72="","",INDEX(POA_GC_2025!$F:$F,MATCH($B72,POA_GC_2025!$A:$A,0)))</f>
        <v>000</v>
      </c>
      <c r="N72" s="293" t="str">
        <f>IF($B72="","",INDEX(POA_GC_2025!$V:$V,MATCH($B72,POA_GC_2025!$A:$A,0)))</f>
        <v>PROGRAMAR, DIRIGIR, CONTROLAR LA GESTIÒN DE LOS RECURSOS ASIGNADOS A SU CARGO Y EVALUAR SU ADECUADA UTILIZACIÒN PARA PROVEER SU CARTERA DE SERVICIOS, MEDIANTE EL PLAN OPERATIVO ANUAL Y EL COMPROMISO DE GESTION EN FUNCIÒN DE RESULTADOS DE IMPACTO SOCIAL</v>
      </c>
      <c r="O72" s="293" t="str">
        <f>IF($B72="","",INDEX(POA_GC_2025!$W:$W,MATCH($B72,POA_GC_2025!$A:$A,0)))</f>
        <v>DISTRIBUTIVOS DE SUELDOS Y SALARIOS DEL PERSONAL</v>
      </c>
      <c r="P72" s="292">
        <f>IF($B72="","",INDEX(POA_GC_2025!$H:$H,MATCH($B72,POA_GC_2025!$A:$A,0)))</f>
        <v>510601</v>
      </c>
      <c r="Q72" s="292" t="str">
        <f>IF($B72="","",INDEX(POA_GC_2025!$I:$I,MATCH($B72,POA_GC_2025!$A:$A,0)))</f>
        <v>1300</v>
      </c>
      <c r="R72" s="292" t="str">
        <f>IF($B72="","",INDEX(POA_GC_2025!$J:$J,MATCH($B72,POA_GC_2025!$A:$A,0)))</f>
        <v>001</v>
      </c>
      <c r="S72" s="292" t="str">
        <f>IF($B72="","",INDEX(POA_GC_2025!$K:$K,MATCH($B72,POA_GC_2025!$A:$A,0)))</f>
        <v>0000</v>
      </c>
      <c r="T72" s="292" t="str">
        <f>IF($B72="","",INDEX(POA_GC_2025!$L:$L,MATCH($B72,POA_GC_2025!$A:$A,0)))</f>
        <v>0000</v>
      </c>
      <c r="U72" s="299">
        <f t="shared" si="12"/>
        <v>0</v>
      </c>
      <c r="V72" s="299">
        <f t="shared" si="13"/>
        <v>7831.95</v>
      </c>
      <c r="W72" s="312">
        <v>0</v>
      </c>
      <c r="X72" s="301">
        <v>0</v>
      </c>
      <c r="Y72" s="301">
        <v>7831.95</v>
      </c>
      <c r="Z72" s="308">
        <v>0</v>
      </c>
      <c r="AA72" s="309" t="s">
        <v>41</v>
      </c>
      <c r="AB72" s="187">
        <v>6</v>
      </c>
      <c r="AC72" s="187"/>
      <c r="AD72" s="187" t="s">
        <v>2540</v>
      </c>
      <c r="AE72" s="311">
        <f>IF($B72="","",INDEX(POA_GC_2025!$BD:$BD,MATCH($B72,POA_GC_2025!$A:$A,0)))</f>
        <v>0</v>
      </c>
      <c r="AF72" s="311">
        <v>0</v>
      </c>
      <c r="AG72" s="311">
        <f>IF($B72="","",INDEX(POA_GC_2025!$BD:$BD,MATCH($B72,POA_GC_2025!$A:$A,0)))</f>
        <v>0</v>
      </c>
      <c r="AH72" s="316" t="str">
        <f>IF($B72="","",INDEX(POA_GC_2025!$B:$B,MATCH($B72,POA_GC_2025!$A:$A,0)))</f>
        <v>HOSPITAL GENERAL DE CHONE</v>
      </c>
    </row>
    <row r="73" spans="1:34">
      <c r="A73" s="291" t="s">
        <v>505</v>
      </c>
      <c r="B73" s="100" t="s">
        <v>2677</v>
      </c>
      <c r="C73" s="257"/>
      <c r="D73" s="290">
        <v>46039</v>
      </c>
      <c r="E73" s="257"/>
      <c r="F73" s="290"/>
      <c r="G73" s="257" t="s">
        <v>349</v>
      </c>
      <c r="H73" s="289" t="str">
        <f>IF($B73="","",INDEX(POA_GC_2025!$O:$O,MATCH($B73,POA_GC_2025!$A:$A,0)))</f>
        <v>SIN PROYECTO</v>
      </c>
      <c r="I73" s="292" t="str">
        <f>IF($B73="","",INDEX(POA_GC_2025!$C:$C,MATCH($B73,POA_GC_2025!$A:$A,0)))</f>
        <v>PAGO DE FONDOS DE RESERVA</v>
      </c>
      <c r="J73" s="293" t="str">
        <f>IF($B73="","",INDEX(POA_GC_2025!$B:$B,MATCH($B73,POA_GC_2025!$A:$A,0)))</f>
        <v>HOSPITAL GENERAL DE CHONE</v>
      </c>
      <c r="K73" s="294" t="str">
        <f>IF($B73="","",INDEX(POA_GC_2025!$E:$E,MATCH($B73,POA_GC_2025!$A:$A,0)))</f>
        <v>90</v>
      </c>
      <c r="L73" s="293" t="str">
        <f>IF($B73="","",INDEX(POA_GC_2025!$W:$W,MATCH($B73,POA_GC_2025!$A:$A,0)))</f>
        <v>DISTRIBUTIVOS DE SUELDOS Y SALARIOS DEL PERSONAL</v>
      </c>
      <c r="M73" s="293" t="str">
        <f>IF($B73="","",INDEX(POA_GC_2025!$F:$F,MATCH($B73,POA_GC_2025!$A:$A,0)))</f>
        <v>000</v>
      </c>
      <c r="N73" s="293" t="str">
        <f>IF($B73="","",INDEX(POA_GC_2025!$V:$V,MATCH($B73,POA_GC_2025!$A:$A,0)))</f>
        <v>PROGRAMAR, DIRIGIR, CONTROLAR LA GESTIÒN DE LOS RECURSOS ASIGNADOS A SU CARGO Y EVALUAR SU ADECUADA UTILIZACIÒN PARA PROVEER SU CARTERA DE SERVICIOS, MEDIANTE EL PLAN OPERATIVO ANUAL Y EL COMPROMISO DE GESTION EN FUNCIÒN DE RESULTADOS DE IMPACTO SOCIAL</v>
      </c>
      <c r="O73" s="293" t="str">
        <f>IF($B73="","",INDEX(POA_GC_2025!$W:$W,MATCH($B73,POA_GC_2025!$A:$A,0)))</f>
        <v>DISTRIBUTIVOS DE SUELDOS Y SALARIOS DEL PERSONAL</v>
      </c>
      <c r="P73" s="292">
        <f>IF($B73="","",INDEX(POA_GC_2025!$H:$H,MATCH($B73,POA_GC_2025!$A:$A,0)))</f>
        <v>510602</v>
      </c>
      <c r="Q73" s="292" t="str">
        <f>IF($B73="","",INDEX(POA_GC_2025!$I:$I,MATCH($B73,POA_GC_2025!$A:$A,0)))</f>
        <v>1300</v>
      </c>
      <c r="R73" s="292" t="str">
        <f>IF($B73="","",INDEX(POA_GC_2025!$J:$J,MATCH($B73,POA_GC_2025!$A:$A,0)))</f>
        <v>001</v>
      </c>
      <c r="S73" s="292" t="str">
        <f>IF($B73="","",INDEX(POA_GC_2025!$K:$K,MATCH($B73,POA_GC_2025!$A:$A,0)))</f>
        <v>0000</v>
      </c>
      <c r="T73" s="292" t="str">
        <f>IF($B73="","",INDEX(POA_GC_2025!$L:$L,MATCH($B73,POA_GC_2025!$A:$A,0)))</f>
        <v>0000</v>
      </c>
      <c r="U73" s="299">
        <f t="shared" si="12"/>
        <v>0</v>
      </c>
      <c r="V73" s="299">
        <f t="shared" si="13"/>
        <v>5874.13</v>
      </c>
      <c r="W73" s="312">
        <v>0</v>
      </c>
      <c r="X73" s="301">
        <v>0</v>
      </c>
      <c r="Y73" s="301">
        <v>5874.13</v>
      </c>
      <c r="Z73" s="308">
        <v>0</v>
      </c>
      <c r="AA73" s="309" t="s">
        <v>41</v>
      </c>
      <c r="AB73" s="187">
        <v>6</v>
      </c>
      <c r="AC73" s="187"/>
      <c r="AD73" s="187" t="s">
        <v>2540</v>
      </c>
      <c r="AE73" s="311">
        <f>IF($B73="","",INDEX(POA_GC_2025!$BD:$BD,MATCH($B73,POA_GC_2025!$A:$A,0)))</f>
        <v>0</v>
      </c>
      <c r="AF73" s="311">
        <v>0</v>
      </c>
      <c r="AG73" s="311">
        <f>IF($B73="","",INDEX(POA_GC_2025!$BD:$BD,MATCH($B73,POA_GC_2025!$A:$A,0)))</f>
        <v>0</v>
      </c>
      <c r="AH73" s="316" t="str">
        <f>IF($B73="","",INDEX(POA_GC_2025!$B:$B,MATCH($B73,POA_GC_2025!$A:$A,0)))</f>
        <v>HOSPITAL GENERAL DE CHONE</v>
      </c>
    </row>
    <row r="74" spans="1:34">
      <c r="A74" s="291" t="s">
        <v>505</v>
      </c>
      <c r="B74" s="100" t="s">
        <v>2682</v>
      </c>
      <c r="C74" s="257"/>
      <c r="D74" s="290">
        <v>46039</v>
      </c>
      <c r="E74" s="257"/>
      <c r="F74" s="290"/>
      <c r="G74" s="257" t="s">
        <v>349</v>
      </c>
      <c r="H74" s="289" t="str">
        <f>IF($B74="","",INDEX(POA_GC_2025!$O:$O,MATCH($B74,POA_GC_2025!$A:$A,0)))</f>
        <v>SIN PROYECTO</v>
      </c>
      <c r="I74" s="292" t="str">
        <f>IF($B74="","",INDEX(POA_GC_2025!$C:$C,MATCH($B74,POA_GC_2025!$A:$A,0)))</f>
        <v>PAGO DE REMUNERACIONES UNIFICADAS</v>
      </c>
      <c r="J74" s="293" t="str">
        <f>IF($B74="","",INDEX(POA_GC_2025!$B:$B,MATCH($B74,POA_GC_2025!$A:$A,0)))</f>
        <v>HOSPITAL GENERAL DE CHONE</v>
      </c>
      <c r="K74" s="294" t="str">
        <f>IF($B74="","",INDEX(POA_GC_2025!$E:$E,MATCH($B74,POA_GC_2025!$A:$A,0)))</f>
        <v>90</v>
      </c>
      <c r="L74" s="293" t="str">
        <f>IF($B74="","",INDEX(POA_GC_2025!$W:$W,MATCH($B74,POA_GC_2025!$A:$A,0)))</f>
        <v>DISTRIBUTIVOS DE SUELDOS Y SALARIOS DEL PERSONAL</v>
      </c>
      <c r="M74" s="293" t="str">
        <f>IF($B74="","",INDEX(POA_GC_2025!$F:$F,MATCH($B74,POA_GC_2025!$A:$A,0)))</f>
        <v>000</v>
      </c>
      <c r="N74" s="293" t="str">
        <f>IF($B74="","",INDEX(POA_GC_2025!$V:$V,MATCH($B74,POA_GC_2025!$A:$A,0)))</f>
        <v>COORDINAR LA ELABORACION DEL PRESUPUESTO INSTITUCIONAL, SU TRAMITE, EJECUCION Y REVISION Y CORRECTIVOS, GESTIONAR FONDOS, PREPARAR PROYECTOS ESPECIALES Y ADMINISTRAR LA POLITICA SALARIAL Y DE CONTRATACION INSTITUCIONAL DE ACUERDO A LA NORMATIVA VIGENTE</v>
      </c>
      <c r="O74" s="293" t="str">
        <f>IF($B74="","",INDEX(POA_GC_2025!$W:$W,MATCH($B74,POA_GC_2025!$A:$A,0)))</f>
        <v>DISTRIBUTIVOS DE SUELDOS Y SALARIOS DEL PERSONAL</v>
      </c>
      <c r="P74" s="292">
        <f>IF($B74="","",INDEX(POA_GC_2025!$H:$H,MATCH($B74,POA_GC_2025!$A:$A,0)))</f>
        <v>510105</v>
      </c>
      <c r="Q74" s="292" t="str">
        <f>IF($B74="","",INDEX(POA_GC_2025!$I:$I,MATCH($B74,POA_GC_2025!$A:$A,0)))</f>
        <v>1300</v>
      </c>
      <c r="R74" s="292" t="str">
        <f>IF($B74="","",INDEX(POA_GC_2025!$J:$J,MATCH($B74,POA_GC_2025!$A:$A,0)))</f>
        <v>001</v>
      </c>
      <c r="S74" s="292" t="str">
        <f>IF($B74="","",INDEX(POA_GC_2025!$K:$K,MATCH($B74,POA_GC_2025!$A:$A,0)))</f>
        <v>0000</v>
      </c>
      <c r="T74" s="292" t="str">
        <f>IF($B74="","",INDEX(POA_GC_2025!$L:$L,MATCH($B74,POA_GC_2025!$A:$A,0)))</f>
        <v>0000</v>
      </c>
      <c r="U74" s="299">
        <f t="shared" si="12"/>
        <v>0</v>
      </c>
      <c r="V74" s="299">
        <f t="shared" si="13"/>
        <v>26376</v>
      </c>
      <c r="W74" s="312">
        <v>0</v>
      </c>
      <c r="X74" s="301">
        <v>0</v>
      </c>
      <c r="Y74" s="301">
        <v>26376</v>
      </c>
      <c r="Z74" s="308">
        <v>0</v>
      </c>
      <c r="AA74" s="309" t="s">
        <v>41</v>
      </c>
      <c r="AB74" s="187">
        <v>6</v>
      </c>
      <c r="AC74" s="187"/>
      <c r="AD74" s="187" t="s">
        <v>2540</v>
      </c>
      <c r="AE74" s="311">
        <f>IF($B74="","",INDEX(POA_GC_2025!$BD:$BD,MATCH($B74,POA_GC_2025!$A:$A,0)))</f>
        <v>525876</v>
      </c>
      <c r="AF74" s="311">
        <v>0</v>
      </c>
      <c r="AG74" s="311">
        <f>IF($B74="","",INDEX(POA_GC_2025!$BD:$BD,MATCH($B74,POA_GC_2025!$A:$A,0)))</f>
        <v>525876</v>
      </c>
      <c r="AH74" s="316" t="str">
        <f>IF($B74="","",INDEX(POA_GC_2025!$B:$B,MATCH($B74,POA_GC_2025!$A:$A,0)))</f>
        <v>HOSPITAL GENERAL DE CHONE</v>
      </c>
    </row>
    <row r="75" spans="1:34">
      <c r="A75" s="291" t="s">
        <v>505</v>
      </c>
      <c r="B75" s="100" t="s">
        <v>2683</v>
      </c>
      <c r="C75" s="257"/>
      <c r="D75" s="290">
        <v>46039</v>
      </c>
      <c r="E75" s="257"/>
      <c r="F75" s="290"/>
      <c r="G75" s="257" t="s">
        <v>349</v>
      </c>
      <c r="H75" s="289" t="str">
        <f>IF($B75="","",INDEX(POA_GC_2025!$O:$O,MATCH($B75,POA_GC_2025!$A:$A,0)))</f>
        <v>SIN PROYECTO</v>
      </c>
      <c r="I75" s="292" t="str">
        <f>IF($B75="","",INDEX(POA_GC_2025!$C:$C,MATCH($B75,POA_GC_2025!$A:$A,0)))</f>
        <v>PAGO DE SALARIOS UNIFICADOS</v>
      </c>
      <c r="J75" s="293" t="str">
        <f>IF($B75="","",INDEX(POA_GC_2025!$B:$B,MATCH($B75,POA_GC_2025!$A:$A,0)))</f>
        <v>HOSPITAL GENERAL DE CHONE</v>
      </c>
      <c r="K75" s="294" t="str">
        <f>IF($B75="","",INDEX(POA_GC_2025!$E:$E,MATCH($B75,POA_GC_2025!$A:$A,0)))</f>
        <v>90</v>
      </c>
      <c r="L75" s="293" t="str">
        <f>IF($B75="","",INDEX(POA_GC_2025!$W:$W,MATCH($B75,POA_GC_2025!$A:$A,0)))</f>
        <v>DISTRIBUTIVOS DE SUELDOS Y SALARIOS DEL PERSONAL</v>
      </c>
      <c r="M75" s="293" t="str">
        <f>IF($B75="","",INDEX(POA_GC_2025!$F:$F,MATCH($B75,POA_GC_2025!$A:$A,0)))</f>
        <v>000</v>
      </c>
      <c r="N75" s="293" t="str">
        <f>IF($B75="","",INDEX(POA_GC_2025!$V:$V,MATCH($B75,POA_GC_2025!$A:$A,0)))</f>
        <v>COORDINAR LA ELABORACION DEL PRESUPUESTO INSTITUCIONAL, SU TRAMITE, EJECUCION Y REVISION Y CORRECTIVOS, GESTIONAR FONDOS, PREPARAR PROYECTOS ESPECIALES Y ADMINISTRAR LA POLITICA SALARIAL Y DE CONTRATACION INSTITUCIONAL DE ACUERDO A LA NORMATIVA VIGENTE</v>
      </c>
      <c r="O75" s="293" t="str">
        <f>IF($B75="","",INDEX(POA_GC_2025!$W:$W,MATCH($B75,POA_GC_2025!$A:$A,0)))</f>
        <v>DISTRIBUTIVOS DE SUELDOS Y SALARIOS DEL PERSONAL</v>
      </c>
      <c r="P75" s="292">
        <f>IF($B75="","",INDEX(POA_GC_2025!$H:$H,MATCH($B75,POA_GC_2025!$A:$A,0)))</f>
        <v>510106</v>
      </c>
      <c r="Q75" s="292" t="str">
        <f>IF($B75="","",INDEX(POA_GC_2025!$I:$I,MATCH($B75,POA_GC_2025!$A:$A,0)))</f>
        <v>1300</v>
      </c>
      <c r="R75" s="292" t="str">
        <f>IF($B75="","",INDEX(POA_GC_2025!$J:$J,MATCH($B75,POA_GC_2025!$A:$A,0)))</f>
        <v>001</v>
      </c>
      <c r="S75" s="292" t="str">
        <f>IF($B75="","",INDEX(POA_GC_2025!$K:$K,MATCH($B75,POA_GC_2025!$A:$A,0)))</f>
        <v>0000</v>
      </c>
      <c r="T75" s="292" t="str">
        <f>IF($B75="","",INDEX(POA_GC_2025!$L:$L,MATCH($B75,POA_GC_2025!$A:$A,0)))</f>
        <v>0000</v>
      </c>
      <c r="U75" s="299">
        <f t="shared" si="12"/>
        <v>0</v>
      </c>
      <c r="V75" s="299">
        <f t="shared" si="13"/>
        <v>27713.279999999999</v>
      </c>
      <c r="W75" s="312">
        <v>0</v>
      </c>
      <c r="X75" s="301">
        <v>0</v>
      </c>
      <c r="Y75" s="301">
        <v>27713.279999999999</v>
      </c>
      <c r="Z75" s="308">
        <v>0</v>
      </c>
      <c r="AA75" s="309" t="s">
        <v>41</v>
      </c>
      <c r="AB75" s="187">
        <v>6</v>
      </c>
      <c r="AC75" s="187"/>
      <c r="AD75" s="187" t="s">
        <v>2540</v>
      </c>
      <c r="AE75" s="311">
        <f>IF($B75="","",INDEX(POA_GC_2025!$BD:$BD,MATCH($B75,POA_GC_2025!$A:$A,0)))</f>
        <v>1138770.4800000002</v>
      </c>
      <c r="AF75" s="311">
        <v>0</v>
      </c>
      <c r="AG75" s="311">
        <f>IF($B75="","",INDEX(POA_GC_2025!$BD:$BD,MATCH($B75,POA_GC_2025!$A:$A,0)))</f>
        <v>1138770.4800000002</v>
      </c>
      <c r="AH75" s="316" t="str">
        <f>IF($B75="","",INDEX(POA_GC_2025!$B:$B,MATCH($B75,POA_GC_2025!$A:$A,0)))</f>
        <v>HOSPITAL GENERAL DE CHONE</v>
      </c>
    </row>
    <row r="76" spans="1:34">
      <c r="A76" s="291" t="s">
        <v>505</v>
      </c>
      <c r="B76" s="100" t="s">
        <v>2695</v>
      </c>
      <c r="C76" s="257"/>
      <c r="D76" s="290">
        <v>46039</v>
      </c>
      <c r="E76" s="257"/>
      <c r="F76" s="290"/>
      <c r="G76" s="257" t="s">
        <v>349</v>
      </c>
      <c r="H76" s="289" t="str">
        <f>IF($B76="","",INDEX(POA_GC_2025!$O:$O,MATCH($B76,POA_GC_2025!$A:$A,0)))</f>
        <v>SIN PROYECTO</v>
      </c>
      <c r="I76" s="292" t="str">
        <f>IF($B76="","",INDEX(POA_GC_2025!$C:$C,MATCH($B76,POA_GC_2025!$A:$A,0)))</f>
        <v>PAGO DESERVICIOS PERSONALES POR CONTRATO A PROFESIONALES DE LA SALUD</v>
      </c>
      <c r="J76" s="293" t="str">
        <f>IF($B76="","",INDEX(POA_GC_2025!$B:$B,MATCH($B76,POA_GC_2025!$A:$A,0)))</f>
        <v>HOSPITAL GENERAL DE CHONE</v>
      </c>
      <c r="K76" s="294" t="str">
        <f>IF($B76="","",INDEX(POA_GC_2025!$E:$E,MATCH($B76,POA_GC_2025!$A:$A,0)))</f>
        <v>90</v>
      </c>
      <c r="L76" s="293" t="str">
        <f>IF($B76="","",INDEX(POA_GC_2025!$W:$W,MATCH($B76,POA_GC_2025!$A:$A,0)))</f>
        <v>INFORMES DE CONTRATOS DE SERVICIOS OCASIONALES Y PROFESIONALES</v>
      </c>
      <c r="M76" s="293" t="str">
        <f>IF($B76="","",INDEX(POA_GC_2025!$F:$F,MATCH($B76,POA_GC_2025!$A:$A,0)))</f>
        <v>000</v>
      </c>
      <c r="N76" s="293" t="str">
        <f>IF($B76="","",INDEX(POA_GC_2025!$V:$V,MATCH($B76,POA_GC_2025!$A:$A,0)))</f>
        <v>COORDINAR LA ELABORACION DEL PRESUPUESTO INSTITUCIONAL, SU TRAMITE, EJECUCION Y REVISION Y CORRECTIVOS, GESTIONAR FONDOS, PREPARAR PROYECTOS ESPECIALES Y ADMINISTRAR LA POLITICA SALARIAL Y DE CONTRATACION INSTITUCIONAL DE ACUERDO A LA NORMATIVA VIGENTE</v>
      </c>
      <c r="O76" s="293" t="str">
        <f>IF($B76="","",INDEX(POA_GC_2025!$W:$W,MATCH($B76,POA_GC_2025!$A:$A,0)))</f>
        <v>INFORMES DE CONTRATOS DE SERVICIOS OCASIONALES Y PROFESIONALES</v>
      </c>
      <c r="P76" s="292">
        <f>IF($B76="","",INDEX(POA_GC_2025!$H:$H,MATCH($B76,POA_GC_2025!$A:$A,0)))</f>
        <v>510517</v>
      </c>
      <c r="Q76" s="292" t="str">
        <f>IF($B76="","",INDEX(POA_GC_2025!$I:$I,MATCH($B76,POA_GC_2025!$A:$A,0)))</f>
        <v>1300</v>
      </c>
      <c r="R76" s="292" t="str">
        <f>IF($B76="","",INDEX(POA_GC_2025!$J:$J,MATCH($B76,POA_GC_2025!$A:$A,0)))</f>
        <v>001</v>
      </c>
      <c r="S76" s="292" t="str">
        <f>IF($B76="","",INDEX(POA_GC_2025!$K:$K,MATCH($B76,POA_GC_2025!$A:$A,0)))</f>
        <v>0000</v>
      </c>
      <c r="T76" s="292" t="str">
        <f>IF($B76="","",INDEX(POA_GC_2025!$L:$L,MATCH($B76,POA_GC_2025!$A:$A,0)))</f>
        <v>0000</v>
      </c>
      <c r="U76" s="299">
        <f t="shared" si="12"/>
        <v>0</v>
      </c>
      <c r="V76" s="299">
        <f t="shared" si="13"/>
        <v>4270.62</v>
      </c>
      <c r="W76" s="312">
        <v>0</v>
      </c>
      <c r="X76" s="301">
        <v>0</v>
      </c>
      <c r="Y76" s="301">
        <v>4270.62</v>
      </c>
      <c r="Z76" s="308">
        <v>0</v>
      </c>
      <c r="AA76" s="309" t="s">
        <v>41</v>
      </c>
      <c r="AB76" s="187">
        <v>6</v>
      </c>
      <c r="AC76" s="187"/>
      <c r="AD76" s="187" t="s">
        <v>2540</v>
      </c>
      <c r="AE76" s="311">
        <f>IF($B76="","",INDEX(POA_GC_2025!$BD:$BD,MATCH($B76,POA_GC_2025!$A:$A,0)))</f>
        <v>3552360</v>
      </c>
      <c r="AF76" s="311">
        <v>0</v>
      </c>
      <c r="AG76" s="311">
        <f>IF($B76="","",INDEX(POA_GC_2025!$BD:$BD,MATCH($B76,POA_GC_2025!$A:$A,0)))</f>
        <v>3552360</v>
      </c>
      <c r="AH76" s="316" t="str">
        <f>IF($B76="","",INDEX(POA_GC_2025!$B:$B,MATCH($B76,POA_GC_2025!$A:$A,0)))</f>
        <v>HOSPITAL GENERAL DE CHONE</v>
      </c>
    </row>
    <row r="77" spans="1:34">
      <c r="A77" s="664" t="s">
        <v>523</v>
      </c>
      <c r="B77" s="100" t="s">
        <v>2762</v>
      </c>
      <c r="C77" s="257"/>
      <c r="D77" s="290">
        <v>46043</v>
      </c>
      <c r="E77" s="257"/>
      <c r="F77" s="290"/>
      <c r="G77" s="257" t="s">
        <v>349</v>
      </c>
      <c r="H77" s="289" t="str">
        <f>IF($B77="","",INDEX(POA_GC_2025!$O:$O,MATCH($B77,POA_GC_2025!$A:$A,0)))</f>
        <v>SIN PROYECTO</v>
      </c>
      <c r="I77" s="292" t="str">
        <f>IF($B77="","",INDEX(POA_GC_2025!$C:$C,MATCH($B77,POA_GC_2025!$A:$A,0)))</f>
        <v>ARRENDAMIENTOS, ALICUOTAS, IMPUESTOS, OBLIGACIONES PATRONALES</v>
      </c>
      <c r="J77" s="293" t="str">
        <f>IF($B77="","",INDEX(POA_GC_2025!$B:$B,MATCH($B77,POA_GC_2025!$A:$A,0)))</f>
        <v>HOSPITAL GENERAL DE CHONE</v>
      </c>
      <c r="K77" s="294" t="str">
        <f>IF($B77="","",INDEX(POA_GC_2025!$E:$E,MATCH($B77,POA_GC_2025!$A:$A,0)))</f>
        <v>90</v>
      </c>
      <c r="L77" s="293" t="str">
        <f>IF($B77="","",INDEX(POA_GC_2025!$W:$W,MATCH($B77,POA_GC_2025!$A:$A,0)))</f>
        <v>PAGO DE OBLIGACIONES ECONOMICAS DE LA INSTITUCION PREVIA AUTORIZACION EXPRESA DE LA AUTORIDAD COMPETENTE</v>
      </c>
      <c r="M77" s="293" t="str">
        <f>IF($B77="","",INDEX(POA_GC_2025!$F:$F,MATCH($B77,POA_GC_2025!$A:$A,0)))</f>
        <v>000</v>
      </c>
      <c r="N77" s="293" t="str">
        <f>IF($B77="","",INDEX(POA_GC_2025!$V:$V,MATCH($B77,POA_GC_2025!$A:$A,0)))</f>
        <v>SUSCRIBIR LOS ACTOS ADMINISTRATIVOS EN EL AMBITO DE SU JURISDICCION, CON ESTRICTO APEGO A LAS DISPOSICIONES LEGALES Y REGLAMENTARIAS VIGENTES</v>
      </c>
      <c r="O77" s="293" t="str">
        <f>IF($B77="","",INDEX(POA_GC_2025!$W:$W,MATCH($B77,POA_GC_2025!$A:$A,0)))</f>
        <v>PAGO DE OBLIGACIONES ECONOMICAS DE LA INSTITUCION PREVIA AUTORIZACION EXPRESA DE LA AUTORIDAD COMPETENTE</v>
      </c>
      <c r="P77" s="292">
        <f>IF($B77="","",INDEX(POA_GC_2025!$H:$H,MATCH($B77,POA_GC_2025!$A:$A,0)))</f>
        <v>570102</v>
      </c>
      <c r="Q77" s="292" t="str">
        <f>IF($B77="","",INDEX(POA_GC_2025!$I:$I,MATCH($B77,POA_GC_2025!$A:$A,0)))</f>
        <v>1303</v>
      </c>
      <c r="R77" s="292" t="str">
        <f>IF($B77="","",INDEX(POA_GC_2025!$J:$J,MATCH($B77,POA_GC_2025!$A:$A,0)))</f>
        <v>001</v>
      </c>
      <c r="S77" s="292" t="str">
        <f>IF($B77="","",INDEX(POA_GC_2025!$K:$K,MATCH($B77,POA_GC_2025!$A:$A,0)))</f>
        <v>0000</v>
      </c>
      <c r="T77" s="292" t="str">
        <f>IF($B77="","",INDEX(POA_GC_2025!$L:$L,MATCH($B77,POA_GC_2025!$A:$A,0)))</f>
        <v>0000</v>
      </c>
      <c r="U77" s="299">
        <f t="shared" si="12"/>
        <v>0</v>
      </c>
      <c r="V77" s="299">
        <f t="shared" si="13"/>
        <v>3468.95</v>
      </c>
      <c r="W77" s="312">
        <v>0</v>
      </c>
      <c r="X77" s="301">
        <v>0</v>
      </c>
      <c r="Y77" s="301">
        <v>3468.95</v>
      </c>
      <c r="Z77" s="308">
        <v>0</v>
      </c>
      <c r="AA77" s="309" t="s">
        <v>41</v>
      </c>
      <c r="AB77" s="187">
        <v>7</v>
      </c>
      <c r="AC77" s="187"/>
      <c r="AD77" s="187" t="s">
        <v>2541</v>
      </c>
      <c r="AE77" s="311">
        <f>IF($B77="","",INDEX(POA_GC_2025!$BD:$BD,MATCH($B77,POA_GC_2025!$A:$A,0)))</f>
        <v>10406.86</v>
      </c>
      <c r="AF77" s="311">
        <v>0</v>
      </c>
      <c r="AG77" s="311">
        <f>IF($B77="","",INDEX(POA_GC_2025!$BD:$BD,MATCH($B77,POA_GC_2025!$A:$A,0)))</f>
        <v>10406.86</v>
      </c>
      <c r="AH77" s="316" t="str">
        <f>IF($B77="","",INDEX(POA_GC_2025!$B:$B,MATCH($B77,POA_GC_2025!$A:$A,0)))</f>
        <v>HOSPITAL GENERAL DE CHONE</v>
      </c>
    </row>
    <row r="78" spans="1:34">
      <c r="A78" s="664" t="s">
        <v>737</v>
      </c>
      <c r="B78" s="100" t="s">
        <v>2685</v>
      </c>
      <c r="C78" s="257" t="s">
        <v>2598</v>
      </c>
      <c r="D78" s="290">
        <v>46051</v>
      </c>
      <c r="E78" s="257" t="s">
        <v>2598</v>
      </c>
      <c r="F78" s="290"/>
      <c r="G78" s="257" t="s">
        <v>349</v>
      </c>
      <c r="H78" s="289" t="str">
        <f>IF($B78="","",INDEX(POA_GC_2025!$O:$O,MATCH($B78,POA_GC_2025!$A:$A,0)))</f>
        <v>SIN PROYECTO</v>
      </c>
      <c r="I78" s="292" t="str">
        <f>IF($B78="","",INDEX(POA_GC_2025!$C:$C,MATCH($B78,POA_GC_2025!$A:$A,0)))</f>
        <v>PAGO DE DECIMO TERCER SUELDO</v>
      </c>
      <c r="J78" s="293" t="str">
        <f>IF($B78="","",INDEX(POA_GC_2025!$B:$B,MATCH($B78,POA_GC_2025!$A:$A,0)))</f>
        <v>HOSPITAL GENERAL DE CHONE</v>
      </c>
      <c r="K78" s="294" t="str">
        <f>IF($B78="","",INDEX(POA_GC_2025!$E:$E,MATCH($B78,POA_GC_2025!$A:$A,0)))</f>
        <v>90</v>
      </c>
      <c r="L78" s="293" t="str">
        <f>IF($B78="","",INDEX(POA_GC_2025!$W:$W,MATCH($B78,POA_GC_2025!$A:$A,0)))</f>
        <v>DISTRIBUTIVOS DE SUELDOS Y SALARIOS DEL PERSONAL</v>
      </c>
      <c r="M78" s="293" t="str">
        <f>IF($B78="","",INDEX(POA_GC_2025!$F:$F,MATCH($B78,POA_GC_2025!$A:$A,0)))</f>
        <v>000</v>
      </c>
      <c r="N78" s="293" t="str">
        <f>IF($B78="","",INDEX(POA_GC_2025!$V:$V,MATCH($B78,POA_GC_2025!$A:$A,0)))</f>
        <v>COORDINAR LA ELABORACION DEL PRESUPUESTO INSTITUCIONAL, SU TRAMITE, EJECUCION Y REVISION Y CORRECTIVOS, GESTIONAR FONDOS, PREPARAR PROYECTOS ESPECIALES Y ADMINISTRAR LA POLITICA SALARIAL Y DE CONTRATACION INSTITUCIONAL DE ACUERDO A LA NORMATIVA VIGENTE</v>
      </c>
      <c r="O78" s="293" t="str">
        <f>IF($B78="","",INDEX(POA_GC_2025!$W:$W,MATCH($B78,POA_GC_2025!$A:$A,0)))</f>
        <v>DISTRIBUTIVOS DE SUELDOS Y SALARIOS DEL PERSONAL</v>
      </c>
      <c r="P78" s="292">
        <f>IF($B78="","",INDEX(POA_GC_2025!$H:$H,MATCH($B78,POA_GC_2025!$A:$A,0)))</f>
        <v>510203</v>
      </c>
      <c r="Q78" s="292" t="str">
        <f>IF($B78="","",INDEX(POA_GC_2025!$I:$I,MATCH($B78,POA_GC_2025!$A:$A,0)))</f>
        <v>1300</v>
      </c>
      <c r="R78" s="292" t="str">
        <f>IF($B78="","",INDEX(POA_GC_2025!$J:$J,MATCH($B78,POA_GC_2025!$A:$A,0)))</f>
        <v>001</v>
      </c>
      <c r="S78" s="292" t="str">
        <f>IF($B78="","",INDEX(POA_GC_2025!$K:$K,MATCH($B78,POA_GC_2025!$A:$A,0)))</f>
        <v>0000</v>
      </c>
      <c r="T78" s="292" t="str">
        <f>IF($B78="","",INDEX(POA_GC_2025!$L:$L,MATCH($B78,POA_GC_2025!$A:$A,0)))</f>
        <v>0000</v>
      </c>
      <c r="U78" s="299">
        <f t="shared" si="12"/>
        <v>0</v>
      </c>
      <c r="V78" s="299">
        <f t="shared" si="13"/>
        <v>2626</v>
      </c>
      <c r="W78" s="312">
        <v>0</v>
      </c>
      <c r="X78" s="301">
        <v>0</v>
      </c>
      <c r="Y78" s="301">
        <v>2626</v>
      </c>
      <c r="Z78" s="308">
        <v>0</v>
      </c>
      <c r="AA78" s="309" t="s">
        <v>41</v>
      </c>
      <c r="AB78" s="187">
        <v>10</v>
      </c>
      <c r="AC78" s="187"/>
      <c r="AD78" s="187" t="s">
        <v>2597</v>
      </c>
      <c r="AE78" s="311">
        <f>IF($B78="","",INDEX(POA_GC_2025!$BD:$BD,MATCH($B78,POA_GC_2025!$A:$A,0)))</f>
        <v>722317.71000000008</v>
      </c>
      <c r="AF78" s="311">
        <v>0</v>
      </c>
      <c r="AG78" s="311">
        <f>IF($B78="","",INDEX(POA_GC_2025!$BD:$BD,MATCH($B78,POA_GC_2025!$A:$A,0)))</f>
        <v>722317.71000000008</v>
      </c>
      <c r="AH78" s="316" t="str">
        <f>IF($B78="","",INDEX(POA_GC_2025!$B:$B,MATCH($B78,POA_GC_2025!$A:$A,0)))</f>
        <v>HOSPITAL GENERAL DE CHONE</v>
      </c>
    </row>
    <row r="79" spans="1:34">
      <c r="A79" s="664" t="s">
        <v>737</v>
      </c>
      <c r="B79" s="100" t="s">
        <v>2696</v>
      </c>
      <c r="C79" s="257" t="s">
        <v>2598</v>
      </c>
      <c r="D79" s="290">
        <v>46051</v>
      </c>
      <c r="E79" s="257" t="s">
        <v>2598</v>
      </c>
      <c r="F79" s="290"/>
      <c r="G79" s="257" t="s">
        <v>349</v>
      </c>
      <c r="H79" s="289" t="str">
        <f>IF($B79="","",INDEX(POA_GC_2025!$O:$O,MATCH($B79,POA_GC_2025!$A:$A,0)))</f>
        <v>SIN PROYECTO</v>
      </c>
      <c r="I79" s="292" t="str">
        <f>IF($B79="","",INDEX(POA_GC_2025!$C:$C,MATCH($B79,POA_GC_2025!$A:$A,0)))</f>
        <v>PAGO DE APORTE PATRONAL</v>
      </c>
      <c r="J79" s="293" t="str">
        <f>IF($B79="","",INDEX(POA_GC_2025!$B:$B,MATCH($B79,POA_GC_2025!$A:$A,0)))</f>
        <v>HOSPITAL GENERAL DE CHONE</v>
      </c>
      <c r="K79" s="294" t="str">
        <f>IF($B79="","",INDEX(POA_GC_2025!$E:$E,MATCH($B79,POA_GC_2025!$A:$A,0)))</f>
        <v>90</v>
      </c>
      <c r="L79" s="293" t="str">
        <f>IF($B79="","",INDEX(POA_GC_2025!$W:$W,MATCH($B79,POA_GC_2025!$A:$A,0)))</f>
        <v>DISTRIBUTIVOS DE SUELDOS Y SALARIOS DEL PERSONAL</v>
      </c>
      <c r="M79" s="293" t="str">
        <f>IF($B79="","",INDEX(POA_GC_2025!$F:$F,MATCH($B79,POA_GC_2025!$A:$A,0)))</f>
        <v>000</v>
      </c>
      <c r="N79" s="293" t="str">
        <f>IF($B79="","",INDEX(POA_GC_2025!$V:$V,MATCH($B79,POA_GC_2025!$A:$A,0)))</f>
        <v>PROGRAMAR, DIRIGIR, CONTROLAR LA GESTIÒN DE LOS RECURSOS ASIGNADOS A SU CARGO Y EVALUAR SU ADECUADA UTILIZACIÒN PARA PROVEER SU CARTERA DE SERVICIOS, MEDIANTE EL PLAN OPERATIVO ANUAL Y EL COMPROMISO DE GESTION EN FUNCIÒN DE RESULTADOS DE IMPACTO SOCIAL</v>
      </c>
      <c r="O79" s="293" t="str">
        <f>IF($B79="","",INDEX(POA_GC_2025!$W:$W,MATCH($B79,POA_GC_2025!$A:$A,0)))</f>
        <v>DISTRIBUTIVOS DE SUELDOS Y SALARIOS DEL PERSONAL</v>
      </c>
      <c r="P79" s="292">
        <f>IF($B79="","",INDEX(POA_GC_2025!$H:$H,MATCH($B79,POA_GC_2025!$A:$A,0)))</f>
        <v>510601</v>
      </c>
      <c r="Q79" s="292" t="str">
        <f>IF($B79="","",INDEX(POA_GC_2025!$I:$I,MATCH($B79,POA_GC_2025!$A:$A,0)))</f>
        <v>1300</v>
      </c>
      <c r="R79" s="292" t="str">
        <f>IF($B79="","",INDEX(POA_GC_2025!$J:$J,MATCH($B79,POA_GC_2025!$A:$A,0)))</f>
        <v>001</v>
      </c>
      <c r="S79" s="292" t="str">
        <f>IF($B79="","",INDEX(POA_GC_2025!$K:$K,MATCH($B79,POA_GC_2025!$A:$A,0)))</f>
        <v>0000</v>
      </c>
      <c r="T79" s="292" t="str">
        <f>IF($B79="","",INDEX(POA_GC_2025!$L:$L,MATCH($B79,POA_GC_2025!$A:$A,0)))</f>
        <v>0000</v>
      </c>
      <c r="U79" s="299">
        <f t="shared" si="12"/>
        <v>0</v>
      </c>
      <c r="V79" s="299">
        <f t="shared" si="13"/>
        <v>233.92</v>
      </c>
      <c r="W79" s="312">
        <v>0</v>
      </c>
      <c r="X79" s="301">
        <v>0</v>
      </c>
      <c r="Y79" s="301">
        <v>233.92</v>
      </c>
      <c r="Z79" s="308">
        <v>0</v>
      </c>
      <c r="AA79" s="309" t="s">
        <v>41</v>
      </c>
      <c r="AB79" s="187">
        <v>10</v>
      </c>
      <c r="AC79" s="187"/>
      <c r="AD79" s="187" t="s">
        <v>2597</v>
      </c>
      <c r="AE79" s="311">
        <f>IF($B79="","",INDEX(POA_GC_2025!$BD:$BD,MATCH($B79,POA_GC_2025!$A:$A,0)))</f>
        <v>869825.39999999979</v>
      </c>
      <c r="AF79" s="311">
        <v>0</v>
      </c>
      <c r="AG79" s="311">
        <f>IF($B79="","",INDEX(POA_GC_2025!$BD:$BD,MATCH($B79,POA_GC_2025!$A:$A,0)))</f>
        <v>869825.39999999979</v>
      </c>
      <c r="AH79" s="316" t="str">
        <f>IF($B79="","",INDEX(POA_GC_2025!$B:$B,MATCH($B79,POA_GC_2025!$A:$A,0)))</f>
        <v>HOSPITAL GENERAL DE CHONE</v>
      </c>
    </row>
    <row r="80" spans="1:34">
      <c r="A80" s="664" t="s">
        <v>737</v>
      </c>
      <c r="B80" s="100" t="s">
        <v>2697</v>
      </c>
      <c r="C80" s="257" t="s">
        <v>2598</v>
      </c>
      <c r="D80" s="290">
        <v>46051</v>
      </c>
      <c r="E80" s="257" t="s">
        <v>2598</v>
      </c>
      <c r="F80" s="290"/>
      <c r="G80" s="257" t="s">
        <v>349</v>
      </c>
      <c r="H80" s="289" t="str">
        <f>IF($B80="","",INDEX(POA_GC_2025!$O:$O,MATCH($B80,POA_GC_2025!$A:$A,0)))</f>
        <v>SIN PROYECTO</v>
      </c>
      <c r="I80" s="292" t="str">
        <f>IF($B80="","",INDEX(POA_GC_2025!$C:$C,MATCH($B80,POA_GC_2025!$A:$A,0)))</f>
        <v>PAGO DE FONDOS DE RESERVA</v>
      </c>
      <c r="J80" s="293" t="str">
        <f>IF($B80="","",INDEX(POA_GC_2025!$B:$B,MATCH($B80,POA_GC_2025!$A:$A,0)))</f>
        <v>HOSPITAL GENERAL DE CHONE</v>
      </c>
      <c r="K80" s="294" t="str">
        <f>IF($B80="","",INDEX(POA_GC_2025!$E:$E,MATCH($B80,POA_GC_2025!$A:$A,0)))</f>
        <v>90</v>
      </c>
      <c r="L80" s="293" t="str">
        <f>IF($B80="","",INDEX(POA_GC_2025!$W:$W,MATCH($B80,POA_GC_2025!$A:$A,0)))</f>
        <v>DISTRIBUTIVOS DE SUELDOS Y SALARIOS DEL PERSONAL</v>
      </c>
      <c r="M80" s="293" t="str">
        <f>IF($B80="","",INDEX(POA_GC_2025!$F:$F,MATCH($B80,POA_GC_2025!$A:$A,0)))</f>
        <v>000</v>
      </c>
      <c r="N80" s="293" t="str">
        <f>IF($B80="","",INDEX(POA_GC_2025!$V:$V,MATCH($B80,POA_GC_2025!$A:$A,0)))</f>
        <v>PROGRAMAR, DIRIGIR, CONTROLAR LA GESTIÒN DE LOS RECURSOS ASIGNADOS A SU CARGO Y EVALUAR SU ADECUADA UTILIZACIÒN PARA PROVEER SU CARTERA DE SERVICIOS, MEDIANTE EL PLAN OPERATIVO ANUAL Y EL COMPROMISO DE GESTION EN FUNCIÒN DE RESULTADOS DE IMPACTO SOCIAL</v>
      </c>
      <c r="O80" s="293" t="str">
        <f>IF($B80="","",INDEX(POA_GC_2025!$W:$W,MATCH($B80,POA_GC_2025!$A:$A,0)))</f>
        <v>DISTRIBUTIVOS DE SUELDOS Y SALARIOS DEL PERSONAL</v>
      </c>
      <c r="P80" s="292">
        <f>IF($B80="","",INDEX(POA_GC_2025!$H:$H,MATCH($B80,POA_GC_2025!$A:$A,0)))</f>
        <v>510602</v>
      </c>
      <c r="Q80" s="292" t="str">
        <f>IF($B80="","",INDEX(POA_GC_2025!$I:$I,MATCH($B80,POA_GC_2025!$A:$A,0)))</f>
        <v>1300</v>
      </c>
      <c r="R80" s="292" t="str">
        <f>IF($B80="","",INDEX(POA_GC_2025!$J:$J,MATCH($B80,POA_GC_2025!$A:$A,0)))</f>
        <v>001</v>
      </c>
      <c r="S80" s="292" t="str">
        <f>IF($B80="","",INDEX(POA_GC_2025!$K:$K,MATCH($B80,POA_GC_2025!$A:$A,0)))</f>
        <v>0000</v>
      </c>
      <c r="T80" s="292" t="str">
        <f>IF($B80="","",INDEX(POA_GC_2025!$L:$L,MATCH($B80,POA_GC_2025!$A:$A,0)))</f>
        <v>0000</v>
      </c>
      <c r="U80" s="299">
        <f t="shared" si="12"/>
        <v>0</v>
      </c>
      <c r="V80" s="299">
        <f t="shared" si="13"/>
        <v>202</v>
      </c>
      <c r="W80" s="312">
        <v>0</v>
      </c>
      <c r="X80" s="301">
        <v>0</v>
      </c>
      <c r="Y80" s="301">
        <v>202</v>
      </c>
      <c r="Z80" s="308">
        <v>0</v>
      </c>
      <c r="AA80" s="309" t="s">
        <v>41</v>
      </c>
      <c r="AB80" s="187">
        <v>10</v>
      </c>
      <c r="AC80" s="187"/>
      <c r="AD80" s="187" t="s">
        <v>2597</v>
      </c>
      <c r="AE80" s="311">
        <f>IF($B80="","",INDEX(POA_GC_2025!$BD:$BD,MATCH($B80,POA_GC_2025!$A:$A,0)))</f>
        <v>724802.85999999987</v>
      </c>
      <c r="AF80" s="311">
        <v>0</v>
      </c>
      <c r="AG80" s="311">
        <f>IF($B80="","",INDEX(POA_GC_2025!$BD:$BD,MATCH($B80,POA_GC_2025!$A:$A,0)))</f>
        <v>724802.85999999987</v>
      </c>
      <c r="AH80" s="316" t="str">
        <f>IF($B80="","",INDEX(POA_GC_2025!$B:$B,MATCH($B80,POA_GC_2025!$A:$A,0)))</f>
        <v>HOSPITAL GENERAL DE CHONE</v>
      </c>
    </row>
    <row r="81" spans="1:34">
      <c r="A81" s="664" t="s">
        <v>744</v>
      </c>
      <c r="B81" s="100" t="s">
        <v>2714</v>
      </c>
      <c r="C81" s="257" t="s">
        <v>2619</v>
      </c>
      <c r="D81" s="290">
        <v>46063</v>
      </c>
      <c r="E81" s="257" t="s">
        <v>2619</v>
      </c>
      <c r="F81" s="290">
        <v>46063</v>
      </c>
      <c r="G81" s="257" t="s">
        <v>349</v>
      </c>
      <c r="H81" s="289" t="str">
        <f>IF($B81="","",INDEX(POA_GC_2025!$O:$O,MATCH($B81,POA_GC_2025!$A:$A,0)))</f>
        <v>SIN PROYECTO</v>
      </c>
      <c r="I81" s="292" t="str">
        <f>IF($B81="","",INDEX(POA_GC_2025!$C:$C,MATCH($B81,POA_GC_2025!$A:$A,0)))</f>
        <v>ADQUISICIÓN DEL SERVICIO DE LAVADO DE LENCERIA Y VESTIMENTA DE TRABAJO</v>
      </c>
      <c r="J81" s="293" t="str">
        <f>IF($B81="","",INDEX(POA_GC_2025!$B:$B,MATCH($B81,POA_GC_2025!$A:$A,0)))</f>
        <v>HOSPITAL GENERAL DE CHONE</v>
      </c>
      <c r="K81" s="294" t="str">
        <f>IF($B81="","",INDEX(POA_GC_2025!$E:$E,MATCH($B81,POA_GC_2025!$A:$A,0)))</f>
        <v>90</v>
      </c>
      <c r="L81" s="293" t="str">
        <f>IF($B81="","",INDEX(POA_GC_2025!$W:$W,MATCH($B81,POA_GC_2025!$A:$A,0)))</f>
        <v>SISTEMA DE INFORMACION DE SERVICIOS HOTELEROS Y GENERALES, LIMPIEZA, CARPINTERIA, ELECTRICIDAD, CONSEJERIA, ENTRE OTRAS</v>
      </c>
      <c r="M81" s="293" t="str">
        <f>IF($B81="","",INDEX(POA_GC_2025!$F:$F,MATCH($B81,POA_GC_2025!$A:$A,0)))</f>
        <v>000</v>
      </c>
      <c r="N81" s="293" t="str">
        <f>IF($B81="","",INDEX(POA_GC_2025!$V:$V,MATCH($B81,POA_GC_2025!$A:$A,0)))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81" s="293" t="str">
        <f>IF($B81="","",INDEX(POA_GC_2025!$W:$W,MATCH($B81,POA_GC_2025!$A:$A,0)))</f>
        <v>SISTEMA DE INFORMACION DE SERVICIOS HOTELEROS Y GENERALES, LIMPIEZA, CARPINTERIA, ELECTRICIDAD, CONSEJERIA, ENTRE OTRAS</v>
      </c>
      <c r="P81" s="292">
        <f>IF($B81="","",INDEX(POA_GC_2025!$H:$H,MATCH($B81,POA_GC_2025!$A:$A,0)))</f>
        <v>530209</v>
      </c>
      <c r="Q81" s="292" t="str">
        <f>IF($B81="","",INDEX(POA_GC_2025!$I:$I,MATCH($B81,POA_GC_2025!$A:$A,0)))</f>
        <v>1303</v>
      </c>
      <c r="R81" s="292" t="str">
        <f>IF($B81="","",INDEX(POA_GC_2025!$J:$J,MATCH($B81,POA_GC_2025!$A:$A,0)))</f>
        <v>001</v>
      </c>
      <c r="S81" s="292" t="str">
        <f>IF($B81="","",INDEX(POA_GC_2025!$K:$K,MATCH($B81,POA_GC_2025!$A:$A,0)))</f>
        <v>0000</v>
      </c>
      <c r="T81" s="292" t="str">
        <f>IF($B81="","",INDEX(POA_GC_2025!$L:$L,MATCH($B81,POA_GC_2025!$A:$A,0)))</f>
        <v>0000</v>
      </c>
      <c r="U81" s="299">
        <f t="shared" si="12"/>
        <v>0</v>
      </c>
      <c r="V81" s="299">
        <f t="shared" si="13"/>
        <v>7025</v>
      </c>
      <c r="W81" s="312">
        <v>0</v>
      </c>
      <c r="X81" s="301">
        <v>0</v>
      </c>
      <c r="Y81" s="301">
        <v>7025</v>
      </c>
      <c r="Z81" s="308">
        <v>0</v>
      </c>
      <c r="AA81" s="309" t="s">
        <v>41</v>
      </c>
      <c r="AB81" s="187">
        <v>11</v>
      </c>
      <c r="AC81" s="187"/>
      <c r="AD81" s="187" t="s">
        <v>2539</v>
      </c>
      <c r="AE81" s="311">
        <f>IF($B81="","",INDEX(POA_GC_2025!$BD:$BD,MATCH($B81,POA_GC_2025!$A:$A,0)))</f>
        <v>125500</v>
      </c>
      <c r="AF81" s="311">
        <v>0</v>
      </c>
      <c r="AG81" s="311">
        <f>IF($B81="","",INDEX(POA_GC_2025!$BD:$BD,MATCH($B81,POA_GC_2025!$A:$A,0)))</f>
        <v>125500</v>
      </c>
      <c r="AH81" s="316" t="str">
        <f>IF($B81="","",INDEX(POA_GC_2025!$B:$B,MATCH($B81,POA_GC_2025!$A:$A,0)))</f>
        <v>HOSPITAL GENERAL DE CHONE</v>
      </c>
    </row>
    <row r="82" spans="1:34">
      <c r="A82" s="664" t="s">
        <v>193</v>
      </c>
      <c r="B82" s="100" t="s">
        <v>2720</v>
      </c>
      <c r="C82" s="257" t="s">
        <v>2603</v>
      </c>
      <c r="D82" s="290">
        <v>45699</v>
      </c>
      <c r="E82" s="257" t="s">
        <v>2603</v>
      </c>
      <c r="F82" s="290">
        <v>45699</v>
      </c>
      <c r="G82" s="257" t="s">
        <v>380</v>
      </c>
      <c r="H82" s="289" t="str">
        <f>IF($B82="","",INDEX(POA_GC_2025!$O:$O,MATCH($B82,POA_GC_2025!$A:$A,0)))</f>
        <v>SIN PROYECTO</v>
      </c>
      <c r="I82" s="292" t="str">
        <f>IF($B82="","",INDEX(POA_GC_2025!$C:$C,MATCH($B82,POA_GC_2025!$A:$A,0)))</f>
        <v>ADQUISICION DE COMBUSTIBLES</v>
      </c>
      <c r="J82" s="293" t="str">
        <f>IF($B82="","",INDEX(POA_GC_2025!$B:$B,MATCH($B82,POA_GC_2025!$A:$A,0)))</f>
        <v>HOSPITAL GENERAL DE CHONE</v>
      </c>
      <c r="K82" s="294" t="str">
        <f>IF($B82="","",INDEX(POA_GC_2025!$E:$E,MATCH($B82,POA_GC_2025!$A:$A,0)))</f>
        <v>90</v>
      </c>
      <c r="L82" s="293" t="str">
        <f>IF($B82="","",INDEX(POA_GC_2025!$W:$W,MATCH($B82,POA_GC_2025!$A:$A,0)))</f>
        <v>SOLICITUD DE PAGO POR UTILIZACION DE COMBUSTIBLE, LUBRICANTES Y COMPRA DE PIEZAS O ACCESORIOS DE VEHICULOS</v>
      </c>
      <c r="M82" s="293" t="str">
        <f>IF($B82="","",INDEX(POA_GC_2025!$F:$F,MATCH($B82,POA_GC_2025!$A:$A,0)))</f>
        <v>000</v>
      </c>
      <c r="N82" s="293" t="str">
        <f>IF($B82="","",INDEX(POA_GC_2025!$V:$V,MATCH($B82,POA_GC_2025!$A:$A,0)))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82" s="293" t="str">
        <f>IF($B82="","",INDEX(POA_GC_2025!$W:$W,MATCH($B82,POA_GC_2025!$A:$A,0)))</f>
        <v>SOLICITUD DE PAGO POR UTILIZACION DE COMBUSTIBLE, LUBRICANTES Y COMPRA DE PIEZAS O ACCESORIOS DE VEHICULOS</v>
      </c>
      <c r="P82" s="292">
        <f>IF($B82="","",INDEX(POA_GC_2025!$H:$H,MATCH($B82,POA_GC_2025!$A:$A,0)))</f>
        <v>530255</v>
      </c>
      <c r="Q82" s="292" t="str">
        <f>IF($B82="","",INDEX(POA_GC_2025!$I:$I,MATCH($B82,POA_GC_2025!$A:$A,0)))</f>
        <v>1303</v>
      </c>
      <c r="R82" s="292" t="str">
        <f>IF($B82="","",INDEX(POA_GC_2025!$J:$J,MATCH($B82,POA_GC_2025!$A:$A,0)))</f>
        <v>001</v>
      </c>
      <c r="S82" s="292" t="str">
        <f>IF($B82="","",INDEX(POA_GC_2025!$K:$K,MATCH($B82,POA_GC_2025!$A:$A,0)))</f>
        <v>0000</v>
      </c>
      <c r="T82" s="292" t="str">
        <f>IF($B82="","",INDEX(POA_GC_2025!$L:$L,MATCH($B82,POA_GC_2025!$A:$A,0)))</f>
        <v>0000</v>
      </c>
      <c r="U82" s="299">
        <f t="shared" si="12"/>
        <v>0</v>
      </c>
      <c r="V82" s="299">
        <f t="shared" si="13"/>
        <v>9638.6299999999992</v>
      </c>
      <c r="W82" s="312">
        <v>0</v>
      </c>
      <c r="X82" s="301">
        <v>0</v>
      </c>
      <c r="Y82" s="301">
        <v>9638.6299999999992</v>
      </c>
      <c r="Z82" s="308">
        <v>0</v>
      </c>
      <c r="AA82" s="309"/>
      <c r="AB82" s="187">
        <v>1</v>
      </c>
      <c r="AC82" s="187"/>
      <c r="AD82" s="187" t="s">
        <v>2567</v>
      </c>
      <c r="AE82" s="311">
        <f>IF($B82="","",INDEX(POA_GC_2025!$BD:$BD,MATCH($B82,POA_GC_2025!$A:$A,0)))</f>
        <v>9993.2499999999982</v>
      </c>
      <c r="AF82" s="311">
        <v>0</v>
      </c>
      <c r="AG82" s="311">
        <f>IF($B82="","",INDEX(POA_GC_2025!$BD:$BD,MATCH($B82,POA_GC_2025!$A:$A,0)))</f>
        <v>9993.2499999999982</v>
      </c>
      <c r="AH82" s="316" t="str">
        <f>IF($B82="","",INDEX(POA_GC_2025!$B:$B,MATCH($B82,POA_GC_2025!$A:$A,0)))</f>
        <v>HOSPITAL GENERAL DE CHONE</v>
      </c>
    </row>
    <row r="83" spans="1:34">
      <c r="A83" s="664" t="s">
        <v>193</v>
      </c>
      <c r="B83" s="100" t="s">
        <v>2771</v>
      </c>
      <c r="C83" s="257" t="s">
        <v>2603</v>
      </c>
      <c r="D83" s="290">
        <v>45699</v>
      </c>
      <c r="E83" s="257" t="s">
        <v>2603</v>
      </c>
      <c r="F83" s="290">
        <v>45699</v>
      </c>
      <c r="G83" s="257" t="s">
        <v>380</v>
      </c>
      <c r="H83" s="289" t="str">
        <f>IF($B83="","",INDEX(POA_GC_2025!$O:$O,MATCH($B83,POA_GC_2025!$A:$A,0)))</f>
        <v>SIN PROYECTO</v>
      </c>
      <c r="I83" s="292" t="str">
        <f>IF($B83="","",INDEX(POA_GC_2025!$C:$C,MATCH($B83,POA_GC_2025!$A:$A,0)))</f>
        <v>ADQUISICION DE COMBUSTIBLES</v>
      </c>
      <c r="J83" s="293" t="str">
        <f>IF($B83="","",INDEX(POA_GC_2025!$B:$B,MATCH($B83,POA_GC_2025!$A:$A,0)))</f>
        <v>HOSPITAL GENERAL DE CHONE</v>
      </c>
      <c r="K83" s="294" t="str">
        <f>IF($B83="","",INDEX(POA_GC_2025!$E:$E,MATCH($B83,POA_GC_2025!$A:$A,0)))</f>
        <v>90</v>
      </c>
      <c r="L83" s="293" t="str">
        <f>IF($B83="","",INDEX(POA_GC_2025!$W:$W,MATCH($B83,POA_GC_2025!$A:$A,0)))</f>
        <v>SOLICITUD DE PAGO POR UTILIZACION DE COMBUSTIBLE, LUBRICANTES Y COMPRA DE PIEZAS O ACCESORIOS DE VEHICULOS</v>
      </c>
      <c r="M83" s="293" t="str">
        <f>IF($B83="","",INDEX(POA_GC_2025!$F:$F,MATCH($B83,POA_GC_2025!$A:$A,0)))</f>
        <v>000</v>
      </c>
      <c r="N83" s="293" t="str">
        <f>IF($B83="","",INDEX(POA_GC_2025!$V:$V,MATCH($B83,POA_GC_2025!$A:$A,0)))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83" s="293" t="str">
        <f>IF($B83="","",INDEX(POA_GC_2025!$W:$W,MATCH($B83,POA_GC_2025!$A:$A,0)))</f>
        <v>SOLICITUD DE PAGO POR UTILIZACION DE COMBUSTIBLE, LUBRICANTES Y COMPRA DE PIEZAS O ACCESORIOS DE VEHICULOS</v>
      </c>
      <c r="P83" s="292">
        <f>IF($B83="","",INDEX(POA_GC_2025!$H:$H,MATCH($B83,POA_GC_2025!$A:$A,0)))</f>
        <v>530255</v>
      </c>
      <c r="Q83" s="292" t="str">
        <f>IF($B83="","",INDEX(POA_GC_2025!$I:$I,MATCH($B83,POA_GC_2025!$A:$A,0)))</f>
        <v>1303</v>
      </c>
      <c r="R83" s="292" t="str">
        <f>IF($B83="","",INDEX(POA_GC_2025!$J:$J,MATCH($B83,POA_GC_2025!$A:$A,0)))</f>
        <v>001</v>
      </c>
      <c r="S83" s="292" t="str">
        <f>IF($B83="","",INDEX(POA_GC_2025!$K:$K,MATCH($B83,POA_GC_2025!$A:$A,0)))</f>
        <v>0000</v>
      </c>
      <c r="T83" s="292" t="str">
        <f>IF($B83="","",INDEX(POA_GC_2025!$L:$L,MATCH($B83,POA_GC_2025!$A:$A,0)))</f>
        <v>0000</v>
      </c>
      <c r="U83" s="299">
        <f t="shared" si="12"/>
        <v>9638.6299999999992</v>
      </c>
      <c r="V83" s="299">
        <f t="shared" si="13"/>
        <v>0</v>
      </c>
      <c r="W83" s="301">
        <v>9638.6299999999992</v>
      </c>
      <c r="X83" s="301">
        <v>0</v>
      </c>
      <c r="Y83" s="301">
        <v>0</v>
      </c>
      <c r="Z83" s="308">
        <v>0</v>
      </c>
      <c r="AA83" s="309"/>
      <c r="AB83" s="187">
        <v>1</v>
      </c>
      <c r="AC83" s="187"/>
      <c r="AD83" s="187" t="s">
        <v>2567</v>
      </c>
      <c r="AE83" s="311">
        <f>IF($B83="","",INDEX(POA_GC_2025!$BD:$BD,MATCH($B83,POA_GC_2025!$A:$A,0)))</f>
        <v>7947.3099999999995</v>
      </c>
      <c r="AF83" s="311">
        <v>0</v>
      </c>
      <c r="AG83" s="311">
        <f>IF($B83="","",INDEX(POA_GC_2025!$BD:$BD,MATCH($B83,POA_GC_2025!$A:$A,0)))</f>
        <v>7947.3099999999995</v>
      </c>
      <c r="AH83" s="316" t="str">
        <f>IF($B83="","",INDEX(POA_GC_2025!$B:$B,MATCH($B83,POA_GC_2025!$A:$A,0)))</f>
        <v>HOSPITAL GENERAL DE CHONE</v>
      </c>
    </row>
    <row r="84" spans="1:34">
      <c r="A84" s="664" t="s">
        <v>218</v>
      </c>
      <c r="B84" s="100" t="s">
        <v>2711</v>
      </c>
      <c r="C84" s="257" t="s">
        <v>2622</v>
      </c>
      <c r="D84" s="290">
        <v>46065</v>
      </c>
      <c r="E84" s="257" t="s">
        <v>2622</v>
      </c>
      <c r="F84" s="290">
        <v>46065</v>
      </c>
      <c r="G84" s="257" t="s">
        <v>380</v>
      </c>
      <c r="H84" s="289" t="str">
        <f>IF($B84="","",INDEX(POA_GC_2025!$O:$O,MATCH($B84,POA_GC_2025!$A:$A,0)))</f>
        <v>SIN PROYECTO</v>
      </c>
      <c r="I84" s="292" t="str">
        <f>IF($B84="","",INDEX(POA_GC_2025!$C:$C,MATCH($B84,POA_GC_2025!$A:$A,0)))</f>
        <v>ADQUISICIÓN DEL SERVICIO DE LIMPIEZA DE LAS INSTALACIONES HOSPITALARIAS</v>
      </c>
      <c r="J84" s="293" t="str">
        <f>IF($B84="","",INDEX(POA_GC_2025!$B:$B,MATCH($B84,POA_GC_2025!$A:$A,0)))</f>
        <v>HOSPITAL GENERAL DE CHONE</v>
      </c>
      <c r="K84" s="294" t="str">
        <f>IF($B84="","",INDEX(POA_GC_2025!$E:$E,MATCH($B84,POA_GC_2025!$A:$A,0)))</f>
        <v>90</v>
      </c>
      <c r="L84" s="293" t="str">
        <f>IF($B84="","",INDEX(POA_GC_2025!$W:$W,MATCH($B84,POA_GC_2025!$A:$A,0)))</f>
        <v>SISTEMA DE INFORMACION DE SERVICIOS HOTELEROS Y GENERALES, LIMPIEZA, CARPINTERIA, ELECTRICIDAD, CONSEJERIA, ENTRE OTRAS</v>
      </c>
      <c r="M84" s="293" t="str">
        <f>IF($B84="","",INDEX(POA_GC_2025!$F:$F,MATCH($B84,POA_GC_2025!$A:$A,0)))</f>
        <v>000</v>
      </c>
      <c r="N84" s="293" t="str">
        <f>IF($B84="","",INDEX(POA_GC_2025!$V:$V,MATCH($B84,POA_GC_2025!$A:$A,0)))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84" s="293" t="str">
        <f>IF($B84="","",INDEX(POA_GC_2025!$W:$W,MATCH($B84,POA_GC_2025!$A:$A,0)))</f>
        <v>SISTEMA DE INFORMACION DE SERVICIOS HOTELEROS Y GENERALES, LIMPIEZA, CARPINTERIA, ELECTRICIDAD, CONSEJERIA, ENTRE OTRAS</v>
      </c>
      <c r="P84" s="292">
        <f>IF($B84="","",INDEX(POA_GC_2025!$H:$H,MATCH($B84,POA_GC_2025!$A:$A,0)))</f>
        <v>530209</v>
      </c>
      <c r="Q84" s="292" t="str">
        <f>IF($B84="","",INDEX(POA_GC_2025!$I:$I,MATCH($B84,POA_GC_2025!$A:$A,0)))</f>
        <v>1303</v>
      </c>
      <c r="R84" s="292" t="str">
        <f>IF($B84="","",INDEX(POA_GC_2025!$J:$J,MATCH($B84,POA_GC_2025!$A:$A,0)))</f>
        <v>001</v>
      </c>
      <c r="S84" s="292" t="str">
        <f>IF($B84="","",INDEX(POA_GC_2025!$K:$K,MATCH($B84,POA_GC_2025!$A:$A,0)))</f>
        <v>0000</v>
      </c>
      <c r="T84" s="292" t="str">
        <f>IF($B84="","",INDEX(POA_GC_2025!$L:$L,MATCH($B84,POA_GC_2025!$A:$A,0)))</f>
        <v>0000</v>
      </c>
      <c r="U84" s="299">
        <f t="shared" si="12"/>
        <v>0</v>
      </c>
      <c r="V84" s="299">
        <f t="shared" si="13"/>
        <v>32778.239999999998</v>
      </c>
      <c r="W84" s="312">
        <v>0</v>
      </c>
      <c r="X84" s="301">
        <v>0</v>
      </c>
      <c r="Y84" s="301">
        <v>32778.239999999998</v>
      </c>
      <c r="Z84" s="308">
        <v>0</v>
      </c>
      <c r="AA84" s="309"/>
      <c r="AB84" s="187">
        <v>2</v>
      </c>
      <c r="AC84" s="187"/>
      <c r="AD84" s="187" t="s">
        <v>2567</v>
      </c>
      <c r="AE84" s="311">
        <f>IF($B84="","",INDEX(POA_GC_2025!$BD:$BD,MATCH($B84,POA_GC_2025!$A:$A,0)))</f>
        <v>59739.76</v>
      </c>
      <c r="AF84" s="311">
        <v>0</v>
      </c>
      <c r="AG84" s="311">
        <f>IF($B84="","",INDEX(POA_GC_2025!$BD:$BD,MATCH($B84,POA_GC_2025!$A:$A,0)))</f>
        <v>59739.76</v>
      </c>
      <c r="AH84" s="316" t="str">
        <f>IF($B84="","",INDEX(POA_GC_2025!$B:$B,MATCH($B84,POA_GC_2025!$A:$A,0)))</f>
        <v>HOSPITAL GENERAL DE CHONE</v>
      </c>
    </row>
    <row r="85" spans="1:34">
      <c r="A85" s="664" t="s">
        <v>218</v>
      </c>
      <c r="B85" s="100" t="s">
        <v>2712</v>
      </c>
      <c r="C85" s="257" t="s">
        <v>2622</v>
      </c>
      <c r="D85" s="290">
        <v>46065</v>
      </c>
      <c r="E85" s="257" t="s">
        <v>2622</v>
      </c>
      <c r="F85" s="290">
        <v>46065</v>
      </c>
      <c r="G85" s="257" t="s">
        <v>380</v>
      </c>
      <c r="H85" s="289" t="str">
        <f>IF($B85="","",INDEX(POA_GC_2025!$O:$O,MATCH($B85,POA_GC_2025!$A:$A,0)))</f>
        <v>SIN PROYECTO</v>
      </c>
      <c r="I85" s="292" t="str">
        <f>IF($B85="","",INDEX(POA_GC_2025!$C:$C,MATCH($B85,POA_GC_2025!$A:$A,0)))</f>
        <v>ADQUISICIÓN DEL SERVICIO DE LIMPIEZA DE LAS INSTALACIONES HOSPITALARIAS</v>
      </c>
      <c r="J85" s="293" t="str">
        <f>IF($B85="","",INDEX(POA_GC_2025!$B:$B,MATCH($B85,POA_GC_2025!$A:$A,0)))</f>
        <v>HOSPITAL GENERAL DE CHONE</v>
      </c>
      <c r="K85" s="294" t="str">
        <f>IF($B85="","",INDEX(POA_GC_2025!$E:$E,MATCH($B85,POA_GC_2025!$A:$A,0)))</f>
        <v>90</v>
      </c>
      <c r="L85" s="293" t="str">
        <f>IF($B85="","",INDEX(POA_GC_2025!$W:$W,MATCH($B85,POA_GC_2025!$A:$A,0)))</f>
        <v>SISTEMA DE INFORMACION DE SERVICIOS HOTELEROS Y GENERALES, LIMPIEZA, CARPINTERIA, ELECTRICIDAD, CONSEJERIA, ENTRE OTRAS</v>
      </c>
      <c r="M85" s="293" t="str">
        <f>IF($B85="","",INDEX(POA_GC_2025!$F:$F,MATCH($B85,POA_GC_2025!$A:$A,0)))</f>
        <v>000</v>
      </c>
      <c r="N85" s="293" t="str">
        <f>IF($B85="","",INDEX(POA_GC_2025!$V:$V,MATCH($B85,POA_GC_2025!$A:$A,0)))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PUBLCA</v>
      </c>
      <c r="O85" s="293" t="str">
        <f>IF($B85="","",INDEX(POA_GC_2025!$W:$W,MATCH($B85,POA_GC_2025!$A:$A,0)))</f>
        <v>SISTEMA DE INFORMACION DE SERVICIOS HOTELEROS Y GENERALES, LIMPIEZA, CARPINTERIA, ELECTRICIDAD, CONSEJERIA, ENTRE OTRAS</v>
      </c>
      <c r="P85" s="292">
        <f>IF($B85="","",INDEX(POA_GC_2025!$H:$H,MATCH($B85,POA_GC_2025!$A:$A,0)))</f>
        <v>530209</v>
      </c>
      <c r="Q85" s="292" t="str">
        <f>IF($B85="","",INDEX(POA_GC_2025!$I:$I,MATCH($B85,POA_GC_2025!$A:$A,0)))</f>
        <v>1303</v>
      </c>
      <c r="R85" s="292" t="str">
        <f>IF($B85="","",INDEX(POA_GC_2025!$J:$J,MATCH($B85,POA_GC_2025!$A:$A,0)))</f>
        <v>001</v>
      </c>
      <c r="S85" s="292" t="str">
        <f>IF($B85="","",INDEX(POA_GC_2025!$K:$K,MATCH($B85,POA_GC_2025!$A:$A,0)))</f>
        <v>0000</v>
      </c>
      <c r="T85" s="292" t="str">
        <f>IF($B85="","",INDEX(POA_GC_2025!$L:$L,MATCH($B85,POA_GC_2025!$A:$A,0)))</f>
        <v>0000</v>
      </c>
      <c r="U85" s="299">
        <f t="shared" si="12"/>
        <v>32778.239999999998</v>
      </c>
      <c r="V85" s="299">
        <f t="shared" si="13"/>
        <v>0</v>
      </c>
      <c r="W85" s="312">
        <v>32778.239999999998</v>
      </c>
      <c r="X85" s="301">
        <v>0</v>
      </c>
      <c r="Y85" s="301">
        <v>0</v>
      </c>
      <c r="Z85" s="308">
        <v>0</v>
      </c>
      <c r="AA85" s="309"/>
      <c r="AB85" s="187">
        <v>2</v>
      </c>
      <c r="AC85" s="187"/>
      <c r="AD85" s="187" t="s">
        <v>2567</v>
      </c>
      <c r="AE85" s="311">
        <f>IF($B85="","",INDEX(POA_GC_2025!$BD:$BD,MATCH($B85,POA_GC_2025!$A:$A,0)))</f>
        <v>355676</v>
      </c>
      <c r="AF85" s="311">
        <v>0</v>
      </c>
      <c r="AG85" s="311">
        <f>IF($B85="","",INDEX(POA_GC_2025!$BD:$BD,MATCH($B85,POA_GC_2025!$A:$A,0)))</f>
        <v>355676</v>
      </c>
      <c r="AH85" s="316" t="str">
        <f>IF($B85="","",INDEX(POA_GC_2025!$B:$B,MATCH($B85,POA_GC_2025!$A:$A,0)))</f>
        <v>HOSPITAL GENERAL DE CHONE</v>
      </c>
    </row>
    <row r="86" spans="1:34">
      <c r="A86" s="664" t="s">
        <v>2601</v>
      </c>
      <c r="B86" s="100" t="s">
        <v>2708</v>
      </c>
      <c r="C86" s="257" t="s">
        <v>2622</v>
      </c>
      <c r="D86" s="290">
        <v>46065</v>
      </c>
      <c r="E86" s="257" t="s">
        <v>2622</v>
      </c>
      <c r="F86" s="290">
        <v>46065</v>
      </c>
      <c r="G86" s="257" t="s">
        <v>349</v>
      </c>
      <c r="H86" s="289" t="str">
        <f>IF($B86="","",INDEX(POA_GC_2025!$O:$O,MATCH($B86,POA_GC_2025!$A:$A,0)))</f>
        <v>SIN PROYECTO</v>
      </c>
      <c r="I86" s="292" t="str">
        <f>IF($B86="","",INDEX(POA_GC_2025!$C:$C,MATCH($B86,POA_GC_2025!$A:$A,0)))</f>
        <v>ADQUISICION DEL SERVICIO DE  SEGURIDAD Y VIGILANCIA</v>
      </c>
      <c r="J86" s="293" t="str">
        <f>IF($B86="","",INDEX(POA_GC_2025!$B:$B,MATCH($B86,POA_GC_2025!$A:$A,0)))</f>
        <v>HOSPITAL GENERAL DE CHONE</v>
      </c>
      <c r="K86" s="294" t="str">
        <f>IF($B86="","",INDEX(POA_GC_2025!$E:$E,MATCH($B86,POA_GC_2025!$A:$A,0)))</f>
        <v>90</v>
      </c>
      <c r="L86" s="293" t="str">
        <f>IF($B86="","",INDEX(POA_GC_2025!$W:$W,MATCH($B86,POA_GC_2025!$A:$A,0)))</f>
        <v>SISTEMA DE INFORMACION DE SERVICIOS HOTELEROS Y GENERALES, LIMPIEZA, CARPINTERIA, ELECTRICIDAD, CONSEJERIA, ENTRE OTRAS</v>
      </c>
      <c r="M86" s="293" t="str">
        <f>IF($B86="","",INDEX(POA_GC_2025!$F:$F,MATCH($B86,POA_GC_2025!$A:$A,0)))</f>
        <v>000</v>
      </c>
      <c r="N86" s="293" t="str">
        <f>IF($B86="","",INDEX(POA_GC_2025!$V:$V,MATCH($B86,POA_GC_2025!$A:$A,0)))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86" s="293" t="str">
        <f>IF($B86="","",INDEX(POA_GC_2025!$W:$W,MATCH($B86,POA_GC_2025!$A:$A,0)))</f>
        <v>SISTEMA DE INFORMACION DE SERVICIOS HOTELEROS Y GENERALES, LIMPIEZA, CARPINTERIA, ELECTRICIDAD, CONSEJERIA, ENTRE OTRAS</v>
      </c>
      <c r="P86" s="292">
        <f>IF($B86="","",INDEX(POA_GC_2025!$H:$H,MATCH($B86,POA_GC_2025!$A:$A,0)))</f>
        <v>530208</v>
      </c>
      <c r="Q86" s="292" t="str">
        <f>IF($B86="","",INDEX(POA_GC_2025!$I:$I,MATCH($B86,POA_GC_2025!$A:$A,0)))</f>
        <v>1303</v>
      </c>
      <c r="R86" s="292" t="str">
        <f>IF($B86="","",INDEX(POA_GC_2025!$J:$J,MATCH($B86,POA_GC_2025!$A:$A,0)))</f>
        <v>001</v>
      </c>
      <c r="S86" s="292" t="str">
        <f>IF($B86="","",INDEX(POA_GC_2025!$K:$K,MATCH($B86,POA_GC_2025!$A:$A,0)))</f>
        <v>0000</v>
      </c>
      <c r="T86" s="292" t="str">
        <f>IF($B86="","",INDEX(POA_GC_2025!$L:$L,MATCH($B86,POA_GC_2025!$A:$A,0)))</f>
        <v>0000</v>
      </c>
      <c r="U86" s="299">
        <f t="shared" si="12"/>
        <v>0</v>
      </c>
      <c r="V86" s="299">
        <f t="shared" si="13"/>
        <v>114329.66</v>
      </c>
      <c r="W86" s="312">
        <v>0</v>
      </c>
      <c r="X86" s="301">
        <v>0</v>
      </c>
      <c r="Y86" s="301">
        <v>114329.66</v>
      </c>
      <c r="Z86" s="308">
        <v>0</v>
      </c>
      <c r="AA86" s="309" t="s">
        <v>41</v>
      </c>
      <c r="AB86" s="187">
        <v>12</v>
      </c>
      <c r="AC86" s="187"/>
      <c r="AD86" s="187" t="s">
        <v>2647</v>
      </c>
      <c r="AE86" s="311">
        <f>IF($B86="","",INDEX(POA_GC_2025!$BD:$BD,MATCH($B86,POA_GC_2025!$A:$A,0)))</f>
        <v>163181.40000000002</v>
      </c>
      <c r="AF86" s="311">
        <v>0</v>
      </c>
      <c r="AG86" s="311">
        <f>IF($B86="","",INDEX(POA_GC_2025!$BD:$BD,MATCH($B86,POA_GC_2025!$A:$A,0)))</f>
        <v>163181.40000000002</v>
      </c>
      <c r="AH86" s="316" t="str">
        <f>IF($B86="","",INDEX(POA_GC_2025!$B:$B,MATCH($B86,POA_GC_2025!$A:$A,0)))</f>
        <v>HOSPITAL GENERAL DE CHONE</v>
      </c>
    </row>
    <row r="87" spans="1:34">
      <c r="A87" s="664" t="s">
        <v>2601</v>
      </c>
      <c r="B87" s="100" t="s">
        <v>2718</v>
      </c>
      <c r="C87" s="257" t="s">
        <v>2622</v>
      </c>
      <c r="D87" s="290">
        <v>46065</v>
      </c>
      <c r="E87" s="257" t="s">
        <v>2622</v>
      </c>
      <c r="F87" s="290">
        <v>46065</v>
      </c>
      <c r="G87" s="257" t="s">
        <v>349</v>
      </c>
      <c r="H87" s="289" t="str">
        <f>IF($B87="","",INDEX(POA_GC_2025!$O:$O,MATCH($B87,POA_GC_2025!$A:$A,0)))</f>
        <v>SIN PROYECTO</v>
      </c>
      <c r="I87" s="292" t="str">
        <f>IF($B87="","",INDEX(POA_GC_2025!$C:$C,MATCH($B87,POA_GC_2025!$A:$A,0)))</f>
        <v>ADQUISICION DE SERVICIO EXTERNALIZADO DE ALIMENTACION</v>
      </c>
      <c r="J87" s="293" t="str">
        <f>IF($B87="","",INDEX(POA_GC_2025!$B:$B,MATCH($B87,POA_GC_2025!$A:$A,0)))</f>
        <v>HOSPITAL GENERAL DE CHONE</v>
      </c>
      <c r="K87" s="294" t="str">
        <f>IF($B87="","",INDEX(POA_GC_2025!$E:$E,MATCH($B87,POA_GC_2025!$A:$A,0)))</f>
        <v>90</v>
      </c>
      <c r="L87" s="293" t="str">
        <f>IF($B87="","",INDEX(POA_GC_2025!$W:$W,MATCH($B87,POA_GC_2025!$A:$A,0)))</f>
        <v>SISTEMA DE INFORMACION DE SERVICIOS HOTELEROS Y GENERALES, LIMPIEZA, CARPINTERIA, ELECTRICIDAD, CONSEJERIA, ENTRE OTRAS</v>
      </c>
      <c r="M87" s="293" t="str">
        <f>IF($B87="","",INDEX(POA_GC_2025!$F:$F,MATCH($B87,POA_GC_2025!$A:$A,0)))</f>
        <v>000</v>
      </c>
      <c r="N87" s="293" t="str">
        <f>IF($B87="","",INDEX(POA_GC_2025!$V:$V,MATCH($B87,POA_GC_2025!$A:$A,0)))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87" s="293" t="str">
        <f>IF($B87="","",INDEX(POA_GC_2025!$W:$W,MATCH($B87,POA_GC_2025!$A:$A,0)))</f>
        <v>SISTEMA DE INFORMACION DE SERVICIOS HOTELEROS Y GENERALES, LIMPIEZA, CARPINTERIA, ELECTRICIDAD, CONSEJERIA, ENTRE OTRAS</v>
      </c>
      <c r="P87" s="292">
        <f>IF($B87="","",INDEX(POA_GC_2025!$H:$H,MATCH($B87,POA_GC_2025!$A:$A,0)))</f>
        <v>530235</v>
      </c>
      <c r="Q87" s="292" t="str">
        <f>IF($B87="","",INDEX(POA_GC_2025!$I:$I,MATCH($B87,POA_GC_2025!$A:$A,0)))</f>
        <v>1303</v>
      </c>
      <c r="R87" s="292" t="str">
        <f>IF($B87="","",INDEX(POA_GC_2025!$J:$J,MATCH($B87,POA_GC_2025!$A:$A,0)))</f>
        <v>001</v>
      </c>
      <c r="S87" s="292" t="str">
        <f>IF($B87="","",INDEX(POA_GC_2025!$K:$K,MATCH($B87,POA_GC_2025!$A:$A,0)))</f>
        <v>0000</v>
      </c>
      <c r="T87" s="292" t="str">
        <f>IF($B87="","",INDEX(POA_GC_2025!$L:$L,MATCH($B87,POA_GC_2025!$A:$A,0)))</f>
        <v>0000</v>
      </c>
      <c r="U87" s="299">
        <f t="shared" si="12"/>
        <v>0</v>
      </c>
      <c r="V87" s="299">
        <f t="shared" si="13"/>
        <v>208568.1</v>
      </c>
      <c r="W87" s="312">
        <v>0</v>
      </c>
      <c r="X87" s="301">
        <v>0</v>
      </c>
      <c r="Y87" s="301">
        <v>208568.1</v>
      </c>
      <c r="Z87" s="308">
        <v>0</v>
      </c>
      <c r="AA87" s="309" t="s">
        <v>41</v>
      </c>
      <c r="AB87" s="187">
        <v>12</v>
      </c>
      <c r="AC87" s="187"/>
      <c r="AD87" s="187" t="s">
        <v>2647</v>
      </c>
      <c r="AE87" s="311">
        <f>IF($B87="","",INDEX(POA_GC_2025!$BD:$BD,MATCH($B87,POA_GC_2025!$A:$A,0)))</f>
        <v>74380.520000000019</v>
      </c>
      <c r="AF87" s="311">
        <v>0</v>
      </c>
      <c r="AG87" s="311">
        <f>IF($B87="","",INDEX(POA_GC_2025!$BD:$BD,MATCH($B87,POA_GC_2025!$A:$A,0)))</f>
        <v>74380.520000000019</v>
      </c>
      <c r="AH87" s="316" t="str">
        <f>IF($B87="","",INDEX(POA_GC_2025!$B:$B,MATCH($B87,POA_GC_2025!$A:$A,0)))</f>
        <v>HOSPITAL GENERAL DE CHONE</v>
      </c>
    </row>
    <row r="88" spans="1:34">
      <c r="A88" s="664" t="s">
        <v>2601</v>
      </c>
      <c r="B88" s="100" t="s">
        <v>2712</v>
      </c>
      <c r="C88" s="257" t="s">
        <v>2622</v>
      </c>
      <c r="D88" s="290">
        <v>46065</v>
      </c>
      <c r="E88" s="257" t="s">
        <v>2622</v>
      </c>
      <c r="F88" s="290">
        <v>46065</v>
      </c>
      <c r="G88" s="257" t="s">
        <v>349</v>
      </c>
      <c r="H88" s="289" t="str">
        <f>IF($B88="","",INDEX(POA_GC_2025!$O:$O,MATCH($B88,POA_GC_2025!$A:$A,0)))</f>
        <v>SIN PROYECTO</v>
      </c>
      <c r="I88" s="292" t="str">
        <f>IF($B88="","",INDEX(POA_GC_2025!$C:$C,MATCH($B88,POA_GC_2025!$A:$A,0)))</f>
        <v>ADQUISICIÓN DEL SERVICIO DE LIMPIEZA DE LAS INSTALACIONES HOSPITALARIAS</v>
      </c>
      <c r="J88" s="293" t="str">
        <f>IF($B88="","",INDEX(POA_GC_2025!$B:$B,MATCH($B88,POA_GC_2025!$A:$A,0)))</f>
        <v>HOSPITAL GENERAL DE CHONE</v>
      </c>
      <c r="K88" s="294" t="str">
        <f>IF($B88="","",INDEX(POA_GC_2025!$E:$E,MATCH($B88,POA_GC_2025!$A:$A,0)))</f>
        <v>90</v>
      </c>
      <c r="L88" s="293" t="str">
        <f>IF($B88="","",INDEX(POA_GC_2025!$W:$W,MATCH($B88,POA_GC_2025!$A:$A,0)))</f>
        <v>SISTEMA DE INFORMACION DE SERVICIOS HOTELEROS Y GENERALES, LIMPIEZA, CARPINTERIA, ELECTRICIDAD, CONSEJERIA, ENTRE OTRAS</v>
      </c>
      <c r="M88" s="293" t="str">
        <f>IF($B88="","",INDEX(POA_GC_2025!$F:$F,MATCH($B88,POA_GC_2025!$A:$A,0)))</f>
        <v>000</v>
      </c>
      <c r="N88" s="293" t="str">
        <f>IF($B88="","",INDEX(POA_GC_2025!$V:$V,MATCH($B88,POA_GC_2025!$A:$A,0)))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PUBLCA</v>
      </c>
      <c r="O88" s="293" t="str">
        <f>IF($B88="","",INDEX(POA_GC_2025!$W:$W,MATCH($B88,POA_GC_2025!$A:$A,0)))</f>
        <v>SISTEMA DE INFORMACION DE SERVICIOS HOTELEROS Y GENERALES, LIMPIEZA, CARPINTERIA, ELECTRICIDAD, CONSEJERIA, ENTRE OTRAS</v>
      </c>
      <c r="P88" s="292">
        <f>IF($B88="","",INDEX(POA_GC_2025!$H:$H,MATCH($B88,POA_GC_2025!$A:$A,0)))</f>
        <v>530209</v>
      </c>
      <c r="Q88" s="292" t="str">
        <f>IF($B88="","",INDEX(POA_GC_2025!$I:$I,MATCH($B88,POA_GC_2025!$A:$A,0)))</f>
        <v>1303</v>
      </c>
      <c r="R88" s="292" t="str">
        <f>IF($B88="","",INDEX(POA_GC_2025!$J:$J,MATCH($B88,POA_GC_2025!$A:$A,0)))</f>
        <v>001</v>
      </c>
      <c r="S88" s="292" t="str">
        <f>IF($B88="","",INDEX(POA_GC_2025!$K:$K,MATCH($B88,POA_GC_2025!$A:$A,0)))</f>
        <v>0000</v>
      </c>
      <c r="T88" s="292" t="str">
        <f>IF($B88="","",INDEX(POA_GC_2025!$L:$L,MATCH($B88,POA_GC_2025!$A:$A,0)))</f>
        <v>0000</v>
      </c>
      <c r="U88" s="299">
        <f t="shared" si="12"/>
        <v>322897.76</v>
      </c>
      <c r="V88" s="299">
        <f t="shared" si="13"/>
        <v>0</v>
      </c>
      <c r="W88" s="312">
        <v>322897.76</v>
      </c>
      <c r="X88" s="301">
        <v>0</v>
      </c>
      <c r="Y88" s="301">
        <v>0</v>
      </c>
      <c r="Z88" s="308">
        <v>0</v>
      </c>
      <c r="AA88" s="309" t="s">
        <v>41</v>
      </c>
      <c r="AB88" s="187">
        <v>12</v>
      </c>
      <c r="AC88" s="187"/>
      <c r="AD88" s="187" t="s">
        <v>2647</v>
      </c>
      <c r="AE88" s="311">
        <f>IF($B88="","",INDEX(POA_GC_2025!$BD:$BD,MATCH($B88,POA_GC_2025!$A:$A,0)))</f>
        <v>355676</v>
      </c>
      <c r="AF88" s="311">
        <v>0</v>
      </c>
      <c r="AG88" s="311">
        <f>IF($B88="","",INDEX(POA_GC_2025!$BD:$BD,MATCH($B88,POA_GC_2025!$A:$A,0)))</f>
        <v>355676</v>
      </c>
      <c r="AH88" s="316" t="str">
        <f>IF($B88="","",INDEX(POA_GC_2025!$B:$B,MATCH($B88,POA_GC_2025!$A:$A,0)))</f>
        <v>HOSPITAL GENERAL DE CHONE</v>
      </c>
    </row>
    <row r="89" spans="1:34">
      <c r="A89" s="664" t="s">
        <v>2606</v>
      </c>
      <c r="B89" s="100" t="s">
        <v>2743</v>
      </c>
      <c r="C89" s="257" t="s">
        <v>2629</v>
      </c>
      <c r="D89" s="290">
        <v>46078</v>
      </c>
      <c r="E89" s="257" t="s">
        <v>2629</v>
      </c>
      <c r="F89" s="290">
        <v>46079</v>
      </c>
      <c r="G89" s="257" t="s">
        <v>349</v>
      </c>
      <c r="H89" s="289" t="str">
        <f>IF($B89="","",INDEX(POA_GC_2025!$O:$O,MATCH($B89,POA_GC_2025!$A:$A,0)))</f>
        <v>SIN PROYECTO</v>
      </c>
      <c r="I89" s="292" t="str">
        <f>IF($B89="","",INDEX(POA_GC_2025!$C:$C,MATCH($B89,POA_GC_2025!$A:$A,0)))</f>
        <v>ADQUISICION DE DISPOSITIVOS PARA LABORATORIO CLINICO Y PATOLOGIA</v>
      </c>
      <c r="J89" s="293" t="str">
        <f>IF($B89="","",INDEX(POA_GC_2025!$B:$B,MATCH($B89,POA_GC_2025!$A:$A,0)))</f>
        <v>HOSPITAL GENERAL DE CHONE</v>
      </c>
      <c r="K89" s="294" t="str">
        <f>IF($B89="","",INDEX(POA_GC_2025!$E:$E,MATCH($B89,POA_GC_2025!$A:$A,0)))</f>
        <v>90</v>
      </c>
      <c r="L89" s="293" t="str">
        <f>IF($B89="","",INDEX(POA_GC_2025!$W:$W,MATCH($B89,POA_GC_2025!$A:$A,0)))</f>
        <v>ACTA DE ENTREGA RECEPCION DE DISPOSITIVOS MEDICOS PARA LABORATORIO CLINICO Y PÀTOLOGIA ADQUIRIDOS, COMPROBANDO SUS CANTIDADES, CALIDAD Y CARACTERISTICAS DE ACUERDO A LO SOLICITADO</v>
      </c>
      <c r="M89" s="293" t="str">
        <f>IF($B89="","",INDEX(POA_GC_2025!$F:$F,MATCH($B89,POA_GC_2025!$A:$A,0)))</f>
        <v>000</v>
      </c>
      <c r="N89" s="293" t="str">
        <f>IF($B89="","",INDEX(POA_GC_2025!$V:$V,MATCH($B89,POA_GC_2025!$A:$A,0)))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89" s="293" t="str">
        <f>IF($B89="","",INDEX(POA_GC_2025!$W:$W,MATCH($B89,POA_GC_2025!$A:$A,0)))</f>
        <v>ACTA DE ENTREGA RECEPCION DE DISPOSITIVOS MEDICOS PARA LABORATORIO CLINICO Y PÀTOLOGIA ADQUIRIDOS, COMPROBANDO SUS CANTIDADES, CALIDAD Y CARACTERISTICAS DE ACUERDO A LO SOLICITADO</v>
      </c>
      <c r="P89" s="292">
        <f>IF($B89="","",INDEX(POA_GC_2025!$H:$H,MATCH($B89,POA_GC_2025!$A:$A,0)))</f>
        <v>530810</v>
      </c>
      <c r="Q89" s="292" t="str">
        <f>IF($B89="","",INDEX(POA_GC_2025!$I:$I,MATCH($B89,POA_GC_2025!$A:$A,0)))</f>
        <v>1303</v>
      </c>
      <c r="R89" s="292" t="str">
        <f>IF($B89="","",INDEX(POA_GC_2025!$J:$J,MATCH($B89,POA_GC_2025!$A:$A,0)))</f>
        <v>001</v>
      </c>
      <c r="S89" s="292" t="str">
        <f>IF($B89="","",INDEX(POA_GC_2025!$K:$K,MATCH($B89,POA_GC_2025!$A:$A,0)))</f>
        <v>0000</v>
      </c>
      <c r="T89" s="292" t="str">
        <f>IF($B89="","",INDEX(POA_GC_2025!$L:$L,MATCH($B89,POA_GC_2025!$A:$A,0)))</f>
        <v>0000</v>
      </c>
      <c r="U89" s="299">
        <f t="shared" si="12"/>
        <v>29611.39</v>
      </c>
      <c r="V89" s="299">
        <f t="shared" si="13"/>
        <v>0</v>
      </c>
      <c r="W89" s="312">
        <v>29611.39</v>
      </c>
      <c r="X89" s="301">
        <v>0</v>
      </c>
      <c r="Y89" s="301">
        <v>0</v>
      </c>
      <c r="Z89" s="308">
        <v>0</v>
      </c>
      <c r="AA89" s="309" t="s">
        <v>41</v>
      </c>
      <c r="AB89" s="187">
        <v>13</v>
      </c>
      <c r="AC89" s="187"/>
      <c r="AD89" s="187" t="s">
        <v>2539</v>
      </c>
      <c r="AE89" s="311">
        <f>IF($B89="","",INDEX(POA_GC_2025!$BD:$BD,MATCH($B89,POA_GC_2025!$A:$A,0)))</f>
        <v>29611.390000000003</v>
      </c>
      <c r="AF89" s="311">
        <v>0</v>
      </c>
      <c r="AG89" s="311">
        <f>IF($B89="","",INDEX(POA_GC_2025!$BD:$BD,MATCH($B89,POA_GC_2025!$A:$A,0)))</f>
        <v>29611.390000000003</v>
      </c>
      <c r="AH89" s="316" t="str">
        <f>IF($B89="","",INDEX(POA_GC_2025!$B:$B,MATCH($B89,POA_GC_2025!$A:$A,0)))</f>
        <v>HOSPITAL GENERAL DE CHONE</v>
      </c>
    </row>
    <row r="90" spans="1:34">
      <c r="A90" s="664" t="s">
        <v>2606</v>
      </c>
      <c r="B90" s="100" t="s">
        <v>2744</v>
      </c>
      <c r="C90" s="257" t="s">
        <v>2629</v>
      </c>
      <c r="D90" s="290">
        <v>46078</v>
      </c>
      <c r="E90" s="257" t="s">
        <v>2629</v>
      </c>
      <c r="F90" s="290">
        <v>46079</v>
      </c>
      <c r="G90" s="257" t="s">
        <v>349</v>
      </c>
      <c r="H90" s="289" t="str">
        <f>IF($B90="","",INDEX(POA_GC_2025!$O:$O,MATCH($B90,POA_GC_2025!$A:$A,0)))</f>
        <v>SIN PROYECTO</v>
      </c>
      <c r="I90" s="292" t="str">
        <f>IF($B90="","",INDEX(POA_GC_2025!$C:$C,MATCH($B90,POA_GC_2025!$A:$A,0)))</f>
        <v>ADQUISICION DE DISPOSITIVOS PARA LABORATORIO CLINICO Y PATOLOGIA</v>
      </c>
      <c r="J90" s="293" t="str">
        <f>IF($B90="","",INDEX(POA_GC_2025!$B:$B,MATCH($B90,POA_GC_2025!$A:$A,0)))</f>
        <v>HOSPITAL GENERAL DE CHONE</v>
      </c>
      <c r="K90" s="294" t="str">
        <f>IF($B90="","",INDEX(POA_GC_2025!$E:$E,MATCH($B90,POA_GC_2025!$A:$A,0)))</f>
        <v>90</v>
      </c>
      <c r="L90" s="293" t="str">
        <f>IF($B90="","",INDEX(POA_GC_2025!$W:$W,MATCH($B90,POA_GC_2025!$A:$A,0)))</f>
        <v>ACTA DE ENTREGA RECEPCION DE DISPOSITIVOS MEDICOS PARA LABORATORIO CLINICO Y PÀTOLOGIA ADQUIRIDOS, COMPROBANDO SUS CANTIDADES, CALIDAD Y CARACTERISTICAS DE ACUERDO A LO SOLICITADO</v>
      </c>
      <c r="M90" s="293" t="str">
        <f>IF($B90="","",INDEX(POA_GC_2025!$F:$F,MATCH($B90,POA_GC_2025!$A:$A,0)))</f>
        <v>000</v>
      </c>
      <c r="N90" s="293" t="str">
        <f>IF($B90="","",INDEX(POA_GC_2025!$V:$V,MATCH($B90,POA_GC_2025!$A:$A,0)))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90" s="293" t="str">
        <f>IF($B90="","",INDEX(POA_GC_2025!$W:$W,MATCH($B90,POA_GC_2025!$A:$A,0)))</f>
        <v>ACTA DE ENTREGA RECEPCION DE DISPOSITIVOS MEDICOS PARA LABORATORIO CLINICO Y PÀTOLOGIA ADQUIRIDOS, COMPROBANDO SUS CANTIDADES, CALIDAD Y CARACTERISTICAS DE ACUERDO A LO SOLICITADO</v>
      </c>
      <c r="P90" s="292">
        <f>IF($B90="","",INDEX(POA_GC_2025!$H:$H,MATCH($B90,POA_GC_2025!$A:$A,0)))</f>
        <v>530810</v>
      </c>
      <c r="Q90" s="292" t="str">
        <f>IF($B90="","",INDEX(POA_GC_2025!$I:$I,MATCH($B90,POA_GC_2025!$A:$A,0)))</f>
        <v>1303</v>
      </c>
      <c r="R90" s="292" t="str">
        <f>IF($B90="","",INDEX(POA_GC_2025!$J:$J,MATCH($B90,POA_GC_2025!$A:$A,0)))</f>
        <v>001</v>
      </c>
      <c r="S90" s="292" t="str">
        <f>IF($B90="","",INDEX(POA_GC_2025!$K:$K,MATCH($B90,POA_GC_2025!$A:$A,0)))</f>
        <v>0000</v>
      </c>
      <c r="T90" s="292" t="str">
        <f>IF($B90="","",INDEX(POA_GC_2025!$L:$L,MATCH($B90,POA_GC_2025!$A:$A,0)))</f>
        <v>0000</v>
      </c>
      <c r="U90" s="299">
        <f t="shared" si="12"/>
        <v>199716.74</v>
      </c>
      <c r="V90" s="299">
        <f t="shared" si="13"/>
        <v>0</v>
      </c>
      <c r="W90" s="312">
        <v>199716.74</v>
      </c>
      <c r="X90" s="301">
        <v>0</v>
      </c>
      <c r="Y90" s="301">
        <v>0</v>
      </c>
      <c r="Z90" s="308">
        <v>0</v>
      </c>
      <c r="AA90" s="309" t="s">
        <v>41</v>
      </c>
      <c r="AB90" s="187">
        <v>13</v>
      </c>
      <c r="AC90" s="187"/>
      <c r="AD90" s="187" t="s">
        <v>2539</v>
      </c>
      <c r="AE90" s="311">
        <f>IF($B90="","",INDEX(POA_GC_2025!$BD:$BD,MATCH($B90,POA_GC_2025!$A:$A,0)))</f>
        <v>199716.74000000002</v>
      </c>
      <c r="AF90" s="311">
        <v>0</v>
      </c>
      <c r="AG90" s="311">
        <f>IF($B90="","",INDEX(POA_GC_2025!$BD:$BD,MATCH($B90,POA_GC_2025!$A:$A,0)))</f>
        <v>199716.74000000002</v>
      </c>
      <c r="AH90" s="316" t="str">
        <f>IF($B90="","",INDEX(POA_GC_2025!$B:$B,MATCH($B90,POA_GC_2025!$A:$A,0)))</f>
        <v>HOSPITAL GENERAL DE CHONE</v>
      </c>
    </row>
    <row r="91" spans="1:34">
      <c r="A91" s="664" t="s">
        <v>2607</v>
      </c>
      <c r="B91" s="100" t="s">
        <v>2685</v>
      </c>
      <c r="C91" s="257" t="s">
        <v>2633</v>
      </c>
      <c r="D91" s="290">
        <v>46079</v>
      </c>
      <c r="E91" s="257" t="s">
        <v>2633</v>
      </c>
      <c r="F91" s="290">
        <v>46085</v>
      </c>
      <c r="G91" s="257" t="s">
        <v>349</v>
      </c>
      <c r="H91" s="289" t="str">
        <f>IF($B91="","",INDEX(POA_GC_2025!$O:$O,MATCH($B91,POA_GC_2025!$A:$A,0)))</f>
        <v>SIN PROYECTO</v>
      </c>
      <c r="I91" s="292" t="str">
        <f>IF($B91="","",INDEX(POA_GC_2025!$C:$C,MATCH($B91,POA_GC_2025!$A:$A,0)))</f>
        <v>PAGO DE DECIMO TERCER SUELDO</v>
      </c>
      <c r="J91" s="293" t="str">
        <f>IF($B91="","",INDEX(POA_GC_2025!$B:$B,MATCH($B91,POA_GC_2025!$A:$A,0)))</f>
        <v>HOSPITAL GENERAL DE CHONE</v>
      </c>
      <c r="K91" s="294" t="str">
        <f>IF($B91="","",INDEX(POA_GC_2025!$E:$E,MATCH($B91,POA_GC_2025!$A:$A,0)))</f>
        <v>90</v>
      </c>
      <c r="L91" s="293" t="str">
        <f>IF($B91="","",INDEX(POA_GC_2025!$W:$W,MATCH($B91,POA_GC_2025!$A:$A,0)))</f>
        <v>DISTRIBUTIVOS DE SUELDOS Y SALARIOS DEL PERSONAL</v>
      </c>
      <c r="M91" s="293" t="str">
        <f>IF($B91="","",INDEX(POA_GC_2025!$F:$F,MATCH($B91,POA_GC_2025!$A:$A,0)))</f>
        <v>000</v>
      </c>
      <c r="N91" s="293" t="str">
        <f>IF($B91="","",INDEX(POA_GC_2025!$V:$V,MATCH($B91,POA_GC_2025!$A:$A,0)))</f>
        <v>COORDINAR LA ELABORACION DEL PRESUPUESTO INSTITUCIONAL, SU TRAMITE, EJECUCION Y REVISION Y CORRECTIVOS, GESTIONAR FONDOS, PREPARAR PROYECTOS ESPECIALES Y ADMINISTRAR LA POLITICA SALARIAL Y DE CONTRATACION INSTITUCIONAL DE ACUERDO A LA NORMATIVA VIGENTE</v>
      </c>
      <c r="O91" s="293" t="str">
        <f>IF($B91="","",INDEX(POA_GC_2025!$W:$W,MATCH($B91,POA_GC_2025!$A:$A,0)))</f>
        <v>DISTRIBUTIVOS DE SUELDOS Y SALARIOS DEL PERSONAL</v>
      </c>
      <c r="P91" s="292">
        <f>IF($B91="","",INDEX(POA_GC_2025!$H:$H,MATCH($B91,POA_GC_2025!$A:$A,0)))</f>
        <v>510203</v>
      </c>
      <c r="Q91" s="292" t="str">
        <f>IF($B91="","",INDEX(POA_GC_2025!$I:$I,MATCH($B91,POA_GC_2025!$A:$A,0)))</f>
        <v>1300</v>
      </c>
      <c r="R91" s="292" t="str">
        <f>IF($B91="","",INDEX(POA_GC_2025!$J:$J,MATCH($B91,POA_GC_2025!$A:$A,0)))</f>
        <v>001</v>
      </c>
      <c r="S91" s="292" t="str">
        <f>IF($B91="","",INDEX(POA_GC_2025!$K:$K,MATCH($B91,POA_GC_2025!$A:$A,0)))</f>
        <v>0000</v>
      </c>
      <c r="T91" s="292" t="str">
        <f>IF($B91="","",INDEX(POA_GC_2025!$L:$L,MATCH($B91,POA_GC_2025!$A:$A,0)))</f>
        <v>0000</v>
      </c>
      <c r="U91" s="299">
        <f t="shared" si="12"/>
        <v>1466.67</v>
      </c>
      <c r="V91" s="299">
        <f t="shared" si="13"/>
        <v>0</v>
      </c>
      <c r="W91" s="312">
        <v>1466.67</v>
      </c>
      <c r="X91" s="301">
        <v>0</v>
      </c>
      <c r="Y91" s="301">
        <v>0</v>
      </c>
      <c r="Z91" s="308">
        <v>0</v>
      </c>
      <c r="AA91" s="309" t="s">
        <v>41</v>
      </c>
      <c r="AB91" s="187">
        <v>14</v>
      </c>
      <c r="AC91" s="187"/>
      <c r="AD91" s="187" t="s">
        <v>2540</v>
      </c>
      <c r="AE91" s="311">
        <f>IF($B91="","",INDEX(POA_GC_2025!$BD:$BD,MATCH($B91,POA_GC_2025!$A:$A,0)))</f>
        <v>722317.71000000008</v>
      </c>
      <c r="AF91" s="311">
        <v>0</v>
      </c>
      <c r="AG91" s="311">
        <f>IF($B91="","",INDEX(POA_GC_2025!$BD:$BD,MATCH($B91,POA_GC_2025!$A:$A,0)))</f>
        <v>722317.71000000008</v>
      </c>
      <c r="AH91" s="316" t="str">
        <f>IF($B91="","",INDEX(POA_GC_2025!$B:$B,MATCH($B91,POA_GC_2025!$A:$A,0)))</f>
        <v>HOSPITAL GENERAL DE CHONE</v>
      </c>
    </row>
    <row r="92" spans="1:34">
      <c r="A92" s="664" t="s">
        <v>2607</v>
      </c>
      <c r="B92" s="100" t="s">
        <v>2686</v>
      </c>
      <c r="C92" s="257" t="s">
        <v>2633</v>
      </c>
      <c r="D92" s="290">
        <v>46079</v>
      </c>
      <c r="E92" s="257" t="s">
        <v>2633</v>
      </c>
      <c r="F92" s="290">
        <v>46085</v>
      </c>
      <c r="G92" s="257" t="s">
        <v>349</v>
      </c>
      <c r="H92" s="289" t="str">
        <f>IF($B92="","",INDEX(POA_GC_2025!$O:$O,MATCH($B92,POA_GC_2025!$A:$A,0)))</f>
        <v>SIN PROYECTO</v>
      </c>
      <c r="I92" s="292" t="str">
        <f>IF($B92="","",INDEX(POA_GC_2025!$C:$C,MATCH($B92,POA_GC_2025!$A:$A,0)))</f>
        <v>PAGO DE DECIMO CUARTO SUELDO</v>
      </c>
      <c r="J92" s="293" t="str">
        <f>IF($B92="","",INDEX(POA_GC_2025!$B:$B,MATCH($B92,POA_GC_2025!$A:$A,0)))</f>
        <v>HOSPITAL GENERAL DE CHONE</v>
      </c>
      <c r="K92" s="294" t="str">
        <f>IF($B92="","",INDEX(POA_GC_2025!$E:$E,MATCH($B92,POA_GC_2025!$A:$A,0)))</f>
        <v>90</v>
      </c>
      <c r="L92" s="293" t="str">
        <f>IF($B92="","",INDEX(POA_GC_2025!$W:$W,MATCH($B92,POA_GC_2025!$A:$A,0)))</f>
        <v>DISTRIBUTIVOS DE SUELDOS Y SALARIOS DEL PERSONAL</v>
      </c>
      <c r="M92" s="293" t="str">
        <f>IF($B92="","",INDEX(POA_GC_2025!$F:$F,MATCH($B92,POA_GC_2025!$A:$A,0)))</f>
        <v>000</v>
      </c>
      <c r="N92" s="293" t="str">
        <f>IF($B92="","",INDEX(POA_GC_2025!$V:$V,MATCH($B92,POA_GC_2025!$A:$A,0)))</f>
        <v>COORDINAR LA ELABORACION DEL PRESUPUESTO INSTITUCIONAL, SU TRAMITE, EJECUCION Y REVISION Y CORRECTIVOS, GESTIONAR FONDOS, PREPARAR PROYECTOS ESPECIALES Y ADMINISTRAR LA POLITICA SALARIAL Y DE CONTRATACION INSTITUCIONAL DE ACUERDO A LA NORMATIVA VIGENTE</v>
      </c>
      <c r="O92" s="293" t="str">
        <f>IF($B92="","",INDEX(POA_GC_2025!$W:$W,MATCH($B92,POA_GC_2025!$A:$A,0)))</f>
        <v>DISTRIBUTIVOS DE SUELDOS Y SALARIOS DEL PERSONAL</v>
      </c>
      <c r="P92" s="292">
        <f>IF($B92="","",INDEX(POA_GC_2025!$H:$H,MATCH($B92,POA_GC_2025!$A:$A,0)))</f>
        <v>510204</v>
      </c>
      <c r="Q92" s="292" t="str">
        <f>IF($B92="","",INDEX(POA_GC_2025!$I:$I,MATCH($B92,POA_GC_2025!$A:$A,0)))</f>
        <v>1300</v>
      </c>
      <c r="R92" s="292" t="str">
        <f>IF($B92="","",INDEX(POA_GC_2025!$J:$J,MATCH($B92,POA_GC_2025!$A:$A,0)))</f>
        <v>001</v>
      </c>
      <c r="S92" s="292" t="str">
        <f>IF($B92="","",INDEX(POA_GC_2025!$K:$K,MATCH($B92,POA_GC_2025!$A:$A,0)))</f>
        <v>0000</v>
      </c>
      <c r="T92" s="292" t="str">
        <f>IF($B92="","",INDEX(POA_GC_2025!$L:$L,MATCH($B92,POA_GC_2025!$A:$A,0)))</f>
        <v>0000</v>
      </c>
      <c r="U92" s="299">
        <f t="shared" si="12"/>
        <v>401.67</v>
      </c>
      <c r="V92" s="299">
        <f t="shared" si="13"/>
        <v>0</v>
      </c>
      <c r="W92" s="312">
        <v>401.67</v>
      </c>
      <c r="X92" s="301">
        <v>0</v>
      </c>
      <c r="Y92" s="301">
        <v>0</v>
      </c>
      <c r="Z92" s="308">
        <v>0</v>
      </c>
      <c r="AA92" s="309" t="s">
        <v>41</v>
      </c>
      <c r="AB92" s="187">
        <v>14</v>
      </c>
      <c r="AC92" s="187"/>
      <c r="AD92" s="187" t="s">
        <v>2540</v>
      </c>
      <c r="AE92" s="311">
        <f>IF($B92="","",INDEX(POA_GC_2025!$BD:$BD,MATCH($B92,POA_GC_2025!$A:$A,0)))</f>
        <v>268875.67</v>
      </c>
      <c r="AF92" s="311">
        <v>0</v>
      </c>
      <c r="AG92" s="311">
        <f>IF($B92="","",INDEX(POA_GC_2025!$BD:$BD,MATCH($B92,POA_GC_2025!$A:$A,0)))</f>
        <v>268875.67</v>
      </c>
      <c r="AH92" s="316" t="str">
        <f>IF($B92="","",INDEX(POA_GC_2025!$B:$B,MATCH($B92,POA_GC_2025!$A:$A,0)))</f>
        <v>HOSPITAL GENERAL DE CHONE</v>
      </c>
    </row>
    <row r="93" spans="1:34">
      <c r="A93" s="664" t="s">
        <v>2607</v>
      </c>
      <c r="B93" s="100" t="s">
        <v>2696</v>
      </c>
      <c r="C93" s="257" t="s">
        <v>2633</v>
      </c>
      <c r="D93" s="290">
        <v>46079</v>
      </c>
      <c r="E93" s="257" t="s">
        <v>2633</v>
      </c>
      <c r="F93" s="290">
        <v>46085</v>
      </c>
      <c r="G93" s="257" t="s">
        <v>349</v>
      </c>
      <c r="H93" s="289" t="str">
        <f>IF($B93="","",INDEX(POA_GC_2025!$O:$O,MATCH($B93,POA_GC_2025!$A:$A,0)))</f>
        <v>SIN PROYECTO</v>
      </c>
      <c r="I93" s="292" t="str">
        <f>IF($B93="","",INDEX(POA_GC_2025!$C:$C,MATCH($B93,POA_GC_2025!$A:$A,0)))</f>
        <v>PAGO DE APORTE PATRONAL</v>
      </c>
      <c r="J93" s="293" t="str">
        <f>IF($B93="","",INDEX(POA_GC_2025!$B:$B,MATCH($B93,POA_GC_2025!$A:$A,0)))</f>
        <v>HOSPITAL GENERAL DE CHONE</v>
      </c>
      <c r="K93" s="294" t="str">
        <f>IF($B93="","",INDEX(POA_GC_2025!$E:$E,MATCH($B93,POA_GC_2025!$A:$A,0)))</f>
        <v>90</v>
      </c>
      <c r="L93" s="293" t="str">
        <f>IF($B93="","",INDEX(POA_GC_2025!$W:$W,MATCH($B93,POA_GC_2025!$A:$A,0)))</f>
        <v>DISTRIBUTIVOS DE SUELDOS Y SALARIOS DEL PERSONAL</v>
      </c>
      <c r="M93" s="293" t="str">
        <f>IF($B93="","",INDEX(POA_GC_2025!$F:$F,MATCH($B93,POA_GC_2025!$A:$A,0)))</f>
        <v>000</v>
      </c>
      <c r="N93" s="293" t="str">
        <f>IF($B93="","",INDEX(POA_GC_2025!$V:$V,MATCH($B93,POA_GC_2025!$A:$A,0)))</f>
        <v>PROGRAMAR, DIRIGIR, CONTROLAR LA GESTIÒN DE LOS RECURSOS ASIGNADOS A SU CARGO Y EVALUAR SU ADECUADA UTILIZACIÒN PARA PROVEER SU CARTERA DE SERVICIOS, MEDIANTE EL PLAN OPERATIVO ANUAL Y EL COMPROMISO DE GESTION EN FUNCIÒN DE RESULTADOS DE IMPACTO SOCIAL</v>
      </c>
      <c r="O93" s="293" t="str">
        <f>IF($B93="","",INDEX(POA_GC_2025!$W:$W,MATCH($B93,POA_GC_2025!$A:$A,0)))</f>
        <v>DISTRIBUTIVOS DE SUELDOS Y SALARIOS DEL PERSONAL</v>
      </c>
      <c r="P93" s="292">
        <f>IF($B93="","",INDEX(POA_GC_2025!$H:$H,MATCH($B93,POA_GC_2025!$A:$A,0)))</f>
        <v>510601</v>
      </c>
      <c r="Q93" s="292" t="str">
        <f>IF($B93="","",INDEX(POA_GC_2025!$I:$I,MATCH($B93,POA_GC_2025!$A:$A,0)))</f>
        <v>1300</v>
      </c>
      <c r="R93" s="292" t="str">
        <f>IF($B93="","",INDEX(POA_GC_2025!$J:$J,MATCH($B93,POA_GC_2025!$A:$A,0)))</f>
        <v>001</v>
      </c>
      <c r="S93" s="292" t="str">
        <f>IF($B93="","",INDEX(POA_GC_2025!$K:$K,MATCH($B93,POA_GC_2025!$A:$A,0)))</f>
        <v>0000</v>
      </c>
      <c r="T93" s="292" t="str">
        <f>IF($B93="","",INDEX(POA_GC_2025!$L:$L,MATCH($B93,POA_GC_2025!$A:$A,0)))</f>
        <v>0000</v>
      </c>
      <c r="U93" s="299">
        <f t="shared" si="12"/>
        <v>1698.4</v>
      </c>
      <c r="V93" s="299">
        <f t="shared" si="13"/>
        <v>0</v>
      </c>
      <c r="W93" s="312">
        <v>1698.4</v>
      </c>
      <c r="X93" s="301">
        <v>0</v>
      </c>
      <c r="Y93" s="301">
        <v>0</v>
      </c>
      <c r="Z93" s="308">
        <v>0</v>
      </c>
      <c r="AA93" s="309" t="s">
        <v>41</v>
      </c>
      <c r="AB93" s="187">
        <v>14</v>
      </c>
      <c r="AC93" s="187"/>
      <c r="AD93" s="187" t="s">
        <v>2540</v>
      </c>
      <c r="AE93" s="311">
        <f>IF($B93="","",INDEX(POA_GC_2025!$BD:$BD,MATCH($B93,POA_GC_2025!$A:$A,0)))</f>
        <v>869825.39999999979</v>
      </c>
      <c r="AF93" s="311">
        <v>0</v>
      </c>
      <c r="AG93" s="311">
        <f>IF($B93="","",INDEX(POA_GC_2025!$BD:$BD,MATCH($B93,POA_GC_2025!$A:$A,0)))</f>
        <v>869825.39999999979</v>
      </c>
      <c r="AH93" s="316" t="str">
        <f>IF($B93="","",INDEX(POA_GC_2025!$B:$B,MATCH($B93,POA_GC_2025!$A:$A,0)))</f>
        <v>HOSPITAL GENERAL DE CHONE</v>
      </c>
    </row>
    <row r="94" spans="1:34">
      <c r="A94" s="664" t="s">
        <v>2607</v>
      </c>
      <c r="B94" s="100" t="s">
        <v>2769</v>
      </c>
      <c r="C94" s="257" t="s">
        <v>2633</v>
      </c>
      <c r="D94" s="290">
        <v>46079</v>
      </c>
      <c r="E94" s="257" t="s">
        <v>2633</v>
      </c>
      <c r="F94" s="290">
        <v>46085</v>
      </c>
      <c r="G94" s="257" t="s">
        <v>349</v>
      </c>
      <c r="H94" s="289" t="str">
        <f>IF($B94="","",INDEX(POA_GC_2025!$O:$O,MATCH($B94,POA_GC_2025!$A:$A,0)))</f>
        <v>SIN PROYECTO</v>
      </c>
      <c r="I94" s="292" t="str">
        <f>IF($B94="","",INDEX(POA_GC_2025!$C:$C,MATCH($B94,POA_GC_2025!$A:$A,0)))</f>
        <v>PAGO DECONTRATOS OCASIONALES PARA EL CUMPLIMIENTO DEL SERVICIO RURAL</v>
      </c>
      <c r="J94" s="293" t="str">
        <f>IF($B94="","",INDEX(POA_GC_2025!$B:$B,MATCH($B94,POA_GC_2025!$A:$A,0)))</f>
        <v>HOSPITAL GENERAL DE CHONE</v>
      </c>
      <c r="K94" s="294" t="str">
        <f>IF($B94="","",INDEX(POA_GC_2025!$E:$E,MATCH($B94,POA_GC_2025!$A:$A,0)))</f>
        <v>90</v>
      </c>
      <c r="L94" s="293" t="str">
        <f>IF($B94="","",INDEX(POA_GC_2025!$W:$W,MATCH($B94,POA_GC_2025!$A:$A,0)))</f>
        <v>DISTRIBUTIVOS DE SUELDOS Y SALARIOS DEL PERSONAL</v>
      </c>
      <c r="M94" s="293" t="str">
        <f>IF($B94="","",INDEX(POA_GC_2025!$F:$F,MATCH($B94,POA_GC_2025!$A:$A,0)))</f>
        <v>000</v>
      </c>
      <c r="N94" s="293" t="str">
        <f>IF($B94="","",INDEX(POA_GC_2025!$V:$V,MATCH($B94,POA_GC_2025!$A:$A,0)))</f>
        <v>COORDINAR LA ELABORACION DEL PRESUPUESTO INSTITUCIONAL, SU TRAMITE, EJECUCION Y REVISION Y CORRECTIVOS, GESTIONAR FONDOS, PREPARAR PROYECTOS ESPECIALES Y ADMINISTRAR LA POLITICA SALARIAL Y DE CONTRATACION INSTITUCIONAL DE ACUERDO A LA NORMATIVA VIGENTE</v>
      </c>
      <c r="O94" s="293" t="str">
        <f>IF($B94="","",INDEX(POA_GC_2025!$W:$W,MATCH($B94,POA_GC_2025!$A:$A,0)))</f>
        <v>DISTRIBUTIVOS DE SUELDOS Y SALARIOS DEL PERSONAL</v>
      </c>
      <c r="P94" s="292">
        <f>IF($B94="","",INDEX(POA_GC_2025!$H:$H,MATCH($B94,POA_GC_2025!$A:$A,0)))</f>
        <v>510515</v>
      </c>
      <c r="Q94" s="292" t="str">
        <f>IF($B94="","",INDEX(POA_GC_2025!$I:$I,MATCH($B94,POA_GC_2025!$A:$A,0)))</f>
        <v>1300</v>
      </c>
      <c r="R94" s="292" t="str">
        <f>IF($B94="","",INDEX(POA_GC_2025!$J:$J,MATCH($B94,POA_GC_2025!$A:$A,0)))</f>
        <v>001</v>
      </c>
      <c r="S94" s="292" t="str">
        <f>IF($B94="","",INDEX(POA_GC_2025!$K:$K,MATCH($B94,POA_GC_2025!$A:$A,0)))</f>
        <v>0000</v>
      </c>
      <c r="T94" s="292" t="str">
        <f>IF($B94="","",INDEX(POA_GC_2025!$L:$L,MATCH($B94,POA_GC_2025!$A:$A,0)))</f>
        <v>0000</v>
      </c>
      <c r="U94" s="299">
        <f t="shared" si="12"/>
        <v>17600</v>
      </c>
      <c r="V94" s="299">
        <f t="shared" si="13"/>
        <v>0</v>
      </c>
      <c r="W94" s="300">
        <v>17600</v>
      </c>
      <c r="X94" s="301">
        <v>0</v>
      </c>
      <c r="Y94" s="301">
        <v>0</v>
      </c>
      <c r="Z94" s="308">
        <v>0</v>
      </c>
      <c r="AA94" s="309" t="s">
        <v>41</v>
      </c>
      <c r="AB94" s="187">
        <v>14</v>
      </c>
      <c r="AC94" s="187"/>
      <c r="AD94" s="187" t="s">
        <v>2540</v>
      </c>
      <c r="AE94" s="311">
        <f>IF($B94="","",INDEX(POA_GC_2025!$BD:$BD,MATCH($B94,POA_GC_2025!$A:$A,0)))</f>
        <v>49292</v>
      </c>
      <c r="AF94" s="311">
        <v>0</v>
      </c>
      <c r="AG94" s="311">
        <f>IF($B94="","",INDEX(POA_GC_2025!$BD:$BD,MATCH($B94,POA_GC_2025!$A:$A,0)))</f>
        <v>49292</v>
      </c>
      <c r="AH94" s="316" t="str">
        <f>IF($B94="","",INDEX(POA_GC_2025!$B:$B,MATCH($B94,POA_GC_2025!$A:$A,0)))</f>
        <v>HOSPITAL GENERAL DE CHONE</v>
      </c>
    </row>
    <row r="95" spans="1:34">
      <c r="A95" s="664" t="s">
        <v>2611</v>
      </c>
      <c r="B95" s="100" t="s">
        <v>2702</v>
      </c>
      <c r="C95" s="257"/>
      <c r="D95" s="290">
        <v>46080</v>
      </c>
      <c r="E95" s="257"/>
      <c r="F95" s="290">
        <v>46080</v>
      </c>
      <c r="G95" s="257" t="s">
        <v>349</v>
      </c>
      <c r="H95" s="289" t="str">
        <f>IF($B95="","",INDEX(POA_GC_2025!$O:$O,MATCH($B95,POA_GC_2025!$A:$A,0)))</f>
        <v>SIN PROYECTO</v>
      </c>
      <c r="I95" s="292" t="str">
        <f>IF($B95="","",INDEX(POA_GC_2025!$C:$C,MATCH($B95,POA_GC_2025!$A:$A,0)))</f>
        <v>PAGO DE TELECOMUNICACIONES-PAGINA WEB</v>
      </c>
      <c r="J95" s="293" t="str">
        <f>IF($B95="","",INDEX(POA_GC_2025!$B:$B,MATCH($B95,POA_GC_2025!$A:$A,0)))</f>
        <v>HOSPITAL GENERAL DE CHONE</v>
      </c>
      <c r="K95" s="294" t="str">
        <f>IF($B95="","",INDEX(POA_GC_2025!$E:$E,MATCH($B95,POA_GC_2025!$A:$A,0)))</f>
        <v>90</v>
      </c>
      <c r="L95" s="293" t="str">
        <f>IF($B95="","",INDEX(POA_GC_2025!$W:$W,MATCH($B95,POA_GC_2025!$A:$A,0)))</f>
        <v>INFORME CONSOLIDADO DE PAGOS DE SERVICIOS BASICOS</v>
      </c>
      <c r="M95" s="293" t="str">
        <f>IF($B95="","",INDEX(POA_GC_2025!$F:$F,MATCH($B95,POA_GC_2025!$A:$A,0)))</f>
        <v>000</v>
      </c>
      <c r="N95" s="293" t="str">
        <f>IF($B95="","",INDEX(POA_GC_2025!$V:$V,MATCH($B95,POA_GC_2025!$A:$A,0)))</f>
        <v>PROGRAMAR, DIRIGIR, CONTROLAR LA GESTIÒN DE LOS RECURSOS ASIGNADOS A SU CARGO Y EVALUAR SU ADECUADA UTILIZACIÒN PARA PROVEER SU CARTERA DE SERVICIOS, MEDIANTE EL PLAN OPERATIVO ANUAL Y EL COMPROMISO DE GESTION EN FUNCIÒN DE RESULTADOS DE IMPACTO SOCIAL</v>
      </c>
      <c r="O95" s="293" t="str">
        <f>IF($B95="","",INDEX(POA_GC_2025!$W:$W,MATCH($B95,POA_GC_2025!$A:$A,0)))</f>
        <v>INFORME CONSOLIDADO DE PAGOS DE SERVICIOS BASICOS</v>
      </c>
      <c r="P95" s="292">
        <f>IF($B95="","",INDEX(POA_GC_2025!$H:$H,MATCH($B95,POA_GC_2025!$A:$A,0)))</f>
        <v>530105</v>
      </c>
      <c r="Q95" s="292" t="str">
        <f>IF($B95="","",INDEX(POA_GC_2025!$I:$I,MATCH($B95,POA_GC_2025!$A:$A,0)))</f>
        <v>1303</v>
      </c>
      <c r="R95" s="292" t="str">
        <f>IF($B95="","",INDEX(POA_GC_2025!$J:$J,MATCH($B95,POA_GC_2025!$A:$A,0)))</f>
        <v>001</v>
      </c>
      <c r="S95" s="292" t="str">
        <f>IF($B95="","",INDEX(POA_GC_2025!$K:$K,MATCH($B95,POA_GC_2025!$A:$A,0)))</f>
        <v>0000</v>
      </c>
      <c r="T95" s="292" t="str">
        <f>IF($B95="","",INDEX(POA_GC_2025!$L:$L,MATCH($B95,POA_GC_2025!$A:$A,0)))</f>
        <v>0000</v>
      </c>
      <c r="U95" s="299">
        <f t="shared" si="12"/>
        <v>0</v>
      </c>
      <c r="V95" s="299">
        <f t="shared" si="13"/>
        <v>54.05</v>
      </c>
      <c r="W95" s="300">
        <v>0</v>
      </c>
      <c r="X95" s="301">
        <v>0</v>
      </c>
      <c r="Y95" s="301">
        <v>54.05</v>
      </c>
      <c r="Z95" s="308">
        <v>0</v>
      </c>
      <c r="AA95" s="309" t="s">
        <v>41</v>
      </c>
      <c r="AB95" s="187">
        <v>15</v>
      </c>
      <c r="AC95" s="187"/>
      <c r="AD95" s="187" t="s">
        <v>2539</v>
      </c>
      <c r="AE95" s="311">
        <f>IF($B95="","",INDEX(POA_GC_2025!$BD:$BD,MATCH($B95,POA_GC_2025!$A:$A,0)))</f>
        <v>545.95000000000005</v>
      </c>
      <c r="AF95" s="311">
        <v>0</v>
      </c>
      <c r="AG95" s="311">
        <f>IF($B95="","",INDEX(POA_GC_2025!$BD:$BD,MATCH($B95,POA_GC_2025!$A:$A,0)))</f>
        <v>545.95000000000005</v>
      </c>
      <c r="AH95" s="316" t="str">
        <f>IF($B95="","",INDEX(POA_GC_2025!$B:$B,MATCH($B95,POA_GC_2025!$A:$A,0)))</f>
        <v>HOSPITAL GENERAL DE CHONE</v>
      </c>
    </row>
    <row r="96" spans="1:34">
      <c r="A96" s="664" t="s">
        <v>2615</v>
      </c>
      <c r="B96" s="100" t="s">
        <v>2680</v>
      </c>
      <c r="C96" s="257" t="s">
        <v>2634</v>
      </c>
      <c r="D96" s="290">
        <v>46080</v>
      </c>
      <c r="E96" s="257" t="s">
        <v>2629</v>
      </c>
      <c r="F96" s="290">
        <v>46080</v>
      </c>
      <c r="G96" s="257" t="s">
        <v>349</v>
      </c>
      <c r="H96" s="289" t="str">
        <f>IF($B96="","",INDEX(POA_GC_2025!$O:$O,MATCH($B96,POA_GC_2025!$A:$A,0)))</f>
        <v>SIN PROYECTO</v>
      </c>
      <c r="I96" s="292" t="str">
        <f>IF($B96="","",INDEX(POA_GC_2025!$C:$C,MATCH($B96,POA_GC_2025!$A:$A,0)))</f>
        <v xml:space="preserve">ADQUISICION DE MEDICAMENTOS </v>
      </c>
      <c r="J96" s="293" t="str">
        <f>IF($B96="","",INDEX(POA_GC_2025!$B:$B,MATCH($B96,POA_GC_2025!$A:$A,0)))</f>
        <v>HOSPITAL GENERAL DE CHONE</v>
      </c>
      <c r="K96" s="294" t="str">
        <f>IF($B96="","",INDEX(POA_GC_2025!$E:$E,MATCH($B96,POA_GC_2025!$A:$A,0)))</f>
        <v>90</v>
      </c>
      <c r="L96" s="293" t="str">
        <f>IF($B96="","",INDEX(POA_GC_2025!$W:$W,MATCH($B96,POA_GC_2025!$A:$A,0)))</f>
        <v>ACTA DE ENTREGA RECEPCION DE MEDICAMENTOS ADQUIRIDOS, COMPROBANDO SUS CANTIDADES, CALIDAD Y CARACTERISTICAS DE ACUERDO A LO SOLICITADO</v>
      </c>
      <c r="M96" s="293" t="str">
        <f>IF($B96="","",INDEX(POA_GC_2025!$F:$F,MATCH($B96,POA_GC_2025!$A:$A,0)))</f>
        <v>000</v>
      </c>
      <c r="N96" s="293" t="str">
        <f>IF($B96="","",INDEX(POA_GC_2025!$V:$V,MATCH($B96,POA_GC_2025!$A:$A,0)))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96" s="293" t="str">
        <f>IF($B96="","",INDEX(POA_GC_2025!$W:$W,MATCH($B96,POA_GC_2025!$A:$A,0)))</f>
        <v>ACTA DE ENTREGA RECEPCION DE MEDICAMENTOS ADQUIRIDOS, COMPROBANDO SUS CANTIDADES, CALIDAD Y CARACTERISTICAS DE ACUERDO A LO SOLICITADO</v>
      </c>
      <c r="P96" s="292">
        <f>IF($B96="","",INDEX(POA_GC_2025!$H:$H,MATCH($B96,POA_GC_2025!$A:$A,0)))</f>
        <v>530809</v>
      </c>
      <c r="Q96" s="292" t="str">
        <f>IF($B96="","",INDEX(POA_GC_2025!$I:$I,MATCH($B96,POA_GC_2025!$A:$A,0)))</f>
        <v>1303</v>
      </c>
      <c r="R96" s="292" t="str">
        <f>IF($B96="","",INDEX(POA_GC_2025!$J:$J,MATCH($B96,POA_GC_2025!$A:$A,0)))</f>
        <v>001</v>
      </c>
      <c r="S96" s="292" t="str">
        <f>IF($B96="","",INDEX(POA_GC_2025!$K:$K,MATCH($B96,POA_GC_2025!$A:$A,0)))</f>
        <v>0000</v>
      </c>
      <c r="T96" s="292" t="str">
        <f>IF($B96="","",INDEX(POA_GC_2025!$L:$L,MATCH($B96,POA_GC_2025!$A:$A,0)))</f>
        <v>0000</v>
      </c>
      <c r="U96" s="299">
        <f t="shared" si="12"/>
        <v>50065.85</v>
      </c>
      <c r="V96" s="299">
        <f t="shared" si="13"/>
        <v>0</v>
      </c>
      <c r="W96" s="300">
        <v>50065.85</v>
      </c>
      <c r="X96" s="301">
        <v>0</v>
      </c>
      <c r="Y96" s="301">
        <v>0</v>
      </c>
      <c r="Z96" s="308">
        <v>0</v>
      </c>
      <c r="AA96" s="309" t="s">
        <v>41</v>
      </c>
      <c r="AB96" s="187">
        <v>16</v>
      </c>
      <c r="AC96" s="187"/>
      <c r="AD96" s="187" t="s">
        <v>2539</v>
      </c>
      <c r="AE96" s="311">
        <f>IF($B96="","",INDEX(POA_GC_2025!$BD:$BD,MATCH($B96,POA_GC_2025!$A:$A,0)))</f>
        <v>16209.010000000002</v>
      </c>
      <c r="AF96" s="311">
        <v>0</v>
      </c>
      <c r="AG96" s="311">
        <f>IF($B96="","",INDEX(POA_GC_2025!$BD:$BD,MATCH($B96,POA_GC_2025!$A:$A,0)))</f>
        <v>16209.010000000002</v>
      </c>
      <c r="AH96" s="316" t="str">
        <f>IF($B96="","",INDEX(POA_GC_2025!$B:$B,MATCH($B96,POA_GC_2025!$A:$A,0)))</f>
        <v>HOSPITAL GENERAL DE CHONE</v>
      </c>
    </row>
    <row r="97" spans="1:34">
      <c r="A97" s="664" t="s">
        <v>2620</v>
      </c>
      <c r="B97" s="100" t="s">
        <v>2734</v>
      </c>
      <c r="C97" s="257" t="s">
        <v>2645</v>
      </c>
      <c r="D97" s="290">
        <v>46084</v>
      </c>
      <c r="E97" s="257" t="s">
        <v>2646</v>
      </c>
      <c r="F97" s="290">
        <v>46085</v>
      </c>
      <c r="G97" s="257" t="s">
        <v>349</v>
      </c>
      <c r="H97" s="289" t="str">
        <f>IF($B97="","",INDEX(POA_GC_2025!$O:$O,MATCH($B97,POA_GC_2025!$A:$A,0)))</f>
        <v>SIN PROYECTO</v>
      </c>
      <c r="I97" s="292" t="str">
        <f>IF($B97="","",INDEX(POA_GC_2025!$C:$C,MATCH($B97,POA_GC_2025!$A:$A,0)))</f>
        <v xml:space="preserve">ADQUISICION DE MEDICAMENTOS </v>
      </c>
      <c r="J97" s="293" t="str">
        <f>IF($B97="","",INDEX(POA_GC_2025!$B:$B,MATCH($B97,POA_GC_2025!$A:$A,0)))</f>
        <v>HOSPITAL GENERAL DE CHONE</v>
      </c>
      <c r="K97" s="294" t="str">
        <f>IF($B97="","",INDEX(POA_GC_2025!$E:$E,MATCH($B97,POA_GC_2025!$A:$A,0)))</f>
        <v>90</v>
      </c>
      <c r="L97" s="293" t="str">
        <f>IF($B97="","",INDEX(POA_GC_2025!$W:$W,MATCH($B97,POA_GC_2025!$A:$A,0)))</f>
        <v>ACTA DE ENTREGA RECEPCION DE MEDICAMENTOS ADQUIRIDOS, COMPROBANDO SUS CANTIDADES, CALIDAD Y CARACTERISTICAS DE ACUERDO A LO SOLICITADO</v>
      </c>
      <c r="M97" s="293" t="str">
        <f>IF($B97="","",INDEX(POA_GC_2025!$F:$F,MATCH($B97,POA_GC_2025!$A:$A,0)))</f>
        <v>000</v>
      </c>
      <c r="N97" s="293" t="str">
        <f>IF($B97="","",INDEX(POA_GC_2025!$V:$V,MATCH($B97,POA_GC_2025!$A:$A,0)))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97" s="293" t="str">
        <f>IF($B97="","",INDEX(POA_GC_2025!$W:$W,MATCH($B97,POA_GC_2025!$A:$A,0)))</f>
        <v>ACTA DE ENTREGA RECEPCION DE MEDICAMENTOS ADQUIRIDOS, COMPROBANDO SUS CANTIDADES, CALIDAD Y CARACTERISTICAS DE ACUERDO A LO SOLICITADO</v>
      </c>
      <c r="P97" s="292">
        <f>IF($B97="","",INDEX(POA_GC_2025!$H:$H,MATCH($B97,POA_GC_2025!$A:$A,0)))</f>
        <v>530809</v>
      </c>
      <c r="Q97" s="292" t="str">
        <f>IF($B97="","",INDEX(POA_GC_2025!$I:$I,MATCH($B97,POA_GC_2025!$A:$A,0)))</f>
        <v>1303</v>
      </c>
      <c r="R97" s="292" t="str">
        <f>IF($B97="","",INDEX(POA_GC_2025!$J:$J,MATCH($B97,POA_GC_2025!$A:$A,0)))</f>
        <v>001</v>
      </c>
      <c r="S97" s="292" t="str">
        <f>IF($B97="","",INDEX(POA_GC_2025!$K:$K,MATCH($B97,POA_GC_2025!$A:$A,0)))</f>
        <v>0000</v>
      </c>
      <c r="T97" s="292" t="str">
        <f>IF($B97="","",INDEX(POA_GC_2025!$L:$L,MATCH($B97,POA_GC_2025!$A:$A,0)))</f>
        <v>0000</v>
      </c>
      <c r="U97" s="299">
        <f t="shared" si="12"/>
        <v>3095.74</v>
      </c>
      <c r="V97" s="299">
        <f t="shared" si="13"/>
        <v>0</v>
      </c>
      <c r="W97" s="300">
        <v>3095.74</v>
      </c>
      <c r="X97" s="301">
        <v>0</v>
      </c>
      <c r="Y97" s="301">
        <v>0</v>
      </c>
      <c r="Z97" s="308">
        <v>0</v>
      </c>
      <c r="AA97" s="309" t="s">
        <v>41</v>
      </c>
      <c r="AB97" s="187">
        <v>17</v>
      </c>
      <c r="AC97" s="187"/>
      <c r="AD97" s="187" t="s">
        <v>2647</v>
      </c>
      <c r="AE97" s="311">
        <f>IF($B97="","",INDEX(POA_GC_2025!$BD:$BD,MATCH($B97,POA_GC_2025!$A:$A,0)))</f>
        <v>3095.74</v>
      </c>
      <c r="AF97" s="311">
        <v>0</v>
      </c>
      <c r="AG97" s="311">
        <f>IF($B97="","",INDEX(POA_GC_2025!$BD:$BD,MATCH($B97,POA_GC_2025!$A:$A,0)))</f>
        <v>3095.74</v>
      </c>
      <c r="AH97" s="316" t="str">
        <f>IF($B97="","",INDEX(POA_GC_2025!$B:$B,MATCH($B97,POA_GC_2025!$A:$A,0)))</f>
        <v>HOSPITAL GENERAL DE CHONE</v>
      </c>
    </row>
    <row r="98" spans="1:34">
      <c r="A98" s="664" t="s">
        <v>2620</v>
      </c>
      <c r="B98" s="100" t="s">
        <v>2735</v>
      </c>
      <c r="C98" s="257" t="s">
        <v>2645</v>
      </c>
      <c r="D98" s="290">
        <v>46084</v>
      </c>
      <c r="E98" s="257" t="s">
        <v>2646</v>
      </c>
      <c r="F98" s="290">
        <v>46085</v>
      </c>
      <c r="G98" s="257" t="s">
        <v>349</v>
      </c>
      <c r="H98" s="289" t="str">
        <f>IF($B98="","",INDEX(POA_GC_2025!$O:$O,MATCH($B98,POA_GC_2025!$A:$A,0)))</f>
        <v>SIN PROYECTO</v>
      </c>
      <c r="I98" s="292" t="str">
        <f>IF($B98="","",INDEX(POA_GC_2025!$C:$C,MATCH($B98,POA_GC_2025!$A:$A,0)))</f>
        <v xml:space="preserve">ADQUISICION DE MEDICAMENTOS </v>
      </c>
      <c r="J98" s="293" t="str">
        <f>IF($B98="","",INDEX(POA_GC_2025!$B:$B,MATCH($B98,POA_GC_2025!$A:$A,0)))</f>
        <v>HOSPITAL GENERAL DE CHONE</v>
      </c>
      <c r="K98" s="294" t="str">
        <f>IF($B98="","",INDEX(POA_GC_2025!$E:$E,MATCH($B98,POA_GC_2025!$A:$A,0)))</f>
        <v>90</v>
      </c>
      <c r="L98" s="293" t="str">
        <f>IF($B98="","",INDEX(POA_GC_2025!$W:$W,MATCH($B98,POA_GC_2025!$A:$A,0)))</f>
        <v>ACTA DE ENTREGA RECEPCION DE MEDICAMENTOS ADQUIRIDOS, COMPROBANDO SUS CANTIDADES, CALIDAD Y CARACTERISTICAS DE ACUERDO A LO SOLICITADO</v>
      </c>
      <c r="M98" s="293" t="str">
        <f>IF($B98="","",INDEX(POA_GC_2025!$F:$F,MATCH($B98,POA_GC_2025!$A:$A,0)))</f>
        <v>000</v>
      </c>
      <c r="N98" s="293" t="str">
        <f>IF($B98="","",INDEX(POA_GC_2025!$V:$V,MATCH($B98,POA_GC_2025!$A:$A,0)))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98" s="293" t="str">
        <f>IF($B98="","",INDEX(POA_GC_2025!$W:$W,MATCH($B98,POA_GC_2025!$A:$A,0)))</f>
        <v>ACTA DE ENTREGA RECEPCION DE MEDICAMENTOS ADQUIRIDOS, COMPROBANDO SUS CANTIDADES, CALIDAD Y CARACTERISTICAS DE ACUERDO A LO SOLICITADO</v>
      </c>
      <c r="P98" s="292">
        <f>IF($B98="","",INDEX(POA_GC_2025!$H:$H,MATCH($B98,POA_GC_2025!$A:$A,0)))</f>
        <v>530809</v>
      </c>
      <c r="Q98" s="292" t="str">
        <f>IF($B98="","",INDEX(POA_GC_2025!$I:$I,MATCH($B98,POA_GC_2025!$A:$A,0)))</f>
        <v>1303</v>
      </c>
      <c r="R98" s="292" t="str">
        <f>IF($B98="","",INDEX(POA_GC_2025!$J:$J,MATCH($B98,POA_GC_2025!$A:$A,0)))</f>
        <v>001</v>
      </c>
      <c r="S98" s="292" t="str">
        <f>IF($B98="","",INDEX(POA_GC_2025!$K:$K,MATCH($B98,POA_GC_2025!$A:$A,0)))</f>
        <v>0000</v>
      </c>
      <c r="T98" s="292" t="str">
        <f>IF($B98="","",INDEX(POA_GC_2025!$L:$L,MATCH($B98,POA_GC_2025!$A:$A,0)))</f>
        <v>0000</v>
      </c>
      <c r="U98" s="299">
        <f t="shared" si="12"/>
        <v>336</v>
      </c>
      <c r="V98" s="299">
        <f t="shared" si="13"/>
        <v>0</v>
      </c>
      <c r="W98" s="300">
        <v>336</v>
      </c>
      <c r="X98" s="301">
        <v>0</v>
      </c>
      <c r="Y98" s="301">
        <v>0</v>
      </c>
      <c r="Z98" s="308">
        <v>0</v>
      </c>
      <c r="AA98" s="309" t="s">
        <v>41</v>
      </c>
      <c r="AB98" s="187">
        <v>17</v>
      </c>
      <c r="AC98" s="187"/>
      <c r="AD98" s="187" t="s">
        <v>2647</v>
      </c>
      <c r="AE98" s="311">
        <f>IF($B98="","",INDEX(POA_GC_2025!$BD:$BD,MATCH($B98,POA_GC_2025!$A:$A,0)))</f>
        <v>336</v>
      </c>
      <c r="AF98" s="311">
        <v>0</v>
      </c>
      <c r="AG98" s="311">
        <f>IF($B98="","",INDEX(POA_GC_2025!$BD:$BD,MATCH($B98,POA_GC_2025!$A:$A,0)))</f>
        <v>336</v>
      </c>
      <c r="AH98" s="316" t="str">
        <f>IF($B98="","",INDEX(POA_GC_2025!$B:$B,MATCH($B98,POA_GC_2025!$A:$A,0)))</f>
        <v>HOSPITAL GENERAL DE CHONE</v>
      </c>
    </row>
    <row r="99" spans="1:34">
      <c r="A99" s="664" t="s">
        <v>2620</v>
      </c>
      <c r="B99" s="100" t="s">
        <v>2736</v>
      </c>
      <c r="C99" s="257" t="s">
        <v>2645</v>
      </c>
      <c r="D99" s="290">
        <v>46084</v>
      </c>
      <c r="E99" s="257" t="s">
        <v>2646</v>
      </c>
      <c r="F99" s="290">
        <v>46085</v>
      </c>
      <c r="G99" s="257" t="s">
        <v>349</v>
      </c>
      <c r="H99" s="289" t="str">
        <f>IF($B99="","",INDEX(POA_GC_2025!$O:$O,MATCH($B99,POA_GC_2025!$A:$A,0)))</f>
        <v>SIN PROYECTO</v>
      </c>
      <c r="I99" s="292" t="str">
        <f>IF($B99="","",INDEX(POA_GC_2025!$C:$C,MATCH($B99,POA_GC_2025!$A:$A,0)))</f>
        <v xml:space="preserve">ADQUISICION DE MEDICAMENTOS </v>
      </c>
      <c r="J99" s="293" t="str">
        <f>IF($B99="","",INDEX(POA_GC_2025!$B:$B,MATCH($B99,POA_GC_2025!$A:$A,0)))</f>
        <v>HOSPITAL GENERAL DE CHONE</v>
      </c>
      <c r="K99" s="294" t="str">
        <f>IF($B99="","",INDEX(POA_GC_2025!$E:$E,MATCH($B99,POA_GC_2025!$A:$A,0)))</f>
        <v>90</v>
      </c>
      <c r="L99" s="293" t="str">
        <f>IF($B99="","",INDEX(POA_GC_2025!$W:$W,MATCH($B99,POA_GC_2025!$A:$A,0)))</f>
        <v>ACTA DE ENTREGA RECEPCION DE MEDICAMENTOS ADQUIRIDOS, COMPROBANDO SUS CANTIDADES, CALIDAD Y CARACTERISTICAS DE ACUERDO A LO SOLICITADO</v>
      </c>
      <c r="M99" s="293" t="str">
        <f>IF($B99="","",INDEX(POA_GC_2025!$F:$F,MATCH($B99,POA_GC_2025!$A:$A,0)))</f>
        <v>000</v>
      </c>
      <c r="N99" s="293" t="str">
        <f>IF($B99="","",INDEX(POA_GC_2025!$V:$V,MATCH($B99,POA_GC_2025!$A:$A,0)))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99" s="293" t="str">
        <f>IF($B99="","",INDEX(POA_GC_2025!$W:$W,MATCH($B99,POA_GC_2025!$A:$A,0)))</f>
        <v>ACTA DE ENTREGA RECEPCION DE MEDICAMENTOS ADQUIRIDOS, COMPROBANDO SUS CANTIDADES, CALIDAD Y CARACTERISTICAS DE ACUERDO A LO SOLICITADO</v>
      </c>
      <c r="P99" s="292">
        <f>IF($B99="","",INDEX(POA_GC_2025!$H:$H,MATCH($B99,POA_GC_2025!$A:$A,0)))</f>
        <v>530809</v>
      </c>
      <c r="Q99" s="292" t="str">
        <f>IF($B99="","",INDEX(POA_GC_2025!$I:$I,MATCH($B99,POA_GC_2025!$A:$A,0)))</f>
        <v>1303</v>
      </c>
      <c r="R99" s="292" t="str">
        <f>IF($B99="","",INDEX(POA_GC_2025!$J:$J,MATCH($B99,POA_GC_2025!$A:$A,0)))</f>
        <v>001</v>
      </c>
      <c r="S99" s="292" t="str">
        <f>IF($B99="","",INDEX(POA_GC_2025!$K:$K,MATCH($B99,POA_GC_2025!$A:$A,0)))</f>
        <v>0000</v>
      </c>
      <c r="T99" s="292" t="str">
        <f>IF($B99="","",INDEX(POA_GC_2025!$L:$L,MATCH($B99,POA_GC_2025!$A:$A,0)))</f>
        <v>0000</v>
      </c>
      <c r="U99" s="299">
        <f t="shared" si="12"/>
        <v>10783.63</v>
      </c>
      <c r="V99" s="299">
        <f t="shared" si="13"/>
        <v>0</v>
      </c>
      <c r="W99" s="300">
        <v>10783.63</v>
      </c>
      <c r="X99" s="301">
        <v>0</v>
      </c>
      <c r="Y99" s="301">
        <v>0</v>
      </c>
      <c r="Z99" s="308">
        <v>0</v>
      </c>
      <c r="AA99" s="309" t="s">
        <v>41</v>
      </c>
      <c r="AB99" s="187">
        <v>17</v>
      </c>
      <c r="AC99" s="187"/>
      <c r="AD99" s="187" t="s">
        <v>2647</v>
      </c>
      <c r="AE99" s="311">
        <f>IF($B99="","",INDEX(POA_GC_2025!$BD:$BD,MATCH($B99,POA_GC_2025!$A:$A,0)))</f>
        <v>10783.63</v>
      </c>
      <c r="AF99" s="311">
        <v>0</v>
      </c>
      <c r="AG99" s="311">
        <f>IF($B99="","",INDEX(POA_GC_2025!$BD:$BD,MATCH($B99,POA_GC_2025!$A:$A,0)))</f>
        <v>10783.63</v>
      </c>
      <c r="AH99" s="316" t="str">
        <f>IF($B99="","",INDEX(POA_GC_2025!$B:$B,MATCH($B99,POA_GC_2025!$A:$A,0)))</f>
        <v>HOSPITAL GENERAL DE CHONE</v>
      </c>
    </row>
    <row r="100" spans="1:34">
      <c r="A100" s="664" t="s">
        <v>2620</v>
      </c>
      <c r="B100" s="100" t="s">
        <v>2737</v>
      </c>
      <c r="C100" s="257" t="s">
        <v>2645</v>
      </c>
      <c r="D100" s="290">
        <v>46084</v>
      </c>
      <c r="E100" s="257" t="s">
        <v>2646</v>
      </c>
      <c r="F100" s="290">
        <v>46085</v>
      </c>
      <c r="G100" s="257" t="s">
        <v>349</v>
      </c>
      <c r="H100" s="289" t="str">
        <f>IF($B100="","",INDEX(POA_GC_2025!$O:$O,MATCH($B100,POA_GC_2025!$A:$A,0)))</f>
        <v>SIN PROYECTO</v>
      </c>
      <c r="I100" s="292" t="str">
        <f>IF($B100="","",INDEX(POA_GC_2025!$C:$C,MATCH($B100,POA_GC_2025!$A:$A,0)))</f>
        <v xml:space="preserve">ADQUISICION DE MEDICAMENTOS </v>
      </c>
      <c r="J100" s="293" t="str">
        <f>IF($B100="","",INDEX(POA_GC_2025!$B:$B,MATCH($B100,POA_GC_2025!$A:$A,0)))</f>
        <v>HOSPITAL GENERAL DE CHONE</v>
      </c>
      <c r="K100" s="294" t="str">
        <f>IF($B100="","",INDEX(POA_GC_2025!$E:$E,MATCH($B100,POA_GC_2025!$A:$A,0)))</f>
        <v>90</v>
      </c>
      <c r="L100" s="293" t="str">
        <f>IF($B100="","",INDEX(POA_GC_2025!$W:$W,MATCH($B100,POA_GC_2025!$A:$A,0)))</f>
        <v>ACTA DE ENTREGA RECEPCION DE MEDICAMENTOS ADQUIRIDOS, COMPROBANDO SUS CANTIDADES, CALIDAD Y CARACTERISTICAS DE ACUERDO A LO SOLICITADO</v>
      </c>
      <c r="M100" s="293" t="str">
        <f>IF($B100="","",INDEX(POA_GC_2025!$F:$F,MATCH($B100,POA_GC_2025!$A:$A,0)))</f>
        <v>000</v>
      </c>
      <c r="N100" s="293" t="str">
        <f>IF($B100="","",INDEX(POA_GC_2025!$V:$V,MATCH($B100,POA_GC_2025!$A:$A,0)))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100" s="293" t="str">
        <f>IF($B100="","",INDEX(POA_GC_2025!$W:$W,MATCH($B100,POA_GC_2025!$A:$A,0)))</f>
        <v>ACTA DE ENTREGA RECEPCION DE MEDICAMENTOS ADQUIRIDOS, COMPROBANDO SUS CANTIDADES, CALIDAD Y CARACTERISTICAS DE ACUERDO A LO SOLICITADO</v>
      </c>
      <c r="P100" s="292">
        <f>IF($B100="","",INDEX(POA_GC_2025!$H:$H,MATCH($B100,POA_GC_2025!$A:$A,0)))</f>
        <v>530809</v>
      </c>
      <c r="Q100" s="292" t="str">
        <f>IF($B100="","",INDEX(POA_GC_2025!$I:$I,MATCH($B100,POA_GC_2025!$A:$A,0)))</f>
        <v>1303</v>
      </c>
      <c r="R100" s="292" t="str">
        <f>IF($B100="","",INDEX(POA_GC_2025!$J:$J,MATCH($B100,POA_GC_2025!$A:$A,0)))</f>
        <v>001</v>
      </c>
      <c r="S100" s="292" t="str">
        <f>IF($B100="","",INDEX(POA_GC_2025!$K:$K,MATCH($B100,POA_GC_2025!$A:$A,0)))</f>
        <v>0000</v>
      </c>
      <c r="T100" s="292" t="str">
        <f>IF($B100="","",INDEX(POA_GC_2025!$L:$L,MATCH($B100,POA_GC_2025!$A:$A,0)))</f>
        <v>0000</v>
      </c>
      <c r="U100" s="299">
        <f t="shared" si="12"/>
        <v>10005.82</v>
      </c>
      <c r="V100" s="299">
        <f t="shared" si="13"/>
        <v>0</v>
      </c>
      <c r="W100" s="300">
        <v>10005.82</v>
      </c>
      <c r="X100" s="301">
        <v>0</v>
      </c>
      <c r="Y100" s="301">
        <v>0</v>
      </c>
      <c r="Z100" s="308">
        <v>0</v>
      </c>
      <c r="AA100" s="309" t="s">
        <v>41</v>
      </c>
      <c r="AB100" s="187">
        <v>17</v>
      </c>
      <c r="AC100" s="187"/>
      <c r="AD100" s="187" t="s">
        <v>2647</v>
      </c>
      <c r="AE100" s="311">
        <f>IF($B100="","",INDEX(POA_GC_2025!$BD:$BD,MATCH($B100,POA_GC_2025!$A:$A,0)))</f>
        <v>10005.82</v>
      </c>
      <c r="AF100" s="311">
        <v>0</v>
      </c>
      <c r="AG100" s="311">
        <f>IF($B100="","",INDEX(POA_GC_2025!$BD:$BD,MATCH($B100,POA_GC_2025!$A:$A,0)))</f>
        <v>10005.82</v>
      </c>
      <c r="AH100" s="316" t="str">
        <f>IF($B100="","",INDEX(POA_GC_2025!$B:$B,MATCH($B100,POA_GC_2025!$A:$A,0)))</f>
        <v>HOSPITAL GENERAL DE CHONE</v>
      </c>
    </row>
    <row r="101" spans="1:34">
      <c r="A101" s="664" t="s">
        <v>2620</v>
      </c>
      <c r="B101" s="100" t="s">
        <v>2738</v>
      </c>
      <c r="C101" s="257" t="s">
        <v>2645</v>
      </c>
      <c r="D101" s="290">
        <v>46084</v>
      </c>
      <c r="E101" s="257" t="s">
        <v>2646</v>
      </c>
      <c r="F101" s="290">
        <v>46085</v>
      </c>
      <c r="G101" s="257" t="s">
        <v>349</v>
      </c>
      <c r="H101" s="289" t="str">
        <f>IF($B101="","",INDEX(POA_GC_2025!$O:$O,MATCH($B101,POA_GC_2025!$A:$A,0)))</f>
        <v>SIN PROYECTO</v>
      </c>
      <c r="I101" s="292" t="str">
        <f>IF($B101="","",INDEX(POA_GC_2025!$C:$C,MATCH($B101,POA_GC_2025!$A:$A,0)))</f>
        <v xml:space="preserve">ADQUISICION DE MEDICAMENTOS </v>
      </c>
      <c r="J101" s="293" t="str">
        <f>IF($B101="","",INDEX(POA_GC_2025!$B:$B,MATCH($B101,POA_GC_2025!$A:$A,0)))</f>
        <v>HOSPITAL GENERAL DE CHONE</v>
      </c>
      <c r="K101" s="294" t="str">
        <f>IF($B101="","",INDEX(POA_GC_2025!$E:$E,MATCH($B101,POA_GC_2025!$A:$A,0)))</f>
        <v>90</v>
      </c>
      <c r="L101" s="293" t="str">
        <f>IF($B101="","",INDEX(POA_GC_2025!$W:$W,MATCH($B101,POA_GC_2025!$A:$A,0)))</f>
        <v>ACTA DE ENTREGA RECEPCION DE MEDICAMENTOS ADQUIRIDOS, COMPROBANDO SUS CANTIDADES, CALIDAD Y CARACTERISTICAS DE ACUERDO A LO SOLICITADO</v>
      </c>
      <c r="M101" s="293" t="str">
        <f>IF($B101="","",INDEX(POA_GC_2025!$F:$F,MATCH($B101,POA_GC_2025!$A:$A,0)))</f>
        <v>000</v>
      </c>
      <c r="N101" s="293" t="str">
        <f>IF($B101="","",INDEX(POA_GC_2025!$V:$V,MATCH($B101,POA_GC_2025!$A:$A,0)))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101" s="293" t="str">
        <f>IF($B101="","",INDEX(POA_GC_2025!$W:$W,MATCH($B101,POA_GC_2025!$A:$A,0)))</f>
        <v>ACTA DE ENTREGA RECEPCION DE MEDICAMENTOS ADQUIRIDOS, COMPROBANDO SUS CANTIDADES, CALIDAD Y CARACTERISTICAS DE ACUERDO A LO SOLICITADO</v>
      </c>
      <c r="P101" s="292">
        <f>IF($B101="","",INDEX(POA_GC_2025!$H:$H,MATCH($B101,POA_GC_2025!$A:$A,0)))</f>
        <v>530809</v>
      </c>
      <c r="Q101" s="292" t="str">
        <f>IF($B101="","",INDEX(POA_GC_2025!$I:$I,MATCH($B101,POA_GC_2025!$A:$A,0)))</f>
        <v>1303</v>
      </c>
      <c r="R101" s="292" t="str">
        <f>IF($B101="","",INDEX(POA_GC_2025!$J:$J,MATCH($B101,POA_GC_2025!$A:$A,0)))</f>
        <v>001</v>
      </c>
      <c r="S101" s="292" t="str">
        <f>IF($B101="","",INDEX(POA_GC_2025!$K:$K,MATCH($B101,POA_GC_2025!$A:$A,0)))</f>
        <v>0000</v>
      </c>
      <c r="T101" s="292" t="str">
        <f>IF($B101="","",INDEX(POA_GC_2025!$L:$L,MATCH($B101,POA_GC_2025!$A:$A,0)))</f>
        <v>0000</v>
      </c>
      <c r="U101" s="299">
        <f t="shared" si="12"/>
        <v>3080</v>
      </c>
      <c r="V101" s="299">
        <f t="shared" si="13"/>
        <v>0</v>
      </c>
      <c r="W101" s="300">
        <v>3080</v>
      </c>
      <c r="X101" s="301">
        <v>0</v>
      </c>
      <c r="Y101" s="301">
        <v>0</v>
      </c>
      <c r="Z101" s="308">
        <v>0</v>
      </c>
      <c r="AA101" s="309" t="s">
        <v>41</v>
      </c>
      <c r="AB101" s="187">
        <v>17</v>
      </c>
      <c r="AC101" s="187"/>
      <c r="AD101" s="187" t="s">
        <v>2647</v>
      </c>
      <c r="AE101" s="311">
        <f>IF($B101="","",INDEX(POA_GC_2025!$BD:$BD,MATCH($B101,POA_GC_2025!$A:$A,0)))</f>
        <v>3080</v>
      </c>
      <c r="AF101" s="311">
        <v>0</v>
      </c>
      <c r="AG101" s="311">
        <f>IF($B101="","",INDEX(POA_GC_2025!$BD:$BD,MATCH($B101,POA_GC_2025!$A:$A,0)))</f>
        <v>3080</v>
      </c>
      <c r="AH101" s="316" t="str">
        <f>IF($B101="","",INDEX(POA_GC_2025!$B:$B,MATCH($B101,POA_GC_2025!$A:$A,0)))</f>
        <v>HOSPITAL GENERAL DE CHONE</v>
      </c>
    </row>
    <row r="102" spans="1:34">
      <c r="A102" s="664" t="s">
        <v>2620</v>
      </c>
      <c r="B102" s="100" t="s">
        <v>2739</v>
      </c>
      <c r="C102" s="257" t="s">
        <v>2645</v>
      </c>
      <c r="D102" s="290">
        <v>46084</v>
      </c>
      <c r="E102" s="257" t="s">
        <v>2646</v>
      </c>
      <c r="F102" s="290">
        <v>46085</v>
      </c>
      <c r="G102" s="257" t="s">
        <v>349</v>
      </c>
      <c r="H102" s="289" t="str">
        <f>IF($B102="","",INDEX(POA_GC_2025!$O:$O,MATCH($B102,POA_GC_2025!$A:$A,0)))</f>
        <v>SIN PROYECTO</v>
      </c>
      <c r="I102" s="292" t="str">
        <f>IF($B102="","",INDEX(POA_GC_2025!$C:$C,MATCH($B102,POA_GC_2025!$A:$A,0)))</f>
        <v xml:space="preserve">ADQUISICION DE MEDICAMENTOS </v>
      </c>
      <c r="J102" s="293" t="str">
        <f>IF($B102="","",INDEX(POA_GC_2025!$B:$B,MATCH($B102,POA_GC_2025!$A:$A,0)))</f>
        <v>HOSPITAL GENERAL DE CHONE</v>
      </c>
      <c r="K102" s="294" t="str">
        <f>IF($B102="","",INDEX(POA_GC_2025!$E:$E,MATCH($B102,POA_GC_2025!$A:$A,0)))</f>
        <v>90</v>
      </c>
      <c r="L102" s="293" t="str">
        <f>IF($B102="","",INDEX(POA_GC_2025!$W:$W,MATCH($B102,POA_GC_2025!$A:$A,0)))</f>
        <v>ACTA DE ENTREGA RECEPCION DE MEDICAMENTOS ADQUIRIDOS, COMPROBANDO SUS CANTIDADES, CALIDAD Y CARACTERISTICAS DE ACUERDO A LO SOLICITADO</v>
      </c>
      <c r="M102" s="293" t="str">
        <f>IF($B102="","",INDEX(POA_GC_2025!$F:$F,MATCH($B102,POA_GC_2025!$A:$A,0)))</f>
        <v>000</v>
      </c>
      <c r="N102" s="293" t="str">
        <f>IF($B102="","",INDEX(POA_GC_2025!$V:$V,MATCH($B102,POA_GC_2025!$A:$A,0)))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102" s="293" t="str">
        <f>IF($B102="","",INDEX(POA_GC_2025!$W:$W,MATCH($B102,POA_GC_2025!$A:$A,0)))</f>
        <v>ACTA DE ENTREGA RECEPCION DE MEDICAMENTOS ADQUIRIDOS, COMPROBANDO SUS CANTIDADES, CALIDAD Y CARACTERISTICAS DE ACUERDO A LO SOLICITADO</v>
      </c>
      <c r="P102" s="292">
        <f>IF($B102="","",INDEX(POA_GC_2025!$H:$H,MATCH($B102,POA_GC_2025!$A:$A,0)))</f>
        <v>530809</v>
      </c>
      <c r="Q102" s="292" t="str">
        <f>IF($B102="","",INDEX(POA_GC_2025!$I:$I,MATCH($B102,POA_GC_2025!$A:$A,0)))</f>
        <v>1303</v>
      </c>
      <c r="R102" s="292" t="str">
        <f>IF($B102="","",INDEX(POA_GC_2025!$J:$J,MATCH($B102,POA_GC_2025!$A:$A,0)))</f>
        <v>001</v>
      </c>
      <c r="S102" s="292" t="str">
        <f>IF($B102="","",INDEX(POA_GC_2025!$K:$K,MATCH($B102,POA_GC_2025!$A:$A,0)))</f>
        <v>0000</v>
      </c>
      <c r="T102" s="292" t="str">
        <f>IF($B102="","",INDEX(POA_GC_2025!$L:$L,MATCH($B102,POA_GC_2025!$A:$A,0)))</f>
        <v>0000</v>
      </c>
      <c r="U102" s="299">
        <f t="shared" si="12"/>
        <v>2244.9299999999998</v>
      </c>
      <c r="V102" s="299">
        <f t="shared" si="13"/>
        <v>0</v>
      </c>
      <c r="W102" s="300">
        <v>2244.9299999999998</v>
      </c>
      <c r="X102" s="301">
        <v>0</v>
      </c>
      <c r="Y102" s="301">
        <v>0</v>
      </c>
      <c r="Z102" s="308">
        <v>0</v>
      </c>
      <c r="AA102" s="309" t="s">
        <v>41</v>
      </c>
      <c r="AB102" s="187">
        <v>17</v>
      </c>
      <c r="AC102" s="187"/>
      <c r="AD102" s="187" t="s">
        <v>2647</v>
      </c>
      <c r="AE102" s="311">
        <f>IF($B102="","",INDEX(POA_GC_2025!$BD:$BD,MATCH($B102,POA_GC_2025!$A:$A,0)))</f>
        <v>2244.9299999999998</v>
      </c>
      <c r="AF102" s="311">
        <v>0</v>
      </c>
      <c r="AG102" s="311">
        <f>IF($B102="","",INDEX(POA_GC_2025!$BD:$BD,MATCH($B102,POA_GC_2025!$A:$A,0)))</f>
        <v>2244.9299999999998</v>
      </c>
      <c r="AH102" s="316" t="str">
        <f>IF($B102="","",INDEX(POA_GC_2025!$B:$B,MATCH($B102,POA_GC_2025!$A:$A,0)))</f>
        <v>HOSPITAL GENERAL DE CHONE</v>
      </c>
    </row>
    <row r="103" spans="1:34">
      <c r="A103" s="664" t="s">
        <v>2620</v>
      </c>
      <c r="B103" s="100" t="s">
        <v>2740</v>
      </c>
      <c r="C103" s="257" t="s">
        <v>2645</v>
      </c>
      <c r="D103" s="290">
        <v>46084</v>
      </c>
      <c r="E103" s="257" t="s">
        <v>2646</v>
      </c>
      <c r="F103" s="290">
        <v>46085</v>
      </c>
      <c r="G103" s="257" t="s">
        <v>349</v>
      </c>
      <c r="H103" s="289" t="str">
        <f>IF($B103="","",INDEX(POA_GC_2025!$O:$O,MATCH($B103,POA_GC_2025!$A:$A,0)))</f>
        <v>SIN PROYECTO</v>
      </c>
      <c r="I103" s="292" t="str">
        <f>IF($B103="","",INDEX(POA_GC_2025!$C:$C,MATCH($B103,POA_GC_2025!$A:$A,0)))</f>
        <v xml:space="preserve">ADQUISICION DE MEDICAMENTOS </v>
      </c>
      <c r="J103" s="293" t="str">
        <f>IF($B103="","",INDEX(POA_GC_2025!$B:$B,MATCH($B103,POA_GC_2025!$A:$A,0)))</f>
        <v>HOSPITAL GENERAL DE CHONE</v>
      </c>
      <c r="K103" s="294" t="str">
        <f>IF($B103="","",INDEX(POA_GC_2025!$E:$E,MATCH($B103,POA_GC_2025!$A:$A,0)))</f>
        <v>90</v>
      </c>
      <c r="L103" s="293" t="str">
        <f>IF($B103="","",INDEX(POA_GC_2025!$W:$W,MATCH($B103,POA_GC_2025!$A:$A,0)))</f>
        <v>ACTA DE ENTREGA RECEPCION DE MEDICAMENTOS ADQUIRIDOS, COMPROBANDO SUS CANTIDADES, CALIDAD Y CARACTERISTICAS DE ACUERDO A LO SOLICITADO</v>
      </c>
      <c r="M103" s="293" t="str">
        <f>IF($B103="","",INDEX(POA_GC_2025!$F:$F,MATCH($B103,POA_GC_2025!$A:$A,0)))</f>
        <v>000</v>
      </c>
      <c r="N103" s="293" t="str">
        <f>IF($B103="","",INDEX(POA_GC_2025!$V:$V,MATCH($B103,POA_GC_2025!$A:$A,0)))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103" s="293" t="str">
        <f>IF($B103="","",INDEX(POA_GC_2025!$W:$W,MATCH($B103,POA_GC_2025!$A:$A,0)))</f>
        <v>ACTA DE ENTREGA RECEPCION DE MEDICAMENTOS ADQUIRIDOS, COMPROBANDO SUS CANTIDADES, CALIDAD Y CARACTERISTICAS DE ACUERDO A LO SOLICITADO</v>
      </c>
      <c r="P103" s="292">
        <f>IF($B103="","",INDEX(POA_GC_2025!$H:$H,MATCH($B103,POA_GC_2025!$A:$A,0)))</f>
        <v>530809</v>
      </c>
      <c r="Q103" s="292" t="str">
        <f>IF($B103="","",INDEX(POA_GC_2025!$I:$I,MATCH($B103,POA_GC_2025!$A:$A,0)))</f>
        <v>1303</v>
      </c>
      <c r="R103" s="292" t="str">
        <f>IF($B103="","",INDEX(POA_GC_2025!$J:$J,MATCH($B103,POA_GC_2025!$A:$A,0)))</f>
        <v>001</v>
      </c>
      <c r="S103" s="292" t="str">
        <f>IF($B103="","",INDEX(POA_GC_2025!$K:$K,MATCH($B103,POA_GC_2025!$A:$A,0)))</f>
        <v>0000</v>
      </c>
      <c r="T103" s="292" t="str">
        <f>IF($B103="","",INDEX(POA_GC_2025!$L:$L,MATCH($B103,POA_GC_2025!$A:$A,0)))</f>
        <v>0000</v>
      </c>
      <c r="U103" s="299">
        <f t="shared" si="12"/>
        <v>1890</v>
      </c>
      <c r="V103" s="299">
        <f t="shared" si="13"/>
        <v>0</v>
      </c>
      <c r="W103" s="300">
        <v>1890</v>
      </c>
      <c r="X103" s="301">
        <v>0</v>
      </c>
      <c r="Y103" s="301">
        <v>0</v>
      </c>
      <c r="Z103" s="308">
        <v>0</v>
      </c>
      <c r="AA103" s="309" t="s">
        <v>41</v>
      </c>
      <c r="AB103" s="187">
        <v>17</v>
      </c>
      <c r="AC103" s="187"/>
      <c r="AD103" s="187" t="s">
        <v>2647</v>
      </c>
      <c r="AE103" s="311">
        <f>IF($B103="","",INDEX(POA_GC_2025!$BD:$BD,MATCH($B103,POA_GC_2025!$A:$A,0)))</f>
        <v>1890</v>
      </c>
      <c r="AF103" s="311">
        <v>0</v>
      </c>
      <c r="AG103" s="311">
        <f>IF($B103="","",INDEX(POA_GC_2025!$BD:$BD,MATCH($B103,POA_GC_2025!$A:$A,0)))</f>
        <v>1890</v>
      </c>
      <c r="AH103" s="316" t="str">
        <f>IF($B103="","",INDEX(POA_GC_2025!$B:$B,MATCH($B103,POA_GC_2025!$A:$A,0)))</f>
        <v>HOSPITAL GENERAL DE CHONE</v>
      </c>
    </row>
    <row r="104" spans="1:34">
      <c r="A104" s="664" t="s">
        <v>2620</v>
      </c>
      <c r="B104" s="100" t="s">
        <v>2742</v>
      </c>
      <c r="C104" s="257" t="s">
        <v>2645</v>
      </c>
      <c r="D104" s="290">
        <v>46084</v>
      </c>
      <c r="E104" s="257" t="s">
        <v>2646</v>
      </c>
      <c r="F104" s="290">
        <v>46085</v>
      </c>
      <c r="G104" s="257" t="s">
        <v>349</v>
      </c>
      <c r="H104" s="289" t="str">
        <f>IF($B104="","",INDEX(POA_GC_2025!$O:$O,MATCH($B104,POA_GC_2025!$A:$A,0)))</f>
        <v>SIN PROYECTO</v>
      </c>
      <c r="I104" s="292" t="str">
        <f>IF($B104="","",INDEX(POA_GC_2025!$C:$C,MATCH($B104,POA_GC_2025!$A:$A,0)))</f>
        <v xml:space="preserve">ADQUISICION DE MEDICAMENTOS </v>
      </c>
      <c r="J104" s="293" t="str">
        <f>IF($B104="","",INDEX(POA_GC_2025!$B:$B,MATCH($B104,POA_GC_2025!$A:$A,0)))</f>
        <v>HOSPITAL GENERAL DE CHONE</v>
      </c>
      <c r="K104" s="294" t="str">
        <f>IF($B104="","",INDEX(POA_GC_2025!$E:$E,MATCH($B104,POA_GC_2025!$A:$A,0)))</f>
        <v>90</v>
      </c>
      <c r="L104" s="293" t="str">
        <f>IF($B104="","",INDEX(POA_GC_2025!$W:$W,MATCH($B104,POA_GC_2025!$A:$A,0)))</f>
        <v>ACTA DE ENTREGA RECEPCION DE MEDICAMENTOS ADQUIRIDOS, COMPROBANDO SUS CANTIDADES, CALIDAD Y CARACTERISTICAS DE ACUERDO A LO SOLICITADO</v>
      </c>
      <c r="M104" s="293" t="str">
        <f>IF($B104="","",INDEX(POA_GC_2025!$F:$F,MATCH($B104,POA_GC_2025!$A:$A,0)))</f>
        <v>000</v>
      </c>
      <c r="N104" s="293" t="str">
        <f>IF($B104="","",INDEX(POA_GC_2025!$V:$V,MATCH($B104,POA_GC_2025!$A:$A,0)))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104" s="293" t="str">
        <f>IF($B104="","",INDEX(POA_GC_2025!$W:$W,MATCH($B104,POA_GC_2025!$A:$A,0)))</f>
        <v>ACTA DE ENTREGA RECEPCION DE MEDICAMENTOS ADQUIRIDOS, COMPROBANDO SUS CANTIDADES, CALIDAD Y CARACTERISTICAS DE ACUERDO A LO SOLICITADO</v>
      </c>
      <c r="P104" s="292">
        <f>IF($B104="","",INDEX(POA_GC_2025!$H:$H,MATCH($B104,POA_GC_2025!$A:$A,0)))</f>
        <v>530809</v>
      </c>
      <c r="Q104" s="292" t="str">
        <f>IF($B104="","",INDEX(POA_GC_2025!$I:$I,MATCH($B104,POA_GC_2025!$A:$A,0)))</f>
        <v>1303</v>
      </c>
      <c r="R104" s="292" t="str">
        <f>IF($B104="","",INDEX(POA_GC_2025!$J:$J,MATCH($B104,POA_GC_2025!$A:$A,0)))</f>
        <v>001</v>
      </c>
      <c r="S104" s="292" t="str">
        <f>IF($B104="","",INDEX(POA_GC_2025!$K:$K,MATCH($B104,POA_GC_2025!$A:$A,0)))</f>
        <v>0000</v>
      </c>
      <c r="T104" s="292" t="str">
        <f>IF($B104="","",INDEX(POA_GC_2025!$L:$L,MATCH($B104,POA_GC_2025!$A:$A,0)))</f>
        <v>0000</v>
      </c>
      <c r="U104" s="299">
        <f t="shared" si="12"/>
        <v>2420.7199999999998</v>
      </c>
      <c r="V104" s="299">
        <f t="shared" si="13"/>
        <v>0</v>
      </c>
      <c r="W104" s="300">
        <v>2420.7199999999998</v>
      </c>
      <c r="X104" s="301">
        <v>0</v>
      </c>
      <c r="Y104" s="301">
        <v>0</v>
      </c>
      <c r="Z104" s="308">
        <v>0</v>
      </c>
      <c r="AA104" s="309" t="s">
        <v>41</v>
      </c>
      <c r="AB104" s="187">
        <v>17</v>
      </c>
      <c r="AC104" s="187"/>
      <c r="AD104" s="187" t="s">
        <v>2647</v>
      </c>
      <c r="AE104" s="311">
        <f>IF($B104="","",INDEX(POA_GC_2025!$BD:$BD,MATCH($B104,POA_GC_2025!$A:$A,0)))</f>
        <v>2420.7199999999998</v>
      </c>
      <c r="AF104" s="311">
        <v>0</v>
      </c>
      <c r="AG104" s="311">
        <f>IF($B104="","",INDEX(POA_GC_2025!$BD:$BD,MATCH($B104,POA_GC_2025!$A:$A,0)))</f>
        <v>2420.7199999999998</v>
      </c>
      <c r="AH104" s="316" t="str">
        <f>IF($B104="","",INDEX(POA_GC_2025!$B:$B,MATCH($B104,POA_GC_2025!$A:$A,0)))</f>
        <v>HOSPITAL GENERAL DE CHONE</v>
      </c>
    </row>
    <row r="105" spans="1:34">
      <c r="A105" s="664" t="s">
        <v>2620</v>
      </c>
      <c r="B105" s="100" t="s">
        <v>2680</v>
      </c>
      <c r="C105" s="257" t="s">
        <v>2645</v>
      </c>
      <c r="D105" s="290">
        <v>46084</v>
      </c>
      <c r="E105" s="257" t="s">
        <v>2646</v>
      </c>
      <c r="F105" s="290">
        <v>46085</v>
      </c>
      <c r="G105" s="257" t="s">
        <v>349</v>
      </c>
      <c r="H105" s="289" t="str">
        <f>IF($B105="","",INDEX(POA_GC_2025!$O:$O,MATCH($B105,POA_GC_2025!$A:$A,0)))</f>
        <v>SIN PROYECTO</v>
      </c>
      <c r="I105" s="292" t="str">
        <f>IF($B105="","",INDEX(POA_GC_2025!$C:$C,MATCH($B105,POA_GC_2025!$A:$A,0)))</f>
        <v xml:space="preserve">ADQUISICION DE MEDICAMENTOS </v>
      </c>
      <c r="J105" s="293" t="str">
        <f>IF($B105="","",INDEX(POA_GC_2025!$B:$B,MATCH($B105,POA_GC_2025!$A:$A,0)))</f>
        <v>HOSPITAL GENERAL DE CHONE</v>
      </c>
      <c r="K105" s="294" t="str">
        <f>IF($B105="","",INDEX(POA_GC_2025!$E:$E,MATCH($B105,POA_GC_2025!$A:$A,0)))</f>
        <v>90</v>
      </c>
      <c r="L105" s="293" t="str">
        <f>IF($B105="","",INDEX(POA_GC_2025!$W:$W,MATCH($B105,POA_GC_2025!$A:$A,0)))</f>
        <v>ACTA DE ENTREGA RECEPCION DE MEDICAMENTOS ADQUIRIDOS, COMPROBANDO SUS CANTIDADES, CALIDAD Y CARACTERISTICAS DE ACUERDO A LO SOLICITADO</v>
      </c>
      <c r="M105" s="293" t="str">
        <f>IF($B105="","",INDEX(POA_GC_2025!$F:$F,MATCH($B105,POA_GC_2025!$A:$A,0)))</f>
        <v>000</v>
      </c>
      <c r="N105" s="293" t="str">
        <f>IF($B105="","",INDEX(POA_GC_2025!$V:$V,MATCH($B105,POA_GC_2025!$A:$A,0)))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105" s="293" t="str">
        <f>IF($B105="","",INDEX(POA_GC_2025!$W:$W,MATCH($B105,POA_GC_2025!$A:$A,0)))</f>
        <v>ACTA DE ENTREGA RECEPCION DE MEDICAMENTOS ADQUIRIDOS, COMPROBANDO SUS CANTIDADES, CALIDAD Y CARACTERISTICAS DE ACUERDO A LO SOLICITADO</v>
      </c>
      <c r="P105" s="292">
        <f>IF($B105="","",INDEX(POA_GC_2025!$H:$H,MATCH($B105,POA_GC_2025!$A:$A,0)))</f>
        <v>530809</v>
      </c>
      <c r="Q105" s="292" t="str">
        <f>IF($B105="","",INDEX(POA_GC_2025!$I:$I,MATCH($B105,POA_GC_2025!$A:$A,0)))</f>
        <v>1303</v>
      </c>
      <c r="R105" s="292" t="str">
        <f>IF($B105="","",INDEX(POA_GC_2025!$J:$J,MATCH($B105,POA_GC_2025!$A:$A,0)))</f>
        <v>001</v>
      </c>
      <c r="S105" s="292" t="str">
        <f>IF($B105="","",INDEX(POA_GC_2025!$K:$K,MATCH($B105,POA_GC_2025!$A:$A,0)))</f>
        <v>0000</v>
      </c>
      <c r="T105" s="292" t="str">
        <f>IF($B105="","",INDEX(POA_GC_2025!$L:$L,MATCH($B105,POA_GC_2025!$A:$A,0)))</f>
        <v>0000</v>
      </c>
      <c r="U105" s="299">
        <f t="shared" si="12"/>
        <v>0</v>
      </c>
      <c r="V105" s="299">
        <f t="shared" si="13"/>
        <v>33856.839999999997</v>
      </c>
      <c r="W105" s="300">
        <v>0</v>
      </c>
      <c r="X105" s="301">
        <v>0</v>
      </c>
      <c r="Y105" s="301">
        <v>33856.839999999997</v>
      </c>
      <c r="Z105" s="308">
        <v>0</v>
      </c>
      <c r="AA105" s="309" t="s">
        <v>41</v>
      </c>
      <c r="AB105" s="187">
        <v>17</v>
      </c>
      <c r="AC105" s="187"/>
      <c r="AD105" s="187" t="s">
        <v>2647</v>
      </c>
      <c r="AE105" s="311">
        <f>IF($B105="","",INDEX(POA_GC_2025!$BD:$BD,MATCH($B105,POA_GC_2025!$A:$A,0)))</f>
        <v>16209.010000000002</v>
      </c>
      <c r="AF105" s="311">
        <v>0</v>
      </c>
      <c r="AG105" s="311">
        <f>IF($B105="","",INDEX(POA_GC_2025!$BD:$BD,MATCH($B105,POA_GC_2025!$A:$A,0)))</f>
        <v>16209.010000000002</v>
      </c>
      <c r="AH105" s="316" t="str">
        <f>IF($B105="","",INDEX(POA_GC_2025!$B:$B,MATCH($B105,POA_GC_2025!$A:$A,0)))</f>
        <v>HOSPITAL GENERAL DE CHONE</v>
      </c>
    </row>
    <row r="106" spans="1:34">
      <c r="A106" s="664" t="s">
        <v>2623</v>
      </c>
      <c r="B106" s="100" t="s">
        <v>2685</v>
      </c>
      <c r="C106" t="s">
        <v>2648</v>
      </c>
      <c r="D106" s="290">
        <v>46080</v>
      </c>
      <c r="E106" t="s">
        <v>2648</v>
      </c>
      <c r="F106" s="290">
        <v>46119</v>
      </c>
      <c r="G106" s="257" t="s">
        <v>349</v>
      </c>
      <c r="H106" s="289" t="str">
        <f>IF($B106="","",INDEX(POA_GC_2025!$O:$O,MATCH($B106,POA_GC_2025!$A:$A,0)))</f>
        <v>SIN PROYECTO</v>
      </c>
      <c r="I106" s="292" t="str">
        <f>IF($B106="","",INDEX(POA_GC_2025!$C:$C,MATCH($B106,POA_GC_2025!$A:$A,0)))</f>
        <v>PAGO DE DECIMO TERCER SUELDO</v>
      </c>
      <c r="J106" s="293" t="str">
        <f>IF($B106="","",INDEX(POA_GC_2025!$B:$B,MATCH($B106,POA_GC_2025!$A:$A,0)))</f>
        <v>HOSPITAL GENERAL DE CHONE</v>
      </c>
      <c r="K106" s="294" t="str">
        <f>IF($B106="","",INDEX(POA_GC_2025!$E:$E,MATCH($B106,POA_GC_2025!$A:$A,0)))</f>
        <v>90</v>
      </c>
      <c r="L106" s="293" t="str">
        <f>IF($B106="","",INDEX(POA_GC_2025!$W:$W,MATCH($B106,POA_GC_2025!$A:$A,0)))</f>
        <v>DISTRIBUTIVOS DE SUELDOS Y SALARIOS DEL PERSONAL</v>
      </c>
      <c r="M106" s="293" t="str">
        <f>IF($B106="","",INDEX(POA_GC_2025!$F:$F,MATCH($B106,POA_GC_2025!$A:$A,0)))</f>
        <v>000</v>
      </c>
      <c r="N106" s="293" t="str">
        <f>IF($B106="","",INDEX(POA_GC_2025!$V:$V,MATCH($B106,POA_GC_2025!$A:$A,0)))</f>
        <v>COORDINAR LA ELABORACION DEL PRESUPUESTO INSTITUCIONAL, SU TRAMITE, EJECUCION Y REVISION Y CORRECTIVOS, GESTIONAR FONDOS, PREPARAR PROYECTOS ESPECIALES Y ADMINISTRAR LA POLITICA SALARIAL Y DE CONTRATACION INSTITUCIONAL DE ACUERDO A LA NORMATIVA VIGENTE</v>
      </c>
      <c r="O106" s="293" t="str">
        <f>IF($B106="","",INDEX(POA_GC_2025!$W:$W,MATCH($B106,POA_GC_2025!$A:$A,0)))</f>
        <v>DISTRIBUTIVOS DE SUELDOS Y SALARIOS DEL PERSONAL</v>
      </c>
      <c r="P106" s="292">
        <f>IF($B106="","",INDEX(POA_GC_2025!$H:$H,MATCH($B106,POA_GC_2025!$A:$A,0)))</f>
        <v>510203</v>
      </c>
      <c r="Q106" s="292" t="str">
        <f>IF($B106="","",INDEX(POA_GC_2025!$I:$I,MATCH($B106,POA_GC_2025!$A:$A,0)))</f>
        <v>1300</v>
      </c>
      <c r="R106" s="292" t="str">
        <f>IF($B106="","",INDEX(POA_GC_2025!$J:$J,MATCH($B106,POA_GC_2025!$A:$A,0)))</f>
        <v>001</v>
      </c>
      <c r="S106" s="292" t="str">
        <f>IF($B106="","",INDEX(POA_GC_2025!$K:$K,MATCH($B106,POA_GC_2025!$A:$A,0)))</f>
        <v>0000</v>
      </c>
      <c r="T106" s="292" t="str">
        <f>IF($B106="","",INDEX(POA_GC_2025!$L:$L,MATCH($B106,POA_GC_2025!$A:$A,0)))</f>
        <v>0000</v>
      </c>
      <c r="U106" s="299">
        <f t="shared" si="12"/>
        <v>0</v>
      </c>
      <c r="V106" s="299">
        <f t="shared" si="13"/>
        <v>656.5</v>
      </c>
      <c r="W106" s="187"/>
      <c r="X106" s="187"/>
      <c r="Y106" s="301">
        <v>656.5</v>
      </c>
      <c r="Z106" s="308">
        <v>0</v>
      </c>
      <c r="AA106" s="309" t="s">
        <v>41</v>
      </c>
      <c r="AB106" s="187">
        <v>18</v>
      </c>
      <c r="AC106" s="187"/>
      <c r="AD106" s="187" t="s">
        <v>2647</v>
      </c>
      <c r="AE106" s="311">
        <f>IF($B106="","",INDEX(POA_GC_2025!$BD:$BD,MATCH($B106,POA_GC_2025!$A:$A,0)))</f>
        <v>722317.71000000008</v>
      </c>
      <c r="AF106" s="311">
        <v>0</v>
      </c>
      <c r="AG106" s="311">
        <f>IF($B106="","",INDEX(POA_GC_2025!$BD:$BD,MATCH($B106,POA_GC_2025!$A:$A,0)))</f>
        <v>722317.71000000008</v>
      </c>
      <c r="AH106" s="316" t="str">
        <f>IF($B106="","",INDEX(POA_GC_2025!$B:$B,MATCH($B106,POA_GC_2025!$A:$A,0)))</f>
        <v>HOSPITAL GENERAL DE CHONE</v>
      </c>
    </row>
    <row r="107" spans="1:34">
      <c r="A107" s="664" t="s">
        <v>2623</v>
      </c>
      <c r="B107" s="100" t="s">
        <v>2696</v>
      </c>
      <c r="C107" t="s">
        <v>2648</v>
      </c>
      <c r="D107" s="290">
        <v>46080</v>
      </c>
      <c r="E107" t="s">
        <v>2648</v>
      </c>
      <c r="F107" s="290">
        <v>46119</v>
      </c>
      <c r="G107" s="257" t="s">
        <v>349</v>
      </c>
      <c r="H107" s="289" t="str">
        <f>IF($B107="","",INDEX(POA_GC_2025!$O:$O,MATCH($B107,POA_GC_2025!$A:$A,0)))</f>
        <v>SIN PROYECTO</v>
      </c>
      <c r="I107" s="292" t="str">
        <f>IF($B107="","",INDEX(POA_GC_2025!$C:$C,MATCH($B107,POA_GC_2025!$A:$A,0)))</f>
        <v>PAGO DE APORTE PATRONAL</v>
      </c>
      <c r="J107" s="293" t="str">
        <f>IF($B107="","",INDEX(POA_GC_2025!$B:$B,MATCH($B107,POA_GC_2025!$A:$A,0)))</f>
        <v>HOSPITAL GENERAL DE CHONE</v>
      </c>
      <c r="K107" s="294" t="str">
        <f>IF($B107="","",INDEX(POA_GC_2025!$E:$E,MATCH($B107,POA_GC_2025!$A:$A,0)))</f>
        <v>90</v>
      </c>
      <c r="L107" s="293" t="str">
        <f>IF($B107="","",INDEX(POA_GC_2025!$W:$W,MATCH($B107,POA_GC_2025!$A:$A,0)))</f>
        <v>DISTRIBUTIVOS DE SUELDOS Y SALARIOS DEL PERSONAL</v>
      </c>
      <c r="M107" s="293" t="str">
        <f>IF($B107="","",INDEX(POA_GC_2025!$F:$F,MATCH($B107,POA_GC_2025!$A:$A,0)))</f>
        <v>000</v>
      </c>
      <c r="N107" s="293" t="str">
        <f>IF($B107="","",INDEX(POA_GC_2025!$V:$V,MATCH($B107,POA_GC_2025!$A:$A,0)))</f>
        <v>PROGRAMAR, DIRIGIR, CONTROLAR LA GESTIÒN DE LOS RECURSOS ASIGNADOS A SU CARGO Y EVALUAR SU ADECUADA UTILIZACIÒN PARA PROVEER SU CARTERA DE SERVICIOS, MEDIANTE EL PLAN OPERATIVO ANUAL Y EL COMPROMISO DE GESTION EN FUNCIÒN DE RESULTADOS DE IMPACTO SOCIAL</v>
      </c>
      <c r="O107" s="293" t="str">
        <f>IF($B107="","",INDEX(POA_GC_2025!$W:$W,MATCH($B107,POA_GC_2025!$A:$A,0)))</f>
        <v>DISTRIBUTIVOS DE SUELDOS Y SALARIOS DEL PERSONAL</v>
      </c>
      <c r="P107" s="292">
        <f>IF($B107="","",INDEX(POA_GC_2025!$H:$H,MATCH($B107,POA_GC_2025!$A:$A,0)))</f>
        <v>510601</v>
      </c>
      <c r="Q107" s="292" t="str">
        <f>IF($B107="","",INDEX(POA_GC_2025!$I:$I,MATCH($B107,POA_GC_2025!$A:$A,0)))</f>
        <v>1300</v>
      </c>
      <c r="R107" s="292" t="str">
        <f>IF($B107="","",INDEX(POA_GC_2025!$J:$J,MATCH($B107,POA_GC_2025!$A:$A,0)))</f>
        <v>001</v>
      </c>
      <c r="S107" s="292" t="str">
        <f>IF($B107="","",INDEX(POA_GC_2025!$K:$K,MATCH($B107,POA_GC_2025!$A:$A,0)))</f>
        <v>0000</v>
      </c>
      <c r="T107" s="292" t="str">
        <f>IF($B107="","",INDEX(POA_GC_2025!$L:$L,MATCH($B107,POA_GC_2025!$A:$A,0)))</f>
        <v>0000</v>
      </c>
      <c r="U107" s="299">
        <f t="shared" si="12"/>
        <v>0</v>
      </c>
      <c r="V107" s="299">
        <f t="shared" si="13"/>
        <v>58.48</v>
      </c>
      <c r="W107" s="312"/>
      <c r="X107" s="187"/>
      <c r="Y107" s="301">
        <v>58.48</v>
      </c>
      <c r="Z107" s="308">
        <v>0</v>
      </c>
      <c r="AA107" s="309" t="s">
        <v>41</v>
      </c>
      <c r="AB107" s="187">
        <v>18</v>
      </c>
      <c r="AC107" s="187"/>
      <c r="AD107" s="187" t="s">
        <v>2647</v>
      </c>
      <c r="AE107" s="311">
        <f>IF($B107="","",INDEX(POA_GC_2025!$BD:$BD,MATCH($B107,POA_GC_2025!$A:$A,0)))</f>
        <v>869825.39999999979</v>
      </c>
      <c r="AF107" s="311">
        <v>0</v>
      </c>
      <c r="AG107" s="311">
        <f>IF($B107="","",INDEX(POA_GC_2025!$BD:$BD,MATCH($B107,POA_GC_2025!$A:$A,0)))</f>
        <v>869825.39999999979</v>
      </c>
      <c r="AH107" s="316" t="str">
        <f>IF($B107="","",INDEX(POA_GC_2025!$B:$B,MATCH($B107,POA_GC_2025!$A:$A,0)))</f>
        <v>HOSPITAL GENERAL DE CHONE</v>
      </c>
    </row>
    <row r="108" spans="1:34">
      <c r="A108" s="664" t="s">
        <v>2623</v>
      </c>
      <c r="B108" s="100" t="s">
        <v>2697</v>
      </c>
      <c r="C108" t="s">
        <v>2648</v>
      </c>
      <c r="D108" s="290">
        <v>46080</v>
      </c>
      <c r="E108" t="s">
        <v>2648</v>
      </c>
      <c r="F108" s="290">
        <v>46119</v>
      </c>
      <c r="G108" s="257" t="s">
        <v>349</v>
      </c>
      <c r="H108" s="289" t="str">
        <f>IF($B108="","",INDEX(POA_GC_2025!$O:$O,MATCH($B108,POA_GC_2025!$A:$A,0)))</f>
        <v>SIN PROYECTO</v>
      </c>
      <c r="I108" s="292" t="str">
        <f>IF($B108="","",INDEX(POA_GC_2025!$C:$C,MATCH($B108,POA_GC_2025!$A:$A,0)))</f>
        <v>PAGO DE FONDOS DE RESERVA</v>
      </c>
      <c r="J108" s="293" t="str">
        <f>IF($B108="","",INDEX(POA_GC_2025!$B:$B,MATCH($B108,POA_GC_2025!$A:$A,0)))</f>
        <v>HOSPITAL GENERAL DE CHONE</v>
      </c>
      <c r="K108" s="294" t="str">
        <f>IF($B108="","",INDEX(POA_GC_2025!$E:$E,MATCH($B108,POA_GC_2025!$A:$A,0)))</f>
        <v>90</v>
      </c>
      <c r="L108" s="293" t="str">
        <f>IF($B108="","",INDEX(POA_GC_2025!$W:$W,MATCH($B108,POA_GC_2025!$A:$A,0)))</f>
        <v>DISTRIBUTIVOS DE SUELDOS Y SALARIOS DEL PERSONAL</v>
      </c>
      <c r="M108" s="293" t="str">
        <f>IF($B108="","",INDEX(POA_GC_2025!$F:$F,MATCH($B108,POA_GC_2025!$A:$A,0)))</f>
        <v>000</v>
      </c>
      <c r="N108" s="293" t="str">
        <f>IF($B108="","",INDEX(POA_GC_2025!$V:$V,MATCH($B108,POA_GC_2025!$A:$A,0)))</f>
        <v>PROGRAMAR, DIRIGIR, CONTROLAR LA GESTIÒN DE LOS RECURSOS ASIGNADOS A SU CARGO Y EVALUAR SU ADECUADA UTILIZACIÒN PARA PROVEER SU CARTERA DE SERVICIOS, MEDIANTE EL PLAN OPERATIVO ANUAL Y EL COMPROMISO DE GESTION EN FUNCIÒN DE RESULTADOS DE IMPACTO SOCIAL</v>
      </c>
      <c r="O108" s="293" t="str">
        <f>IF($B108="","",INDEX(POA_GC_2025!$W:$W,MATCH($B108,POA_GC_2025!$A:$A,0)))</f>
        <v>DISTRIBUTIVOS DE SUELDOS Y SALARIOS DEL PERSONAL</v>
      </c>
      <c r="P108" s="292">
        <f>IF($B108="","",INDEX(POA_GC_2025!$H:$H,MATCH($B108,POA_GC_2025!$A:$A,0)))</f>
        <v>510602</v>
      </c>
      <c r="Q108" s="292" t="str">
        <f>IF($B108="","",INDEX(POA_GC_2025!$I:$I,MATCH($B108,POA_GC_2025!$A:$A,0)))</f>
        <v>1300</v>
      </c>
      <c r="R108" s="292" t="str">
        <f>IF($B108="","",INDEX(POA_GC_2025!$J:$J,MATCH($B108,POA_GC_2025!$A:$A,0)))</f>
        <v>001</v>
      </c>
      <c r="S108" s="292" t="str">
        <f>IF($B108="","",INDEX(POA_GC_2025!$K:$K,MATCH($B108,POA_GC_2025!$A:$A,0)))</f>
        <v>0000</v>
      </c>
      <c r="T108" s="292" t="str">
        <f>IF($B108="","",INDEX(POA_GC_2025!$L:$L,MATCH($B108,POA_GC_2025!$A:$A,0)))</f>
        <v>0000</v>
      </c>
      <c r="U108" s="299">
        <f t="shared" si="12"/>
        <v>0</v>
      </c>
      <c r="V108" s="299">
        <f t="shared" si="13"/>
        <v>50.5</v>
      </c>
      <c r="W108" s="312"/>
      <c r="X108" s="187"/>
      <c r="Y108" s="301">
        <v>50.5</v>
      </c>
      <c r="Z108" s="308">
        <v>0</v>
      </c>
      <c r="AA108" s="309" t="s">
        <v>41</v>
      </c>
      <c r="AB108" s="187">
        <v>18</v>
      </c>
      <c r="AC108" s="187"/>
      <c r="AD108" s="187" t="s">
        <v>2647</v>
      </c>
      <c r="AE108" s="311">
        <f>IF($B108="","",INDEX(POA_GC_2025!$BD:$BD,MATCH($B108,POA_GC_2025!$A:$A,0)))</f>
        <v>724802.85999999987</v>
      </c>
      <c r="AF108" s="311">
        <v>0</v>
      </c>
      <c r="AG108" s="311">
        <f>IF($B108="","",INDEX(POA_GC_2025!$BD:$BD,MATCH($B108,POA_GC_2025!$A:$A,0)))</f>
        <v>724802.85999999987</v>
      </c>
      <c r="AH108" s="316" t="str">
        <f>IF($B108="","",INDEX(POA_GC_2025!$B:$B,MATCH($B108,POA_GC_2025!$A:$A,0)))</f>
        <v>HOSPITAL GENERAL DE CHONE</v>
      </c>
    </row>
    <row r="109" spans="1:34">
      <c r="A109" s="664" t="s">
        <v>2630</v>
      </c>
      <c r="B109" s="100" t="s">
        <v>2745</v>
      </c>
      <c r="C109" s="257" t="s">
        <v>2656</v>
      </c>
      <c r="D109" s="290">
        <v>46101</v>
      </c>
      <c r="E109" s="257" t="s">
        <v>2656</v>
      </c>
      <c r="F109" s="290">
        <v>46101</v>
      </c>
      <c r="G109" s="257" t="s">
        <v>349</v>
      </c>
      <c r="H109" s="289" t="str">
        <f>IF($B109="","",INDEX(POA_GC_2025!$O:$O,MATCH($B109,POA_GC_2025!$A:$A,0)))</f>
        <v>SIN PROYECTO</v>
      </c>
      <c r="I109" s="292" t="str">
        <f>IF($B109="","",INDEX(POA_GC_2025!$C:$C,MATCH($B109,POA_GC_2025!$A:$A,0)))</f>
        <v>ADQUISICION DE DISPOSITIVOS PARA LABORATORIO CLINICO Y PATOLOGIA</v>
      </c>
      <c r="J109" s="293" t="str">
        <f>IF($B109="","",INDEX(POA_GC_2025!$B:$B,MATCH($B109,POA_GC_2025!$A:$A,0)))</f>
        <v>HOSPITAL GENERAL DE CHONE</v>
      </c>
      <c r="K109" s="294" t="str">
        <f>IF($B109="","",INDEX(POA_GC_2025!$E:$E,MATCH($B109,POA_GC_2025!$A:$A,0)))</f>
        <v>90</v>
      </c>
      <c r="L109" s="293" t="str">
        <f>IF($B109="","",INDEX(POA_GC_2025!$W:$W,MATCH($B109,POA_GC_2025!$A:$A,0)))</f>
        <v>ACTA DE ENTREGA RECEPCION DE DISPOSITIVOS MEDICOS PARA LABORATORIO CLINICO Y PÀTOLOGIA ADQUIRIDOS, COMPROBANDO SUS CANTIDADES, CALIDAD Y CARACTERISTICAS DE ACUERDO A LO SOLICITADO</v>
      </c>
      <c r="M109" s="293" t="str">
        <f>IF($B109="","",INDEX(POA_GC_2025!$F:$F,MATCH($B109,POA_GC_2025!$A:$A,0)))</f>
        <v>000</v>
      </c>
      <c r="N109" s="293" t="str">
        <f>IF($B109="","",INDEX(POA_GC_2025!$V:$V,MATCH($B109,POA_GC_2025!$A:$A,0)))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109" s="293" t="str">
        <f>IF($B109="","",INDEX(POA_GC_2025!$W:$W,MATCH($B109,POA_GC_2025!$A:$A,0)))</f>
        <v>ACTA DE ENTREGA RECEPCION DE DISPOSITIVOS MEDICOS PARA LABORATORIO CLINICO Y PÀTOLOGIA ADQUIRIDOS, COMPROBANDO SUS CANTIDADES, CALIDAD Y CARACTERISTICAS DE ACUERDO A LO SOLICITADO</v>
      </c>
      <c r="P109" s="292">
        <f>IF($B109="","",INDEX(POA_GC_2025!$H:$H,MATCH($B109,POA_GC_2025!$A:$A,0)))</f>
        <v>530810</v>
      </c>
      <c r="Q109" s="292" t="str">
        <f>IF($B109="","",INDEX(POA_GC_2025!$I:$I,MATCH($B109,POA_GC_2025!$A:$A,0)))</f>
        <v>1303</v>
      </c>
      <c r="R109" s="292" t="str">
        <f>IF($B109="","",INDEX(POA_GC_2025!$J:$J,MATCH($B109,POA_GC_2025!$A:$A,0)))</f>
        <v>001</v>
      </c>
      <c r="S109" s="292" t="str">
        <f>IF($B109="","",INDEX(POA_GC_2025!$K:$K,MATCH($B109,POA_GC_2025!$A:$A,0)))</f>
        <v>0000</v>
      </c>
      <c r="T109" s="292" t="str">
        <f>IF($B109="","",INDEX(POA_GC_2025!$L:$L,MATCH($B109,POA_GC_2025!$A:$A,0)))</f>
        <v>0000</v>
      </c>
      <c r="U109" s="299">
        <f t="shared" si="12"/>
        <v>238178.24</v>
      </c>
      <c r="V109" s="299">
        <f t="shared" si="13"/>
        <v>0</v>
      </c>
      <c r="W109" s="187">
        <v>238178.24</v>
      </c>
      <c r="X109" s="187"/>
      <c r="Y109" s="301">
        <v>0</v>
      </c>
      <c r="Z109" s="308">
        <v>0</v>
      </c>
      <c r="AA109" s="309" t="s">
        <v>41</v>
      </c>
      <c r="AB109" s="187">
        <v>19</v>
      </c>
      <c r="AC109" s="187"/>
      <c r="AD109" s="187" t="s">
        <v>2655</v>
      </c>
      <c r="AE109" s="311">
        <f>IF($B109="","",INDEX(POA_GC_2025!$BD:$BD,MATCH($B109,POA_GC_2025!$A:$A,0)))</f>
        <v>0</v>
      </c>
      <c r="AF109" s="311">
        <v>0</v>
      </c>
      <c r="AG109" s="311">
        <f>IF($B109="","",INDEX(POA_GC_2025!$BD:$BD,MATCH($B109,POA_GC_2025!$A:$A,0)))</f>
        <v>0</v>
      </c>
      <c r="AH109" s="316" t="str">
        <f>IF($B109="","",INDEX(POA_GC_2025!$B:$B,MATCH($B109,POA_GC_2025!$A:$A,0)))</f>
        <v>HOSPITAL GENERAL DE CHONE</v>
      </c>
    </row>
    <row r="110" spans="1:34">
      <c r="A110" s="664" t="s">
        <v>2631</v>
      </c>
      <c r="B110" s="100" t="s">
        <v>2741</v>
      </c>
      <c r="C110" s="257" t="s">
        <v>2660</v>
      </c>
      <c r="D110" s="290">
        <v>46106</v>
      </c>
      <c r="E110" s="257" t="s">
        <v>2662</v>
      </c>
      <c r="F110" s="290">
        <v>46106</v>
      </c>
      <c r="G110" s="257" t="s">
        <v>349</v>
      </c>
      <c r="H110" s="289" t="str">
        <f>IF($B110="","",INDEX(POA_GC_2025!$O:$O,MATCH($B110,POA_GC_2025!$A:$A,0)))</f>
        <v>SIN PROYECTO</v>
      </c>
      <c r="I110" s="292" t="str">
        <f>IF($B110="","",INDEX(POA_GC_2025!$C:$C,MATCH($B110,POA_GC_2025!$A:$A,0)))</f>
        <v xml:space="preserve">ADQUISICION DE MEDICAMENTOS </v>
      </c>
      <c r="J110" s="293" t="str">
        <f>IF($B110="","",INDEX(POA_GC_2025!$B:$B,MATCH($B110,POA_GC_2025!$A:$A,0)))</f>
        <v>HOSPITAL GENERAL DE CHONE</v>
      </c>
      <c r="K110" s="294" t="str">
        <f>IF($B110="","",INDEX(POA_GC_2025!$E:$E,MATCH($B110,POA_GC_2025!$A:$A,0)))</f>
        <v>90</v>
      </c>
      <c r="L110" s="293" t="str">
        <f>IF($B110="","",INDEX(POA_GC_2025!$W:$W,MATCH($B110,POA_GC_2025!$A:$A,0)))</f>
        <v>ACTA DE ENTREGA RECEPCION DE MEDICAMENTOS ADQUIRIDOS, COMPROBANDO SUS CANTIDADES, CALIDAD Y CARACTERISTICAS DE ACUERDO A LO SOLICITADO</v>
      </c>
      <c r="M110" s="293" t="str">
        <f>IF($B110="","",INDEX(POA_GC_2025!$F:$F,MATCH($B110,POA_GC_2025!$A:$A,0)))</f>
        <v>000</v>
      </c>
      <c r="N110" s="293" t="str">
        <f>IF($B110="","",INDEX(POA_GC_2025!$V:$V,MATCH($B110,POA_GC_2025!$A:$A,0)))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110" s="293" t="str">
        <f>IF($B110="","",INDEX(POA_GC_2025!$W:$W,MATCH($B110,POA_GC_2025!$A:$A,0)))</f>
        <v>ACTA DE ENTREGA RECEPCION DE MEDICAMENTOS ADQUIRIDOS, COMPROBANDO SUS CANTIDADES, CALIDAD Y CARACTERISTICAS DE ACUERDO A LO SOLICITADO</v>
      </c>
      <c r="P110" s="292">
        <f>IF($B110="","",INDEX(POA_GC_2025!$H:$H,MATCH($B110,POA_GC_2025!$A:$A,0)))</f>
        <v>530809</v>
      </c>
      <c r="Q110" s="292" t="str">
        <f>IF($B110="","",INDEX(POA_GC_2025!$I:$I,MATCH($B110,POA_GC_2025!$A:$A,0)))</f>
        <v>1303</v>
      </c>
      <c r="R110" s="292" t="str">
        <f>IF($B110="","",INDEX(POA_GC_2025!$J:$J,MATCH($B110,POA_GC_2025!$A:$A,0)))</f>
        <v>001</v>
      </c>
      <c r="S110" s="292" t="str">
        <f>IF($B110="","",INDEX(POA_GC_2025!$K:$K,MATCH($B110,POA_GC_2025!$A:$A,0)))</f>
        <v>0000</v>
      </c>
      <c r="T110" s="292" t="str">
        <f>IF($B110="","",INDEX(POA_GC_2025!$L:$L,MATCH($B110,POA_GC_2025!$A:$A,0)))</f>
        <v>0000</v>
      </c>
      <c r="U110" s="299">
        <f t="shared" si="12"/>
        <v>6764</v>
      </c>
      <c r="V110" s="299">
        <f t="shared" si="13"/>
        <v>0</v>
      </c>
      <c r="W110" s="312">
        <v>6764</v>
      </c>
      <c r="X110" s="187"/>
      <c r="Y110" s="301">
        <v>0</v>
      </c>
      <c r="Z110" s="308">
        <v>0</v>
      </c>
      <c r="AA110" s="309" t="s">
        <v>41</v>
      </c>
      <c r="AB110" s="187">
        <v>20</v>
      </c>
      <c r="AC110" s="187"/>
      <c r="AD110" s="187" t="s">
        <v>2647</v>
      </c>
      <c r="AE110" s="311">
        <f>IF($B110="","",INDEX(POA_GC_2025!$BD:$BD,MATCH($B110,POA_GC_2025!$A:$A,0)))</f>
        <v>6764</v>
      </c>
      <c r="AF110" s="311">
        <v>0</v>
      </c>
      <c r="AG110" s="311">
        <f>IF($B110="","",INDEX(POA_GC_2025!$BD:$BD,MATCH($B110,POA_GC_2025!$A:$A,0)))</f>
        <v>6764</v>
      </c>
      <c r="AH110" s="316" t="str">
        <f>IF($B110="","",INDEX(POA_GC_2025!$B:$B,MATCH($B110,POA_GC_2025!$A:$A,0)))</f>
        <v>HOSPITAL GENERAL DE CHONE</v>
      </c>
    </row>
    <row r="111" spans="1:34">
      <c r="A111" s="664" t="s">
        <v>2631</v>
      </c>
      <c r="B111" s="100" t="s">
        <v>2745</v>
      </c>
      <c r="C111" s="257" t="s">
        <v>2660</v>
      </c>
      <c r="D111" s="290">
        <v>46106</v>
      </c>
      <c r="E111" s="257" t="s">
        <v>2662</v>
      </c>
      <c r="F111" s="290">
        <v>46106</v>
      </c>
      <c r="G111" s="257" t="s">
        <v>349</v>
      </c>
      <c r="H111" s="289" t="str">
        <f>IF($B111="","",INDEX(POA_GC_2025!$O:$O,MATCH($B111,POA_GC_2025!$A:$A,0)))</f>
        <v>SIN PROYECTO</v>
      </c>
      <c r="I111" s="292" t="str">
        <f>IF($B111="","",INDEX(POA_GC_2025!$C:$C,MATCH($B111,POA_GC_2025!$A:$A,0)))</f>
        <v>ADQUISICION DE DISPOSITIVOS PARA LABORATORIO CLINICO Y PATOLOGIA</v>
      </c>
      <c r="J111" s="293" t="str">
        <f>IF($B111="","",INDEX(POA_GC_2025!$B:$B,MATCH($B111,POA_GC_2025!$A:$A,0)))</f>
        <v>HOSPITAL GENERAL DE CHONE</v>
      </c>
      <c r="K111" s="294" t="str">
        <f>IF($B111="","",INDEX(POA_GC_2025!$E:$E,MATCH($B111,POA_GC_2025!$A:$A,0)))</f>
        <v>90</v>
      </c>
      <c r="L111" s="293" t="str">
        <f>IF($B111="","",INDEX(POA_GC_2025!$W:$W,MATCH($B111,POA_GC_2025!$A:$A,0)))</f>
        <v>ACTA DE ENTREGA RECEPCION DE DISPOSITIVOS MEDICOS PARA LABORATORIO CLINICO Y PÀTOLOGIA ADQUIRIDOS, COMPROBANDO SUS CANTIDADES, CALIDAD Y CARACTERISTICAS DE ACUERDO A LO SOLICITADO</v>
      </c>
      <c r="M111" s="293" t="str">
        <f>IF($B111="","",INDEX(POA_GC_2025!$F:$F,MATCH($B111,POA_GC_2025!$A:$A,0)))</f>
        <v>000</v>
      </c>
      <c r="N111" s="293" t="str">
        <f>IF($B111="","",INDEX(POA_GC_2025!$V:$V,MATCH($B111,POA_GC_2025!$A:$A,0)))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111" s="293" t="str">
        <f>IF($B111="","",INDEX(POA_GC_2025!$W:$W,MATCH($B111,POA_GC_2025!$A:$A,0)))</f>
        <v>ACTA DE ENTREGA RECEPCION DE DISPOSITIVOS MEDICOS PARA LABORATORIO CLINICO Y PÀTOLOGIA ADQUIRIDOS, COMPROBANDO SUS CANTIDADES, CALIDAD Y CARACTERISTICAS DE ACUERDO A LO SOLICITADO</v>
      </c>
      <c r="P111" s="292">
        <f>IF($B111="","",INDEX(POA_GC_2025!$H:$H,MATCH($B111,POA_GC_2025!$A:$A,0)))</f>
        <v>530810</v>
      </c>
      <c r="Q111" s="292" t="str">
        <f>IF($B111="","",INDEX(POA_GC_2025!$I:$I,MATCH($B111,POA_GC_2025!$A:$A,0)))</f>
        <v>1303</v>
      </c>
      <c r="R111" s="292" t="str">
        <f>IF($B111="","",INDEX(POA_GC_2025!$J:$J,MATCH($B111,POA_GC_2025!$A:$A,0)))</f>
        <v>001</v>
      </c>
      <c r="S111" s="292" t="str">
        <f>IF($B111="","",INDEX(POA_GC_2025!$K:$K,MATCH($B111,POA_GC_2025!$A:$A,0)))</f>
        <v>0000</v>
      </c>
      <c r="T111" s="292" t="str">
        <f>IF($B111="","",INDEX(POA_GC_2025!$L:$L,MATCH($B111,POA_GC_2025!$A:$A,0)))</f>
        <v>0000</v>
      </c>
      <c r="U111" s="299">
        <f t="shared" si="12"/>
        <v>0</v>
      </c>
      <c r="V111" s="299">
        <f t="shared" si="13"/>
        <v>6764</v>
      </c>
      <c r="W111" s="312"/>
      <c r="X111" s="187"/>
      <c r="Y111" s="312">
        <v>6764</v>
      </c>
      <c r="Z111" s="308">
        <v>0</v>
      </c>
      <c r="AA111" s="309" t="s">
        <v>41</v>
      </c>
      <c r="AB111" s="187">
        <v>20</v>
      </c>
      <c r="AC111" s="187"/>
      <c r="AD111" s="187" t="s">
        <v>2647</v>
      </c>
      <c r="AE111" s="311">
        <f>IF($B111="","",INDEX(POA_GC_2025!$BD:$BD,MATCH($B111,POA_GC_2025!$A:$A,0)))</f>
        <v>0</v>
      </c>
      <c r="AF111" s="311">
        <v>0</v>
      </c>
      <c r="AG111" s="311">
        <f>IF($B111="","",INDEX(POA_GC_2025!$BD:$BD,MATCH($B111,POA_GC_2025!$A:$A,0)))</f>
        <v>0</v>
      </c>
      <c r="AH111" s="316" t="str">
        <f>IF($B111="","",INDEX(POA_GC_2025!$B:$B,MATCH($B111,POA_GC_2025!$A:$A,0)))</f>
        <v>HOSPITAL GENERAL DE CHONE</v>
      </c>
    </row>
    <row r="112" spans="1:34">
      <c r="A112" s="664" t="s">
        <v>2635</v>
      </c>
      <c r="B112" s="100" t="s">
        <v>2667</v>
      </c>
      <c r="C112" s="257"/>
      <c r="D112" s="290">
        <v>46106</v>
      </c>
      <c r="E112" s="257"/>
      <c r="F112" s="290">
        <v>46106</v>
      </c>
      <c r="G112" s="257" t="s">
        <v>349</v>
      </c>
      <c r="H112" s="289" t="str">
        <f>IF($B112="","",INDEX(POA_GC_2025!$O:$O,MATCH($B112,POA_GC_2025!$A:$A,0)))</f>
        <v>SIN PROYECTO</v>
      </c>
      <c r="I112" s="292" t="str">
        <f>IF($B112="","",INDEX(POA_GC_2025!$C:$C,MATCH($B112,POA_GC_2025!$A:$A,0)))</f>
        <v>CONTRATACION SERVICIO DE MANTENIMIENTO DE MAQUINARIAS Y EQUIPOS (BIOMEDICOS)</v>
      </c>
      <c r="J112" s="293" t="str">
        <f>IF($B112="","",INDEX(POA_GC_2025!$B:$B,MATCH($B112,POA_GC_2025!$A:$A,0)))</f>
        <v>HOSPITAL GENERAL DE CHONE</v>
      </c>
      <c r="K112" s="294" t="str">
        <f>IF($B112="","",INDEX(POA_GC_2025!$E:$E,MATCH($B112,POA_GC_2025!$A:$A,0)))</f>
        <v>57</v>
      </c>
      <c r="L112" s="293" t="str">
        <f>IF($B112="","",INDEX(POA_GC_2025!$W:$W,MATCH($B112,POA_GC_2025!$A:$A,0)))</f>
        <v>PLAN DE MANTENIMIENTO PREVENTIVO Y CORRECTIVO DE LOS BIENES MUEBLES, INMUEBLES, EQUIPOS DE ELECTROMEDICINA Y VEHICULOS A CARGO DEL HOSPITAL</v>
      </c>
      <c r="M112" s="293" t="str">
        <f>IF($B112="","",INDEX(POA_GC_2025!$F:$F,MATCH($B112,POA_GC_2025!$A:$A,0)))</f>
        <v>000</v>
      </c>
      <c r="N112" s="293" t="str">
        <f>IF($B112="","",INDEX(POA_GC_2025!$V:$V,MATCH($B112,POA_GC_2025!$A:$A,0)))</f>
        <v>PROGRAMAR, DIRIGIR, CONTROLAR LA GESTIÒN DE LOS RECURSOS ASIGNADOS A SU CARGO Y EVALUAR SU ADECUADA UTILIZACIÒN PARA PROVEER SU CARTERA DE SERVICIOS, MEDIANTE EL PLAN OPERATIVO ANUAL Y EL COMPROMISO DE GESTION EN FUNCIÒN DE RESULTADOS DE IMPACTO SOCIAL</v>
      </c>
      <c r="O112" s="293" t="str">
        <f>IF($B112="","",INDEX(POA_GC_2025!$W:$W,MATCH($B112,POA_GC_2025!$A:$A,0)))</f>
        <v>PLAN DE MANTENIMIENTO PREVENTIVO Y CORRECTIVO DE LOS BIENES MUEBLES, INMUEBLES, EQUIPOS DE ELECTROMEDICINA Y VEHICULOS A CARGO DEL HOSPITAL</v>
      </c>
      <c r="P112" s="292">
        <f>IF($B112="","",INDEX(POA_GC_2025!$H:$H,MATCH($B112,POA_GC_2025!$A:$A,0)))</f>
        <v>530404</v>
      </c>
      <c r="Q112" s="292" t="str">
        <f>IF($B112="","",INDEX(POA_GC_2025!$I:$I,MATCH($B112,POA_GC_2025!$A:$A,0)))</f>
        <v>1303</v>
      </c>
      <c r="R112" s="292" t="str">
        <f>IF($B112="","",INDEX(POA_GC_2025!$J:$J,MATCH($B112,POA_GC_2025!$A:$A,0)))</f>
        <v>001</v>
      </c>
      <c r="S112" s="292" t="str">
        <f>IF($B112="","",INDEX(POA_GC_2025!$K:$K,MATCH($B112,POA_GC_2025!$A:$A,0)))</f>
        <v>0000</v>
      </c>
      <c r="T112" s="292" t="str">
        <f>IF($B112="","",INDEX(POA_GC_2025!$L:$L,MATCH($B112,POA_GC_2025!$A:$A,0)))</f>
        <v>0000</v>
      </c>
      <c r="U112" s="299">
        <f t="shared" si="12"/>
        <v>5000</v>
      </c>
      <c r="V112" s="299">
        <f t="shared" si="13"/>
        <v>0</v>
      </c>
      <c r="W112" s="312">
        <v>5000</v>
      </c>
      <c r="X112" s="187"/>
      <c r="Y112" s="301">
        <v>0</v>
      </c>
      <c r="Z112" s="308">
        <v>0</v>
      </c>
      <c r="AA112" s="309" t="s">
        <v>41</v>
      </c>
      <c r="AB112" s="187">
        <v>21</v>
      </c>
      <c r="AC112" s="187"/>
      <c r="AD112" s="187" t="s">
        <v>2539</v>
      </c>
      <c r="AE112" s="311">
        <f>IF($B112="","",INDEX(POA_GC_2025!$BD:$BD,MATCH($B112,POA_GC_2025!$A:$A,0)))</f>
        <v>5000</v>
      </c>
      <c r="AF112" s="311">
        <v>0</v>
      </c>
      <c r="AG112" s="311">
        <f>IF($B112="","",INDEX(POA_GC_2025!$BD:$BD,MATCH($B112,POA_GC_2025!$A:$A,0)))</f>
        <v>5000</v>
      </c>
      <c r="AH112" s="316" t="str">
        <f>IF($B112="","",INDEX(POA_GC_2025!$B:$B,MATCH($B112,POA_GC_2025!$A:$A,0)))</f>
        <v>HOSPITAL GENERAL DE CHONE</v>
      </c>
    </row>
    <row r="113" spans="1:34">
      <c r="A113" s="664" t="s">
        <v>274</v>
      </c>
      <c r="B113" s="100" t="s">
        <v>2764</v>
      </c>
      <c r="C113" s="257" t="s">
        <v>2657</v>
      </c>
      <c r="D113" s="290">
        <v>46104</v>
      </c>
      <c r="E113" s="257" t="s">
        <v>2659</v>
      </c>
      <c r="F113" s="290">
        <v>46104</v>
      </c>
      <c r="G113" s="257" t="s">
        <v>380</v>
      </c>
      <c r="H113" s="289" t="str">
        <f>IF($B113="","",INDEX(POA_GC_2025!$O:$O,MATCH($B113,POA_GC_2025!$A:$A,0)))</f>
        <v>SIN PROYECTO</v>
      </c>
      <c r="I113" s="292" t="str">
        <f>IF($B113="","",INDEX(POA_GC_2025!$C:$C,MATCH($B113,POA_GC_2025!$A:$A,0)))</f>
        <v>CONTRATACION DE POLIZAS DE LOS BIENES MUEBLES E INMUEBLES DEL HGNDC</v>
      </c>
      <c r="J113" s="293" t="str">
        <f>IF($B113="","",INDEX(POA_GC_2025!$B:$B,MATCH($B113,POA_GC_2025!$A:$A,0)))</f>
        <v>HOSPITAL GENERAL DE CHONE</v>
      </c>
      <c r="K113" s="294" t="str">
        <f>IF($B113="","",INDEX(POA_GC_2025!$E:$E,MATCH($B113,POA_GC_2025!$A:$A,0)))</f>
        <v>90</v>
      </c>
      <c r="L113" s="293" t="str">
        <f>IF($B113="","",INDEX(POA_GC_2025!$W:$W,MATCH($B113,POA_GC_2025!$A:$A,0)))</f>
        <v>PROCESOS PRECONTRACTUALES Y DE CONTRATACION (INCLUSO DE SEGUROS) CONTEMPLADOS EN LA LEY ORGANICA DEL SISTEMA NACIONAL DE CONTRATACION Y ADMINISTRACION DEL PORTAL DE COMPRAS PUBLICAS</v>
      </c>
      <c r="M113" s="293" t="str">
        <f>IF($B113="","",INDEX(POA_GC_2025!$F:$F,MATCH($B113,POA_GC_2025!$A:$A,0)))</f>
        <v>000</v>
      </c>
      <c r="N113" s="293" t="str">
        <f>IF($B113="","",INDEX(POA_GC_2025!$V:$V,MATCH($B113,POA_GC_2025!$A:$A,0)))</f>
        <v>REPRESENTAR LEGALMENTE Y EXTRAJUDICIALMENTE A LA INSTITUCION</v>
      </c>
      <c r="O113" s="293" t="str">
        <f>IF($B113="","",INDEX(POA_GC_2025!$W:$W,MATCH($B113,POA_GC_2025!$A:$A,0)))</f>
        <v>PROCESOS PRECONTRACTUALES Y DE CONTRATACION (INCLUSO DE SEGUROS) CONTEMPLADOS EN LA LEY ORGANICA DEL SISTEMA NACIONAL DE CONTRATACION Y ADMINISTRACION DEL PORTAL DE COMPRAS PUBLICAS</v>
      </c>
      <c r="P113" s="292">
        <f>IF($B113="","",INDEX(POA_GC_2025!$H:$H,MATCH($B113,POA_GC_2025!$A:$A,0)))</f>
        <v>570201</v>
      </c>
      <c r="Q113" s="292" t="str">
        <f>IF($B113="","",INDEX(POA_GC_2025!$I:$I,MATCH($B113,POA_GC_2025!$A:$A,0)))</f>
        <v>1303</v>
      </c>
      <c r="R113" s="292" t="str">
        <f>IF($B113="","",INDEX(POA_GC_2025!$J:$J,MATCH($B113,POA_GC_2025!$A:$A,0)))</f>
        <v>001</v>
      </c>
      <c r="S113" s="292" t="str">
        <f>IF($B113="","",INDEX(POA_GC_2025!$K:$K,MATCH($B113,POA_GC_2025!$A:$A,0)))</f>
        <v>0000</v>
      </c>
      <c r="T113" s="292" t="str">
        <f>IF($B113="","",INDEX(POA_GC_2025!$L:$L,MATCH($B113,POA_GC_2025!$A:$A,0)))</f>
        <v>0000</v>
      </c>
      <c r="U113" s="299">
        <f t="shared" si="12"/>
        <v>20887.2</v>
      </c>
      <c r="V113" s="299">
        <f t="shared" si="13"/>
        <v>0</v>
      </c>
      <c r="W113" s="312">
        <v>20887.2</v>
      </c>
      <c r="X113" s="187"/>
      <c r="Y113" s="301">
        <v>0</v>
      </c>
      <c r="Z113" s="308">
        <v>0</v>
      </c>
      <c r="AA113" s="309"/>
      <c r="AB113" s="187">
        <v>3</v>
      </c>
      <c r="AC113" s="187"/>
      <c r="AD113" s="187"/>
      <c r="AE113" s="311">
        <f>IF($B113="","",INDEX(POA_GC_2025!$BD:$BD,MATCH($B113,POA_GC_2025!$A:$A,0)))</f>
        <v>20887.200000000004</v>
      </c>
      <c r="AF113" s="311">
        <v>0</v>
      </c>
      <c r="AG113" s="311">
        <f>IF($B113="","",INDEX(POA_GC_2025!$BD:$BD,MATCH($B113,POA_GC_2025!$A:$A,0)))</f>
        <v>20887.200000000004</v>
      </c>
      <c r="AH113" s="316" t="str">
        <f>IF($B113="","",INDEX(POA_GC_2025!$B:$B,MATCH($B113,POA_GC_2025!$A:$A,0)))</f>
        <v>HOSPITAL GENERAL DE CHONE</v>
      </c>
    </row>
    <row r="114" spans="1:34">
      <c r="A114" s="664" t="s">
        <v>274</v>
      </c>
      <c r="B114" s="100" t="s">
        <v>2765</v>
      </c>
      <c r="C114" s="257" t="s">
        <v>2657</v>
      </c>
      <c r="D114" s="290">
        <v>46104</v>
      </c>
      <c r="E114" s="257" t="s">
        <v>2659</v>
      </c>
      <c r="F114" s="290">
        <v>46104</v>
      </c>
      <c r="G114" s="257" t="s">
        <v>380</v>
      </c>
      <c r="H114" s="289" t="str">
        <f>IF($B114="","",INDEX(POA_GC_2025!$O:$O,MATCH($B114,POA_GC_2025!$A:$A,0)))</f>
        <v>SIN PROYECTO</v>
      </c>
      <c r="I114" s="292" t="str">
        <f>IF($B114="","",INDEX(POA_GC_2025!$C:$C,MATCH($B114,POA_GC_2025!$A:$A,0)))</f>
        <v>CONTRATACION DE POLIZAS DE LOS SERVIDORES DEL HGNDC</v>
      </c>
      <c r="J114" s="293" t="str">
        <f>IF($B114="","",INDEX(POA_GC_2025!$B:$B,MATCH($B114,POA_GC_2025!$A:$A,0)))</f>
        <v>HOSPITAL GENERAL DE CHONE</v>
      </c>
      <c r="K114" s="294" t="str">
        <f>IF($B114="","",INDEX(POA_GC_2025!$E:$E,MATCH($B114,POA_GC_2025!$A:$A,0)))</f>
        <v>90</v>
      </c>
      <c r="L114" s="293" t="str">
        <f>IF($B114="","",INDEX(POA_GC_2025!$W:$W,MATCH($B114,POA_GC_2025!$A:$A,0)))</f>
        <v>PROCESOS PRECONTRACTUALES Y DE CONTRATACION (INCLUSO DE SEGUROS) CONTEMPLADOS EN LA LEY ORGANICA DEL SISTEMA NACIONAL DE CONTRATACION Y ADMINISTRACION DEL PORTAL DE COMPRAS PUBLICAS</v>
      </c>
      <c r="M114" s="293" t="str">
        <f>IF($B114="","",INDEX(POA_GC_2025!$F:$F,MATCH($B114,POA_GC_2025!$A:$A,0)))</f>
        <v>000</v>
      </c>
      <c r="N114" s="293" t="str">
        <f>IF($B114="","",INDEX(POA_GC_2025!$V:$V,MATCH($B114,POA_GC_2025!$A:$A,0)))</f>
        <v>REPRESENTAR LEGALMENTE Y EXTRAJUDICIALMENTE A LA INSTITUCION</v>
      </c>
      <c r="O114" s="293" t="str">
        <f>IF($B114="","",INDEX(POA_GC_2025!$W:$W,MATCH($B114,POA_GC_2025!$A:$A,0)))</f>
        <v>PROCESOS PRECONTRACTUALES Y DE CONTRATACION (INCLUSO DE SEGUROS) CONTEMPLADOS EN LA LEY ORGANICA DEL SISTEMA NACIONAL DE CONTRATACION Y ADMINISTRACION DEL PORTAL DE COMPRAS PUBLICAS</v>
      </c>
      <c r="P114" s="292">
        <f>IF($B114="","",INDEX(POA_GC_2025!$H:$H,MATCH($B114,POA_GC_2025!$A:$A,0)))</f>
        <v>570201</v>
      </c>
      <c r="Q114" s="292" t="str">
        <f>IF($B114="","",INDEX(POA_GC_2025!$I:$I,MATCH($B114,POA_GC_2025!$A:$A,0)))</f>
        <v>1303</v>
      </c>
      <c r="R114" s="292" t="str">
        <f>IF($B114="","",INDEX(POA_GC_2025!$J:$J,MATCH($B114,POA_GC_2025!$A:$A,0)))</f>
        <v>001</v>
      </c>
      <c r="S114" s="292" t="str">
        <f>IF($B114="","",INDEX(POA_GC_2025!$K:$K,MATCH($B114,POA_GC_2025!$A:$A,0)))</f>
        <v>0000</v>
      </c>
      <c r="T114" s="292" t="str">
        <f>IF($B114="","",INDEX(POA_GC_2025!$L:$L,MATCH($B114,POA_GC_2025!$A:$A,0)))</f>
        <v>0000</v>
      </c>
      <c r="U114" s="299">
        <f t="shared" si="12"/>
        <v>0</v>
      </c>
      <c r="V114" s="299">
        <f t="shared" si="13"/>
        <v>20887.2</v>
      </c>
      <c r="W114" s="187"/>
      <c r="X114" s="187"/>
      <c r="Y114" s="301">
        <v>20887.2</v>
      </c>
      <c r="Z114" s="308">
        <v>0</v>
      </c>
      <c r="AA114" s="309"/>
      <c r="AB114" s="187">
        <v>3</v>
      </c>
      <c r="AC114" s="187"/>
      <c r="AD114" s="187"/>
      <c r="AE114" s="311">
        <f>IF($B114="","",INDEX(POA_GC_2025!$BD:$BD,MATCH($B114,POA_GC_2025!$A:$A,0)))</f>
        <v>3945.6700000000019</v>
      </c>
      <c r="AF114" s="311">
        <v>0</v>
      </c>
      <c r="AG114" s="311">
        <f>IF($B114="","",INDEX(POA_GC_2025!$BD:$BD,MATCH($B114,POA_GC_2025!$A:$A,0)))</f>
        <v>3945.6700000000019</v>
      </c>
      <c r="AH114" s="316" t="str">
        <f>IF($B114="","",INDEX(POA_GC_2025!$B:$B,MATCH($B114,POA_GC_2025!$A:$A,0)))</f>
        <v>HOSPITAL GENERAL DE CHONE</v>
      </c>
    </row>
    <row r="115" spans="1:34">
      <c r="A115" s="664" t="s">
        <v>2636</v>
      </c>
      <c r="B115" s="100" t="s">
        <v>2685</v>
      </c>
      <c r="C115" s="257" t="s">
        <v>2779</v>
      </c>
      <c r="D115" s="290">
        <v>46120</v>
      </c>
      <c r="E115" s="257" t="s">
        <v>2779</v>
      </c>
      <c r="F115" s="290"/>
      <c r="G115" s="257" t="s">
        <v>349</v>
      </c>
      <c r="H115" s="289" t="str">
        <f>IF($B115="","",INDEX(POA_GC_2025!$O:$O,MATCH($B115,POA_GC_2025!$A:$A,0)))</f>
        <v>SIN PROYECTO</v>
      </c>
      <c r="I115" s="292" t="str">
        <f>IF($B115="","",INDEX(POA_GC_2025!$C:$C,MATCH($B115,POA_GC_2025!$A:$A,0)))</f>
        <v>PAGO DE DECIMO TERCER SUELDO</v>
      </c>
      <c r="J115" s="293" t="str">
        <f>IF($B115="","",INDEX(POA_GC_2025!$B:$B,MATCH($B115,POA_GC_2025!$A:$A,0)))</f>
        <v>HOSPITAL GENERAL DE CHONE</v>
      </c>
      <c r="K115" s="294" t="str">
        <f>IF($B115="","",INDEX(POA_GC_2025!$E:$E,MATCH($B115,POA_GC_2025!$A:$A,0)))</f>
        <v>90</v>
      </c>
      <c r="L115" s="293" t="str">
        <f>IF($B115="","",INDEX(POA_GC_2025!$W:$W,MATCH($B115,POA_GC_2025!$A:$A,0)))</f>
        <v>DISTRIBUTIVOS DE SUELDOS Y SALARIOS DEL PERSONAL</v>
      </c>
      <c r="M115" s="293" t="str">
        <f>IF($B115="","",INDEX(POA_GC_2025!$F:$F,MATCH($B115,POA_GC_2025!$A:$A,0)))</f>
        <v>000</v>
      </c>
      <c r="N115" s="293" t="str">
        <f>IF($B115="","",INDEX(POA_GC_2025!$V:$V,MATCH($B115,POA_GC_2025!$A:$A,0)))</f>
        <v>COORDINAR LA ELABORACION DEL PRESUPUESTO INSTITUCIONAL, SU TRAMITE, EJECUCION Y REVISION Y CORRECTIVOS, GESTIONAR FONDOS, PREPARAR PROYECTOS ESPECIALES Y ADMINISTRAR LA POLITICA SALARIAL Y DE CONTRATACION INSTITUCIONAL DE ACUERDO A LA NORMATIVA VIGENTE</v>
      </c>
      <c r="O115" s="293" t="str">
        <f>IF($B115="","",INDEX(POA_GC_2025!$W:$W,MATCH($B115,POA_GC_2025!$A:$A,0)))</f>
        <v>DISTRIBUTIVOS DE SUELDOS Y SALARIOS DEL PERSONAL</v>
      </c>
      <c r="P115" s="292">
        <f>IF($B115="","",INDEX(POA_GC_2025!$H:$H,MATCH($B115,POA_GC_2025!$A:$A,0)))</f>
        <v>510203</v>
      </c>
      <c r="Q115" s="292" t="str">
        <f>IF($B115="","",INDEX(POA_GC_2025!$I:$I,MATCH($B115,POA_GC_2025!$A:$A,0)))</f>
        <v>1300</v>
      </c>
      <c r="R115" s="292" t="str">
        <f>IF($B115="","",INDEX(POA_GC_2025!$J:$J,MATCH($B115,POA_GC_2025!$A:$A,0)))</f>
        <v>001</v>
      </c>
      <c r="S115" s="292" t="str">
        <f>IF($B115="","",INDEX(POA_GC_2025!$K:$K,MATCH($B115,POA_GC_2025!$A:$A,0)))</f>
        <v>0000</v>
      </c>
      <c r="T115" s="292" t="str">
        <f>IF($B115="","",INDEX(POA_GC_2025!$L:$L,MATCH($B115,POA_GC_2025!$A:$A,0)))</f>
        <v>0000</v>
      </c>
      <c r="U115" s="299">
        <f t="shared" si="12"/>
        <v>0</v>
      </c>
      <c r="V115" s="299">
        <f t="shared" si="13"/>
        <v>656.5</v>
      </c>
      <c r="W115" s="312"/>
      <c r="X115" s="187"/>
      <c r="Y115" s="301">
        <v>656.5</v>
      </c>
      <c r="Z115" s="308">
        <v>0</v>
      </c>
      <c r="AA115" s="309" t="s">
        <v>41</v>
      </c>
      <c r="AB115" s="187">
        <v>22</v>
      </c>
      <c r="AC115" s="187"/>
      <c r="AD115" s="187"/>
      <c r="AE115" s="311">
        <f>IF($B115="","",INDEX(POA_GC_2025!$BD:$BD,MATCH($B115,POA_GC_2025!$A:$A,0)))</f>
        <v>722317.71000000008</v>
      </c>
      <c r="AF115" s="311">
        <v>0</v>
      </c>
      <c r="AG115" s="311">
        <f>IF($B115="","",INDEX(POA_GC_2025!$BD:$BD,MATCH($B115,POA_GC_2025!$A:$A,0)))</f>
        <v>722317.71000000008</v>
      </c>
      <c r="AH115" s="316" t="str">
        <f>IF($B115="","",INDEX(POA_GC_2025!$B:$B,MATCH($B115,POA_GC_2025!$A:$A,0)))</f>
        <v>HOSPITAL GENERAL DE CHONE</v>
      </c>
    </row>
    <row r="116" spans="1:34">
      <c r="A116" s="664" t="s">
        <v>2636</v>
      </c>
      <c r="B116" s="100" t="s">
        <v>2696</v>
      </c>
      <c r="C116" s="257" t="s">
        <v>2779</v>
      </c>
      <c r="D116" s="290">
        <v>46120</v>
      </c>
      <c r="E116" s="257" t="s">
        <v>2779</v>
      </c>
      <c r="F116" s="290"/>
      <c r="G116" s="257" t="s">
        <v>349</v>
      </c>
      <c r="H116" s="289" t="str">
        <f>IF($B116="","",INDEX(POA_GC_2025!$O:$O,MATCH($B116,POA_GC_2025!$A:$A,0)))</f>
        <v>SIN PROYECTO</v>
      </c>
      <c r="I116" s="292" t="str">
        <f>IF($B116="","",INDEX(POA_GC_2025!$C:$C,MATCH($B116,POA_GC_2025!$A:$A,0)))</f>
        <v>PAGO DE APORTE PATRONAL</v>
      </c>
      <c r="J116" s="293" t="str">
        <f>IF($B116="","",INDEX(POA_GC_2025!$B:$B,MATCH($B116,POA_GC_2025!$A:$A,0)))</f>
        <v>HOSPITAL GENERAL DE CHONE</v>
      </c>
      <c r="K116" s="294" t="str">
        <f>IF($B116="","",INDEX(POA_GC_2025!$E:$E,MATCH($B116,POA_GC_2025!$A:$A,0)))</f>
        <v>90</v>
      </c>
      <c r="L116" s="293" t="str">
        <f>IF($B116="","",INDEX(POA_GC_2025!$W:$W,MATCH($B116,POA_GC_2025!$A:$A,0)))</f>
        <v>DISTRIBUTIVOS DE SUELDOS Y SALARIOS DEL PERSONAL</v>
      </c>
      <c r="M116" s="293" t="str">
        <f>IF($B116="","",INDEX(POA_GC_2025!$F:$F,MATCH($B116,POA_GC_2025!$A:$A,0)))</f>
        <v>000</v>
      </c>
      <c r="N116" s="293" t="str">
        <f>IF($B116="","",INDEX(POA_GC_2025!$V:$V,MATCH($B116,POA_GC_2025!$A:$A,0)))</f>
        <v>PROGRAMAR, DIRIGIR, CONTROLAR LA GESTIÒN DE LOS RECURSOS ASIGNADOS A SU CARGO Y EVALUAR SU ADECUADA UTILIZACIÒN PARA PROVEER SU CARTERA DE SERVICIOS, MEDIANTE EL PLAN OPERATIVO ANUAL Y EL COMPROMISO DE GESTION EN FUNCIÒN DE RESULTADOS DE IMPACTO SOCIAL</v>
      </c>
      <c r="O116" s="293" t="str">
        <f>IF($B116="","",INDEX(POA_GC_2025!$W:$W,MATCH($B116,POA_GC_2025!$A:$A,0)))</f>
        <v>DISTRIBUTIVOS DE SUELDOS Y SALARIOS DEL PERSONAL</v>
      </c>
      <c r="P116" s="292">
        <f>IF($B116="","",INDEX(POA_GC_2025!$H:$H,MATCH($B116,POA_GC_2025!$A:$A,0)))</f>
        <v>510601</v>
      </c>
      <c r="Q116" s="292" t="str">
        <f>IF($B116="","",INDEX(POA_GC_2025!$I:$I,MATCH($B116,POA_GC_2025!$A:$A,0)))</f>
        <v>1300</v>
      </c>
      <c r="R116" s="292" t="str">
        <f>IF($B116="","",INDEX(POA_GC_2025!$J:$J,MATCH($B116,POA_GC_2025!$A:$A,0)))</f>
        <v>001</v>
      </c>
      <c r="S116" s="292" t="str">
        <f>IF($B116="","",INDEX(POA_GC_2025!$K:$K,MATCH($B116,POA_GC_2025!$A:$A,0)))</f>
        <v>0000</v>
      </c>
      <c r="T116" s="292" t="str">
        <f>IF($B116="","",INDEX(POA_GC_2025!$L:$L,MATCH($B116,POA_GC_2025!$A:$A,0)))</f>
        <v>0000</v>
      </c>
      <c r="U116" s="299">
        <f t="shared" si="12"/>
        <v>0</v>
      </c>
      <c r="V116" s="299">
        <f t="shared" si="13"/>
        <v>58.48</v>
      </c>
      <c r="W116" s="187"/>
      <c r="X116" s="187"/>
      <c r="Y116" s="301">
        <v>58.48</v>
      </c>
      <c r="Z116" s="308">
        <v>0</v>
      </c>
      <c r="AA116" s="309" t="s">
        <v>41</v>
      </c>
      <c r="AB116" s="187">
        <v>22</v>
      </c>
      <c r="AC116" s="187"/>
      <c r="AD116" s="187"/>
      <c r="AE116" s="311">
        <f>IF($B116="","",INDEX(POA_GC_2025!$BD:$BD,MATCH($B116,POA_GC_2025!$A:$A,0)))</f>
        <v>869825.39999999979</v>
      </c>
      <c r="AF116" s="311">
        <v>0</v>
      </c>
      <c r="AG116" s="311">
        <f>IF($B116="","",INDEX(POA_GC_2025!$BD:$BD,MATCH($B116,POA_GC_2025!$A:$A,0)))</f>
        <v>869825.39999999979</v>
      </c>
      <c r="AH116" s="316" t="str">
        <f>IF($B116="","",INDEX(POA_GC_2025!$B:$B,MATCH($B116,POA_GC_2025!$A:$A,0)))</f>
        <v>HOSPITAL GENERAL DE CHONE</v>
      </c>
    </row>
    <row r="117" spans="1:34">
      <c r="A117" s="664" t="s">
        <v>2636</v>
      </c>
      <c r="B117" s="100" t="s">
        <v>2697</v>
      </c>
      <c r="C117" s="257" t="s">
        <v>2779</v>
      </c>
      <c r="D117" s="290">
        <v>46120</v>
      </c>
      <c r="E117" s="257" t="s">
        <v>2779</v>
      </c>
      <c r="F117" s="290"/>
      <c r="G117" s="257" t="s">
        <v>349</v>
      </c>
      <c r="H117" s="289" t="str">
        <f>IF($B117="","",INDEX(POA_GC_2025!$O:$O,MATCH($B117,POA_GC_2025!$A:$A,0)))</f>
        <v>SIN PROYECTO</v>
      </c>
      <c r="I117" s="292" t="str">
        <f>IF($B117="","",INDEX(POA_GC_2025!$C:$C,MATCH($B117,POA_GC_2025!$A:$A,0)))</f>
        <v>PAGO DE FONDOS DE RESERVA</v>
      </c>
      <c r="J117" s="293" t="str">
        <f>IF($B117="","",INDEX(POA_GC_2025!$B:$B,MATCH($B117,POA_GC_2025!$A:$A,0)))</f>
        <v>HOSPITAL GENERAL DE CHONE</v>
      </c>
      <c r="K117" s="294" t="str">
        <f>IF($B117="","",INDEX(POA_GC_2025!$E:$E,MATCH($B117,POA_GC_2025!$A:$A,0)))</f>
        <v>90</v>
      </c>
      <c r="L117" s="293" t="str">
        <f>IF($B117="","",INDEX(POA_GC_2025!$W:$W,MATCH($B117,POA_GC_2025!$A:$A,0)))</f>
        <v>DISTRIBUTIVOS DE SUELDOS Y SALARIOS DEL PERSONAL</v>
      </c>
      <c r="M117" s="293" t="str">
        <f>IF($B117="","",INDEX(POA_GC_2025!$F:$F,MATCH($B117,POA_GC_2025!$A:$A,0)))</f>
        <v>000</v>
      </c>
      <c r="N117" s="293" t="str">
        <f>IF($B117="","",INDEX(POA_GC_2025!$V:$V,MATCH($B117,POA_GC_2025!$A:$A,0)))</f>
        <v>PROGRAMAR, DIRIGIR, CONTROLAR LA GESTIÒN DE LOS RECURSOS ASIGNADOS A SU CARGO Y EVALUAR SU ADECUADA UTILIZACIÒN PARA PROVEER SU CARTERA DE SERVICIOS, MEDIANTE EL PLAN OPERATIVO ANUAL Y EL COMPROMISO DE GESTION EN FUNCIÒN DE RESULTADOS DE IMPACTO SOCIAL</v>
      </c>
      <c r="O117" s="293" t="str">
        <f>IF($B117="","",INDEX(POA_GC_2025!$W:$W,MATCH($B117,POA_GC_2025!$A:$A,0)))</f>
        <v>DISTRIBUTIVOS DE SUELDOS Y SALARIOS DEL PERSONAL</v>
      </c>
      <c r="P117" s="292">
        <f>IF($B117="","",INDEX(POA_GC_2025!$H:$H,MATCH($B117,POA_GC_2025!$A:$A,0)))</f>
        <v>510602</v>
      </c>
      <c r="Q117" s="292" t="str">
        <f>IF($B117="","",INDEX(POA_GC_2025!$I:$I,MATCH($B117,POA_GC_2025!$A:$A,0)))</f>
        <v>1300</v>
      </c>
      <c r="R117" s="292" t="str">
        <f>IF($B117="","",INDEX(POA_GC_2025!$J:$J,MATCH($B117,POA_GC_2025!$A:$A,0)))</f>
        <v>001</v>
      </c>
      <c r="S117" s="292" t="str">
        <f>IF($B117="","",INDEX(POA_GC_2025!$K:$K,MATCH($B117,POA_GC_2025!$A:$A,0)))</f>
        <v>0000</v>
      </c>
      <c r="T117" s="292" t="str">
        <f>IF($B117="","",INDEX(POA_GC_2025!$L:$L,MATCH($B117,POA_GC_2025!$A:$A,0)))</f>
        <v>0000</v>
      </c>
      <c r="U117" s="299">
        <f t="shared" si="12"/>
        <v>0</v>
      </c>
      <c r="V117" s="299">
        <f t="shared" si="13"/>
        <v>50.5</v>
      </c>
      <c r="W117" s="187"/>
      <c r="X117" s="187"/>
      <c r="Y117" s="301">
        <v>50.5</v>
      </c>
      <c r="Z117" s="308">
        <v>0</v>
      </c>
      <c r="AA117" s="309" t="s">
        <v>41</v>
      </c>
      <c r="AB117" s="187">
        <v>22</v>
      </c>
      <c r="AC117" s="187"/>
      <c r="AD117" s="187"/>
      <c r="AE117" s="311">
        <f>IF($B117="","",INDEX(POA_GC_2025!$BD:$BD,MATCH($B117,POA_GC_2025!$A:$A,0)))</f>
        <v>724802.85999999987</v>
      </c>
      <c r="AF117" s="311">
        <v>0</v>
      </c>
      <c r="AG117" s="311">
        <f>IF($B117="","",INDEX(POA_GC_2025!$BD:$BD,MATCH($B117,POA_GC_2025!$A:$A,0)))</f>
        <v>724802.85999999987</v>
      </c>
      <c r="AH117" s="316" t="str">
        <f>IF($B117="","",INDEX(POA_GC_2025!$B:$B,MATCH($B117,POA_GC_2025!$A:$A,0)))</f>
        <v>HOSPITAL GENERAL DE CHONE</v>
      </c>
    </row>
    <row r="118" spans="1:34">
      <c r="A118" s="664" t="s">
        <v>2638</v>
      </c>
      <c r="B118" s="100" t="s">
        <v>2745</v>
      </c>
      <c r="C118" s="257" t="s">
        <v>2787</v>
      </c>
      <c r="D118" s="290">
        <v>46139</v>
      </c>
      <c r="E118" s="257" t="s">
        <v>2790</v>
      </c>
      <c r="F118" s="290">
        <v>46139</v>
      </c>
      <c r="G118" s="257" t="s">
        <v>349</v>
      </c>
      <c r="H118" s="289" t="str">
        <f>IF($B118="","",INDEX(POA_GC_2025!$O:$O,MATCH($B118,POA_GC_2025!$A:$A,0)))</f>
        <v>SIN PROYECTO</v>
      </c>
      <c r="I118" s="292" t="str">
        <f>IF($B118="","",INDEX(POA_GC_2025!$C:$C,MATCH($B118,POA_GC_2025!$A:$A,0)))</f>
        <v>ADQUISICION DE DISPOSITIVOS PARA LABORATORIO CLINICO Y PATOLOGIA</v>
      </c>
      <c r="J118" s="293" t="str">
        <f>IF($B118="","",INDEX(POA_GC_2025!$B:$B,MATCH($B118,POA_GC_2025!$A:$A,0)))</f>
        <v>HOSPITAL GENERAL DE CHONE</v>
      </c>
      <c r="K118" s="294" t="str">
        <f>IF($B118="","",INDEX(POA_GC_2025!$E:$E,MATCH($B118,POA_GC_2025!$A:$A,0)))</f>
        <v>90</v>
      </c>
      <c r="L118" s="293" t="str">
        <f>IF($B118="","",INDEX(POA_GC_2025!$W:$W,MATCH($B118,POA_GC_2025!$A:$A,0)))</f>
        <v>ACTA DE ENTREGA RECEPCION DE DISPOSITIVOS MEDICOS PARA LABORATORIO CLINICO Y PÀTOLOGIA ADQUIRIDOS, COMPROBANDO SUS CANTIDADES, CALIDAD Y CARACTERISTICAS DE ACUERDO A LO SOLICITADO</v>
      </c>
      <c r="M118" s="293" t="str">
        <f>IF($B118="","",INDEX(POA_GC_2025!$F:$F,MATCH($B118,POA_GC_2025!$A:$A,0)))</f>
        <v>000</v>
      </c>
      <c r="N118" s="293" t="str">
        <f>IF($B118="","",INDEX(POA_GC_2025!$V:$V,MATCH($B118,POA_GC_2025!$A:$A,0)))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118" s="293" t="str">
        <f>IF($B118="","",INDEX(POA_GC_2025!$W:$W,MATCH($B118,POA_GC_2025!$A:$A,0)))</f>
        <v>ACTA DE ENTREGA RECEPCION DE DISPOSITIVOS MEDICOS PARA LABORATORIO CLINICO Y PÀTOLOGIA ADQUIRIDOS, COMPROBANDO SUS CANTIDADES, CALIDAD Y CARACTERISTICAS DE ACUERDO A LO SOLICITADO</v>
      </c>
      <c r="P118" s="292">
        <f>IF($B118="","",INDEX(POA_GC_2025!$H:$H,MATCH($B118,POA_GC_2025!$A:$A,0)))</f>
        <v>530810</v>
      </c>
      <c r="Q118" s="292" t="str">
        <f>IF($B118="","",INDEX(POA_GC_2025!$I:$I,MATCH($B118,POA_GC_2025!$A:$A,0)))</f>
        <v>1303</v>
      </c>
      <c r="R118" s="292" t="str">
        <f>IF($B118="","",INDEX(POA_GC_2025!$J:$J,MATCH($B118,POA_GC_2025!$A:$A,0)))</f>
        <v>001</v>
      </c>
      <c r="S118" s="292" t="str">
        <f>IF($B118="","",INDEX(POA_GC_2025!$K:$K,MATCH($B118,POA_GC_2025!$A:$A,0)))</f>
        <v>0000</v>
      </c>
      <c r="T118" s="292" t="str">
        <f>IF($B118="","",INDEX(POA_GC_2025!$L:$L,MATCH($B118,POA_GC_2025!$A:$A,0)))</f>
        <v>0000</v>
      </c>
      <c r="U118" s="299">
        <f t="shared" si="12"/>
        <v>0</v>
      </c>
      <c r="V118" s="299">
        <f t="shared" si="13"/>
        <v>224424.49</v>
      </c>
      <c r="W118" s="187"/>
      <c r="X118" s="187"/>
      <c r="Y118" s="301">
        <v>224424.49</v>
      </c>
      <c r="Z118" s="308">
        <v>0</v>
      </c>
      <c r="AA118" s="309" t="s">
        <v>41</v>
      </c>
      <c r="AB118" s="187">
        <v>24</v>
      </c>
      <c r="AC118" s="187"/>
      <c r="AD118" s="187"/>
      <c r="AE118" s="311">
        <f>IF($B118="","",INDEX(POA_GC_2025!$BD:$BD,MATCH($B118,POA_GC_2025!$A:$A,0)))</f>
        <v>0</v>
      </c>
      <c r="AF118" s="311">
        <v>0</v>
      </c>
      <c r="AG118" s="311">
        <f>IF($B118="","",INDEX(POA_GC_2025!$BD:$BD,MATCH($B118,POA_GC_2025!$A:$A,0)))</f>
        <v>0</v>
      </c>
      <c r="AH118" s="316" t="str">
        <f>IF($B118="","",INDEX(POA_GC_2025!$B:$B,MATCH($B118,POA_GC_2025!$A:$A,0)))</f>
        <v>HOSPITAL GENERAL DE CHONE</v>
      </c>
    </row>
    <row r="119" spans="1:34">
      <c r="A119" s="664" t="s">
        <v>2638</v>
      </c>
      <c r="B119" s="100" t="s">
        <v>2752</v>
      </c>
      <c r="C119" s="257" t="s">
        <v>2787</v>
      </c>
      <c r="D119" s="290">
        <v>46139</v>
      </c>
      <c r="E119" s="257" t="s">
        <v>2790</v>
      </c>
      <c r="F119" s="290">
        <v>46139</v>
      </c>
      <c r="G119" s="257" t="s">
        <v>349</v>
      </c>
      <c r="H119" s="289" t="str">
        <f>IF($B119="","",INDEX(POA_GC_2025!$O:$O,MATCH($B119,POA_GC_2025!$A:$A,0)))</f>
        <v>SIN PROYECTO</v>
      </c>
      <c r="I119" s="292" t="str">
        <f>IF($B119="","",INDEX(POA_GC_2025!$C:$C,MATCH($B119,POA_GC_2025!$A:$A,0)))</f>
        <v>ADQUISICION DE DISPOSITIVOS MEDICOS DE USO GENERAL</v>
      </c>
      <c r="J119" s="293" t="str">
        <f>IF($B119="","",INDEX(POA_GC_2025!$B:$B,MATCH($B119,POA_GC_2025!$A:$A,0)))</f>
        <v>HOSPITAL GENERAL DE CHONE</v>
      </c>
      <c r="K119" s="294" t="str">
        <f>IF($B119="","",INDEX(POA_GC_2025!$E:$E,MATCH($B119,POA_GC_2025!$A:$A,0)))</f>
        <v>90</v>
      </c>
      <c r="L119" s="293" t="str">
        <f>IF($B119="","",INDEX(POA_GC_2025!$W:$W,MATCH($B119,POA_GC_2025!$A:$A,0)))</f>
        <v>ACTA DE ENTREGA RECEPCION DE DISPOSITIVOS MEDICOS DE USO GENERAL ADQUIRIDOS, COMPROBANDO SUS CANTIDADES, CALIDAD Y CARACTERISTICAS DE ACUERDO A LO SOLICITADO</v>
      </c>
      <c r="M119" s="293" t="str">
        <f>IF($B119="","",INDEX(POA_GC_2025!$F:$F,MATCH($B119,POA_GC_2025!$A:$A,0)))</f>
        <v>000</v>
      </c>
      <c r="N119" s="293" t="str">
        <f>IF($B119="","",INDEX(POA_GC_2025!$V:$V,MATCH($B119,POA_GC_2025!$A:$A,0)))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119" s="293" t="str">
        <f>IF($B119="","",INDEX(POA_GC_2025!$W:$W,MATCH($B119,POA_GC_2025!$A:$A,0)))</f>
        <v>ACTA DE ENTREGA RECEPCION DE DISPOSITIVOS MEDICOS DE USO GENERAL ADQUIRIDOS, COMPROBANDO SUS CANTIDADES, CALIDAD Y CARACTERISTICAS DE ACUERDO A LO SOLICITADO</v>
      </c>
      <c r="P119" s="292">
        <f>IF($B119="","",INDEX(POA_GC_2025!$H:$H,MATCH($B119,POA_GC_2025!$A:$A,0)))</f>
        <v>530826</v>
      </c>
      <c r="Q119" s="292" t="str">
        <f>IF($B119="","",INDEX(POA_GC_2025!$I:$I,MATCH($B119,POA_GC_2025!$A:$A,0)))</f>
        <v>1303</v>
      </c>
      <c r="R119" s="292" t="str">
        <f>IF($B119="","",INDEX(POA_GC_2025!$J:$J,MATCH($B119,POA_GC_2025!$A:$A,0)))</f>
        <v>001</v>
      </c>
      <c r="S119" s="292" t="str">
        <f>IF($B119="","",INDEX(POA_GC_2025!$K:$K,MATCH($B119,POA_GC_2025!$A:$A,0)))</f>
        <v>0000</v>
      </c>
      <c r="T119" s="292" t="str">
        <f>IF($B119="","",INDEX(POA_GC_2025!$L:$L,MATCH($B119,POA_GC_2025!$A:$A,0)))</f>
        <v>0000</v>
      </c>
      <c r="U119" s="299">
        <f t="shared" si="12"/>
        <v>37368.480000000003</v>
      </c>
      <c r="V119" s="299">
        <f t="shared" si="13"/>
        <v>0</v>
      </c>
      <c r="W119" s="669">
        <v>37368.480000000003</v>
      </c>
      <c r="X119" s="187"/>
      <c r="Y119" s="301">
        <v>0</v>
      </c>
      <c r="Z119" s="308">
        <v>0</v>
      </c>
      <c r="AA119" s="309" t="s">
        <v>41</v>
      </c>
      <c r="AB119" s="187">
        <v>24</v>
      </c>
      <c r="AC119" s="187"/>
      <c r="AD119" s="187"/>
      <c r="AE119" s="311">
        <f>IF($B119="","",INDEX(POA_GC_2025!$BD:$BD,MATCH($B119,POA_GC_2025!$A:$A,0)))</f>
        <v>37368.480000000003</v>
      </c>
      <c r="AF119" s="311">
        <v>0</v>
      </c>
      <c r="AG119" s="311">
        <f>IF($B119="","",INDEX(POA_GC_2025!$BD:$BD,MATCH($B119,POA_GC_2025!$A:$A,0)))</f>
        <v>37368.480000000003</v>
      </c>
      <c r="AH119" s="316" t="str">
        <f>IF($B119="","",INDEX(POA_GC_2025!$B:$B,MATCH($B119,POA_GC_2025!$A:$A,0)))</f>
        <v>HOSPITAL GENERAL DE CHONE</v>
      </c>
    </row>
    <row r="120" spans="1:34">
      <c r="A120" s="664" t="s">
        <v>2638</v>
      </c>
      <c r="B120" s="100" t="s">
        <v>2753</v>
      </c>
      <c r="C120" s="257" t="s">
        <v>2787</v>
      </c>
      <c r="D120" s="290">
        <v>46139</v>
      </c>
      <c r="E120" s="257" t="s">
        <v>2790</v>
      </c>
      <c r="F120" s="290">
        <v>46139</v>
      </c>
      <c r="G120" s="257" t="s">
        <v>349</v>
      </c>
      <c r="H120" s="289" t="str">
        <f>IF($B120="","",INDEX(POA_GC_2025!$O:$O,MATCH($B120,POA_GC_2025!$A:$A,0)))</f>
        <v>SIN PROYECTO</v>
      </c>
      <c r="I120" s="292" t="str">
        <f>IF($B120="","",INDEX(POA_GC_2025!$C:$C,MATCH($B120,POA_GC_2025!$A:$A,0)))</f>
        <v>ADQUISICION DE DISPOSITIVOS MEDICOS DE USO GENERAL</v>
      </c>
      <c r="J120" s="293" t="str">
        <f>IF($B120="","",INDEX(POA_GC_2025!$B:$B,MATCH($B120,POA_GC_2025!$A:$A,0)))</f>
        <v>HOSPITAL GENERAL DE CHONE</v>
      </c>
      <c r="K120" s="294" t="str">
        <f>IF($B120="","",INDEX(POA_GC_2025!$E:$E,MATCH($B120,POA_GC_2025!$A:$A,0)))</f>
        <v>90</v>
      </c>
      <c r="L120" s="293" t="str">
        <f>IF($B120="","",INDEX(POA_GC_2025!$W:$W,MATCH($B120,POA_GC_2025!$A:$A,0)))</f>
        <v>ACTA DE ENTREGA RECEPCION DE DISPOSITIVOS MEDICOS DE USO GENERAL ADQUIRIDOS, COMPROBANDO SUS CANTIDADES, CALIDAD Y CARACTERISTICAS DE ACUERDO A LO SOLICITADO</v>
      </c>
      <c r="M120" s="293" t="str">
        <f>IF($B120="","",INDEX(POA_GC_2025!$F:$F,MATCH($B120,POA_GC_2025!$A:$A,0)))</f>
        <v>000</v>
      </c>
      <c r="N120" s="293" t="str">
        <f>IF($B120="","",INDEX(POA_GC_2025!$V:$V,MATCH($B120,POA_GC_2025!$A:$A,0)))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120" s="293" t="str">
        <f>IF($B120="","",INDEX(POA_GC_2025!$W:$W,MATCH($B120,POA_GC_2025!$A:$A,0)))</f>
        <v>ACTA DE ENTREGA RECEPCION DE DISPOSITIVOS MEDICOS DE USO GENERAL ADQUIRIDOS, COMPROBANDO SUS CANTIDADES, CALIDAD Y CARACTERISTICAS DE ACUERDO A LO SOLICITADO</v>
      </c>
      <c r="P120" s="292">
        <f>IF($B120="","",INDEX(POA_GC_2025!$H:$H,MATCH($B120,POA_GC_2025!$A:$A,0)))</f>
        <v>530826</v>
      </c>
      <c r="Q120" s="292" t="str">
        <f>IF($B120="","",INDEX(POA_GC_2025!$I:$I,MATCH($B120,POA_GC_2025!$A:$A,0)))</f>
        <v>1303</v>
      </c>
      <c r="R120" s="292" t="str">
        <f>IF($B120="","",INDEX(POA_GC_2025!$J:$J,MATCH($B120,POA_GC_2025!$A:$A,0)))</f>
        <v>001</v>
      </c>
      <c r="S120" s="292" t="str">
        <f>IF($B120="","",INDEX(POA_GC_2025!$K:$K,MATCH($B120,POA_GC_2025!$A:$A,0)))</f>
        <v>0000</v>
      </c>
      <c r="T120" s="292" t="str">
        <f>IF($B120="","",INDEX(POA_GC_2025!$L:$L,MATCH($B120,POA_GC_2025!$A:$A,0)))</f>
        <v>0000</v>
      </c>
      <c r="U120" s="299">
        <f t="shared" si="12"/>
        <v>157194.37</v>
      </c>
      <c r="V120" s="299">
        <f t="shared" si="13"/>
        <v>0</v>
      </c>
      <c r="W120" s="669">
        <v>157194.37</v>
      </c>
      <c r="X120" s="187"/>
      <c r="Y120" s="301">
        <v>0</v>
      </c>
      <c r="Z120" s="308">
        <v>0</v>
      </c>
      <c r="AA120" s="309" t="s">
        <v>41</v>
      </c>
      <c r="AB120" s="187">
        <v>24</v>
      </c>
      <c r="AC120" s="187"/>
      <c r="AD120" s="187"/>
      <c r="AE120" s="311">
        <f>IF($B120="","",INDEX(POA_GC_2025!$BD:$BD,MATCH($B120,POA_GC_2025!$A:$A,0)))</f>
        <v>157194.37</v>
      </c>
      <c r="AF120" s="311">
        <v>0</v>
      </c>
      <c r="AG120" s="311">
        <f>IF($B120="","",INDEX(POA_GC_2025!$BD:$BD,MATCH($B120,POA_GC_2025!$A:$A,0)))</f>
        <v>157194.37</v>
      </c>
      <c r="AH120" s="316" t="str">
        <f>IF($B120="","",INDEX(POA_GC_2025!$B:$B,MATCH($B120,POA_GC_2025!$A:$A,0)))</f>
        <v>HOSPITAL GENERAL DE CHONE</v>
      </c>
    </row>
    <row r="121" spans="1:34">
      <c r="A121" s="664" t="s">
        <v>2638</v>
      </c>
      <c r="B121" s="100" t="s">
        <v>2754</v>
      </c>
      <c r="C121" s="257" t="s">
        <v>2787</v>
      </c>
      <c r="D121" s="290">
        <v>46139</v>
      </c>
      <c r="E121" s="257" t="s">
        <v>2790</v>
      </c>
      <c r="F121" s="290">
        <v>46139</v>
      </c>
      <c r="G121" s="257" t="s">
        <v>349</v>
      </c>
      <c r="H121" s="289" t="str">
        <f>IF($B121="","",INDEX(POA_GC_2025!$O:$O,MATCH($B121,POA_GC_2025!$A:$A,0)))</f>
        <v>SIN PROYECTO</v>
      </c>
      <c r="I121" s="292" t="str">
        <f>IF($B121="","",INDEX(POA_GC_2025!$C:$C,MATCH($B121,POA_GC_2025!$A:$A,0)))</f>
        <v>ADQUISICION DE DISPOSITIVOS MEDICOS DE USO GENERAL</v>
      </c>
      <c r="J121" s="293" t="str">
        <f>IF($B121="","",INDEX(POA_GC_2025!$B:$B,MATCH($B121,POA_GC_2025!$A:$A,0)))</f>
        <v>HOSPITAL GENERAL DE CHONE</v>
      </c>
      <c r="K121" s="294" t="str">
        <f>IF($B121="","",INDEX(POA_GC_2025!$E:$E,MATCH($B121,POA_GC_2025!$A:$A,0)))</f>
        <v>90</v>
      </c>
      <c r="L121" s="293" t="str">
        <f>IF($B121="","",INDEX(POA_GC_2025!$W:$W,MATCH($B121,POA_GC_2025!$A:$A,0)))</f>
        <v>ACTA DE ENTREGA RECEPCION DE DISPOSITIVOS MEDICOS DE USO GENERAL ADQUIRIDOS, COMPROBANDO SUS CANTIDADES, CALIDAD Y CARACTERISTICAS DE ACUERDO A LO SOLICITADO</v>
      </c>
      <c r="M121" s="293" t="str">
        <f>IF($B121="","",INDEX(POA_GC_2025!$F:$F,MATCH($B121,POA_GC_2025!$A:$A,0)))</f>
        <v>000</v>
      </c>
      <c r="N121" s="293" t="str">
        <f>IF($B121="","",INDEX(POA_GC_2025!$V:$V,MATCH($B121,POA_GC_2025!$A:$A,0)))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121" s="293" t="str">
        <f>IF($B121="","",INDEX(POA_GC_2025!$W:$W,MATCH($B121,POA_GC_2025!$A:$A,0)))</f>
        <v>ACTA DE ENTREGA RECEPCION DE DISPOSITIVOS MEDICOS DE USO GENERAL ADQUIRIDOS, COMPROBANDO SUS CANTIDADES, CALIDAD Y CARACTERISTICAS DE ACUERDO A LO SOLICITADO</v>
      </c>
      <c r="P121" s="292">
        <f>IF($B121="","",INDEX(POA_GC_2025!$H:$H,MATCH($B121,POA_GC_2025!$A:$A,0)))</f>
        <v>530826</v>
      </c>
      <c r="Q121" s="292" t="str">
        <f>IF($B121="","",INDEX(POA_GC_2025!$I:$I,MATCH($B121,POA_GC_2025!$A:$A,0)))</f>
        <v>1303</v>
      </c>
      <c r="R121" s="292" t="str">
        <f>IF($B121="","",INDEX(POA_GC_2025!$J:$J,MATCH($B121,POA_GC_2025!$A:$A,0)))</f>
        <v>001</v>
      </c>
      <c r="S121" s="292" t="str">
        <f>IF($B121="","",INDEX(POA_GC_2025!$K:$K,MATCH($B121,POA_GC_2025!$A:$A,0)))</f>
        <v>0000</v>
      </c>
      <c r="T121" s="292" t="str">
        <f>IF($B121="","",INDEX(POA_GC_2025!$L:$L,MATCH($B121,POA_GC_2025!$A:$A,0)))</f>
        <v>0000</v>
      </c>
      <c r="U121" s="299">
        <f t="shared" si="12"/>
        <v>2754</v>
      </c>
      <c r="V121" s="299">
        <f t="shared" si="13"/>
        <v>0</v>
      </c>
      <c r="W121" s="669">
        <v>2754</v>
      </c>
      <c r="X121" s="187"/>
      <c r="Y121" s="301">
        <v>0</v>
      </c>
      <c r="Z121" s="308">
        <v>0</v>
      </c>
      <c r="AA121" s="309" t="s">
        <v>41</v>
      </c>
      <c r="AB121" s="187">
        <v>24</v>
      </c>
      <c r="AC121" s="187"/>
      <c r="AD121" s="187"/>
      <c r="AE121" s="311">
        <f>IF($B121="","",INDEX(POA_GC_2025!$BD:$BD,MATCH($B121,POA_GC_2025!$A:$A,0)))</f>
        <v>2754</v>
      </c>
      <c r="AF121" s="311">
        <v>0</v>
      </c>
      <c r="AG121" s="311">
        <f>IF($B121="","",INDEX(POA_GC_2025!$BD:$BD,MATCH($B121,POA_GC_2025!$A:$A,0)))</f>
        <v>2754</v>
      </c>
      <c r="AH121" s="316" t="str">
        <f>IF($B121="","",INDEX(POA_GC_2025!$B:$B,MATCH($B121,POA_GC_2025!$A:$A,0)))</f>
        <v>HOSPITAL GENERAL DE CHONE</v>
      </c>
    </row>
    <row r="122" spans="1:34">
      <c r="A122" s="664" t="s">
        <v>2638</v>
      </c>
      <c r="B122" s="100" t="s">
        <v>2755</v>
      </c>
      <c r="C122" s="257" t="s">
        <v>2787</v>
      </c>
      <c r="D122" s="290">
        <v>46139</v>
      </c>
      <c r="E122" s="257" t="s">
        <v>2790</v>
      </c>
      <c r="F122" s="290">
        <v>46139</v>
      </c>
      <c r="G122" s="257" t="s">
        <v>349</v>
      </c>
      <c r="H122" s="289" t="str">
        <f>IF($B122="","",INDEX(POA_GC_2025!$O:$O,MATCH($B122,POA_GC_2025!$A:$A,0)))</f>
        <v>SIN PROYECTO</v>
      </c>
      <c r="I122" s="292" t="str">
        <f>IF($B122="","",INDEX(POA_GC_2025!$C:$C,MATCH($B122,POA_GC_2025!$A:$A,0)))</f>
        <v>ADQUISICION DE DISPOSITIVOS MEDICOS DE USO GENERAL</v>
      </c>
      <c r="J122" s="293" t="str">
        <f>IF($B122="","",INDEX(POA_GC_2025!$B:$B,MATCH($B122,POA_GC_2025!$A:$A,0)))</f>
        <v>HOSPITAL GENERAL DE CHONE</v>
      </c>
      <c r="K122" s="294" t="str">
        <f>IF($B122="","",INDEX(POA_GC_2025!$E:$E,MATCH($B122,POA_GC_2025!$A:$A,0)))</f>
        <v>90</v>
      </c>
      <c r="L122" s="293" t="str">
        <f>IF($B122="","",INDEX(POA_GC_2025!$W:$W,MATCH($B122,POA_GC_2025!$A:$A,0)))</f>
        <v>ACTA DE ENTREGA RECEPCION DE DISPOSITIVOS MEDICOS DE USO GENERAL ADQUIRIDOS, COMPROBANDO SUS CANTIDADES, CALIDAD Y CARACTERISTICAS DE ACUERDO A LO SOLICITADO</v>
      </c>
      <c r="M122" s="293" t="str">
        <f>IF($B122="","",INDEX(POA_GC_2025!$F:$F,MATCH($B122,POA_GC_2025!$A:$A,0)))</f>
        <v>000</v>
      </c>
      <c r="N122" s="293" t="str">
        <f>IF($B122="","",INDEX(POA_GC_2025!$V:$V,MATCH($B122,POA_GC_2025!$A:$A,0)))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122" s="293" t="str">
        <f>IF($B122="","",INDEX(POA_GC_2025!$W:$W,MATCH($B122,POA_GC_2025!$A:$A,0)))</f>
        <v>ACTA DE ENTREGA RECEPCION DE DISPOSITIVOS MEDICOS DE USO GENERAL ADQUIRIDOS, COMPROBANDO SUS CANTIDADES, CALIDAD Y CARACTERISTICAS DE ACUERDO A LO SOLICITADO</v>
      </c>
      <c r="P122" s="292">
        <f>IF($B122="","",INDEX(POA_GC_2025!$H:$H,MATCH($B122,POA_GC_2025!$A:$A,0)))</f>
        <v>530826</v>
      </c>
      <c r="Q122" s="292" t="str">
        <f>IF($B122="","",INDEX(POA_GC_2025!$I:$I,MATCH($B122,POA_GC_2025!$A:$A,0)))</f>
        <v>1303</v>
      </c>
      <c r="R122" s="292" t="str">
        <f>IF($B122="","",INDEX(POA_GC_2025!$J:$J,MATCH($B122,POA_GC_2025!$A:$A,0)))</f>
        <v>001</v>
      </c>
      <c r="S122" s="292" t="str">
        <f>IF($B122="","",INDEX(POA_GC_2025!$K:$K,MATCH($B122,POA_GC_2025!$A:$A,0)))</f>
        <v>0000</v>
      </c>
      <c r="T122" s="292" t="str">
        <f>IF($B122="","",INDEX(POA_GC_2025!$L:$L,MATCH($B122,POA_GC_2025!$A:$A,0)))</f>
        <v>0000</v>
      </c>
      <c r="U122" s="299">
        <f t="shared" si="12"/>
        <v>3412.8</v>
      </c>
      <c r="V122" s="299">
        <f t="shared" si="13"/>
        <v>0</v>
      </c>
      <c r="W122" s="669">
        <v>3412.8</v>
      </c>
      <c r="X122" s="187"/>
      <c r="Y122" s="301">
        <v>0</v>
      </c>
      <c r="Z122" s="308">
        <v>0</v>
      </c>
      <c r="AA122" s="309" t="s">
        <v>41</v>
      </c>
      <c r="AB122" s="187">
        <v>24</v>
      </c>
      <c r="AC122" s="187"/>
      <c r="AD122" s="187"/>
      <c r="AE122" s="311">
        <f>IF($B122="","",INDEX(POA_GC_2025!$BD:$BD,MATCH($B122,POA_GC_2025!$A:$A,0)))</f>
        <v>3412.8</v>
      </c>
      <c r="AF122" s="311">
        <v>0</v>
      </c>
      <c r="AG122" s="311">
        <f>IF($B122="","",INDEX(POA_GC_2025!$BD:$BD,MATCH($B122,POA_GC_2025!$A:$A,0)))</f>
        <v>3412.8</v>
      </c>
      <c r="AH122" s="316" t="str">
        <f>IF($B122="","",INDEX(POA_GC_2025!$B:$B,MATCH($B122,POA_GC_2025!$A:$A,0)))</f>
        <v>HOSPITAL GENERAL DE CHONE</v>
      </c>
    </row>
    <row r="123" spans="1:34">
      <c r="A123" s="664" t="s">
        <v>2638</v>
      </c>
      <c r="B123" s="100" t="s">
        <v>2756</v>
      </c>
      <c r="C123" s="257" t="s">
        <v>2787</v>
      </c>
      <c r="D123" s="290">
        <v>46139</v>
      </c>
      <c r="E123" s="257" t="s">
        <v>2790</v>
      </c>
      <c r="F123" s="290">
        <v>46139</v>
      </c>
      <c r="G123" s="257" t="s">
        <v>349</v>
      </c>
      <c r="H123" s="289" t="str">
        <f>IF($B123="","",INDEX(POA_GC_2025!$O:$O,MATCH($B123,POA_GC_2025!$A:$A,0)))</f>
        <v>SIN PROYECTO</v>
      </c>
      <c r="I123" s="292" t="str">
        <f>IF($B123="","",INDEX(POA_GC_2025!$C:$C,MATCH($B123,POA_GC_2025!$A:$A,0)))</f>
        <v>ADQUISICION DE DISPOSITIVOS MEDICOS DE USO GENERAL</v>
      </c>
      <c r="J123" s="293" t="str">
        <f>IF($B123="","",INDEX(POA_GC_2025!$B:$B,MATCH($B123,POA_GC_2025!$A:$A,0)))</f>
        <v>HOSPITAL GENERAL DE CHONE</v>
      </c>
      <c r="K123" s="294" t="str">
        <f>IF($B123="","",INDEX(POA_GC_2025!$E:$E,MATCH($B123,POA_GC_2025!$A:$A,0)))</f>
        <v>90</v>
      </c>
      <c r="L123" s="293" t="str">
        <f>IF($B123="","",INDEX(POA_GC_2025!$W:$W,MATCH($B123,POA_GC_2025!$A:$A,0)))</f>
        <v>ACTA DE ENTREGA RECEPCION DE DISPOSITIVOS MEDICOS DE USO GENERAL ADQUIRIDOS, COMPROBANDO SUS CANTIDADES, CALIDAD Y CARACTERISTICAS DE ACUERDO A LO SOLICITADO</v>
      </c>
      <c r="M123" s="293" t="str">
        <f>IF($B123="","",INDEX(POA_GC_2025!$F:$F,MATCH($B123,POA_GC_2025!$A:$A,0)))</f>
        <v>000</v>
      </c>
      <c r="N123" s="293" t="str">
        <f>IF($B123="","",INDEX(POA_GC_2025!$V:$V,MATCH($B123,POA_GC_2025!$A:$A,0)))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123" s="293" t="str">
        <f>IF($B123="","",INDEX(POA_GC_2025!$W:$W,MATCH($B123,POA_GC_2025!$A:$A,0)))</f>
        <v>ACTA DE ENTREGA RECEPCION DE DISPOSITIVOS MEDICOS DE USO GENERAL ADQUIRIDOS, COMPROBANDO SUS CANTIDADES, CALIDAD Y CARACTERISTICAS DE ACUERDO A LO SOLICITADO</v>
      </c>
      <c r="P123" s="292">
        <f>IF($B123="","",INDEX(POA_GC_2025!$H:$H,MATCH($B123,POA_GC_2025!$A:$A,0)))</f>
        <v>530826</v>
      </c>
      <c r="Q123" s="292" t="str">
        <f>IF($B123="","",INDEX(POA_GC_2025!$I:$I,MATCH($B123,POA_GC_2025!$A:$A,0)))</f>
        <v>1303</v>
      </c>
      <c r="R123" s="292" t="str">
        <f>IF($B123="","",INDEX(POA_GC_2025!$J:$J,MATCH($B123,POA_GC_2025!$A:$A,0)))</f>
        <v>001</v>
      </c>
      <c r="S123" s="292" t="str">
        <f>IF($B123="","",INDEX(POA_GC_2025!$K:$K,MATCH($B123,POA_GC_2025!$A:$A,0)))</f>
        <v>0000</v>
      </c>
      <c r="T123" s="292" t="str">
        <f>IF($B123="","",INDEX(POA_GC_2025!$L:$L,MATCH($B123,POA_GC_2025!$A:$A,0)))</f>
        <v>0000</v>
      </c>
      <c r="U123" s="299">
        <f t="shared" ref="U123:U186" si="14">+W123+X123</f>
        <v>1410</v>
      </c>
      <c r="V123" s="299">
        <f t="shared" ref="V123:V186" si="15">+Y123+Z123</f>
        <v>0</v>
      </c>
      <c r="W123" s="669">
        <v>1410</v>
      </c>
      <c r="X123" s="187"/>
      <c r="Y123" s="301">
        <v>0</v>
      </c>
      <c r="Z123" s="308">
        <v>0</v>
      </c>
      <c r="AA123" s="309" t="s">
        <v>41</v>
      </c>
      <c r="AB123" s="187">
        <v>24</v>
      </c>
      <c r="AC123" s="187"/>
      <c r="AD123" s="187"/>
      <c r="AE123" s="311">
        <f>IF($B123="","",INDEX(POA_GC_2025!$BD:$BD,MATCH($B123,POA_GC_2025!$A:$A,0)))</f>
        <v>1410</v>
      </c>
      <c r="AF123" s="311">
        <v>0</v>
      </c>
      <c r="AG123" s="311">
        <f>IF($B123="","",INDEX(POA_GC_2025!$BD:$BD,MATCH($B123,POA_GC_2025!$A:$A,0)))</f>
        <v>1410</v>
      </c>
      <c r="AH123" s="316" t="str">
        <f>IF($B123="","",INDEX(POA_GC_2025!$B:$B,MATCH($B123,POA_GC_2025!$A:$A,0)))</f>
        <v>HOSPITAL GENERAL DE CHONE</v>
      </c>
    </row>
    <row r="124" spans="1:34">
      <c r="A124" s="664" t="s">
        <v>2638</v>
      </c>
      <c r="B124" s="100" t="s">
        <v>2773</v>
      </c>
      <c r="C124" s="257" t="s">
        <v>2787</v>
      </c>
      <c r="D124" s="290">
        <v>46139</v>
      </c>
      <c r="E124" s="257" t="s">
        <v>2790</v>
      </c>
      <c r="F124" s="290">
        <v>46139</v>
      </c>
      <c r="G124" s="257" t="s">
        <v>349</v>
      </c>
      <c r="H124" s="289" t="str">
        <f>IF($B124="","",INDEX(POA_GC_2025!$O:$O,MATCH($B124,POA_GC_2025!$A:$A,0)))</f>
        <v>SIN PROYECTO</v>
      </c>
      <c r="I124" s="292" t="str">
        <f>IF($B124="","",INDEX(POA_GC_2025!$C:$C,MATCH($B124,POA_GC_2025!$A:$A,0)))</f>
        <v xml:space="preserve">ADQUISICION DE MEDICAMENTOS </v>
      </c>
      <c r="J124" s="293" t="str">
        <f>IF($B124="","",INDEX(POA_GC_2025!$B:$B,MATCH($B124,POA_GC_2025!$A:$A,0)))</f>
        <v>HOSPITAL GENERAL DE CHONE</v>
      </c>
      <c r="K124" s="294" t="str">
        <f>IF($B124="","",INDEX(POA_GC_2025!$E:$E,MATCH($B124,POA_GC_2025!$A:$A,0)))</f>
        <v>90</v>
      </c>
      <c r="L124" s="293" t="str">
        <f>IF($B124="","",INDEX(POA_GC_2025!$W:$W,MATCH($B124,POA_GC_2025!$A:$A,0)))</f>
        <v>ACTA DE ENTREGA RECEPCION DE MEDICAMENTOS ADQUIRIDOS, COMPROBANDO SUS CANTIDADES, CALIDAD Y CARACTERISTICAS DE ACUERDO A LO SOLICITADO</v>
      </c>
      <c r="M124" s="293" t="str">
        <f>IF($B124="","",INDEX(POA_GC_2025!$F:$F,MATCH($B124,POA_GC_2025!$A:$A,0)))</f>
        <v>000</v>
      </c>
      <c r="N124" s="293" t="str">
        <f>IF($B124="","",INDEX(POA_GC_2025!$V:$V,MATCH($B124,POA_GC_2025!$A:$A,0)))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124" s="293" t="str">
        <f>IF($B124="","",INDEX(POA_GC_2025!$W:$W,MATCH($B124,POA_GC_2025!$A:$A,0)))</f>
        <v>ACTA DE ENTREGA RECEPCION DE MEDICAMENTOS ADQUIRIDOS, COMPROBANDO SUS CANTIDADES, CALIDAD Y CARACTERISTICAS DE ACUERDO A LO SOLICITADO</v>
      </c>
      <c r="P124" s="292">
        <f>IF($B124="","",INDEX(POA_GC_2025!$H:$H,MATCH($B124,POA_GC_2025!$A:$A,0)))</f>
        <v>530809</v>
      </c>
      <c r="Q124" s="292" t="str">
        <f>IF($B124="","",INDEX(POA_GC_2025!$I:$I,MATCH($B124,POA_GC_2025!$A:$A,0)))</f>
        <v>1303</v>
      </c>
      <c r="R124" s="292" t="str">
        <f>IF($B124="","",INDEX(POA_GC_2025!$J:$J,MATCH($B124,POA_GC_2025!$A:$A,0)))</f>
        <v>001</v>
      </c>
      <c r="S124" s="292" t="str">
        <f>IF($B124="","",INDEX(POA_GC_2025!$K:$K,MATCH($B124,POA_GC_2025!$A:$A,0)))</f>
        <v>0000</v>
      </c>
      <c r="T124" s="292" t="str">
        <f>IF($B124="","",INDEX(POA_GC_2025!$L:$L,MATCH($B124,POA_GC_2025!$A:$A,0)))</f>
        <v>0000</v>
      </c>
      <c r="U124" s="299">
        <f t="shared" si="14"/>
        <v>22284.84</v>
      </c>
      <c r="V124" s="299">
        <f t="shared" si="15"/>
        <v>0</v>
      </c>
      <c r="W124" s="669">
        <v>22284.84</v>
      </c>
      <c r="X124" s="187"/>
      <c r="Y124" s="301">
        <v>0</v>
      </c>
      <c r="Z124" s="308">
        <v>0</v>
      </c>
      <c r="AA124" s="309" t="s">
        <v>41</v>
      </c>
      <c r="AB124" s="187">
        <v>24</v>
      </c>
      <c r="AC124" s="187"/>
      <c r="AD124" s="187"/>
      <c r="AE124" s="311">
        <f>IF($B124="","",INDEX(POA_GC_2025!$BD:$BD,MATCH($B124,POA_GC_2025!$A:$A,0)))</f>
        <v>22284.84</v>
      </c>
      <c r="AF124" s="311">
        <v>0</v>
      </c>
      <c r="AG124" s="311">
        <f>IF($B124="","",INDEX(POA_GC_2025!$BD:$BD,MATCH($B124,POA_GC_2025!$A:$A,0)))</f>
        <v>22284.84</v>
      </c>
      <c r="AH124" s="316" t="str">
        <f>IF($B124="","",INDEX(POA_GC_2025!$B:$B,MATCH($B124,POA_GC_2025!$A:$A,0)))</f>
        <v>HOSPITAL GENERAL DE CHONE</v>
      </c>
    </row>
    <row r="125" spans="1:34">
      <c r="A125" s="664" t="s">
        <v>2640</v>
      </c>
      <c r="B125" s="100" t="s">
        <v>2685</v>
      </c>
      <c r="C125" s="257" t="s">
        <v>2856</v>
      </c>
      <c r="D125" s="290">
        <v>46147</v>
      </c>
      <c r="E125" s="257" t="s">
        <v>2856</v>
      </c>
      <c r="F125" s="290">
        <v>46147</v>
      </c>
      <c r="G125" s="257" t="s">
        <v>349</v>
      </c>
      <c r="H125" s="289" t="str">
        <f>IF($B125="","",INDEX(POA_GC_2025!$O:$O,MATCH($B125,POA_GC_2025!$A:$A,0)))</f>
        <v>SIN PROYECTO</v>
      </c>
      <c r="I125" s="292" t="str">
        <f>IF($B125="","",INDEX(POA_GC_2025!$C:$C,MATCH($B125,POA_GC_2025!$A:$A,0)))</f>
        <v>PAGO DE DECIMO TERCER SUELDO</v>
      </c>
      <c r="J125" s="293" t="str">
        <f>IF($B125="","",INDEX(POA_GC_2025!$B:$B,MATCH($B125,POA_GC_2025!$A:$A,0)))</f>
        <v>HOSPITAL GENERAL DE CHONE</v>
      </c>
      <c r="K125" s="294" t="str">
        <f>IF($B125="","",INDEX(POA_GC_2025!$E:$E,MATCH($B125,POA_GC_2025!$A:$A,0)))</f>
        <v>90</v>
      </c>
      <c r="L125" s="293" t="str">
        <f>IF($B125="","",INDEX(POA_GC_2025!$W:$W,MATCH($B125,POA_GC_2025!$A:$A,0)))</f>
        <v>DISTRIBUTIVOS DE SUELDOS Y SALARIOS DEL PERSONAL</v>
      </c>
      <c r="M125" s="293" t="str">
        <f>IF($B125="","",INDEX(POA_GC_2025!$F:$F,MATCH($B125,POA_GC_2025!$A:$A,0)))</f>
        <v>000</v>
      </c>
      <c r="N125" s="293" t="str">
        <f>IF($B125="","",INDEX(POA_GC_2025!$V:$V,MATCH($B125,POA_GC_2025!$A:$A,0)))</f>
        <v>COORDINAR LA ELABORACION DEL PRESUPUESTO INSTITUCIONAL, SU TRAMITE, EJECUCION Y REVISION Y CORRECTIVOS, GESTIONAR FONDOS, PREPARAR PROYECTOS ESPECIALES Y ADMINISTRAR LA POLITICA SALARIAL Y DE CONTRATACION INSTITUCIONAL DE ACUERDO A LA NORMATIVA VIGENTE</v>
      </c>
      <c r="O125" s="293" t="str">
        <f>IF($B125="","",INDEX(POA_GC_2025!$W:$W,MATCH($B125,POA_GC_2025!$A:$A,0)))</f>
        <v>DISTRIBUTIVOS DE SUELDOS Y SALARIOS DEL PERSONAL</v>
      </c>
      <c r="P125" s="292">
        <f>IF($B125="","",INDEX(POA_GC_2025!$H:$H,MATCH($B125,POA_GC_2025!$A:$A,0)))</f>
        <v>510203</v>
      </c>
      <c r="Q125" s="292" t="str">
        <f>IF($B125="","",INDEX(POA_GC_2025!$I:$I,MATCH($B125,POA_GC_2025!$A:$A,0)))</f>
        <v>1300</v>
      </c>
      <c r="R125" s="292" t="str">
        <f>IF($B125="","",INDEX(POA_GC_2025!$J:$J,MATCH($B125,POA_GC_2025!$A:$A,0)))</f>
        <v>001</v>
      </c>
      <c r="S125" s="292" t="str">
        <f>IF($B125="","",INDEX(POA_GC_2025!$K:$K,MATCH($B125,POA_GC_2025!$A:$A,0)))</f>
        <v>0000</v>
      </c>
      <c r="T125" s="292" t="str">
        <f>IF($B125="","",INDEX(POA_GC_2025!$L:$L,MATCH($B125,POA_GC_2025!$A:$A,0)))</f>
        <v>0000</v>
      </c>
      <c r="U125" s="299">
        <f t="shared" si="14"/>
        <v>0</v>
      </c>
      <c r="V125" s="299">
        <f t="shared" si="15"/>
        <v>656.5</v>
      </c>
      <c r="W125" s="669"/>
      <c r="X125" s="187"/>
      <c r="Y125" s="301">
        <v>656.5</v>
      </c>
      <c r="Z125" s="187"/>
      <c r="AA125" s="309" t="s">
        <v>44</v>
      </c>
      <c r="AB125" s="187">
        <v>26</v>
      </c>
      <c r="AC125" s="187"/>
      <c r="AD125" s="187"/>
      <c r="AE125" s="311">
        <f>IF($B125="","",INDEX(POA_GC_2025!$BD:$BD,MATCH($B125,POA_GC_2025!$A:$A,0)))</f>
        <v>722317.71000000008</v>
      </c>
      <c r="AF125" s="311">
        <v>0</v>
      </c>
      <c r="AG125" s="311">
        <f>IF($B125="","",INDEX(POA_GC_2025!$BD:$BD,MATCH($B125,POA_GC_2025!$A:$A,0)))</f>
        <v>722317.71000000008</v>
      </c>
      <c r="AH125" s="316" t="str">
        <f>IF($B125="","",INDEX(POA_GC_2025!$B:$B,MATCH($B125,POA_GC_2025!$A:$A,0)))</f>
        <v>HOSPITAL GENERAL DE CHONE</v>
      </c>
    </row>
    <row r="126" spans="1:34">
      <c r="A126" s="664" t="s">
        <v>2640</v>
      </c>
      <c r="B126" s="100" t="s">
        <v>2696</v>
      </c>
      <c r="C126" s="257" t="s">
        <v>2856</v>
      </c>
      <c r="D126" s="290">
        <v>46147</v>
      </c>
      <c r="E126" s="257" t="s">
        <v>2856</v>
      </c>
      <c r="F126" s="290">
        <v>46147</v>
      </c>
      <c r="G126" s="257" t="s">
        <v>349</v>
      </c>
      <c r="H126" s="289" t="str">
        <f>IF($B126="","",INDEX(POA_GC_2025!$O:$O,MATCH($B126,POA_GC_2025!$A:$A,0)))</f>
        <v>SIN PROYECTO</v>
      </c>
      <c r="I126" s="292" t="str">
        <f>IF($B126="","",INDEX(POA_GC_2025!$C:$C,MATCH($B126,POA_GC_2025!$A:$A,0)))</f>
        <v>PAGO DE APORTE PATRONAL</v>
      </c>
      <c r="J126" s="293" t="str">
        <f>IF($B126="","",INDEX(POA_GC_2025!$B:$B,MATCH($B126,POA_GC_2025!$A:$A,0)))</f>
        <v>HOSPITAL GENERAL DE CHONE</v>
      </c>
      <c r="K126" s="294" t="str">
        <f>IF($B126="","",INDEX(POA_GC_2025!$E:$E,MATCH($B126,POA_GC_2025!$A:$A,0)))</f>
        <v>90</v>
      </c>
      <c r="L126" s="293" t="str">
        <f>IF($B126="","",INDEX(POA_GC_2025!$W:$W,MATCH($B126,POA_GC_2025!$A:$A,0)))</f>
        <v>DISTRIBUTIVOS DE SUELDOS Y SALARIOS DEL PERSONAL</v>
      </c>
      <c r="M126" s="293" t="str">
        <f>IF($B126="","",INDEX(POA_GC_2025!$F:$F,MATCH($B126,POA_GC_2025!$A:$A,0)))</f>
        <v>000</v>
      </c>
      <c r="N126" s="293" t="str">
        <f>IF($B126="","",INDEX(POA_GC_2025!$V:$V,MATCH($B126,POA_GC_2025!$A:$A,0)))</f>
        <v>PROGRAMAR, DIRIGIR, CONTROLAR LA GESTIÒN DE LOS RECURSOS ASIGNADOS A SU CARGO Y EVALUAR SU ADECUADA UTILIZACIÒN PARA PROVEER SU CARTERA DE SERVICIOS, MEDIANTE EL PLAN OPERATIVO ANUAL Y EL COMPROMISO DE GESTION EN FUNCIÒN DE RESULTADOS DE IMPACTO SOCIAL</v>
      </c>
      <c r="O126" s="293" t="str">
        <f>IF($B126="","",INDEX(POA_GC_2025!$W:$W,MATCH($B126,POA_GC_2025!$A:$A,0)))</f>
        <v>DISTRIBUTIVOS DE SUELDOS Y SALARIOS DEL PERSONAL</v>
      </c>
      <c r="P126" s="292">
        <f>IF($B126="","",INDEX(POA_GC_2025!$H:$H,MATCH($B126,POA_GC_2025!$A:$A,0)))</f>
        <v>510601</v>
      </c>
      <c r="Q126" s="292" t="str">
        <f>IF($B126="","",INDEX(POA_GC_2025!$I:$I,MATCH($B126,POA_GC_2025!$A:$A,0)))</f>
        <v>1300</v>
      </c>
      <c r="R126" s="292" t="str">
        <f>IF($B126="","",INDEX(POA_GC_2025!$J:$J,MATCH($B126,POA_GC_2025!$A:$A,0)))</f>
        <v>001</v>
      </c>
      <c r="S126" s="292" t="str">
        <f>IF($B126="","",INDEX(POA_GC_2025!$K:$K,MATCH($B126,POA_GC_2025!$A:$A,0)))</f>
        <v>0000</v>
      </c>
      <c r="T126" s="292" t="str">
        <f>IF($B126="","",INDEX(POA_GC_2025!$L:$L,MATCH($B126,POA_GC_2025!$A:$A,0)))</f>
        <v>0000</v>
      </c>
      <c r="U126" s="299">
        <f t="shared" si="14"/>
        <v>0</v>
      </c>
      <c r="V126" s="299">
        <f t="shared" si="15"/>
        <v>58.48</v>
      </c>
      <c r="W126" s="669"/>
      <c r="X126" s="187"/>
      <c r="Y126" s="301">
        <v>58.48</v>
      </c>
      <c r="Z126" s="187"/>
      <c r="AA126" s="309" t="s">
        <v>44</v>
      </c>
      <c r="AB126" s="187">
        <v>26</v>
      </c>
      <c r="AC126" s="187"/>
      <c r="AD126" s="187"/>
      <c r="AE126" s="311">
        <f>IF($B126="","",INDEX(POA_GC_2025!$BD:$BD,MATCH($B126,POA_GC_2025!$A:$A,0)))</f>
        <v>869825.39999999979</v>
      </c>
      <c r="AF126" s="311">
        <v>0</v>
      </c>
      <c r="AG126" s="311">
        <f>IF($B126="","",INDEX(POA_GC_2025!$BD:$BD,MATCH($B126,POA_GC_2025!$A:$A,0)))</f>
        <v>869825.39999999979</v>
      </c>
      <c r="AH126" s="316" t="str">
        <f>IF($B126="","",INDEX(POA_GC_2025!$B:$B,MATCH($B126,POA_GC_2025!$A:$A,0)))</f>
        <v>HOSPITAL GENERAL DE CHONE</v>
      </c>
    </row>
    <row r="127" spans="1:34">
      <c r="A127" s="664" t="s">
        <v>2640</v>
      </c>
      <c r="B127" s="100" t="s">
        <v>2697</v>
      </c>
      <c r="C127" s="257" t="s">
        <v>2856</v>
      </c>
      <c r="D127" s="290">
        <v>46147</v>
      </c>
      <c r="E127" s="257" t="s">
        <v>2856</v>
      </c>
      <c r="F127" s="290">
        <v>46147</v>
      </c>
      <c r="G127" s="257" t="s">
        <v>349</v>
      </c>
      <c r="H127" s="289" t="str">
        <f>IF($B127="","",INDEX(POA_GC_2025!$O:$O,MATCH($B127,POA_GC_2025!$A:$A,0)))</f>
        <v>SIN PROYECTO</v>
      </c>
      <c r="I127" s="292" t="str">
        <f>IF($B127="","",INDEX(POA_GC_2025!$C:$C,MATCH($B127,POA_GC_2025!$A:$A,0)))</f>
        <v>PAGO DE FONDOS DE RESERVA</v>
      </c>
      <c r="J127" s="293" t="str">
        <f>IF($B127="","",INDEX(POA_GC_2025!$B:$B,MATCH($B127,POA_GC_2025!$A:$A,0)))</f>
        <v>HOSPITAL GENERAL DE CHONE</v>
      </c>
      <c r="K127" s="294" t="str">
        <f>IF($B127="","",INDEX(POA_GC_2025!$E:$E,MATCH($B127,POA_GC_2025!$A:$A,0)))</f>
        <v>90</v>
      </c>
      <c r="L127" s="293" t="str">
        <f>IF($B127="","",INDEX(POA_GC_2025!$W:$W,MATCH($B127,POA_GC_2025!$A:$A,0)))</f>
        <v>DISTRIBUTIVOS DE SUELDOS Y SALARIOS DEL PERSONAL</v>
      </c>
      <c r="M127" s="293" t="str">
        <f>IF($B127="","",INDEX(POA_GC_2025!$F:$F,MATCH($B127,POA_GC_2025!$A:$A,0)))</f>
        <v>000</v>
      </c>
      <c r="N127" s="293" t="str">
        <f>IF($B127="","",INDEX(POA_GC_2025!$V:$V,MATCH($B127,POA_GC_2025!$A:$A,0)))</f>
        <v>PROGRAMAR, DIRIGIR, CONTROLAR LA GESTIÒN DE LOS RECURSOS ASIGNADOS A SU CARGO Y EVALUAR SU ADECUADA UTILIZACIÒN PARA PROVEER SU CARTERA DE SERVICIOS, MEDIANTE EL PLAN OPERATIVO ANUAL Y EL COMPROMISO DE GESTION EN FUNCIÒN DE RESULTADOS DE IMPACTO SOCIAL</v>
      </c>
      <c r="O127" s="293" t="str">
        <f>IF($B127="","",INDEX(POA_GC_2025!$W:$W,MATCH($B127,POA_GC_2025!$A:$A,0)))</f>
        <v>DISTRIBUTIVOS DE SUELDOS Y SALARIOS DEL PERSONAL</v>
      </c>
      <c r="P127" s="292">
        <f>IF($B127="","",INDEX(POA_GC_2025!$H:$H,MATCH($B127,POA_GC_2025!$A:$A,0)))</f>
        <v>510602</v>
      </c>
      <c r="Q127" s="292" t="str">
        <f>IF($B127="","",INDEX(POA_GC_2025!$I:$I,MATCH($B127,POA_GC_2025!$A:$A,0)))</f>
        <v>1300</v>
      </c>
      <c r="R127" s="292" t="str">
        <f>IF($B127="","",INDEX(POA_GC_2025!$J:$J,MATCH($B127,POA_GC_2025!$A:$A,0)))</f>
        <v>001</v>
      </c>
      <c r="S127" s="292" t="str">
        <f>IF($B127="","",INDEX(POA_GC_2025!$K:$K,MATCH($B127,POA_GC_2025!$A:$A,0)))</f>
        <v>0000</v>
      </c>
      <c r="T127" s="292" t="str">
        <f>IF($B127="","",INDEX(POA_GC_2025!$L:$L,MATCH($B127,POA_GC_2025!$A:$A,0)))</f>
        <v>0000</v>
      </c>
      <c r="U127" s="299">
        <f t="shared" si="14"/>
        <v>0</v>
      </c>
      <c r="V127" s="299">
        <f t="shared" si="15"/>
        <v>50.5</v>
      </c>
      <c r="W127" s="669"/>
      <c r="X127" s="187"/>
      <c r="Y127" s="301">
        <v>50.5</v>
      </c>
      <c r="Z127" s="187"/>
      <c r="AA127" s="309" t="s">
        <v>44</v>
      </c>
      <c r="AB127" s="187">
        <v>26</v>
      </c>
      <c r="AC127" s="187"/>
      <c r="AD127" s="187"/>
      <c r="AE127" s="311">
        <f>IF($B127="","",INDEX(POA_GC_2025!$BD:$BD,MATCH($B127,POA_GC_2025!$A:$A,0)))</f>
        <v>724802.85999999987</v>
      </c>
      <c r="AF127" s="311">
        <v>0</v>
      </c>
      <c r="AG127" s="311">
        <f>IF($B127="","",INDEX(POA_GC_2025!$BD:$BD,MATCH($B127,POA_GC_2025!$A:$A,0)))</f>
        <v>724802.85999999987</v>
      </c>
      <c r="AH127" s="316" t="str">
        <f>IF($B127="","",INDEX(POA_GC_2025!$B:$B,MATCH($B127,POA_GC_2025!$A:$A,0)))</f>
        <v>HOSPITAL GENERAL DE CHONE</v>
      </c>
    </row>
    <row r="128" spans="1:34">
      <c r="A128" s="664" t="s">
        <v>2641</v>
      </c>
      <c r="B128" s="100" t="s">
        <v>2708</v>
      </c>
      <c r="C128" s="206" t="s">
        <v>2823</v>
      </c>
      <c r="D128" s="207">
        <v>46148</v>
      </c>
      <c r="E128" s="206" t="s">
        <v>2824</v>
      </c>
      <c r="F128" s="207">
        <v>46148</v>
      </c>
      <c r="G128" s="257" t="s">
        <v>349</v>
      </c>
      <c r="H128" s="289" t="str">
        <f>IF($B128="","",INDEX(POA_GC_2025!$O:$O,MATCH($B128,POA_GC_2025!$A:$A,0)))</f>
        <v>SIN PROYECTO</v>
      </c>
      <c r="I128" s="292" t="str">
        <f>IF($B128="","",INDEX(POA_GC_2025!$C:$C,MATCH($B128,POA_GC_2025!$A:$A,0)))</f>
        <v>ADQUISICION DEL SERVICIO DE  SEGURIDAD Y VIGILANCIA</v>
      </c>
      <c r="J128" s="293" t="str">
        <f>IF($B128="","",INDEX(POA_GC_2025!$B:$B,MATCH($B128,POA_GC_2025!$A:$A,0)))</f>
        <v>HOSPITAL GENERAL DE CHONE</v>
      </c>
      <c r="K128" s="294" t="str">
        <f>IF($B128="","",INDEX(POA_GC_2025!$E:$E,MATCH($B128,POA_GC_2025!$A:$A,0)))</f>
        <v>90</v>
      </c>
      <c r="L128" s="293" t="str">
        <f>IF($B128="","",INDEX(POA_GC_2025!$W:$W,MATCH($B128,POA_GC_2025!$A:$A,0)))</f>
        <v>SISTEMA DE INFORMACION DE SERVICIOS HOTELEROS Y GENERALES, LIMPIEZA, CARPINTERIA, ELECTRICIDAD, CONSEJERIA, ENTRE OTRAS</v>
      </c>
      <c r="M128" s="293" t="str">
        <f>IF($B128="","",INDEX(POA_GC_2025!$F:$F,MATCH($B128,POA_GC_2025!$A:$A,0)))</f>
        <v>000</v>
      </c>
      <c r="N128" s="293" t="str">
        <f>IF($B128="","",INDEX(POA_GC_2025!$V:$V,MATCH($B128,POA_GC_2025!$A:$A,0)))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128" s="293" t="str">
        <f>IF($B128="","",INDEX(POA_GC_2025!$W:$W,MATCH($B128,POA_GC_2025!$A:$A,0)))</f>
        <v>SISTEMA DE INFORMACION DE SERVICIOS HOTELEROS Y GENERALES, LIMPIEZA, CARPINTERIA, ELECTRICIDAD, CONSEJERIA, ENTRE OTRAS</v>
      </c>
      <c r="P128" s="292">
        <f>IF($B128="","",INDEX(POA_GC_2025!$H:$H,MATCH($B128,POA_GC_2025!$A:$A,0)))</f>
        <v>530208</v>
      </c>
      <c r="Q128" s="292" t="str">
        <f>IF($B128="","",INDEX(POA_GC_2025!$I:$I,MATCH($B128,POA_GC_2025!$A:$A,0)))</f>
        <v>1303</v>
      </c>
      <c r="R128" s="292" t="str">
        <f>IF($B128="","",INDEX(POA_GC_2025!$J:$J,MATCH($B128,POA_GC_2025!$A:$A,0)))</f>
        <v>001</v>
      </c>
      <c r="S128" s="292" t="str">
        <f>IF($B128="","",INDEX(POA_GC_2025!$K:$K,MATCH($B128,POA_GC_2025!$A:$A,0)))</f>
        <v>0000</v>
      </c>
      <c r="T128" s="292" t="str">
        <f>IF($B128="","",INDEX(POA_GC_2025!$L:$L,MATCH($B128,POA_GC_2025!$A:$A,0)))</f>
        <v>0000</v>
      </c>
      <c r="U128" s="299">
        <f t="shared" si="14"/>
        <v>0</v>
      </c>
      <c r="V128" s="299">
        <f t="shared" si="15"/>
        <v>985.2</v>
      </c>
      <c r="W128" s="669"/>
      <c r="X128" s="187"/>
      <c r="Y128" s="301">
        <v>985.2</v>
      </c>
      <c r="Z128" s="187"/>
      <c r="AA128" s="309" t="s">
        <v>41</v>
      </c>
      <c r="AB128" s="187">
        <v>27</v>
      </c>
      <c r="AC128" s="187"/>
      <c r="AD128" s="187"/>
      <c r="AE128" s="311">
        <f>IF($B128="","",INDEX(POA_GC_2025!$BD:$BD,MATCH($B128,POA_GC_2025!$A:$A,0)))</f>
        <v>163181.40000000002</v>
      </c>
      <c r="AF128" s="311">
        <v>0</v>
      </c>
      <c r="AG128" s="311">
        <f>IF($B128="","",INDEX(POA_GC_2025!$BD:$BD,MATCH($B128,POA_GC_2025!$A:$A,0)))</f>
        <v>163181.40000000002</v>
      </c>
      <c r="AH128" s="316" t="str">
        <f>IF($B128="","",INDEX(POA_GC_2025!$B:$B,MATCH($B128,POA_GC_2025!$A:$A,0)))</f>
        <v>HOSPITAL GENERAL DE CHONE</v>
      </c>
    </row>
    <row r="129" spans="1:34">
      <c r="A129" s="664" t="s">
        <v>2641</v>
      </c>
      <c r="B129" s="100" t="s">
        <v>2719</v>
      </c>
      <c r="C129" s="206" t="s">
        <v>2823</v>
      </c>
      <c r="D129" s="207">
        <v>46148</v>
      </c>
      <c r="E129" s="206" t="s">
        <v>2824</v>
      </c>
      <c r="F129" s="207">
        <v>46148</v>
      </c>
      <c r="G129" s="257" t="s">
        <v>349</v>
      </c>
      <c r="H129" s="289" t="str">
        <f>IF($B129="","",INDEX(POA_GC_2025!$O:$O,MATCH($B129,POA_GC_2025!$A:$A,0)))</f>
        <v>SIN PROYECTO</v>
      </c>
      <c r="I129" s="292" t="str">
        <f>IF($B129="","",INDEX(POA_GC_2025!$C:$C,MATCH($B129,POA_GC_2025!$A:$A,0)))</f>
        <v>ADQUISICION DE SERVICIO EXTERNALIZADO DE ALIMENTACION</v>
      </c>
      <c r="J129" s="293" t="str">
        <f>IF($B129="","",INDEX(POA_GC_2025!$B:$B,MATCH($B129,POA_GC_2025!$A:$A,0)))</f>
        <v>HOSPITAL GENERAL DE CHONE</v>
      </c>
      <c r="K129" s="294" t="str">
        <f>IF($B129="","",INDEX(POA_GC_2025!$E:$E,MATCH($B129,POA_GC_2025!$A:$A,0)))</f>
        <v>90</v>
      </c>
      <c r="L129" s="293" t="str">
        <f>IF($B129="","",INDEX(POA_GC_2025!$W:$W,MATCH($B129,POA_GC_2025!$A:$A,0)))</f>
        <v>SISTEMA DE INFORMACION DE SERVICIOS HOTELEROS Y GENERALES, LIMPIEZA, CARPINTERIA, ELECTRICIDAD, CONSEJERIA, ENTRE OTRAS</v>
      </c>
      <c r="M129" s="293" t="str">
        <f>IF($B129="","",INDEX(POA_GC_2025!$F:$F,MATCH($B129,POA_GC_2025!$A:$A,0)))</f>
        <v>000</v>
      </c>
      <c r="N129" s="293" t="str">
        <f>IF($B129="","",INDEX(POA_GC_2025!$V:$V,MATCH($B129,POA_GC_2025!$A:$A,0)))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129" s="293" t="str">
        <f>IF($B129="","",INDEX(POA_GC_2025!$W:$W,MATCH($B129,POA_GC_2025!$A:$A,0)))</f>
        <v>SISTEMA DE INFORMACION DE SERVICIOS HOTELEROS Y GENERALES, LIMPIEZA, CARPINTERIA, ELECTRICIDAD, CONSEJERIA, ENTRE OTRAS</v>
      </c>
      <c r="P129" s="292">
        <f>IF($B129="","",INDEX(POA_GC_2025!$H:$H,MATCH($B129,POA_GC_2025!$A:$A,0)))</f>
        <v>530235</v>
      </c>
      <c r="Q129" s="292" t="str">
        <f>IF($B129="","",INDEX(POA_GC_2025!$I:$I,MATCH($B129,POA_GC_2025!$A:$A,0)))</f>
        <v>1303</v>
      </c>
      <c r="R129" s="292" t="str">
        <f>IF($B129="","",INDEX(POA_GC_2025!$J:$J,MATCH($B129,POA_GC_2025!$A:$A,0)))</f>
        <v>001</v>
      </c>
      <c r="S129" s="292" t="str">
        <f>IF($B129="","",INDEX(POA_GC_2025!$K:$K,MATCH($B129,POA_GC_2025!$A:$A,0)))</f>
        <v>0000</v>
      </c>
      <c r="T129" s="292" t="str">
        <f>IF($B129="","",INDEX(POA_GC_2025!$L:$L,MATCH($B129,POA_GC_2025!$A:$A,0)))</f>
        <v>0000</v>
      </c>
      <c r="U129" s="299">
        <f t="shared" si="14"/>
        <v>0</v>
      </c>
      <c r="V129" s="299">
        <f t="shared" si="15"/>
        <v>8262.61</v>
      </c>
      <c r="W129" s="669"/>
      <c r="X129" s="187"/>
      <c r="Y129" s="301">
        <v>8262.61</v>
      </c>
      <c r="Z129" s="187"/>
      <c r="AA129" s="309" t="s">
        <v>41</v>
      </c>
      <c r="AB129" s="187">
        <v>27</v>
      </c>
      <c r="AC129" s="187"/>
      <c r="AD129" s="187"/>
      <c r="AE129" s="311">
        <f>IF($B129="","",INDEX(POA_GC_2025!$BD:$BD,MATCH($B129,POA_GC_2025!$A:$A,0)))</f>
        <v>27682.39</v>
      </c>
      <c r="AF129" s="311">
        <v>0</v>
      </c>
      <c r="AG129" s="311">
        <f>IF($B129="","",INDEX(POA_GC_2025!$BD:$BD,MATCH($B129,POA_GC_2025!$A:$A,0)))</f>
        <v>27682.39</v>
      </c>
      <c r="AH129" s="316" t="str">
        <f>IF($B129="","",INDEX(POA_GC_2025!$B:$B,MATCH($B129,POA_GC_2025!$A:$A,0)))</f>
        <v>HOSPITAL GENERAL DE CHONE</v>
      </c>
    </row>
    <row r="130" spans="1:34">
      <c r="A130" s="664" t="s">
        <v>2641</v>
      </c>
      <c r="B130" s="100" t="s">
        <v>2771</v>
      </c>
      <c r="C130" s="206" t="s">
        <v>2823</v>
      </c>
      <c r="D130" s="207">
        <v>46148</v>
      </c>
      <c r="E130" s="206" t="s">
        <v>2824</v>
      </c>
      <c r="F130" s="207">
        <v>46148</v>
      </c>
      <c r="G130" s="257" t="s">
        <v>349</v>
      </c>
      <c r="H130" s="289" t="str">
        <f>IF($B130="","",INDEX(POA_GC_2025!$O:$O,MATCH($B130,POA_GC_2025!$A:$A,0)))</f>
        <v>SIN PROYECTO</v>
      </c>
      <c r="I130" s="292" t="str">
        <f>IF($B130="","",INDEX(POA_GC_2025!$C:$C,MATCH($B130,POA_GC_2025!$A:$A,0)))</f>
        <v>ADQUISICION DE COMBUSTIBLES</v>
      </c>
      <c r="J130" s="293" t="str">
        <f>IF($B130="","",INDEX(POA_GC_2025!$B:$B,MATCH($B130,POA_GC_2025!$A:$A,0)))</f>
        <v>HOSPITAL GENERAL DE CHONE</v>
      </c>
      <c r="K130" s="294" t="str">
        <f>IF($B130="","",INDEX(POA_GC_2025!$E:$E,MATCH($B130,POA_GC_2025!$A:$A,0)))</f>
        <v>90</v>
      </c>
      <c r="L130" s="293" t="str">
        <f>IF($B130="","",INDEX(POA_GC_2025!$W:$W,MATCH($B130,POA_GC_2025!$A:$A,0)))</f>
        <v>SOLICITUD DE PAGO POR UTILIZACION DE COMBUSTIBLE, LUBRICANTES Y COMPRA DE PIEZAS O ACCESORIOS DE VEHICULOS</v>
      </c>
      <c r="M130" s="293" t="str">
        <f>IF($B130="","",INDEX(POA_GC_2025!$F:$F,MATCH($B130,POA_GC_2025!$A:$A,0)))</f>
        <v>000</v>
      </c>
      <c r="N130" s="293" t="str">
        <f>IF($B130="","",INDEX(POA_GC_2025!$V:$V,MATCH($B130,POA_GC_2025!$A:$A,0)))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130" s="293" t="str">
        <f>IF($B130="","",INDEX(POA_GC_2025!$W:$W,MATCH($B130,POA_GC_2025!$A:$A,0)))</f>
        <v>SOLICITUD DE PAGO POR UTILIZACION DE COMBUSTIBLE, LUBRICANTES Y COMPRA DE PIEZAS O ACCESORIOS DE VEHICULOS</v>
      </c>
      <c r="P130" s="292">
        <f>IF($B130="","",INDEX(POA_GC_2025!$H:$H,MATCH($B130,POA_GC_2025!$A:$A,0)))</f>
        <v>530255</v>
      </c>
      <c r="Q130" s="292" t="str">
        <f>IF($B130="","",INDEX(POA_GC_2025!$I:$I,MATCH($B130,POA_GC_2025!$A:$A,0)))</f>
        <v>1303</v>
      </c>
      <c r="R130" s="292" t="str">
        <f>IF($B130="","",INDEX(POA_GC_2025!$J:$J,MATCH($B130,POA_GC_2025!$A:$A,0)))</f>
        <v>001</v>
      </c>
      <c r="S130" s="292" t="str">
        <f>IF($B130="","",INDEX(POA_GC_2025!$K:$K,MATCH($B130,POA_GC_2025!$A:$A,0)))</f>
        <v>0000</v>
      </c>
      <c r="T130" s="292" t="str">
        <f>IF($B130="","",INDEX(POA_GC_2025!$L:$L,MATCH($B130,POA_GC_2025!$A:$A,0)))</f>
        <v>0000</v>
      </c>
      <c r="U130" s="299">
        <f t="shared" si="14"/>
        <v>0</v>
      </c>
      <c r="V130" s="299">
        <f t="shared" si="15"/>
        <v>1691.32</v>
      </c>
      <c r="W130" s="669"/>
      <c r="X130" s="187"/>
      <c r="Y130" s="301">
        <v>1691.32</v>
      </c>
      <c r="Z130" s="187"/>
      <c r="AA130" s="309" t="s">
        <v>41</v>
      </c>
      <c r="AB130" s="187">
        <v>27</v>
      </c>
      <c r="AC130" s="187"/>
      <c r="AD130" s="187"/>
      <c r="AE130" s="311">
        <f>IF($B130="","",INDEX(POA_GC_2025!$BD:$BD,MATCH($B130,POA_GC_2025!$A:$A,0)))</f>
        <v>7947.3099999999995</v>
      </c>
      <c r="AF130" s="311">
        <v>0</v>
      </c>
      <c r="AG130" s="311">
        <f>IF($B130="","",INDEX(POA_GC_2025!$BD:$BD,MATCH($B130,POA_GC_2025!$A:$A,0)))</f>
        <v>7947.3099999999995</v>
      </c>
      <c r="AH130" s="316" t="str">
        <f>IF($B130="","",INDEX(POA_GC_2025!$B:$B,MATCH($B130,POA_GC_2025!$A:$A,0)))</f>
        <v>HOSPITAL GENERAL DE CHONE</v>
      </c>
    </row>
    <row r="131" spans="1:34">
      <c r="A131" s="664" t="s">
        <v>2641</v>
      </c>
      <c r="B131" s="100" t="s">
        <v>2729</v>
      </c>
      <c r="C131" s="206" t="s">
        <v>2823</v>
      </c>
      <c r="D131" s="207">
        <v>46148</v>
      </c>
      <c r="E131" s="206" t="s">
        <v>2824</v>
      </c>
      <c r="F131" s="207">
        <v>46148</v>
      </c>
      <c r="G131" s="257" t="s">
        <v>349</v>
      </c>
      <c r="H131" s="289" t="str">
        <f>IF($B131="","",INDEX(POA_GC_2025!$O:$O,MATCH($B131,POA_GC_2025!$A:$A,0)))</f>
        <v>SIN PROYECTO</v>
      </c>
      <c r="I131" s="292" t="str">
        <f>IF($B131="","",INDEX(POA_GC_2025!$C:$C,MATCH($B131,POA_GC_2025!$A:$A,0)))</f>
        <v>ADQUISICION DE MATERIALES DE OFICINA</v>
      </c>
      <c r="J131" s="293" t="str">
        <f>IF($B131="","",INDEX(POA_GC_2025!$B:$B,MATCH($B131,POA_GC_2025!$A:$A,0)))</f>
        <v>HOSPITAL GENERAL DE CHONE</v>
      </c>
      <c r="K131" s="294" t="str">
        <f>IF($B131="","",INDEX(POA_GC_2025!$E:$E,MATCH($B131,POA_GC_2025!$A:$A,0)))</f>
        <v>90</v>
      </c>
      <c r="L131" s="293" t="str">
        <f>IF($B131="","",INDEX(POA_GC_2025!$W:$W,MATCH($B131,POA_GC_2025!$A:$A,0)))</f>
        <v>INFORME  DE INGRESOS Y EGRESOS DE SUMINISTROS Y MATERIALES</v>
      </c>
      <c r="M131" s="293" t="str">
        <f>IF($B131="","",INDEX(POA_GC_2025!$F:$F,MATCH($B131,POA_GC_2025!$A:$A,0)))</f>
        <v>000</v>
      </c>
      <c r="N131" s="293" t="str">
        <f>IF($B131="","",INDEX(POA_GC_2025!$V:$V,MATCH($B131,POA_GC_2025!$A:$A,0)))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131" s="293" t="str">
        <f>IF($B131="","",INDEX(POA_GC_2025!$W:$W,MATCH($B131,POA_GC_2025!$A:$A,0)))</f>
        <v>INFORME  DE INGRESOS Y EGRESOS DE SUMINISTROS Y MATERIALES</v>
      </c>
      <c r="P131" s="292">
        <f>IF($B131="","",INDEX(POA_GC_2025!$H:$H,MATCH($B131,POA_GC_2025!$A:$A,0)))</f>
        <v>530804</v>
      </c>
      <c r="Q131" s="292" t="str">
        <f>IF($B131="","",INDEX(POA_GC_2025!$I:$I,MATCH($B131,POA_GC_2025!$A:$A,0)))</f>
        <v>1303</v>
      </c>
      <c r="R131" s="292" t="str">
        <f>IF($B131="","",INDEX(POA_GC_2025!$J:$J,MATCH($B131,POA_GC_2025!$A:$A,0)))</f>
        <v>001</v>
      </c>
      <c r="S131" s="292" t="str">
        <f>IF($B131="","",INDEX(POA_GC_2025!$K:$K,MATCH($B131,POA_GC_2025!$A:$A,0)))</f>
        <v>0000</v>
      </c>
      <c r="T131" s="292" t="str">
        <f>IF($B131="","",INDEX(POA_GC_2025!$L:$L,MATCH($B131,POA_GC_2025!$A:$A,0)))</f>
        <v>0000</v>
      </c>
      <c r="U131" s="299">
        <f t="shared" ref="U131" si="16">+W131+X131</f>
        <v>1400</v>
      </c>
      <c r="V131" s="299">
        <f t="shared" ref="V131" si="17">+Y131+Z131</f>
        <v>0</v>
      </c>
      <c r="W131" s="669">
        <v>1400</v>
      </c>
      <c r="X131" s="187"/>
      <c r="Y131" s="301">
        <v>0</v>
      </c>
      <c r="Z131" s="187"/>
      <c r="AA131" s="309" t="s">
        <v>41</v>
      </c>
      <c r="AB131" s="187">
        <v>27</v>
      </c>
      <c r="AC131" s="187"/>
      <c r="AD131" s="187"/>
      <c r="AE131" s="311">
        <f>IF($B131="","",INDEX(POA_GC_2025!$BD:$BD,MATCH($B131,POA_GC_2025!$A:$A,0)))</f>
        <v>1400</v>
      </c>
      <c r="AF131" s="311">
        <v>0</v>
      </c>
      <c r="AG131" s="311">
        <f>IF($B131="","",INDEX(POA_GC_2025!$BD:$BD,MATCH($B131,POA_GC_2025!$A:$A,0)))</f>
        <v>1400</v>
      </c>
      <c r="AH131" s="316" t="str">
        <f>IF($B131="","",INDEX(POA_GC_2025!$B:$B,MATCH($B131,POA_GC_2025!$A:$A,0)))</f>
        <v>HOSPITAL GENERAL DE CHONE</v>
      </c>
    </row>
    <row r="132" spans="1:34">
      <c r="A132" s="664" t="s">
        <v>2641</v>
      </c>
      <c r="B132" s="100" t="s">
        <v>2706</v>
      </c>
      <c r="C132" s="206" t="s">
        <v>2823</v>
      </c>
      <c r="D132" s="207">
        <v>46148</v>
      </c>
      <c r="E132" s="206" t="s">
        <v>2824</v>
      </c>
      <c r="F132" s="207">
        <v>46148</v>
      </c>
      <c r="G132" s="257" t="s">
        <v>349</v>
      </c>
      <c r="H132" s="289" t="str">
        <f>IF($B132="","",INDEX(POA_GC_2025!$O:$O,MATCH($B132,POA_GC_2025!$A:$A,0)))</f>
        <v>SIN PROYECTO</v>
      </c>
      <c r="I132" s="292" t="str">
        <f>IF($B132="","",INDEX(POA_GC_2025!$C:$C,MATCH($B132,POA_GC_2025!$A:$A,0)))</f>
        <v>ADQUISICION DE  EDICION, IMPRESION, REPRODUCCION, PUBLICACION,SUSCRIPCION, FOTOCOPIADO, TRADUCCION, EMPASTADO, ENMARCACION, SERIGRAFIA, FOTOGRAFIA, CARNETIZACION, FILMACION E IMÁGENES SATELITALES</v>
      </c>
      <c r="J132" s="293" t="str">
        <f>IF($B132="","",INDEX(POA_GC_2025!$B:$B,MATCH($B132,POA_GC_2025!$A:$A,0)))</f>
        <v>HOSPITAL GENERAL DE CHONE</v>
      </c>
      <c r="K132" s="294" t="str">
        <f>IF($B132="","",INDEX(POA_GC_2025!$E:$E,MATCH($B132,POA_GC_2025!$A:$A,0)))</f>
        <v>90</v>
      </c>
      <c r="L132" s="293" t="str">
        <f>IF($B132="","",INDEX(POA_GC_2025!$W:$W,MATCH($B132,POA_GC_2025!$A:$A,0)))</f>
        <v>PUBLICACIONES, INFORMES, PRODUCCION DEL HOSPITAL Y TODO LO REFERENTE A HECHOS TRASCENDENTALES DE LA INSTITUCION, PARA CONOCIMIENTO DE LA POBLACION</v>
      </c>
      <c r="M132" s="293" t="str">
        <f>IF($B132="","",INDEX(POA_GC_2025!$F:$F,MATCH($B132,POA_GC_2025!$A:$A,0)))</f>
        <v>000</v>
      </c>
      <c r="N132" s="293" t="str">
        <f>IF($B132="","",INDEX(POA_GC_2025!$V:$V,MATCH($B132,POA_GC_2025!$A:$A,0)))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132" s="293" t="str">
        <f>IF($B132="","",INDEX(POA_GC_2025!$W:$W,MATCH($B132,POA_GC_2025!$A:$A,0)))</f>
        <v>PUBLICACIONES, INFORMES, PRODUCCION DEL HOSPITAL Y TODO LO REFERENTE A HECHOS TRASCENDENTALES DE LA INSTITUCION, PARA CONOCIMIENTO DE LA POBLACION</v>
      </c>
      <c r="P132" s="292">
        <f>IF($B132="","",INDEX(POA_GC_2025!$H:$H,MATCH($B132,POA_GC_2025!$A:$A,0)))</f>
        <v>530204</v>
      </c>
      <c r="Q132" s="292" t="str">
        <f>IF($B132="","",INDEX(POA_GC_2025!$I:$I,MATCH($B132,POA_GC_2025!$A:$A,0)))</f>
        <v>1303</v>
      </c>
      <c r="R132" s="292" t="str">
        <f>IF($B132="","",INDEX(POA_GC_2025!$J:$J,MATCH($B132,POA_GC_2025!$A:$A,0)))</f>
        <v>001</v>
      </c>
      <c r="S132" s="292" t="str">
        <f>IF($B132="","",INDEX(POA_GC_2025!$K:$K,MATCH($B132,POA_GC_2025!$A:$A,0)))</f>
        <v>0000</v>
      </c>
      <c r="T132" s="292" t="str">
        <f>IF($B132="","",INDEX(POA_GC_2025!$L:$L,MATCH($B132,POA_GC_2025!$A:$A,0)))</f>
        <v>0000</v>
      </c>
      <c r="U132" s="299">
        <f t="shared" si="14"/>
        <v>900</v>
      </c>
      <c r="V132" s="299">
        <f t="shared" si="15"/>
        <v>0</v>
      </c>
      <c r="W132" s="669">
        <v>900</v>
      </c>
      <c r="X132" s="187"/>
      <c r="Y132" s="301">
        <v>0</v>
      </c>
      <c r="Z132" s="187"/>
      <c r="AA132" s="309" t="s">
        <v>41</v>
      </c>
      <c r="AB132" s="187">
        <v>27</v>
      </c>
      <c r="AC132" s="187"/>
      <c r="AD132" s="187"/>
      <c r="AE132" s="311">
        <f>IF($B132="","",INDEX(POA_GC_2025!$BD:$BD,MATCH($B132,POA_GC_2025!$A:$A,0)))</f>
        <v>900</v>
      </c>
      <c r="AF132" s="311">
        <v>0</v>
      </c>
      <c r="AG132" s="311">
        <f>IF($B132="","",INDEX(POA_GC_2025!$BD:$BD,MATCH($B132,POA_GC_2025!$A:$A,0)))</f>
        <v>900</v>
      </c>
      <c r="AH132" s="316" t="str">
        <f>IF($B132="","",INDEX(POA_GC_2025!$B:$B,MATCH($B132,POA_GC_2025!$A:$A,0)))</f>
        <v>HOSPITAL GENERAL DE CHONE</v>
      </c>
    </row>
    <row r="133" spans="1:34">
      <c r="A133" s="664" t="s">
        <v>2641</v>
      </c>
      <c r="B133" s="100" t="s">
        <v>2733</v>
      </c>
      <c r="C133" s="206" t="s">
        <v>2823</v>
      </c>
      <c r="D133" s="207">
        <v>46148</v>
      </c>
      <c r="E133" s="206" t="s">
        <v>2824</v>
      </c>
      <c r="F133" s="207">
        <v>46148</v>
      </c>
      <c r="G133" s="257" t="s">
        <v>349</v>
      </c>
      <c r="H133" s="289" t="str">
        <f>IF($B133="","",INDEX(POA_GC_2025!$O:$O,MATCH($B133,POA_GC_2025!$A:$A,0)))</f>
        <v>SIN PROYECTO</v>
      </c>
      <c r="I133" s="292" t="str">
        <f>IF($B133="","",INDEX(POA_GC_2025!$C:$C,MATCH($B133,POA_GC_2025!$A:$A,0)))</f>
        <v>ADQUISICION DE MATERIALES DE ASEO</v>
      </c>
      <c r="J133" s="293" t="str">
        <f>IF($B133="","",INDEX(POA_GC_2025!$B:$B,MATCH($B133,POA_GC_2025!$A:$A,0)))</f>
        <v>HOSPITAL GENERAL DE CHONE</v>
      </c>
      <c r="K133" s="294" t="str">
        <f>IF($B133="","",INDEX(POA_GC_2025!$E:$E,MATCH($B133,POA_GC_2025!$A:$A,0)))</f>
        <v>90</v>
      </c>
      <c r="L133" s="293" t="str">
        <f>IF($B133="","",INDEX(POA_GC_2025!$W:$W,MATCH($B133,POA_GC_2025!$A:$A,0)))</f>
        <v>INFORME  DE INGRESOS Y EGRESOS DE SUMINISTROS Y MATERIALES</v>
      </c>
      <c r="M133" s="293" t="str">
        <f>IF($B133="","",INDEX(POA_GC_2025!$F:$F,MATCH($B133,POA_GC_2025!$A:$A,0)))</f>
        <v>000</v>
      </c>
      <c r="N133" s="293" t="str">
        <f>IF($B133="","",INDEX(POA_GC_2025!$V:$V,MATCH($B133,POA_GC_2025!$A:$A,0)))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133" s="293" t="str">
        <f>IF($B133="","",INDEX(POA_GC_2025!$W:$W,MATCH($B133,POA_GC_2025!$A:$A,0)))</f>
        <v>INFORME  DE INGRESOS Y EGRESOS DE SUMINISTROS Y MATERIALES</v>
      </c>
      <c r="P133" s="292">
        <f>IF($B133="","",INDEX(POA_GC_2025!$H:$H,MATCH($B133,POA_GC_2025!$A:$A,0)))</f>
        <v>530805</v>
      </c>
      <c r="Q133" s="292" t="str">
        <f>IF($B133="","",INDEX(POA_GC_2025!$I:$I,MATCH($B133,POA_GC_2025!$A:$A,0)))</f>
        <v>1303</v>
      </c>
      <c r="R133" s="292" t="str">
        <f>IF($B133="","",INDEX(POA_GC_2025!$J:$J,MATCH($B133,POA_GC_2025!$A:$A,0)))</f>
        <v>001</v>
      </c>
      <c r="S133" s="292" t="str">
        <f>IF($B133="","",INDEX(POA_GC_2025!$K:$K,MATCH($B133,POA_GC_2025!$A:$A,0)))</f>
        <v>0000</v>
      </c>
      <c r="T133" s="292" t="str">
        <f>IF($B133="","",INDEX(POA_GC_2025!$L:$L,MATCH($B133,POA_GC_2025!$A:$A,0)))</f>
        <v>0000</v>
      </c>
      <c r="U133" s="299">
        <f t="shared" si="14"/>
        <v>166.6</v>
      </c>
      <c r="V133" s="299">
        <f t="shared" si="15"/>
        <v>0</v>
      </c>
      <c r="W133" s="669">
        <v>166.6</v>
      </c>
      <c r="X133" s="187"/>
      <c r="Y133" s="301">
        <v>0</v>
      </c>
      <c r="Z133" s="187"/>
      <c r="AA133" s="309" t="s">
        <v>41</v>
      </c>
      <c r="AB133" s="187">
        <v>27</v>
      </c>
      <c r="AC133" s="187"/>
      <c r="AD133" s="187"/>
      <c r="AE133" s="311">
        <f>IF($B133="","",INDEX(POA_GC_2025!$BD:$BD,MATCH($B133,POA_GC_2025!$A:$A,0)))</f>
        <v>166.6</v>
      </c>
      <c r="AF133" s="311">
        <v>0</v>
      </c>
      <c r="AG133" s="311">
        <f>IF($B133="","",INDEX(POA_GC_2025!$BD:$BD,MATCH($B133,POA_GC_2025!$A:$A,0)))</f>
        <v>166.6</v>
      </c>
      <c r="AH133" s="316" t="str">
        <f>IF($B133="","",INDEX(POA_GC_2025!$B:$B,MATCH($B133,POA_GC_2025!$A:$A,0)))</f>
        <v>HOSPITAL GENERAL DE CHONE</v>
      </c>
    </row>
    <row r="134" spans="1:34">
      <c r="A134" s="664" t="s">
        <v>2641</v>
      </c>
      <c r="B134" s="100" t="s">
        <v>2699</v>
      </c>
      <c r="C134" s="206" t="s">
        <v>2823</v>
      </c>
      <c r="D134" s="207">
        <v>46148</v>
      </c>
      <c r="E134" s="206" t="s">
        <v>2824</v>
      </c>
      <c r="F134" s="207">
        <v>46148</v>
      </c>
      <c r="G134" s="257" t="s">
        <v>349</v>
      </c>
      <c r="H134" s="289" t="str">
        <f>IF($B134="","",INDEX(POA_GC_2025!$O:$O,MATCH($B134,POA_GC_2025!$A:$A,0)))</f>
        <v>SIN PROYECTO</v>
      </c>
      <c r="I134" s="292" t="str">
        <f>IF($B134="","",INDEX(POA_GC_2025!$C:$C,MATCH($B134,POA_GC_2025!$A:$A,0)))</f>
        <v>PAGO DE  AGUA POTABLE</v>
      </c>
      <c r="J134" s="293" t="str">
        <f>IF($B134="","",INDEX(POA_GC_2025!$B:$B,MATCH($B134,POA_GC_2025!$A:$A,0)))</f>
        <v>HOSPITAL GENERAL DE CHONE</v>
      </c>
      <c r="K134" s="294" t="str">
        <f>IF($B134="","",INDEX(POA_GC_2025!$E:$E,MATCH($B134,POA_GC_2025!$A:$A,0)))</f>
        <v>90</v>
      </c>
      <c r="L134" s="293" t="str">
        <f>IF($B134="","",INDEX(POA_GC_2025!$W:$W,MATCH($B134,POA_GC_2025!$A:$A,0)))</f>
        <v>INFORME CONSOLIDADO DE PAGOS DE SERVICIOS BASICOS</v>
      </c>
      <c r="M134" s="293" t="str">
        <f>IF($B134="","",INDEX(POA_GC_2025!$F:$F,MATCH($B134,POA_GC_2025!$A:$A,0)))</f>
        <v>000</v>
      </c>
      <c r="N134" s="293" t="str">
        <f>IF($B134="","",INDEX(POA_GC_2025!$V:$V,MATCH($B134,POA_GC_2025!$A:$A,0)))</f>
        <v>PROGRAMAR, DIRIGIR, CONTROLAR LA GESTIÒN DE LOS RECURSOS ASIGNADOS A SU CARGO Y EVALUAR SU ADECUADA UTILIZACIÒN PARA PROVEER SU CARTERA DE SERVICIOS, MEDIANTE EL PLAN OPERATIVO ANUAL Y EL COMPROMISO DE GESTION EN FUNCIÒN DE RESULTADOS DE IMPACTO SOCIAL</v>
      </c>
      <c r="O134" s="293" t="str">
        <f>IF($B134="","",INDEX(POA_GC_2025!$W:$W,MATCH($B134,POA_GC_2025!$A:$A,0)))</f>
        <v>INFORME CONSOLIDADO DE PAGOS DE SERVICIOS BASICOS</v>
      </c>
      <c r="P134" s="292">
        <f>IF($B134="","",INDEX(POA_GC_2025!$H:$H,MATCH($B134,POA_GC_2025!$A:$A,0)))</f>
        <v>530101</v>
      </c>
      <c r="Q134" s="292" t="str">
        <f>IF($B134="","",INDEX(POA_GC_2025!$I:$I,MATCH($B134,POA_GC_2025!$A:$A,0)))</f>
        <v>1303</v>
      </c>
      <c r="R134" s="292" t="str">
        <f>IF($B134="","",INDEX(POA_GC_2025!$J:$J,MATCH($B134,POA_GC_2025!$A:$A,0)))</f>
        <v>001</v>
      </c>
      <c r="S134" s="292" t="str">
        <f>IF($B134="","",INDEX(POA_GC_2025!$K:$K,MATCH($B134,POA_GC_2025!$A:$A,0)))</f>
        <v>0000</v>
      </c>
      <c r="T134" s="292" t="str">
        <f>IF($B134="","",INDEX(POA_GC_2025!$L:$L,MATCH($B134,POA_GC_2025!$A:$A,0)))</f>
        <v>0000</v>
      </c>
      <c r="U134" s="299">
        <f t="shared" si="14"/>
        <v>5328.13</v>
      </c>
      <c r="V134" s="299">
        <f t="shared" si="15"/>
        <v>0</v>
      </c>
      <c r="W134" s="669">
        <v>5328.13</v>
      </c>
      <c r="X134" s="187"/>
      <c r="Y134" s="301">
        <v>0</v>
      </c>
      <c r="Z134" s="187"/>
      <c r="AA134" s="309" t="s">
        <v>41</v>
      </c>
      <c r="AB134" s="187">
        <v>27</v>
      </c>
      <c r="AC134" s="187"/>
      <c r="AD134" s="187"/>
      <c r="AE134" s="311">
        <f>IF($B134="","",INDEX(POA_GC_2025!$BD:$BD,MATCH($B134,POA_GC_2025!$A:$A,0)))</f>
        <v>5328.1299999999974</v>
      </c>
      <c r="AF134" s="311">
        <v>0</v>
      </c>
      <c r="AG134" s="311">
        <f>IF($B134="","",INDEX(POA_GC_2025!$BD:$BD,MATCH($B134,POA_GC_2025!$A:$A,0)))</f>
        <v>5328.1299999999974</v>
      </c>
      <c r="AH134" s="316" t="str">
        <f>IF($B134="","",INDEX(POA_GC_2025!$B:$B,MATCH($B134,POA_GC_2025!$A:$A,0)))</f>
        <v>HOSPITAL GENERAL DE CHONE</v>
      </c>
    </row>
    <row r="135" spans="1:34">
      <c r="A135" s="664" t="s">
        <v>2641</v>
      </c>
      <c r="B135" s="100" t="s">
        <v>2723</v>
      </c>
      <c r="C135" s="206" t="s">
        <v>2823</v>
      </c>
      <c r="D135" s="207">
        <v>46148</v>
      </c>
      <c r="E135" s="206" t="s">
        <v>2824</v>
      </c>
      <c r="F135" s="207">
        <v>46148</v>
      </c>
      <c r="G135" s="257" t="s">
        <v>349</v>
      </c>
      <c r="H135" s="289" t="str">
        <f>IF($B135="","",INDEX(POA_GC_2025!$O:$O,MATCH($B135,POA_GC_2025!$A:$A,0)))</f>
        <v>SIN PROYECTO</v>
      </c>
      <c r="I135" s="292" t="str">
        <f>IF($B135="","",INDEX(POA_GC_2025!$C:$C,MATCH($B135,POA_GC_2025!$A:$A,0)))</f>
        <v>CONTRATACION  DEL SERVICIO MANTENIMIENTO DE VEHICULOS(Ambulancias)</v>
      </c>
      <c r="J135" s="293" t="str">
        <f>IF($B135="","",INDEX(POA_GC_2025!$B:$B,MATCH($B135,POA_GC_2025!$A:$A,0)))</f>
        <v>HOSPITAL GENERAL DE CHONE</v>
      </c>
      <c r="K135" s="294" t="str">
        <f>IF($B135="","",INDEX(POA_GC_2025!$E:$E,MATCH($B135,POA_GC_2025!$A:$A,0)))</f>
        <v>90</v>
      </c>
      <c r="L135" s="293" t="str">
        <f>IF($B135="","",INDEX(POA_GC_2025!$W:$W,MATCH($B135,POA_GC_2025!$A:$A,0)))</f>
        <v>PLAN DE MANTENIMIENTO PREVENTIVO Y CORRECTIVO DE LOS BIENES MUEBLES, INMUEBLES, EQUIPOS DE ELECTROMEDICINA Y VEHICULOS A CARGO DEL HOSPITAL</v>
      </c>
      <c r="M135" s="293" t="str">
        <f>IF($B135="","",INDEX(POA_GC_2025!$F:$F,MATCH($B135,POA_GC_2025!$A:$A,0)))</f>
        <v>000</v>
      </c>
      <c r="N135" s="293" t="str">
        <f>IF($B135="","",INDEX(POA_GC_2025!$V:$V,MATCH($B135,POA_GC_2025!$A:$A,0)))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135" s="293" t="str">
        <f>IF($B135="","",INDEX(POA_GC_2025!$W:$W,MATCH($B135,POA_GC_2025!$A:$A,0)))</f>
        <v>PLAN DE MANTENIMIENTO PREVENTIVO Y CORRECTIVO DE LOS BIENES MUEBLES, INMUEBLES, EQUIPOS DE ELECTROMEDICINA Y VEHICULOS A CARGO DEL HOSPITAL</v>
      </c>
      <c r="P135" s="292">
        <f>IF($B135="","",INDEX(POA_GC_2025!$H:$H,MATCH($B135,POA_GC_2025!$A:$A,0)))</f>
        <v>530405</v>
      </c>
      <c r="Q135" s="292" t="str">
        <f>IF($B135="","",INDEX(POA_GC_2025!$I:$I,MATCH($B135,POA_GC_2025!$A:$A,0)))</f>
        <v>1303</v>
      </c>
      <c r="R135" s="292" t="str">
        <f>IF($B135="","",INDEX(POA_GC_2025!$J:$J,MATCH($B135,POA_GC_2025!$A:$A,0)))</f>
        <v>001</v>
      </c>
      <c r="S135" s="292" t="str">
        <f>IF($B135="","",INDEX(POA_GC_2025!$K:$K,MATCH($B135,POA_GC_2025!$A:$A,0)))</f>
        <v>0000</v>
      </c>
      <c r="T135" s="292" t="str">
        <f>IF($B135="","",INDEX(POA_GC_2025!$L:$L,MATCH($B135,POA_GC_2025!$A:$A,0)))</f>
        <v>0000</v>
      </c>
      <c r="U135" s="299">
        <f t="shared" si="14"/>
        <v>306</v>
      </c>
      <c r="V135" s="299">
        <f t="shared" si="15"/>
        <v>0</v>
      </c>
      <c r="W135" s="669">
        <v>306</v>
      </c>
      <c r="X135" s="187"/>
      <c r="Y135" s="301">
        <v>0</v>
      </c>
      <c r="Z135" s="187"/>
      <c r="AA135" s="309" t="s">
        <v>41</v>
      </c>
      <c r="AB135" s="187">
        <v>27</v>
      </c>
      <c r="AC135" s="187"/>
      <c r="AD135" s="187"/>
      <c r="AE135" s="311">
        <f>IF($B135="","",INDEX(POA_GC_2025!$BD:$BD,MATCH($B135,POA_GC_2025!$A:$A,0)))</f>
        <v>306</v>
      </c>
      <c r="AF135" s="311">
        <v>0</v>
      </c>
      <c r="AG135" s="311">
        <f>IF($B135="","",INDEX(POA_GC_2025!$BD:$BD,MATCH($B135,POA_GC_2025!$A:$A,0)))</f>
        <v>306</v>
      </c>
      <c r="AH135" s="316" t="str">
        <f>IF($B135="","",INDEX(POA_GC_2025!$B:$B,MATCH($B135,POA_GC_2025!$A:$A,0)))</f>
        <v>HOSPITAL GENERAL DE CHONE</v>
      </c>
    </row>
    <row r="136" spans="1:34">
      <c r="A136" s="664" t="s">
        <v>2641</v>
      </c>
      <c r="B136" s="100" t="s">
        <v>2703</v>
      </c>
      <c r="C136" s="206" t="s">
        <v>2823</v>
      </c>
      <c r="D136" s="207">
        <v>46148</v>
      </c>
      <c r="E136" s="206" t="s">
        <v>2824</v>
      </c>
      <c r="F136" s="207">
        <v>46148</v>
      </c>
      <c r="G136" s="257" t="s">
        <v>349</v>
      </c>
      <c r="H136" s="289" t="str">
        <f>IF($B136="","",INDEX(POA_GC_2025!$O:$O,MATCH($B136,POA_GC_2025!$A:$A,0)))</f>
        <v>SIN PROYECTO</v>
      </c>
      <c r="I136" s="292" t="str">
        <f>IF($B136="","",INDEX(POA_GC_2025!$C:$C,MATCH($B136,POA_GC_2025!$A:$A,0)))</f>
        <v>ADQUISICION DE  EDICION, IMPRESION, REPRODUCCION, PUBLICACION,SUSCRIPCION, FOTOCOPIADO, TRADUCCION, EMPASTADO, ENMARCACION, SERIGRAFIA, FOTOGRAFIA, CARNETIZACION, FILMACION E IMÁGENES SATELITALES</v>
      </c>
      <c r="J136" s="293" t="str">
        <f>IF($B136="","",INDEX(POA_GC_2025!$B:$B,MATCH($B136,POA_GC_2025!$A:$A,0)))</f>
        <v>HOSPITAL GENERAL DE CHONE</v>
      </c>
      <c r="K136" s="294" t="str">
        <f>IF($B136="","",INDEX(POA_GC_2025!$E:$E,MATCH($B136,POA_GC_2025!$A:$A,0)))</f>
        <v>90</v>
      </c>
      <c r="L136" s="293" t="str">
        <f>IF($B136="","",INDEX(POA_GC_2025!$W:$W,MATCH($B136,POA_GC_2025!$A:$A,0)))</f>
        <v>PUBLICACIONES, INFORMES, PRODUCCION DEL HOSPITAL Y TODO LO REFERENTE A HECHOS TRASCENDENTALES DE LA INSTITUCION, PARA CONOCIMIENTO DE LA POBLACION</v>
      </c>
      <c r="M136" s="293" t="str">
        <f>IF($B136="","",INDEX(POA_GC_2025!$F:$F,MATCH($B136,POA_GC_2025!$A:$A,0)))</f>
        <v>000</v>
      </c>
      <c r="N136" s="293" t="str">
        <f>IF($B136="","",INDEX(POA_GC_2025!$V:$V,MATCH($B136,POA_GC_2025!$A:$A,0)))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136" s="293" t="str">
        <f>IF($B136="","",INDEX(POA_GC_2025!$W:$W,MATCH($B136,POA_GC_2025!$A:$A,0)))</f>
        <v>PUBLICACIONES, INFORMES, PRODUCCION DEL HOSPITAL Y TODO LO REFERENTE A HECHOS TRASCENDENTALES DE LA INSTITUCION, PARA CONOCIMIENTO DE LA POBLACION</v>
      </c>
      <c r="P136" s="292">
        <f>IF($B136="","",INDEX(POA_GC_2025!$H:$H,MATCH($B136,POA_GC_2025!$A:$A,0)))</f>
        <v>530204</v>
      </c>
      <c r="Q136" s="292" t="str">
        <f>IF($B136="","",INDEX(POA_GC_2025!$I:$I,MATCH($B136,POA_GC_2025!$A:$A,0)))</f>
        <v>1303</v>
      </c>
      <c r="R136" s="292" t="str">
        <f>IF($B136="","",INDEX(POA_GC_2025!$J:$J,MATCH($B136,POA_GC_2025!$A:$A,0)))</f>
        <v>001</v>
      </c>
      <c r="S136" s="292" t="str">
        <f>IF($B136="","",INDEX(POA_GC_2025!$K:$K,MATCH($B136,POA_GC_2025!$A:$A,0)))</f>
        <v>0000</v>
      </c>
      <c r="T136" s="292" t="str">
        <f>IF($B136="","",INDEX(POA_GC_2025!$L:$L,MATCH($B136,POA_GC_2025!$A:$A,0)))</f>
        <v>0000</v>
      </c>
      <c r="U136" s="299">
        <f t="shared" si="14"/>
        <v>1038.5999999999999</v>
      </c>
      <c r="V136" s="299">
        <f t="shared" si="15"/>
        <v>0</v>
      </c>
      <c r="W136" s="669">
        <v>1038.5999999999999</v>
      </c>
      <c r="X136" s="187"/>
      <c r="Y136" s="301">
        <v>0</v>
      </c>
      <c r="Z136" s="187"/>
      <c r="AA136" s="309" t="s">
        <v>41</v>
      </c>
      <c r="AB136" s="187">
        <v>27</v>
      </c>
      <c r="AC136" s="187"/>
      <c r="AD136" s="187"/>
      <c r="AE136" s="311">
        <f>IF($B136="","",INDEX(POA_GC_2025!$BD:$BD,MATCH($B136,POA_GC_2025!$A:$A,0)))</f>
        <v>1038.6000000000004</v>
      </c>
      <c r="AF136" s="311">
        <v>0</v>
      </c>
      <c r="AG136" s="311">
        <f>IF($B136="","",INDEX(POA_GC_2025!$BD:$BD,MATCH($B136,POA_GC_2025!$A:$A,0)))</f>
        <v>1038.6000000000004</v>
      </c>
      <c r="AH136" s="316" t="str">
        <f>IF($B136="","",INDEX(POA_GC_2025!$B:$B,MATCH($B136,POA_GC_2025!$A:$A,0)))</f>
        <v>HOSPITAL GENERAL DE CHONE</v>
      </c>
    </row>
    <row r="137" spans="1:34">
      <c r="A137" s="664" t="s">
        <v>2641</v>
      </c>
      <c r="B137" s="100" t="s">
        <v>2704</v>
      </c>
      <c r="C137" s="206" t="s">
        <v>2823</v>
      </c>
      <c r="D137" s="207">
        <v>46148</v>
      </c>
      <c r="E137" s="206" t="s">
        <v>2824</v>
      </c>
      <c r="F137" s="207">
        <v>46148</v>
      </c>
      <c r="G137" s="257" t="s">
        <v>349</v>
      </c>
      <c r="H137" s="289" t="str">
        <f>IF($B137="","",INDEX(POA_GC_2025!$O:$O,MATCH($B137,POA_GC_2025!$A:$A,0)))</f>
        <v>SIN PROYECTO</v>
      </c>
      <c r="I137" s="292" t="str">
        <f>IF($B137="","",INDEX(POA_GC_2025!$C:$C,MATCH($B137,POA_GC_2025!$A:$A,0)))</f>
        <v>ADQUISICION DE  EDICION, IMPRESION, REPRODUCCION, PUBLICACION,SUSCRIPCION, FOTOCOPIADO, TRADUCCION, EMPASTADO, ENMARCACION, SERIGRAFIA, FOTOGRAFIA, CARNETIZACION, FILMACION E IMÁGENES SATELITALES</v>
      </c>
      <c r="J137" s="293" t="str">
        <f>IF($B137="","",INDEX(POA_GC_2025!$B:$B,MATCH($B137,POA_GC_2025!$A:$A,0)))</f>
        <v>HOSPITAL GENERAL DE CHONE</v>
      </c>
      <c r="K137" s="294" t="str">
        <f>IF($B137="","",INDEX(POA_GC_2025!$E:$E,MATCH($B137,POA_GC_2025!$A:$A,0)))</f>
        <v>90</v>
      </c>
      <c r="L137" s="293" t="str">
        <f>IF($B137="","",INDEX(POA_GC_2025!$W:$W,MATCH($B137,POA_GC_2025!$A:$A,0)))</f>
        <v>PUBLICACIONES, INFORMES, PRODUCCION DEL HOSPITAL Y TODO LO REFERENTE A HECHOS TRASCENDENTALES DE LA INSTITUCION, PARA CONOCIMIENTO DE LA POBLACION</v>
      </c>
      <c r="M137" s="293" t="str">
        <f>IF($B137="","",INDEX(POA_GC_2025!$F:$F,MATCH($B137,POA_GC_2025!$A:$A,0)))</f>
        <v>000</v>
      </c>
      <c r="N137" s="293" t="str">
        <f>IF($B137="","",INDEX(POA_GC_2025!$V:$V,MATCH($B137,POA_GC_2025!$A:$A,0)))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137" s="293" t="str">
        <f>IF($B137="","",INDEX(POA_GC_2025!$W:$W,MATCH($B137,POA_GC_2025!$A:$A,0)))</f>
        <v>PUBLICACIONES, INFORMES, PRODUCCION DEL HOSPITAL Y TODO LO REFERENTE A HECHOS TRASCENDENTALES DE LA INSTITUCION, PARA CONOCIMIENTO DE LA POBLACION</v>
      </c>
      <c r="P137" s="292">
        <f>IF($B137="","",INDEX(POA_GC_2025!$H:$H,MATCH($B137,POA_GC_2025!$A:$A,0)))</f>
        <v>530204</v>
      </c>
      <c r="Q137" s="292" t="str">
        <f>IF($B137="","",INDEX(POA_GC_2025!$I:$I,MATCH($B137,POA_GC_2025!$A:$A,0)))</f>
        <v>1303</v>
      </c>
      <c r="R137" s="292" t="str">
        <f>IF($B137="","",INDEX(POA_GC_2025!$J:$J,MATCH($B137,POA_GC_2025!$A:$A,0)))</f>
        <v>001</v>
      </c>
      <c r="S137" s="292" t="str">
        <f>IF($B137="","",INDEX(POA_GC_2025!$K:$K,MATCH($B137,POA_GC_2025!$A:$A,0)))</f>
        <v>0000</v>
      </c>
      <c r="T137" s="292" t="str">
        <f>IF($B137="","",INDEX(POA_GC_2025!$L:$L,MATCH($B137,POA_GC_2025!$A:$A,0)))</f>
        <v>0000</v>
      </c>
      <c r="U137" s="299">
        <f t="shared" si="14"/>
        <v>1799.8</v>
      </c>
      <c r="V137" s="299">
        <f t="shared" si="15"/>
        <v>0</v>
      </c>
      <c r="W137" s="669">
        <v>1799.8</v>
      </c>
      <c r="X137" s="187"/>
      <c r="Y137" s="301">
        <v>0</v>
      </c>
      <c r="Z137" s="187"/>
      <c r="AA137" s="309" t="s">
        <v>41</v>
      </c>
      <c r="AB137" s="187">
        <v>27</v>
      </c>
      <c r="AC137" s="187"/>
      <c r="AD137" s="187"/>
      <c r="AE137" s="311">
        <f>IF($B137="","",INDEX(POA_GC_2025!$BD:$BD,MATCH($B137,POA_GC_2025!$A:$A,0)))</f>
        <v>1799.7999999999993</v>
      </c>
      <c r="AF137" s="311">
        <v>0</v>
      </c>
      <c r="AG137" s="311">
        <f>IF($B137="","",INDEX(POA_GC_2025!$BD:$BD,MATCH($B137,POA_GC_2025!$A:$A,0)))</f>
        <v>1799.7999999999993</v>
      </c>
      <c r="AH137" s="316" t="str">
        <f>IF($B137="","",INDEX(POA_GC_2025!$B:$B,MATCH($B137,POA_GC_2025!$A:$A,0)))</f>
        <v>HOSPITAL GENERAL DE CHONE</v>
      </c>
    </row>
    <row r="138" spans="1:34">
      <c r="A138" s="664" t="s">
        <v>2642</v>
      </c>
      <c r="B138" s="100" t="s">
        <v>2667</v>
      </c>
      <c r="C138" s="206" t="s">
        <v>2855</v>
      </c>
      <c r="D138" s="207">
        <v>46150</v>
      </c>
      <c r="E138" s="206" t="s">
        <v>2855</v>
      </c>
      <c r="F138" s="207">
        <v>46150</v>
      </c>
      <c r="G138" s="257" t="s">
        <v>349</v>
      </c>
      <c r="H138" s="289" t="str">
        <f>IF($B138="","",INDEX(POA_GC_2025!$O:$O,MATCH($B138,POA_GC_2025!$A:$A,0)))</f>
        <v>SIN PROYECTO</v>
      </c>
      <c r="I138" s="292" t="str">
        <f>IF($B138="","",INDEX(POA_GC_2025!$C:$C,MATCH($B138,POA_GC_2025!$A:$A,0)))</f>
        <v>CONTRATACION SERVICIO DE MANTENIMIENTO DE MAQUINARIAS Y EQUIPOS (BIOMEDICOS)</v>
      </c>
      <c r="J138" s="293" t="str">
        <f>IF($B138="","",INDEX(POA_GC_2025!$B:$B,MATCH($B138,POA_GC_2025!$A:$A,0)))</f>
        <v>HOSPITAL GENERAL DE CHONE</v>
      </c>
      <c r="K138" s="294" t="str">
        <f>IF($B138="","",INDEX(POA_GC_2025!$E:$E,MATCH($B138,POA_GC_2025!$A:$A,0)))</f>
        <v>57</v>
      </c>
      <c r="L138" s="293" t="str">
        <f>IF($B138="","",INDEX(POA_GC_2025!$W:$W,MATCH($B138,POA_GC_2025!$A:$A,0)))</f>
        <v>PLAN DE MANTENIMIENTO PREVENTIVO Y CORRECTIVO DE LOS BIENES MUEBLES, INMUEBLES, EQUIPOS DE ELECTROMEDICINA Y VEHICULOS A CARGO DEL HOSPITAL</v>
      </c>
      <c r="M138" s="293" t="str">
        <f>IF($B138="","",INDEX(POA_GC_2025!$F:$F,MATCH($B138,POA_GC_2025!$A:$A,0)))</f>
        <v>000</v>
      </c>
      <c r="N138" s="293" t="str">
        <f>IF($B138="","",INDEX(POA_GC_2025!$V:$V,MATCH($B138,POA_GC_2025!$A:$A,0)))</f>
        <v>PROGRAMAR, DIRIGIR, CONTROLAR LA GESTIÒN DE LOS RECURSOS ASIGNADOS A SU CARGO Y EVALUAR SU ADECUADA UTILIZACIÒN PARA PROVEER SU CARTERA DE SERVICIOS, MEDIANTE EL PLAN OPERATIVO ANUAL Y EL COMPROMISO DE GESTION EN FUNCIÒN DE RESULTADOS DE IMPACTO SOCIAL</v>
      </c>
      <c r="O138" s="293" t="str">
        <f>IF($B138="","",INDEX(POA_GC_2025!$W:$W,MATCH($B138,POA_GC_2025!$A:$A,0)))</f>
        <v>PLAN DE MANTENIMIENTO PREVENTIVO Y CORRECTIVO DE LOS BIENES MUEBLES, INMUEBLES, EQUIPOS DE ELECTROMEDICINA Y VEHICULOS A CARGO DEL HOSPITAL</v>
      </c>
      <c r="P138" s="292">
        <f>IF($B138="","",INDEX(POA_GC_2025!$H:$H,MATCH($B138,POA_GC_2025!$A:$A,0)))</f>
        <v>530404</v>
      </c>
      <c r="Q138" s="292" t="str">
        <f>IF($B138="","",INDEX(POA_GC_2025!$I:$I,MATCH($B138,POA_GC_2025!$A:$A,0)))</f>
        <v>1303</v>
      </c>
      <c r="R138" s="292" t="str">
        <f>IF($B138="","",INDEX(POA_GC_2025!$J:$J,MATCH($B138,POA_GC_2025!$A:$A,0)))</f>
        <v>001</v>
      </c>
      <c r="S138" s="292" t="str">
        <f>IF($B138="","",INDEX(POA_GC_2025!$K:$K,MATCH($B138,POA_GC_2025!$A:$A,0)))</f>
        <v>0000</v>
      </c>
      <c r="T138" s="292" t="str">
        <f>IF($B138="","",INDEX(POA_GC_2025!$L:$L,MATCH($B138,POA_GC_2025!$A:$A,0)))</f>
        <v>0000</v>
      </c>
      <c r="U138" s="299">
        <f t="shared" si="14"/>
        <v>7485.1</v>
      </c>
      <c r="V138" s="299">
        <f t="shared" si="15"/>
        <v>0</v>
      </c>
      <c r="W138" s="669">
        <v>7485.1</v>
      </c>
      <c r="X138" s="187"/>
      <c r="Y138" s="301">
        <v>0</v>
      </c>
      <c r="Z138" s="187"/>
      <c r="AA138" s="309" t="s">
        <v>41</v>
      </c>
      <c r="AB138" s="187">
        <v>28</v>
      </c>
      <c r="AC138" s="187"/>
      <c r="AD138" s="187"/>
      <c r="AE138" s="311">
        <f>IF($B138="","",INDEX(POA_GC_2025!$BD:$BD,MATCH($B138,POA_GC_2025!$A:$A,0)))</f>
        <v>5000</v>
      </c>
      <c r="AF138" s="311">
        <v>0</v>
      </c>
      <c r="AG138" s="311">
        <f>IF($B138="","",INDEX(POA_GC_2025!$BD:$BD,MATCH($B138,POA_GC_2025!$A:$A,0)))</f>
        <v>5000</v>
      </c>
      <c r="AH138" s="316" t="str">
        <f>IF($B138="","",INDEX(POA_GC_2025!$B:$B,MATCH($B138,POA_GC_2025!$A:$A,0)))</f>
        <v>HOSPITAL GENERAL DE CHONE</v>
      </c>
    </row>
    <row r="139" spans="1:34">
      <c r="A139" s="664" t="s">
        <v>2650</v>
      </c>
      <c r="B139" s="100" t="s">
        <v>2745</v>
      </c>
      <c r="C139" s="206" t="s">
        <v>2834</v>
      </c>
      <c r="D139" s="207">
        <v>46150</v>
      </c>
      <c r="E139" s="206" t="s">
        <v>2834</v>
      </c>
      <c r="F139" s="207">
        <v>46150</v>
      </c>
      <c r="G139" s="257" t="s">
        <v>349</v>
      </c>
      <c r="H139" s="289" t="str">
        <f>IF($B139="","",INDEX(POA_GC_2025!$O:$O,MATCH($B139,POA_GC_2025!$A:$A,0)))</f>
        <v>SIN PROYECTO</v>
      </c>
      <c r="I139" s="292" t="str">
        <f>IF($B139="","",INDEX(POA_GC_2025!$C:$C,MATCH($B139,POA_GC_2025!$A:$A,0)))</f>
        <v>ADQUISICION DE DISPOSITIVOS PARA LABORATORIO CLINICO Y PATOLOGIA</v>
      </c>
      <c r="J139" s="293" t="str">
        <f>IF($B139="","",INDEX(POA_GC_2025!$B:$B,MATCH($B139,POA_GC_2025!$A:$A,0)))</f>
        <v>HOSPITAL GENERAL DE CHONE</v>
      </c>
      <c r="K139" s="294" t="str">
        <f>IF($B139="","",INDEX(POA_GC_2025!$E:$E,MATCH($B139,POA_GC_2025!$A:$A,0)))</f>
        <v>90</v>
      </c>
      <c r="L139" s="293" t="str">
        <f>IF($B139="","",INDEX(POA_GC_2025!$W:$W,MATCH($B139,POA_GC_2025!$A:$A,0)))</f>
        <v>ACTA DE ENTREGA RECEPCION DE DISPOSITIVOS MEDICOS PARA LABORATORIO CLINICO Y PÀTOLOGIA ADQUIRIDOS, COMPROBANDO SUS CANTIDADES, CALIDAD Y CARACTERISTICAS DE ACUERDO A LO SOLICITADO</v>
      </c>
      <c r="M139" s="293" t="str">
        <f>IF($B139="","",INDEX(POA_GC_2025!$F:$F,MATCH($B139,POA_GC_2025!$A:$A,0)))</f>
        <v>000</v>
      </c>
      <c r="N139" s="293" t="str">
        <f>IF($B139="","",INDEX(POA_GC_2025!$V:$V,MATCH($B139,POA_GC_2025!$A:$A,0)))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139" s="293" t="str">
        <f>IF($B139="","",INDEX(POA_GC_2025!$W:$W,MATCH($B139,POA_GC_2025!$A:$A,0)))</f>
        <v>ACTA DE ENTREGA RECEPCION DE DISPOSITIVOS MEDICOS PARA LABORATORIO CLINICO Y PÀTOLOGIA ADQUIRIDOS, COMPROBANDO SUS CANTIDADES, CALIDAD Y CARACTERISTICAS DE ACUERDO A LO SOLICITADO</v>
      </c>
      <c r="P139" s="292">
        <f>IF($B139="","",INDEX(POA_GC_2025!$H:$H,MATCH($B139,POA_GC_2025!$A:$A,0)))</f>
        <v>530810</v>
      </c>
      <c r="Q139" s="292" t="str">
        <f>IF($B139="","",INDEX(POA_GC_2025!$I:$I,MATCH($B139,POA_GC_2025!$A:$A,0)))</f>
        <v>1303</v>
      </c>
      <c r="R139" s="292" t="str">
        <f>IF($B139="","",INDEX(POA_GC_2025!$J:$J,MATCH($B139,POA_GC_2025!$A:$A,0)))</f>
        <v>001</v>
      </c>
      <c r="S139" s="292" t="str">
        <f>IF($B139="","",INDEX(POA_GC_2025!$K:$K,MATCH($B139,POA_GC_2025!$A:$A,0)))</f>
        <v>0000</v>
      </c>
      <c r="T139" s="292" t="str">
        <f>IF($B139="","",INDEX(POA_GC_2025!$L:$L,MATCH($B139,POA_GC_2025!$A:$A,0)))</f>
        <v>0000</v>
      </c>
      <c r="U139" s="299">
        <f t="shared" si="14"/>
        <v>0</v>
      </c>
      <c r="V139" s="299">
        <f t="shared" si="15"/>
        <v>6989.75</v>
      </c>
      <c r="W139" s="669"/>
      <c r="X139" s="187"/>
      <c r="Y139" s="301">
        <v>6989.75</v>
      </c>
      <c r="Z139" s="187"/>
      <c r="AA139" s="309" t="s">
        <v>41</v>
      </c>
      <c r="AB139" s="187">
        <v>30</v>
      </c>
      <c r="AC139" s="187"/>
      <c r="AD139" s="187"/>
      <c r="AE139" s="311">
        <f>IF($B139="","",INDEX(POA_GC_2025!$BD:$BD,MATCH($B139,POA_GC_2025!$A:$A,0)))</f>
        <v>0</v>
      </c>
      <c r="AF139" s="311">
        <v>0</v>
      </c>
      <c r="AG139" s="311">
        <f>IF($B139="","",INDEX(POA_GC_2025!$BD:$BD,MATCH($B139,POA_GC_2025!$A:$A,0)))</f>
        <v>0</v>
      </c>
      <c r="AH139" s="316" t="str">
        <f>IF($B139="","",INDEX(POA_GC_2025!$B:$B,MATCH($B139,POA_GC_2025!$A:$A,0)))</f>
        <v>HOSPITAL GENERAL DE CHONE</v>
      </c>
    </row>
    <row r="140" spans="1:34">
      <c r="A140" s="664" t="s">
        <v>2650</v>
      </c>
      <c r="B140" s="100" t="s">
        <v>2757</v>
      </c>
      <c r="C140" s="206" t="s">
        <v>2834</v>
      </c>
      <c r="D140" s="207">
        <v>46150</v>
      </c>
      <c r="E140" s="206" t="s">
        <v>2834</v>
      </c>
      <c r="F140" s="207">
        <v>46150</v>
      </c>
      <c r="G140" s="257" t="s">
        <v>349</v>
      </c>
      <c r="H140" s="289" t="str">
        <f>IF($B140="","",INDEX(POA_GC_2025!$O:$O,MATCH($B140,POA_GC_2025!$A:$A,0)))</f>
        <v>SIN PROYECTO</v>
      </c>
      <c r="I140" s="292" t="str">
        <f>IF($B140="","",INDEX(POA_GC_2025!$C:$C,MATCH($B140,POA_GC_2025!$A:$A,0)))</f>
        <v>ADQUISICION DE DISPOSITIVOS MEDICOS DE USO GENERAL</v>
      </c>
      <c r="J140" s="293" t="str">
        <f>IF($B140="","",INDEX(POA_GC_2025!$B:$B,MATCH($B140,POA_GC_2025!$A:$A,0)))</f>
        <v>HOSPITAL GENERAL DE CHONE</v>
      </c>
      <c r="K140" s="294" t="str">
        <f>IF($B140="","",INDEX(POA_GC_2025!$E:$E,MATCH($B140,POA_GC_2025!$A:$A,0)))</f>
        <v>90</v>
      </c>
      <c r="L140" s="293" t="str">
        <f>IF($B140="","",INDEX(POA_GC_2025!$W:$W,MATCH($B140,POA_GC_2025!$A:$A,0)))</f>
        <v>ACTA DE ENTREGA RECEPCION DE DISPOSITIVOS MEDICOS DE USO GENERAL ADQUIRIDOS, COMPROBANDO SUS CANTIDADES, CALIDAD Y CARACTERISTICAS DE ACUERDO A LO SOLICITADO</v>
      </c>
      <c r="M140" s="293" t="str">
        <f>IF($B140="","",INDEX(POA_GC_2025!$F:$F,MATCH($B140,POA_GC_2025!$A:$A,0)))</f>
        <v>000</v>
      </c>
      <c r="N140" s="293" t="str">
        <f>IF($B140="","",INDEX(POA_GC_2025!$V:$V,MATCH($B140,POA_GC_2025!$A:$A,0)))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O140" s="293" t="str">
        <f>IF($B140="","",INDEX(POA_GC_2025!$W:$W,MATCH($B140,POA_GC_2025!$A:$A,0)))</f>
        <v>ACTA DE ENTREGA RECEPCION DE DISPOSITIVOS MEDICOS DE USO GENERAL ADQUIRIDOS, COMPROBANDO SUS CANTIDADES, CALIDAD Y CARACTERISTICAS DE ACUERDO A LO SOLICITADO</v>
      </c>
      <c r="P140" s="292">
        <f>IF($B140="","",INDEX(POA_GC_2025!$H:$H,MATCH($B140,POA_GC_2025!$A:$A,0)))</f>
        <v>530826</v>
      </c>
      <c r="Q140" s="292" t="str">
        <f>IF($B140="","",INDEX(POA_GC_2025!$I:$I,MATCH($B140,POA_GC_2025!$A:$A,0)))</f>
        <v>1303</v>
      </c>
      <c r="R140" s="292" t="str">
        <f>IF($B140="","",INDEX(POA_GC_2025!$J:$J,MATCH($B140,POA_GC_2025!$A:$A,0)))</f>
        <v>001</v>
      </c>
      <c r="S140" s="292" t="str">
        <f>IF($B140="","",INDEX(POA_GC_2025!$K:$K,MATCH($B140,POA_GC_2025!$A:$A,0)))</f>
        <v>0000</v>
      </c>
      <c r="T140" s="292" t="str">
        <f>IF($B140="","",INDEX(POA_GC_2025!$L:$L,MATCH($B140,POA_GC_2025!$A:$A,0)))</f>
        <v>0000</v>
      </c>
      <c r="U140" s="299">
        <f t="shared" si="14"/>
        <v>21537.89</v>
      </c>
      <c r="V140" s="299">
        <f t="shared" si="15"/>
        <v>0</v>
      </c>
      <c r="W140" s="669">
        <v>21537.89</v>
      </c>
      <c r="X140" s="187"/>
      <c r="Y140" s="301">
        <v>0</v>
      </c>
      <c r="Z140" s="187"/>
      <c r="AA140" s="309" t="s">
        <v>41</v>
      </c>
      <c r="AB140" s="187">
        <v>30</v>
      </c>
      <c r="AC140" s="187"/>
      <c r="AD140" s="187"/>
      <c r="AE140" s="311">
        <f>IF($B140="","",INDEX(POA_GC_2025!$BD:$BD,MATCH($B140,POA_GC_2025!$A:$A,0)))</f>
        <v>21537.89</v>
      </c>
      <c r="AF140" s="311">
        <v>0</v>
      </c>
      <c r="AG140" s="311">
        <f>IF($B140="","",INDEX(POA_GC_2025!$BD:$BD,MATCH($B140,POA_GC_2025!$A:$A,0)))</f>
        <v>21537.89</v>
      </c>
      <c r="AH140" s="316" t="str">
        <f>IF($B140="","",INDEX(POA_GC_2025!$B:$B,MATCH($B140,POA_GC_2025!$A:$A,0)))</f>
        <v>HOSPITAL GENERAL DE CHONE</v>
      </c>
    </row>
    <row r="141" spans="1:34">
      <c r="A141" s="664" t="s">
        <v>2651</v>
      </c>
      <c r="B141" s="100" t="s">
        <v>2667</v>
      </c>
      <c r="C141" s="206" t="s">
        <v>2839</v>
      </c>
      <c r="D141" s="207">
        <v>46152</v>
      </c>
      <c r="E141" s="206" t="s">
        <v>2839</v>
      </c>
      <c r="F141" s="207">
        <v>46152</v>
      </c>
      <c r="G141" s="257" t="s">
        <v>349</v>
      </c>
      <c r="H141" s="289" t="str">
        <f>IF($B141="","",INDEX(POA_GC_2025!$O:$O,MATCH($B141,POA_GC_2025!$A:$A,0)))</f>
        <v>SIN PROYECTO</v>
      </c>
      <c r="I141" s="292" t="str">
        <f>IF($B141="","",INDEX(POA_GC_2025!$C:$C,MATCH($B141,POA_GC_2025!$A:$A,0)))</f>
        <v>CONTRATACION SERVICIO DE MANTENIMIENTO DE MAQUINARIAS Y EQUIPOS (BIOMEDICOS)</v>
      </c>
      <c r="J141" s="293" t="str">
        <f>IF($B141="","",INDEX(POA_GC_2025!$B:$B,MATCH($B141,POA_GC_2025!$A:$A,0)))</f>
        <v>HOSPITAL GENERAL DE CHONE</v>
      </c>
      <c r="K141" s="294" t="str">
        <f>IF($B141="","",INDEX(POA_GC_2025!$E:$E,MATCH($B141,POA_GC_2025!$A:$A,0)))</f>
        <v>57</v>
      </c>
      <c r="L141" s="293" t="str">
        <f>IF($B141="","",INDEX(POA_GC_2025!$W:$W,MATCH($B141,POA_GC_2025!$A:$A,0)))</f>
        <v>PLAN DE MANTENIMIENTO PREVENTIVO Y CORRECTIVO DE LOS BIENES MUEBLES, INMUEBLES, EQUIPOS DE ELECTROMEDICINA Y VEHICULOS A CARGO DEL HOSPITAL</v>
      </c>
      <c r="M141" s="293" t="str">
        <f>IF($B141="","",INDEX(POA_GC_2025!$F:$F,MATCH($B141,POA_GC_2025!$A:$A,0)))</f>
        <v>000</v>
      </c>
      <c r="N141" s="293" t="str">
        <f>IF($B141="","",INDEX(POA_GC_2025!$V:$V,MATCH($B141,POA_GC_2025!$A:$A,0)))</f>
        <v>PROGRAMAR, DIRIGIR, CONTROLAR LA GESTIÒN DE LOS RECURSOS ASIGNADOS A SU CARGO Y EVALUAR SU ADECUADA UTILIZACIÒN PARA PROVEER SU CARTERA DE SERVICIOS, MEDIANTE EL PLAN OPERATIVO ANUAL Y EL COMPROMISO DE GESTION EN FUNCIÒN DE RESULTADOS DE IMPACTO SOCIAL</v>
      </c>
      <c r="O141" s="293" t="str">
        <f>IF($B141="","",INDEX(POA_GC_2025!$W:$W,MATCH($B141,POA_GC_2025!$A:$A,0)))</f>
        <v>PLAN DE MANTENIMIENTO PREVENTIVO Y CORRECTIVO DE LOS BIENES MUEBLES, INMUEBLES, EQUIPOS DE ELECTROMEDICINA Y VEHICULOS A CARGO DEL HOSPITAL</v>
      </c>
      <c r="P141" s="292">
        <f>IF($B141="","",INDEX(POA_GC_2025!$H:$H,MATCH($B141,POA_GC_2025!$A:$A,0)))</f>
        <v>530404</v>
      </c>
      <c r="Q141" s="292" t="str">
        <f>IF($B141="","",INDEX(POA_GC_2025!$I:$I,MATCH($B141,POA_GC_2025!$A:$A,0)))</f>
        <v>1303</v>
      </c>
      <c r="R141" s="292" t="str">
        <f>IF($B141="","",INDEX(POA_GC_2025!$J:$J,MATCH($B141,POA_GC_2025!$A:$A,0)))</f>
        <v>001</v>
      </c>
      <c r="S141" s="292" t="str">
        <f>IF($B141="","",INDEX(POA_GC_2025!$K:$K,MATCH($B141,POA_GC_2025!$A:$A,0)))</f>
        <v>0000</v>
      </c>
      <c r="T141" s="292" t="str">
        <f>IF($B141="","",INDEX(POA_GC_2025!$L:$L,MATCH($B141,POA_GC_2025!$A:$A,0)))</f>
        <v>0000</v>
      </c>
      <c r="U141" s="299">
        <f t="shared" si="14"/>
        <v>0</v>
      </c>
      <c r="V141" s="299">
        <f t="shared" si="15"/>
        <v>7485.1</v>
      </c>
      <c r="W141" s="669">
        <v>0</v>
      </c>
      <c r="X141" s="669">
        <v>0</v>
      </c>
      <c r="Y141" s="301">
        <v>7485.1</v>
      </c>
      <c r="Z141" s="669">
        <v>0</v>
      </c>
      <c r="AA141" s="309" t="s">
        <v>41</v>
      </c>
      <c r="AB141" s="187">
        <v>31</v>
      </c>
      <c r="AC141" s="187"/>
      <c r="AD141" s="187"/>
      <c r="AE141" s="311">
        <f>IF($B141="","",INDEX(POA_GC_2025!$BD:$BD,MATCH($B141,POA_GC_2025!$A:$A,0)))</f>
        <v>5000</v>
      </c>
      <c r="AF141" s="311">
        <v>0</v>
      </c>
      <c r="AG141" s="311">
        <f>IF($B141="","",INDEX(POA_GC_2025!$BD:$BD,MATCH($B141,POA_GC_2025!$A:$A,0)))</f>
        <v>5000</v>
      </c>
      <c r="AH141" s="316" t="str">
        <f>IF($B141="","",INDEX(POA_GC_2025!$B:$B,MATCH($B141,POA_GC_2025!$A:$A,0)))</f>
        <v>HOSPITAL GENERAL DE CHONE</v>
      </c>
    </row>
    <row r="142" spans="1:34">
      <c r="A142" s="664" t="s">
        <v>2651</v>
      </c>
      <c r="B142" s="100" t="s">
        <v>2669</v>
      </c>
      <c r="C142" s="206" t="s">
        <v>2839</v>
      </c>
      <c r="D142" s="207">
        <v>46152</v>
      </c>
      <c r="E142" s="206" t="s">
        <v>2839</v>
      </c>
      <c r="F142" s="207">
        <v>46152</v>
      </c>
      <c r="G142" s="257" t="s">
        <v>349</v>
      </c>
      <c r="H142" s="289" t="str">
        <f>IF($B142="","",INDEX(POA_GC_2025!$O:$O,MATCH($B142,POA_GC_2025!$A:$A,0)))</f>
        <v>SIN PROYECTO</v>
      </c>
      <c r="I142" s="292" t="str">
        <f>IF($B142="","",INDEX(POA_GC_2025!$C:$C,MATCH($B142,POA_GC_2025!$A:$A,0)))</f>
        <v>CONTRATACION DEL SERVICIO DE MANTENIMIENTO DE MAQUINARIAS Y EQUIPOS</v>
      </c>
      <c r="J142" s="293" t="str">
        <f>IF($B142="","",INDEX(POA_GC_2025!$B:$B,MATCH($B142,POA_GC_2025!$A:$A,0)))</f>
        <v>HOSPITAL GENERAL DE CHONE</v>
      </c>
      <c r="K142" s="294" t="str">
        <f>IF($B142="","",INDEX(POA_GC_2025!$E:$E,MATCH($B142,POA_GC_2025!$A:$A,0)))</f>
        <v>57</v>
      </c>
      <c r="L142" s="293" t="str">
        <f>IF($B142="","",INDEX(POA_GC_2025!$W:$W,MATCH($B142,POA_GC_2025!$A:$A,0)))</f>
        <v>PLAN DE MANTENIMIENTO PREVENTIVO Y CORRECTIVO DE LOS BIENES MUEBLES, INMUEBLES, EQUIPOS DE ELECTROMEDICINA Y VEHICULOS A CARGO DEL HOSPITAL</v>
      </c>
      <c r="M142" s="293" t="str">
        <f>IF($B142="","",INDEX(POA_GC_2025!$F:$F,MATCH($B142,POA_GC_2025!$A:$A,0)))</f>
        <v>000</v>
      </c>
      <c r="N142" s="293" t="str">
        <f>IF($B142="","",INDEX(POA_GC_2025!$V:$V,MATCH($B142,POA_GC_2025!$A:$A,0)))</f>
        <v>PROGRAMAR, DIRIGIR, CONTROLAR LA GESTIÒN DE LOS RECURSOS ASIGNADOS A SU CARGO Y EVALUAR SU ADECUADA UTILIZACIÒN PARA PROVEER SU CARTERA DE SERVICIOS, MEDIANTE EL PLAN OPERATIVO ANUAL Y EL COMPROMISO DE GESTION EN FUNCIÒN DE RESULTADOS DE IMPACTO SOCIAL</v>
      </c>
      <c r="O142" s="293" t="str">
        <f>IF($B142="","",INDEX(POA_GC_2025!$W:$W,MATCH($B142,POA_GC_2025!$A:$A,0)))</f>
        <v>PLAN DE MANTENIMIENTO PREVENTIVO Y CORRECTIVO DE LOS BIENES MUEBLES, INMUEBLES, EQUIPOS DE ELECTROMEDICINA Y VEHICULOS A CARGO DEL HOSPITAL</v>
      </c>
      <c r="P142" s="292">
        <f>IF($B142="","",INDEX(POA_GC_2025!$H:$H,MATCH($B142,POA_GC_2025!$A:$A,0)))</f>
        <v>530404</v>
      </c>
      <c r="Q142" s="292" t="str">
        <f>IF($B142="","",INDEX(POA_GC_2025!$I:$I,MATCH($B142,POA_GC_2025!$A:$A,0)))</f>
        <v>1303</v>
      </c>
      <c r="R142" s="292" t="str">
        <f>IF($B142="","",INDEX(POA_GC_2025!$J:$J,MATCH($B142,POA_GC_2025!$A:$A,0)))</f>
        <v>001</v>
      </c>
      <c r="S142" s="292" t="str">
        <f>IF($B142="","",INDEX(POA_GC_2025!$K:$K,MATCH($B142,POA_GC_2025!$A:$A,0)))</f>
        <v>0000</v>
      </c>
      <c r="T142" s="292" t="str">
        <f>IF($B142="","",INDEX(POA_GC_2025!$L:$L,MATCH($B142,POA_GC_2025!$A:$A,0)))</f>
        <v>0000</v>
      </c>
      <c r="U142" s="299">
        <f t="shared" si="14"/>
        <v>2160</v>
      </c>
      <c r="V142" s="299">
        <f t="shared" si="15"/>
        <v>0</v>
      </c>
      <c r="W142" s="669">
        <v>2160</v>
      </c>
      <c r="X142" s="669">
        <v>0</v>
      </c>
      <c r="Y142" s="301">
        <v>0</v>
      </c>
      <c r="Z142" s="669">
        <v>0</v>
      </c>
      <c r="AA142" s="309" t="s">
        <v>41</v>
      </c>
      <c r="AB142" s="187">
        <v>31</v>
      </c>
      <c r="AC142" s="187"/>
      <c r="AD142" s="187"/>
      <c r="AE142" s="311">
        <f>IF($B142="","",INDEX(POA_GC_2025!$BD:$BD,MATCH($B142,POA_GC_2025!$A:$A,0)))</f>
        <v>2160</v>
      </c>
      <c r="AF142" s="311">
        <v>0</v>
      </c>
      <c r="AG142" s="311">
        <f>IF($B142="","",INDEX(POA_GC_2025!$BD:$BD,MATCH($B142,POA_GC_2025!$A:$A,0)))</f>
        <v>2160</v>
      </c>
      <c r="AH142" s="316" t="str">
        <f>IF($B142="","",INDEX(POA_GC_2025!$B:$B,MATCH($B142,POA_GC_2025!$A:$A,0)))</f>
        <v>HOSPITAL GENERAL DE CHONE</v>
      </c>
    </row>
    <row r="143" spans="1:34">
      <c r="A143" s="664" t="s">
        <v>2651</v>
      </c>
      <c r="B143" s="100" t="s">
        <v>2845</v>
      </c>
      <c r="C143" s="206" t="s">
        <v>2839</v>
      </c>
      <c r="D143" s="207">
        <v>46152</v>
      </c>
      <c r="E143" s="206" t="s">
        <v>2839</v>
      </c>
      <c r="F143" s="207">
        <v>46152</v>
      </c>
      <c r="G143" s="257" t="s">
        <v>349</v>
      </c>
      <c r="H143" s="289" t="str">
        <f>IF($B143="","",INDEX(POA_GC_2025!$O:$O,MATCH($B143,POA_GC_2025!$A:$A,0)))</f>
        <v>SIN PROYECTO</v>
      </c>
      <c r="I143" s="292" t="str">
        <f>IF($B143="","",INDEX(POA_GC_2025!$C:$C,MATCH($B143,POA_GC_2025!$A:$A,0)))</f>
        <v>CONTRATACION DEL SERVICIO DE MANTENIMIENTO DE MAQUINARIAS Y EQUIPOS</v>
      </c>
      <c r="J143" s="293" t="str">
        <f>IF($B143="","",INDEX(POA_GC_2025!$B:$B,MATCH($B143,POA_GC_2025!$A:$A,0)))</f>
        <v>HOSPITAL GENERAL DE CHONE</v>
      </c>
      <c r="K143" s="294" t="str">
        <f>IF($B143="","",INDEX(POA_GC_2025!$E:$E,MATCH($B143,POA_GC_2025!$A:$A,0)))</f>
        <v>57</v>
      </c>
      <c r="L143" s="293" t="str">
        <f>IF($B143="","",INDEX(POA_GC_2025!$W:$W,MATCH($B143,POA_GC_2025!$A:$A,0)))</f>
        <v>PLAN DE MANTENIMIENTO PREVENTIVO Y CORRECTIVO DE LOS BIENES MUEBLES, INMUEBLES, EQUIPOS DE ELECTROMEDICINA Y VEHICULOS A CARGO DEL HOSPITAL</v>
      </c>
      <c r="M143" s="293" t="str">
        <f>IF($B143="","",INDEX(POA_GC_2025!$F:$F,MATCH($B143,POA_GC_2025!$A:$A,0)))</f>
        <v>000</v>
      </c>
      <c r="N143" s="293" t="str">
        <f>IF($B143="","",INDEX(POA_GC_2025!$V:$V,MATCH($B143,POA_GC_2025!$A:$A,0)))</f>
        <v>PROGRAMAR, DIRIGIR, CONTROLAR LA GESTIÒN DE LOS RECURSOS ASIGNADOS A SU CARGO Y EVALUAR SU ADECUADA UTILIZACIÒN PARA PROVEER SU CARTERA DE SERVICIOS, MEDIANTE EL PLAN OPERATIVO ANUAL Y EL COMPROMISO DE GESTION EN FUNCIÒN DE RESULTADOS DE IMPACTO SOCIAL</v>
      </c>
      <c r="O143" s="293" t="str">
        <f>IF($B143="","",INDEX(POA_GC_2025!$W:$W,MATCH($B143,POA_GC_2025!$A:$A,0)))</f>
        <v>PLAN DE MANTENIMIENTO PREVENTIVO Y CORRECTIVO DE LOS BIENES MUEBLES, INMUEBLES, EQUIPOS DE ELECTROMEDICINA Y VEHICULOS A CARGO DEL HOSPITAL</v>
      </c>
      <c r="P143" s="292">
        <f>IF($B143="","",INDEX(POA_GC_2025!$H:$H,MATCH($B143,POA_GC_2025!$A:$A,0)))</f>
        <v>530404</v>
      </c>
      <c r="Q143" s="292" t="str">
        <f>IF($B143="","",INDEX(POA_GC_2025!$I:$I,MATCH($B143,POA_GC_2025!$A:$A,0)))</f>
        <v>1303</v>
      </c>
      <c r="R143" s="292" t="str">
        <f>IF($B143="","",INDEX(POA_GC_2025!$J:$J,MATCH($B143,POA_GC_2025!$A:$A,0)))</f>
        <v>001</v>
      </c>
      <c r="S143" s="292" t="str">
        <f>IF($B143="","",INDEX(POA_GC_2025!$K:$K,MATCH($B143,POA_GC_2025!$A:$A,0)))</f>
        <v>0000</v>
      </c>
      <c r="T143" s="292" t="str">
        <f>IF($B143="","",INDEX(POA_GC_2025!$L:$L,MATCH($B143,POA_GC_2025!$A:$A,0)))</f>
        <v>0000</v>
      </c>
      <c r="U143" s="299">
        <f t="shared" si="14"/>
        <v>5325.1</v>
      </c>
      <c r="V143" s="299">
        <f t="shared" si="15"/>
        <v>0</v>
      </c>
      <c r="W143" s="669">
        <v>5325.1</v>
      </c>
      <c r="X143" s="669">
        <v>0</v>
      </c>
      <c r="Y143" s="301">
        <v>0</v>
      </c>
      <c r="Z143" s="669">
        <v>0</v>
      </c>
      <c r="AA143" s="309" t="s">
        <v>41</v>
      </c>
      <c r="AB143" s="187">
        <v>31</v>
      </c>
      <c r="AC143" s="187"/>
      <c r="AD143" s="187"/>
      <c r="AE143" s="311">
        <f>IF($B143="","",INDEX(POA_GC_2025!$BD:$BD,MATCH($B143,POA_GC_2025!$A:$A,0)))</f>
        <v>5325.1</v>
      </c>
      <c r="AF143" s="311">
        <v>0</v>
      </c>
      <c r="AG143" s="311">
        <f>IF($B143="","",INDEX(POA_GC_2025!$BD:$BD,MATCH($B143,POA_GC_2025!$A:$A,0)))</f>
        <v>5325.1</v>
      </c>
      <c r="AH143" s="316" t="str">
        <f>IF($B143="","",INDEX(POA_GC_2025!$B:$B,MATCH($B143,POA_GC_2025!$A:$A,0)))</f>
        <v>HOSPITAL GENERAL DE CHONE</v>
      </c>
    </row>
    <row r="144" spans="1:34">
      <c r="A144" s="664" t="s">
        <v>2652</v>
      </c>
      <c r="B144" s="100" t="s">
        <v>2691</v>
      </c>
      <c r="C144" s="206" t="s">
        <v>2850</v>
      </c>
      <c r="D144" s="207">
        <v>46154</v>
      </c>
      <c r="E144" s="206" t="s">
        <v>2850</v>
      </c>
      <c r="F144" s="207">
        <v>46154</v>
      </c>
      <c r="G144" s="257" t="s">
        <v>349</v>
      </c>
      <c r="H144" s="289" t="str">
        <f>IF($B144="","",INDEX(POA_GC_2025!$O:$O,MATCH($B144,POA_GC_2025!$A:$A,0)))</f>
        <v>SIN PROYECTO</v>
      </c>
      <c r="I144" s="292" t="str">
        <f>IF($B144="","",INDEX(POA_GC_2025!$C:$C,MATCH($B144,POA_GC_2025!$A:$A,0)))</f>
        <v>PAGO DE BENEFICIOS SOCIALES  A LOS TRABAJADORES AMPARADOS EN EL CODIGO DE TRABAJO</v>
      </c>
      <c r="J144" s="293" t="str">
        <f>IF($B144="","",INDEX(POA_GC_2025!$B:$B,MATCH($B144,POA_GC_2025!$A:$A,0)))</f>
        <v>HOSPITAL GENERAL DE CHONE</v>
      </c>
      <c r="K144" s="294" t="str">
        <f>IF($B144="","",INDEX(POA_GC_2025!$E:$E,MATCH($B144,POA_GC_2025!$A:$A,0)))</f>
        <v>90</v>
      </c>
      <c r="L144" s="293" t="str">
        <f>IF($B144="","",INDEX(POA_GC_2025!$W:$W,MATCH($B144,POA_GC_2025!$A:$A,0)))</f>
        <v>DISTRIBUTIVOS DE SUELDOS Y SALARIOS DEL PERSONAL</v>
      </c>
      <c r="M144" s="293" t="str">
        <f>IF($B144="","",INDEX(POA_GC_2025!$F:$F,MATCH($B144,POA_GC_2025!$A:$A,0)))</f>
        <v>000</v>
      </c>
      <c r="N144" s="293" t="str">
        <f>IF($B144="","",INDEX(POA_GC_2025!$V:$V,MATCH($B144,POA_GC_2025!$A:$A,0)))</f>
        <v>COORDINAR LA ELABORACION DEL PRESUPUESTO INSTITUCIONAL, SU TRAMITE, EJECUCION Y REVISION Y CORRECTIVOS, GESTIONAR FONDOS, PREPARAR PROYECTOS ESPECIALES Y ADMINISTRAR LA POLITICA SALARIAL Y DE CONTRATACION INSTITUCIONAL DE ACUERDO A LA NORMATIVA VIGENTE</v>
      </c>
      <c r="O144" s="293" t="str">
        <f>IF($B144="","",INDEX(POA_GC_2025!$W:$W,MATCH($B144,POA_GC_2025!$A:$A,0)))</f>
        <v>DISTRIBUTIVOS DE SUELDOS Y SALARIOS DEL PERSONAL</v>
      </c>
      <c r="P144" s="292">
        <f>IF($B144="","",INDEX(POA_GC_2025!$H:$H,MATCH($B144,POA_GC_2025!$A:$A,0)))</f>
        <v>510409</v>
      </c>
      <c r="Q144" s="292" t="str">
        <f>IF($B144="","",INDEX(POA_GC_2025!$I:$I,MATCH($B144,POA_GC_2025!$A:$A,0)))</f>
        <v>1300</v>
      </c>
      <c r="R144" s="292" t="str">
        <f>IF($B144="","",INDEX(POA_GC_2025!$J:$J,MATCH($B144,POA_GC_2025!$A:$A,0)))</f>
        <v>001</v>
      </c>
      <c r="S144" s="292" t="str">
        <f>IF($B144="","",INDEX(POA_GC_2025!$K:$K,MATCH($B144,POA_GC_2025!$A:$A,0)))</f>
        <v>0000</v>
      </c>
      <c r="T144" s="292" t="str">
        <f>IF($B144="","",INDEX(POA_GC_2025!$L:$L,MATCH($B144,POA_GC_2025!$A:$A,0)))</f>
        <v>0000</v>
      </c>
      <c r="U144" s="299">
        <f t="shared" si="14"/>
        <v>20280</v>
      </c>
      <c r="V144" s="299">
        <f t="shared" si="15"/>
        <v>0</v>
      </c>
      <c r="W144" s="669">
        <v>20280</v>
      </c>
      <c r="X144" s="669">
        <v>0</v>
      </c>
      <c r="Y144" s="301">
        <v>0</v>
      </c>
      <c r="Z144" s="669">
        <v>0</v>
      </c>
      <c r="AA144" s="309" t="s">
        <v>41</v>
      </c>
      <c r="AB144" s="187">
        <v>32</v>
      </c>
      <c r="AC144" s="187"/>
      <c r="AD144" s="187"/>
      <c r="AE144" s="311">
        <f>IF($B144="","",INDEX(POA_GC_2025!$BD:$BD,MATCH($B144,POA_GC_2025!$A:$A,0)))</f>
        <v>20280</v>
      </c>
      <c r="AF144" s="311">
        <v>0</v>
      </c>
      <c r="AG144" s="311">
        <f>IF($B144="","",INDEX(POA_GC_2025!$BD:$BD,MATCH($B144,POA_GC_2025!$A:$A,0)))</f>
        <v>20280</v>
      </c>
      <c r="AH144" s="316" t="str">
        <f>IF($B144="","",INDEX(POA_GC_2025!$B:$B,MATCH($B144,POA_GC_2025!$A:$A,0)))</f>
        <v>HOSPITAL GENERAL DE CHONE</v>
      </c>
    </row>
    <row r="145" spans="1:34">
      <c r="A145" s="664" t="s">
        <v>2781</v>
      </c>
      <c r="B145" s="100" t="s">
        <v>2707</v>
      </c>
      <c r="C145" s="206" t="s">
        <v>2887</v>
      </c>
      <c r="D145" s="207">
        <v>46155</v>
      </c>
      <c r="E145" s="206" t="s">
        <v>2887</v>
      </c>
      <c r="F145" s="207">
        <v>46157</v>
      </c>
      <c r="G145" s="257" t="s">
        <v>349</v>
      </c>
      <c r="H145" s="289" t="str">
        <f>IF($B145="","",INDEX(POA_GC_2025!$O:$O,MATCH($B145,POA_GC_2025!$A:$A,0)))</f>
        <v>SIN PROYECTO</v>
      </c>
      <c r="I145" s="292" t="str">
        <f>IF($B145="","",INDEX(POA_GC_2025!$C:$C,MATCH($B145,POA_GC_2025!$A:$A,0)))</f>
        <v>ADQUISICION DEL SERVICIO DE  SEGURIDAD Y VIGILANCIA</v>
      </c>
      <c r="J145" s="293" t="str">
        <f>IF($B145="","",INDEX(POA_GC_2025!$B:$B,MATCH($B145,POA_GC_2025!$A:$A,0)))</f>
        <v>HOSPITAL GENERAL DE CHONE</v>
      </c>
      <c r="K145" s="294" t="str">
        <f>IF($B145="","",INDEX(POA_GC_2025!$E:$E,MATCH($B145,POA_GC_2025!$A:$A,0)))</f>
        <v>90</v>
      </c>
      <c r="L145" s="293" t="str">
        <f>IF($B145="","",INDEX(POA_GC_2025!$W:$W,MATCH($B145,POA_GC_2025!$A:$A,0)))</f>
        <v>SISTEMA DE INFORMACION DE SERVICIOS HOTELEROS Y GENERALES, LIMPIEZA, CARPINTERIA, ELECTRICIDAD, CONSEJERIA, ENTRE OTRAS</v>
      </c>
      <c r="M145" s="293" t="str">
        <f>IF($B145="","",INDEX(POA_GC_2025!$F:$F,MATCH($B145,POA_GC_2025!$A:$A,0)))</f>
        <v>000</v>
      </c>
      <c r="N145" s="293" t="str">
        <f>IF($B145="","",INDEX(POA_GC_2025!$V:$V,MATCH($B145,POA_GC_2025!$A:$A,0)))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PUBLCA</v>
      </c>
      <c r="O145" s="293" t="str">
        <f>IF($B145="","",INDEX(POA_GC_2025!$W:$W,MATCH($B145,POA_GC_2025!$A:$A,0)))</f>
        <v>SISTEMA DE INFORMACION DE SERVICIOS HOTELEROS Y GENERALES, LIMPIEZA, CARPINTERIA, ELECTRICIDAD, CONSEJERIA, ENTRE OTRAS</v>
      </c>
      <c r="P145" s="292">
        <f>IF($B145="","",INDEX(POA_GC_2025!$H:$H,MATCH($B145,POA_GC_2025!$A:$A,0)))</f>
        <v>530208</v>
      </c>
      <c r="Q145" s="292" t="str">
        <f>IF($B145="","",INDEX(POA_GC_2025!$I:$I,MATCH($B145,POA_GC_2025!$A:$A,0)))</f>
        <v>1303</v>
      </c>
      <c r="R145" s="292" t="str">
        <f>IF($B145="","",INDEX(POA_GC_2025!$J:$J,MATCH($B145,POA_GC_2025!$A:$A,0)))</f>
        <v>001</v>
      </c>
      <c r="S145" s="292" t="str">
        <f>IF($B145="","",INDEX(POA_GC_2025!$K:$K,MATCH($B145,POA_GC_2025!$A:$A,0)))</f>
        <v>0000</v>
      </c>
      <c r="T145" s="292" t="str">
        <f>IF($B145="","",INDEX(POA_GC_2025!$L:$L,MATCH($B145,POA_GC_2025!$A:$A,0)))</f>
        <v>0000</v>
      </c>
      <c r="U145" s="299">
        <f t="shared" si="14"/>
        <v>54072.3</v>
      </c>
      <c r="V145" s="299">
        <f t="shared" si="15"/>
        <v>0</v>
      </c>
      <c r="W145" s="669">
        <v>54072.3</v>
      </c>
      <c r="X145" s="669">
        <v>0</v>
      </c>
      <c r="Y145" s="301">
        <v>0</v>
      </c>
      <c r="Z145" s="669">
        <v>0</v>
      </c>
      <c r="AA145" s="309" t="s">
        <v>41</v>
      </c>
      <c r="AB145" s="187">
        <v>34</v>
      </c>
      <c r="AC145" s="187"/>
      <c r="AD145" s="187"/>
      <c r="AE145" s="311">
        <f>IF($B145="","",INDEX(POA_GC_2025!$BD:$BD,MATCH($B145,POA_GC_2025!$A:$A,0)))</f>
        <v>26928.299999999988</v>
      </c>
      <c r="AF145" s="311">
        <v>0</v>
      </c>
      <c r="AG145" s="311">
        <f>IF($B145="","",INDEX(POA_GC_2025!$BD:$BD,MATCH($B145,POA_GC_2025!$A:$A,0)))</f>
        <v>26928.299999999988</v>
      </c>
      <c r="AH145" s="316" t="str">
        <f>IF($B145="","",INDEX(POA_GC_2025!$B:$B,MATCH($B145,POA_GC_2025!$A:$A,0)))</f>
        <v>HOSPITAL GENERAL DE CHONE</v>
      </c>
    </row>
    <row r="146" spans="1:34">
      <c r="A146" s="664" t="s">
        <v>2781</v>
      </c>
      <c r="B146" s="100" t="s">
        <v>2708</v>
      </c>
      <c r="C146" s="206" t="s">
        <v>2887</v>
      </c>
      <c r="D146" s="207">
        <v>46155</v>
      </c>
      <c r="E146" s="206" t="s">
        <v>2887</v>
      </c>
      <c r="F146" s="207">
        <v>46157</v>
      </c>
      <c r="G146" s="257" t="s">
        <v>349</v>
      </c>
      <c r="H146" s="289" t="str">
        <f>IF($B146="","",INDEX(POA_GC_2025!$O:$O,MATCH($B146,POA_GC_2025!$A:$A,0)))</f>
        <v>SIN PROYECTO</v>
      </c>
      <c r="I146" s="292" t="str">
        <f>IF($B146="","",INDEX(POA_GC_2025!$C:$C,MATCH($B146,POA_GC_2025!$A:$A,0)))</f>
        <v>ADQUISICION DEL SERVICIO DE  SEGURIDAD Y VIGILANCIA</v>
      </c>
      <c r="J146" s="293" t="str">
        <f>IF($B146="","",INDEX(POA_GC_2025!$B:$B,MATCH($B146,POA_GC_2025!$A:$A,0)))</f>
        <v>HOSPITAL GENERAL DE CHONE</v>
      </c>
      <c r="K146" s="294" t="str">
        <f>IF($B146="","",INDEX(POA_GC_2025!$E:$E,MATCH($B146,POA_GC_2025!$A:$A,0)))</f>
        <v>90</v>
      </c>
      <c r="L146" s="293" t="str">
        <f>IF($B146="","",INDEX(POA_GC_2025!$W:$W,MATCH($B146,POA_GC_2025!$A:$A,0)))</f>
        <v>SISTEMA DE INFORMACION DE SERVICIOS HOTELEROS Y GENERALES, LIMPIEZA, CARPINTERIA, ELECTRICIDAD, CONSEJERIA, ENTRE OTRAS</v>
      </c>
      <c r="M146" s="293" t="str">
        <f>IF($B146="","",INDEX(POA_GC_2025!$F:$F,MATCH($B146,POA_GC_2025!$A:$A,0)))</f>
        <v>000</v>
      </c>
      <c r="N146" s="293" t="str">
        <f>IF($B146="","",INDEX(POA_GC_2025!$V:$V,MATCH($B146,POA_GC_2025!$A:$A,0)))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146" s="293" t="str">
        <f>IF($B146="","",INDEX(POA_GC_2025!$W:$W,MATCH($B146,POA_GC_2025!$A:$A,0)))</f>
        <v>SISTEMA DE INFORMACION DE SERVICIOS HOTELEROS Y GENERALES, LIMPIEZA, CARPINTERIA, ELECTRICIDAD, CONSEJERIA, ENTRE OTRAS</v>
      </c>
      <c r="P146" s="292">
        <f>IF($B146="","",INDEX(POA_GC_2025!$H:$H,MATCH($B146,POA_GC_2025!$A:$A,0)))</f>
        <v>530208</v>
      </c>
      <c r="Q146" s="292" t="str">
        <f>IF($B146="","",INDEX(POA_GC_2025!$I:$I,MATCH($B146,POA_GC_2025!$A:$A,0)))</f>
        <v>1303</v>
      </c>
      <c r="R146" s="292" t="str">
        <f>IF($B146="","",INDEX(POA_GC_2025!$J:$J,MATCH($B146,POA_GC_2025!$A:$A,0)))</f>
        <v>001</v>
      </c>
      <c r="S146" s="292" t="str">
        <f>IF($B146="","",INDEX(POA_GC_2025!$K:$K,MATCH($B146,POA_GC_2025!$A:$A,0)))</f>
        <v>0000</v>
      </c>
      <c r="T146" s="292" t="str">
        <f>IF($B146="","",INDEX(POA_GC_2025!$L:$L,MATCH($B146,POA_GC_2025!$A:$A,0)))</f>
        <v>0000</v>
      </c>
      <c r="U146" s="299">
        <f t="shared" si="14"/>
        <v>115314.86</v>
      </c>
      <c r="V146" s="299">
        <f t="shared" si="15"/>
        <v>0</v>
      </c>
      <c r="W146" s="669">
        <v>115314.86</v>
      </c>
      <c r="X146" s="669">
        <v>0</v>
      </c>
      <c r="Y146" s="301">
        <v>0</v>
      </c>
      <c r="Z146" s="669">
        <v>0</v>
      </c>
      <c r="AA146" s="309" t="s">
        <v>41</v>
      </c>
      <c r="AB146" s="187">
        <v>34</v>
      </c>
      <c r="AC146" s="187"/>
      <c r="AD146" s="187"/>
      <c r="AE146" s="311">
        <f>IF($B146="","",INDEX(POA_GC_2025!$BD:$BD,MATCH($B146,POA_GC_2025!$A:$A,0)))</f>
        <v>163181.40000000002</v>
      </c>
      <c r="AF146" s="311">
        <v>0</v>
      </c>
      <c r="AG146" s="311">
        <f>IF($B146="","",INDEX(POA_GC_2025!$BD:$BD,MATCH($B146,POA_GC_2025!$A:$A,0)))</f>
        <v>163181.40000000002</v>
      </c>
      <c r="AH146" s="316" t="str">
        <f>IF($B146="","",INDEX(POA_GC_2025!$B:$B,MATCH($B146,POA_GC_2025!$A:$A,0)))</f>
        <v>HOSPITAL GENERAL DE CHONE</v>
      </c>
    </row>
    <row r="147" spans="1:34">
      <c r="A147" s="664" t="s">
        <v>2781</v>
      </c>
      <c r="B147" s="100" t="s">
        <v>2710</v>
      </c>
      <c r="C147" s="206" t="s">
        <v>2887</v>
      </c>
      <c r="D147" s="207">
        <v>46155</v>
      </c>
      <c r="E147" s="206" t="s">
        <v>2887</v>
      </c>
      <c r="F147" s="207">
        <v>46157</v>
      </c>
      <c r="G147" s="257" t="s">
        <v>349</v>
      </c>
      <c r="H147" s="289" t="str">
        <f>IF($B147="","",INDEX(POA_GC_2025!$O:$O,MATCH($B147,POA_GC_2025!$A:$A,0)))</f>
        <v>SIN PROYECTO</v>
      </c>
      <c r="I147" s="292" t="str">
        <f>IF($B147="","",INDEX(POA_GC_2025!$C:$C,MATCH($B147,POA_GC_2025!$A:$A,0)))</f>
        <v>ADQUISICIÓN DEL SERVICIO DE LIMPIEZA DE LAS INSTALACIONES HOSPITALARIAS</v>
      </c>
      <c r="J147" s="293" t="str">
        <f>IF($B147="","",INDEX(POA_GC_2025!$B:$B,MATCH($B147,POA_GC_2025!$A:$A,0)))</f>
        <v>HOSPITAL GENERAL DE CHONE</v>
      </c>
      <c r="K147" s="294" t="str">
        <f>IF($B147="","",INDEX(POA_GC_2025!$E:$E,MATCH($B147,POA_GC_2025!$A:$A,0)))</f>
        <v>90</v>
      </c>
      <c r="L147" s="293" t="str">
        <f>IF($B147="","",INDEX(POA_GC_2025!$W:$W,MATCH($B147,POA_GC_2025!$A:$A,0)))</f>
        <v>SISTEMA DE INFORMACION DE SERVICIOS HOTELEROS Y GENERALES, LIMPIEZA, CARPINTERIA, ELECTRICIDAD, CONSEJERIA, ENTRE OTRAS</v>
      </c>
      <c r="M147" s="293" t="str">
        <f>IF($B147="","",INDEX(POA_GC_2025!$F:$F,MATCH($B147,POA_GC_2025!$A:$A,0)))</f>
        <v>000</v>
      </c>
      <c r="N147" s="293" t="str">
        <f>IF($B147="","",INDEX(POA_GC_2025!$V:$V,MATCH($B147,POA_GC_2025!$A:$A,0)))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147" s="293" t="str">
        <f>IF($B147="","",INDEX(POA_GC_2025!$W:$W,MATCH($B147,POA_GC_2025!$A:$A,0)))</f>
        <v>SISTEMA DE INFORMACION DE SERVICIOS HOTELEROS Y GENERALES, LIMPIEZA, CARPINTERIA, ELECTRICIDAD, CONSEJERIA, ENTRE OTRAS</v>
      </c>
      <c r="P147" s="292">
        <f>IF($B147="","",INDEX(POA_GC_2025!$H:$H,MATCH($B147,POA_GC_2025!$A:$A,0)))</f>
        <v>530209</v>
      </c>
      <c r="Q147" s="292" t="str">
        <f>IF($B147="","",INDEX(POA_GC_2025!$I:$I,MATCH($B147,POA_GC_2025!$A:$A,0)))</f>
        <v>1303</v>
      </c>
      <c r="R147" s="292" t="str">
        <f>IF($B147="","",INDEX(POA_GC_2025!$J:$J,MATCH($B147,POA_GC_2025!$A:$A,0)))</f>
        <v>001</v>
      </c>
      <c r="S147" s="292" t="str">
        <f>IF($B147="","",INDEX(POA_GC_2025!$K:$K,MATCH($B147,POA_GC_2025!$A:$A,0)))</f>
        <v>0000</v>
      </c>
      <c r="T147" s="292" t="str">
        <f>IF($B147="","",INDEX(POA_GC_2025!$L:$L,MATCH($B147,POA_GC_2025!$A:$A,0)))</f>
        <v>0000</v>
      </c>
      <c r="U147" s="299">
        <f t="shared" si="14"/>
        <v>238788.31</v>
      </c>
      <c r="V147" s="299">
        <f t="shared" si="15"/>
        <v>0</v>
      </c>
      <c r="W147" s="669">
        <v>238788.31</v>
      </c>
      <c r="X147" s="669">
        <v>0</v>
      </c>
      <c r="Y147" s="301">
        <v>0</v>
      </c>
      <c r="Z147" s="669">
        <v>0</v>
      </c>
      <c r="AA147" s="309" t="s">
        <v>41</v>
      </c>
      <c r="AB147" s="187">
        <v>34</v>
      </c>
      <c r="AC147" s="187"/>
      <c r="AD147" s="187"/>
      <c r="AE147" s="311">
        <f>IF($B147="","",INDEX(POA_GC_2025!$BD:$BD,MATCH($B147,POA_GC_2025!$A:$A,0)))</f>
        <v>238788.30999999997</v>
      </c>
      <c r="AF147" s="311">
        <v>0</v>
      </c>
      <c r="AG147" s="311">
        <f>IF($B147="","",INDEX(POA_GC_2025!$BD:$BD,MATCH($B147,POA_GC_2025!$A:$A,0)))</f>
        <v>238788.30999999997</v>
      </c>
      <c r="AH147" s="316" t="str">
        <f>IF($B147="","",INDEX(POA_GC_2025!$B:$B,MATCH($B147,POA_GC_2025!$A:$A,0)))</f>
        <v>HOSPITAL GENERAL DE CHONE</v>
      </c>
    </row>
    <row r="148" spans="1:34">
      <c r="A148" s="664" t="s">
        <v>2781</v>
      </c>
      <c r="B148" s="100" t="s">
        <v>2711</v>
      </c>
      <c r="C148" s="206" t="s">
        <v>2887</v>
      </c>
      <c r="D148" s="207">
        <v>46155</v>
      </c>
      <c r="E148" s="206" t="s">
        <v>2887</v>
      </c>
      <c r="F148" s="207">
        <v>46157</v>
      </c>
      <c r="G148" s="257" t="s">
        <v>349</v>
      </c>
      <c r="H148" s="289" t="str">
        <f>IF($B148="","",INDEX(POA_GC_2025!$O:$O,MATCH($B148,POA_GC_2025!$A:$A,0)))</f>
        <v>SIN PROYECTO</v>
      </c>
      <c r="I148" s="292" t="str">
        <f>IF($B148="","",INDEX(POA_GC_2025!$C:$C,MATCH($B148,POA_GC_2025!$A:$A,0)))</f>
        <v>ADQUISICIÓN DEL SERVICIO DE LIMPIEZA DE LAS INSTALACIONES HOSPITALARIAS</v>
      </c>
      <c r="J148" s="293" t="str">
        <f>IF($B148="","",INDEX(POA_GC_2025!$B:$B,MATCH($B148,POA_GC_2025!$A:$A,0)))</f>
        <v>HOSPITAL GENERAL DE CHONE</v>
      </c>
      <c r="K148" s="294" t="str">
        <f>IF($B148="","",INDEX(POA_GC_2025!$E:$E,MATCH($B148,POA_GC_2025!$A:$A,0)))</f>
        <v>90</v>
      </c>
      <c r="L148" s="293" t="str">
        <f>IF($B148="","",INDEX(POA_GC_2025!$W:$W,MATCH($B148,POA_GC_2025!$A:$A,0)))</f>
        <v>SISTEMA DE INFORMACION DE SERVICIOS HOTELEROS Y GENERALES, LIMPIEZA, CARPINTERIA, ELECTRICIDAD, CONSEJERIA, ENTRE OTRAS</v>
      </c>
      <c r="M148" s="293" t="str">
        <f>IF($B148="","",INDEX(POA_GC_2025!$F:$F,MATCH($B148,POA_GC_2025!$A:$A,0)))</f>
        <v>000</v>
      </c>
      <c r="N148" s="293" t="str">
        <f>IF($B148="","",INDEX(POA_GC_2025!$V:$V,MATCH($B148,POA_GC_2025!$A:$A,0)))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148" s="293" t="str">
        <f>IF($B148="","",INDEX(POA_GC_2025!$W:$W,MATCH($B148,POA_GC_2025!$A:$A,0)))</f>
        <v>SISTEMA DE INFORMACION DE SERVICIOS HOTELEROS Y GENERALES, LIMPIEZA, CARPINTERIA, ELECTRICIDAD, CONSEJERIA, ENTRE OTRAS</v>
      </c>
      <c r="P148" s="292">
        <f>IF($B148="","",INDEX(POA_GC_2025!$H:$H,MATCH($B148,POA_GC_2025!$A:$A,0)))</f>
        <v>530209</v>
      </c>
      <c r="Q148" s="292" t="str">
        <f>IF($B148="","",INDEX(POA_GC_2025!$I:$I,MATCH($B148,POA_GC_2025!$A:$A,0)))</f>
        <v>1303</v>
      </c>
      <c r="R148" s="292" t="str">
        <f>IF($B148="","",INDEX(POA_GC_2025!$J:$J,MATCH($B148,POA_GC_2025!$A:$A,0)))</f>
        <v>001</v>
      </c>
      <c r="S148" s="292" t="str">
        <f>IF($B148="","",INDEX(POA_GC_2025!$K:$K,MATCH($B148,POA_GC_2025!$A:$A,0)))</f>
        <v>0000</v>
      </c>
      <c r="T148" s="292" t="str">
        <f>IF($B148="","",INDEX(POA_GC_2025!$L:$L,MATCH($B148,POA_GC_2025!$A:$A,0)))</f>
        <v>0000</v>
      </c>
      <c r="U148" s="299">
        <f t="shared" si="14"/>
        <v>54104.38</v>
      </c>
      <c r="V148" s="299">
        <f t="shared" si="15"/>
        <v>0</v>
      </c>
      <c r="W148" s="669">
        <v>54104.38</v>
      </c>
      <c r="X148" s="669">
        <v>0</v>
      </c>
      <c r="Y148" s="301">
        <v>0</v>
      </c>
      <c r="Z148" s="669">
        <v>0</v>
      </c>
      <c r="AA148" s="309" t="s">
        <v>41</v>
      </c>
      <c r="AB148" s="187">
        <v>34</v>
      </c>
      <c r="AC148" s="187"/>
      <c r="AD148" s="187"/>
      <c r="AE148" s="311">
        <f>IF($B148="","",INDEX(POA_GC_2025!$BD:$BD,MATCH($B148,POA_GC_2025!$A:$A,0)))</f>
        <v>59739.76</v>
      </c>
      <c r="AF148" s="311">
        <v>0</v>
      </c>
      <c r="AG148" s="311">
        <f>IF($B148="","",INDEX(POA_GC_2025!$BD:$BD,MATCH($B148,POA_GC_2025!$A:$A,0)))</f>
        <v>59739.76</v>
      </c>
      <c r="AH148" s="316" t="str">
        <f>IF($B148="","",INDEX(POA_GC_2025!$B:$B,MATCH($B148,POA_GC_2025!$A:$A,0)))</f>
        <v>HOSPITAL GENERAL DE CHONE</v>
      </c>
    </row>
    <row r="149" spans="1:34">
      <c r="A149" s="664" t="s">
        <v>2781</v>
      </c>
      <c r="B149" s="100" t="s">
        <v>2716</v>
      </c>
      <c r="C149" s="206" t="s">
        <v>2887</v>
      </c>
      <c r="D149" s="207">
        <v>46155</v>
      </c>
      <c r="E149" s="206" t="s">
        <v>2887</v>
      </c>
      <c r="F149" s="207">
        <v>46157</v>
      </c>
      <c r="G149" s="257" t="s">
        <v>349</v>
      </c>
      <c r="H149" s="289" t="str">
        <f>IF($B149="","",INDEX(POA_GC_2025!$O:$O,MATCH($B149,POA_GC_2025!$A:$A,0)))</f>
        <v>SIN PROYECTO</v>
      </c>
      <c r="I149" s="292" t="str">
        <f>IF($B149="","",INDEX(POA_GC_2025!$C:$C,MATCH($B149,POA_GC_2025!$A:$A,0)))</f>
        <v>ADQUISICION DE SERVICIO EXTERNALIZADO DE ALIMENTACION</v>
      </c>
      <c r="J149" s="293" t="str">
        <f>IF($B149="","",INDEX(POA_GC_2025!$B:$B,MATCH($B149,POA_GC_2025!$A:$A,0)))</f>
        <v>HOSPITAL GENERAL DE CHONE</v>
      </c>
      <c r="K149" s="294" t="str">
        <f>IF($B149="","",INDEX(POA_GC_2025!$E:$E,MATCH($B149,POA_GC_2025!$A:$A,0)))</f>
        <v>90</v>
      </c>
      <c r="L149" s="293" t="str">
        <f>IF($B149="","",INDEX(POA_GC_2025!$W:$W,MATCH($B149,POA_GC_2025!$A:$A,0)))</f>
        <v>SISTEMA DE INFORMACION DE SERVICIOS HOTELEROS Y GENERALES, LIMPIEZA, CARPINTERIA, ELECTRICIDAD, CONSEJERIA, ENTRE OTRAS</v>
      </c>
      <c r="M149" s="293" t="str">
        <f>IF($B149="","",INDEX(POA_GC_2025!$F:$F,MATCH($B149,POA_GC_2025!$A:$A,0)))</f>
        <v>000</v>
      </c>
      <c r="N149" s="293" t="str">
        <f>IF($B149="","",INDEX(POA_GC_2025!$V:$V,MATCH($B149,POA_GC_2025!$A:$A,0)))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149" s="293" t="str">
        <f>IF($B149="","",INDEX(POA_GC_2025!$W:$W,MATCH($B149,POA_GC_2025!$A:$A,0)))</f>
        <v>SISTEMA DE INFORMACION DE SERVICIOS HOTELEROS Y GENERALES, LIMPIEZA, CARPINTERIA, ELECTRICIDAD, CONSEJERIA, ENTRE OTRAS</v>
      </c>
      <c r="P149" s="292">
        <f>IF($B149="","",INDEX(POA_GC_2025!$H:$H,MATCH($B149,POA_GC_2025!$A:$A,0)))</f>
        <v>530235</v>
      </c>
      <c r="Q149" s="292" t="str">
        <f>IF($B149="","",INDEX(POA_GC_2025!$I:$I,MATCH($B149,POA_GC_2025!$A:$A,0)))</f>
        <v>1303</v>
      </c>
      <c r="R149" s="292" t="str">
        <f>IF($B149="","",INDEX(POA_GC_2025!$J:$J,MATCH($B149,POA_GC_2025!$A:$A,0)))</f>
        <v>001</v>
      </c>
      <c r="S149" s="292" t="str">
        <f>IF($B149="","",INDEX(POA_GC_2025!$K:$K,MATCH($B149,POA_GC_2025!$A:$A,0)))</f>
        <v>0000</v>
      </c>
      <c r="T149" s="292" t="str">
        <f>IF($B149="","",INDEX(POA_GC_2025!$L:$L,MATCH($B149,POA_GC_2025!$A:$A,0)))</f>
        <v>0000</v>
      </c>
      <c r="U149" s="299">
        <f t="shared" si="14"/>
        <v>0</v>
      </c>
      <c r="V149" s="299">
        <f t="shared" si="15"/>
        <v>0</v>
      </c>
      <c r="W149" s="669">
        <v>0</v>
      </c>
      <c r="X149" s="669">
        <v>0</v>
      </c>
      <c r="Y149" s="301">
        <v>0</v>
      </c>
      <c r="Z149" s="669">
        <v>0</v>
      </c>
      <c r="AA149" s="309" t="s">
        <v>41</v>
      </c>
      <c r="AB149" s="187">
        <v>34</v>
      </c>
      <c r="AC149" s="187"/>
      <c r="AD149" s="187"/>
      <c r="AE149" s="311">
        <f>IF($B149="","",INDEX(POA_GC_2025!$BD:$BD,MATCH($B149,POA_GC_2025!$A:$A,0)))</f>
        <v>64193.429999999978</v>
      </c>
      <c r="AF149" s="311">
        <v>0</v>
      </c>
      <c r="AG149" s="311">
        <f>IF($B149="","",INDEX(POA_GC_2025!$BD:$BD,MATCH($B149,POA_GC_2025!$A:$A,0)))</f>
        <v>64193.429999999978</v>
      </c>
      <c r="AH149" s="316" t="str">
        <f>IF($B149="","",INDEX(POA_GC_2025!$B:$B,MATCH($B149,POA_GC_2025!$A:$A,0)))</f>
        <v>HOSPITAL GENERAL DE CHONE</v>
      </c>
    </row>
    <row r="150" spans="1:34">
      <c r="A150" s="664" t="s">
        <v>2781</v>
      </c>
      <c r="B150" s="100" t="s">
        <v>2718</v>
      </c>
      <c r="C150" s="206" t="s">
        <v>2887</v>
      </c>
      <c r="D150" s="207">
        <v>46155</v>
      </c>
      <c r="E150" s="206" t="s">
        <v>2887</v>
      </c>
      <c r="F150" s="207">
        <v>46157</v>
      </c>
      <c r="G150" s="257" t="s">
        <v>349</v>
      </c>
      <c r="H150" s="289" t="str">
        <f>IF($B150="","",INDEX(POA_GC_2025!$O:$O,MATCH($B150,POA_GC_2025!$A:$A,0)))</f>
        <v>SIN PROYECTO</v>
      </c>
      <c r="I150" s="292" t="str">
        <f>IF($B150="","",INDEX(POA_GC_2025!$C:$C,MATCH($B150,POA_GC_2025!$A:$A,0)))</f>
        <v>ADQUISICION DE SERVICIO EXTERNALIZADO DE ALIMENTACION</v>
      </c>
      <c r="J150" s="293" t="str">
        <f>IF($B150="","",INDEX(POA_GC_2025!$B:$B,MATCH($B150,POA_GC_2025!$A:$A,0)))</f>
        <v>HOSPITAL GENERAL DE CHONE</v>
      </c>
      <c r="K150" s="294" t="str">
        <f>IF($B150="","",INDEX(POA_GC_2025!$E:$E,MATCH($B150,POA_GC_2025!$A:$A,0)))</f>
        <v>90</v>
      </c>
      <c r="L150" s="293" t="str">
        <f>IF($B150="","",INDEX(POA_GC_2025!$W:$W,MATCH($B150,POA_GC_2025!$A:$A,0)))</f>
        <v>SISTEMA DE INFORMACION DE SERVICIOS HOTELEROS Y GENERALES, LIMPIEZA, CARPINTERIA, ELECTRICIDAD, CONSEJERIA, ENTRE OTRAS</v>
      </c>
      <c r="M150" s="293" t="str">
        <f>IF($B150="","",INDEX(POA_GC_2025!$F:$F,MATCH($B150,POA_GC_2025!$A:$A,0)))</f>
        <v>000</v>
      </c>
      <c r="N150" s="293" t="str">
        <f>IF($B150="","",INDEX(POA_GC_2025!$V:$V,MATCH($B150,POA_GC_2025!$A:$A,0)))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150" s="293" t="str">
        <f>IF($B150="","",INDEX(POA_GC_2025!$W:$W,MATCH($B150,POA_GC_2025!$A:$A,0)))</f>
        <v>SISTEMA DE INFORMACION DE SERVICIOS HOTELEROS Y GENERALES, LIMPIEZA, CARPINTERIA, ELECTRICIDAD, CONSEJERIA, ENTRE OTRAS</v>
      </c>
      <c r="P150" s="292">
        <f>IF($B150="","",INDEX(POA_GC_2025!$H:$H,MATCH($B150,POA_GC_2025!$A:$A,0)))</f>
        <v>530235</v>
      </c>
      <c r="Q150" s="292" t="str">
        <f>IF($B150="","",INDEX(POA_GC_2025!$I:$I,MATCH($B150,POA_GC_2025!$A:$A,0)))</f>
        <v>1303</v>
      </c>
      <c r="R150" s="292" t="str">
        <f>IF($B150="","",INDEX(POA_GC_2025!$J:$J,MATCH($B150,POA_GC_2025!$A:$A,0)))</f>
        <v>001</v>
      </c>
      <c r="S150" s="292" t="str">
        <f>IF($B150="","",INDEX(POA_GC_2025!$K:$K,MATCH($B150,POA_GC_2025!$A:$A,0)))</f>
        <v>0000</v>
      </c>
      <c r="T150" s="292" t="str">
        <f>IF($B150="","",INDEX(POA_GC_2025!$L:$L,MATCH($B150,POA_GC_2025!$A:$A,0)))</f>
        <v>0000</v>
      </c>
      <c r="U150" s="299">
        <f t="shared" si="14"/>
        <v>111602.28</v>
      </c>
      <c r="V150" s="299">
        <f t="shared" si="15"/>
        <v>0</v>
      </c>
      <c r="W150" s="669">
        <v>111602.28</v>
      </c>
      <c r="X150" s="669">
        <v>0</v>
      </c>
      <c r="Y150" s="301">
        <v>0</v>
      </c>
      <c r="Z150" s="669">
        <v>0</v>
      </c>
      <c r="AA150" s="309" t="s">
        <v>41</v>
      </c>
      <c r="AB150" s="187">
        <v>34</v>
      </c>
      <c r="AC150" s="187"/>
      <c r="AD150" s="187"/>
      <c r="AE150" s="311">
        <f>IF($B150="","",INDEX(POA_GC_2025!$BD:$BD,MATCH($B150,POA_GC_2025!$A:$A,0)))</f>
        <v>74380.520000000019</v>
      </c>
      <c r="AF150" s="311">
        <v>0</v>
      </c>
      <c r="AG150" s="311">
        <f>IF($B150="","",INDEX(POA_GC_2025!$BD:$BD,MATCH($B150,POA_GC_2025!$A:$A,0)))</f>
        <v>74380.520000000019</v>
      </c>
      <c r="AH150" s="316" t="str">
        <f>IF($B150="","",INDEX(POA_GC_2025!$B:$B,MATCH($B150,POA_GC_2025!$A:$A,0)))</f>
        <v>HOSPITAL GENERAL DE CHONE</v>
      </c>
    </row>
    <row r="151" spans="1:34">
      <c r="A151" s="664" t="s">
        <v>2782</v>
      </c>
      <c r="B151" s="100" t="s">
        <v>2695</v>
      </c>
      <c r="C151" s="206" t="s">
        <v>2903</v>
      </c>
      <c r="D151" s="207">
        <v>46164</v>
      </c>
      <c r="E151" s="206" t="s">
        <v>2903</v>
      </c>
      <c r="F151" s="207">
        <v>46164</v>
      </c>
      <c r="G151" s="257" t="s">
        <v>349</v>
      </c>
      <c r="H151" s="289" t="str">
        <f>IF($B151="","",INDEX(POA_GC_2025!$O:$O,MATCH($B151,POA_GC_2025!$A:$A,0)))</f>
        <v>SIN PROYECTO</v>
      </c>
      <c r="I151" s="292" t="str">
        <f>IF($B151="","",INDEX(POA_GC_2025!$C:$C,MATCH($B151,POA_GC_2025!$A:$A,0)))</f>
        <v>PAGO DESERVICIOS PERSONALES POR CONTRATO A PROFESIONALES DE LA SALUD</v>
      </c>
      <c r="J151" s="293" t="str">
        <f>IF($B151="","",INDEX(POA_GC_2025!$B:$B,MATCH($B151,POA_GC_2025!$A:$A,0)))</f>
        <v>HOSPITAL GENERAL DE CHONE</v>
      </c>
      <c r="K151" s="294" t="str">
        <f>IF($B151="","",INDEX(POA_GC_2025!$E:$E,MATCH($B151,POA_GC_2025!$A:$A,0)))</f>
        <v>90</v>
      </c>
      <c r="L151" s="293" t="str">
        <f>IF($B151="","",INDEX(POA_GC_2025!$W:$W,MATCH($B151,POA_GC_2025!$A:$A,0)))</f>
        <v>INFORMES DE CONTRATOS DE SERVICIOS OCASIONALES Y PROFESIONALES</v>
      </c>
      <c r="M151" s="293" t="str">
        <f>IF($B151="","",INDEX(POA_GC_2025!$F:$F,MATCH($B151,POA_GC_2025!$A:$A,0)))</f>
        <v>000</v>
      </c>
      <c r="N151" s="293" t="str">
        <f>IF($B151="","",INDEX(POA_GC_2025!$V:$V,MATCH($B151,POA_GC_2025!$A:$A,0)))</f>
        <v>COORDINAR LA ELABORACION DEL PRESUPUESTO INSTITUCIONAL, SU TRAMITE, EJECUCION Y REVISION Y CORRECTIVOS, GESTIONAR FONDOS, PREPARAR PROYECTOS ESPECIALES Y ADMINISTRAR LA POLITICA SALARIAL Y DE CONTRATACION INSTITUCIONAL DE ACUERDO A LA NORMATIVA VIGENTE</v>
      </c>
      <c r="O151" s="293" t="str">
        <f>IF($B151="","",INDEX(POA_GC_2025!$W:$W,MATCH($B151,POA_GC_2025!$A:$A,0)))</f>
        <v>INFORMES DE CONTRATOS DE SERVICIOS OCASIONALES Y PROFESIONALES</v>
      </c>
      <c r="P151" s="292">
        <f>IF($B151="","",INDEX(POA_GC_2025!$H:$H,MATCH($B151,POA_GC_2025!$A:$A,0)))</f>
        <v>510517</v>
      </c>
      <c r="Q151" s="292" t="str">
        <f>IF($B151="","",INDEX(POA_GC_2025!$I:$I,MATCH($B151,POA_GC_2025!$A:$A,0)))</f>
        <v>1300</v>
      </c>
      <c r="R151" s="292" t="str">
        <f>IF($B151="","",INDEX(POA_GC_2025!$J:$J,MATCH($B151,POA_GC_2025!$A:$A,0)))</f>
        <v>001</v>
      </c>
      <c r="S151" s="292" t="str">
        <f>IF($B151="","",INDEX(POA_GC_2025!$K:$K,MATCH($B151,POA_GC_2025!$A:$A,0)))</f>
        <v>0000</v>
      </c>
      <c r="T151" s="292" t="str">
        <f>IF($B151="","",INDEX(POA_GC_2025!$L:$L,MATCH($B151,POA_GC_2025!$A:$A,0)))</f>
        <v>0000</v>
      </c>
      <c r="U151" s="299">
        <f t="shared" si="14"/>
        <v>0</v>
      </c>
      <c r="V151" s="299">
        <f t="shared" si="15"/>
        <v>0</v>
      </c>
      <c r="W151" s="669">
        <v>0</v>
      </c>
      <c r="X151" s="669">
        <v>0</v>
      </c>
      <c r="Y151" s="301">
        <v>0</v>
      </c>
      <c r="Z151" s="669">
        <v>0</v>
      </c>
      <c r="AA151" s="309"/>
      <c r="AB151" s="187">
        <v>35</v>
      </c>
      <c r="AC151" s="187"/>
      <c r="AD151" s="187"/>
      <c r="AE151" s="311">
        <f>IF($B151="","",INDEX(POA_GC_2025!$BD:$BD,MATCH($B151,POA_GC_2025!$A:$A,0)))</f>
        <v>3552360</v>
      </c>
      <c r="AF151" s="311">
        <v>0</v>
      </c>
      <c r="AG151" s="311">
        <f>IF($B151="","",INDEX(POA_GC_2025!$BD:$BD,MATCH($B151,POA_GC_2025!$A:$A,0)))</f>
        <v>3552360</v>
      </c>
      <c r="AH151" s="316" t="str">
        <f>IF($B151="","",INDEX(POA_GC_2025!$B:$B,MATCH($B151,POA_GC_2025!$A:$A,0)))</f>
        <v>HOSPITAL GENERAL DE CHONE</v>
      </c>
    </row>
    <row r="152" spans="1:34">
      <c r="A152" s="664" t="s">
        <v>2783</v>
      </c>
      <c r="B152" s="100" t="s">
        <v>2770</v>
      </c>
      <c r="C152" s="206" t="s">
        <v>2903</v>
      </c>
      <c r="D152" s="207">
        <v>46164</v>
      </c>
      <c r="E152" s="206" t="s">
        <v>2903</v>
      </c>
      <c r="F152" s="207">
        <v>46164</v>
      </c>
      <c r="G152" s="257" t="s">
        <v>349</v>
      </c>
      <c r="H152" s="289" t="str">
        <f>IF($B152="","",INDEX(POA_GC_2025!$O:$O,MATCH($B152,POA_GC_2025!$A:$A,0)))</f>
        <v>SIN PROYECTO</v>
      </c>
      <c r="I152" s="292" t="str">
        <f>IF($B152="","",INDEX(POA_GC_2025!$C:$C,MATCH($B152,POA_GC_2025!$A:$A,0)))</f>
        <v xml:space="preserve"> PAGO DE SERVICIOS PERSONALES POR DEVENGAMIENTO DE BECAS PROFESIONALES DE LA SALUD</v>
      </c>
      <c r="J152" s="293" t="str">
        <f>IF($B152="","",INDEX(POA_GC_2025!$B:$B,MATCH($B152,POA_GC_2025!$A:$A,0)))</f>
        <v>HOSPITAL GENERAL DE CHONE</v>
      </c>
      <c r="K152" s="294" t="str">
        <f>IF($B152="","",INDEX(POA_GC_2025!$E:$E,MATCH($B152,POA_GC_2025!$A:$A,0)))</f>
        <v>90</v>
      </c>
      <c r="L152" s="293" t="str">
        <f>IF($B152="","",INDEX(POA_GC_2025!$W:$W,MATCH($B152,POA_GC_2025!$A:$A,0)))</f>
        <v>DISTRIBUTIVOS DE SUELDOS Y SALARIOS DEL PERSONAL</v>
      </c>
      <c r="M152" s="293" t="str">
        <f>IF($B152="","",INDEX(POA_GC_2025!$F:$F,MATCH($B152,POA_GC_2025!$A:$A,0)))</f>
        <v>000</v>
      </c>
      <c r="N152" s="293" t="str">
        <f>IF($B152="","",INDEX(POA_GC_2025!$V:$V,MATCH($B152,POA_GC_2025!$A:$A,0)))</f>
        <v>COORDINAR LA ELABORACION DEL PRESUPUESTO INSTITUCIONAL, SU TRAMITE, EJECUCION Y REVISION Y CORRECTIVOS, GESTIONAR FONDOS, PREPARAR PROYECTOS ESPECIALES Y ADMINISTRAR LA POLITICA SALARIAL Y DE CONTRATACION INSTITUCIONAL DE ACUERDO A LA NORMATIVA VIGENTE</v>
      </c>
      <c r="O152" s="293" t="str">
        <f>IF($B152="","",INDEX(POA_GC_2025!$W:$W,MATCH($B152,POA_GC_2025!$A:$A,0)))</f>
        <v>DISTRIBUTIVOS DE SUELDOS Y SALARIOS DEL PERSONAL</v>
      </c>
      <c r="P152" s="292">
        <f>IF($B152="","",INDEX(POA_GC_2025!$H:$H,MATCH($B152,POA_GC_2025!$A:$A,0)))</f>
        <v>510516</v>
      </c>
      <c r="Q152" s="292" t="str">
        <f>IF($B152="","",INDEX(POA_GC_2025!$I:$I,MATCH($B152,POA_GC_2025!$A:$A,0)))</f>
        <v>1300</v>
      </c>
      <c r="R152" s="292" t="str">
        <f>IF($B152="","",INDEX(POA_GC_2025!$J:$J,MATCH($B152,POA_GC_2025!$A:$A,0)))</f>
        <v>001</v>
      </c>
      <c r="S152" s="292" t="str">
        <f>IF($B152="","",INDEX(POA_GC_2025!$K:$K,MATCH($B152,POA_GC_2025!$A:$A,0)))</f>
        <v>0000</v>
      </c>
      <c r="T152" s="292" t="str">
        <f>IF($B152="","",INDEX(POA_GC_2025!$L:$L,MATCH($B152,POA_GC_2025!$A:$A,0)))</f>
        <v>0000</v>
      </c>
      <c r="U152" s="299">
        <f t="shared" si="14"/>
        <v>0</v>
      </c>
      <c r="V152" s="299">
        <f t="shared" si="15"/>
        <v>0</v>
      </c>
      <c r="W152" s="669">
        <v>0</v>
      </c>
      <c r="X152" s="669">
        <v>0</v>
      </c>
      <c r="Y152" s="301">
        <v>0</v>
      </c>
      <c r="Z152" s="669">
        <v>0</v>
      </c>
      <c r="AA152" s="309"/>
      <c r="AB152" s="187">
        <v>36</v>
      </c>
      <c r="AC152" s="187"/>
      <c r="AD152" s="187"/>
      <c r="AE152" s="311">
        <f>IF($B152="","",INDEX(POA_GC_2025!$BD:$BD,MATCH($B152,POA_GC_2025!$A:$A,0)))</f>
        <v>63384</v>
      </c>
      <c r="AF152" s="311">
        <v>0</v>
      </c>
      <c r="AG152" s="311">
        <f>IF($B152="","",INDEX(POA_GC_2025!$BD:$BD,MATCH($B152,POA_GC_2025!$A:$A,0)))</f>
        <v>63384</v>
      </c>
      <c r="AH152" s="316" t="str">
        <f>IF($B152="","",INDEX(POA_GC_2025!$B:$B,MATCH($B152,POA_GC_2025!$A:$A,0)))</f>
        <v>HOSPITAL GENERAL DE CHONE</v>
      </c>
    </row>
    <row r="153" spans="1:34">
      <c r="A153" s="664" t="s">
        <v>2784</v>
      </c>
      <c r="B153" s="100" t="s">
        <v>2707</v>
      </c>
      <c r="C153" s="206" t="s">
        <v>2912</v>
      </c>
      <c r="D153" s="207">
        <v>46169</v>
      </c>
      <c r="E153" s="206" t="s">
        <v>2911</v>
      </c>
      <c r="F153" s="207">
        <v>46170</v>
      </c>
      <c r="G153" s="257" t="s">
        <v>349</v>
      </c>
      <c r="H153" s="289" t="str">
        <f>IF($B153="","",INDEX(POA_GC_2025!$O:$O,MATCH($B153,POA_GC_2025!$A:$A,0)))</f>
        <v>SIN PROYECTO</v>
      </c>
      <c r="I153" s="292" t="str">
        <f>IF($B153="","",INDEX(POA_GC_2025!$C:$C,MATCH($B153,POA_GC_2025!$A:$A,0)))</f>
        <v>ADQUISICION DEL SERVICIO DE  SEGURIDAD Y VIGILANCIA</v>
      </c>
      <c r="J153" s="293" t="str">
        <f>IF($B153="","",INDEX(POA_GC_2025!$B:$B,MATCH($B153,POA_GC_2025!$A:$A,0)))</f>
        <v>HOSPITAL GENERAL DE CHONE</v>
      </c>
      <c r="K153" s="294" t="str">
        <f>IF($B153="","",INDEX(POA_GC_2025!$E:$E,MATCH($B153,POA_GC_2025!$A:$A,0)))</f>
        <v>90</v>
      </c>
      <c r="L153" s="293" t="str">
        <f>IF($B153="","",INDEX(POA_GC_2025!$W:$W,MATCH($B153,POA_GC_2025!$A:$A,0)))</f>
        <v>SISTEMA DE INFORMACION DE SERVICIOS HOTELEROS Y GENERALES, LIMPIEZA, CARPINTERIA, ELECTRICIDAD, CONSEJERIA, ENTRE OTRAS</v>
      </c>
      <c r="M153" s="293" t="str">
        <f>IF($B153="","",INDEX(POA_GC_2025!$F:$F,MATCH($B153,POA_GC_2025!$A:$A,0)))</f>
        <v>000</v>
      </c>
      <c r="N153" s="293" t="str">
        <f>IF($B153="","",INDEX(POA_GC_2025!$V:$V,MATCH($B153,POA_GC_2025!$A:$A,0)))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PUBLCA</v>
      </c>
      <c r="O153" s="293" t="str">
        <f>IF($B153="","",INDEX(POA_GC_2025!$W:$W,MATCH($B153,POA_GC_2025!$A:$A,0)))</f>
        <v>SISTEMA DE INFORMACION DE SERVICIOS HOTELEROS Y GENERALES, LIMPIEZA, CARPINTERIA, ELECTRICIDAD, CONSEJERIA, ENTRE OTRAS</v>
      </c>
      <c r="P153" s="292">
        <f>IF($B153="","",INDEX(POA_GC_2025!$H:$H,MATCH($B153,POA_GC_2025!$A:$A,0)))</f>
        <v>530208</v>
      </c>
      <c r="Q153" s="292" t="str">
        <f>IF($B153="","",INDEX(POA_GC_2025!$I:$I,MATCH($B153,POA_GC_2025!$A:$A,0)))</f>
        <v>1303</v>
      </c>
      <c r="R153" s="292" t="str">
        <f>IF($B153="","",INDEX(POA_GC_2025!$J:$J,MATCH($B153,POA_GC_2025!$A:$A,0)))</f>
        <v>001</v>
      </c>
      <c r="S153" s="292" t="str">
        <f>IF($B153="","",INDEX(POA_GC_2025!$K:$K,MATCH($B153,POA_GC_2025!$A:$A,0)))</f>
        <v>0000</v>
      </c>
      <c r="T153" s="292" t="str">
        <f>IF($B153="","",INDEX(POA_GC_2025!$L:$L,MATCH($B153,POA_GC_2025!$A:$A,0)))</f>
        <v>0000</v>
      </c>
      <c r="U153" s="299">
        <f t="shared" si="14"/>
        <v>0</v>
      </c>
      <c r="V153" s="299">
        <f t="shared" si="15"/>
        <v>27144</v>
      </c>
      <c r="W153" s="669">
        <v>0</v>
      </c>
      <c r="X153" s="669">
        <v>0</v>
      </c>
      <c r="Y153" s="669">
        <v>27144</v>
      </c>
      <c r="Z153" s="669">
        <v>0</v>
      </c>
      <c r="AA153" s="309" t="s">
        <v>41</v>
      </c>
      <c r="AB153" s="187">
        <v>37</v>
      </c>
      <c r="AC153" s="187"/>
      <c r="AD153" s="187"/>
      <c r="AE153" s="311">
        <f>IF($B153="","",INDEX(POA_GC_2025!$BD:$BD,MATCH($B153,POA_GC_2025!$A:$A,0)))</f>
        <v>26928.299999999988</v>
      </c>
      <c r="AF153" s="311">
        <v>0</v>
      </c>
      <c r="AG153" s="311">
        <f>IF($B153="","",INDEX(POA_GC_2025!$BD:$BD,MATCH($B153,POA_GC_2025!$A:$A,0)))</f>
        <v>26928.299999999988</v>
      </c>
      <c r="AH153" s="316" t="str">
        <f>IF($B153="","",INDEX(POA_GC_2025!$B:$B,MATCH($B153,POA_GC_2025!$A:$A,0)))</f>
        <v>HOSPITAL GENERAL DE CHONE</v>
      </c>
    </row>
    <row r="154" spans="1:34">
      <c r="A154" s="664" t="s">
        <v>2784</v>
      </c>
      <c r="B154" s="100" t="s">
        <v>2718</v>
      </c>
      <c r="C154" s="206" t="s">
        <v>2912</v>
      </c>
      <c r="D154" s="207">
        <v>46169</v>
      </c>
      <c r="E154" s="206" t="s">
        <v>2911</v>
      </c>
      <c r="F154" s="207">
        <v>46170</v>
      </c>
      <c r="G154" s="257" t="s">
        <v>349</v>
      </c>
      <c r="H154" s="289" t="str">
        <f>IF($B154="","",INDEX(POA_GC_2025!$O:$O,MATCH($B154,POA_GC_2025!$A:$A,0)))</f>
        <v>SIN PROYECTO</v>
      </c>
      <c r="I154" s="292" t="str">
        <f>IF($B154="","",INDEX(POA_GC_2025!$C:$C,MATCH($B154,POA_GC_2025!$A:$A,0)))</f>
        <v>ADQUISICION DE SERVICIO EXTERNALIZADO DE ALIMENTACION</v>
      </c>
      <c r="J154" s="293" t="str">
        <f>IF($B154="","",INDEX(POA_GC_2025!$B:$B,MATCH($B154,POA_GC_2025!$A:$A,0)))</f>
        <v>HOSPITAL GENERAL DE CHONE</v>
      </c>
      <c r="K154" s="294" t="str">
        <f>IF($B154="","",INDEX(POA_GC_2025!$E:$E,MATCH($B154,POA_GC_2025!$A:$A,0)))</f>
        <v>90</v>
      </c>
      <c r="L154" s="293" t="str">
        <f>IF($B154="","",INDEX(POA_GC_2025!$W:$W,MATCH($B154,POA_GC_2025!$A:$A,0)))</f>
        <v>SISTEMA DE INFORMACION DE SERVICIOS HOTELEROS Y GENERALES, LIMPIEZA, CARPINTERIA, ELECTRICIDAD, CONSEJERIA, ENTRE OTRAS</v>
      </c>
      <c r="M154" s="293" t="str">
        <f>IF($B154="","",INDEX(POA_GC_2025!$F:$F,MATCH($B154,POA_GC_2025!$A:$A,0)))</f>
        <v>000</v>
      </c>
      <c r="N154" s="293" t="str">
        <f>IF($B154="","",INDEX(POA_GC_2025!$V:$V,MATCH($B154,POA_GC_2025!$A:$A,0)))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154" s="293" t="str">
        <f>IF($B154="","",INDEX(POA_GC_2025!$W:$W,MATCH($B154,POA_GC_2025!$A:$A,0)))</f>
        <v>SISTEMA DE INFORMACION DE SERVICIOS HOTELEROS Y GENERALES, LIMPIEZA, CARPINTERIA, ELECTRICIDAD, CONSEJERIA, ENTRE OTRAS</v>
      </c>
      <c r="P154" s="292">
        <f>IF($B154="","",INDEX(POA_GC_2025!$H:$H,MATCH($B154,POA_GC_2025!$A:$A,0)))</f>
        <v>530235</v>
      </c>
      <c r="Q154" s="292" t="str">
        <f>IF($B154="","",INDEX(POA_GC_2025!$I:$I,MATCH($B154,POA_GC_2025!$A:$A,0)))</f>
        <v>1303</v>
      </c>
      <c r="R154" s="292" t="str">
        <f>IF($B154="","",INDEX(POA_GC_2025!$J:$J,MATCH($B154,POA_GC_2025!$A:$A,0)))</f>
        <v>001</v>
      </c>
      <c r="S154" s="292" t="str">
        <f>IF($B154="","",INDEX(POA_GC_2025!$K:$K,MATCH($B154,POA_GC_2025!$A:$A,0)))</f>
        <v>0000</v>
      </c>
      <c r="T154" s="292" t="str">
        <f>IF($B154="","",INDEX(POA_GC_2025!$L:$L,MATCH($B154,POA_GC_2025!$A:$A,0)))</f>
        <v>0000</v>
      </c>
      <c r="U154" s="299">
        <f t="shared" si="14"/>
        <v>0</v>
      </c>
      <c r="V154" s="299">
        <f t="shared" si="15"/>
        <v>70000</v>
      </c>
      <c r="W154" s="669">
        <v>0</v>
      </c>
      <c r="X154" s="669">
        <v>0</v>
      </c>
      <c r="Y154" s="669">
        <v>70000</v>
      </c>
      <c r="Z154" s="669">
        <v>0</v>
      </c>
      <c r="AA154" s="309" t="s">
        <v>41</v>
      </c>
      <c r="AB154" s="187">
        <v>37</v>
      </c>
      <c r="AC154" s="187"/>
      <c r="AD154" s="187"/>
      <c r="AE154" s="311">
        <f>IF($B154="","",INDEX(POA_GC_2025!$BD:$BD,MATCH($B154,POA_GC_2025!$A:$A,0)))</f>
        <v>74380.520000000019</v>
      </c>
      <c r="AF154" s="311">
        <v>0</v>
      </c>
      <c r="AG154" s="311">
        <f>IF($B154="","",INDEX(POA_GC_2025!$BD:$BD,MATCH($B154,POA_GC_2025!$A:$A,0)))</f>
        <v>74380.520000000019</v>
      </c>
      <c r="AH154" s="316" t="str">
        <f>IF($B154="","",INDEX(POA_GC_2025!$B:$B,MATCH($B154,POA_GC_2025!$A:$A,0)))</f>
        <v>HOSPITAL GENERAL DE CHONE</v>
      </c>
    </row>
    <row r="155" spans="1:34">
      <c r="A155" s="664" t="s">
        <v>2784</v>
      </c>
      <c r="B155" s="100" t="s">
        <v>2731</v>
      </c>
      <c r="C155" s="206" t="s">
        <v>2912</v>
      </c>
      <c r="D155" s="207">
        <v>46169</v>
      </c>
      <c r="E155" s="206" t="s">
        <v>2911</v>
      </c>
      <c r="F155" s="207">
        <v>46170</v>
      </c>
      <c r="G155" s="257" t="s">
        <v>349</v>
      </c>
      <c r="H155" s="289" t="str">
        <f>IF($B155="","",INDEX(POA_GC_2025!$O:$O,MATCH($B155,POA_GC_2025!$A:$A,0)))</f>
        <v>SIN PROYECTO</v>
      </c>
      <c r="I155" s="292" t="str">
        <f>IF($B155="","",INDEX(POA_GC_2025!$C:$C,MATCH($B155,POA_GC_2025!$A:$A,0)))</f>
        <v>ADQUISICION DE MATERIALES DE ASEO</v>
      </c>
      <c r="J155" s="293" t="str">
        <f>IF($B155="","",INDEX(POA_GC_2025!$B:$B,MATCH($B155,POA_GC_2025!$A:$A,0)))</f>
        <v>HOSPITAL GENERAL DE CHONE</v>
      </c>
      <c r="K155" s="294" t="str">
        <f>IF($B155="","",INDEX(POA_GC_2025!$E:$E,MATCH($B155,POA_GC_2025!$A:$A,0)))</f>
        <v>90</v>
      </c>
      <c r="L155" s="293" t="str">
        <f>IF($B155="","",INDEX(POA_GC_2025!$W:$W,MATCH($B155,POA_GC_2025!$A:$A,0)))</f>
        <v>INFORME  DE INGRESOS Y EGRESOS DE SUMINISTROS Y MATERIALES</v>
      </c>
      <c r="M155" s="293" t="str">
        <f>IF($B155="","",INDEX(POA_GC_2025!$F:$F,MATCH($B155,POA_GC_2025!$A:$A,0)))</f>
        <v>000</v>
      </c>
      <c r="N155" s="293" t="str">
        <f>IF($B155="","",INDEX(POA_GC_2025!$V:$V,MATCH($B155,POA_GC_2025!$A:$A,0)))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O155" s="293" t="str">
        <f>IF($B155="","",INDEX(POA_GC_2025!$W:$W,MATCH($B155,POA_GC_2025!$A:$A,0)))</f>
        <v>INFORME  DE INGRESOS Y EGRESOS DE SUMINISTROS Y MATERIALES</v>
      </c>
      <c r="P155" s="292">
        <f>IF($B155="","",INDEX(POA_GC_2025!$H:$H,MATCH($B155,POA_GC_2025!$A:$A,0)))</f>
        <v>530805</v>
      </c>
      <c r="Q155" s="292" t="str">
        <f>IF($B155="","",INDEX(POA_GC_2025!$I:$I,MATCH($B155,POA_GC_2025!$A:$A,0)))</f>
        <v>1303</v>
      </c>
      <c r="R155" s="292" t="str">
        <f>IF($B155="","",INDEX(POA_GC_2025!$J:$J,MATCH($B155,POA_GC_2025!$A:$A,0)))</f>
        <v>001</v>
      </c>
      <c r="S155" s="292" t="str">
        <f>IF($B155="","",INDEX(POA_GC_2025!$K:$K,MATCH($B155,POA_GC_2025!$A:$A,0)))</f>
        <v>0000</v>
      </c>
      <c r="T155" s="292" t="str">
        <f>IF($B155="","",INDEX(POA_GC_2025!$L:$L,MATCH($B155,POA_GC_2025!$A:$A,0)))</f>
        <v>0000</v>
      </c>
      <c r="U155" s="299">
        <f t="shared" si="14"/>
        <v>97144</v>
      </c>
      <c r="V155" s="299">
        <f t="shared" si="15"/>
        <v>0</v>
      </c>
      <c r="W155" s="669">
        <v>97144</v>
      </c>
      <c r="X155" s="669">
        <v>0</v>
      </c>
      <c r="Y155" s="669">
        <v>0</v>
      </c>
      <c r="Z155" s="669">
        <v>0</v>
      </c>
      <c r="AA155" s="309" t="s">
        <v>41</v>
      </c>
      <c r="AB155" s="187">
        <v>37</v>
      </c>
      <c r="AC155" s="187"/>
      <c r="AD155" s="187"/>
      <c r="AE155" s="311">
        <f>IF($B155="","",INDEX(POA_GC_2025!$BD:$BD,MATCH($B155,POA_GC_2025!$A:$A,0)))</f>
        <v>97144.000000000015</v>
      </c>
      <c r="AF155" s="311">
        <v>0</v>
      </c>
      <c r="AG155" s="311">
        <f>IF($B155="","",INDEX(POA_GC_2025!$BD:$BD,MATCH($B155,POA_GC_2025!$A:$A,0)))</f>
        <v>97144.000000000015</v>
      </c>
      <c r="AH155" s="316" t="str">
        <f>IF($B155="","",INDEX(POA_GC_2025!$B:$B,MATCH($B155,POA_GC_2025!$A:$A,0)))</f>
        <v>HOSPITAL GENERAL DE CHONE</v>
      </c>
    </row>
    <row r="156" spans="1:34">
      <c r="A156" s="664"/>
      <c r="B156" s="189"/>
      <c r="C156" s="257"/>
      <c r="D156" s="290"/>
      <c r="E156" s="257"/>
      <c r="F156" s="290"/>
      <c r="G156" s="257"/>
      <c r="H156" s="289" t="str">
        <f>IF($B156="","",INDEX(POA_GC_2025!$O:$O,MATCH($B156,POA_GC_2025!$A:$A,0)))</f>
        <v/>
      </c>
      <c r="I156" s="292" t="str">
        <f>IF($B156="","",INDEX(POA_GC_2025!$C:$C,MATCH($B156,POA_GC_2025!$A:$A,0)))</f>
        <v/>
      </c>
      <c r="J156" s="293" t="str">
        <f>IF($B156="","",INDEX(POA_GC_2025!$B:$B,MATCH($B156,POA_GC_2025!$A:$A,0)))</f>
        <v/>
      </c>
      <c r="K156" s="294" t="str">
        <f>IF($B156="","",INDEX(POA_GC_2025!$E:$E,MATCH($B156,POA_GC_2025!$A:$A,0)))</f>
        <v/>
      </c>
      <c r="L156" s="293" t="str">
        <f>IF($B156="","",INDEX(POA_GC_2025!$W:$W,MATCH($B156,POA_GC_2025!$A:$A,0)))</f>
        <v/>
      </c>
      <c r="M156" s="293" t="str">
        <f>IF($B156="","",INDEX(POA_GC_2025!$F:$F,MATCH($B156,POA_GC_2025!$A:$A,0)))</f>
        <v/>
      </c>
      <c r="N156" s="293" t="str">
        <f>IF($B156="","",INDEX(POA_GC_2025!$V:$V,MATCH($B156,POA_GC_2025!$A:$A,0)))</f>
        <v/>
      </c>
      <c r="O156" s="293" t="str">
        <f>IF($B156="","",INDEX(POA_GC_2025!$W:$W,MATCH($B156,POA_GC_2025!$A:$A,0)))</f>
        <v/>
      </c>
      <c r="P156" s="292" t="str">
        <f>IF($B156="","",INDEX(POA_GC_2025!$H:$H,MATCH($B156,POA_GC_2025!$A:$A,0)))</f>
        <v/>
      </c>
      <c r="Q156" s="292" t="str">
        <f>IF($B156="","",INDEX(POA_GC_2025!$I:$I,MATCH($B156,POA_GC_2025!$A:$A,0)))</f>
        <v/>
      </c>
      <c r="R156" s="292" t="str">
        <f>IF($B156="","",INDEX(POA_GC_2025!$J:$J,MATCH($B156,POA_GC_2025!$A:$A,0)))</f>
        <v/>
      </c>
      <c r="S156" s="292" t="str">
        <f>IF($B156="","",INDEX(POA_GC_2025!$K:$K,MATCH($B156,POA_GC_2025!$A:$A,0)))</f>
        <v/>
      </c>
      <c r="T156" s="292" t="str">
        <f>IF($B156="","",INDEX(POA_GC_2025!$L:$L,MATCH($B156,POA_GC_2025!$A:$A,0)))</f>
        <v/>
      </c>
      <c r="U156" s="299">
        <f t="shared" si="14"/>
        <v>0</v>
      </c>
      <c r="V156" s="299">
        <f t="shared" si="15"/>
        <v>0</v>
      </c>
      <c r="W156" s="669"/>
      <c r="X156" s="187"/>
      <c r="Y156" s="669"/>
      <c r="Z156" s="187"/>
      <c r="AA156" s="309"/>
      <c r="AB156" s="187"/>
      <c r="AC156" s="187"/>
      <c r="AD156" s="187"/>
      <c r="AE156" s="311" t="str">
        <f>IF($B156="","",INDEX(POA_GC_2025!$BD:$BD,MATCH($B156,POA_GC_2025!$A:$A,0)))</f>
        <v/>
      </c>
      <c r="AF156" s="311">
        <v>0</v>
      </c>
      <c r="AG156" s="311" t="str">
        <f>IF($B156="","",INDEX(POA_GC_2025!$BD:$BD,MATCH($B156,POA_GC_2025!$A:$A,0)))</f>
        <v/>
      </c>
      <c r="AH156" s="316" t="str">
        <f>IF($B156="","",INDEX(POA_GC_2025!$B:$B,MATCH($B156,POA_GC_2025!$A:$A,0)))</f>
        <v/>
      </c>
    </row>
    <row r="157" spans="1:34">
      <c r="A157" s="664"/>
      <c r="B157" s="189"/>
      <c r="C157" s="257"/>
      <c r="D157" s="290"/>
      <c r="E157" s="257"/>
      <c r="F157" s="290"/>
      <c r="G157" s="257"/>
      <c r="H157" s="289" t="str">
        <f>IF($B157="","",INDEX(POA_GC_2025!$O:$O,MATCH($B157,POA_GC_2025!$A:$A,0)))</f>
        <v/>
      </c>
      <c r="I157" s="292" t="str">
        <f>IF($B157="","",INDEX(POA_GC_2025!$C:$C,MATCH($B157,POA_GC_2025!$A:$A,0)))</f>
        <v/>
      </c>
      <c r="J157" s="293" t="str">
        <f>IF($B157="","",INDEX(POA_GC_2025!$B:$B,MATCH($B157,POA_GC_2025!$A:$A,0)))</f>
        <v/>
      </c>
      <c r="K157" s="294" t="str">
        <f>IF($B157="","",INDEX(POA_GC_2025!$E:$E,MATCH($B157,POA_GC_2025!$A:$A,0)))</f>
        <v/>
      </c>
      <c r="L157" s="293" t="str">
        <f>IF($B157="","",INDEX(POA_GC_2025!$W:$W,MATCH($B157,POA_GC_2025!$A:$A,0)))</f>
        <v/>
      </c>
      <c r="M157" s="293" t="str">
        <f>IF($B157="","",INDEX(POA_GC_2025!$F:$F,MATCH($B157,POA_GC_2025!$A:$A,0)))</f>
        <v/>
      </c>
      <c r="N157" s="293" t="str">
        <f>IF($B157="","",INDEX(POA_GC_2025!$V:$V,MATCH($B157,POA_GC_2025!$A:$A,0)))</f>
        <v/>
      </c>
      <c r="O157" s="293" t="str">
        <f>IF($B157="","",INDEX(POA_GC_2025!$W:$W,MATCH($B157,POA_GC_2025!$A:$A,0)))</f>
        <v/>
      </c>
      <c r="P157" s="292" t="str">
        <f>IF($B157="","",INDEX(POA_GC_2025!$H:$H,MATCH($B157,POA_GC_2025!$A:$A,0)))</f>
        <v/>
      </c>
      <c r="Q157" s="292" t="str">
        <f>IF($B157="","",INDEX(POA_GC_2025!$I:$I,MATCH($B157,POA_GC_2025!$A:$A,0)))</f>
        <v/>
      </c>
      <c r="R157" s="292" t="str">
        <f>IF($B157="","",INDEX(POA_GC_2025!$J:$J,MATCH($B157,POA_GC_2025!$A:$A,0)))</f>
        <v/>
      </c>
      <c r="S157" s="292" t="str">
        <f>IF($B157="","",INDEX(POA_GC_2025!$K:$K,MATCH($B157,POA_GC_2025!$A:$A,0)))</f>
        <v/>
      </c>
      <c r="T157" s="292" t="str">
        <f>IF($B157="","",INDEX(POA_GC_2025!$L:$L,MATCH($B157,POA_GC_2025!$A:$A,0)))</f>
        <v/>
      </c>
      <c r="U157" s="299">
        <f t="shared" si="14"/>
        <v>0</v>
      </c>
      <c r="V157" s="299">
        <f t="shared" si="15"/>
        <v>0</v>
      </c>
      <c r="W157" s="669"/>
      <c r="X157" s="187"/>
      <c r="Y157" s="301"/>
      <c r="Z157" s="187"/>
      <c r="AA157" s="309"/>
      <c r="AB157" s="187"/>
      <c r="AC157" s="187"/>
      <c r="AD157" s="187"/>
      <c r="AE157" s="311" t="str">
        <f>IF($B157="","",INDEX(POA_GC_2025!$BD:$BD,MATCH($B157,POA_GC_2025!$A:$A,0)))</f>
        <v/>
      </c>
      <c r="AF157" s="311">
        <v>0</v>
      </c>
      <c r="AG157" s="311" t="str">
        <f>IF($B157="","",INDEX(POA_GC_2025!$BD:$BD,MATCH($B157,POA_GC_2025!$A:$A,0)))</f>
        <v/>
      </c>
      <c r="AH157" s="316" t="str">
        <f>IF($B157="","",INDEX(POA_GC_2025!$B:$B,MATCH($B157,POA_GC_2025!$A:$A,0)))</f>
        <v/>
      </c>
    </row>
    <row r="158" spans="1:34">
      <c r="A158" s="664"/>
      <c r="B158" s="189"/>
      <c r="C158" s="257"/>
      <c r="D158" s="290"/>
      <c r="E158" s="257"/>
      <c r="F158" s="290"/>
      <c r="G158" s="257"/>
      <c r="H158" s="289" t="str">
        <f>IF($B158="","",INDEX(POA_GC_2025!$O:$O,MATCH($B158,POA_GC_2025!$A:$A,0)))</f>
        <v/>
      </c>
      <c r="I158" s="292" t="str">
        <f>IF($B158="","",INDEX(POA_GC_2025!$C:$C,MATCH($B158,POA_GC_2025!$A:$A,0)))</f>
        <v/>
      </c>
      <c r="J158" s="293" t="str">
        <f>IF($B158="","",INDEX(POA_GC_2025!$B:$B,MATCH($B158,POA_GC_2025!$A:$A,0)))</f>
        <v/>
      </c>
      <c r="K158" s="294" t="str">
        <f>IF($B158="","",INDEX(POA_GC_2025!$E:$E,MATCH($B158,POA_GC_2025!$A:$A,0)))</f>
        <v/>
      </c>
      <c r="L158" s="293" t="str">
        <f>IF($B158="","",INDEX(POA_GC_2025!$W:$W,MATCH($B158,POA_GC_2025!$A:$A,0)))</f>
        <v/>
      </c>
      <c r="M158" s="293" t="str">
        <f>IF($B158="","",INDEX(POA_GC_2025!$F:$F,MATCH($B158,POA_GC_2025!$A:$A,0)))</f>
        <v/>
      </c>
      <c r="N158" s="293" t="str">
        <f>IF($B158="","",INDEX(POA_GC_2025!$V:$V,MATCH($B158,POA_GC_2025!$A:$A,0)))</f>
        <v/>
      </c>
      <c r="O158" s="293" t="str">
        <f>IF($B158="","",INDEX(POA_GC_2025!$W:$W,MATCH($B158,POA_GC_2025!$A:$A,0)))</f>
        <v/>
      </c>
      <c r="P158" s="292" t="str">
        <f>IF($B158="","",INDEX(POA_GC_2025!$H:$H,MATCH($B158,POA_GC_2025!$A:$A,0)))</f>
        <v/>
      </c>
      <c r="Q158" s="292" t="str">
        <f>IF($B158="","",INDEX(POA_GC_2025!$I:$I,MATCH($B158,POA_GC_2025!$A:$A,0)))</f>
        <v/>
      </c>
      <c r="R158" s="292" t="str">
        <f>IF($B158="","",INDEX(POA_GC_2025!$J:$J,MATCH($B158,POA_GC_2025!$A:$A,0)))</f>
        <v/>
      </c>
      <c r="S158" s="292" t="str">
        <f>IF($B158="","",INDEX(POA_GC_2025!$K:$K,MATCH($B158,POA_GC_2025!$A:$A,0)))</f>
        <v/>
      </c>
      <c r="T158" s="292" t="str">
        <f>IF($B158="","",INDEX(POA_GC_2025!$L:$L,MATCH($B158,POA_GC_2025!$A:$A,0)))</f>
        <v/>
      </c>
      <c r="U158" s="299">
        <f t="shared" si="14"/>
        <v>0</v>
      </c>
      <c r="V158" s="299">
        <f t="shared" si="15"/>
        <v>0</v>
      </c>
      <c r="W158" s="312"/>
      <c r="X158" s="187"/>
      <c r="Y158" s="301"/>
      <c r="Z158" s="187"/>
      <c r="AA158" s="309"/>
      <c r="AB158" s="187"/>
      <c r="AC158" s="187"/>
      <c r="AD158" s="187"/>
      <c r="AE158" s="311" t="str">
        <f>IF($B158="","",INDEX(POA_GC_2025!$BD:$BD,MATCH($B158,POA_GC_2025!$A:$A,0)))</f>
        <v/>
      </c>
      <c r="AF158" s="311">
        <v>0</v>
      </c>
      <c r="AG158" s="311" t="str">
        <f>IF($B158="","",INDEX(POA_GC_2025!$BD:$BD,MATCH($B158,POA_GC_2025!$A:$A,0)))</f>
        <v/>
      </c>
      <c r="AH158" s="316" t="str">
        <f>IF($B158="","",INDEX(POA_GC_2025!$B:$B,MATCH($B158,POA_GC_2025!$A:$A,0)))</f>
        <v/>
      </c>
    </row>
    <row r="159" spans="1:34">
      <c r="A159" s="664"/>
      <c r="B159" s="189"/>
      <c r="C159" s="257"/>
      <c r="D159" s="290"/>
      <c r="E159" s="257"/>
      <c r="F159" s="290"/>
      <c r="G159" s="257"/>
      <c r="H159" s="289" t="str">
        <f>IF($B159="","",INDEX(POA_GC_2025!$O:$O,MATCH($B159,POA_GC_2025!$A:$A,0)))</f>
        <v/>
      </c>
      <c r="I159" s="292" t="str">
        <f>IF($B159="","",INDEX(POA_GC_2025!$C:$C,MATCH($B159,POA_GC_2025!$A:$A,0)))</f>
        <v/>
      </c>
      <c r="J159" s="293" t="str">
        <f>IF($B159="","",INDEX(POA_GC_2025!$B:$B,MATCH($B159,POA_GC_2025!$A:$A,0)))</f>
        <v/>
      </c>
      <c r="K159" s="294" t="str">
        <f>IF($B159="","",INDEX(POA_GC_2025!$E:$E,MATCH($B159,POA_GC_2025!$A:$A,0)))</f>
        <v/>
      </c>
      <c r="L159" s="293" t="str">
        <f>IF($B159="","",INDEX(POA_GC_2025!$W:$W,MATCH($B159,POA_GC_2025!$A:$A,0)))</f>
        <v/>
      </c>
      <c r="M159" s="293" t="str">
        <f>IF($B159="","",INDEX(POA_GC_2025!$F:$F,MATCH($B159,POA_GC_2025!$A:$A,0)))</f>
        <v/>
      </c>
      <c r="N159" s="293" t="str">
        <f>IF($B159="","",INDEX(POA_GC_2025!$V:$V,MATCH($B159,POA_GC_2025!$A:$A,0)))</f>
        <v/>
      </c>
      <c r="O159" s="293" t="str">
        <f>IF($B159="","",INDEX(POA_GC_2025!$W:$W,MATCH($B159,POA_GC_2025!$A:$A,0)))</f>
        <v/>
      </c>
      <c r="P159" s="292" t="str">
        <f>IF($B159="","",INDEX(POA_GC_2025!$H:$H,MATCH($B159,POA_GC_2025!$A:$A,0)))</f>
        <v/>
      </c>
      <c r="Q159" s="292" t="str">
        <f>IF($B159="","",INDEX(POA_GC_2025!$I:$I,MATCH($B159,POA_GC_2025!$A:$A,0)))</f>
        <v/>
      </c>
      <c r="R159" s="292" t="str">
        <f>IF($B159="","",INDEX(POA_GC_2025!$J:$J,MATCH($B159,POA_GC_2025!$A:$A,0)))</f>
        <v/>
      </c>
      <c r="S159" s="292" t="str">
        <f>IF($B159="","",INDEX(POA_GC_2025!$K:$K,MATCH($B159,POA_GC_2025!$A:$A,0)))</f>
        <v/>
      </c>
      <c r="T159" s="292" t="str">
        <f>IF($B159="","",INDEX(POA_GC_2025!$L:$L,MATCH($B159,POA_GC_2025!$A:$A,0)))</f>
        <v/>
      </c>
      <c r="U159" s="299">
        <f t="shared" si="14"/>
        <v>0</v>
      </c>
      <c r="V159" s="299">
        <f t="shared" si="15"/>
        <v>0</v>
      </c>
      <c r="W159" s="187"/>
      <c r="X159" s="187"/>
      <c r="Y159" s="301"/>
      <c r="Z159" s="187"/>
      <c r="AA159" s="309"/>
      <c r="AB159" s="187"/>
      <c r="AC159" s="187"/>
      <c r="AD159" s="187"/>
      <c r="AE159" s="311" t="str">
        <f>IF($B159="","",INDEX(POA_GC_2025!$BD:$BD,MATCH($B159,POA_GC_2025!$A:$A,0)))</f>
        <v/>
      </c>
      <c r="AF159" s="311">
        <v>0</v>
      </c>
      <c r="AG159" s="311" t="str">
        <f>IF($B159="","",INDEX(POA_GC_2025!$BD:$BD,MATCH($B159,POA_GC_2025!$A:$A,0)))</f>
        <v/>
      </c>
      <c r="AH159" s="316" t="str">
        <f>IF($B159="","",INDEX(POA_GC_2025!$B:$B,MATCH($B159,POA_GC_2025!$A:$A,0)))</f>
        <v/>
      </c>
    </row>
    <row r="160" spans="1:34">
      <c r="A160" s="664"/>
      <c r="B160" s="189"/>
      <c r="C160" s="257"/>
      <c r="D160" s="290"/>
      <c r="E160" s="257"/>
      <c r="F160" s="290"/>
      <c r="G160" s="257"/>
      <c r="H160" s="289" t="str">
        <f>IF($B160="","",INDEX(POA_GC_2025!$O:$O,MATCH($B160,POA_GC_2025!$A:$A,0)))</f>
        <v/>
      </c>
      <c r="I160" s="292" t="str">
        <f>IF($B160="","",INDEX(POA_GC_2025!$C:$C,MATCH($B160,POA_GC_2025!$A:$A,0)))</f>
        <v/>
      </c>
      <c r="J160" s="293" t="str">
        <f>IF($B160="","",INDEX(POA_GC_2025!$B:$B,MATCH($B160,POA_GC_2025!$A:$A,0)))</f>
        <v/>
      </c>
      <c r="K160" s="294" t="str">
        <f>IF($B160="","",INDEX(POA_GC_2025!$E:$E,MATCH($B160,POA_GC_2025!$A:$A,0)))</f>
        <v/>
      </c>
      <c r="L160" s="293" t="str">
        <f>IF($B160="","",INDEX(POA_GC_2025!$W:$W,MATCH($B160,POA_GC_2025!$A:$A,0)))</f>
        <v/>
      </c>
      <c r="M160" s="293" t="str">
        <f>IF($B160="","",INDEX(POA_GC_2025!$F:$F,MATCH($B160,POA_GC_2025!$A:$A,0)))</f>
        <v/>
      </c>
      <c r="N160" s="293" t="str">
        <f>IF($B160="","",INDEX(POA_GC_2025!$V:$V,MATCH($B160,POA_GC_2025!$A:$A,0)))</f>
        <v/>
      </c>
      <c r="O160" s="293" t="str">
        <f>IF($B160="","",INDEX(POA_GC_2025!$W:$W,MATCH($B160,POA_GC_2025!$A:$A,0)))</f>
        <v/>
      </c>
      <c r="P160" s="292" t="str">
        <f>IF($B160="","",INDEX(POA_GC_2025!$H:$H,MATCH($B160,POA_GC_2025!$A:$A,0)))</f>
        <v/>
      </c>
      <c r="Q160" s="292" t="str">
        <f>IF($B160="","",INDEX(POA_GC_2025!$I:$I,MATCH($B160,POA_GC_2025!$A:$A,0)))</f>
        <v/>
      </c>
      <c r="R160" s="292" t="str">
        <f>IF($B160="","",INDEX(POA_GC_2025!$J:$J,MATCH($B160,POA_GC_2025!$A:$A,0)))</f>
        <v/>
      </c>
      <c r="S160" s="292" t="str">
        <f>IF($B160="","",INDEX(POA_GC_2025!$K:$K,MATCH($B160,POA_GC_2025!$A:$A,0)))</f>
        <v/>
      </c>
      <c r="T160" s="292" t="str">
        <f>IF($B160="","",INDEX(POA_GC_2025!$L:$L,MATCH($B160,POA_GC_2025!$A:$A,0)))</f>
        <v/>
      </c>
      <c r="U160" s="299">
        <f t="shared" si="14"/>
        <v>0</v>
      </c>
      <c r="V160" s="299">
        <f t="shared" si="15"/>
        <v>0</v>
      </c>
      <c r="W160" s="312"/>
      <c r="X160" s="187"/>
      <c r="Y160" s="301"/>
      <c r="Z160" s="187"/>
      <c r="AA160" s="309"/>
      <c r="AB160" s="187"/>
      <c r="AC160" s="187"/>
      <c r="AD160" s="187"/>
      <c r="AE160" s="311" t="str">
        <f>IF($B160="","",INDEX(POA_GC_2025!$BD:$BD,MATCH($B160,POA_GC_2025!$A:$A,0)))</f>
        <v/>
      </c>
      <c r="AF160" s="311">
        <v>0</v>
      </c>
      <c r="AG160" s="311" t="str">
        <f>IF($B160="","",INDEX(POA_GC_2025!$BD:$BD,MATCH($B160,POA_GC_2025!$A:$A,0)))</f>
        <v/>
      </c>
      <c r="AH160" s="316" t="str">
        <f>IF($B160="","",INDEX(POA_GC_2025!$B:$B,MATCH($B160,POA_GC_2025!$A:$A,0)))</f>
        <v/>
      </c>
    </row>
    <row r="161" spans="1:34">
      <c r="A161" s="664"/>
      <c r="B161" s="189"/>
      <c r="C161" s="257"/>
      <c r="D161" s="290"/>
      <c r="E161" s="257"/>
      <c r="F161" s="290"/>
      <c r="G161" s="257"/>
      <c r="H161" s="289" t="str">
        <f>IF($B161="","",INDEX(POA_GC_2025!$O:$O,MATCH($B161,POA_GC_2025!$A:$A,0)))</f>
        <v/>
      </c>
      <c r="I161" s="292" t="str">
        <f>IF($B161="","",INDEX(POA_GC_2025!$C:$C,MATCH($B161,POA_GC_2025!$A:$A,0)))</f>
        <v/>
      </c>
      <c r="J161" s="293" t="str">
        <f>IF($B161="","",INDEX(POA_GC_2025!$B:$B,MATCH($B161,POA_GC_2025!$A:$A,0)))</f>
        <v/>
      </c>
      <c r="K161" s="294" t="str">
        <f>IF($B161="","",INDEX(POA_GC_2025!$E:$E,MATCH($B161,POA_GC_2025!$A:$A,0)))</f>
        <v/>
      </c>
      <c r="L161" s="293" t="str">
        <f>IF($B161="","",INDEX(POA_GC_2025!$W:$W,MATCH($B161,POA_GC_2025!$A:$A,0)))</f>
        <v/>
      </c>
      <c r="M161" s="293" t="str">
        <f>IF($B161="","",INDEX(POA_GC_2025!$F:$F,MATCH($B161,POA_GC_2025!$A:$A,0)))</f>
        <v/>
      </c>
      <c r="N161" s="293" t="str">
        <f>IF($B161="","",INDEX(POA_GC_2025!$V:$V,MATCH($B161,POA_GC_2025!$A:$A,0)))</f>
        <v/>
      </c>
      <c r="O161" s="293" t="str">
        <f>IF($B161="","",INDEX(POA_GC_2025!$W:$W,MATCH($B161,POA_GC_2025!$A:$A,0)))</f>
        <v/>
      </c>
      <c r="P161" s="292" t="str">
        <f>IF($B161="","",INDEX(POA_GC_2025!$H:$H,MATCH($B161,POA_GC_2025!$A:$A,0)))</f>
        <v/>
      </c>
      <c r="Q161" s="292" t="str">
        <f>IF($B161="","",INDEX(POA_GC_2025!$I:$I,MATCH($B161,POA_GC_2025!$A:$A,0)))</f>
        <v/>
      </c>
      <c r="R161" s="292" t="str">
        <f>IF($B161="","",INDEX(POA_GC_2025!$J:$J,MATCH($B161,POA_GC_2025!$A:$A,0)))</f>
        <v/>
      </c>
      <c r="S161" s="292" t="str">
        <f>IF($B161="","",INDEX(POA_GC_2025!$K:$K,MATCH($B161,POA_GC_2025!$A:$A,0)))</f>
        <v/>
      </c>
      <c r="T161" s="292" t="str">
        <f>IF($B161="","",INDEX(POA_GC_2025!$L:$L,MATCH($B161,POA_GC_2025!$A:$A,0)))</f>
        <v/>
      </c>
      <c r="U161" s="299">
        <f t="shared" si="14"/>
        <v>0</v>
      </c>
      <c r="V161" s="299">
        <f t="shared" si="15"/>
        <v>0</v>
      </c>
      <c r="W161" s="312"/>
      <c r="X161" s="187"/>
      <c r="Y161" s="301"/>
      <c r="Z161" s="187"/>
      <c r="AA161" s="309"/>
      <c r="AB161" s="187"/>
      <c r="AC161" s="187"/>
      <c r="AD161" s="187"/>
      <c r="AE161" s="311" t="str">
        <f>IF($B161="","",INDEX(POA_GC_2025!$BD:$BD,MATCH($B161,POA_GC_2025!$A:$A,0)))</f>
        <v/>
      </c>
      <c r="AF161" s="311">
        <v>0</v>
      </c>
      <c r="AG161" s="311" t="str">
        <f>IF($B161="","",INDEX(POA_GC_2025!$BD:$BD,MATCH($B161,POA_GC_2025!$A:$A,0)))</f>
        <v/>
      </c>
      <c r="AH161" s="316" t="str">
        <f>IF($B161="","",INDEX(POA_GC_2025!$B:$B,MATCH($B161,POA_GC_2025!$A:$A,0)))</f>
        <v/>
      </c>
    </row>
    <row r="162" spans="1:34">
      <c r="A162" s="664"/>
      <c r="B162" s="189"/>
      <c r="C162" s="257"/>
      <c r="D162" s="290"/>
      <c r="E162" s="257"/>
      <c r="F162" s="290"/>
      <c r="G162" s="257"/>
      <c r="H162" s="289" t="str">
        <f>IF($B162="","",INDEX(POA_GC_2025!$O:$O,MATCH($B162,POA_GC_2025!$A:$A,0)))</f>
        <v/>
      </c>
      <c r="I162" s="292" t="str">
        <f>IF($B162="","",INDEX(POA_GC_2025!$C:$C,MATCH($B162,POA_GC_2025!$A:$A,0)))</f>
        <v/>
      </c>
      <c r="J162" s="293" t="str">
        <f>IF($B162="","",INDEX(POA_GC_2025!$B:$B,MATCH($B162,POA_GC_2025!$A:$A,0)))</f>
        <v/>
      </c>
      <c r="K162" s="294" t="str">
        <f>IF($B162="","",INDEX(POA_GC_2025!$E:$E,MATCH($B162,POA_GC_2025!$A:$A,0)))</f>
        <v/>
      </c>
      <c r="L162" s="293" t="str">
        <f>IF($B162="","",INDEX(POA_GC_2025!$W:$W,MATCH($B162,POA_GC_2025!$A:$A,0)))</f>
        <v/>
      </c>
      <c r="M162" s="293" t="str">
        <f>IF($B162="","",INDEX(POA_GC_2025!$F:$F,MATCH($B162,POA_GC_2025!$A:$A,0)))</f>
        <v/>
      </c>
      <c r="N162" s="293" t="str">
        <f>IF($B162="","",INDEX(POA_GC_2025!$V:$V,MATCH($B162,POA_GC_2025!$A:$A,0)))</f>
        <v/>
      </c>
      <c r="O162" s="293" t="str">
        <f>IF($B162="","",INDEX(POA_GC_2025!$W:$W,MATCH($B162,POA_GC_2025!$A:$A,0)))</f>
        <v/>
      </c>
      <c r="P162" s="292" t="str">
        <f>IF($B162="","",INDEX(POA_GC_2025!$H:$H,MATCH($B162,POA_GC_2025!$A:$A,0)))</f>
        <v/>
      </c>
      <c r="Q162" s="292" t="str">
        <f>IF($B162="","",INDEX(POA_GC_2025!$I:$I,MATCH($B162,POA_GC_2025!$A:$A,0)))</f>
        <v/>
      </c>
      <c r="R162" s="292" t="str">
        <f>IF($B162="","",INDEX(POA_GC_2025!$J:$J,MATCH($B162,POA_GC_2025!$A:$A,0)))</f>
        <v/>
      </c>
      <c r="S162" s="292" t="str">
        <f>IF($B162="","",INDEX(POA_GC_2025!$K:$K,MATCH($B162,POA_GC_2025!$A:$A,0)))</f>
        <v/>
      </c>
      <c r="T162" s="292" t="str">
        <f>IF($B162="","",INDEX(POA_GC_2025!$L:$L,MATCH($B162,POA_GC_2025!$A:$A,0)))</f>
        <v/>
      </c>
      <c r="U162" s="299">
        <f t="shared" si="14"/>
        <v>0</v>
      </c>
      <c r="V162" s="299">
        <f t="shared" si="15"/>
        <v>0</v>
      </c>
      <c r="W162" s="312"/>
      <c r="X162" s="187"/>
      <c r="Y162" s="301"/>
      <c r="Z162" s="187"/>
      <c r="AA162" s="309"/>
      <c r="AB162" s="187"/>
      <c r="AC162" s="187"/>
      <c r="AD162" s="187"/>
      <c r="AE162" s="311" t="str">
        <f>IF($B162="","",INDEX(POA_GC_2025!$BD:$BD,MATCH($B162,POA_GC_2025!$A:$A,0)))</f>
        <v/>
      </c>
      <c r="AF162" s="311">
        <v>0</v>
      </c>
      <c r="AG162" s="311" t="str">
        <f>IF($B162="","",INDEX(POA_GC_2025!$BD:$BD,MATCH($B162,POA_GC_2025!$A:$A,0)))</f>
        <v/>
      </c>
      <c r="AH162" s="316" t="str">
        <f>IF($B162="","",INDEX(POA_GC_2025!$B:$B,MATCH($B162,POA_GC_2025!$A:$A,0)))</f>
        <v/>
      </c>
    </row>
    <row r="163" spans="1:34">
      <c r="A163" s="664"/>
      <c r="B163" s="189"/>
      <c r="C163" s="257"/>
      <c r="D163" s="290"/>
      <c r="E163" s="257"/>
      <c r="F163" s="290"/>
      <c r="G163" s="257"/>
      <c r="H163" s="289" t="str">
        <f>IF($B163="","",INDEX(POA_GC_2025!$O:$O,MATCH($B163,POA_GC_2025!$A:$A,0)))</f>
        <v/>
      </c>
      <c r="I163" s="292" t="str">
        <f>IF($B163="","",INDEX(POA_GC_2025!$C:$C,MATCH($B163,POA_GC_2025!$A:$A,0)))</f>
        <v/>
      </c>
      <c r="J163" s="293" t="str">
        <f>IF($B163="","",INDEX(POA_GC_2025!$B:$B,MATCH($B163,POA_GC_2025!$A:$A,0)))</f>
        <v/>
      </c>
      <c r="K163" s="294" t="str">
        <f>IF($B163="","",INDEX(POA_GC_2025!$E:$E,MATCH($B163,POA_GC_2025!$A:$A,0)))</f>
        <v/>
      </c>
      <c r="L163" s="293" t="str">
        <f>IF($B163="","",INDEX(POA_GC_2025!$W:$W,MATCH($B163,POA_GC_2025!$A:$A,0)))</f>
        <v/>
      </c>
      <c r="M163" s="293" t="str">
        <f>IF($B163="","",INDEX(POA_GC_2025!$F:$F,MATCH($B163,POA_GC_2025!$A:$A,0)))</f>
        <v/>
      </c>
      <c r="N163" s="293" t="str">
        <f>IF($B163="","",INDEX(POA_GC_2025!$V:$V,MATCH($B163,POA_GC_2025!$A:$A,0)))</f>
        <v/>
      </c>
      <c r="O163" s="293" t="str">
        <f>IF($B163="","",INDEX(POA_GC_2025!$W:$W,MATCH($B163,POA_GC_2025!$A:$A,0)))</f>
        <v/>
      </c>
      <c r="P163" s="292" t="str">
        <f>IF($B163="","",INDEX(POA_GC_2025!$H:$H,MATCH($B163,POA_GC_2025!$A:$A,0)))</f>
        <v/>
      </c>
      <c r="Q163" s="292" t="str">
        <f>IF($B163="","",INDEX(POA_GC_2025!$I:$I,MATCH($B163,POA_GC_2025!$A:$A,0)))</f>
        <v/>
      </c>
      <c r="R163" s="292" t="str">
        <f>IF($B163="","",INDEX(POA_GC_2025!$J:$J,MATCH($B163,POA_GC_2025!$A:$A,0)))</f>
        <v/>
      </c>
      <c r="S163" s="292" t="str">
        <f>IF($B163="","",INDEX(POA_GC_2025!$K:$K,MATCH($B163,POA_GC_2025!$A:$A,0)))</f>
        <v/>
      </c>
      <c r="T163" s="292" t="str">
        <f>IF($B163="","",INDEX(POA_GC_2025!$L:$L,MATCH($B163,POA_GC_2025!$A:$A,0)))</f>
        <v/>
      </c>
      <c r="U163" s="299">
        <f t="shared" si="14"/>
        <v>0</v>
      </c>
      <c r="V163" s="299">
        <f t="shared" si="15"/>
        <v>0</v>
      </c>
      <c r="W163" s="312"/>
      <c r="X163" s="187"/>
      <c r="Y163" s="301"/>
      <c r="Z163" s="187"/>
      <c r="AA163" s="309"/>
      <c r="AB163" s="187"/>
      <c r="AC163" s="187"/>
      <c r="AD163" s="187"/>
      <c r="AE163" s="311" t="str">
        <f>IF($B163="","",INDEX(POA_GC_2025!$BD:$BD,MATCH($B163,POA_GC_2025!$A:$A,0)))</f>
        <v/>
      </c>
      <c r="AF163" s="311">
        <v>0</v>
      </c>
      <c r="AG163" s="311" t="str">
        <f>IF($B163="","",INDEX(POA_GC_2025!$BD:$BD,MATCH($B163,POA_GC_2025!$A:$A,0)))</f>
        <v/>
      </c>
      <c r="AH163" s="316" t="str">
        <f>IF($B163="","",INDEX(POA_GC_2025!$B:$B,MATCH($B163,POA_GC_2025!$A:$A,0)))</f>
        <v/>
      </c>
    </row>
    <row r="164" spans="1:34">
      <c r="A164" s="664"/>
      <c r="B164" s="189"/>
      <c r="C164" s="257"/>
      <c r="D164" s="290"/>
      <c r="E164" s="257"/>
      <c r="F164" s="290"/>
      <c r="G164" s="257"/>
      <c r="H164" s="289" t="str">
        <f>IF($B164="","",INDEX(POA_GC_2025!$O:$O,MATCH($B164,POA_GC_2025!$A:$A,0)))</f>
        <v/>
      </c>
      <c r="I164" s="292" t="str">
        <f>IF($B164="","",INDEX(POA_GC_2025!$C:$C,MATCH($B164,POA_GC_2025!$A:$A,0)))</f>
        <v/>
      </c>
      <c r="J164" s="293" t="str">
        <f>IF($B164="","",INDEX(POA_GC_2025!$B:$B,MATCH($B164,POA_GC_2025!$A:$A,0)))</f>
        <v/>
      </c>
      <c r="K164" s="294" t="str">
        <f>IF($B164="","",INDEX(POA_GC_2025!$E:$E,MATCH($B164,POA_GC_2025!$A:$A,0)))</f>
        <v/>
      </c>
      <c r="L164" s="293" t="str">
        <f>IF($B164="","",INDEX(POA_GC_2025!$W:$W,MATCH($B164,POA_GC_2025!$A:$A,0)))</f>
        <v/>
      </c>
      <c r="M164" s="293" t="str">
        <f>IF($B164="","",INDEX(POA_GC_2025!$F:$F,MATCH($B164,POA_GC_2025!$A:$A,0)))</f>
        <v/>
      </c>
      <c r="N164" s="293" t="str">
        <f>IF($B164="","",INDEX(POA_GC_2025!$V:$V,MATCH($B164,POA_GC_2025!$A:$A,0)))</f>
        <v/>
      </c>
      <c r="O164" s="293" t="str">
        <f>IF($B164="","",INDEX(POA_GC_2025!$W:$W,MATCH($B164,POA_GC_2025!$A:$A,0)))</f>
        <v/>
      </c>
      <c r="P164" s="292" t="str">
        <f>IF($B164="","",INDEX(POA_GC_2025!$H:$H,MATCH($B164,POA_GC_2025!$A:$A,0)))</f>
        <v/>
      </c>
      <c r="Q164" s="292" t="str">
        <f>IF($B164="","",INDEX(POA_GC_2025!$I:$I,MATCH($B164,POA_GC_2025!$A:$A,0)))</f>
        <v/>
      </c>
      <c r="R164" s="292" t="str">
        <f>IF($B164="","",INDEX(POA_GC_2025!$J:$J,MATCH($B164,POA_GC_2025!$A:$A,0)))</f>
        <v/>
      </c>
      <c r="S164" s="292" t="str">
        <f>IF($B164="","",INDEX(POA_GC_2025!$K:$K,MATCH($B164,POA_GC_2025!$A:$A,0)))</f>
        <v/>
      </c>
      <c r="T164" s="292" t="str">
        <f>IF($B164="","",INDEX(POA_GC_2025!$L:$L,MATCH($B164,POA_GC_2025!$A:$A,0)))</f>
        <v/>
      </c>
      <c r="U164" s="299">
        <f t="shared" si="14"/>
        <v>0</v>
      </c>
      <c r="V164" s="299">
        <f t="shared" si="15"/>
        <v>0</v>
      </c>
      <c r="W164" s="312"/>
      <c r="X164" s="187"/>
      <c r="Y164" s="301"/>
      <c r="Z164" s="187"/>
      <c r="AA164" s="309"/>
      <c r="AB164" s="187"/>
      <c r="AC164" s="187"/>
      <c r="AD164" s="187"/>
      <c r="AE164" s="311" t="str">
        <f>IF($B164="","",INDEX(POA_GC_2025!$BD:$BD,MATCH($B164,POA_GC_2025!$A:$A,0)))</f>
        <v/>
      </c>
      <c r="AF164" s="311">
        <v>0</v>
      </c>
      <c r="AG164" s="311" t="str">
        <f>IF($B164="","",INDEX(POA_GC_2025!$BD:$BD,MATCH($B164,POA_GC_2025!$A:$A,0)))</f>
        <v/>
      </c>
      <c r="AH164" s="316" t="str">
        <f>IF($B164="","",INDEX(POA_GC_2025!$B:$B,MATCH($B164,POA_GC_2025!$A:$A,0)))</f>
        <v/>
      </c>
    </row>
    <row r="165" spans="1:34">
      <c r="A165" s="664"/>
      <c r="B165" s="189"/>
      <c r="C165" s="257"/>
      <c r="D165" s="290"/>
      <c r="E165" s="257"/>
      <c r="F165" s="290"/>
      <c r="G165" s="257"/>
      <c r="H165" s="289" t="str">
        <f>IF($B165="","",INDEX(POA_GC_2025!$O:$O,MATCH($B165,POA_GC_2025!$A:$A,0)))</f>
        <v/>
      </c>
      <c r="I165" s="292" t="str">
        <f>IF($B165="","",INDEX(POA_GC_2025!$C:$C,MATCH($B165,POA_GC_2025!$A:$A,0)))</f>
        <v/>
      </c>
      <c r="J165" s="293" t="str">
        <f>IF($B165="","",INDEX(POA_GC_2025!$B:$B,MATCH($B165,POA_GC_2025!$A:$A,0)))</f>
        <v/>
      </c>
      <c r="K165" s="294" t="str">
        <f>IF($B165="","",INDEX(POA_GC_2025!$E:$E,MATCH($B165,POA_GC_2025!$A:$A,0)))</f>
        <v/>
      </c>
      <c r="L165" s="293" t="str">
        <f>IF($B165="","",INDEX(POA_GC_2025!$W:$W,MATCH($B165,POA_GC_2025!$A:$A,0)))</f>
        <v/>
      </c>
      <c r="M165" s="293" t="str">
        <f>IF($B165="","",INDEX(POA_GC_2025!$F:$F,MATCH($B165,POA_GC_2025!$A:$A,0)))</f>
        <v/>
      </c>
      <c r="N165" s="293" t="str">
        <f>IF($B165="","",INDEX(POA_GC_2025!$V:$V,MATCH($B165,POA_GC_2025!$A:$A,0)))</f>
        <v/>
      </c>
      <c r="O165" s="293" t="str">
        <f>IF($B165="","",INDEX(POA_GC_2025!$W:$W,MATCH($B165,POA_GC_2025!$A:$A,0)))</f>
        <v/>
      </c>
      <c r="P165" s="292" t="str">
        <f>IF($B165="","",INDEX(POA_GC_2025!$H:$H,MATCH($B165,POA_GC_2025!$A:$A,0)))</f>
        <v/>
      </c>
      <c r="Q165" s="292" t="str">
        <f>IF($B165="","",INDEX(POA_GC_2025!$I:$I,MATCH($B165,POA_GC_2025!$A:$A,0)))</f>
        <v/>
      </c>
      <c r="R165" s="292" t="str">
        <f>IF($B165="","",INDEX(POA_GC_2025!$J:$J,MATCH($B165,POA_GC_2025!$A:$A,0)))</f>
        <v/>
      </c>
      <c r="S165" s="292" t="str">
        <f>IF($B165="","",INDEX(POA_GC_2025!$K:$K,MATCH($B165,POA_GC_2025!$A:$A,0)))</f>
        <v/>
      </c>
      <c r="T165" s="292" t="str">
        <f>IF($B165="","",INDEX(POA_GC_2025!$L:$L,MATCH($B165,POA_GC_2025!$A:$A,0)))</f>
        <v/>
      </c>
      <c r="U165" s="299">
        <f t="shared" si="14"/>
        <v>0</v>
      </c>
      <c r="V165" s="299">
        <f t="shared" si="15"/>
        <v>0</v>
      </c>
      <c r="W165" s="187"/>
      <c r="X165" s="187"/>
      <c r="Y165" s="301"/>
      <c r="Z165" s="187"/>
      <c r="AA165" s="309"/>
      <c r="AB165" s="187"/>
      <c r="AC165" s="187"/>
      <c r="AD165" s="187"/>
      <c r="AE165" s="311" t="str">
        <f>IF($B165="","",INDEX(POA_GC_2025!$BD:$BD,MATCH($B165,POA_GC_2025!$A:$A,0)))</f>
        <v/>
      </c>
      <c r="AF165" s="311">
        <v>0</v>
      </c>
      <c r="AG165" s="311" t="str">
        <f>IF($B165="","",INDEX(POA_GC_2025!$BD:$BD,MATCH($B165,POA_GC_2025!$A:$A,0)))</f>
        <v/>
      </c>
      <c r="AH165" s="316" t="str">
        <f>IF($B165="","",INDEX(POA_GC_2025!$B:$B,MATCH($B165,POA_GC_2025!$A:$A,0)))</f>
        <v/>
      </c>
    </row>
    <row r="166" spans="1:34">
      <c r="A166" s="664"/>
      <c r="B166" s="189"/>
      <c r="C166" s="257"/>
      <c r="D166" s="290"/>
      <c r="E166" s="257"/>
      <c r="F166" s="290"/>
      <c r="G166" s="257"/>
      <c r="H166" s="289" t="str">
        <f>IF($B166="","",INDEX(POA_GC_2025!$O:$O,MATCH($B166,POA_GC_2025!$A:$A,0)))</f>
        <v/>
      </c>
      <c r="I166" s="292" t="str">
        <f>IF($B166="","",INDEX(POA_GC_2025!$C:$C,MATCH($B166,POA_GC_2025!$A:$A,0)))</f>
        <v/>
      </c>
      <c r="J166" s="293" t="str">
        <f>IF($B166="","",INDEX(POA_GC_2025!$B:$B,MATCH($B166,POA_GC_2025!$A:$A,0)))</f>
        <v/>
      </c>
      <c r="K166" s="294" t="str">
        <f>IF($B166="","",INDEX(POA_GC_2025!$E:$E,MATCH($B166,POA_GC_2025!$A:$A,0)))</f>
        <v/>
      </c>
      <c r="L166" s="293" t="str">
        <f>IF($B166="","",INDEX(POA_GC_2025!$W:$W,MATCH($B166,POA_GC_2025!$A:$A,0)))</f>
        <v/>
      </c>
      <c r="M166" s="293" t="str">
        <f>IF($B166="","",INDEX(POA_GC_2025!$F:$F,MATCH($B166,POA_GC_2025!$A:$A,0)))</f>
        <v/>
      </c>
      <c r="N166" s="293" t="str">
        <f>IF($B166="","",INDEX(POA_GC_2025!$V:$V,MATCH($B166,POA_GC_2025!$A:$A,0)))</f>
        <v/>
      </c>
      <c r="O166" s="293" t="str">
        <f>IF($B166="","",INDEX(POA_GC_2025!$W:$W,MATCH($B166,POA_GC_2025!$A:$A,0)))</f>
        <v/>
      </c>
      <c r="P166" s="292" t="str">
        <f>IF($B166="","",INDEX(POA_GC_2025!$H:$H,MATCH($B166,POA_GC_2025!$A:$A,0)))</f>
        <v/>
      </c>
      <c r="Q166" s="292" t="str">
        <f>IF($B166="","",INDEX(POA_GC_2025!$I:$I,MATCH($B166,POA_GC_2025!$A:$A,0)))</f>
        <v/>
      </c>
      <c r="R166" s="292" t="str">
        <f>IF($B166="","",INDEX(POA_GC_2025!$J:$J,MATCH($B166,POA_GC_2025!$A:$A,0)))</f>
        <v/>
      </c>
      <c r="S166" s="292" t="str">
        <f>IF($B166="","",INDEX(POA_GC_2025!$K:$K,MATCH($B166,POA_GC_2025!$A:$A,0)))</f>
        <v/>
      </c>
      <c r="T166" s="292" t="str">
        <f>IF($B166="","",INDEX(POA_GC_2025!$L:$L,MATCH($B166,POA_GC_2025!$A:$A,0)))</f>
        <v/>
      </c>
      <c r="U166" s="299">
        <f t="shared" si="14"/>
        <v>0</v>
      </c>
      <c r="V166" s="299">
        <f t="shared" si="15"/>
        <v>0</v>
      </c>
      <c r="W166" s="187"/>
      <c r="X166" s="187"/>
      <c r="Y166" s="301"/>
      <c r="Z166" s="187"/>
      <c r="AA166" s="309"/>
      <c r="AB166" s="187"/>
      <c r="AC166" s="187"/>
      <c r="AD166" s="187"/>
      <c r="AE166" s="311" t="str">
        <f>IF($B166="","",INDEX([18]POA_GC_2025!$CK:$CK,MATCH($B166,[18]POA_GC_2025!$A:$A,0)))</f>
        <v/>
      </c>
      <c r="AF166" s="311" t="str">
        <f>IF($B166="","",INDEX([18]POA_GC_2025!$CL:$CL,MATCH($B166,[18]POA_GC_2025!$A:$A,0)))</f>
        <v/>
      </c>
      <c r="AG166" s="319" t="str">
        <f>IF($B166="","",INDEX([18]POA_GC_2025!$CM:$CM,MATCH($B166,[18]POA_GC_2025!$A:$A,0)))</f>
        <v/>
      </c>
      <c r="AH166" s="316" t="str">
        <f>IF($B166="","",INDEX([18]POA_GC_2025!$B:$B,MATCH($B166,[18]POA_GC_2025!$A:$A,0)))</f>
        <v/>
      </c>
    </row>
    <row r="167" spans="1:34">
      <c r="A167" s="664"/>
      <c r="B167" s="189"/>
      <c r="C167" s="257"/>
      <c r="D167" s="290"/>
      <c r="E167" s="257"/>
      <c r="F167" s="290"/>
      <c r="G167" s="257"/>
      <c r="H167" s="289" t="str">
        <f>IF($B167="","",INDEX(POA_GC_2025!$O:$O,MATCH($B167,POA_GC_2025!$A:$A,0)))</f>
        <v/>
      </c>
      <c r="I167" s="292" t="str">
        <f>IF($B167="","",INDEX(POA_GC_2025!$C:$C,MATCH($B167,POA_GC_2025!$A:$A,0)))</f>
        <v/>
      </c>
      <c r="J167" s="293" t="str">
        <f>IF($B167="","",INDEX(POA_GC_2025!$B:$B,MATCH($B167,POA_GC_2025!$A:$A,0)))</f>
        <v/>
      </c>
      <c r="K167" s="294" t="str">
        <f>IF($B167="","",INDEX(POA_GC_2025!$E:$E,MATCH($B167,POA_GC_2025!$A:$A,0)))</f>
        <v/>
      </c>
      <c r="L167" s="293" t="str">
        <f>IF($B167="","",INDEX(POA_GC_2025!$W:$W,MATCH($B167,POA_GC_2025!$A:$A,0)))</f>
        <v/>
      </c>
      <c r="M167" s="293" t="str">
        <f>IF($B167="","",INDEX(POA_GC_2025!$F:$F,MATCH($B167,POA_GC_2025!$A:$A,0)))</f>
        <v/>
      </c>
      <c r="N167" s="293" t="str">
        <f>IF($B167="","",INDEX(POA_GC_2025!$V:$V,MATCH($B167,POA_GC_2025!$A:$A,0)))</f>
        <v/>
      </c>
      <c r="O167" s="293" t="str">
        <f>IF($B167="","",INDEX(POA_GC_2025!$W:$W,MATCH($B167,POA_GC_2025!$A:$A,0)))</f>
        <v/>
      </c>
      <c r="P167" s="292" t="str">
        <f>IF($B167="","",INDEX(POA_GC_2025!$H:$H,MATCH($B167,POA_GC_2025!$A:$A,0)))</f>
        <v/>
      </c>
      <c r="Q167" s="292" t="str">
        <f>IF($B167="","",INDEX(POA_GC_2025!$I:$I,MATCH($B167,POA_GC_2025!$A:$A,0)))</f>
        <v/>
      </c>
      <c r="R167" s="292" t="str">
        <f>IF($B167="","",INDEX(POA_GC_2025!$J:$J,MATCH($B167,POA_GC_2025!$A:$A,0)))</f>
        <v/>
      </c>
      <c r="S167" s="292" t="str">
        <f>IF($B167="","",INDEX(POA_GC_2025!$K:$K,MATCH($B167,POA_GC_2025!$A:$A,0)))</f>
        <v/>
      </c>
      <c r="T167" s="292" t="str">
        <f>IF($B167="","",INDEX(POA_GC_2025!$L:$L,MATCH($B167,POA_GC_2025!$A:$A,0)))</f>
        <v/>
      </c>
      <c r="U167" s="299">
        <f t="shared" si="14"/>
        <v>0</v>
      </c>
      <c r="V167" s="299">
        <f t="shared" si="15"/>
        <v>0</v>
      </c>
      <c r="W167" s="187"/>
      <c r="X167" s="187"/>
      <c r="Y167" s="301"/>
      <c r="Z167" s="187"/>
      <c r="AA167" s="309"/>
      <c r="AB167" s="187"/>
      <c r="AC167" s="187"/>
      <c r="AD167" s="187"/>
      <c r="AE167" s="311" t="str">
        <f>IF($B167="","",INDEX([18]POA_GC_2025!$CK:$CK,MATCH($B167,[18]POA_GC_2025!$A:$A,0)))</f>
        <v/>
      </c>
      <c r="AF167" s="311" t="str">
        <f>IF($B167="","",INDEX([18]POA_GC_2025!$CL:$CL,MATCH($B167,[18]POA_GC_2025!$A:$A,0)))</f>
        <v/>
      </c>
      <c r="AG167" s="319" t="str">
        <f>IF($B167="","",INDEX([18]POA_GC_2025!$CM:$CM,MATCH($B167,[18]POA_GC_2025!$A:$A,0)))</f>
        <v/>
      </c>
      <c r="AH167" s="316" t="str">
        <f>IF($B167="","",INDEX([18]POA_GC_2025!$B:$B,MATCH($B167,[18]POA_GC_2025!$A:$A,0)))</f>
        <v/>
      </c>
    </row>
    <row r="168" spans="1:34">
      <c r="A168" s="664"/>
      <c r="B168" s="3"/>
      <c r="C168" s="257"/>
      <c r="D168" s="290"/>
      <c r="E168" s="257"/>
      <c r="F168" s="290"/>
      <c r="G168" s="257"/>
      <c r="H168" s="289" t="str">
        <f>IF($B168="","",INDEX(POA_GC_2025!$O:$O,MATCH($B168,POA_GC_2025!$A:$A,0)))</f>
        <v/>
      </c>
      <c r="I168" s="292" t="str">
        <f>IF($B168="","",INDEX(POA_GC_2025!$C:$C,MATCH($B168,POA_GC_2025!$A:$A,0)))</f>
        <v/>
      </c>
      <c r="J168" s="293" t="str">
        <f>IF($B168="","",INDEX(POA_GC_2025!$B:$B,MATCH($B168,POA_GC_2025!$A:$A,0)))</f>
        <v/>
      </c>
      <c r="K168" s="294" t="str">
        <f>IF($B168="","",INDEX(POA_GC_2025!$E:$E,MATCH($B168,POA_GC_2025!$A:$A,0)))</f>
        <v/>
      </c>
      <c r="L168" s="293" t="str">
        <f>IF($B168="","",INDEX(POA_GC_2025!$W:$W,MATCH($B168,POA_GC_2025!$A:$A,0)))</f>
        <v/>
      </c>
      <c r="M168" s="293" t="str">
        <f>IF($B168="","",INDEX(POA_GC_2025!$F:$F,MATCH($B168,POA_GC_2025!$A:$A,0)))</f>
        <v/>
      </c>
      <c r="N168" s="293" t="str">
        <f>IF($B168="","",INDEX(POA_GC_2025!$V:$V,MATCH($B168,POA_GC_2025!$A:$A,0)))</f>
        <v/>
      </c>
      <c r="O168" s="293" t="str">
        <f>IF($B168="","",INDEX(POA_GC_2025!$W:$W,MATCH($B168,POA_GC_2025!$A:$A,0)))</f>
        <v/>
      </c>
      <c r="P168" s="292" t="str">
        <f>IF($B168="","",INDEX(POA_GC_2025!$H:$H,MATCH($B168,POA_GC_2025!$A:$A,0)))</f>
        <v/>
      </c>
      <c r="Q168" s="292" t="str">
        <f>IF($B168="","",INDEX(POA_GC_2025!$I:$I,MATCH($B168,POA_GC_2025!$A:$A,0)))</f>
        <v/>
      </c>
      <c r="R168" s="292" t="str">
        <f>IF($B168="","",INDEX(POA_GC_2025!$J:$J,MATCH($B168,POA_GC_2025!$A:$A,0)))</f>
        <v/>
      </c>
      <c r="S168" s="292" t="str">
        <f>IF($B168="","",INDEX(POA_GC_2025!$K:$K,MATCH($B168,POA_GC_2025!$A:$A,0)))</f>
        <v/>
      </c>
      <c r="T168" s="292" t="str">
        <f>IF($B168="","",INDEX(POA_GC_2025!$L:$L,MATCH($B168,POA_GC_2025!$A:$A,0)))</f>
        <v/>
      </c>
      <c r="U168" s="299">
        <f t="shared" si="14"/>
        <v>0</v>
      </c>
      <c r="V168" s="299">
        <f t="shared" si="15"/>
        <v>0</v>
      </c>
      <c r="W168" s="187"/>
      <c r="X168" s="187"/>
      <c r="Y168" s="301"/>
      <c r="Z168" s="187"/>
      <c r="AA168" s="309"/>
      <c r="AB168" s="187"/>
      <c r="AC168" s="187"/>
      <c r="AD168" s="187"/>
      <c r="AE168" s="311" t="str">
        <f>IF($B168="","",INDEX([18]POA_GC_2025!$CK:$CK,MATCH($B168,[18]POA_GC_2025!$A:$A,0)))</f>
        <v/>
      </c>
      <c r="AF168" s="311" t="str">
        <f>IF($B168="","",INDEX([18]POA_GC_2025!$CL:$CL,MATCH($B168,[18]POA_GC_2025!$A:$A,0)))</f>
        <v/>
      </c>
      <c r="AG168" s="319" t="str">
        <f>IF($B168="","",INDEX([18]POA_GC_2025!$CM:$CM,MATCH($B168,[18]POA_GC_2025!$A:$A,0)))</f>
        <v/>
      </c>
      <c r="AH168" s="316" t="str">
        <f>IF($B168="","",INDEX([18]POA_GC_2025!$B:$B,MATCH($B168,[18]POA_GC_2025!$A:$A,0)))</f>
        <v/>
      </c>
    </row>
    <row r="169" spans="1:34">
      <c r="A169" s="664"/>
      <c r="B169" s="189"/>
      <c r="C169" s="257"/>
      <c r="D169" s="290"/>
      <c r="E169" s="257"/>
      <c r="F169" s="290"/>
      <c r="G169" s="257"/>
      <c r="H169" s="289" t="str">
        <f>IF($B169="","",INDEX(POA_GC_2025!$O:$O,MATCH($B169,POA_GC_2025!$A:$A,0)))</f>
        <v/>
      </c>
      <c r="I169" s="292" t="str">
        <f>IF($B169="","",INDEX(POA_GC_2025!$C:$C,MATCH($B169,POA_GC_2025!$A:$A,0)))</f>
        <v/>
      </c>
      <c r="J169" s="293" t="str">
        <f>IF($B169="","",INDEX(POA_GC_2025!$B:$B,MATCH($B169,POA_GC_2025!$A:$A,0)))</f>
        <v/>
      </c>
      <c r="K169" s="294" t="str">
        <f>IF($B169="","",INDEX(POA_GC_2025!$E:$E,MATCH($B169,POA_GC_2025!$A:$A,0)))</f>
        <v/>
      </c>
      <c r="L169" s="293" t="str">
        <f>IF($B169="","",INDEX(POA_GC_2025!$W:$W,MATCH($B169,POA_GC_2025!$A:$A,0)))</f>
        <v/>
      </c>
      <c r="M169" s="293" t="str">
        <f>IF($B169="","",INDEX(POA_GC_2025!$F:$F,MATCH($B169,POA_GC_2025!$A:$A,0)))</f>
        <v/>
      </c>
      <c r="N169" s="293" t="str">
        <f>IF($B169="","",INDEX(POA_GC_2025!$V:$V,MATCH($B169,POA_GC_2025!$A:$A,0)))</f>
        <v/>
      </c>
      <c r="O169" s="293" t="str">
        <f>IF($B169="","",INDEX(POA_GC_2025!$W:$W,MATCH($B169,POA_GC_2025!$A:$A,0)))</f>
        <v/>
      </c>
      <c r="P169" s="292" t="str">
        <f>IF($B169="","",INDEX(POA_GC_2025!$H:$H,MATCH($B169,POA_GC_2025!$A:$A,0)))</f>
        <v/>
      </c>
      <c r="Q169" s="292" t="str">
        <f>IF($B169="","",INDEX(POA_GC_2025!$I:$I,MATCH($B169,POA_GC_2025!$A:$A,0)))</f>
        <v/>
      </c>
      <c r="R169" s="292" t="str">
        <f>IF($B169="","",INDEX(POA_GC_2025!$J:$J,MATCH($B169,POA_GC_2025!$A:$A,0)))</f>
        <v/>
      </c>
      <c r="S169" s="292" t="str">
        <f>IF($B169="","",INDEX(POA_GC_2025!$K:$K,MATCH($B169,POA_GC_2025!$A:$A,0)))</f>
        <v/>
      </c>
      <c r="T169" s="292" t="str">
        <f>IF($B169="","",INDEX(POA_GC_2025!$L:$L,MATCH($B169,POA_GC_2025!$A:$A,0)))</f>
        <v/>
      </c>
      <c r="U169" s="299">
        <f t="shared" si="14"/>
        <v>0</v>
      </c>
      <c r="V169" s="299">
        <f t="shared" si="15"/>
        <v>0</v>
      </c>
      <c r="W169" s="187"/>
      <c r="X169" s="187"/>
      <c r="Y169" s="301"/>
      <c r="Z169" s="187"/>
      <c r="AA169" s="309"/>
      <c r="AB169" s="187"/>
      <c r="AC169" s="187"/>
      <c r="AD169" s="187"/>
      <c r="AE169" s="311" t="str">
        <f>IF($B169="","",INDEX([18]POA_GC_2025!$CK:$CK,MATCH($B169,[18]POA_GC_2025!$A:$A,0)))</f>
        <v/>
      </c>
      <c r="AF169" s="311" t="str">
        <f>IF($B169="","",INDEX([18]POA_GC_2025!$CL:$CL,MATCH($B169,[18]POA_GC_2025!$A:$A,0)))</f>
        <v/>
      </c>
      <c r="AG169" s="319" t="str">
        <f>IF($B169="","",INDEX([18]POA_GC_2025!$CM:$CM,MATCH($B169,[18]POA_GC_2025!$A:$A,0)))</f>
        <v/>
      </c>
      <c r="AH169" s="316" t="str">
        <f>IF($B169="","",INDEX([18]POA_GC_2025!$B:$B,MATCH($B169,[18]POA_GC_2025!$A:$A,0)))</f>
        <v/>
      </c>
    </row>
    <row r="170" spans="1:34">
      <c r="A170" s="664"/>
      <c r="B170" s="189"/>
      <c r="C170" s="257"/>
      <c r="D170" s="290"/>
      <c r="E170" s="257"/>
      <c r="F170" s="290"/>
      <c r="G170" s="257"/>
      <c r="H170" s="289" t="str">
        <f>IF($B170="","",INDEX(POA_GC_2025!$O:$O,MATCH($B170,POA_GC_2025!$A:$A,0)))</f>
        <v/>
      </c>
      <c r="I170" s="292" t="str">
        <f>IF($B170="","",INDEX(POA_GC_2025!$C:$C,MATCH($B170,POA_GC_2025!$A:$A,0)))</f>
        <v/>
      </c>
      <c r="J170" s="293" t="str">
        <f>IF($B170="","",INDEX(POA_GC_2025!$B:$B,MATCH($B170,POA_GC_2025!$A:$A,0)))</f>
        <v/>
      </c>
      <c r="K170" s="294" t="str">
        <f>IF($B170="","",INDEX(POA_GC_2025!$E:$E,MATCH($B170,POA_GC_2025!$A:$A,0)))</f>
        <v/>
      </c>
      <c r="L170" s="293" t="str">
        <f>IF($B170="","",INDEX(POA_GC_2025!$W:$W,MATCH($B170,POA_GC_2025!$A:$A,0)))</f>
        <v/>
      </c>
      <c r="M170" s="293" t="str">
        <f>IF($B170="","",INDEX(POA_GC_2025!$F:$F,MATCH($B170,POA_GC_2025!$A:$A,0)))</f>
        <v/>
      </c>
      <c r="N170" s="293" t="str">
        <f>IF($B170="","",INDEX(POA_GC_2025!$V:$V,MATCH($B170,POA_GC_2025!$A:$A,0)))</f>
        <v/>
      </c>
      <c r="O170" s="293" t="str">
        <f>IF($B170="","",INDEX(POA_GC_2025!$W:$W,MATCH($B170,POA_GC_2025!$A:$A,0)))</f>
        <v/>
      </c>
      <c r="P170" s="292" t="str">
        <f>IF($B170="","",INDEX(POA_GC_2025!$H:$H,MATCH($B170,POA_GC_2025!$A:$A,0)))</f>
        <v/>
      </c>
      <c r="Q170" s="292" t="str">
        <f>IF($B170="","",INDEX(POA_GC_2025!$I:$I,MATCH($B170,POA_GC_2025!$A:$A,0)))</f>
        <v/>
      </c>
      <c r="R170" s="292" t="str">
        <f>IF($B170="","",INDEX(POA_GC_2025!$J:$J,MATCH($B170,POA_GC_2025!$A:$A,0)))</f>
        <v/>
      </c>
      <c r="S170" s="292" t="str">
        <f>IF($B170="","",INDEX(POA_GC_2025!$K:$K,MATCH($B170,POA_GC_2025!$A:$A,0)))</f>
        <v/>
      </c>
      <c r="T170" s="292" t="str">
        <f>IF($B170="","",INDEX(POA_GC_2025!$L:$L,MATCH($B170,POA_GC_2025!$A:$A,0)))</f>
        <v/>
      </c>
      <c r="U170" s="299">
        <f t="shared" si="14"/>
        <v>0</v>
      </c>
      <c r="V170" s="299">
        <f t="shared" si="15"/>
        <v>0</v>
      </c>
      <c r="W170" s="187"/>
      <c r="X170" s="187"/>
      <c r="Y170" s="301"/>
      <c r="Z170" s="187"/>
      <c r="AA170" s="309"/>
      <c r="AB170" s="187"/>
      <c r="AC170" s="187"/>
      <c r="AD170" s="187"/>
      <c r="AE170" s="311" t="str">
        <f>IF($B170="","",INDEX([18]POA_GC_2025!$CK:$CK,MATCH($B170,[18]POA_GC_2025!$A:$A,0)))</f>
        <v/>
      </c>
      <c r="AF170" s="311" t="str">
        <f>IF($B170="","",INDEX([18]POA_GC_2025!$CL:$CL,MATCH($B170,[18]POA_GC_2025!$A:$A,0)))</f>
        <v/>
      </c>
      <c r="AG170" s="319" t="str">
        <f>IF($B170="","",INDEX([18]POA_GC_2025!$CM:$CM,MATCH($B170,[18]POA_GC_2025!$A:$A,0)))</f>
        <v/>
      </c>
      <c r="AH170" s="316" t="str">
        <f>IF($B170="","",INDEX([18]POA_GC_2025!$B:$B,MATCH($B170,[18]POA_GC_2025!$A:$A,0)))</f>
        <v/>
      </c>
    </row>
    <row r="171" spans="1:34">
      <c r="A171" s="664"/>
      <c r="B171" s="189"/>
      <c r="C171" s="257"/>
      <c r="D171" s="290"/>
      <c r="E171" s="257"/>
      <c r="F171" s="290"/>
      <c r="G171" s="257"/>
      <c r="H171" s="289" t="str">
        <f>IF($B171="","",INDEX(POA_GC_2025!$O:$O,MATCH($B171,POA_GC_2025!$A:$A,0)))</f>
        <v/>
      </c>
      <c r="I171" s="292" t="str">
        <f>IF($B171="","",INDEX(POA_GC_2025!$C:$C,MATCH($B171,POA_GC_2025!$A:$A,0)))</f>
        <v/>
      </c>
      <c r="J171" s="293" t="str">
        <f>IF($B171="","",INDEX(POA_GC_2025!$B:$B,MATCH($B171,POA_GC_2025!$A:$A,0)))</f>
        <v/>
      </c>
      <c r="K171" s="294" t="str">
        <f>IF($B171="","",INDEX(POA_GC_2025!$E:$E,MATCH($B171,POA_GC_2025!$A:$A,0)))</f>
        <v/>
      </c>
      <c r="L171" s="293" t="str">
        <f>IF($B171="","",INDEX(POA_GC_2025!$W:$W,MATCH($B171,POA_GC_2025!$A:$A,0)))</f>
        <v/>
      </c>
      <c r="M171" s="293" t="str">
        <f>IF($B171="","",INDEX(POA_GC_2025!$F:$F,MATCH($B171,POA_GC_2025!$A:$A,0)))</f>
        <v/>
      </c>
      <c r="N171" s="293" t="str">
        <f>IF($B171="","",INDEX(POA_GC_2025!$V:$V,MATCH($B171,POA_GC_2025!$A:$A,0)))</f>
        <v/>
      </c>
      <c r="O171" s="293" t="str">
        <f>IF($B171="","",INDEX(POA_GC_2025!$W:$W,MATCH($B171,POA_GC_2025!$A:$A,0)))</f>
        <v/>
      </c>
      <c r="P171" s="292" t="str">
        <f>IF($B171="","",INDEX(POA_GC_2025!$H:$H,MATCH($B171,POA_GC_2025!$A:$A,0)))</f>
        <v/>
      </c>
      <c r="Q171" s="292" t="str">
        <f>IF($B171="","",INDEX(POA_GC_2025!$I:$I,MATCH($B171,POA_GC_2025!$A:$A,0)))</f>
        <v/>
      </c>
      <c r="R171" s="292" t="str">
        <f>IF($B171="","",INDEX(POA_GC_2025!$J:$J,MATCH($B171,POA_GC_2025!$A:$A,0)))</f>
        <v/>
      </c>
      <c r="S171" s="292" t="str">
        <f>IF($B171="","",INDEX(POA_GC_2025!$K:$K,MATCH($B171,POA_GC_2025!$A:$A,0)))</f>
        <v/>
      </c>
      <c r="T171" s="292" t="str">
        <f>IF($B171="","",INDEX(POA_GC_2025!$L:$L,MATCH($B171,POA_GC_2025!$A:$A,0)))</f>
        <v/>
      </c>
      <c r="U171" s="299">
        <f t="shared" si="14"/>
        <v>0</v>
      </c>
      <c r="V171" s="299">
        <f t="shared" si="15"/>
        <v>0</v>
      </c>
      <c r="W171" s="312"/>
      <c r="X171" s="187"/>
      <c r="Y171" s="301"/>
      <c r="Z171" s="187"/>
      <c r="AA171" s="309"/>
      <c r="AB171" s="187"/>
      <c r="AC171" s="187"/>
      <c r="AD171" s="187"/>
      <c r="AE171" s="311" t="str">
        <f>IF($B171="","",INDEX([18]POA_GC_2025!$CK:$CK,MATCH($B171,[18]POA_GC_2025!$A:$A,0)))</f>
        <v/>
      </c>
      <c r="AF171" s="311" t="str">
        <f>IF($B171="","",INDEX([18]POA_GC_2025!$CL:$CL,MATCH($B171,[18]POA_GC_2025!$A:$A,0)))</f>
        <v/>
      </c>
      <c r="AG171" s="319" t="str">
        <f>IF($B171="","",INDEX([18]POA_GC_2025!$CM:$CM,MATCH($B171,[18]POA_GC_2025!$A:$A,0)))</f>
        <v/>
      </c>
      <c r="AH171" s="316" t="str">
        <f>IF($B171="","",INDEX([18]POA_GC_2025!$B:$B,MATCH($B171,[18]POA_GC_2025!$A:$A,0)))</f>
        <v/>
      </c>
    </row>
    <row r="172" spans="1:34">
      <c r="A172" s="664"/>
      <c r="B172" s="3"/>
      <c r="C172" s="257"/>
      <c r="D172" s="290"/>
      <c r="E172" s="257"/>
      <c r="F172" s="290"/>
      <c r="G172" s="257"/>
      <c r="H172" s="289" t="str">
        <f>IF($B172="","",INDEX(POA_GC_2025!$O:$O,MATCH($B172,POA_GC_2025!$A:$A,0)))</f>
        <v/>
      </c>
      <c r="I172" s="292" t="str">
        <f>IF($B172="","",INDEX(POA_GC_2025!$C:$C,MATCH($B172,POA_GC_2025!$A:$A,0)))</f>
        <v/>
      </c>
      <c r="J172" s="293" t="str">
        <f>IF($B172="","",INDEX(POA_GC_2025!$B:$B,MATCH($B172,POA_GC_2025!$A:$A,0)))</f>
        <v/>
      </c>
      <c r="K172" s="294" t="str">
        <f>IF($B172="","",INDEX(POA_GC_2025!$E:$E,MATCH($B172,POA_GC_2025!$A:$A,0)))</f>
        <v/>
      </c>
      <c r="L172" s="293" t="str">
        <f>IF($B172="","",INDEX(POA_GC_2025!$W:$W,MATCH($B172,POA_GC_2025!$A:$A,0)))</f>
        <v/>
      </c>
      <c r="M172" s="293" t="str">
        <f>IF($B172="","",INDEX(POA_GC_2025!$F:$F,MATCH($B172,POA_GC_2025!$A:$A,0)))</f>
        <v/>
      </c>
      <c r="N172" s="293" t="str">
        <f>IF($B172="","",INDEX(POA_GC_2025!$V:$V,MATCH($B172,POA_GC_2025!$A:$A,0)))</f>
        <v/>
      </c>
      <c r="O172" s="293" t="str">
        <f>IF($B172="","",INDEX(POA_GC_2025!$W:$W,MATCH($B172,POA_GC_2025!$A:$A,0)))</f>
        <v/>
      </c>
      <c r="P172" s="292" t="str">
        <f>IF($B172="","",INDEX(POA_GC_2025!$H:$H,MATCH($B172,POA_GC_2025!$A:$A,0)))</f>
        <v/>
      </c>
      <c r="Q172" s="292" t="str">
        <f>IF($B172="","",INDEX(POA_GC_2025!$I:$I,MATCH($B172,POA_GC_2025!$A:$A,0)))</f>
        <v/>
      </c>
      <c r="R172" s="292" t="str">
        <f>IF($B172="","",INDEX(POA_GC_2025!$J:$J,MATCH($B172,POA_GC_2025!$A:$A,0)))</f>
        <v/>
      </c>
      <c r="S172" s="292" t="str">
        <f>IF($B172="","",INDEX(POA_GC_2025!$K:$K,MATCH($B172,POA_GC_2025!$A:$A,0)))</f>
        <v/>
      </c>
      <c r="T172" s="292" t="str">
        <f>IF($B172="","",INDEX(POA_GC_2025!$L:$L,MATCH($B172,POA_GC_2025!$A:$A,0)))</f>
        <v/>
      </c>
      <c r="U172" s="299">
        <f t="shared" si="14"/>
        <v>0</v>
      </c>
      <c r="V172" s="299">
        <f t="shared" si="15"/>
        <v>0</v>
      </c>
      <c r="W172" s="187"/>
      <c r="X172" s="187"/>
      <c r="Y172" s="301"/>
      <c r="Z172" s="187"/>
      <c r="AA172" s="309"/>
      <c r="AB172" s="187"/>
      <c r="AC172" s="187"/>
      <c r="AD172" s="187"/>
      <c r="AE172" s="311" t="str">
        <f>IF($B172="","",INDEX([18]POA_GC_2025!$CK:$CK,MATCH($B172,[18]POA_GC_2025!$A:$A,0)))</f>
        <v/>
      </c>
      <c r="AF172" s="311" t="str">
        <f>IF($B172="","",INDEX([18]POA_GC_2025!$CL:$CL,MATCH($B172,[18]POA_GC_2025!$A:$A,0)))</f>
        <v/>
      </c>
      <c r="AG172" s="319" t="str">
        <f>IF($B172="","",INDEX([18]POA_GC_2025!$CM:$CM,MATCH($B172,[18]POA_GC_2025!$A:$A,0)))</f>
        <v/>
      </c>
      <c r="AH172" s="316" t="str">
        <f>IF($B172="","",INDEX([18]POA_GC_2025!$B:$B,MATCH($B172,[18]POA_GC_2025!$A:$A,0)))</f>
        <v/>
      </c>
    </row>
    <row r="173" spans="1:34">
      <c r="A173" s="664"/>
      <c r="B173" s="189"/>
      <c r="C173" s="257"/>
      <c r="D173" s="290"/>
      <c r="E173" s="257"/>
      <c r="F173" s="290"/>
      <c r="G173" s="257"/>
      <c r="H173" s="289" t="str">
        <f>IF($B173="","",INDEX(POA_GC_2025!$O:$O,MATCH($B173,POA_GC_2025!$A:$A,0)))</f>
        <v/>
      </c>
      <c r="I173" s="292" t="str">
        <f>IF($B173="","",INDEX(POA_GC_2025!$C:$C,MATCH($B173,POA_GC_2025!$A:$A,0)))</f>
        <v/>
      </c>
      <c r="J173" s="293" t="str">
        <f>IF($B173="","",INDEX(POA_GC_2025!$B:$B,MATCH($B173,POA_GC_2025!$A:$A,0)))</f>
        <v/>
      </c>
      <c r="K173" s="294" t="str">
        <f>IF($B173="","",INDEX(POA_GC_2025!$E:$E,MATCH($B173,POA_GC_2025!$A:$A,0)))</f>
        <v/>
      </c>
      <c r="L173" s="293" t="str">
        <f>IF($B173="","",INDEX(POA_GC_2025!$W:$W,MATCH($B173,POA_GC_2025!$A:$A,0)))</f>
        <v/>
      </c>
      <c r="M173" s="293" t="str">
        <f>IF($B173="","",INDEX(POA_GC_2025!$F:$F,MATCH($B173,POA_GC_2025!$A:$A,0)))</f>
        <v/>
      </c>
      <c r="N173" s="293" t="str">
        <f>IF($B173="","",INDEX(POA_GC_2025!$V:$V,MATCH($B173,POA_GC_2025!$A:$A,0)))</f>
        <v/>
      </c>
      <c r="O173" s="293" t="str">
        <f>IF($B173="","",INDEX(POA_GC_2025!$W:$W,MATCH($B173,POA_GC_2025!$A:$A,0)))</f>
        <v/>
      </c>
      <c r="P173" s="292" t="str">
        <f>IF($B173="","",INDEX(POA_GC_2025!$H:$H,MATCH($B173,POA_GC_2025!$A:$A,0)))</f>
        <v/>
      </c>
      <c r="Q173" s="292" t="str">
        <f>IF($B173="","",INDEX(POA_GC_2025!$I:$I,MATCH($B173,POA_GC_2025!$A:$A,0)))</f>
        <v/>
      </c>
      <c r="R173" s="292" t="str">
        <f>IF($B173="","",INDEX(POA_GC_2025!$J:$J,MATCH($B173,POA_GC_2025!$A:$A,0)))</f>
        <v/>
      </c>
      <c r="S173" s="292" t="str">
        <f>IF($B173="","",INDEX(POA_GC_2025!$K:$K,MATCH($B173,POA_GC_2025!$A:$A,0)))</f>
        <v/>
      </c>
      <c r="T173" s="292" t="str">
        <f>IF($B173="","",INDEX(POA_GC_2025!$L:$L,MATCH($B173,POA_GC_2025!$A:$A,0)))</f>
        <v/>
      </c>
      <c r="U173" s="299">
        <f t="shared" si="14"/>
        <v>0</v>
      </c>
      <c r="V173" s="299">
        <f t="shared" si="15"/>
        <v>0</v>
      </c>
      <c r="W173" s="187"/>
      <c r="X173" s="187"/>
      <c r="Y173" s="301"/>
      <c r="Z173" s="187"/>
      <c r="AA173" s="309"/>
      <c r="AB173" s="187"/>
      <c r="AC173" s="187"/>
      <c r="AD173" s="187"/>
      <c r="AE173" s="311" t="str">
        <f>IF($B173="","",INDEX([18]POA_GC_2025!$CK:$CK,MATCH($B173,[18]POA_GC_2025!$A:$A,0)))</f>
        <v/>
      </c>
      <c r="AF173" s="311" t="str">
        <f>IF($B173="","",INDEX([18]POA_GC_2025!$CL:$CL,MATCH($B173,[18]POA_GC_2025!$A:$A,0)))</f>
        <v/>
      </c>
      <c r="AG173" s="319" t="str">
        <f>IF($B173="","",INDEX([18]POA_GC_2025!$CM:$CM,MATCH($B173,[18]POA_GC_2025!$A:$A,0)))</f>
        <v/>
      </c>
      <c r="AH173" s="316" t="str">
        <f>IF($B173="","",INDEX([18]POA_GC_2025!$B:$B,MATCH($B173,[18]POA_GC_2025!$A:$A,0)))</f>
        <v/>
      </c>
    </row>
    <row r="174" spans="1:34">
      <c r="A174" s="664"/>
      <c r="B174" s="189"/>
      <c r="C174" s="257"/>
      <c r="D174" s="290"/>
      <c r="E174" s="257"/>
      <c r="F174" s="290"/>
      <c r="G174" s="257"/>
      <c r="H174" s="289" t="str">
        <f>IF($B174="","",INDEX(POA_GC_2025!$O:$O,MATCH($B174,POA_GC_2025!$A:$A,0)))</f>
        <v/>
      </c>
      <c r="I174" s="292" t="str">
        <f>IF($B174="","",INDEX(POA_GC_2025!$C:$C,MATCH($B174,POA_GC_2025!$A:$A,0)))</f>
        <v/>
      </c>
      <c r="J174" s="293" t="str">
        <f>IF($B174="","",INDEX(POA_GC_2025!$B:$B,MATCH($B174,POA_GC_2025!$A:$A,0)))</f>
        <v/>
      </c>
      <c r="K174" s="294" t="str">
        <f>IF($B174="","",INDEX(POA_GC_2025!$E:$E,MATCH($B174,POA_GC_2025!$A:$A,0)))</f>
        <v/>
      </c>
      <c r="L174" s="293" t="str">
        <f>IF($B174="","",INDEX(POA_GC_2025!$W:$W,MATCH($B174,POA_GC_2025!$A:$A,0)))</f>
        <v/>
      </c>
      <c r="M174" s="293" t="str">
        <f>IF($B174="","",INDEX(POA_GC_2025!$F:$F,MATCH($B174,POA_GC_2025!$A:$A,0)))</f>
        <v/>
      </c>
      <c r="N174" s="293" t="str">
        <f>IF($B174="","",INDEX(POA_GC_2025!$V:$V,MATCH($B174,POA_GC_2025!$A:$A,0)))</f>
        <v/>
      </c>
      <c r="O174" s="293" t="str">
        <f>IF($B174="","",INDEX(POA_GC_2025!$W:$W,MATCH($B174,POA_GC_2025!$A:$A,0)))</f>
        <v/>
      </c>
      <c r="P174" s="292" t="str">
        <f>IF($B174="","",INDEX(POA_GC_2025!$H:$H,MATCH($B174,POA_GC_2025!$A:$A,0)))</f>
        <v/>
      </c>
      <c r="Q174" s="292" t="str">
        <f>IF($B174="","",INDEX(POA_GC_2025!$I:$I,MATCH($B174,POA_GC_2025!$A:$A,0)))</f>
        <v/>
      </c>
      <c r="R174" s="292" t="str">
        <f>IF($B174="","",INDEX(POA_GC_2025!$J:$J,MATCH($B174,POA_GC_2025!$A:$A,0)))</f>
        <v/>
      </c>
      <c r="S174" s="292" t="str">
        <f>IF($B174="","",INDEX(POA_GC_2025!$K:$K,MATCH($B174,POA_GC_2025!$A:$A,0)))</f>
        <v/>
      </c>
      <c r="T174" s="292" t="str">
        <f>IF($B174="","",INDEX(POA_GC_2025!$L:$L,MATCH($B174,POA_GC_2025!$A:$A,0)))</f>
        <v/>
      </c>
      <c r="U174" s="299">
        <f t="shared" si="14"/>
        <v>0</v>
      </c>
      <c r="V174" s="299">
        <f t="shared" si="15"/>
        <v>0</v>
      </c>
      <c r="W174" s="187"/>
      <c r="X174" s="187"/>
      <c r="Y174" s="301"/>
      <c r="Z174" s="187"/>
      <c r="AA174" s="309"/>
      <c r="AB174" s="187"/>
      <c r="AC174" s="187"/>
      <c r="AD174" s="187"/>
      <c r="AE174" s="311" t="str">
        <f>IF($B174="","",INDEX([18]POA_GC_2025!$CK:$CK,MATCH($B174,[18]POA_GC_2025!$A:$A,0)))</f>
        <v/>
      </c>
      <c r="AF174" s="311" t="str">
        <f>IF($B174="","",INDEX([18]POA_GC_2025!$CL:$CL,MATCH($B174,[18]POA_GC_2025!$A:$A,0)))</f>
        <v/>
      </c>
      <c r="AG174" s="319" t="str">
        <f>IF($B174="","",INDEX([18]POA_GC_2025!$CM:$CM,MATCH($B174,[18]POA_GC_2025!$A:$A,0)))</f>
        <v/>
      </c>
      <c r="AH174" s="316" t="str">
        <f>IF($B174="","",INDEX([18]POA_GC_2025!$B:$B,MATCH($B174,[18]POA_GC_2025!$A:$A,0)))</f>
        <v/>
      </c>
    </row>
    <row r="175" spans="1:34">
      <c r="A175" s="664"/>
      <c r="B175" s="3"/>
      <c r="C175" s="257"/>
      <c r="D175" s="290"/>
      <c r="E175" s="257"/>
      <c r="F175" s="290"/>
      <c r="G175" s="257"/>
      <c r="H175" s="289" t="str">
        <f>IF($B175="","",INDEX(POA_GC_2025!$O:$O,MATCH($B175,POA_GC_2025!$A:$A,0)))</f>
        <v/>
      </c>
      <c r="I175" s="292" t="str">
        <f>IF($B175="","",INDEX(POA_GC_2025!$C:$C,MATCH($B175,POA_GC_2025!$A:$A,0)))</f>
        <v/>
      </c>
      <c r="J175" s="293" t="str">
        <f>IF($B175="","",INDEX(POA_GC_2025!$B:$B,MATCH($B175,POA_GC_2025!$A:$A,0)))</f>
        <v/>
      </c>
      <c r="K175" s="294" t="str">
        <f>IF($B175="","",INDEX(POA_GC_2025!$E:$E,MATCH($B175,POA_GC_2025!$A:$A,0)))</f>
        <v/>
      </c>
      <c r="L175" s="293" t="str">
        <f>IF($B175="","",INDEX(POA_GC_2025!$W:$W,MATCH($B175,POA_GC_2025!$A:$A,0)))</f>
        <v/>
      </c>
      <c r="M175" s="293" t="str">
        <f>IF($B175="","",INDEX(POA_GC_2025!$F:$F,MATCH($B175,POA_GC_2025!$A:$A,0)))</f>
        <v/>
      </c>
      <c r="N175" s="293" t="str">
        <f>IF($B175="","",INDEX(POA_GC_2025!$V:$V,MATCH($B175,POA_GC_2025!$A:$A,0)))</f>
        <v/>
      </c>
      <c r="O175" s="293" t="str">
        <f>IF($B175="","",INDEX(POA_GC_2025!$W:$W,MATCH($B175,POA_GC_2025!$A:$A,0)))</f>
        <v/>
      </c>
      <c r="P175" s="292" t="str">
        <f>IF($B175="","",INDEX(POA_GC_2025!$H:$H,MATCH($B175,POA_GC_2025!$A:$A,0)))</f>
        <v/>
      </c>
      <c r="Q175" s="292" t="str">
        <f>IF($B175="","",INDEX(POA_GC_2025!$I:$I,MATCH($B175,POA_GC_2025!$A:$A,0)))</f>
        <v/>
      </c>
      <c r="R175" s="292" t="str">
        <f>IF($B175="","",INDEX(POA_GC_2025!$J:$J,MATCH($B175,POA_GC_2025!$A:$A,0)))</f>
        <v/>
      </c>
      <c r="S175" s="292" t="str">
        <f>IF($B175="","",INDEX(POA_GC_2025!$K:$K,MATCH($B175,POA_GC_2025!$A:$A,0)))</f>
        <v/>
      </c>
      <c r="T175" s="292" t="str">
        <f>IF($B175="","",INDEX(POA_GC_2025!$L:$L,MATCH($B175,POA_GC_2025!$A:$A,0)))</f>
        <v/>
      </c>
      <c r="U175" s="299">
        <f t="shared" si="14"/>
        <v>0</v>
      </c>
      <c r="V175" s="299">
        <f t="shared" si="15"/>
        <v>0</v>
      </c>
      <c r="W175" s="187"/>
      <c r="X175" s="187"/>
      <c r="Y175" s="301"/>
      <c r="Z175" s="187"/>
      <c r="AA175" s="309"/>
      <c r="AB175" s="187"/>
      <c r="AC175" s="187"/>
      <c r="AD175" s="187"/>
      <c r="AE175" s="311" t="str">
        <f>IF($B175="","",INDEX([18]POA_GC_2025!$CK:$CK,MATCH($B175,[18]POA_GC_2025!$A:$A,0)))</f>
        <v/>
      </c>
      <c r="AF175" s="311" t="str">
        <f>IF($B175="","",INDEX([18]POA_GC_2025!$CL:$CL,MATCH($B175,[18]POA_GC_2025!$A:$A,0)))</f>
        <v/>
      </c>
      <c r="AG175" s="319" t="str">
        <f>IF($B175="","",INDEX([18]POA_GC_2025!$CM:$CM,MATCH($B175,[18]POA_GC_2025!$A:$A,0)))</f>
        <v/>
      </c>
      <c r="AH175" s="316" t="str">
        <f>IF($B175="","",INDEX([18]POA_GC_2025!$B:$B,MATCH($B175,[18]POA_GC_2025!$A:$A,0)))</f>
        <v/>
      </c>
    </row>
    <row r="176" spans="1:34">
      <c r="A176" s="664"/>
      <c r="B176" s="189"/>
      <c r="C176" s="257"/>
      <c r="D176" s="290"/>
      <c r="E176" s="257"/>
      <c r="F176" s="290"/>
      <c r="G176" s="257"/>
      <c r="H176" s="289" t="str">
        <f>IF($B176="","",INDEX(POA_GC_2025!$O:$O,MATCH($B176,POA_GC_2025!$A:$A,0)))</f>
        <v/>
      </c>
      <c r="I176" s="292" t="str">
        <f>IF($B176="","",INDEX(POA_GC_2025!$C:$C,MATCH($B176,POA_GC_2025!$A:$A,0)))</f>
        <v/>
      </c>
      <c r="J176" s="293" t="str">
        <f>IF($B176="","",INDEX(POA_GC_2025!$B:$B,MATCH($B176,POA_GC_2025!$A:$A,0)))</f>
        <v/>
      </c>
      <c r="K176" s="294" t="str">
        <f>IF($B176="","",INDEX(POA_GC_2025!$E:$E,MATCH($B176,POA_GC_2025!$A:$A,0)))</f>
        <v/>
      </c>
      <c r="L176" s="293" t="str">
        <f>IF($B176="","",INDEX(POA_GC_2025!$W:$W,MATCH($B176,POA_GC_2025!$A:$A,0)))</f>
        <v/>
      </c>
      <c r="M176" s="293" t="str">
        <f>IF($B176="","",INDEX(POA_GC_2025!$F:$F,MATCH($B176,POA_GC_2025!$A:$A,0)))</f>
        <v/>
      </c>
      <c r="N176" s="293" t="str">
        <f>IF($B176="","",INDEX(POA_GC_2025!$V:$V,MATCH($B176,POA_GC_2025!$A:$A,0)))</f>
        <v/>
      </c>
      <c r="O176" s="293" t="str">
        <f>IF($B176="","",INDEX(POA_GC_2025!$W:$W,MATCH($B176,POA_GC_2025!$A:$A,0)))</f>
        <v/>
      </c>
      <c r="P176" s="292" t="str">
        <f>IF($B176="","",INDEX(POA_GC_2025!$H:$H,MATCH($B176,POA_GC_2025!$A:$A,0)))</f>
        <v/>
      </c>
      <c r="Q176" s="292" t="str">
        <f>IF($B176="","",INDEX(POA_GC_2025!$I:$I,MATCH($B176,POA_GC_2025!$A:$A,0)))</f>
        <v/>
      </c>
      <c r="R176" s="292" t="str">
        <f>IF($B176="","",INDEX(POA_GC_2025!$J:$J,MATCH($B176,POA_GC_2025!$A:$A,0)))</f>
        <v/>
      </c>
      <c r="S176" s="292" t="str">
        <f>IF($B176="","",INDEX(POA_GC_2025!$K:$K,MATCH($B176,POA_GC_2025!$A:$A,0)))</f>
        <v/>
      </c>
      <c r="T176" s="292" t="str">
        <f>IF($B176="","",INDEX(POA_GC_2025!$L:$L,MATCH($B176,POA_GC_2025!$A:$A,0)))</f>
        <v/>
      </c>
      <c r="U176" s="299">
        <f t="shared" si="14"/>
        <v>0</v>
      </c>
      <c r="V176" s="299">
        <f t="shared" si="15"/>
        <v>0</v>
      </c>
      <c r="W176" s="187"/>
      <c r="X176" s="187"/>
      <c r="Y176" s="301"/>
      <c r="Z176" s="187"/>
      <c r="AA176" s="309"/>
      <c r="AB176" s="187"/>
      <c r="AC176" s="187"/>
      <c r="AD176" s="187"/>
      <c r="AE176" s="311" t="str">
        <f>IF($B176="","",INDEX([18]POA_GC_2025!$CK:$CK,MATCH($B176,[18]POA_GC_2025!$A:$A,0)))</f>
        <v/>
      </c>
      <c r="AF176" s="311" t="str">
        <f>IF($B176="","",INDEX([18]POA_GC_2025!$CL:$CL,MATCH($B176,[18]POA_GC_2025!$A:$A,0)))</f>
        <v/>
      </c>
      <c r="AG176" s="319" t="str">
        <f>IF($B176="","",INDEX([18]POA_GC_2025!$CM:$CM,MATCH($B176,[18]POA_GC_2025!$A:$A,0)))</f>
        <v/>
      </c>
      <c r="AH176" s="316" t="str">
        <f>IF($B176="","",INDEX([18]POA_GC_2025!$B:$B,MATCH($B176,[18]POA_GC_2025!$A:$A,0)))</f>
        <v/>
      </c>
    </row>
    <row r="177" spans="1:34">
      <c r="A177" s="664"/>
      <c r="B177" s="189"/>
      <c r="C177" s="257"/>
      <c r="D177" s="290"/>
      <c r="E177" s="257"/>
      <c r="F177" s="290"/>
      <c r="G177" s="257"/>
      <c r="H177" s="289" t="str">
        <f>IF($B177="","",INDEX(POA_GC_2025!$O:$O,MATCH($B177,POA_GC_2025!$A:$A,0)))</f>
        <v/>
      </c>
      <c r="I177" s="292" t="str">
        <f>IF($B177="","",INDEX(POA_GC_2025!$C:$C,MATCH($B177,POA_GC_2025!$A:$A,0)))</f>
        <v/>
      </c>
      <c r="J177" s="293" t="str">
        <f>IF($B177="","",INDEX(POA_GC_2025!$B:$B,MATCH($B177,POA_GC_2025!$A:$A,0)))</f>
        <v/>
      </c>
      <c r="K177" s="294" t="str">
        <f>IF($B177="","",INDEX(POA_GC_2025!$E:$E,MATCH($B177,POA_GC_2025!$A:$A,0)))</f>
        <v/>
      </c>
      <c r="L177" s="293" t="str">
        <f>IF($B177="","",INDEX(POA_GC_2025!$W:$W,MATCH($B177,POA_GC_2025!$A:$A,0)))</f>
        <v/>
      </c>
      <c r="M177" s="293" t="str">
        <f>IF($B177="","",INDEX(POA_GC_2025!$F:$F,MATCH($B177,POA_GC_2025!$A:$A,0)))</f>
        <v/>
      </c>
      <c r="N177" s="293" t="str">
        <f>IF($B177="","",INDEX(POA_GC_2025!$V:$V,MATCH($B177,POA_GC_2025!$A:$A,0)))</f>
        <v/>
      </c>
      <c r="O177" s="293" t="str">
        <f>IF($B177="","",INDEX(POA_GC_2025!$W:$W,MATCH($B177,POA_GC_2025!$A:$A,0)))</f>
        <v/>
      </c>
      <c r="P177" s="292" t="str">
        <f>IF($B177="","",INDEX(POA_GC_2025!$H:$H,MATCH($B177,POA_GC_2025!$A:$A,0)))</f>
        <v/>
      </c>
      <c r="Q177" s="292" t="str">
        <f>IF($B177="","",INDEX(POA_GC_2025!$I:$I,MATCH($B177,POA_GC_2025!$A:$A,0)))</f>
        <v/>
      </c>
      <c r="R177" s="292" t="str">
        <f>IF($B177="","",INDEX(POA_GC_2025!$J:$J,MATCH($B177,POA_GC_2025!$A:$A,0)))</f>
        <v/>
      </c>
      <c r="S177" s="292" t="str">
        <f>IF($B177="","",INDEX(POA_GC_2025!$K:$K,MATCH($B177,POA_GC_2025!$A:$A,0)))</f>
        <v/>
      </c>
      <c r="T177" s="292" t="str">
        <f>IF($B177="","",INDEX(POA_GC_2025!$L:$L,MATCH($B177,POA_GC_2025!$A:$A,0)))</f>
        <v/>
      </c>
      <c r="U177" s="299">
        <f t="shared" si="14"/>
        <v>0</v>
      </c>
      <c r="V177" s="299">
        <f t="shared" si="15"/>
        <v>0</v>
      </c>
      <c r="W177" s="187"/>
      <c r="X177" s="187"/>
      <c r="Y177" s="301"/>
      <c r="Z177" s="187"/>
      <c r="AA177" s="309"/>
      <c r="AB177" s="187"/>
      <c r="AC177" s="187"/>
      <c r="AD177" s="187"/>
      <c r="AE177" s="311" t="str">
        <f>IF($B177="","",INDEX([18]POA_GC_2025!$CK:$CK,MATCH($B177,[18]POA_GC_2025!$A:$A,0)))</f>
        <v/>
      </c>
      <c r="AF177" s="311" t="str">
        <f>IF($B177="","",INDEX([18]POA_GC_2025!$CL:$CL,MATCH($B177,[18]POA_GC_2025!$A:$A,0)))</f>
        <v/>
      </c>
      <c r="AG177" s="319" t="str">
        <f>IF($B177="","",INDEX([18]POA_GC_2025!$CM:$CM,MATCH($B177,[18]POA_GC_2025!$A:$A,0)))</f>
        <v/>
      </c>
      <c r="AH177" s="316" t="str">
        <f>IF($B177="","",INDEX([18]POA_GC_2025!$B:$B,MATCH($B177,[18]POA_GC_2025!$A:$A,0)))</f>
        <v/>
      </c>
    </row>
    <row r="178" spans="1:34">
      <c r="A178" s="664"/>
      <c r="B178" s="189"/>
      <c r="C178" s="257"/>
      <c r="D178" s="290"/>
      <c r="E178" s="257"/>
      <c r="F178" s="290"/>
      <c r="G178" s="257"/>
      <c r="H178" s="289" t="str">
        <f>IF($B178="","",INDEX(POA_GC_2025!$O:$O,MATCH($B178,POA_GC_2025!$A:$A,0)))</f>
        <v/>
      </c>
      <c r="I178" s="292" t="str">
        <f>IF($B178="","",INDEX(POA_GC_2025!$C:$C,MATCH($B178,POA_GC_2025!$A:$A,0)))</f>
        <v/>
      </c>
      <c r="J178" s="293" t="str">
        <f>IF($B178="","",INDEX(POA_GC_2025!$B:$B,MATCH($B178,POA_GC_2025!$A:$A,0)))</f>
        <v/>
      </c>
      <c r="K178" s="294" t="str">
        <f>IF($B178="","",INDEX(POA_GC_2025!$E:$E,MATCH($B178,POA_GC_2025!$A:$A,0)))</f>
        <v/>
      </c>
      <c r="L178" s="293" t="str">
        <f>IF($B178="","",INDEX(POA_GC_2025!$W:$W,MATCH($B178,POA_GC_2025!$A:$A,0)))</f>
        <v/>
      </c>
      <c r="M178" s="293" t="str">
        <f>IF($B178="","",INDEX(POA_GC_2025!$F:$F,MATCH($B178,POA_GC_2025!$A:$A,0)))</f>
        <v/>
      </c>
      <c r="N178" s="293" t="str">
        <f>IF($B178="","",INDEX(POA_GC_2025!$V:$V,MATCH($B178,POA_GC_2025!$A:$A,0)))</f>
        <v/>
      </c>
      <c r="O178" s="293" t="str">
        <f>IF($B178="","",INDEX(POA_GC_2025!$W:$W,MATCH($B178,POA_GC_2025!$A:$A,0)))</f>
        <v/>
      </c>
      <c r="P178" s="292" t="str">
        <f>IF($B178="","",INDEX(POA_GC_2025!$H:$H,MATCH($B178,POA_GC_2025!$A:$A,0)))</f>
        <v/>
      </c>
      <c r="Q178" s="292" t="str">
        <f>IF($B178="","",INDEX(POA_GC_2025!$I:$I,MATCH($B178,POA_GC_2025!$A:$A,0)))</f>
        <v/>
      </c>
      <c r="R178" s="292" t="str">
        <f>IF($B178="","",INDEX(POA_GC_2025!$J:$J,MATCH($B178,POA_GC_2025!$A:$A,0)))</f>
        <v/>
      </c>
      <c r="S178" s="292" t="str">
        <f>IF($B178="","",INDEX(POA_GC_2025!$K:$K,MATCH($B178,POA_GC_2025!$A:$A,0)))</f>
        <v/>
      </c>
      <c r="T178" s="292" t="str">
        <f>IF($B178="","",INDEX(POA_GC_2025!$L:$L,MATCH($B178,POA_GC_2025!$A:$A,0)))</f>
        <v/>
      </c>
      <c r="U178" s="299">
        <f t="shared" si="14"/>
        <v>0</v>
      </c>
      <c r="V178" s="299">
        <f t="shared" si="15"/>
        <v>0</v>
      </c>
      <c r="W178" s="187"/>
      <c r="X178" s="187"/>
      <c r="Y178" s="301"/>
      <c r="Z178" s="187"/>
      <c r="AA178" s="309"/>
      <c r="AB178" s="187"/>
      <c r="AC178" s="187"/>
      <c r="AD178" s="187"/>
      <c r="AE178" s="311" t="str">
        <f>IF($B178="","",INDEX([18]POA_GC_2025!$CK:$CK,MATCH($B178,[18]POA_GC_2025!$A:$A,0)))</f>
        <v/>
      </c>
      <c r="AF178" s="311" t="str">
        <f>IF($B178="","",INDEX([18]POA_GC_2025!$CL:$CL,MATCH($B178,[18]POA_GC_2025!$A:$A,0)))</f>
        <v/>
      </c>
      <c r="AG178" s="319" t="str">
        <f>IF($B178="","",INDEX([18]POA_GC_2025!$CM:$CM,MATCH($B178,[18]POA_GC_2025!$A:$A,0)))</f>
        <v/>
      </c>
      <c r="AH178" s="316" t="str">
        <f>IF($B178="","",INDEX([18]POA_GC_2025!$B:$B,MATCH($B178,[18]POA_GC_2025!$A:$A,0)))</f>
        <v/>
      </c>
    </row>
    <row r="179" spans="1:34">
      <c r="A179" s="664"/>
      <c r="B179" s="321"/>
      <c r="C179" s="257"/>
      <c r="D179" s="290"/>
      <c r="E179" s="257"/>
      <c r="F179" s="290"/>
      <c r="G179" s="257"/>
      <c r="H179" s="289" t="str">
        <f>IF($B179="","",INDEX(POA_GC_2025!$O:$O,MATCH($B179,POA_GC_2025!$A:$A,0)))</f>
        <v/>
      </c>
      <c r="I179" s="292" t="str">
        <f>IF($B179="","",INDEX(POA_GC_2025!$C:$C,MATCH($B179,POA_GC_2025!$A:$A,0)))</f>
        <v/>
      </c>
      <c r="J179" s="293" t="str">
        <f>IF($B179="","",INDEX(POA_GC_2025!$B:$B,MATCH($B179,POA_GC_2025!$A:$A,0)))</f>
        <v/>
      </c>
      <c r="K179" s="294" t="str">
        <f>IF($B179="","",INDEX(POA_GC_2025!$E:$E,MATCH($B179,POA_GC_2025!$A:$A,0)))</f>
        <v/>
      </c>
      <c r="L179" s="293" t="str">
        <f>IF($B179="","",INDEX(POA_GC_2025!$W:$W,MATCH($B179,POA_GC_2025!$A:$A,0)))</f>
        <v/>
      </c>
      <c r="M179" s="293" t="str">
        <f>IF($B179="","",INDEX(POA_GC_2025!$F:$F,MATCH($B179,POA_GC_2025!$A:$A,0)))</f>
        <v/>
      </c>
      <c r="N179" s="293" t="str">
        <f>IF($B179="","",INDEX(POA_GC_2025!$V:$V,MATCH($B179,POA_GC_2025!$A:$A,0)))</f>
        <v/>
      </c>
      <c r="O179" s="293" t="str">
        <f>IF($B179="","",INDEX(POA_GC_2025!$W:$W,MATCH($B179,POA_GC_2025!$A:$A,0)))</f>
        <v/>
      </c>
      <c r="P179" s="292" t="str">
        <f>IF($B179="","",INDEX(POA_GC_2025!$H:$H,MATCH($B179,POA_GC_2025!$A:$A,0)))</f>
        <v/>
      </c>
      <c r="Q179" s="292" t="str">
        <f>IF($B179="","",INDEX(POA_GC_2025!$I:$I,MATCH($B179,POA_GC_2025!$A:$A,0)))</f>
        <v/>
      </c>
      <c r="R179" s="292" t="str">
        <f>IF($B179="","",INDEX(POA_GC_2025!$J:$J,MATCH($B179,POA_GC_2025!$A:$A,0)))</f>
        <v/>
      </c>
      <c r="S179" s="292" t="str">
        <f>IF($B179="","",INDEX(POA_GC_2025!$K:$K,MATCH($B179,POA_GC_2025!$A:$A,0)))</f>
        <v/>
      </c>
      <c r="T179" s="292" t="str">
        <f>IF($B179="","",INDEX(POA_GC_2025!$L:$L,MATCH($B179,POA_GC_2025!$A:$A,0)))</f>
        <v/>
      </c>
      <c r="U179" s="299">
        <f t="shared" si="14"/>
        <v>0</v>
      </c>
      <c r="V179" s="299">
        <f t="shared" si="15"/>
        <v>0</v>
      </c>
      <c r="W179" s="187"/>
      <c r="X179" s="187"/>
      <c r="Y179" s="301"/>
      <c r="Z179" s="187"/>
      <c r="AA179" s="309"/>
      <c r="AB179" s="187"/>
      <c r="AC179" s="187"/>
      <c r="AD179" s="187"/>
      <c r="AE179" s="311" t="str">
        <f>IF($B179="","",INDEX([18]POA_GC_2025!$CK:$CK,MATCH($B179,[18]POA_GC_2025!$A:$A,0)))</f>
        <v/>
      </c>
      <c r="AF179" s="311" t="str">
        <f>IF($B179="","",INDEX([18]POA_GC_2025!$CL:$CL,MATCH($B179,[18]POA_GC_2025!$A:$A,0)))</f>
        <v/>
      </c>
      <c r="AG179" s="319" t="str">
        <f>IF($B179="","",INDEX([18]POA_GC_2025!$CM:$CM,MATCH($B179,[18]POA_GC_2025!$A:$A,0)))</f>
        <v/>
      </c>
      <c r="AH179" s="316" t="str">
        <f>IF($B179="","",INDEX([18]POA_GC_2025!$B:$B,MATCH($B179,[18]POA_GC_2025!$A:$A,0)))</f>
        <v/>
      </c>
    </row>
    <row r="180" spans="1:34">
      <c r="A180" s="664"/>
      <c r="B180" s="189"/>
      <c r="C180" s="257"/>
      <c r="D180" s="290"/>
      <c r="E180" s="257"/>
      <c r="F180" s="290"/>
      <c r="G180" s="257"/>
      <c r="H180" s="289" t="str">
        <f>IF($B180="","",INDEX(POA_GC_2025!$O:$O,MATCH($B180,POA_GC_2025!$A:$A,0)))</f>
        <v/>
      </c>
      <c r="I180" s="292" t="str">
        <f>IF($B180="","",INDEX(POA_GC_2025!$C:$C,MATCH($B180,POA_GC_2025!$A:$A,0)))</f>
        <v/>
      </c>
      <c r="J180" s="293" t="str">
        <f>IF($B180="","",INDEX(POA_GC_2025!$B:$B,MATCH($B180,POA_GC_2025!$A:$A,0)))</f>
        <v/>
      </c>
      <c r="K180" s="294" t="str">
        <f>IF($B180="","",INDEX(POA_GC_2025!$E:$E,MATCH($B180,POA_GC_2025!$A:$A,0)))</f>
        <v/>
      </c>
      <c r="L180" s="293" t="str">
        <f>IF($B180="","",INDEX(POA_GC_2025!$W:$W,MATCH($B180,POA_GC_2025!$A:$A,0)))</f>
        <v/>
      </c>
      <c r="M180" s="293" t="str">
        <f>IF($B180="","",INDEX(POA_GC_2025!$F:$F,MATCH($B180,POA_GC_2025!$A:$A,0)))</f>
        <v/>
      </c>
      <c r="N180" s="293" t="str">
        <f>IF($B180="","",INDEX(POA_GC_2025!$V:$V,MATCH($B180,POA_GC_2025!$A:$A,0)))</f>
        <v/>
      </c>
      <c r="O180" s="293" t="str">
        <f>IF($B180="","",INDEX(POA_GC_2025!$W:$W,MATCH($B180,POA_GC_2025!$A:$A,0)))</f>
        <v/>
      </c>
      <c r="P180" s="292" t="str">
        <f>IF($B180="","",INDEX(POA_GC_2025!$H:$H,MATCH($B180,POA_GC_2025!$A:$A,0)))</f>
        <v/>
      </c>
      <c r="Q180" s="292" t="str">
        <f>IF($B180="","",INDEX(POA_GC_2025!$I:$I,MATCH($B180,POA_GC_2025!$A:$A,0)))</f>
        <v/>
      </c>
      <c r="R180" s="292" t="str">
        <f>IF($B180="","",INDEX(POA_GC_2025!$J:$J,MATCH($B180,POA_GC_2025!$A:$A,0)))</f>
        <v/>
      </c>
      <c r="S180" s="292" t="str">
        <f>IF($B180="","",INDEX(POA_GC_2025!$K:$K,MATCH($B180,POA_GC_2025!$A:$A,0)))</f>
        <v/>
      </c>
      <c r="T180" s="292" t="str">
        <f>IF($B180="","",INDEX(POA_GC_2025!$L:$L,MATCH($B180,POA_GC_2025!$A:$A,0)))</f>
        <v/>
      </c>
      <c r="U180" s="299">
        <f t="shared" si="14"/>
        <v>0</v>
      </c>
      <c r="V180" s="299">
        <f t="shared" si="15"/>
        <v>0</v>
      </c>
      <c r="W180" s="187"/>
      <c r="X180" s="187"/>
      <c r="Y180" s="301"/>
      <c r="Z180" s="187"/>
      <c r="AA180" s="309"/>
      <c r="AB180" s="187"/>
      <c r="AC180" s="187"/>
      <c r="AD180" s="187"/>
      <c r="AE180" s="311" t="str">
        <f>IF($B180="","",INDEX([18]POA_GC_2025!$CK:$CK,MATCH($B180,[18]POA_GC_2025!$A:$A,0)))</f>
        <v/>
      </c>
      <c r="AF180" s="311" t="str">
        <f>IF($B180="","",INDEX([18]POA_GC_2025!$CL:$CL,MATCH($B180,[18]POA_GC_2025!$A:$A,0)))</f>
        <v/>
      </c>
      <c r="AG180" s="319" t="str">
        <f>IF($B180="","",INDEX([18]POA_GC_2025!$CM:$CM,MATCH($B180,[18]POA_GC_2025!$A:$A,0)))</f>
        <v/>
      </c>
      <c r="AH180" s="316" t="str">
        <f>IF($B180="","",INDEX([18]POA_GC_2025!$B:$B,MATCH($B180,[18]POA_GC_2025!$A:$A,0)))</f>
        <v/>
      </c>
    </row>
    <row r="181" spans="1:34">
      <c r="A181" s="664"/>
      <c r="B181" s="189"/>
      <c r="C181" s="257"/>
      <c r="D181" s="290"/>
      <c r="E181" s="257"/>
      <c r="F181" s="290"/>
      <c r="G181" s="257"/>
      <c r="H181" s="289" t="str">
        <f>IF($B181="","",INDEX(POA_GC_2025!$O:$O,MATCH($B181,POA_GC_2025!$A:$A,0)))</f>
        <v/>
      </c>
      <c r="I181" s="292" t="str">
        <f>IF($B181="","",INDEX(POA_GC_2025!$C:$C,MATCH($B181,POA_GC_2025!$A:$A,0)))</f>
        <v/>
      </c>
      <c r="J181" s="293" t="str">
        <f>IF($B181="","",INDEX(POA_GC_2025!$B:$B,MATCH($B181,POA_GC_2025!$A:$A,0)))</f>
        <v/>
      </c>
      <c r="K181" s="294" t="str">
        <f>IF($B181="","",INDEX(POA_GC_2025!$E:$E,MATCH($B181,POA_GC_2025!$A:$A,0)))</f>
        <v/>
      </c>
      <c r="L181" s="293" t="str">
        <f>IF($B181="","",INDEX(POA_GC_2025!$W:$W,MATCH($B181,POA_GC_2025!$A:$A,0)))</f>
        <v/>
      </c>
      <c r="M181" s="293" t="str">
        <f>IF($B181="","",INDEX(POA_GC_2025!$F:$F,MATCH($B181,POA_GC_2025!$A:$A,0)))</f>
        <v/>
      </c>
      <c r="N181" s="293" t="str">
        <f>IF($B181="","",INDEX(POA_GC_2025!$V:$V,MATCH($B181,POA_GC_2025!$A:$A,0)))</f>
        <v/>
      </c>
      <c r="O181" s="293" t="str">
        <f>IF($B181="","",INDEX(POA_GC_2025!$W:$W,MATCH($B181,POA_GC_2025!$A:$A,0)))</f>
        <v/>
      </c>
      <c r="P181" s="292" t="str">
        <f>IF($B181="","",INDEX(POA_GC_2025!$H:$H,MATCH($B181,POA_GC_2025!$A:$A,0)))</f>
        <v/>
      </c>
      <c r="Q181" s="292" t="str">
        <f>IF($B181="","",INDEX(POA_GC_2025!$I:$I,MATCH($B181,POA_GC_2025!$A:$A,0)))</f>
        <v/>
      </c>
      <c r="R181" s="292" t="str">
        <f>IF($B181="","",INDEX(POA_GC_2025!$J:$J,MATCH($B181,POA_GC_2025!$A:$A,0)))</f>
        <v/>
      </c>
      <c r="S181" s="292" t="str">
        <f>IF($B181="","",INDEX(POA_GC_2025!$K:$K,MATCH($B181,POA_GC_2025!$A:$A,0)))</f>
        <v/>
      </c>
      <c r="T181" s="292" t="str">
        <f>IF($B181="","",INDEX(POA_GC_2025!$L:$L,MATCH($B181,POA_GC_2025!$A:$A,0)))</f>
        <v/>
      </c>
      <c r="U181" s="299">
        <f t="shared" si="14"/>
        <v>0</v>
      </c>
      <c r="V181" s="299">
        <f t="shared" si="15"/>
        <v>0</v>
      </c>
      <c r="W181" s="187"/>
      <c r="X181" s="187"/>
      <c r="Y181" s="301"/>
      <c r="Z181" s="187"/>
      <c r="AA181" s="309"/>
      <c r="AB181" s="187"/>
      <c r="AC181" s="187"/>
      <c r="AD181" s="187"/>
      <c r="AE181" s="311" t="str">
        <f>IF($B181="","",INDEX([18]POA_GC_2025!$CK:$CK,MATCH($B181,[18]POA_GC_2025!$A:$A,0)))</f>
        <v/>
      </c>
      <c r="AF181" s="311" t="str">
        <f>IF($B181="","",INDEX([18]POA_GC_2025!$CL:$CL,MATCH($B181,[18]POA_GC_2025!$A:$A,0)))</f>
        <v/>
      </c>
      <c r="AG181" s="319" t="str">
        <f>IF($B181="","",INDEX([18]POA_GC_2025!$CM:$CM,MATCH($B181,[18]POA_GC_2025!$A:$A,0)))</f>
        <v/>
      </c>
      <c r="AH181" s="316" t="str">
        <f>IF($B181="","",INDEX([18]POA_GC_2025!$B:$B,MATCH($B181,[18]POA_GC_2025!$A:$A,0)))</f>
        <v/>
      </c>
    </row>
    <row r="182" spans="1:34">
      <c r="A182" s="664"/>
      <c r="B182" s="189"/>
      <c r="C182" s="257"/>
      <c r="D182" s="290"/>
      <c r="E182" s="257"/>
      <c r="F182" s="290"/>
      <c r="G182" s="257"/>
      <c r="H182" s="289" t="str">
        <f>IF($B182="","",INDEX(POA_GC_2025!$O:$O,MATCH($B182,POA_GC_2025!$A:$A,0)))</f>
        <v/>
      </c>
      <c r="I182" s="292" t="str">
        <f>IF($B182="","",INDEX(POA_GC_2025!$C:$C,MATCH($B182,POA_GC_2025!$A:$A,0)))</f>
        <v/>
      </c>
      <c r="J182" s="293" t="str">
        <f>IF($B182="","",INDEX(POA_GC_2025!$B:$B,MATCH($B182,POA_GC_2025!$A:$A,0)))</f>
        <v/>
      </c>
      <c r="K182" s="294" t="str">
        <f>IF($B182="","",INDEX(POA_GC_2025!$E:$E,MATCH($B182,POA_GC_2025!$A:$A,0)))</f>
        <v/>
      </c>
      <c r="L182" s="293" t="str">
        <f>IF($B182="","",INDEX(POA_GC_2025!$W:$W,MATCH($B182,POA_GC_2025!$A:$A,0)))</f>
        <v/>
      </c>
      <c r="M182" s="293" t="str">
        <f>IF($B182="","",INDEX(POA_GC_2025!$F:$F,MATCH($B182,POA_GC_2025!$A:$A,0)))</f>
        <v/>
      </c>
      <c r="N182" s="293" t="str">
        <f>IF($B182="","",INDEX(POA_GC_2025!$V:$V,MATCH($B182,POA_GC_2025!$A:$A,0)))</f>
        <v/>
      </c>
      <c r="O182" s="293" t="str">
        <f>IF($B182="","",INDEX(POA_GC_2025!$W:$W,MATCH($B182,POA_GC_2025!$A:$A,0)))</f>
        <v/>
      </c>
      <c r="P182" s="292" t="str">
        <f>IF($B182="","",INDEX(POA_GC_2025!$H:$H,MATCH($B182,POA_GC_2025!$A:$A,0)))</f>
        <v/>
      </c>
      <c r="Q182" s="292" t="str">
        <f>IF($B182="","",INDEX(POA_GC_2025!$I:$I,MATCH($B182,POA_GC_2025!$A:$A,0)))</f>
        <v/>
      </c>
      <c r="R182" s="292" t="str">
        <f>IF($B182="","",INDEX(POA_GC_2025!$J:$J,MATCH($B182,POA_GC_2025!$A:$A,0)))</f>
        <v/>
      </c>
      <c r="S182" s="292" t="str">
        <f>IF($B182="","",INDEX(POA_GC_2025!$K:$K,MATCH($B182,POA_GC_2025!$A:$A,0)))</f>
        <v/>
      </c>
      <c r="T182" s="292" t="str">
        <f>IF($B182="","",INDEX(POA_GC_2025!$L:$L,MATCH($B182,POA_GC_2025!$A:$A,0)))</f>
        <v/>
      </c>
      <c r="U182" s="299">
        <f t="shared" si="14"/>
        <v>0</v>
      </c>
      <c r="V182" s="299">
        <f t="shared" si="15"/>
        <v>0</v>
      </c>
      <c r="W182" s="187"/>
      <c r="X182" s="187"/>
      <c r="Y182" s="301"/>
      <c r="Z182" s="187"/>
      <c r="AA182" s="309"/>
      <c r="AB182" s="187"/>
      <c r="AC182" s="187"/>
      <c r="AD182" s="187"/>
      <c r="AE182" s="311" t="str">
        <f>IF($B182="","",INDEX([18]POA_GC_2025!$CK:$CK,MATCH($B182,[18]POA_GC_2025!$A:$A,0)))</f>
        <v/>
      </c>
      <c r="AF182" s="311" t="str">
        <f>IF($B182="","",INDEX([18]POA_GC_2025!$CL:$CL,MATCH($B182,[18]POA_GC_2025!$A:$A,0)))</f>
        <v/>
      </c>
      <c r="AG182" s="319" t="str">
        <f>IF($B182="","",INDEX([18]POA_GC_2025!$CM:$CM,MATCH($B182,[18]POA_GC_2025!$A:$A,0)))</f>
        <v/>
      </c>
      <c r="AH182" s="316" t="str">
        <f>IF($B182="","",INDEX([18]POA_GC_2025!$B:$B,MATCH($B182,[18]POA_GC_2025!$A:$A,0)))</f>
        <v/>
      </c>
    </row>
    <row r="183" spans="1:34">
      <c r="A183" s="664"/>
      <c r="B183" s="189"/>
      <c r="C183" s="257"/>
      <c r="D183" s="290"/>
      <c r="E183" s="257"/>
      <c r="F183" s="290"/>
      <c r="G183" s="257"/>
      <c r="H183" s="289" t="str">
        <f>IF($B183="","",INDEX(POA_GC_2025!$O:$O,MATCH($B183,POA_GC_2025!$A:$A,0)))</f>
        <v/>
      </c>
      <c r="I183" s="292" t="str">
        <f>IF($B183="","",INDEX(POA_GC_2025!$C:$C,MATCH($B183,POA_GC_2025!$A:$A,0)))</f>
        <v/>
      </c>
      <c r="J183" s="293" t="str">
        <f>IF($B183="","",INDEX(POA_GC_2025!$B:$B,MATCH($B183,POA_GC_2025!$A:$A,0)))</f>
        <v/>
      </c>
      <c r="K183" s="294" t="str">
        <f>IF($B183="","",INDEX(POA_GC_2025!$E:$E,MATCH($B183,POA_GC_2025!$A:$A,0)))</f>
        <v/>
      </c>
      <c r="L183" s="293" t="str">
        <f>IF($B183="","",INDEX(POA_GC_2025!$W:$W,MATCH($B183,POA_GC_2025!$A:$A,0)))</f>
        <v/>
      </c>
      <c r="M183" s="293" t="str">
        <f>IF($B183="","",INDEX(POA_GC_2025!$F:$F,MATCH($B183,POA_GC_2025!$A:$A,0)))</f>
        <v/>
      </c>
      <c r="N183" s="293" t="str">
        <f>IF($B183="","",INDEX(POA_GC_2025!$V:$V,MATCH($B183,POA_GC_2025!$A:$A,0)))</f>
        <v/>
      </c>
      <c r="O183" s="293" t="str">
        <f>IF($B183="","",INDEX(POA_GC_2025!$W:$W,MATCH($B183,POA_GC_2025!$A:$A,0)))</f>
        <v/>
      </c>
      <c r="P183" s="292" t="str">
        <f>IF($B183="","",INDEX(POA_GC_2025!$H:$H,MATCH($B183,POA_GC_2025!$A:$A,0)))</f>
        <v/>
      </c>
      <c r="Q183" s="292" t="str">
        <f>IF($B183="","",INDEX(POA_GC_2025!$I:$I,MATCH($B183,POA_GC_2025!$A:$A,0)))</f>
        <v/>
      </c>
      <c r="R183" s="292" t="str">
        <f>IF($B183="","",INDEX(POA_GC_2025!$J:$J,MATCH($B183,POA_GC_2025!$A:$A,0)))</f>
        <v/>
      </c>
      <c r="S183" s="292" t="str">
        <f>IF($B183="","",INDEX(POA_GC_2025!$K:$K,MATCH($B183,POA_GC_2025!$A:$A,0)))</f>
        <v/>
      </c>
      <c r="T183" s="292" t="str">
        <f>IF($B183="","",INDEX(POA_GC_2025!$L:$L,MATCH($B183,POA_GC_2025!$A:$A,0)))</f>
        <v/>
      </c>
      <c r="U183" s="299">
        <f t="shared" si="14"/>
        <v>0</v>
      </c>
      <c r="V183" s="299">
        <f t="shared" si="15"/>
        <v>0</v>
      </c>
      <c r="W183" s="187"/>
      <c r="X183" s="187"/>
      <c r="Y183" s="301"/>
      <c r="Z183" s="187"/>
      <c r="AA183" s="309"/>
      <c r="AB183" s="187"/>
      <c r="AC183" s="187"/>
      <c r="AD183" s="187"/>
      <c r="AE183" s="311" t="str">
        <f>IF($B183="","",INDEX([18]POA_GC_2025!$CK:$CK,MATCH($B183,[18]POA_GC_2025!$A:$A,0)))</f>
        <v/>
      </c>
      <c r="AF183" s="311" t="str">
        <f>IF($B183="","",INDEX([18]POA_GC_2025!$CL:$CL,MATCH($B183,[18]POA_GC_2025!$A:$A,0)))</f>
        <v/>
      </c>
      <c r="AG183" s="319" t="str">
        <f>IF($B183="","",INDEX([18]POA_GC_2025!$CM:$CM,MATCH($B183,[18]POA_GC_2025!$A:$A,0)))</f>
        <v/>
      </c>
      <c r="AH183" s="316" t="str">
        <f>IF($B183="","",INDEX([18]POA_GC_2025!$B:$B,MATCH($B183,[18]POA_GC_2025!$A:$A,0)))</f>
        <v/>
      </c>
    </row>
    <row r="184" spans="1:34">
      <c r="A184" s="664"/>
      <c r="B184" s="189"/>
      <c r="C184" s="257"/>
      <c r="D184" s="290"/>
      <c r="E184" s="257"/>
      <c r="F184" s="290"/>
      <c r="G184" s="257"/>
      <c r="H184" s="289" t="str">
        <f>IF($B184="","",INDEX(POA_GC_2025!$O:$O,MATCH($B184,POA_GC_2025!$A:$A,0)))</f>
        <v/>
      </c>
      <c r="I184" s="292" t="str">
        <f>IF($B184="","",INDEX(POA_GC_2025!$C:$C,MATCH($B184,POA_GC_2025!$A:$A,0)))</f>
        <v/>
      </c>
      <c r="J184" s="293" t="str">
        <f>IF($B184="","",INDEX(POA_GC_2025!$B:$B,MATCH($B184,POA_GC_2025!$A:$A,0)))</f>
        <v/>
      </c>
      <c r="K184" s="294" t="str">
        <f>IF($B184="","",INDEX(POA_GC_2025!$E:$E,MATCH($B184,POA_GC_2025!$A:$A,0)))</f>
        <v/>
      </c>
      <c r="L184" s="293" t="str">
        <f>IF($B184="","",INDEX(POA_GC_2025!$W:$W,MATCH($B184,POA_GC_2025!$A:$A,0)))</f>
        <v/>
      </c>
      <c r="M184" s="293" t="str">
        <f>IF($B184="","",INDEX(POA_GC_2025!$F:$F,MATCH($B184,POA_GC_2025!$A:$A,0)))</f>
        <v/>
      </c>
      <c r="N184" s="293" t="str">
        <f>IF($B184="","",INDEX(POA_GC_2025!$V:$V,MATCH($B184,POA_GC_2025!$A:$A,0)))</f>
        <v/>
      </c>
      <c r="O184" s="293" t="str">
        <f>IF($B184="","",INDEX(POA_GC_2025!$W:$W,MATCH($B184,POA_GC_2025!$A:$A,0)))</f>
        <v/>
      </c>
      <c r="P184" s="292" t="str">
        <f>IF($B184="","",INDEX(POA_GC_2025!$H:$H,MATCH($B184,POA_GC_2025!$A:$A,0)))</f>
        <v/>
      </c>
      <c r="Q184" s="292" t="str">
        <f>IF($B184="","",INDEX(POA_GC_2025!$I:$I,MATCH($B184,POA_GC_2025!$A:$A,0)))</f>
        <v/>
      </c>
      <c r="R184" s="292" t="str">
        <f>IF($B184="","",INDEX(POA_GC_2025!$J:$J,MATCH($B184,POA_GC_2025!$A:$A,0)))</f>
        <v/>
      </c>
      <c r="S184" s="292" t="str">
        <f>IF($B184="","",INDEX(POA_GC_2025!$K:$K,MATCH($B184,POA_GC_2025!$A:$A,0)))</f>
        <v/>
      </c>
      <c r="T184" s="292" t="str">
        <f>IF($B184="","",INDEX(POA_GC_2025!$L:$L,MATCH($B184,POA_GC_2025!$A:$A,0)))</f>
        <v/>
      </c>
      <c r="U184" s="299">
        <f t="shared" si="14"/>
        <v>0</v>
      </c>
      <c r="V184" s="299">
        <f t="shared" si="15"/>
        <v>0</v>
      </c>
      <c r="W184" s="187"/>
      <c r="X184" s="187"/>
      <c r="Y184" s="301"/>
      <c r="Z184" s="187"/>
      <c r="AA184" s="309"/>
      <c r="AB184" s="187"/>
      <c r="AC184" s="187"/>
      <c r="AD184" s="187"/>
      <c r="AE184" s="311" t="str">
        <f>IF($B184="","",INDEX([18]POA_GC_2025!$CK:$CK,MATCH($B184,[18]POA_GC_2025!$A:$A,0)))</f>
        <v/>
      </c>
      <c r="AF184" s="311" t="str">
        <f>IF($B184="","",INDEX([18]POA_GC_2025!$CL:$CL,MATCH($B184,[18]POA_GC_2025!$A:$A,0)))</f>
        <v/>
      </c>
      <c r="AG184" s="319" t="str">
        <f>IF($B184="","",INDEX([18]POA_GC_2025!$CM:$CM,MATCH($B184,[18]POA_GC_2025!$A:$A,0)))</f>
        <v/>
      </c>
      <c r="AH184" s="316" t="str">
        <f>IF($B184="","",INDEX([18]POA_GC_2025!$B:$B,MATCH($B184,[18]POA_GC_2025!$A:$A,0)))</f>
        <v/>
      </c>
    </row>
    <row r="185" spans="1:34">
      <c r="A185" s="664"/>
      <c r="B185" s="189"/>
      <c r="C185" s="257"/>
      <c r="D185" s="290"/>
      <c r="E185" s="257"/>
      <c r="F185" s="290"/>
      <c r="G185" s="257"/>
      <c r="H185" s="289" t="str">
        <f>IF($B185="","",INDEX(POA_GC_2025!$O:$O,MATCH($B185,POA_GC_2025!$A:$A,0)))</f>
        <v/>
      </c>
      <c r="I185" s="292" t="str">
        <f>IF($B185="","",INDEX(POA_GC_2025!$C:$C,MATCH($B185,POA_GC_2025!$A:$A,0)))</f>
        <v/>
      </c>
      <c r="J185" s="293" t="str">
        <f>IF($B185="","",INDEX(POA_GC_2025!$B:$B,MATCH($B185,POA_GC_2025!$A:$A,0)))</f>
        <v/>
      </c>
      <c r="K185" s="294" t="str">
        <f>IF($B185="","",INDEX(POA_GC_2025!$E:$E,MATCH($B185,POA_GC_2025!$A:$A,0)))</f>
        <v/>
      </c>
      <c r="L185" s="293" t="str">
        <f>IF($B185="","",INDEX(POA_GC_2025!$W:$W,MATCH($B185,POA_GC_2025!$A:$A,0)))</f>
        <v/>
      </c>
      <c r="M185" s="293" t="str">
        <f>IF($B185="","",INDEX(POA_GC_2025!$F:$F,MATCH($B185,POA_GC_2025!$A:$A,0)))</f>
        <v/>
      </c>
      <c r="N185" s="293" t="str">
        <f>IF($B185="","",INDEX(POA_GC_2025!$V:$V,MATCH($B185,POA_GC_2025!$A:$A,0)))</f>
        <v/>
      </c>
      <c r="O185" s="293" t="str">
        <f>IF($B185="","",INDEX(POA_GC_2025!$W:$W,MATCH($B185,POA_GC_2025!$A:$A,0)))</f>
        <v/>
      </c>
      <c r="P185" s="292" t="str">
        <f>IF($B185="","",INDEX(POA_GC_2025!$H:$H,MATCH($B185,POA_GC_2025!$A:$A,0)))</f>
        <v/>
      </c>
      <c r="Q185" s="292" t="str">
        <f>IF($B185="","",INDEX(POA_GC_2025!$I:$I,MATCH($B185,POA_GC_2025!$A:$A,0)))</f>
        <v/>
      </c>
      <c r="R185" s="292" t="str">
        <f>IF($B185="","",INDEX(POA_GC_2025!$J:$J,MATCH($B185,POA_GC_2025!$A:$A,0)))</f>
        <v/>
      </c>
      <c r="S185" s="292" t="str">
        <f>IF($B185="","",INDEX(POA_GC_2025!$K:$K,MATCH($B185,POA_GC_2025!$A:$A,0)))</f>
        <v/>
      </c>
      <c r="T185" s="292" t="str">
        <f>IF($B185="","",INDEX(POA_GC_2025!$L:$L,MATCH($B185,POA_GC_2025!$A:$A,0)))</f>
        <v/>
      </c>
      <c r="U185" s="299">
        <f t="shared" si="14"/>
        <v>0</v>
      </c>
      <c r="V185" s="299">
        <f t="shared" si="15"/>
        <v>0</v>
      </c>
      <c r="W185" s="187"/>
      <c r="X185" s="187"/>
      <c r="Y185" s="301"/>
      <c r="Z185" s="187"/>
      <c r="AA185" s="309"/>
      <c r="AB185" s="187"/>
      <c r="AC185" s="187"/>
      <c r="AD185" s="187"/>
      <c r="AE185" s="311" t="str">
        <f>IF($B185="","",INDEX([18]POA_GC_2025!$CK:$CK,MATCH($B185,[18]POA_GC_2025!$A:$A,0)))</f>
        <v/>
      </c>
      <c r="AF185" s="311" t="str">
        <f>IF($B185="","",INDEX([18]POA_GC_2025!$CL:$CL,MATCH($B185,[18]POA_GC_2025!$A:$A,0)))</f>
        <v/>
      </c>
      <c r="AG185" s="319" t="str">
        <f>IF($B185="","",INDEX([18]POA_GC_2025!$CM:$CM,MATCH($B185,[18]POA_GC_2025!$A:$A,0)))</f>
        <v/>
      </c>
      <c r="AH185" s="316" t="str">
        <f>IF($B185="","",INDEX([18]POA_GC_2025!$B:$B,MATCH($B185,[18]POA_GC_2025!$A:$A,0)))</f>
        <v/>
      </c>
    </row>
    <row r="186" spans="1:34">
      <c r="A186" s="664"/>
      <c r="B186" s="189"/>
      <c r="C186" s="257"/>
      <c r="D186" s="290"/>
      <c r="E186" s="257"/>
      <c r="F186" s="290"/>
      <c r="G186" s="257"/>
      <c r="H186" s="289" t="str">
        <f>IF($B186="","",INDEX(POA_GC_2025!$O:$O,MATCH($B186,POA_GC_2025!$A:$A,0)))</f>
        <v/>
      </c>
      <c r="I186" s="292" t="str">
        <f>IF($B186="","",INDEX(POA_GC_2025!$C:$C,MATCH($B186,POA_GC_2025!$A:$A,0)))</f>
        <v/>
      </c>
      <c r="J186" s="293" t="str">
        <f>IF($B186="","",INDEX(POA_GC_2025!$B:$B,MATCH($B186,POA_GC_2025!$A:$A,0)))</f>
        <v/>
      </c>
      <c r="K186" s="294" t="str">
        <f>IF($B186="","",INDEX(POA_GC_2025!$E:$E,MATCH($B186,POA_GC_2025!$A:$A,0)))</f>
        <v/>
      </c>
      <c r="L186" s="293" t="str">
        <f>IF($B186="","",INDEX(POA_GC_2025!$W:$W,MATCH($B186,POA_GC_2025!$A:$A,0)))</f>
        <v/>
      </c>
      <c r="M186" s="293" t="str">
        <f>IF($B186="","",INDEX(POA_GC_2025!$F:$F,MATCH($B186,POA_GC_2025!$A:$A,0)))</f>
        <v/>
      </c>
      <c r="N186" s="293" t="str">
        <f>IF($B186="","",INDEX(POA_GC_2025!$V:$V,MATCH($B186,POA_GC_2025!$A:$A,0)))</f>
        <v/>
      </c>
      <c r="O186" s="293" t="str">
        <f>IF($B186="","",INDEX(POA_GC_2025!$W:$W,MATCH($B186,POA_GC_2025!$A:$A,0)))</f>
        <v/>
      </c>
      <c r="P186" s="292" t="str">
        <f>IF($B186="","",INDEX(POA_GC_2025!$H:$H,MATCH($B186,POA_GC_2025!$A:$A,0)))</f>
        <v/>
      </c>
      <c r="Q186" s="292" t="str">
        <f>IF($B186="","",INDEX(POA_GC_2025!$I:$I,MATCH($B186,POA_GC_2025!$A:$A,0)))</f>
        <v/>
      </c>
      <c r="R186" s="292" t="str">
        <f>IF($B186="","",INDEX(POA_GC_2025!$J:$J,MATCH($B186,POA_GC_2025!$A:$A,0)))</f>
        <v/>
      </c>
      <c r="S186" s="292" t="str">
        <f>IF($B186="","",INDEX(POA_GC_2025!$K:$K,MATCH($B186,POA_GC_2025!$A:$A,0)))</f>
        <v/>
      </c>
      <c r="T186" s="292" t="str">
        <f>IF($B186="","",INDEX(POA_GC_2025!$L:$L,MATCH($B186,POA_GC_2025!$A:$A,0)))</f>
        <v/>
      </c>
      <c r="U186" s="299">
        <f t="shared" si="14"/>
        <v>0</v>
      </c>
      <c r="V186" s="299">
        <f t="shared" si="15"/>
        <v>0</v>
      </c>
      <c r="W186" s="187"/>
      <c r="X186" s="187"/>
      <c r="Y186" s="301"/>
      <c r="Z186" s="187"/>
      <c r="AA186" s="309"/>
      <c r="AB186" s="187"/>
      <c r="AC186" s="187"/>
      <c r="AD186" s="187"/>
      <c r="AE186" s="311" t="str">
        <f>IF($B186="","",INDEX([18]POA_GC_2025!$CK:$CK,MATCH($B186,[18]POA_GC_2025!$A:$A,0)))</f>
        <v/>
      </c>
      <c r="AF186" s="311" t="str">
        <f>IF($B186="","",INDEX([18]POA_GC_2025!$CL:$CL,MATCH($B186,[18]POA_GC_2025!$A:$A,0)))</f>
        <v/>
      </c>
      <c r="AG186" s="319" t="str">
        <f>IF($B186="","",INDEX([18]POA_GC_2025!$CM:$CM,MATCH($B186,[18]POA_GC_2025!$A:$A,0)))</f>
        <v/>
      </c>
      <c r="AH186" s="316" t="str">
        <f>IF($B186="","",INDEX([18]POA_GC_2025!$B:$B,MATCH($B186,[18]POA_GC_2025!$A:$A,0)))</f>
        <v/>
      </c>
    </row>
    <row r="187" spans="1:34">
      <c r="A187" s="664"/>
      <c r="B187" s="189"/>
      <c r="C187" s="257"/>
      <c r="D187" s="290"/>
      <c r="E187" s="257"/>
      <c r="F187" s="290"/>
      <c r="G187" s="257"/>
      <c r="H187" s="289" t="str">
        <f>IF($B187="","",INDEX(POA_GC_2025!$O:$O,MATCH($B187,POA_GC_2025!$A:$A,0)))</f>
        <v/>
      </c>
      <c r="I187" s="292" t="str">
        <f>IF($B187="","",INDEX(POA_GC_2025!$C:$C,MATCH($B187,POA_GC_2025!$A:$A,0)))</f>
        <v/>
      </c>
      <c r="J187" s="293" t="str">
        <f>IF($B187="","",INDEX(POA_GC_2025!$B:$B,MATCH($B187,POA_GC_2025!$A:$A,0)))</f>
        <v/>
      </c>
      <c r="K187" s="294" t="str">
        <f>IF($B187="","",INDEX(POA_GC_2025!$E:$E,MATCH($B187,POA_GC_2025!$A:$A,0)))</f>
        <v/>
      </c>
      <c r="L187" s="293" t="str">
        <f>IF($B187="","",INDEX(POA_GC_2025!$W:$W,MATCH($B187,POA_GC_2025!$A:$A,0)))</f>
        <v/>
      </c>
      <c r="M187" s="293" t="str">
        <f>IF($B187="","",INDEX(POA_GC_2025!$F:$F,MATCH($B187,POA_GC_2025!$A:$A,0)))</f>
        <v/>
      </c>
      <c r="N187" s="293" t="str">
        <f>IF($B187="","",INDEX(POA_GC_2025!$V:$V,MATCH($B187,POA_GC_2025!$A:$A,0)))</f>
        <v/>
      </c>
      <c r="O187" s="293" t="str">
        <f>IF($B187="","",INDEX(POA_GC_2025!$W:$W,MATCH($B187,POA_GC_2025!$A:$A,0)))</f>
        <v/>
      </c>
      <c r="P187" s="292" t="str">
        <f>IF($B187="","",INDEX(POA_GC_2025!$H:$H,MATCH($B187,POA_GC_2025!$A:$A,0)))</f>
        <v/>
      </c>
      <c r="Q187" s="292" t="str">
        <f>IF($B187="","",INDEX(POA_GC_2025!$I:$I,MATCH($B187,POA_GC_2025!$A:$A,0)))</f>
        <v/>
      </c>
      <c r="R187" s="292" t="str">
        <f>IF($B187="","",INDEX(POA_GC_2025!$J:$J,MATCH($B187,POA_GC_2025!$A:$A,0)))</f>
        <v/>
      </c>
      <c r="S187" s="292" t="str">
        <f>IF($B187="","",INDEX(POA_GC_2025!$K:$K,MATCH($B187,POA_GC_2025!$A:$A,0)))</f>
        <v/>
      </c>
      <c r="T187" s="292" t="str">
        <f>IF($B187="","",INDEX(POA_GC_2025!$L:$L,MATCH($B187,POA_GC_2025!$A:$A,0)))</f>
        <v/>
      </c>
      <c r="U187" s="299">
        <f t="shared" ref="U187:U250" si="18">+W187+X187</f>
        <v>0</v>
      </c>
      <c r="V187" s="299">
        <f t="shared" ref="V187:V250" si="19">+Y187+Z187</f>
        <v>0</v>
      </c>
      <c r="W187" s="187"/>
      <c r="X187" s="187"/>
      <c r="Y187" s="301"/>
      <c r="Z187" s="187"/>
      <c r="AA187" s="309"/>
      <c r="AB187" s="187"/>
      <c r="AC187" s="187"/>
      <c r="AD187" s="187"/>
      <c r="AE187" s="311" t="str">
        <f>IF($B187="","",INDEX([18]POA_GC_2025!$CK:$CK,MATCH($B187,[18]POA_GC_2025!$A:$A,0)))</f>
        <v/>
      </c>
      <c r="AF187" s="311" t="str">
        <f>IF($B187="","",INDEX([18]POA_GC_2025!$CL:$CL,MATCH($B187,[18]POA_GC_2025!$A:$A,0)))</f>
        <v/>
      </c>
      <c r="AG187" s="319" t="str">
        <f>IF($B187="","",INDEX([18]POA_GC_2025!$CM:$CM,MATCH($B187,[18]POA_GC_2025!$A:$A,0)))</f>
        <v/>
      </c>
      <c r="AH187" s="316" t="str">
        <f>IF($B187="","",INDEX([18]POA_GC_2025!$B:$B,MATCH($B187,[18]POA_GC_2025!$A:$A,0)))</f>
        <v/>
      </c>
    </row>
    <row r="188" spans="1:34">
      <c r="A188" s="664"/>
      <c r="B188" s="3"/>
      <c r="C188" s="257"/>
      <c r="D188" s="290"/>
      <c r="E188" s="257"/>
      <c r="F188" s="290"/>
      <c r="G188" s="257"/>
      <c r="H188" s="289" t="str">
        <f>IF($B188="","",INDEX(POA_GC_2025!$O:$O,MATCH($B188,POA_GC_2025!$A:$A,0)))</f>
        <v/>
      </c>
      <c r="I188" s="292" t="str">
        <f>IF($B188="","",INDEX(POA_GC_2025!$C:$C,MATCH($B188,POA_GC_2025!$A:$A,0)))</f>
        <v/>
      </c>
      <c r="J188" s="293" t="str">
        <f>IF($B188="","",INDEX(POA_GC_2025!$B:$B,MATCH($B188,POA_GC_2025!$A:$A,0)))</f>
        <v/>
      </c>
      <c r="K188" s="294" t="str">
        <f>IF($B188="","",INDEX(POA_GC_2025!$E:$E,MATCH($B188,POA_GC_2025!$A:$A,0)))</f>
        <v/>
      </c>
      <c r="L188" s="293" t="str">
        <f>IF($B188="","",INDEX(POA_GC_2025!$W:$W,MATCH($B188,POA_GC_2025!$A:$A,0)))</f>
        <v/>
      </c>
      <c r="M188" s="293" t="str">
        <f>IF($B188="","",INDEX(POA_GC_2025!$F:$F,MATCH($B188,POA_GC_2025!$A:$A,0)))</f>
        <v/>
      </c>
      <c r="N188" s="293" t="str">
        <f>IF($B188="","",INDEX(POA_GC_2025!$V:$V,MATCH($B188,POA_GC_2025!$A:$A,0)))</f>
        <v/>
      </c>
      <c r="O188" s="293" t="str">
        <f>IF($B188="","",INDEX(POA_GC_2025!$W:$W,MATCH($B188,POA_GC_2025!$A:$A,0)))</f>
        <v/>
      </c>
      <c r="P188" s="292" t="str">
        <f>IF($B188="","",INDEX(POA_GC_2025!$H:$H,MATCH($B188,POA_GC_2025!$A:$A,0)))</f>
        <v/>
      </c>
      <c r="Q188" s="292" t="str">
        <f>IF($B188="","",INDEX(POA_GC_2025!$I:$I,MATCH($B188,POA_GC_2025!$A:$A,0)))</f>
        <v/>
      </c>
      <c r="R188" s="292" t="str">
        <f>IF($B188="","",INDEX(POA_GC_2025!$J:$J,MATCH($B188,POA_GC_2025!$A:$A,0)))</f>
        <v/>
      </c>
      <c r="S188" s="292" t="str">
        <f>IF($B188="","",INDEX(POA_GC_2025!$K:$K,MATCH($B188,POA_GC_2025!$A:$A,0)))</f>
        <v/>
      </c>
      <c r="T188" s="292" t="str">
        <f>IF($B188="","",INDEX(POA_GC_2025!$L:$L,MATCH($B188,POA_GC_2025!$A:$A,0)))</f>
        <v/>
      </c>
      <c r="U188" s="299">
        <f t="shared" si="18"/>
        <v>0</v>
      </c>
      <c r="V188" s="299">
        <f t="shared" si="19"/>
        <v>0</v>
      </c>
      <c r="W188" s="187"/>
      <c r="X188" s="187"/>
      <c r="Y188" s="301"/>
      <c r="Z188" s="187"/>
      <c r="AA188" s="309"/>
      <c r="AB188" s="187"/>
      <c r="AC188" s="187"/>
      <c r="AD188" s="187"/>
      <c r="AE188" s="311" t="str">
        <f>IF($B188="","",INDEX([18]POA_GC_2025!$CK:$CK,MATCH($B188,[18]POA_GC_2025!$A:$A,0)))</f>
        <v/>
      </c>
      <c r="AF188" s="311" t="str">
        <f>IF($B188="","",INDEX([18]POA_GC_2025!$CL:$CL,MATCH($B188,[18]POA_GC_2025!$A:$A,0)))</f>
        <v/>
      </c>
      <c r="AG188" s="319" t="str">
        <f>IF($B188="","",INDEX([18]POA_GC_2025!$CM:$CM,MATCH($B188,[18]POA_GC_2025!$A:$A,0)))</f>
        <v/>
      </c>
      <c r="AH188" s="316" t="str">
        <f>IF($B188="","",INDEX([18]POA_GC_2025!$B:$B,MATCH($B188,[18]POA_GC_2025!$A:$A,0)))</f>
        <v/>
      </c>
    </row>
    <row r="189" spans="1:34">
      <c r="A189" s="664"/>
      <c r="B189" s="3"/>
      <c r="C189" s="257"/>
      <c r="D189" s="290"/>
      <c r="E189" s="257"/>
      <c r="F189" s="290"/>
      <c r="G189" s="257"/>
      <c r="H189" s="289" t="str">
        <f>IF($B189="","",INDEX(POA_GC_2025!$O:$O,MATCH($B189,POA_GC_2025!$A:$A,0)))</f>
        <v/>
      </c>
      <c r="I189" s="292" t="str">
        <f>IF($B189="","",INDEX(POA_GC_2025!$C:$C,MATCH($B189,POA_GC_2025!$A:$A,0)))</f>
        <v/>
      </c>
      <c r="J189" s="293" t="str">
        <f>IF($B189="","",INDEX(POA_GC_2025!$B:$B,MATCH($B189,POA_GC_2025!$A:$A,0)))</f>
        <v/>
      </c>
      <c r="K189" s="294" t="str">
        <f>IF($B189="","",INDEX(POA_GC_2025!$E:$E,MATCH($B189,POA_GC_2025!$A:$A,0)))</f>
        <v/>
      </c>
      <c r="L189" s="293" t="str">
        <f>IF($B189="","",INDEX(POA_GC_2025!$W:$W,MATCH($B189,POA_GC_2025!$A:$A,0)))</f>
        <v/>
      </c>
      <c r="M189" s="293" t="str">
        <f>IF($B189="","",INDEX(POA_GC_2025!$F:$F,MATCH($B189,POA_GC_2025!$A:$A,0)))</f>
        <v/>
      </c>
      <c r="N189" s="293" t="str">
        <f>IF($B189="","",INDEX(POA_GC_2025!$V:$V,MATCH($B189,POA_GC_2025!$A:$A,0)))</f>
        <v/>
      </c>
      <c r="O189" s="293" t="str">
        <f>IF($B189="","",INDEX(POA_GC_2025!$W:$W,MATCH($B189,POA_GC_2025!$A:$A,0)))</f>
        <v/>
      </c>
      <c r="P189" s="292" t="str">
        <f>IF($B189="","",INDEX(POA_GC_2025!$H:$H,MATCH($B189,POA_GC_2025!$A:$A,0)))</f>
        <v/>
      </c>
      <c r="Q189" s="292" t="str">
        <f>IF($B189="","",INDEX(POA_GC_2025!$I:$I,MATCH($B189,POA_GC_2025!$A:$A,0)))</f>
        <v/>
      </c>
      <c r="R189" s="292" t="str">
        <f>IF($B189="","",INDEX(POA_GC_2025!$J:$J,MATCH($B189,POA_GC_2025!$A:$A,0)))</f>
        <v/>
      </c>
      <c r="S189" s="292" t="str">
        <f>IF($B189="","",INDEX(POA_GC_2025!$K:$K,MATCH($B189,POA_GC_2025!$A:$A,0)))</f>
        <v/>
      </c>
      <c r="T189" s="292" t="str">
        <f>IF($B189="","",INDEX(POA_GC_2025!$L:$L,MATCH($B189,POA_GC_2025!$A:$A,0)))</f>
        <v/>
      </c>
      <c r="U189" s="299">
        <f t="shared" si="18"/>
        <v>0</v>
      </c>
      <c r="V189" s="299">
        <f t="shared" si="19"/>
        <v>0</v>
      </c>
      <c r="W189" s="187"/>
      <c r="X189" s="187"/>
      <c r="Y189" s="301"/>
      <c r="Z189" s="187"/>
      <c r="AA189" s="309"/>
      <c r="AB189" s="187"/>
      <c r="AC189" s="187"/>
      <c r="AD189" s="187"/>
      <c r="AE189" s="311" t="str">
        <f>IF($B189="","",INDEX([18]POA_GC_2025!$CK:$CK,MATCH($B189,[18]POA_GC_2025!$A:$A,0)))</f>
        <v/>
      </c>
      <c r="AF189" s="311" t="str">
        <f>IF($B189="","",INDEX([18]POA_GC_2025!$CL:$CL,MATCH($B189,[18]POA_GC_2025!$A:$A,0)))</f>
        <v/>
      </c>
      <c r="AG189" s="319" t="str">
        <f>IF($B189="","",INDEX([18]POA_GC_2025!$CM:$CM,MATCH($B189,[18]POA_GC_2025!$A:$A,0)))</f>
        <v/>
      </c>
      <c r="AH189" s="316" t="str">
        <f>IF($B189="","",INDEX([18]POA_GC_2025!$B:$B,MATCH($B189,[18]POA_GC_2025!$A:$A,0)))</f>
        <v/>
      </c>
    </row>
    <row r="190" spans="1:34">
      <c r="A190" s="291"/>
      <c r="B190" s="3"/>
      <c r="C190" s="257"/>
      <c r="D190" s="290"/>
      <c r="E190" s="257"/>
      <c r="F190" s="290"/>
      <c r="G190" s="257"/>
      <c r="H190" s="289" t="str">
        <f>IF($B190="","",INDEX(POA_GC_2025!$O:$O,MATCH($B190,POA_GC_2025!$A:$A,0)))</f>
        <v/>
      </c>
      <c r="I190" s="292" t="str">
        <f>IF($B190="","",INDEX(POA_GC_2025!$C:$C,MATCH($B190,POA_GC_2025!$A:$A,0)))</f>
        <v/>
      </c>
      <c r="J190" s="293" t="str">
        <f>IF($B190="","",INDEX(POA_GC_2025!$B:$B,MATCH($B190,POA_GC_2025!$A:$A,0)))</f>
        <v/>
      </c>
      <c r="K190" s="294" t="str">
        <f>IF($B190="","",INDEX(POA_GC_2025!$E:$E,MATCH($B190,POA_GC_2025!$A:$A,0)))</f>
        <v/>
      </c>
      <c r="L190" s="293" t="str">
        <f>IF($B190="","",INDEX(POA_GC_2025!$W:$W,MATCH($B190,POA_GC_2025!$A:$A,0)))</f>
        <v/>
      </c>
      <c r="M190" s="293" t="str">
        <f>IF($B190="","",INDEX(POA_GC_2025!$F:$F,MATCH($B190,POA_GC_2025!$A:$A,0)))</f>
        <v/>
      </c>
      <c r="N190" s="293" t="str">
        <f>IF($B190="","",INDEX(POA_GC_2025!$V:$V,MATCH($B190,POA_GC_2025!$A:$A,0)))</f>
        <v/>
      </c>
      <c r="O190" s="293" t="str">
        <f>IF($B190="","",INDEX(POA_GC_2025!$W:$W,MATCH($B190,POA_GC_2025!$A:$A,0)))</f>
        <v/>
      </c>
      <c r="P190" s="292" t="str">
        <f>IF($B190="","",INDEX(POA_GC_2025!$H:$H,MATCH($B190,POA_GC_2025!$A:$A,0)))</f>
        <v/>
      </c>
      <c r="Q190" s="292" t="str">
        <f>IF($B190="","",INDEX(POA_GC_2025!$I:$I,MATCH($B190,POA_GC_2025!$A:$A,0)))</f>
        <v/>
      </c>
      <c r="R190" s="292" t="str">
        <f>IF($B190="","",INDEX(POA_GC_2025!$J:$J,MATCH($B190,POA_GC_2025!$A:$A,0)))</f>
        <v/>
      </c>
      <c r="S190" s="292" t="str">
        <f>IF($B190="","",INDEX(POA_GC_2025!$K:$K,MATCH($B190,POA_GC_2025!$A:$A,0)))</f>
        <v/>
      </c>
      <c r="T190" s="292" t="str">
        <f>IF($B190="","",INDEX(POA_GC_2025!$L:$L,MATCH($B190,POA_GC_2025!$A:$A,0)))</f>
        <v/>
      </c>
      <c r="U190" s="299">
        <f t="shared" si="18"/>
        <v>0</v>
      </c>
      <c r="V190" s="299">
        <f t="shared" si="19"/>
        <v>0</v>
      </c>
      <c r="W190" s="187"/>
      <c r="X190" s="187"/>
      <c r="Y190" s="301"/>
      <c r="Z190" s="187"/>
      <c r="AA190" s="309"/>
      <c r="AB190" s="187"/>
      <c r="AC190" s="187"/>
      <c r="AD190" s="187"/>
      <c r="AE190" s="311" t="str">
        <f>IF($B190="","",INDEX([18]POA_GC_2025!$CK:$CK,MATCH($B190,[18]POA_GC_2025!$A:$A,0)))</f>
        <v/>
      </c>
      <c r="AF190" s="311" t="str">
        <f>IF($B190="","",INDEX([18]POA_GC_2025!$CL:$CL,MATCH($B190,[18]POA_GC_2025!$A:$A,0)))</f>
        <v/>
      </c>
      <c r="AG190" s="319" t="str">
        <f>IF($B190="","",INDEX([18]POA_GC_2025!$CM:$CM,MATCH($B190,[18]POA_GC_2025!$A:$A,0)))</f>
        <v/>
      </c>
      <c r="AH190" s="316" t="str">
        <f>IF($B190="","",INDEX([18]POA_GC_2025!$B:$B,MATCH($B190,[18]POA_GC_2025!$A:$A,0)))</f>
        <v/>
      </c>
    </row>
    <row r="191" spans="1:34">
      <c r="A191" s="291"/>
      <c r="B191" s="3"/>
      <c r="C191" s="257"/>
      <c r="D191" s="290"/>
      <c r="E191" s="257"/>
      <c r="F191" s="290"/>
      <c r="G191" s="257"/>
      <c r="H191" s="289" t="str">
        <f>IF($B191="","",INDEX(POA_GC_2025!$O:$O,MATCH($B191,POA_GC_2025!$A:$A,0)))</f>
        <v/>
      </c>
      <c r="I191" s="292" t="str">
        <f>IF($B191="","",INDEX(POA_GC_2025!$C:$C,MATCH($B191,POA_GC_2025!$A:$A,0)))</f>
        <v/>
      </c>
      <c r="J191" s="293" t="str">
        <f>IF($B191="","",INDEX(POA_GC_2025!$B:$B,MATCH($B191,POA_GC_2025!$A:$A,0)))</f>
        <v/>
      </c>
      <c r="K191" s="294" t="str">
        <f>IF($B191="","",INDEX(POA_GC_2025!$E:$E,MATCH($B191,POA_GC_2025!$A:$A,0)))</f>
        <v/>
      </c>
      <c r="L191" s="293" t="str">
        <f>IF($B191="","",INDEX(POA_GC_2025!$W:$W,MATCH($B191,POA_GC_2025!$A:$A,0)))</f>
        <v/>
      </c>
      <c r="M191" s="293" t="str">
        <f>IF($B191="","",INDEX(POA_GC_2025!$F:$F,MATCH($B191,POA_GC_2025!$A:$A,0)))</f>
        <v/>
      </c>
      <c r="N191" s="293" t="str">
        <f>IF($B191="","",INDEX(POA_GC_2025!$V:$V,MATCH($B191,POA_GC_2025!$A:$A,0)))</f>
        <v/>
      </c>
      <c r="O191" s="293" t="str">
        <f>IF($B191="","",INDEX(POA_GC_2025!$W:$W,MATCH($B191,POA_GC_2025!$A:$A,0)))</f>
        <v/>
      </c>
      <c r="P191" s="292" t="str">
        <f>IF($B191="","",INDEX(POA_GC_2025!$H:$H,MATCH($B191,POA_GC_2025!$A:$A,0)))</f>
        <v/>
      </c>
      <c r="Q191" s="292" t="str">
        <f>IF($B191="","",INDEX(POA_GC_2025!$I:$I,MATCH($B191,POA_GC_2025!$A:$A,0)))</f>
        <v/>
      </c>
      <c r="R191" s="292" t="str">
        <f>IF($B191="","",INDEX(POA_GC_2025!$J:$J,MATCH($B191,POA_GC_2025!$A:$A,0)))</f>
        <v/>
      </c>
      <c r="S191" s="292" t="str">
        <f>IF($B191="","",INDEX(POA_GC_2025!$K:$K,MATCH($B191,POA_GC_2025!$A:$A,0)))</f>
        <v/>
      </c>
      <c r="T191" s="292" t="str">
        <f>IF($B191="","",INDEX(POA_GC_2025!$L:$L,MATCH($B191,POA_GC_2025!$A:$A,0)))</f>
        <v/>
      </c>
      <c r="U191" s="299">
        <f t="shared" si="18"/>
        <v>0</v>
      </c>
      <c r="V191" s="299">
        <f t="shared" si="19"/>
        <v>0</v>
      </c>
      <c r="W191" s="187"/>
      <c r="X191" s="187"/>
      <c r="Y191" s="301"/>
      <c r="Z191" s="187"/>
      <c r="AA191" s="309"/>
      <c r="AB191" s="187"/>
      <c r="AC191" s="187"/>
      <c r="AD191" s="187"/>
      <c r="AE191" s="311" t="str">
        <f>IF($B191="","",INDEX([18]POA_GC_2025!$CK:$CK,MATCH($B191,[18]POA_GC_2025!$A:$A,0)))</f>
        <v/>
      </c>
      <c r="AF191" s="311" t="str">
        <f>IF($B191="","",INDEX([18]POA_GC_2025!$CL:$CL,MATCH($B191,[18]POA_GC_2025!$A:$A,0)))</f>
        <v/>
      </c>
      <c r="AG191" s="319" t="str">
        <f>IF($B191="","",INDEX([18]POA_GC_2025!$CM:$CM,MATCH($B191,[18]POA_GC_2025!$A:$A,0)))</f>
        <v/>
      </c>
      <c r="AH191" s="316" t="str">
        <f>IF($B191="","",INDEX([18]POA_GC_2025!$B:$B,MATCH($B191,[18]POA_GC_2025!$A:$A,0)))</f>
        <v/>
      </c>
    </row>
    <row r="192" spans="1:34">
      <c r="A192" s="291"/>
      <c r="B192" s="3"/>
      <c r="C192" s="257"/>
      <c r="D192" s="290"/>
      <c r="E192" s="257"/>
      <c r="F192" s="290"/>
      <c r="G192" s="257"/>
      <c r="H192" s="289" t="str">
        <f>IF($B192="","",INDEX(POA_GC_2025!$O:$O,MATCH($B192,POA_GC_2025!$A:$A,0)))</f>
        <v/>
      </c>
      <c r="I192" s="292" t="str">
        <f>IF($B192="","",INDEX(POA_GC_2025!$C:$C,MATCH($B192,POA_GC_2025!$A:$A,0)))</f>
        <v/>
      </c>
      <c r="J192" s="293" t="str">
        <f>IF($B192="","",INDEX(POA_GC_2025!$B:$B,MATCH($B192,POA_GC_2025!$A:$A,0)))</f>
        <v/>
      </c>
      <c r="K192" s="294" t="str">
        <f>IF($B192="","",INDEX(POA_GC_2025!$E:$E,MATCH($B192,POA_GC_2025!$A:$A,0)))</f>
        <v/>
      </c>
      <c r="L192" s="293" t="str">
        <f>IF($B192="","",INDEX(POA_GC_2025!$W:$W,MATCH($B192,POA_GC_2025!$A:$A,0)))</f>
        <v/>
      </c>
      <c r="M192" s="293" t="str">
        <f>IF($B192="","",INDEX(POA_GC_2025!$F:$F,MATCH($B192,POA_GC_2025!$A:$A,0)))</f>
        <v/>
      </c>
      <c r="N192" s="293" t="str">
        <f>IF($B192="","",INDEX(POA_GC_2025!$V:$V,MATCH($B192,POA_GC_2025!$A:$A,0)))</f>
        <v/>
      </c>
      <c r="O192" s="293" t="str">
        <f>IF($B192="","",INDEX(POA_GC_2025!$W:$W,MATCH($B192,POA_GC_2025!$A:$A,0)))</f>
        <v/>
      </c>
      <c r="P192" s="292" t="str">
        <f>IF($B192="","",INDEX(POA_GC_2025!$H:$H,MATCH($B192,POA_GC_2025!$A:$A,0)))</f>
        <v/>
      </c>
      <c r="Q192" s="292" t="str">
        <f>IF($B192="","",INDEX(POA_GC_2025!$I:$I,MATCH($B192,POA_GC_2025!$A:$A,0)))</f>
        <v/>
      </c>
      <c r="R192" s="292" t="str">
        <f>IF($B192="","",INDEX(POA_GC_2025!$J:$J,MATCH($B192,POA_GC_2025!$A:$A,0)))</f>
        <v/>
      </c>
      <c r="S192" s="292" t="str">
        <f>IF($B192="","",INDEX(POA_GC_2025!$K:$K,MATCH($B192,POA_GC_2025!$A:$A,0)))</f>
        <v/>
      </c>
      <c r="T192" s="292" t="str">
        <f>IF($B192="","",INDEX(POA_GC_2025!$L:$L,MATCH($B192,POA_GC_2025!$A:$A,0)))</f>
        <v/>
      </c>
      <c r="U192" s="299">
        <f t="shared" si="18"/>
        <v>0</v>
      </c>
      <c r="V192" s="299">
        <f t="shared" si="19"/>
        <v>0</v>
      </c>
      <c r="W192" s="187"/>
      <c r="X192" s="187"/>
      <c r="Y192" s="301"/>
      <c r="Z192" s="187"/>
      <c r="AA192" s="309"/>
      <c r="AB192" s="187"/>
      <c r="AC192" s="187"/>
      <c r="AD192" s="187"/>
      <c r="AE192" s="311" t="str">
        <f>IF($B192="","",INDEX([18]POA_GC_2025!$CK:$CK,MATCH($B192,[18]POA_GC_2025!$A:$A,0)))</f>
        <v/>
      </c>
      <c r="AF192" s="311" t="str">
        <f>IF($B192="","",INDEX([18]POA_GC_2025!$CL:$CL,MATCH($B192,[18]POA_GC_2025!$A:$A,0)))</f>
        <v/>
      </c>
      <c r="AG192" s="319" t="str">
        <f>IF($B192="","",INDEX([18]POA_GC_2025!$CM:$CM,MATCH($B192,[18]POA_GC_2025!$A:$A,0)))</f>
        <v/>
      </c>
      <c r="AH192" s="316" t="str">
        <f>IF($B192="","",INDEX([18]POA_GC_2025!$B:$B,MATCH($B192,[18]POA_GC_2025!$A:$A,0)))</f>
        <v/>
      </c>
    </row>
    <row r="193" spans="1:34">
      <c r="A193" s="291"/>
      <c r="B193" s="3"/>
      <c r="C193" s="257"/>
      <c r="D193" s="290"/>
      <c r="E193" s="257"/>
      <c r="F193" s="290"/>
      <c r="G193" s="257"/>
      <c r="H193" s="289" t="str">
        <f>IF($B193="","",INDEX(POA_GC_2025!$O:$O,MATCH($B193,POA_GC_2025!$A:$A,0)))</f>
        <v/>
      </c>
      <c r="I193" s="292" t="str">
        <f>IF($B193="","",INDEX(POA_GC_2025!$C:$C,MATCH($B193,POA_GC_2025!$A:$A,0)))</f>
        <v/>
      </c>
      <c r="J193" s="293" t="str">
        <f>IF($B193="","",INDEX(POA_GC_2025!$B:$B,MATCH($B193,POA_GC_2025!$A:$A,0)))</f>
        <v/>
      </c>
      <c r="K193" s="294" t="str">
        <f>IF($B193="","",INDEX(POA_GC_2025!$E:$E,MATCH($B193,POA_GC_2025!$A:$A,0)))</f>
        <v/>
      </c>
      <c r="L193" s="293" t="str">
        <f>IF($B193="","",INDEX(POA_GC_2025!$W:$W,MATCH($B193,POA_GC_2025!$A:$A,0)))</f>
        <v/>
      </c>
      <c r="M193" s="293" t="str">
        <f>IF($B193="","",INDEX(POA_GC_2025!$F:$F,MATCH($B193,POA_GC_2025!$A:$A,0)))</f>
        <v/>
      </c>
      <c r="N193" s="293" t="str">
        <f>IF($B193="","",INDEX(POA_GC_2025!$V:$V,MATCH($B193,POA_GC_2025!$A:$A,0)))</f>
        <v/>
      </c>
      <c r="O193" s="293" t="str">
        <f>IF($B193="","",INDEX(POA_GC_2025!$W:$W,MATCH($B193,POA_GC_2025!$A:$A,0)))</f>
        <v/>
      </c>
      <c r="P193" s="292" t="str">
        <f>IF($B193="","",INDEX(POA_GC_2025!$H:$H,MATCH($B193,POA_GC_2025!$A:$A,0)))</f>
        <v/>
      </c>
      <c r="Q193" s="292" t="str">
        <f>IF($B193="","",INDEX(POA_GC_2025!$I:$I,MATCH($B193,POA_GC_2025!$A:$A,0)))</f>
        <v/>
      </c>
      <c r="R193" s="292" t="str">
        <f>IF($B193="","",INDEX(POA_GC_2025!$J:$J,MATCH($B193,POA_GC_2025!$A:$A,0)))</f>
        <v/>
      </c>
      <c r="S193" s="292" t="str">
        <f>IF($B193="","",INDEX(POA_GC_2025!$K:$K,MATCH($B193,POA_GC_2025!$A:$A,0)))</f>
        <v/>
      </c>
      <c r="T193" s="292" t="str">
        <f>IF($B193="","",INDEX(POA_GC_2025!$L:$L,MATCH($B193,POA_GC_2025!$A:$A,0)))</f>
        <v/>
      </c>
      <c r="U193" s="299">
        <f t="shared" si="18"/>
        <v>0</v>
      </c>
      <c r="V193" s="299">
        <f t="shared" si="19"/>
        <v>0</v>
      </c>
      <c r="W193" s="187"/>
      <c r="X193" s="187"/>
      <c r="Y193" s="301"/>
      <c r="Z193" s="187"/>
      <c r="AA193" s="309"/>
      <c r="AB193" s="187"/>
      <c r="AC193" s="187"/>
      <c r="AD193" s="187"/>
      <c r="AE193" s="311" t="str">
        <f>IF($B193="","",INDEX([18]POA_GC_2025!$CK:$CK,MATCH($B193,[18]POA_GC_2025!$A:$A,0)))</f>
        <v/>
      </c>
      <c r="AF193" s="311" t="str">
        <f>IF($B193="","",INDEX([18]POA_GC_2025!$CL:$CL,MATCH($B193,[18]POA_GC_2025!$A:$A,0)))</f>
        <v/>
      </c>
      <c r="AG193" s="319" t="str">
        <f>IF($B193="","",INDEX([18]POA_GC_2025!$CM:$CM,MATCH($B193,[18]POA_GC_2025!$A:$A,0)))</f>
        <v/>
      </c>
      <c r="AH193" s="316" t="str">
        <f>IF($B193="","",INDEX([18]POA_GC_2025!$B:$B,MATCH($B193,[18]POA_GC_2025!$A:$A,0)))</f>
        <v/>
      </c>
    </row>
    <row r="194" spans="1:34">
      <c r="A194" s="291"/>
      <c r="B194" s="3"/>
      <c r="C194" s="257"/>
      <c r="D194" s="290"/>
      <c r="E194" s="257"/>
      <c r="F194" s="290"/>
      <c r="G194" s="257"/>
      <c r="H194" s="289" t="str">
        <f>IF($B194="","",INDEX(POA_GC_2025!$O:$O,MATCH($B194,POA_GC_2025!$A:$A,0)))</f>
        <v/>
      </c>
      <c r="I194" s="292" t="str">
        <f>IF($B194="","",INDEX(POA_GC_2025!$C:$C,MATCH($B194,POA_GC_2025!$A:$A,0)))</f>
        <v/>
      </c>
      <c r="J194" s="293" t="str">
        <f>IF($B194="","",INDEX(POA_GC_2025!$B:$B,MATCH($B194,POA_GC_2025!$A:$A,0)))</f>
        <v/>
      </c>
      <c r="K194" s="294" t="str">
        <f>IF($B194="","",INDEX(POA_GC_2025!$E:$E,MATCH($B194,POA_GC_2025!$A:$A,0)))</f>
        <v/>
      </c>
      <c r="L194" s="293" t="str">
        <f>IF($B194="","",INDEX(POA_GC_2025!$W:$W,MATCH($B194,POA_GC_2025!$A:$A,0)))</f>
        <v/>
      </c>
      <c r="M194" s="293" t="str">
        <f>IF($B194="","",INDEX(POA_GC_2025!$F:$F,MATCH($B194,POA_GC_2025!$A:$A,0)))</f>
        <v/>
      </c>
      <c r="N194" s="293" t="str">
        <f>IF($B194="","",INDEX(POA_GC_2025!$V:$V,MATCH($B194,POA_GC_2025!$A:$A,0)))</f>
        <v/>
      </c>
      <c r="O194" s="293" t="str">
        <f>IF($B194="","",INDEX(POA_GC_2025!$W:$W,MATCH($B194,POA_GC_2025!$A:$A,0)))</f>
        <v/>
      </c>
      <c r="P194" s="292" t="str">
        <f>IF($B194="","",INDEX(POA_GC_2025!$H:$H,MATCH($B194,POA_GC_2025!$A:$A,0)))</f>
        <v/>
      </c>
      <c r="Q194" s="292" t="str">
        <f>IF($B194="","",INDEX(POA_GC_2025!$I:$I,MATCH($B194,POA_GC_2025!$A:$A,0)))</f>
        <v/>
      </c>
      <c r="R194" s="292" t="str">
        <f>IF($B194="","",INDEX(POA_GC_2025!$J:$J,MATCH($B194,POA_GC_2025!$A:$A,0)))</f>
        <v/>
      </c>
      <c r="S194" s="292" t="str">
        <f>IF($B194="","",INDEX(POA_GC_2025!$K:$K,MATCH($B194,POA_GC_2025!$A:$A,0)))</f>
        <v/>
      </c>
      <c r="T194" s="292" t="str">
        <f>IF($B194="","",INDEX(POA_GC_2025!$L:$L,MATCH($B194,POA_GC_2025!$A:$A,0)))</f>
        <v/>
      </c>
      <c r="U194" s="299">
        <f t="shared" si="18"/>
        <v>0</v>
      </c>
      <c r="V194" s="299">
        <f t="shared" si="19"/>
        <v>0</v>
      </c>
      <c r="W194" s="187"/>
      <c r="X194" s="187"/>
      <c r="Y194" s="301"/>
      <c r="Z194" s="187"/>
      <c r="AA194" s="309"/>
      <c r="AB194" s="187"/>
      <c r="AC194" s="187"/>
      <c r="AD194" s="187"/>
      <c r="AE194" s="311" t="str">
        <f>IF($B194="","",INDEX([18]POA_GC_2025!$CK:$CK,MATCH($B194,[18]POA_GC_2025!$A:$A,0)))</f>
        <v/>
      </c>
      <c r="AF194" s="311" t="str">
        <f>IF($B194="","",INDEX([18]POA_GC_2025!$CL:$CL,MATCH($B194,[18]POA_GC_2025!$A:$A,0)))</f>
        <v/>
      </c>
      <c r="AG194" s="319" t="str">
        <f>IF($B194="","",INDEX([18]POA_GC_2025!$CM:$CM,MATCH($B194,[18]POA_GC_2025!$A:$A,0)))</f>
        <v/>
      </c>
      <c r="AH194" s="316" t="str">
        <f>IF($B194="","",INDEX([18]POA_GC_2025!$B:$B,MATCH($B194,[18]POA_GC_2025!$A:$A,0)))</f>
        <v/>
      </c>
    </row>
    <row r="195" spans="1:34">
      <c r="A195" s="291"/>
      <c r="B195" s="189"/>
      <c r="C195" s="257"/>
      <c r="D195" s="290"/>
      <c r="E195" s="257"/>
      <c r="F195" s="290"/>
      <c r="G195" s="257"/>
      <c r="H195" s="289" t="str">
        <f>IF($B195="","",INDEX(POA_GC_2025!$O:$O,MATCH($B195,POA_GC_2025!$A:$A,0)))</f>
        <v/>
      </c>
      <c r="I195" s="292" t="str">
        <f>IF($B195="","",INDEX(POA_GC_2025!$C:$C,MATCH($B195,POA_GC_2025!$A:$A,0)))</f>
        <v/>
      </c>
      <c r="J195" s="293" t="str">
        <f>IF($B195="","",INDEX(POA_GC_2025!$B:$B,MATCH($B195,POA_GC_2025!$A:$A,0)))</f>
        <v/>
      </c>
      <c r="K195" s="294" t="str">
        <f>IF($B195="","",INDEX(POA_GC_2025!$E:$E,MATCH($B195,POA_GC_2025!$A:$A,0)))</f>
        <v/>
      </c>
      <c r="L195" s="293" t="str">
        <f>IF($B195="","",INDEX(POA_GC_2025!$W:$W,MATCH($B195,POA_GC_2025!$A:$A,0)))</f>
        <v/>
      </c>
      <c r="M195" s="293" t="str">
        <f>IF($B195="","",INDEX(POA_GC_2025!$F:$F,MATCH($B195,POA_GC_2025!$A:$A,0)))</f>
        <v/>
      </c>
      <c r="N195" s="293" t="str">
        <f>IF($B195="","",INDEX(POA_GC_2025!$V:$V,MATCH($B195,POA_GC_2025!$A:$A,0)))</f>
        <v/>
      </c>
      <c r="O195" s="293" t="str">
        <f>IF($B195="","",INDEX(POA_GC_2025!$W:$W,MATCH($B195,POA_GC_2025!$A:$A,0)))</f>
        <v/>
      </c>
      <c r="P195" s="292" t="str">
        <f>IF($B195="","",INDEX(POA_GC_2025!$H:$H,MATCH($B195,POA_GC_2025!$A:$A,0)))</f>
        <v/>
      </c>
      <c r="Q195" s="292" t="str">
        <f>IF($B195="","",INDEX(POA_GC_2025!$I:$I,MATCH($B195,POA_GC_2025!$A:$A,0)))</f>
        <v/>
      </c>
      <c r="R195" s="292" t="str">
        <f>IF($B195="","",INDEX(POA_GC_2025!$J:$J,MATCH($B195,POA_GC_2025!$A:$A,0)))</f>
        <v/>
      </c>
      <c r="S195" s="292" t="str">
        <f>IF($B195="","",INDEX(POA_GC_2025!$K:$K,MATCH($B195,POA_GC_2025!$A:$A,0)))</f>
        <v/>
      </c>
      <c r="T195" s="292" t="str">
        <f>IF($B195="","",INDEX(POA_GC_2025!$L:$L,MATCH($B195,POA_GC_2025!$A:$A,0)))</f>
        <v/>
      </c>
      <c r="U195" s="299">
        <f t="shared" si="18"/>
        <v>0</v>
      </c>
      <c r="V195" s="299">
        <f t="shared" si="19"/>
        <v>0</v>
      </c>
      <c r="W195" s="187"/>
      <c r="X195" s="187"/>
      <c r="Y195" s="301"/>
      <c r="Z195" s="187"/>
      <c r="AA195" s="309"/>
      <c r="AB195" s="187"/>
      <c r="AC195" s="187"/>
      <c r="AD195" s="187"/>
      <c r="AE195" s="311" t="str">
        <f>IF($B195="","",INDEX([18]POA_GC_2025!$CK:$CK,MATCH($B195,[18]POA_GC_2025!$A:$A,0)))</f>
        <v/>
      </c>
      <c r="AF195" s="311" t="str">
        <f>IF($B195="","",INDEX([18]POA_GC_2025!$CL:$CL,MATCH($B195,[18]POA_GC_2025!$A:$A,0)))</f>
        <v/>
      </c>
      <c r="AG195" s="319" t="str">
        <f>IF($B195="","",INDEX([18]POA_GC_2025!$CM:$CM,MATCH($B195,[18]POA_GC_2025!$A:$A,0)))</f>
        <v/>
      </c>
      <c r="AH195" s="316" t="str">
        <f>IF($B195="","",INDEX([18]POA_GC_2025!$B:$B,MATCH($B195,[18]POA_GC_2025!$A:$A,0)))</f>
        <v/>
      </c>
    </row>
    <row r="196" spans="1:34">
      <c r="A196" s="291"/>
      <c r="B196" s="321"/>
      <c r="C196" s="257"/>
      <c r="D196" s="290"/>
      <c r="E196" s="257"/>
      <c r="F196" s="290"/>
      <c r="G196" s="257"/>
      <c r="H196" s="289" t="str">
        <f>IF($B196="","",INDEX(POA_GC_2025!$O:$O,MATCH($B196,POA_GC_2025!$A:$A,0)))</f>
        <v/>
      </c>
      <c r="I196" s="292" t="str">
        <f>IF($B196="","",INDEX(POA_GC_2025!$C:$C,MATCH($B196,POA_GC_2025!$A:$A,0)))</f>
        <v/>
      </c>
      <c r="J196" s="293" t="str">
        <f>IF($B196="","",INDEX(POA_GC_2025!$B:$B,MATCH($B196,POA_GC_2025!$A:$A,0)))</f>
        <v/>
      </c>
      <c r="K196" s="294" t="str">
        <f>IF($B196="","",INDEX(POA_GC_2025!$E:$E,MATCH($B196,POA_GC_2025!$A:$A,0)))</f>
        <v/>
      </c>
      <c r="L196" s="293" t="str">
        <f>IF($B196="","",INDEX(POA_GC_2025!$W:$W,MATCH($B196,POA_GC_2025!$A:$A,0)))</f>
        <v/>
      </c>
      <c r="M196" s="293" t="str">
        <f>IF($B196="","",INDEX(POA_GC_2025!$F:$F,MATCH($B196,POA_GC_2025!$A:$A,0)))</f>
        <v/>
      </c>
      <c r="N196" s="293" t="str">
        <f>IF($B196="","",INDEX(POA_GC_2025!$V:$V,MATCH($B196,POA_GC_2025!$A:$A,0)))</f>
        <v/>
      </c>
      <c r="O196" s="293" t="str">
        <f>IF($B196="","",INDEX(POA_GC_2025!$W:$W,MATCH($B196,POA_GC_2025!$A:$A,0)))</f>
        <v/>
      </c>
      <c r="P196" s="292" t="str">
        <f>IF($B196="","",INDEX(POA_GC_2025!$H:$H,MATCH($B196,POA_GC_2025!$A:$A,0)))</f>
        <v/>
      </c>
      <c r="Q196" s="292" t="str">
        <f>IF($B196="","",INDEX(POA_GC_2025!$I:$I,MATCH($B196,POA_GC_2025!$A:$A,0)))</f>
        <v/>
      </c>
      <c r="R196" s="292" t="str">
        <f>IF($B196="","",INDEX(POA_GC_2025!$J:$J,MATCH($B196,POA_GC_2025!$A:$A,0)))</f>
        <v/>
      </c>
      <c r="S196" s="292" t="str">
        <f>IF($B196="","",INDEX(POA_GC_2025!$K:$K,MATCH($B196,POA_GC_2025!$A:$A,0)))</f>
        <v/>
      </c>
      <c r="T196" s="292" t="str">
        <f>IF($B196="","",INDEX(POA_GC_2025!$L:$L,MATCH($B196,POA_GC_2025!$A:$A,0)))</f>
        <v/>
      </c>
      <c r="U196" s="299">
        <f t="shared" si="18"/>
        <v>0</v>
      </c>
      <c r="V196" s="299">
        <f t="shared" si="19"/>
        <v>0</v>
      </c>
      <c r="W196" s="187"/>
      <c r="X196" s="187"/>
      <c r="Y196" s="301"/>
      <c r="Z196" s="187"/>
      <c r="AA196" s="309"/>
      <c r="AB196" s="187"/>
      <c r="AC196" s="187"/>
      <c r="AD196" s="187"/>
      <c r="AE196" s="311" t="str">
        <f>IF($B196="","",INDEX([18]POA_GC_2025!$CK:$CK,MATCH($B196,[18]POA_GC_2025!$A:$A,0)))</f>
        <v/>
      </c>
      <c r="AF196" s="311" t="str">
        <f>IF($B196="","",INDEX([18]POA_GC_2025!$CL:$CL,MATCH($B196,[18]POA_GC_2025!$A:$A,0)))</f>
        <v/>
      </c>
      <c r="AG196" s="319" t="str">
        <f>IF($B196="","",INDEX([18]POA_GC_2025!$CM:$CM,MATCH($B196,[18]POA_GC_2025!$A:$A,0)))</f>
        <v/>
      </c>
      <c r="AH196" s="316" t="str">
        <f>IF($B196="","",INDEX([18]POA_GC_2025!$B:$B,MATCH($B196,[18]POA_GC_2025!$A:$A,0)))</f>
        <v/>
      </c>
    </row>
    <row r="197" spans="1:34">
      <c r="A197" s="291"/>
      <c r="B197" s="189"/>
      <c r="C197" s="257"/>
      <c r="D197" s="290"/>
      <c r="E197" s="257"/>
      <c r="F197" s="290"/>
      <c r="G197" s="257"/>
      <c r="H197" s="289" t="str">
        <f>IF($B197="","",INDEX(POA_GC_2025!$O:$O,MATCH($B197,POA_GC_2025!$A:$A,0)))</f>
        <v/>
      </c>
      <c r="I197" s="292" t="str">
        <f>IF($B197="","",INDEX(POA_GC_2025!$C:$C,MATCH($B197,POA_GC_2025!$A:$A,0)))</f>
        <v/>
      </c>
      <c r="J197" s="293" t="str">
        <f>IF($B197="","",INDEX(POA_GC_2025!$B:$B,MATCH($B197,POA_GC_2025!$A:$A,0)))</f>
        <v/>
      </c>
      <c r="K197" s="294" t="str">
        <f>IF($B197="","",INDEX(POA_GC_2025!$E:$E,MATCH($B197,POA_GC_2025!$A:$A,0)))</f>
        <v/>
      </c>
      <c r="L197" s="293" t="str">
        <f>IF($B197="","",INDEX(POA_GC_2025!$W:$W,MATCH($B197,POA_GC_2025!$A:$A,0)))</f>
        <v/>
      </c>
      <c r="M197" s="293" t="str">
        <f>IF($B197="","",INDEX(POA_GC_2025!$F:$F,MATCH($B197,POA_GC_2025!$A:$A,0)))</f>
        <v/>
      </c>
      <c r="N197" s="293" t="str">
        <f>IF($B197="","",INDEX(POA_GC_2025!$V:$V,MATCH($B197,POA_GC_2025!$A:$A,0)))</f>
        <v/>
      </c>
      <c r="O197" s="293" t="str">
        <f>IF($B197="","",INDEX(POA_GC_2025!$W:$W,MATCH($B197,POA_GC_2025!$A:$A,0)))</f>
        <v/>
      </c>
      <c r="P197" s="292" t="str">
        <f>IF($B197="","",INDEX(POA_GC_2025!$H:$H,MATCH($B197,POA_GC_2025!$A:$A,0)))</f>
        <v/>
      </c>
      <c r="Q197" s="292" t="str">
        <f>IF($B197="","",INDEX(POA_GC_2025!$I:$I,MATCH($B197,POA_GC_2025!$A:$A,0)))</f>
        <v/>
      </c>
      <c r="R197" s="292" t="str">
        <f>IF($B197="","",INDEX(POA_GC_2025!$J:$J,MATCH($B197,POA_GC_2025!$A:$A,0)))</f>
        <v/>
      </c>
      <c r="S197" s="292" t="str">
        <f>IF($B197="","",INDEX(POA_GC_2025!$K:$K,MATCH($B197,POA_GC_2025!$A:$A,0)))</f>
        <v/>
      </c>
      <c r="T197" s="292" t="str">
        <f>IF($B197="","",INDEX(POA_GC_2025!$L:$L,MATCH($B197,POA_GC_2025!$A:$A,0)))</f>
        <v/>
      </c>
      <c r="U197" s="299">
        <f t="shared" si="18"/>
        <v>0</v>
      </c>
      <c r="V197" s="299">
        <f t="shared" si="19"/>
        <v>0</v>
      </c>
      <c r="W197" s="187"/>
      <c r="X197" s="187"/>
      <c r="Y197" s="301"/>
      <c r="Z197" s="187"/>
      <c r="AA197" s="309"/>
      <c r="AB197" s="187"/>
      <c r="AC197" s="187"/>
      <c r="AD197" s="187"/>
      <c r="AE197" s="311" t="str">
        <f>IF($B197="","",INDEX([18]POA_GC_2025!$CK:$CK,MATCH($B197,[18]POA_GC_2025!$A:$A,0)))</f>
        <v/>
      </c>
      <c r="AF197" s="311" t="str">
        <f>IF($B197="","",INDEX([18]POA_GC_2025!$CL:$CL,MATCH($B197,[18]POA_GC_2025!$A:$A,0)))</f>
        <v/>
      </c>
      <c r="AG197" s="319" t="str">
        <f>IF($B197="","",INDEX([18]POA_GC_2025!$CM:$CM,MATCH($B197,[18]POA_GC_2025!$A:$A,0)))</f>
        <v/>
      </c>
      <c r="AH197" s="316" t="str">
        <f>IF($B197="","",INDEX([18]POA_GC_2025!$B:$B,MATCH($B197,[18]POA_GC_2025!$A:$A,0)))</f>
        <v/>
      </c>
    </row>
    <row r="198" spans="1:34">
      <c r="A198" s="291"/>
      <c r="B198" s="189"/>
      <c r="C198" s="257"/>
      <c r="D198" s="290"/>
      <c r="E198" s="257"/>
      <c r="F198" s="290"/>
      <c r="G198" s="257"/>
      <c r="H198" s="289" t="str">
        <f>IF($B198="","",INDEX(POA_GC_2025!$O:$O,MATCH($B198,POA_GC_2025!$A:$A,0)))</f>
        <v/>
      </c>
      <c r="I198" s="292" t="str">
        <f>IF($B198="","",INDEX(POA_GC_2025!$C:$C,MATCH($B198,POA_GC_2025!$A:$A,0)))</f>
        <v/>
      </c>
      <c r="J198" s="293" t="str">
        <f>IF($B198="","",INDEX(POA_GC_2025!$B:$B,MATCH($B198,POA_GC_2025!$A:$A,0)))</f>
        <v/>
      </c>
      <c r="K198" s="294" t="str">
        <f>IF($B198="","",INDEX(POA_GC_2025!$E:$E,MATCH($B198,POA_GC_2025!$A:$A,0)))</f>
        <v/>
      </c>
      <c r="L198" s="293" t="str">
        <f>IF($B198="","",INDEX(POA_GC_2025!$W:$W,MATCH($B198,POA_GC_2025!$A:$A,0)))</f>
        <v/>
      </c>
      <c r="M198" s="293" t="str">
        <f>IF($B198="","",INDEX(POA_GC_2025!$F:$F,MATCH($B198,POA_GC_2025!$A:$A,0)))</f>
        <v/>
      </c>
      <c r="N198" s="293" t="str">
        <f>IF($B198="","",INDEX(POA_GC_2025!$V:$V,MATCH($B198,POA_GC_2025!$A:$A,0)))</f>
        <v/>
      </c>
      <c r="O198" s="293" t="str">
        <f>IF($B198="","",INDEX(POA_GC_2025!$W:$W,MATCH($B198,POA_GC_2025!$A:$A,0)))</f>
        <v/>
      </c>
      <c r="P198" s="292" t="str">
        <f>IF($B198="","",INDEX(POA_GC_2025!$H:$H,MATCH($B198,POA_GC_2025!$A:$A,0)))</f>
        <v/>
      </c>
      <c r="Q198" s="292" t="str">
        <f>IF($B198="","",INDEX(POA_GC_2025!$I:$I,MATCH($B198,POA_GC_2025!$A:$A,0)))</f>
        <v/>
      </c>
      <c r="R198" s="292" t="str">
        <f>IF($B198="","",INDEX(POA_GC_2025!$J:$J,MATCH($B198,POA_GC_2025!$A:$A,0)))</f>
        <v/>
      </c>
      <c r="S198" s="292" t="str">
        <f>IF($B198="","",INDEX(POA_GC_2025!$K:$K,MATCH($B198,POA_GC_2025!$A:$A,0)))</f>
        <v/>
      </c>
      <c r="T198" s="292" t="str">
        <f>IF($B198="","",INDEX(POA_GC_2025!$L:$L,MATCH($B198,POA_GC_2025!$A:$A,0)))</f>
        <v/>
      </c>
      <c r="U198" s="299">
        <f t="shared" si="18"/>
        <v>0</v>
      </c>
      <c r="V198" s="299">
        <f t="shared" si="19"/>
        <v>0</v>
      </c>
      <c r="W198" s="187"/>
      <c r="X198" s="187"/>
      <c r="Y198" s="301"/>
      <c r="Z198" s="187"/>
      <c r="AA198" s="309"/>
      <c r="AB198" s="187"/>
      <c r="AC198" s="187"/>
      <c r="AD198" s="187"/>
      <c r="AE198" s="311" t="str">
        <f>IF($B198="","",INDEX([18]POA_GC_2025!$CK:$CK,MATCH($B198,[18]POA_GC_2025!$A:$A,0)))</f>
        <v/>
      </c>
      <c r="AF198" s="311" t="str">
        <f>IF($B198="","",INDEX([18]POA_GC_2025!$CL:$CL,MATCH($B198,[18]POA_GC_2025!$A:$A,0)))</f>
        <v/>
      </c>
      <c r="AG198" s="319" t="str">
        <f>IF($B198="","",INDEX([18]POA_GC_2025!$CM:$CM,MATCH($B198,[18]POA_GC_2025!$A:$A,0)))</f>
        <v/>
      </c>
      <c r="AH198" s="316" t="str">
        <f>IF($B198="","",INDEX([18]POA_GC_2025!$B:$B,MATCH($B198,[18]POA_GC_2025!$A:$A,0)))</f>
        <v/>
      </c>
    </row>
    <row r="199" spans="1:34">
      <c r="A199" s="291"/>
      <c r="B199" s="189"/>
      <c r="C199" s="257"/>
      <c r="D199" s="290"/>
      <c r="E199" s="257"/>
      <c r="F199" s="290"/>
      <c r="G199" s="257"/>
      <c r="H199" s="289" t="str">
        <f>IF($B199="","",INDEX(POA_GC_2025!$O:$O,MATCH($B199,POA_GC_2025!$A:$A,0)))</f>
        <v/>
      </c>
      <c r="I199" s="292" t="str">
        <f>IF($B199="","",INDEX(POA_GC_2025!$C:$C,MATCH($B199,POA_GC_2025!$A:$A,0)))</f>
        <v/>
      </c>
      <c r="J199" s="293" t="str">
        <f>IF($B199="","",INDEX(POA_GC_2025!$B:$B,MATCH($B199,POA_GC_2025!$A:$A,0)))</f>
        <v/>
      </c>
      <c r="K199" s="294" t="str">
        <f>IF($B199="","",INDEX(POA_GC_2025!$E:$E,MATCH($B199,POA_GC_2025!$A:$A,0)))</f>
        <v/>
      </c>
      <c r="L199" s="293" t="str">
        <f>IF($B199="","",INDEX(POA_GC_2025!$W:$W,MATCH($B199,POA_GC_2025!$A:$A,0)))</f>
        <v/>
      </c>
      <c r="M199" s="293" t="str">
        <f>IF($B199="","",INDEX(POA_GC_2025!$F:$F,MATCH($B199,POA_GC_2025!$A:$A,0)))</f>
        <v/>
      </c>
      <c r="N199" s="293" t="str">
        <f>IF($B199="","",INDEX(POA_GC_2025!$V:$V,MATCH($B199,POA_GC_2025!$A:$A,0)))</f>
        <v/>
      </c>
      <c r="O199" s="293" t="str">
        <f>IF($B199="","",INDEX(POA_GC_2025!$W:$W,MATCH($B199,POA_GC_2025!$A:$A,0)))</f>
        <v/>
      </c>
      <c r="P199" s="292" t="str">
        <f>IF($B199="","",INDEX(POA_GC_2025!$H:$H,MATCH($B199,POA_GC_2025!$A:$A,0)))</f>
        <v/>
      </c>
      <c r="Q199" s="292" t="str">
        <f>IF($B199="","",INDEX(POA_GC_2025!$I:$I,MATCH($B199,POA_GC_2025!$A:$A,0)))</f>
        <v/>
      </c>
      <c r="R199" s="292" t="str">
        <f>IF($B199="","",INDEX(POA_GC_2025!$J:$J,MATCH($B199,POA_GC_2025!$A:$A,0)))</f>
        <v/>
      </c>
      <c r="S199" s="292" t="str">
        <f>IF($B199="","",INDEX(POA_GC_2025!$K:$K,MATCH($B199,POA_GC_2025!$A:$A,0)))</f>
        <v/>
      </c>
      <c r="T199" s="292" t="str">
        <f>IF($B199="","",INDEX(POA_GC_2025!$L:$L,MATCH($B199,POA_GC_2025!$A:$A,0)))</f>
        <v/>
      </c>
      <c r="U199" s="299">
        <f t="shared" si="18"/>
        <v>0</v>
      </c>
      <c r="V199" s="299">
        <f t="shared" si="19"/>
        <v>0</v>
      </c>
      <c r="W199" s="187"/>
      <c r="X199" s="187"/>
      <c r="Y199" s="301"/>
      <c r="Z199" s="187"/>
      <c r="AA199" s="309"/>
      <c r="AB199" s="187"/>
      <c r="AC199" s="187"/>
      <c r="AD199" s="187"/>
      <c r="AE199" s="311" t="str">
        <f>IF($B199="","",INDEX([18]POA_GC_2025!$CK:$CK,MATCH($B199,[18]POA_GC_2025!$A:$A,0)))</f>
        <v/>
      </c>
      <c r="AF199" s="311" t="str">
        <f>IF($B199="","",INDEX([18]POA_GC_2025!$CL:$CL,MATCH($B199,[18]POA_GC_2025!$A:$A,0)))</f>
        <v/>
      </c>
      <c r="AG199" s="319" t="str">
        <f>IF($B199="","",INDEX([18]POA_GC_2025!$CM:$CM,MATCH($B199,[18]POA_GC_2025!$A:$A,0)))</f>
        <v/>
      </c>
      <c r="AH199" s="316" t="str">
        <f>IF($B199="","",INDEX([18]POA_GC_2025!$B:$B,MATCH($B199,[18]POA_GC_2025!$A:$A,0)))</f>
        <v/>
      </c>
    </row>
    <row r="200" spans="1:34">
      <c r="A200" s="291"/>
      <c r="B200" s="189"/>
      <c r="C200" s="257"/>
      <c r="D200" s="290"/>
      <c r="E200" s="257"/>
      <c r="F200" s="290"/>
      <c r="G200" s="257"/>
      <c r="H200" s="289" t="str">
        <f>IF($B200="","",INDEX(POA_GC_2025!$O:$O,MATCH($B200,POA_GC_2025!$A:$A,0)))</f>
        <v/>
      </c>
      <c r="I200" s="292" t="str">
        <f>IF($B200="","",INDEX(POA_GC_2025!$C:$C,MATCH($B200,POA_GC_2025!$A:$A,0)))</f>
        <v/>
      </c>
      <c r="J200" s="293" t="str">
        <f>IF($B200="","",INDEX(POA_GC_2025!$B:$B,MATCH($B200,POA_GC_2025!$A:$A,0)))</f>
        <v/>
      </c>
      <c r="K200" s="294" t="str">
        <f>IF($B200="","",INDEX(POA_GC_2025!$E:$E,MATCH($B200,POA_GC_2025!$A:$A,0)))</f>
        <v/>
      </c>
      <c r="L200" s="293" t="str">
        <f>IF($B200="","",INDEX(POA_GC_2025!$W:$W,MATCH($B200,POA_GC_2025!$A:$A,0)))</f>
        <v/>
      </c>
      <c r="M200" s="293" t="str">
        <f>IF($B200="","",INDEX(POA_GC_2025!$F:$F,MATCH($B200,POA_GC_2025!$A:$A,0)))</f>
        <v/>
      </c>
      <c r="N200" s="293" t="str">
        <f>IF($B200="","",INDEX(POA_GC_2025!$V:$V,MATCH($B200,POA_GC_2025!$A:$A,0)))</f>
        <v/>
      </c>
      <c r="O200" s="293" t="str">
        <f>IF($B200="","",INDEX(POA_GC_2025!$W:$W,MATCH($B200,POA_GC_2025!$A:$A,0)))</f>
        <v/>
      </c>
      <c r="P200" s="292" t="str">
        <f>IF($B200="","",INDEX(POA_GC_2025!$H:$H,MATCH($B200,POA_GC_2025!$A:$A,0)))</f>
        <v/>
      </c>
      <c r="Q200" s="292" t="str">
        <f>IF($B200="","",INDEX(POA_GC_2025!$I:$I,MATCH($B200,POA_GC_2025!$A:$A,0)))</f>
        <v/>
      </c>
      <c r="R200" s="292" t="str">
        <f>IF($B200="","",INDEX(POA_GC_2025!$J:$J,MATCH($B200,POA_GC_2025!$A:$A,0)))</f>
        <v/>
      </c>
      <c r="S200" s="292" t="str">
        <f>IF($B200="","",INDEX(POA_GC_2025!$K:$K,MATCH($B200,POA_GC_2025!$A:$A,0)))</f>
        <v/>
      </c>
      <c r="T200" s="292" t="str">
        <f>IF($B200="","",INDEX(POA_GC_2025!$L:$L,MATCH($B200,POA_GC_2025!$A:$A,0)))</f>
        <v/>
      </c>
      <c r="U200" s="299">
        <f t="shared" si="18"/>
        <v>0</v>
      </c>
      <c r="V200" s="299">
        <f t="shared" si="19"/>
        <v>0</v>
      </c>
      <c r="W200" s="187"/>
      <c r="X200" s="187"/>
      <c r="Y200" s="301"/>
      <c r="Z200" s="187"/>
      <c r="AA200" s="309"/>
      <c r="AB200" s="187"/>
      <c r="AC200" s="187"/>
      <c r="AD200" s="187"/>
      <c r="AE200" s="311" t="str">
        <f>IF($B200="","",INDEX([18]POA_GC_2025!$CK:$CK,MATCH($B200,[18]POA_GC_2025!$A:$A,0)))</f>
        <v/>
      </c>
      <c r="AF200" s="311" t="str">
        <f>IF($B200="","",INDEX([18]POA_GC_2025!$CL:$CL,MATCH($B200,[18]POA_GC_2025!$A:$A,0)))</f>
        <v/>
      </c>
      <c r="AG200" s="319" t="str">
        <f>IF($B200="","",INDEX([18]POA_GC_2025!$CM:$CM,MATCH($B200,[18]POA_GC_2025!$A:$A,0)))</f>
        <v/>
      </c>
      <c r="AH200" s="316" t="str">
        <f>IF($B200="","",INDEX([18]POA_GC_2025!$B:$B,MATCH($B200,[18]POA_GC_2025!$A:$A,0)))</f>
        <v/>
      </c>
    </row>
    <row r="201" spans="1:34">
      <c r="A201" s="291"/>
      <c r="B201" s="189"/>
      <c r="C201" s="257"/>
      <c r="D201" s="290"/>
      <c r="E201" s="257"/>
      <c r="F201" s="290"/>
      <c r="G201" s="257"/>
      <c r="H201" s="289" t="str">
        <f>IF($B201="","",INDEX(POA_GC_2025!$O:$O,MATCH($B201,POA_GC_2025!$A:$A,0)))</f>
        <v/>
      </c>
      <c r="I201" s="292" t="str">
        <f>IF($B201="","",INDEX(POA_GC_2025!$C:$C,MATCH($B201,POA_GC_2025!$A:$A,0)))</f>
        <v/>
      </c>
      <c r="J201" s="293" t="str">
        <f>IF($B201="","",INDEX(POA_GC_2025!$B:$B,MATCH($B201,POA_GC_2025!$A:$A,0)))</f>
        <v/>
      </c>
      <c r="K201" s="294" t="str">
        <f>IF($B201="","",INDEX(POA_GC_2025!$E:$E,MATCH($B201,POA_GC_2025!$A:$A,0)))</f>
        <v/>
      </c>
      <c r="L201" s="293" t="str">
        <f>IF($B201="","",INDEX(POA_GC_2025!$W:$W,MATCH($B201,POA_GC_2025!$A:$A,0)))</f>
        <v/>
      </c>
      <c r="M201" s="293" t="str">
        <f>IF($B201="","",INDEX(POA_GC_2025!$F:$F,MATCH($B201,POA_GC_2025!$A:$A,0)))</f>
        <v/>
      </c>
      <c r="N201" s="293" t="str">
        <f>IF($B201="","",INDEX(POA_GC_2025!$V:$V,MATCH($B201,POA_GC_2025!$A:$A,0)))</f>
        <v/>
      </c>
      <c r="O201" s="293" t="str">
        <f>IF($B201="","",INDEX(POA_GC_2025!$W:$W,MATCH($B201,POA_GC_2025!$A:$A,0)))</f>
        <v/>
      </c>
      <c r="P201" s="292" t="str">
        <f>IF($B201="","",INDEX(POA_GC_2025!$H:$H,MATCH($B201,POA_GC_2025!$A:$A,0)))</f>
        <v/>
      </c>
      <c r="Q201" s="292" t="str">
        <f>IF($B201="","",INDEX(POA_GC_2025!$I:$I,MATCH($B201,POA_GC_2025!$A:$A,0)))</f>
        <v/>
      </c>
      <c r="R201" s="292" t="str">
        <f>IF($B201="","",INDEX(POA_GC_2025!$J:$J,MATCH($B201,POA_GC_2025!$A:$A,0)))</f>
        <v/>
      </c>
      <c r="S201" s="292" t="str">
        <f>IF($B201="","",INDEX(POA_GC_2025!$K:$K,MATCH($B201,POA_GC_2025!$A:$A,0)))</f>
        <v/>
      </c>
      <c r="T201" s="292" t="str">
        <f>IF($B201="","",INDEX(POA_GC_2025!$L:$L,MATCH($B201,POA_GC_2025!$A:$A,0)))</f>
        <v/>
      </c>
      <c r="U201" s="299">
        <f t="shared" si="18"/>
        <v>0</v>
      </c>
      <c r="V201" s="299">
        <f t="shared" si="19"/>
        <v>0</v>
      </c>
      <c r="W201" s="187"/>
      <c r="X201" s="187"/>
      <c r="Y201" s="301"/>
      <c r="Z201" s="187"/>
      <c r="AA201" s="309"/>
      <c r="AB201" s="187"/>
      <c r="AC201" s="187"/>
      <c r="AD201" s="187"/>
      <c r="AE201" s="311" t="str">
        <f>IF($B201="","",INDEX([18]POA_GC_2025!$CK:$CK,MATCH($B201,[18]POA_GC_2025!$A:$A,0)))</f>
        <v/>
      </c>
      <c r="AF201" s="311" t="str">
        <f>IF($B201="","",INDEX([18]POA_GC_2025!$CL:$CL,MATCH($B201,[18]POA_GC_2025!$A:$A,0)))</f>
        <v/>
      </c>
      <c r="AG201" s="319" t="str">
        <f>IF($B201="","",INDEX([18]POA_GC_2025!$CM:$CM,MATCH($B201,[18]POA_GC_2025!$A:$A,0)))</f>
        <v/>
      </c>
      <c r="AH201" s="316" t="str">
        <f>IF($B201="","",INDEX([18]POA_GC_2025!$B:$B,MATCH($B201,[18]POA_GC_2025!$A:$A,0)))</f>
        <v/>
      </c>
    </row>
    <row r="202" spans="1:34">
      <c r="A202" s="291"/>
      <c r="B202" s="321"/>
      <c r="C202" s="257"/>
      <c r="D202" s="290"/>
      <c r="E202" s="257"/>
      <c r="F202" s="290"/>
      <c r="G202" s="257"/>
      <c r="H202" s="289" t="str">
        <f>IF($B202="","",INDEX(POA_GC_2025!$O:$O,MATCH($B202,POA_GC_2025!$A:$A,0)))</f>
        <v/>
      </c>
      <c r="I202" s="292" t="str">
        <f>IF($B202="","",INDEX(POA_GC_2025!$C:$C,MATCH($B202,POA_GC_2025!$A:$A,0)))</f>
        <v/>
      </c>
      <c r="J202" s="293" t="str">
        <f>IF($B202="","",INDEX(POA_GC_2025!$B:$B,MATCH($B202,POA_GC_2025!$A:$A,0)))</f>
        <v/>
      </c>
      <c r="K202" s="294" t="str">
        <f>IF($B202="","",INDEX(POA_GC_2025!$E:$E,MATCH($B202,POA_GC_2025!$A:$A,0)))</f>
        <v/>
      </c>
      <c r="L202" s="293" t="str">
        <f>IF($B202="","",INDEX(POA_GC_2025!$W:$W,MATCH($B202,POA_GC_2025!$A:$A,0)))</f>
        <v/>
      </c>
      <c r="M202" s="293" t="str">
        <f>IF($B202="","",INDEX(POA_GC_2025!$F:$F,MATCH($B202,POA_GC_2025!$A:$A,0)))</f>
        <v/>
      </c>
      <c r="N202" s="293" t="str">
        <f>IF($B202="","",INDEX(POA_GC_2025!$V:$V,MATCH($B202,POA_GC_2025!$A:$A,0)))</f>
        <v/>
      </c>
      <c r="O202" s="293" t="str">
        <f>IF($B202="","",INDEX(POA_GC_2025!$W:$W,MATCH($B202,POA_GC_2025!$A:$A,0)))</f>
        <v/>
      </c>
      <c r="P202" s="292" t="str">
        <f>IF($B202="","",INDEX(POA_GC_2025!$H:$H,MATCH($B202,POA_GC_2025!$A:$A,0)))</f>
        <v/>
      </c>
      <c r="Q202" s="292" t="str">
        <f>IF($B202="","",INDEX(POA_GC_2025!$I:$I,MATCH($B202,POA_GC_2025!$A:$A,0)))</f>
        <v/>
      </c>
      <c r="R202" s="292" t="str">
        <f>IF($B202="","",INDEX(POA_GC_2025!$J:$J,MATCH($B202,POA_GC_2025!$A:$A,0)))</f>
        <v/>
      </c>
      <c r="S202" s="292" t="str">
        <f>IF($B202="","",INDEX(POA_GC_2025!$K:$K,MATCH($B202,POA_GC_2025!$A:$A,0)))</f>
        <v/>
      </c>
      <c r="T202" s="292" t="str">
        <f>IF($B202="","",INDEX(POA_GC_2025!$L:$L,MATCH($B202,POA_GC_2025!$A:$A,0)))</f>
        <v/>
      </c>
      <c r="U202" s="299">
        <f t="shared" si="18"/>
        <v>0</v>
      </c>
      <c r="V202" s="299">
        <f t="shared" si="19"/>
        <v>0</v>
      </c>
      <c r="W202" s="187"/>
      <c r="X202" s="187"/>
      <c r="Y202" s="301"/>
      <c r="Z202" s="187"/>
      <c r="AA202" s="309"/>
      <c r="AB202" s="187"/>
      <c r="AC202" s="187"/>
      <c r="AD202" s="187"/>
      <c r="AE202" s="311" t="str">
        <f>IF($B202="","",INDEX([18]POA_GC_2025!$CK:$CK,MATCH($B202,[18]POA_GC_2025!$A:$A,0)))</f>
        <v/>
      </c>
      <c r="AF202" s="311" t="str">
        <f>IF($B202="","",INDEX([18]POA_GC_2025!$CL:$CL,MATCH($B202,[18]POA_GC_2025!$A:$A,0)))</f>
        <v/>
      </c>
      <c r="AG202" s="319" t="str">
        <f>IF($B202="","",INDEX([18]POA_GC_2025!$CM:$CM,MATCH($B202,[18]POA_GC_2025!$A:$A,0)))</f>
        <v/>
      </c>
      <c r="AH202" s="316" t="str">
        <f>IF($B202="","",INDEX([18]POA_GC_2025!$B:$B,MATCH($B202,[18]POA_GC_2025!$A:$A,0)))</f>
        <v/>
      </c>
    </row>
    <row r="203" spans="1:34">
      <c r="A203" s="291"/>
      <c r="B203" s="321"/>
      <c r="C203" s="257"/>
      <c r="D203" s="290"/>
      <c r="E203" s="257"/>
      <c r="F203" s="290"/>
      <c r="G203" s="257"/>
      <c r="H203" s="289" t="str">
        <f>IF($B203="","",INDEX(POA_GC_2025!$O:$O,MATCH($B203,POA_GC_2025!$A:$A,0)))</f>
        <v/>
      </c>
      <c r="I203" s="292" t="str">
        <f>IF($B203="","",INDEX(POA_GC_2025!$C:$C,MATCH($B203,POA_GC_2025!$A:$A,0)))</f>
        <v/>
      </c>
      <c r="J203" s="293" t="str">
        <f>IF($B203="","",INDEX(POA_GC_2025!$B:$B,MATCH($B203,POA_GC_2025!$A:$A,0)))</f>
        <v/>
      </c>
      <c r="K203" s="294" t="str">
        <f>IF($B203="","",INDEX(POA_GC_2025!$E:$E,MATCH($B203,POA_GC_2025!$A:$A,0)))</f>
        <v/>
      </c>
      <c r="L203" s="293" t="str">
        <f>IF($B203="","",INDEX(POA_GC_2025!$W:$W,MATCH($B203,POA_GC_2025!$A:$A,0)))</f>
        <v/>
      </c>
      <c r="M203" s="293" t="str">
        <f>IF($B203="","",INDEX(POA_GC_2025!$F:$F,MATCH($B203,POA_GC_2025!$A:$A,0)))</f>
        <v/>
      </c>
      <c r="N203" s="293" t="str">
        <f>IF($B203="","",INDEX(POA_GC_2025!$V:$V,MATCH($B203,POA_GC_2025!$A:$A,0)))</f>
        <v/>
      </c>
      <c r="O203" s="293" t="str">
        <f>IF($B203="","",INDEX(POA_GC_2025!$W:$W,MATCH($B203,POA_GC_2025!$A:$A,0)))</f>
        <v/>
      </c>
      <c r="P203" s="292" t="str">
        <f>IF($B203="","",INDEX(POA_GC_2025!$H:$H,MATCH($B203,POA_GC_2025!$A:$A,0)))</f>
        <v/>
      </c>
      <c r="Q203" s="292" t="str">
        <f>IF($B203="","",INDEX(POA_GC_2025!$I:$I,MATCH($B203,POA_GC_2025!$A:$A,0)))</f>
        <v/>
      </c>
      <c r="R203" s="292" t="str">
        <f>IF($B203="","",INDEX(POA_GC_2025!$J:$J,MATCH($B203,POA_GC_2025!$A:$A,0)))</f>
        <v/>
      </c>
      <c r="S203" s="292" t="str">
        <f>IF($B203="","",INDEX(POA_GC_2025!$K:$K,MATCH($B203,POA_GC_2025!$A:$A,0)))</f>
        <v/>
      </c>
      <c r="T203" s="292" t="str">
        <f>IF($B203="","",INDEX(POA_GC_2025!$L:$L,MATCH($B203,POA_GC_2025!$A:$A,0)))</f>
        <v/>
      </c>
      <c r="U203" s="299">
        <f t="shared" si="18"/>
        <v>0</v>
      </c>
      <c r="V203" s="299">
        <f t="shared" si="19"/>
        <v>0</v>
      </c>
      <c r="W203" s="187"/>
      <c r="X203" s="187"/>
      <c r="Y203" s="301"/>
      <c r="Z203" s="187"/>
      <c r="AA203" s="309"/>
      <c r="AB203" s="187"/>
      <c r="AC203" s="187"/>
      <c r="AD203" s="187"/>
      <c r="AE203" s="311" t="str">
        <f>IF($B203="","",INDEX([18]POA_GC_2025!$CK:$CK,MATCH($B203,[18]POA_GC_2025!$A:$A,0)))</f>
        <v/>
      </c>
      <c r="AF203" s="311" t="str">
        <f>IF($B203="","",INDEX([18]POA_GC_2025!$CL:$CL,MATCH($B203,[18]POA_GC_2025!$A:$A,0)))</f>
        <v/>
      </c>
      <c r="AG203" s="319" t="str">
        <f>IF($B203="","",INDEX([18]POA_GC_2025!$CM:$CM,MATCH($B203,[18]POA_GC_2025!$A:$A,0)))</f>
        <v/>
      </c>
      <c r="AH203" s="316" t="str">
        <f>IF($B203="","",INDEX([18]POA_GC_2025!$B:$B,MATCH($B203,[18]POA_GC_2025!$A:$A,0)))</f>
        <v/>
      </c>
    </row>
    <row r="204" spans="1:34">
      <c r="A204" s="291"/>
      <c r="B204" s="189"/>
      <c r="C204" s="257"/>
      <c r="D204" s="290"/>
      <c r="E204" s="257"/>
      <c r="F204" s="290"/>
      <c r="G204" s="257"/>
      <c r="H204" s="289" t="str">
        <f>IF($B204="","",INDEX(POA_GC_2025!$O:$O,MATCH($B204,POA_GC_2025!$A:$A,0)))</f>
        <v/>
      </c>
      <c r="I204" s="292" t="str">
        <f>IF($B204="","",INDEX(POA_GC_2025!$C:$C,MATCH($B204,POA_GC_2025!$A:$A,0)))</f>
        <v/>
      </c>
      <c r="J204" s="293" t="str">
        <f>IF($B204="","",INDEX(POA_GC_2025!$B:$B,MATCH($B204,POA_GC_2025!$A:$A,0)))</f>
        <v/>
      </c>
      <c r="K204" s="294" t="str">
        <f>IF($B204="","",INDEX(POA_GC_2025!$E:$E,MATCH($B204,POA_GC_2025!$A:$A,0)))</f>
        <v/>
      </c>
      <c r="L204" s="293" t="str">
        <f>IF($B204="","",INDEX(POA_GC_2025!$W:$W,MATCH($B204,POA_GC_2025!$A:$A,0)))</f>
        <v/>
      </c>
      <c r="M204" s="293" t="str">
        <f>IF($B204="","",INDEX(POA_GC_2025!$F:$F,MATCH($B204,POA_GC_2025!$A:$A,0)))</f>
        <v/>
      </c>
      <c r="N204" s="293" t="str">
        <f>IF($B204="","",INDEX(POA_GC_2025!$V:$V,MATCH($B204,POA_GC_2025!$A:$A,0)))</f>
        <v/>
      </c>
      <c r="O204" s="293" t="str">
        <f>IF($B204="","",INDEX(POA_GC_2025!$W:$W,MATCH($B204,POA_GC_2025!$A:$A,0)))</f>
        <v/>
      </c>
      <c r="P204" s="292" t="str">
        <f>IF($B204="","",INDEX(POA_GC_2025!$H:$H,MATCH($B204,POA_GC_2025!$A:$A,0)))</f>
        <v/>
      </c>
      <c r="Q204" s="292" t="str">
        <f>IF($B204="","",INDEX(POA_GC_2025!$I:$I,MATCH($B204,POA_GC_2025!$A:$A,0)))</f>
        <v/>
      </c>
      <c r="R204" s="292" t="str">
        <f>IF($B204="","",INDEX(POA_GC_2025!$J:$J,MATCH($B204,POA_GC_2025!$A:$A,0)))</f>
        <v/>
      </c>
      <c r="S204" s="292" t="str">
        <f>IF($B204="","",INDEX(POA_GC_2025!$K:$K,MATCH($B204,POA_GC_2025!$A:$A,0)))</f>
        <v/>
      </c>
      <c r="T204" s="292" t="str">
        <f>IF($B204="","",INDEX(POA_GC_2025!$L:$L,MATCH($B204,POA_GC_2025!$A:$A,0)))</f>
        <v/>
      </c>
      <c r="U204" s="299">
        <f t="shared" si="18"/>
        <v>0</v>
      </c>
      <c r="V204" s="299">
        <f t="shared" si="19"/>
        <v>0</v>
      </c>
      <c r="W204" s="187"/>
      <c r="X204" s="187"/>
      <c r="Y204" s="301"/>
      <c r="Z204" s="187"/>
      <c r="AA204" s="309"/>
      <c r="AB204" s="187"/>
      <c r="AC204" s="187"/>
      <c r="AD204" s="187"/>
      <c r="AE204" s="311" t="str">
        <f>IF($B204="","",INDEX([18]POA_GC_2025!$CK:$CK,MATCH($B204,[18]POA_GC_2025!$A:$A,0)))</f>
        <v/>
      </c>
      <c r="AF204" s="311" t="str">
        <f>IF($B204="","",INDEX([18]POA_GC_2025!$CL:$CL,MATCH($B204,[18]POA_GC_2025!$A:$A,0)))</f>
        <v/>
      </c>
      <c r="AG204" s="319" t="str">
        <f>IF($B204="","",INDEX([18]POA_GC_2025!$CM:$CM,MATCH($B204,[18]POA_GC_2025!$A:$A,0)))</f>
        <v/>
      </c>
      <c r="AH204" s="316" t="str">
        <f>IF($B204="","",INDEX([18]POA_GC_2025!$B:$B,MATCH($B204,[18]POA_GC_2025!$A:$A,0)))</f>
        <v/>
      </c>
    </row>
    <row r="205" spans="1:34">
      <c r="A205" s="291"/>
      <c r="B205" s="189"/>
      <c r="C205" s="257"/>
      <c r="D205" s="290"/>
      <c r="E205" s="257"/>
      <c r="F205" s="290"/>
      <c r="G205" s="257"/>
      <c r="H205" s="289" t="str">
        <f>IF($B205="","",INDEX(POA_GC_2025!$O:$O,MATCH($B205,POA_GC_2025!$A:$A,0)))</f>
        <v/>
      </c>
      <c r="I205" s="292" t="str">
        <f>IF($B205="","",INDEX(POA_GC_2025!$C:$C,MATCH($B205,POA_GC_2025!$A:$A,0)))</f>
        <v/>
      </c>
      <c r="J205" s="293" t="str">
        <f>IF($B205="","",INDEX(POA_GC_2025!$B:$B,MATCH($B205,POA_GC_2025!$A:$A,0)))</f>
        <v/>
      </c>
      <c r="K205" s="294" t="str">
        <f>IF($B205="","",INDEX(POA_GC_2025!$E:$E,MATCH($B205,POA_GC_2025!$A:$A,0)))</f>
        <v/>
      </c>
      <c r="L205" s="293" t="str">
        <f>IF($B205="","",INDEX(POA_GC_2025!$W:$W,MATCH($B205,POA_GC_2025!$A:$A,0)))</f>
        <v/>
      </c>
      <c r="M205" s="293" t="str">
        <f>IF($B205="","",INDEX(POA_GC_2025!$F:$F,MATCH($B205,POA_GC_2025!$A:$A,0)))</f>
        <v/>
      </c>
      <c r="N205" s="293" t="str">
        <f>IF($B205="","",INDEX(POA_GC_2025!$V:$V,MATCH($B205,POA_GC_2025!$A:$A,0)))</f>
        <v/>
      </c>
      <c r="O205" s="293" t="str">
        <f>IF($B205="","",INDEX(POA_GC_2025!$W:$W,MATCH($B205,POA_GC_2025!$A:$A,0)))</f>
        <v/>
      </c>
      <c r="P205" s="292" t="str">
        <f>IF($B205="","",INDEX(POA_GC_2025!$H:$H,MATCH($B205,POA_GC_2025!$A:$A,0)))</f>
        <v/>
      </c>
      <c r="Q205" s="292" t="str">
        <f>IF($B205="","",INDEX(POA_GC_2025!$I:$I,MATCH($B205,POA_GC_2025!$A:$A,0)))</f>
        <v/>
      </c>
      <c r="R205" s="292" t="str">
        <f>IF($B205="","",INDEX(POA_GC_2025!$J:$J,MATCH($B205,POA_GC_2025!$A:$A,0)))</f>
        <v/>
      </c>
      <c r="S205" s="292" t="str">
        <f>IF($B205="","",INDEX(POA_GC_2025!$K:$K,MATCH($B205,POA_GC_2025!$A:$A,0)))</f>
        <v/>
      </c>
      <c r="T205" s="292" t="str">
        <f>IF($B205="","",INDEX(POA_GC_2025!$L:$L,MATCH($B205,POA_GC_2025!$A:$A,0)))</f>
        <v/>
      </c>
      <c r="U205" s="299">
        <f t="shared" si="18"/>
        <v>0</v>
      </c>
      <c r="V205" s="299">
        <f t="shared" si="19"/>
        <v>0</v>
      </c>
      <c r="W205" s="187"/>
      <c r="X205" s="187"/>
      <c r="Y205" s="301"/>
      <c r="Z205" s="187"/>
      <c r="AA205" s="309"/>
      <c r="AB205" s="187"/>
      <c r="AC205" s="187"/>
      <c r="AD205" s="187"/>
      <c r="AE205" s="311" t="str">
        <f>IF($B205="","",INDEX([18]POA_GC_2025!$CK:$CK,MATCH($B205,[18]POA_GC_2025!$A:$A,0)))</f>
        <v/>
      </c>
      <c r="AF205" s="311" t="str">
        <f>IF($B205="","",INDEX([18]POA_GC_2025!$CL:$CL,MATCH($B205,[18]POA_GC_2025!$A:$A,0)))</f>
        <v/>
      </c>
      <c r="AG205" s="319" t="str">
        <f>IF($B205="","",INDEX([18]POA_GC_2025!$CM:$CM,MATCH($B205,[18]POA_GC_2025!$A:$A,0)))</f>
        <v/>
      </c>
      <c r="AH205" s="316" t="str">
        <f>IF($B205="","",INDEX([18]POA_GC_2025!$B:$B,MATCH($B205,[18]POA_GC_2025!$A:$A,0)))</f>
        <v/>
      </c>
    </row>
    <row r="206" spans="1:34">
      <c r="A206" s="291"/>
      <c r="B206" s="3"/>
      <c r="C206" s="257"/>
      <c r="D206" s="290"/>
      <c r="E206" s="257"/>
      <c r="F206" s="290"/>
      <c r="G206" s="257"/>
      <c r="H206" s="289" t="str">
        <f>IF($B206="","",INDEX(POA_GC_2025!$O:$O,MATCH($B206,POA_GC_2025!$A:$A,0)))</f>
        <v/>
      </c>
      <c r="I206" s="292" t="str">
        <f>IF($B206="","",INDEX(POA_GC_2025!$C:$C,MATCH($B206,POA_GC_2025!$A:$A,0)))</f>
        <v/>
      </c>
      <c r="J206" s="293" t="str">
        <f>IF($B206="","",INDEX(POA_GC_2025!$B:$B,MATCH($B206,POA_GC_2025!$A:$A,0)))</f>
        <v/>
      </c>
      <c r="K206" s="294" t="str">
        <f>IF($B206="","",INDEX(POA_GC_2025!$E:$E,MATCH($B206,POA_GC_2025!$A:$A,0)))</f>
        <v/>
      </c>
      <c r="L206" s="293" t="str">
        <f>IF($B206="","",INDEX(POA_GC_2025!$W:$W,MATCH($B206,POA_GC_2025!$A:$A,0)))</f>
        <v/>
      </c>
      <c r="M206" s="293" t="str">
        <f>IF($B206="","",INDEX(POA_GC_2025!$F:$F,MATCH($B206,POA_GC_2025!$A:$A,0)))</f>
        <v/>
      </c>
      <c r="N206" s="293" t="str">
        <f>IF($B206="","",INDEX(POA_GC_2025!$V:$V,MATCH($B206,POA_GC_2025!$A:$A,0)))</f>
        <v/>
      </c>
      <c r="O206" s="293" t="str">
        <f>IF($B206="","",INDEX(POA_GC_2025!$W:$W,MATCH($B206,POA_GC_2025!$A:$A,0)))</f>
        <v/>
      </c>
      <c r="P206" s="292" t="str">
        <f>IF($B206="","",INDEX(POA_GC_2025!$H:$H,MATCH($B206,POA_GC_2025!$A:$A,0)))</f>
        <v/>
      </c>
      <c r="Q206" s="292" t="str">
        <f>IF($B206="","",INDEX(POA_GC_2025!$I:$I,MATCH($B206,POA_GC_2025!$A:$A,0)))</f>
        <v/>
      </c>
      <c r="R206" s="292" t="str">
        <f>IF($B206="","",INDEX(POA_GC_2025!$J:$J,MATCH($B206,POA_GC_2025!$A:$A,0)))</f>
        <v/>
      </c>
      <c r="S206" s="292" t="str">
        <f>IF($B206="","",INDEX(POA_GC_2025!$K:$K,MATCH($B206,POA_GC_2025!$A:$A,0)))</f>
        <v/>
      </c>
      <c r="T206" s="292" t="str">
        <f>IF($B206="","",INDEX(POA_GC_2025!$L:$L,MATCH($B206,POA_GC_2025!$A:$A,0)))</f>
        <v/>
      </c>
      <c r="U206" s="299">
        <f t="shared" si="18"/>
        <v>0</v>
      </c>
      <c r="V206" s="299">
        <f t="shared" si="19"/>
        <v>0</v>
      </c>
      <c r="W206" s="187"/>
      <c r="X206" s="187"/>
      <c r="Y206" s="301"/>
      <c r="Z206" s="187"/>
      <c r="AA206" s="309"/>
      <c r="AB206" s="187"/>
      <c r="AC206" s="187"/>
      <c r="AD206" s="187"/>
      <c r="AE206" s="311" t="str">
        <f>IF($B206="","",INDEX([18]POA_GC_2025!$CK:$CK,MATCH($B206,[18]POA_GC_2025!$A:$A,0)))</f>
        <v/>
      </c>
      <c r="AF206" s="311" t="str">
        <f>IF($B206="","",INDEX([18]POA_GC_2025!$CL:$CL,MATCH($B206,[18]POA_GC_2025!$A:$A,0)))</f>
        <v/>
      </c>
      <c r="AG206" s="319" t="str">
        <f>IF($B206="","",INDEX([18]POA_GC_2025!$CM:$CM,MATCH($B206,[18]POA_GC_2025!$A:$A,0)))</f>
        <v/>
      </c>
      <c r="AH206" s="316" t="str">
        <f>IF($B206="","",INDEX([18]POA_GC_2025!$B:$B,MATCH($B206,[18]POA_GC_2025!$A:$A,0)))</f>
        <v/>
      </c>
    </row>
    <row r="207" spans="1:34">
      <c r="A207" s="291"/>
      <c r="B207" s="3"/>
      <c r="C207" s="257"/>
      <c r="D207" s="290"/>
      <c r="E207" s="257"/>
      <c r="F207" s="290"/>
      <c r="G207" s="257"/>
      <c r="H207" s="289" t="str">
        <f>IF($B207="","",INDEX(POA_GC_2025!$O:$O,MATCH($B207,POA_GC_2025!$A:$A,0)))</f>
        <v/>
      </c>
      <c r="I207" s="292" t="str">
        <f>IF($B207="","",INDEX(POA_GC_2025!$C:$C,MATCH($B207,POA_GC_2025!$A:$A,0)))</f>
        <v/>
      </c>
      <c r="J207" s="293" t="str">
        <f>IF($B207="","",INDEX(POA_GC_2025!$B:$B,MATCH($B207,POA_GC_2025!$A:$A,0)))</f>
        <v/>
      </c>
      <c r="K207" s="294" t="str">
        <f>IF($B207="","",INDEX(POA_GC_2025!$E:$E,MATCH($B207,POA_GC_2025!$A:$A,0)))</f>
        <v/>
      </c>
      <c r="L207" s="293" t="str">
        <f>IF($B207="","",INDEX(POA_GC_2025!$W:$W,MATCH($B207,POA_GC_2025!$A:$A,0)))</f>
        <v/>
      </c>
      <c r="M207" s="293" t="str">
        <f>IF($B207="","",INDEX(POA_GC_2025!$F:$F,MATCH($B207,POA_GC_2025!$A:$A,0)))</f>
        <v/>
      </c>
      <c r="N207" s="293" t="str">
        <f>IF($B207="","",INDEX(POA_GC_2025!$V:$V,MATCH($B207,POA_GC_2025!$A:$A,0)))</f>
        <v/>
      </c>
      <c r="O207" s="293" t="str">
        <f>IF($B207="","",INDEX(POA_GC_2025!$W:$W,MATCH($B207,POA_GC_2025!$A:$A,0)))</f>
        <v/>
      </c>
      <c r="P207" s="292" t="str">
        <f>IF($B207="","",INDEX(POA_GC_2025!$H:$H,MATCH($B207,POA_GC_2025!$A:$A,0)))</f>
        <v/>
      </c>
      <c r="Q207" s="292" t="str">
        <f>IF($B207="","",INDEX(POA_GC_2025!$I:$I,MATCH($B207,POA_GC_2025!$A:$A,0)))</f>
        <v/>
      </c>
      <c r="R207" s="292" t="str">
        <f>IF($B207="","",INDEX(POA_GC_2025!$J:$J,MATCH($B207,POA_GC_2025!$A:$A,0)))</f>
        <v/>
      </c>
      <c r="S207" s="292" t="str">
        <f>IF($B207="","",INDEX(POA_GC_2025!$K:$K,MATCH($B207,POA_GC_2025!$A:$A,0)))</f>
        <v/>
      </c>
      <c r="T207" s="292" t="str">
        <f>IF($B207="","",INDEX(POA_GC_2025!$L:$L,MATCH($B207,POA_GC_2025!$A:$A,0)))</f>
        <v/>
      </c>
      <c r="U207" s="299">
        <f t="shared" si="18"/>
        <v>0</v>
      </c>
      <c r="V207" s="299">
        <f t="shared" si="19"/>
        <v>0</v>
      </c>
      <c r="W207" s="187"/>
      <c r="X207" s="187"/>
      <c r="Y207" s="301"/>
      <c r="Z207" s="187"/>
      <c r="AA207" s="309"/>
      <c r="AB207" s="187"/>
      <c r="AC207" s="187"/>
      <c r="AD207" s="187"/>
      <c r="AE207" s="311" t="str">
        <f>IF($B207="","",INDEX([18]POA_GC_2025!$CK:$CK,MATCH($B207,[18]POA_GC_2025!$A:$A,0)))</f>
        <v/>
      </c>
      <c r="AF207" s="311" t="str">
        <f>IF($B207="","",INDEX([18]POA_GC_2025!$CL:$CL,MATCH($B207,[18]POA_GC_2025!$A:$A,0)))</f>
        <v/>
      </c>
      <c r="AG207" s="319" t="str">
        <f>IF($B207="","",INDEX([18]POA_GC_2025!$CM:$CM,MATCH($B207,[18]POA_GC_2025!$A:$A,0)))</f>
        <v/>
      </c>
      <c r="AH207" s="316" t="str">
        <f>IF($B207="","",INDEX([18]POA_GC_2025!$B:$B,MATCH($B207,[18]POA_GC_2025!$A:$A,0)))</f>
        <v/>
      </c>
    </row>
    <row r="208" spans="1:34">
      <c r="A208" s="291"/>
      <c r="B208" s="189"/>
      <c r="C208" s="257"/>
      <c r="D208" s="290"/>
      <c r="E208" s="257"/>
      <c r="F208" s="290"/>
      <c r="G208" s="257"/>
      <c r="H208" s="289" t="str">
        <f>IF($B208="","",INDEX(POA_GC_2025!$O:$O,MATCH($B208,POA_GC_2025!$A:$A,0)))</f>
        <v/>
      </c>
      <c r="I208" s="292" t="str">
        <f>IF($B208="","",INDEX(POA_GC_2025!$C:$C,MATCH($B208,POA_GC_2025!$A:$A,0)))</f>
        <v/>
      </c>
      <c r="J208" s="293" t="str">
        <f>IF($B208="","",INDEX(POA_GC_2025!$B:$B,MATCH($B208,POA_GC_2025!$A:$A,0)))</f>
        <v/>
      </c>
      <c r="K208" s="294" t="str">
        <f>IF($B208="","",INDEX(POA_GC_2025!$E:$E,MATCH($B208,POA_GC_2025!$A:$A,0)))</f>
        <v/>
      </c>
      <c r="L208" s="293" t="str">
        <f>IF($B208="","",INDEX(POA_GC_2025!$W:$W,MATCH($B208,POA_GC_2025!$A:$A,0)))</f>
        <v/>
      </c>
      <c r="M208" s="293" t="str">
        <f>IF($B208="","",INDEX(POA_GC_2025!$F:$F,MATCH($B208,POA_GC_2025!$A:$A,0)))</f>
        <v/>
      </c>
      <c r="N208" s="293" t="str">
        <f>IF($B208="","",INDEX(POA_GC_2025!$V:$V,MATCH($B208,POA_GC_2025!$A:$A,0)))</f>
        <v/>
      </c>
      <c r="O208" s="293" t="str">
        <f>IF($B208="","",INDEX(POA_GC_2025!$W:$W,MATCH($B208,POA_GC_2025!$A:$A,0)))</f>
        <v/>
      </c>
      <c r="P208" s="292" t="str">
        <f>IF($B208="","",INDEX(POA_GC_2025!$H:$H,MATCH($B208,POA_GC_2025!$A:$A,0)))</f>
        <v/>
      </c>
      <c r="Q208" s="292" t="str">
        <f>IF($B208="","",INDEX(POA_GC_2025!$I:$I,MATCH($B208,POA_GC_2025!$A:$A,0)))</f>
        <v/>
      </c>
      <c r="R208" s="292" t="str">
        <f>IF($B208="","",INDEX(POA_GC_2025!$J:$J,MATCH($B208,POA_GC_2025!$A:$A,0)))</f>
        <v/>
      </c>
      <c r="S208" s="292" t="str">
        <f>IF($B208="","",INDEX(POA_GC_2025!$K:$K,MATCH($B208,POA_GC_2025!$A:$A,0)))</f>
        <v/>
      </c>
      <c r="T208" s="292" t="str">
        <f>IF($B208="","",INDEX(POA_GC_2025!$L:$L,MATCH($B208,POA_GC_2025!$A:$A,0)))</f>
        <v/>
      </c>
      <c r="U208" s="299">
        <f t="shared" si="18"/>
        <v>0</v>
      </c>
      <c r="V208" s="299">
        <f t="shared" si="19"/>
        <v>0</v>
      </c>
      <c r="W208" s="187"/>
      <c r="X208" s="187"/>
      <c r="Y208" s="301"/>
      <c r="Z208" s="187"/>
      <c r="AA208" s="309"/>
      <c r="AB208" s="187"/>
      <c r="AC208" s="187"/>
      <c r="AD208" s="187"/>
      <c r="AE208" s="311" t="str">
        <f>IF($B208="","",INDEX([18]POA_GC_2025!$CK:$CK,MATCH($B208,[18]POA_GC_2025!$A:$A,0)))</f>
        <v/>
      </c>
      <c r="AF208" s="311" t="str">
        <f>IF($B208="","",INDEX([18]POA_GC_2025!$CL:$CL,MATCH($B208,[18]POA_GC_2025!$A:$A,0)))</f>
        <v/>
      </c>
      <c r="AG208" s="319" t="str">
        <f>IF($B208="","",INDEX([18]POA_GC_2025!$CM:$CM,MATCH($B208,[18]POA_GC_2025!$A:$A,0)))</f>
        <v/>
      </c>
      <c r="AH208" s="316" t="str">
        <f>IF($B208="","",INDEX([18]POA_GC_2025!$B:$B,MATCH($B208,[18]POA_GC_2025!$A:$A,0)))</f>
        <v/>
      </c>
    </row>
    <row r="209" spans="1:34">
      <c r="A209" s="291"/>
      <c r="B209" s="3"/>
      <c r="C209" s="257"/>
      <c r="D209" s="290"/>
      <c r="E209" s="257"/>
      <c r="F209" s="290"/>
      <c r="G209" s="257"/>
      <c r="H209" s="289" t="str">
        <f>IF($B209="","",INDEX(POA_GC_2025!$O:$O,MATCH($B209,POA_GC_2025!$A:$A,0)))</f>
        <v/>
      </c>
      <c r="I209" s="292" t="str">
        <f>IF($B209="","",INDEX(POA_GC_2025!$C:$C,MATCH($B209,POA_GC_2025!$A:$A,0)))</f>
        <v/>
      </c>
      <c r="J209" s="293" t="str">
        <f>IF($B209="","",INDEX(POA_GC_2025!$B:$B,MATCH($B209,POA_GC_2025!$A:$A,0)))</f>
        <v/>
      </c>
      <c r="K209" s="294" t="str">
        <f>IF($B209="","",INDEX(POA_GC_2025!$E:$E,MATCH($B209,POA_GC_2025!$A:$A,0)))</f>
        <v/>
      </c>
      <c r="L209" s="293" t="str">
        <f>IF($B209="","",INDEX(POA_GC_2025!$W:$W,MATCH($B209,POA_GC_2025!$A:$A,0)))</f>
        <v/>
      </c>
      <c r="M209" s="293" t="str">
        <f>IF($B209="","",INDEX(POA_GC_2025!$F:$F,MATCH($B209,POA_GC_2025!$A:$A,0)))</f>
        <v/>
      </c>
      <c r="N209" s="293" t="str">
        <f>IF($B209="","",INDEX(POA_GC_2025!$V:$V,MATCH($B209,POA_GC_2025!$A:$A,0)))</f>
        <v/>
      </c>
      <c r="O209" s="293" t="str">
        <f>IF($B209="","",INDEX(POA_GC_2025!$W:$W,MATCH($B209,POA_GC_2025!$A:$A,0)))</f>
        <v/>
      </c>
      <c r="P209" s="292" t="str">
        <f>IF($B209="","",INDEX(POA_GC_2025!$H:$H,MATCH($B209,POA_GC_2025!$A:$A,0)))</f>
        <v/>
      </c>
      <c r="Q209" s="292" t="str">
        <f>IF($B209="","",INDEX(POA_GC_2025!$I:$I,MATCH($B209,POA_GC_2025!$A:$A,0)))</f>
        <v/>
      </c>
      <c r="R209" s="292" t="str">
        <f>IF($B209="","",INDEX(POA_GC_2025!$J:$J,MATCH($B209,POA_GC_2025!$A:$A,0)))</f>
        <v/>
      </c>
      <c r="S209" s="292" t="str">
        <f>IF($B209="","",INDEX(POA_GC_2025!$K:$K,MATCH($B209,POA_GC_2025!$A:$A,0)))</f>
        <v/>
      </c>
      <c r="T209" s="292" t="str">
        <f>IF($B209="","",INDEX(POA_GC_2025!$L:$L,MATCH($B209,POA_GC_2025!$A:$A,0)))</f>
        <v/>
      </c>
      <c r="U209" s="299">
        <f t="shared" si="18"/>
        <v>0</v>
      </c>
      <c r="V209" s="299">
        <f t="shared" si="19"/>
        <v>0</v>
      </c>
      <c r="W209" s="187"/>
      <c r="X209" s="187"/>
      <c r="Y209" s="301"/>
      <c r="Z209" s="187"/>
      <c r="AA209" s="309"/>
      <c r="AB209" s="187"/>
      <c r="AC209" s="187"/>
      <c r="AD209" s="187"/>
      <c r="AE209" s="311" t="str">
        <f>IF($B209="","",INDEX([18]POA_GC_2025!$CK:$CK,MATCH($B209,[18]POA_GC_2025!$A:$A,0)))</f>
        <v/>
      </c>
      <c r="AF209" s="311" t="str">
        <f>IF($B209="","",INDEX([18]POA_GC_2025!$CL:$CL,MATCH($B209,[18]POA_GC_2025!$A:$A,0)))</f>
        <v/>
      </c>
      <c r="AG209" s="319" t="str">
        <f>IF($B209="","",INDEX([18]POA_GC_2025!$CM:$CM,MATCH($B209,[18]POA_GC_2025!$A:$A,0)))</f>
        <v/>
      </c>
      <c r="AH209" s="316" t="str">
        <f>IF($B209="","",INDEX([18]POA_GC_2025!$B:$B,MATCH($B209,[18]POA_GC_2025!$A:$A,0)))</f>
        <v/>
      </c>
    </row>
    <row r="210" spans="1:34">
      <c r="A210" s="291"/>
      <c r="B210" s="189"/>
      <c r="C210" s="257"/>
      <c r="D210" s="290"/>
      <c r="E210" s="257"/>
      <c r="F210" s="290"/>
      <c r="G210" s="257"/>
      <c r="H210" s="289" t="str">
        <f>IF($B210="","",INDEX(POA_GC_2025!$O:$O,MATCH($B210,POA_GC_2025!$A:$A,0)))</f>
        <v/>
      </c>
      <c r="I210" s="292" t="str">
        <f>IF($B210="","",INDEX(POA_GC_2025!$C:$C,MATCH($B210,POA_GC_2025!$A:$A,0)))</f>
        <v/>
      </c>
      <c r="J210" s="293" t="str">
        <f>IF($B210="","",INDEX(POA_GC_2025!$B:$B,MATCH($B210,POA_GC_2025!$A:$A,0)))</f>
        <v/>
      </c>
      <c r="K210" s="294" t="str">
        <f>IF($B210="","",INDEX(POA_GC_2025!$E:$E,MATCH($B210,POA_GC_2025!$A:$A,0)))</f>
        <v/>
      </c>
      <c r="L210" s="293" t="str">
        <f>IF($B210="","",INDEX(POA_GC_2025!$W:$W,MATCH($B210,POA_GC_2025!$A:$A,0)))</f>
        <v/>
      </c>
      <c r="M210" s="293" t="str">
        <f>IF($B210="","",INDEX(POA_GC_2025!$F:$F,MATCH($B210,POA_GC_2025!$A:$A,0)))</f>
        <v/>
      </c>
      <c r="N210" s="293" t="str">
        <f>IF($B210="","",INDEX(POA_GC_2025!$V:$V,MATCH($B210,POA_GC_2025!$A:$A,0)))</f>
        <v/>
      </c>
      <c r="O210" s="293" t="str">
        <f>IF($B210="","",INDEX(POA_GC_2025!$W:$W,MATCH($B210,POA_GC_2025!$A:$A,0)))</f>
        <v/>
      </c>
      <c r="P210" s="292" t="str">
        <f>IF($B210="","",INDEX(POA_GC_2025!$H:$H,MATCH($B210,POA_GC_2025!$A:$A,0)))</f>
        <v/>
      </c>
      <c r="Q210" s="292" t="str">
        <f>IF($B210="","",INDEX(POA_GC_2025!$I:$I,MATCH($B210,POA_GC_2025!$A:$A,0)))</f>
        <v/>
      </c>
      <c r="R210" s="292" t="str">
        <f>IF($B210="","",INDEX(POA_GC_2025!$J:$J,MATCH($B210,POA_GC_2025!$A:$A,0)))</f>
        <v/>
      </c>
      <c r="S210" s="292" t="str">
        <f>IF($B210="","",INDEX(POA_GC_2025!$K:$K,MATCH($B210,POA_GC_2025!$A:$A,0)))</f>
        <v/>
      </c>
      <c r="T210" s="292" t="str">
        <f>IF($B210="","",INDEX(POA_GC_2025!$L:$L,MATCH($B210,POA_GC_2025!$A:$A,0)))</f>
        <v/>
      </c>
      <c r="U210" s="299">
        <f t="shared" si="18"/>
        <v>0</v>
      </c>
      <c r="V210" s="299">
        <f t="shared" si="19"/>
        <v>0</v>
      </c>
      <c r="W210" s="187"/>
      <c r="X210" s="187"/>
      <c r="Y210" s="301"/>
      <c r="Z210" s="187"/>
      <c r="AA210" s="309"/>
      <c r="AB210" s="187"/>
      <c r="AC210" s="187"/>
      <c r="AD210" s="187"/>
      <c r="AE210" s="311" t="str">
        <f>IF($B210="","",INDEX([18]POA_GC_2025!$CK:$CK,MATCH($B210,[18]POA_GC_2025!$A:$A,0)))</f>
        <v/>
      </c>
      <c r="AF210" s="311" t="str">
        <f>IF($B210="","",INDEX([18]POA_GC_2025!$CL:$CL,MATCH($B210,[18]POA_GC_2025!$A:$A,0)))</f>
        <v/>
      </c>
      <c r="AG210" s="319" t="str">
        <f>IF($B210="","",INDEX([18]POA_GC_2025!$CM:$CM,MATCH($B210,[18]POA_GC_2025!$A:$A,0)))</f>
        <v/>
      </c>
      <c r="AH210" s="316" t="str">
        <f>IF($B210="","",INDEX([18]POA_GC_2025!$B:$B,MATCH($B210,[18]POA_GC_2025!$A:$A,0)))</f>
        <v/>
      </c>
    </row>
    <row r="211" spans="1:34">
      <c r="A211" s="291"/>
      <c r="B211" s="189"/>
      <c r="C211" s="257"/>
      <c r="D211" s="290"/>
      <c r="E211" s="257"/>
      <c r="F211" s="290"/>
      <c r="G211" s="257"/>
      <c r="H211" s="289" t="str">
        <f>IF($B211="","",INDEX(POA_GC_2025!$O:$O,MATCH($B211,POA_GC_2025!$A:$A,0)))</f>
        <v/>
      </c>
      <c r="I211" s="292" t="str">
        <f>IF($B211="","",INDEX(POA_GC_2025!$C:$C,MATCH($B211,POA_GC_2025!$A:$A,0)))</f>
        <v/>
      </c>
      <c r="J211" s="293" t="str">
        <f>IF($B211="","",INDEX(POA_GC_2025!$B:$B,MATCH($B211,POA_GC_2025!$A:$A,0)))</f>
        <v/>
      </c>
      <c r="K211" s="294" t="str">
        <f>IF($B211="","",INDEX(POA_GC_2025!$E:$E,MATCH($B211,POA_GC_2025!$A:$A,0)))</f>
        <v/>
      </c>
      <c r="L211" s="293" t="str">
        <f>IF($B211="","",INDEX(POA_GC_2025!$W:$W,MATCH($B211,POA_GC_2025!$A:$A,0)))</f>
        <v/>
      </c>
      <c r="M211" s="293" t="str">
        <f>IF($B211="","",INDEX(POA_GC_2025!$F:$F,MATCH($B211,POA_GC_2025!$A:$A,0)))</f>
        <v/>
      </c>
      <c r="N211" s="293" t="str">
        <f>IF($B211="","",INDEX(POA_GC_2025!$V:$V,MATCH($B211,POA_GC_2025!$A:$A,0)))</f>
        <v/>
      </c>
      <c r="O211" s="293" t="str">
        <f>IF($B211="","",INDEX(POA_GC_2025!$W:$W,MATCH($B211,POA_GC_2025!$A:$A,0)))</f>
        <v/>
      </c>
      <c r="P211" s="292" t="str">
        <f>IF($B211="","",INDEX(POA_GC_2025!$H:$H,MATCH($B211,POA_GC_2025!$A:$A,0)))</f>
        <v/>
      </c>
      <c r="Q211" s="292" t="str">
        <f>IF($B211="","",INDEX(POA_GC_2025!$I:$I,MATCH($B211,POA_GC_2025!$A:$A,0)))</f>
        <v/>
      </c>
      <c r="R211" s="292" t="str">
        <f>IF($B211="","",INDEX(POA_GC_2025!$J:$J,MATCH($B211,POA_GC_2025!$A:$A,0)))</f>
        <v/>
      </c>
      <c r="S211" s="292" t="str">
        <f>IF($B211="","",INDEX(POA_GC_2025!$K:$K,MATCH($B211,POA_GC_2025!$A:$A,0)))</f>
        <v/>
      </c>
      <c r="T211" s="292" t="str">
        <f>IF($B211="","",INDEX(POA_GC_2025!$L:$L,MATCH($B211,POA_GC_2025!$A:$A,0)))</f>
        <v/>
      </c>
      <c r="U211" s="299">
        <f t="shared" si="18"/>
        <v>0</v>
      </c>
      <c r="V211" s="299">
        <f t="shared" si="19"/>
        <v>0</v>
      </c>
      <c r="W211" s="187"/>
      <c r="X211" s="187"/>
      <c r="Y211" s="301"/>
      <c r="Z211" s="187"/>
      <c r="AA211" s="309"/>
      <c r="AB211" s="187"/>
      <c r="AC211" s="187"/>
      <c r="AD211" s="187"/>
      <c r="AE211" s="311" t="str">
        <f>IF($B211="","",INDEX([18]POA_GC_2025!$CK:$CK,MATCH($B211,[18]POA_GC_2025!$A:$A,0)))</f>
        <v/>
      </c>
      <c r="AF211" s="311" t="str">
        <f>IF($B211="","",INDEX([18]POA_GC_2025!$CL:$CL,MATCH($B211,[18]POA_GC_2025!$A:$A,0)))</f>
        <v/>
      </c>
      <c r="AG211" s="319" t="str">
        <f>IF($B211="","",INDEX([18]POA_GC_2025!$CM:$CM,MATCH($B211,[18]POA_GC_2025!$A:$A,0)))</f>
        <v/>
      </c>
      <c r="AH211" s="316" t="str">
        <f>IF($B211="","",INDEX([18]POA_GC_2025!$B:$B,MATCH($B211,[18]POA_GC_2025!$A:$A,0)))</f>
        <v/>
      </c>
    </row>
    <row r="212" spans="1:34">
      <c r="A212" s="291"/>
      <c r="B212" s="3"/>
      <c r="C212" s="257"/>
      <c r="D212" s="290"/>
      <c r="E212" s="257"/>
      <c r="F212" s="290"/>
      <c r="G212" s="257"/>
      <c r="H212" s="289" t="str">
        <f>IF($B212="","",INDEX(POA_GC_2025!$O:$O,MATCH($B212,POA_GC_2025!$A:$A,0)))</f>
        <v/>
      </c>
      <c r="I212" s="292" t="str">
        <f>IF($B212="","",INDEX(POA_GC_2025!$C:$C,MATCH($B212,POA_GC_2025!$A:$A,0)))</f>
        <v/>
      </c>
      <c r="J212" s="293" t="str">
        <f>IF($B212="","",INDEX(POA_GC_2025!$B:$B,MATCH($B212,POA_GC_2025!$A:$A,0)))</f>
        <v/>
      </c>
      <c r="K212" s="294" t="str">
        <f>IF($B212="","",INDEX(POA_GC_2025!$E:$E,MATCH($B212,POA_GC_2025!$A:$A,0)))</f>
        <v/>
      </c>
      <c r="L212" s="293" t="str">
        <f>IF($B212="","",INDEX(POA_GC_2025!$W:$W,MATCH($B212,POA_GC_2025!$A:$A,0)))</f>
        <v/>
      </c>
      <c r="M212" s="293" t="str">
        <f>IF($B212="","",INDEX(POA_GC_2025!$F:$F,MATCH($B212,POA_GC_2025!$A:$A,0)))</f>
        <v/>
      </c>
      <c r="N212" s="293" t="str">
        <f>IF($B212="","",INDEX(POA_GC_2025!$V:$V,MATCH($B212,POA_GC_2025!$A:$A,0)))</f>
        <v/>
      </c>
      <c r="O212" s="293" t="str">
        <f>IF($B212="","",INDEX(POA_GC_2025!$W:$W,MATCH($B212,POA_GC_2025!$A:$A,0)))</f>
        <v/>
      </c>
      <c r="P212" s="292" t="str">
        <f>IF($B212="","",INDEX(POA_GC_2025!$H:$H,MATCH($B212,POA_GC_2025!$A:$A,0)))</f>
        <v/>
      </c>
      <c r="Q212" s="292" t="str">
        <f>IF($B212="","",INDEX(POA_GC_2025!$I:$I,MATCH($B212,POA_GC_2025!$A:$A,0)))</f>
        <v/>
      </c>
      <c r="R212" s="292" t="str">
        <f>IF($B212="","",INDEX(POA_GC_2025!$J:$J,MATCH($B212,POA_GC_2025!$A:$A,0)))</f>
        <v/>
      </c>
      <c r="S212" s="292" t="str">
        <f>IF($B212="","",INDEX(POA_GC_2025!$K:$K,MATCH($B212,POA_GC_2025!$A:$A,0)))</f>
        <v/>
      </c>
      <c r="T212" s="292" t="str">
        <f>IF($B212="","",INDEX(POA_GC_2025!$L:$L,MATCH($B212,POA_GC_2025!$A:$A,0)))</f>
        <v/>
      </c>
      <c r="U212" s="299">
        <f t="shared" si="18"/>
        <v>0</v>
      </c>
      <c r="V212" s="299">
        <f t="shared" si="19"/>
        <v>0</v>
      </c>
      <c r="W212" s="187"/>
      <c r="X212" s="187"/>
      <c r="Y212" s="301"/>
      <c r="Z212" s="187"/>
      <c r="AA212" s="309"/>
      <c r="AB212" s="187"/>
      <c r="AC212" s="187"/>
      <c r="AD212" s="187"/>
      <c r="AE212" s="311" t="str">
        <f>IF($B212="","",INDEX([18]POA_GC_2025!$CK:$CK,MATCH($B212,[18]POA_GC_2025!$A:$A,0)))</f>
        <v/>
      </c>
      <c r="AF212" s="311" t="str">
        <f>IF($B212="","",INDEX([18]POA_GC_2025!$CL:$CL,MATCH($B212,[18]POA_GC_2025!$A:$A,0)))</f>
        <v/>
      </c>
      <c r="AG212" s="319" t="str">
        <f>IF($B212="","",INDEX([18]POA_GC_2025!$CM:$CM,MATCH($B212,[18]POA_GC_2025!$A:$A,0)))</f>
        <v/>
      </c>
      <c r="AH212" s="316" t="str">
        <f>IF($B212="","",INDEX([18]POA_GC_2025!$B:$B,MATCH($B212,[18]POA_GC_2025!$A:$A,0)))</f>
        <v/>
      </c>
    </row>
    <row r="213" spans="1:34">
      <c r="A213" s="291"/>
      <c r="B213" s="3"/>
      <c r="C213" s="257"/>
      <c r="D213" s="290"/>
      <c r="E213" s="257"/>
      <c r="F213" s="290"/>
      <c r="G213" s="257"/>
      <c r="H213" s="289" t="str">
        <f>IF($B213="","",INDEX(POA_GC_2025!$O:$O,MATCH($B213,POA_GC_2025!$A:$A,0)))</f>
        <v/>
      </c>
      <c r="I213" s="292" t="str">
        <f>IF($B213="","",INDEX(POA_GC_2025!$C:$C,MATCH($B213,POA_GC_2025!$A:$A,0)))</f>
        <v/>
      </c>
      <c r="J213" s="293" t="str">
        <f>IF($B213="","",INDEX(POA_GC_2025!$B:$B,MATCH($B213,POA_GC_2025!$A:$A,0)))</f>
        <v/>
      </c>
      <c r="K213" s="294" t="str">
        <f>IF($B213="","",INDEX(POA_GC_2025!$E:$E,MATCH($B213,POA_GC_2025!$A:$A,0)))</f>
        <v/>
      </c>
      <c r="L213" s="293" t="str">
        <f>IF($B213="","",INDEX(POA_GC_2025!$W:$W,MATCH($B213,POA_GC_2025!$A:$A,0)))</f>
        <v/>
      </c>
      <c r="M213" s="293" t="str">
        <f>IF($B213="","",INDEX(POA_GC_2025!$F:$F,MATCH($B213,POA_GC_2025!$A:$A,0)))</f>
        <v/>
      </c>
      <c r="N213" s="293" t="str">
        <f>IF($B213="","",INDEX(POA_GC_2025!$V:$V,MATCH($B213,POA_GC_2025!$A:$A,0)))</f>
        <v/>
      </c>
      <c r="O213" s="293" t="str">
        <f>IF($B213="","",INDEX(POA_GC_2025!$W:$W,MATCH($B213,POA_GC_2025!$A:$A,0)))</f>
        <v/>
      </c>
      <c r="P213" s="292" t="str">
        <f>IF($B213="","",INDEX(POA_GC_2025!$H:$H,MATCH($B213,POA_GC_2025!$A:$A,0)))</f>
        <v/>
      </c>
      <c r="Q213" s="292" t="str">
        <f>IF($B213="","",INDEX(POA_GC_2025!$I:$I,MATCH($B213,POA_GC_2025!$A:$A,0)))</f>
        <v/>
      </c>
      <c r="R213" s="292" t="str">
        <f>IF($B213="","",INDEX(POA_GC_2025!$J:$J,MATCH($B213,POA_GC_2025!$A:$A,0)))</f>
        <v/>
      </c>
      <c r="S213" s="292" t="str">
        <f>IF($B213="","",INDEX(POA_GC_2025!$K:$K,MATCH($B213,POA_GC_2025!$A:$A,0)))</f>
        <v/>
      </c>
      <c r="T213" s="292" t="str">
        <f>IF($B213="","",INDEX(POA_GC_2025!$L:$L,MATCH($B213,POA_GC_2025!$A:$A,0)))</f>
        <v/>
      </c>
      <c r="U213" s="299">
        <f t="shared" si="18"/>
        <v>0</v>
      </c>
      <c r="V213" s="299">
        <f t="shared" si="19"/>
        <v>0</v>
      </c>
      <c r="W213" s="187"/>
      <c r="X213" s="187"/>
      <c r="Y213" s="301"/>
      <c r="Z213" s="187"/>
      <c r="AA213" s="309"/>
      <c r="AB213" s="187"/>
      <c r="AC213" s="187"/>
      <c r="AD213" s="187"/>
      <c r="AE213" s="311" t="str">
        <f>IF($B213="","",INDEX([18]POA_GC_2025!$CK:$CK,MATCH($B213,[18]POA_GC_2025!$A:$A,0)))</f>
        <v/>
      </c>
      <c r="AF213" s="311" t="str">
        <f>IF($B213="","",INDEX([18]POA_GC_2025!$CL:$CL,MATCH($B213,[18]POA_GC_2025!$A:$A,0)))</f>
        <v/>
      </c>
      <c r="AG213" s="319" t="str">
        <f>IF($B213="","",INDEX([18]POA_GC_2025!$CM:$CM,MATCH($B213,[18]POA_GC_2025!$A:$A,0)))</f>
        <v/>
      </c>
      <c r="AH213" s="316" t="str">
        <f>IF($B213="","",INDEX([18]POA_GC_2025!$B:$B,MATCH($B213,[18]POA_GC_2025!$A:$A,0)))</f>
        <v/>
      </c>
    </row>
    <row r="214" spans="1:34">
      <c r="A214" s="291"/>
      <c r="B214" s="3"/>
      <c r="C214" s="257"/>
      <c r="D214" s="290"/>
      <c r="E214" s="257"/>
      <c r="F214" s="290"/>
      <c r="G214" s="257"/>
      <c r="H214" s="289" t="str">
        <f>IF($B214="","",INDEX(POA_GC_2025!$O:$O,MATCH($B214,POA_GC_2025!$A:$A,0)))</f>
        <v/>
      </c>
      <c r="I214" s="292" t="str">
        <f>IF($B214="","",INDEX(POA_GC_2025!$C:$C,MATCH($B214,POA_GC_2025!$A:$A,0)))</f>
        <v/>
      </c>
      <c r="J214" s="293" t="str">
        <f>IF($B214="","",INDEX(POA_GC_2025!$B:$B,MATCH($B214,POA_GC_2025!$A:$A,0)))</f>
        <v/>
      </c>
      <c r="K214" s="294" t="str">
        <f>IF($B214="","",INDEX(POA_GC_2025!$E:$E,MATCH($B214,POA_GC_2025!$A:$A,0)))</f>
        <v/>
      </c>
      <c r="L214" s="293" t="str">
        <f>IF($B214="","",INDEX(POA_GC_2025!$W:$W,MATCH($B214,POA_GC_2025!$A:$A,0)))</f>
        <v/>
      </c>
      <c r="M214" s="293" t="str">
        <f>IF($B214="","",INDEX(POA_GC_2025!$F:$F,MATCH($B214,POA_GC_2025!$A:$A,0)))</f>
        <v/>
      </c>
      <c r="N214" s="293" t="str">
        <f>IF($B214="","",INDEX(POA_GC_2025!$V:$V,MATCH($B214,POA_GC_2025!$A:$A,0)))</f>
        <v/>
      </c>
      <c r="O214" s="293" t="str">
        <f>IF($B214="","",INDEX(POA_GC_2025!$W:$W,MATCH($B214,POA_GC_2025!$A:$A,0)))</f>
        <v/>
      </c>
      <c r="P214" s="292" t="str">
        <f>IF($B214="","",INDEX(POA_GC_2025!$H:$H,MATCH($B214,POA_GC_2025!$A:$A,0)))</f>
        <v/>
      </c>
      <c r="Q214" s="292" t="str">
        <f>IF($B214="","",INDEX(POA_GC_2025!$I:$I,MATCH($B214,POA_GC_2025!$A:$A,0)))</f>
        <v/>
      </c>
      <c r="R214" s="292" t="str">
        <f>IF($B214="","",INDEX(POA_GC_2025!$J:$J,MATCH($B214,POA_GC_2025!$A:$A,0)))</f>
        <v/>
      </c>
      <c r="S214" s="292" t="str">
        <f>IF($B214="","",INDEX(POA_GC_2025!$K:$K,MATCH($B214,POA_GC_2025!$A:$A,0)))</f>
        <v/>
      </c>
      <c r="T214" s="292" t="str">
        <f>IF($B214="","",INDEX(POA_GC_2025!$L:$L,MATCH($B214,POA_GC_2025!$A:$A,0)))</f>
        <v/>
      </c>
      <c r="U214" s="299">
        <f t="shared" si="18"/>
        <v>0</v>
      </c>
      <c r="V214" s="299">
        <f t="shared" si="19"/>
        <v>0</v>
      </c>
      <c r="W214" s="187"/>
      <c r="X214" s="187"/>
      <c r="Y214" s="301"/>
      <c r="Z214" s="187"/>
      <c r="AA214" s="309"/>
      <c r="AB214" s="187"/>
      <c r="AC214" s="187"/>
      <c r="AD214" s="187"/>
      <c r="AE214" s="311" t="str">
        <f>IF($B214="","",INDEX([18]POA_GC_2025!$CK:$CK,MATCH($B214,[18]POA_GC_2025!$A:$A,0)))</f>
        <v/>
      </c>
      <c r="AF214" s="311" t="str">
        <f>IF($B214="","",INDEX([18]POA_GC_2025!$CL:$CL,MATCH($B214,[18]POA_GC_2025!$A:$A,0)))</f>
        <v/>
      </c>
      <c r="AG214" s="319" t="str">
        <f>IF($B214="","",INDEX([18]POA_GC_2025!$CM:$CM,MATCH($B214,[18]POA_GC_2025!$A:$A,0)))</f>
        <v/>
      </c>
      <c r="AH214" s="316" t="str">
        <f>IF($B214="","",INDEX([18]POA_GC_2025!$B:$B,MATCH($B214,[18]POA_GC_2025!$A:$A,0)))</f>
        <v/>
      </c>
    </row>
    <row r="215" spans="1:34">
      <c r="A215" s="291"/>
      <c r="B215" s="189"/>
      <c r="C215" s="257"/>
      <c r="D215" s="290"/>
      <c r="E215" s="257"/>
      <c r="F215" s="290"/>
      <c r="G215" s="257"/>
      <c r="H215" s="289" t="str">
        <f>IF($B215="","",INDEX(POA_GC_2025!$O:$O,MATCH($B215,POA_GC_2025!$A:$A,0)))</f>
        <v/>
      </c>
      <c r="I215" s="292" t="str">
        <f>IF($B215="","",INDEX(POA_GC_2025!$C:$C,MATCH($B215,POA_GC_2025!$A:$A,0)))</f>
        <v/>
      </c>
      <c r="J215" s="293" t="str">
        <f>IF($B215="","",INDEX(POA_GC_2025!$B:$B,MATCH($B215,POA_GC_2025!$A:$A,0)))</f>
        <v/>
      </c>
      <c r="K215" s="294" t="str">
        <f>IF($B215="","",INDEX(POA_GC_2025!$E:$E,MATCH($B215,POA_GC_2025!$A:$A,0)))</f>
        <v/>
      </c>
      <c r="L215" s="293" t="str">
        <f>IF($B215="","",INDEX(POA_GC_2025!$W:$W,MATCH($B215,POA_GC_2025!$A:$A,0)))</f>
        <v/>
      </c>
      <c r="M215" s="293" t="str">
        <f>IF($B215="","",INDEX(POA_GC_2025!$F:$F,MATCH($B215,POA_GC_2025!$A:$A,0)))</f>
        <v/>
      </c>
      <c r="N215" s="293" t="str">
        <f>IF($B215="","",INDEX(POA_GC_2025!$V:$V,MATCH($B215,POA_GC_2025!$A:$A,0)))</f>
        <v/>
      </c>
      <c r="O215" s="293" t="str">
        <f>IF($B215="","",INDEX(POA_GC_2025!$W:$W,MATCH($B215,POA_GC_2025!$A:$A,0)))</f>
        <v/>
      </c>
      <c r="P215" s="292" t="str">
        <f>IF($B215="","",INDEX(POA_GC_2025!$H:$H,MATCH($B215,POA_GC_2025!$A:$A,0)))</f>
        <v/>
      </c>
      <c r="Q215" s="292" t="str">
        <f>IF($B215="","",INDEX(POA_GC_2025!$I:$I,MATCH($B215,POA_GC_2025!$A:$A,0)))</f>
        <v/>
      </c>
      <c r="R215" s="292" t="str">
        <f>IF($B215="","",INDEX(POA_GC_2025!$J:$J,MATCH($B215,POA_GC_2025!$A:$A,0)))</f>
        <v/>
      </c>
      <c r="S215" s="292" t="str">
        <f>IF($B215="","",INDEX(POA_GC_2025!$K:$K,MATCH($B215,POA_GC_2025!$A:$A,0)))</f>
        <v/>
      </c>
      <c r="T215" s="292" t="str">
        <f>IF($B215="","",INDEX(POA_GC_2025!$L:$L,MATCH($B215,POA_GC_2025!$A:$A,0)))</f>
        <v/>
      </c>
      <c r="U215" s="299">
        <f t="shared" si="18"/>
        <v>0</v>
      </c>
      <c r="V215" s="299">
        <f t="shared" si="19"/>
        <v>0</v>
      </c>
      <c r="W215" s="187"/>
      <c r="X215" s="187"/>
      <c r="Y215" s="301"/>
      <c r="Z215" s="187"/>
      <c r="AA215" s="309"/>
      <c r="AB215" s="187"/>
      <c r="AC215" s="187"/>
      <c r="AD215" s="187"/>
      <c r="AE215" s="311" t="str">
        <f>IF($B215="","",INDEX([18]POA_GC_2025!$CK:$CK,MATCH($B215,[18]POA_GC_2025!$A:$A,0)))</f>
        <v/>
      </c>
      <c r="AF215" s="311" t="str">
        <f>IF($B215="","",INDEX([18]POA_GC_2025!$CL:$CL,MATCH($B215,[18]POA_GC_2025!$A:$A,0)))</f>
        <v/>
      </c>
      <c r="AG215" s="319" t="str">
        <f>IF($B215="","",INDEX([18]POA_GC_2025!$CM:$CM,MATCH($B215,[18]POA_GC_2025!$A:$A,0)))</f>
        <v/>
      </c>
      <c r="AH215" s="316" t="str">
        <f>IF($B215="","",INDEX([18]POA_GC_2025!$B:$B,MATCH($B215,[18]POA_GC_2025!$A:$A,0)))</f>
        <v/>
      </c>
    </row>
    <row r="216" spans="1:34">
      <c r="A216" s="291"/>
      <c r="B216" s="189"/>
      <c r="C216" s="257"/>
      <c r="D216" s="290"/>
      <c r="E216" s="257"/>
      <c r="F216" s="290"/>
      <c r="G216" s="257"/>
      <c r="H216" s="289" t="str">
        <f>IF($B216="","",INDEX(POA_GC_2025!$O:$O,MATCH($B216,POA_GC_2025!$A:$A,0)))</f>
        <v/>
      </c>
      <c r="I216" s="292" t="str">
        <f>IF($B216="","",INDEX(POA_GC_2025!$C:$C,MATCH($B216,POA_GC_2025!$A:$A,0)))</f>
        <v/>
      </c>
      <c r="J216" s="293" t="str">
        <f>IF($B216="","",INDEX(POA_GC_2025!$B:$B,MATCH($B216,POA_GC_2025!$A:$A,0)))</f>
        <v/>
      </c>
      <c r="K216" s="294" t="str">
        <f>IF($B216="","",INDEX(POA_GC_2025!$E:$E,MATCH($B216,POA_GC_2025!$A:$A,0)))</f>
        <v/>
      </c>
      <c r="L216" s="293" t="str">
        <f>IF($B216="","",INDEX(POA_GC_2025!$W:$W,MATCH($B216,POA_GC_2025!$A:$A,0)))</f>
        <v/>
      </c>
      <c r="M216" s="293" t="str">
        <f>IF($B216="","",INDEX(POA_GC_2025!$F:$F,MATCH($B216,POA_GC_2025!$A:$A,0)))</f>
        <v/>
      </c>
      <c r="N216" s="293" t="str">
        <f>IF($B216="","",INDEX(POA_GC_2025!$V:$V,MATCH($B216,POA_GC_2025!$A:$A,0)))</f>
        <v/>
      </c>
      <c r="O216" s="293" t="str">
        <f>IF($B216="","",INDEX(POA_GC_2025!$W:$W,MATCH($B216,POA_GC_2025!$A:$A,0)))</f>
        <v/>
      </c>
      <c r="P216" s="292" t="str">
        <f>IF($B216="","",INDEX(POA_GC_2025!$H:$H,MATCH($B216,POA_GC_2025!$A:$A,0)))</f>
        <v/>
      </c>
      <c r="Q216" s="292" t="str">
        <f>IF($B216="","",INDEX(POA_GC_2025!$I:$I,MATCH($B216,POA_GC_2025!$A:$A,0)))</f>
        <v/>
      </c>
      <c r="R216" s="292" t="str">
        <f>IF($B216="","",INDEX(POA_GC_2025!$J:$J,MATCH($B216,POA_GC_2025!$A:$A,0)))</f>
        <v/>
      </c>
      <c r="S216" s="292" t="str">
        <f>IF($B216="","",INDEX(POA_GC_2025!$K:$K,MATCH($B216,POA_GC_2025!$A:$A,0)))</f>
        <v/>
      </c>
      <c r="T216" s="292" t="str">
        <f>IF($B216="","",INDEX(POA_GC_2025!$L:$L,MATCH($B216,POA_GC_2025!$A:$A,0)))</f>
        <v/>
      </c>
      <c r="U216" s="299">
        <f t="shared" si="18"/>
        <v>0</v>
      </c>
      <c r="V216" s="299">
        <f t="shared" si="19"/>
        <v>0</v>
      </c>
      <c r="W216" s="187"/>
      <c r="X216" s="187"/>
      <c r="Y216" s="301"/>
      <c r="Z216" s="187"/>
      <c r="AA216" s="309"/>
      <c r="AB216" s="187"/>
      <c r="AC216" s="187"/>
      <c r="AD216" s="187"/>
      <c r="AE216" s="311" t="str">
        <f>IF($B216="","",INDEX([18]POA_GC_2025!$CK:$CK,MATCH($B216,[18]POA_GC_2025!$A:$A,0)))</f>
        <v/>
      </c>
      <c r="AF216" s="311" t="str">
        <f>IF($B216="","",INDEX([18]POA_GC_2025!$CL:$CL,MATCH($B216,[18]POA_GC_2025!$A:$A,0)))</f>
        <v/>
      </c>
      <c r="AG216" s="319" t="str">
        <f>IF($B216="","",INDEX([18]POA_GC_2025!$CM:$CM,MATCH($B216,[18]POA_GC_2025!$A:$A,0)))</f>
        <v/>
      </c>
      <c r="AH216" s="316" t="str">
        <f>IF($B216="","",INDEX([18]POA_GC_2025!$B:$B,MATCH($B216,[18]POA_GC_2025!$A:$A,0)))</f>
        <v/>
      </c>
    </row>
    <row r="217" spans="1:34">
      <c r="A217" s="291"/>
      <c r="B217" s="3"/>
      <c r="C217" s="257"/>
      <c r="D217" s="290"/>
      <c r="E217" s="257"/>
      <c r="F217" s="290"/>
      <c r="G217" s="257"/>
      <c r="H217" s="289" t="str">
        <f>IF($B217="","",INDEX(POA_GC_2025!$O:$O,MATCH($B217,POA_GC_2025!$A:$A,0)))</f>
        <v/>
      </c>
      <c r="I217" s="292" t="str">
        <f>IF($B217="","",INDEX(POA_GC_2025!$C:$C,MATCH($B217,POA_GC_2025!$A:$A,0)))</f>
        <v/>
      </c>
      <c r="J217" s="293" t="str">
        <f>IF($B217="","",INDEX(POA_GC_2025!$B:$B,MATCH($B217,POA_GC_2025!$A:$A,0)))</f>
        <v/>
      </c>
      <c r="K217" s="294" t="str">
        <f>IF($B217="","",INDEX(POA_GC_2025!$E:$E,MATCH($B217,POA_GC_2025!$A:$A,0)))</f>
        <v/>
      </c>
      <c r="L217" s="293" t="str">
        <f>IF($B217="","",INDEX(POA_GC_2025!$W:$W,MATCH($B217,POA_GC_2025!$A:$A,0)))</f>
        <v/>
      </c>
      <c r="M217" s="293" t="str">
        <f>IF($B217="","",INDEX(POA_GC_2025!$F:$F,MATCH($B217,POA_GC_2025!$A:$A,0)))</f>
        <v/>
      </c>
      <c r="N217" s="293" t="str">
        <f>IF($B217="","",INDEX(POA_GC_2025!$V:$V,MATCH($B217,POA_GC_2025!$A:$A,0)))</f>
        <v/>
      </c>
      <c r="O217" s="293" t="str">
        <f>IF($B217="","",INDEX(POA_GC_2025!$W:$W,MATCH($B217,POA_GC_2025!$A:$A,0)))</f>
        <v/>
      </c>
      <c r="P217" s="292" t="str">
        <f>IF($B217="","",INDEX(POA_GC_2025!$H:$H,MATCH($B217,POA_GC_2025!$A:$A,0)))</f>
        <v/>
      </c>
      <c r="Q217" s="292" t="str">
        <f>IF($B217="","",INDEX(POA_GC_2025!$I:$I,MATCH($B217,POA_GC_2025!$A:$A,0)))</f>
        <v/>
      </c>
      <c r="R217" s="292" t="str">
        <f>IF($B217="","",INDEX(POA_GC_2025!$J:$J,MATCH($B217,POA_GC_2025!$A:$A,0)))</f>
        <v/>
      </c>
      <c r="S217" s="292" t="str">
        <f>IF($B217="","",INDEX(POA_GC_2025!$K:$K,MATCH($B217,POA_GC_2025!$A:$A,0)))</f>
        <v/>
      </c>
      <c r="T217" s="292" t="str">
        <f>IF($B217="","",INDEX(POA_GC_2025!$L:$L,MATCH($B217,POA_GC_2025!$A:$A,0)))</f>
        <v/>
      </c>
      <c r="U217" s="299">
        <f t="shared" si="18"/>
        <v>0</v>
      </c>
      <c r="V217" s="299">
        <f t="shared" si="19"/>
        <v>0</v>
      </c>
      <c r="W217" s="187"/>
      <c r="X217" s="187"/>
      <c r="Y217" s="301"/>
      <c r="Z217" s="187"/>
      <c r="AA217" s="309"/>
      <c r="AB217" s="187"/>
      <c r="AC217" s="187"/>
      <c r="AD217" s="187"/>
      <c r="AE217" s="311" t="str">
        <f>IF($B217="","",INDEX([18]POA_GC_2025!$CK:$CK,MATCH($B217,[18]POA_GC_2025!$A:$A,0)))</f>
        <v/>
      </c>
      <c r="AF217" s="311" t="str">
        <f>IF($B217="","",INDEX([18]POA_GC_2025!$CL:$CL,MATCH($B217,[18]POA_GC_2025!$A:$A,0)))</f>
        <v/>
      </c>
      <c r="AG217" s="319" t="str">
        <f>IF($B217="","",INDEX([18]POA_GC_2025!$CM:$CM,MATCH($B217,[18]POA_GC_2025!$A:$A,0)))</f>
        <v/>
      </c>
      <c r="AH217" s="316" t="str">
        <f>IF($B217="","",INDEX([18]POA_GC_2025!$B:$B,MATCH($B217,[18]POA_GC_2025!$A:$A,0)))</f>
        <v/>
      </c>
    </row>
    <row r="218" spans="1:34">
      <c r="A218" s="291"/>
      <c r="B218" s="189"/>
      <c r="C218" s="257"/>
      <c r="D218" s="290"/>
      <c r="E218" s="257"/>
      <c r="F218" s="290"/>
      <c r="G218" s="257"/>
      <c r="H218" s="289" t="str">
        <f>IF($B218="","",INDEX(POA_GC_2025!$O:$O,MATCH($B218,POA_GC_2025!$A:$A,0)))</f>
        <v/>
      </c>
      <c r="I218" s="292" t="str">
        <f>IF($B218="","",INDEX(POA_GC_2025!$C:$C,MATCH($B218,POA_GC_2025!$A:$A,0)))</f>
        <v/>
      </c>
      <c r="J218" s="293" t="str">
        <f>IF($B218="","",INDEX(POA_GC_2025!$B:$B,MATCH($B218,POA_GC_2025!$A:$A,0)))</f>
        <v/>
      </c>
      <c r="K218" s="294" t="str">
        <f>IF($B218="","",INDEX(POA_GC_2025!$E:$E,MATCH($B218,POA_GC_2025!$A:$A,0)))</f>
        <v/>
      </c>
      <c r="L218" s="293" t="str">
        <f>IF($B218="","",INDEX(POA_GC_2025!$W:$W,MATCH($B218,POA_GC_2025!$A:$A,0)))</f>
        <v/>
      </c>
      <c r="M218" s="293" t="str">
        <f>IF($B218="","",INDEX(POA_GC_2025!$F:$F,MATCH($B218,POA_GC_2025!$A:$A,0)))</f>
        <v/>
      </c>
      <c r="N218" s="293" t="str">
        <f>IF($B218="","",INDEX(POA_GC_2025!$V:$V,MATCH($B218,POA_GC_2025!$A:$A,0)))</f>
        <v/>
      </c>
      <c r="O218" s="293" t="str">
        <f>IF($B218="","",INDEX(POA_GC_2025!$W:$W,MATCH($B218,POA_GC_2025!$A:$A,0)))</f>
        <v/>
      </c>
      <c r="P218" s="292" t="str">
        <f>IF($B218="","",INDEX(POA_GC_2025!$H:$H,MATCH($B218,POA_GC_2025!$A:$A,0)))</f>
        <v/>
      </c>
      <c r="Q218" s="292" t="str">
        <f>IF($B218="","",INDEX(POA_GC_2025!$I:$I,MATCH($B218,POA_GC_2025!$A:$A,0)))</f>
        <v/>
      </c>
      <c r="R218" s="292" t="str">
        <f>IF($B218="","",INDEX(POA_GC_2025!$J:$J,MATCH($B218,POA_GC_2025!$A:$A,0)))</f>
        <v/>
      </c>
      <c r="S218" s="292" t="str">
        <f>IF($B218="","",INDEX(POA_GC_2025!$K:$K,MATCH($B218,POA_GC_2025!$A:$A,0)))</f>
        <v/>
      </c>
      <c r="T218" s="292" t="str">
        <f>IF($B218="","",INDEX(POA_GC_2025!$L:$L,MATCH($B218,POA_GC_2025!$A:$A,0)))</f>
        <v/>
      </c>
      <c r="U218" s="299">
        <f t="shared" si="18"/>
        <v>0</v>
      </c>
      <c r="V218" s="299">
        <f t="shared" si="19"/>
        <v>0</v>
      </c>
      <c r="W218" s="187"/>
      <c r="X218" s="187"/>
      <c r="Y218" s="301"/>
      <c r="Z218" s="187"/>
      <c r="AA218" s="309"/>
      <c r="AB218" s="187"/>
      <c r="AC218" s="187"/>
      <c r="AD218" s="187"/>
      <c r="AE218" s="311" t="str">
        <f>IF($B218="","",INDEX([18]POA_GC_2025!$CK:$CK,MATCH($B218,[18]POA_GC_2025!$A:$A,0)))</f>
        <v/>
      </c>
      <c r="AF218" s="311" t="str">
        <f>IF($B218="","",INDEX([18]POA_GC_2025!$CL:$CL,MATCH($B218,[18]POA_GC_2025!$A:$A,0)))</f>
        <v/>
      </c>
      <c r="AG218" s="319" t="str">
        <f>IF($B218="","",INDEX([18]POA_GC_2025!$CM:$CM,MATCH($B218,[18]POA_GC_2025!$A:$A,0)))</f>
        <v/>
      </c>
      <c r="AH218" s="316" t="str">
        <f>IF($B218="","",INDEX([18]POA_GC_2025!$B:$B,MATCH($B218,[18]POA_GC_2025!$A:$A,0)))</f>
        <v/>
      </c>
    </row>
    <row r="219" spans="1:34">
      <c r="A219" s="291"/>
      <c r="B219" s="189"/>
      <c r="C219" s="257"/>
      <c r="D219" s="290"/>
      <c r="E219" s="257"/>
      <c r="F219" s="290"/>
      <c r="G219" s="257"/>
      <c r="H219" s="289" t="str">
        <f>IF($B219="","",INDEX(POA_GC_2025!$O:$O,MATCH($B219,POA_GC_2025!$A:$A,0)))</f>
        <v/>
      </c>
      <c r="I219" s="292" t="str">
        <f>IF($B219="","",INDEX(POA_GC_2025!$C:$C,MATCH($B219,POA_GC_2025!$A:$A,0)))</f>
        <v/>
      </c>
      <c r="J219" s="293" t="str">
        <f>IF($B219="","",INDEX(POA_GC_2025!$B:$B,MATCH($B219,POA_GC_2025!$A:$A,0)))</f>
        <v/>
      </c>
      <c r="K219" s="294" t="str">
        <f>IF($B219="","",INDEX(POA_GC_2025!$E:$E,MATCH($B219,POA_GC_2025!$A:$A,0)))</f>
        <v/>
      </c>
      <c r="L219" s="293" t="str">
        <f>IF($B219="","",INDEX(POA_GC_2025!$W:$W,MATCH($B219,POA_GC_2025!$A:$A,0)))</f>
        <v/>
      </c>
      <c r="M219" s="293" t="str">
        <f>IF($B219="","",INDEX(POA_GC_2025!$F:$F,MATCH($B219,POA_GC_2025!$A:$A,0)))</f>
        <v/>
      </c>
      <c r="N219" s="293" t="str">
        <f>IF($B219="","",INDEX(POA_GC_2025!$V:$V,MATCH($B219,POA_GC_2025!$A:$A,0)))</f>
        <v/>
      </c>
      <c r="O219" s="293" t="str">
        <f>IF($B219="","",INDEX(POA_GC_2025!$W:$W,MATCH($B219,POA_GC_2025!$A:$A,0)))</f>
        <v/>
      </c>
      <c r="P219" s="292" t="str">
        <f>IF($B219="","",INDEX(POA_GC_2025!$H:$H,MATCH($B219,POA_GC_2025!$A:$A,0)))</f>
        <v/>
      </c>
      <c r="Q219" s="292" t="str">
        <f>IF($B219="","",INDEX(POA_GC_2025!$I:$I,MATCH($B219,POA_GC_2025!$A:$A,0)))</f>
        <v/>
      </c>
      <c r="R219" s="292" t="str">
        <f>IF($B219="","",INDEX(POA_GC_2025!$J:$J,MATCH($B219,POA_GC_2025!$A:$A,0)))</f>
        <v/>
      </c>
      <c r="S219" s="292" t="str">
        <f>IF($B219="","",INDEX(POA_GC_2025!$K:$K,MATCH($B219,POA_GC_2025!$A:$A,0)))</f>
        <v/>
      </c>
      <c r="T219" s="292" t="str">
        <f>IF($B219="","",INDEX(POA_GC_2025!$L:$L,MATCH($B219,POA_GC_2025!$A:$A,0)))</f>
        <v/>
      </c>
      <c r="U219" s="299">
        <f t="shared" si="18"/>
        <v>0</v>
      </c>
      <c r="V219" s="299">
        <f t="shared" si="19"/>
        <v>0</v>
      </c>
      <c r="W219" s="187"/>
      <c r="X219" s="187"/>
      <c r="Y219" s="301"/>
      <c r="Z219" s="187"/>
      <c r="AA219" s="309"/>
      <c r="AB219" s="187"/>
      <c r="AC219" s="187"/>
      <c r="AD219" s="187"/>
      <c r="AE219" s="311" t="str">
        <f>IF($B219="","",INDEX([18]POA_GC_2025!$CK:$CK,MATCH($B219,[18]POA_GC_2025!$A:$A,0)))</f>
        <v/>
      </c>
      <c r="AF219" s="311" t="str">
        <f>IF($B219="","",INDEX([18]POA_GC_2025!$CL:$CL,MATCH($B219,[18]POA_GC_2025!$A:$A,0)))</f>
        <v/>
      </c>
      <c r="AG219" s="319" t="str">
        <f>IF($B219="","",INDEX([18]POA_GC_2025!$CM:$CM,MATCH($B219,[18]POA_GC_2025!$A:$A,0)))</f>
        <v/>
      </c>
      <c r="AH219" s="316" t="str">
        <f>IF($B219="","",INDEX([18]POA_GC_2025!$B:$B,MATCH($B219,[18]POA_GC_2025!$A:$A,0)))</f>
        <v/>
      </c>
    </row>
    <row r="220" spans="1:34">
      <c r="A220" s="291"/>
      <c r="B220" s="3"/>
      <c r="C220" s="257"/>
      <c r="D220" s="290"/>
      <c r="E220" s="257"/>
      <c r="F220" s="290"/>
      <c r="G220" s="257"/>
      <c r="H220" s="289" t="str">
        <f>IF($B220="","",INDEX(POA_GC_2025!$O:$O,MATCH($B220,POA_GC_2025!$A:$A,0)))</f>
        <v/>
      </c>
      <c r="I220" s="292" t="str">
        <f>IF($B220="","",INDEX(POA_GC_2025!$C:$C,MATCH($B220,POA_GC_2025!$A:$A,0)))</f>
        <v/>
      </c>
      <c r="J220" s="293" t="str">
        <f>IF($B220="","",INDEX(POA_GC_2025!$B:$B,MATCH($B220,POA_GC_2025!$A:$A,0)))</f>
        <v/>
      </c>
      <c r="K220" s="294" t="str">
        <f>IF($B220="","",INDEX(POA_GC_2025!$E:$E,MATCH($B220,POA_GC_2025!$A:$A,0)))</f>
        <v/>
      </c>
      <c r="L220" s="293" t="str">
        <f>IF($B220="","",INDEX(POA_GC_2025!$W:$W,MATCH($B220,POA_GC_2025!$A:$A,0)))</f>
        <v/>
      </c>
      <c r="M220" s="293" t="str">
        <f>IF($B220="","",INDEX(POA_GC_2025!$F:$F,MATCH($B220,POA_GC_2025!$A:$A,0)))</f>
        <v/>
      </c>
      <c r="N220" s="293" t="str">
        <f>IF($B220="","",INDEX(POA_GC_2025!$V:$V,MATCH($B220,POA_GC_2025!$A:$A,0)))</f>
        <v/>
      </c>
      <c r="O220" s="293" t="str">
        <f>IF($B220="","",INDEX(POA_GC_2025!$W:$W,MATCH($B220,POA_GC_2025!$A:$A,0)))</f>
        <v/>
      </c>
      <c r="P220" s="292" t="str">
        <f>IF($B220="","",INDEX(POA_GC_2025!$H:$H,MATCH($B220,POA_GC_2025!$A:$A,0)))</f>
        <v/>
      </c>
      <c r="Q220" s="292" t="str">
        <f>IF($B220="","",INDEX(POA_GC_2025!$I:$I,MATCH($B220,POA_GC_2025!$A:$A,0)))</f>
        <v/>
      </c>
      <c r="R220" s="292" t="str">
        <f>IF($B220="","",INDEX(POA_GC_2025!$J:$J,MATCH($B220,POA_GC_2025!$A:$A,0)))</f>
        <v/>
      </c>
      <c r="S220" s="292" t="str">
        <f>IF($B220="","",INDEX(POA_GC_2025!$K:$K,MATCH($B220,POA_GC_2025!$A:$A,0)))</f>
        <v/>
      </c>
      <c r="T220" s="292" t="str">
        <f>IF($B220="","",INDEX(POA_GC_2025!$L:$L,MATCH($B220,POA_GC_2025!$A:$A,0)))</f>
        <v/>
      </c>
      <c r="U220" s="299">
        <f t="shared" si="18"/>
        <v>0</v>
      </c>
      <c r="V220" s="299">
        <f t="shared" si="19"/>
        <v>0</v>
      </c>
      <c r="W220" s="187"/>
      <c r="X220" s="187"/>
      <c r="Y220" s="301"/>
      <c r="Z220" s="187"/>
      <c r="AA220" s="309"/>
      <c r="AB220" s="187"/>
      <c r="AC220" s="187"/>
      <c r="AD220" s="187"/>
      <c r="AE220" s="311" t="str">
        <f>IF($B220="","",INDEX([18]POA_GC_2025!$CK:$CK,MATCH($B220,[18]POA_GC_2025!$A:$A,0)))</f>
        <v/>
      </c>
      <c r="AF220" s="311" t="str">
        <f>IF($B220="","",INDEX([18]POA_GC_2025!$CL:$CL,MATCH($B220,[18]POA_GC_2025!$A:$A,0)))</f>
        <v/>
      </c>
      <c r="AG220" s="319" t="str">
        <f>IF($B220="","",INDEX([18]POA_GC_2025!$CM:$CM,MATCH($B220,[18]POA_GC_2025!$A:$A,0)))</f>
        <v/>
      </c>
      <c r="AH220" s="316" t="str">
        <f>IF($B220="","",INDEX([18]POA_GC_2025!$B:$B,MATCH($B220,[18]POA_GC_2025!$A:$A,0)))</f>
        <v/>
      </c>
    </row>
    <row r="221" spans="1:34">
      <c r="A221" s="291"/>
      <c r="B221" s="189"/>
      <c r="C221" s="257"/>
      <c r="D221" s="290"/>
      <c r="E221" s="257"/>
      <c r="F221" s="290"/>
      <c r="G221" s="257"/>
      <c r="H221" s="289" t="str">
        <f>IF($B221="","",INDEX(POA_GC_2025!$O:$O,MATCH($B221,POA_GC_2025!$A:$A,0)))</f>
        <v/>
      </c>
      <c r="I221" s="292" t="str">
        <f>IF($B221="","",INDEX(POA_GC_2025!$C:$C,MATCH($B221,POA_GC_2025!$A:$A,0)))</f>
        <v/>
      </c>
      <c r="J221" s="293" t="str">
        <f>IF($B221="","",INDEX(POA_GC_2025!$B:$B,MATCH($B221,POA_GC_2025!$A:$A,0)))</f>
        <v/>
      </c>
      <c r="K221" s="294" t="str">
        <f>IF($B221="","",INDEX(POA_GC_2025!$E:$E,MATCH($B221,POA_GC_2025!$A:$A,0)))</f>
        <v/>
      </c>
      <c r="L221" s="293" t="str">
        <f>IF($B221="","",INDEX(POA_GC_2025!$W:$W,MATCH($B221,POA_GC_2025!$A:$A,0)))</f>
        <v/>
      </c>
      <c r="M221" s="293" t="str">
        <f>IF($B221="","",INDEX(POA_GC_2025!$F:$F,MATCH($B221,POA_GC_2025!$A:$A,0)))</f>
        <v/>
      </c>
      <c r="N221" s="293" t="str">
        <f>IF($B221="","",INDEX(POA_GC_2025!$V:$V,MATCH($B221,POA_GC_2025!$A:$A,0)))</f>
        <v/>
      </c>
      <c r="O221" s="293" t="str">
        <f>IF($B221="","",INDEX(POA_GC_2025!$W:$W,MATCH($B221,POA_GC_2025!$A:$A,0)))</f>
        <v/>
      </c>
      <c r="P221" s="292" t="str">
        <f>IF($B221="","",INDEX(POA_GC_2025!$H:$H,MATCH($B221,POA_GC_2025!$A:$A,0)))</f>
        <v/>
      </c>
      <c r="Q221" s="292" t="str">
        <f>IF($B221="","",INDEX(POA_GC_2025!$I:$I,MATCH($B221,POA_GC_2025!$A:$A,0)))</f>
        <v/>
      </c>
      <c r="R221" s="292" t="str">
        <f>IF($B221="","",INDEX(POA_GC_2025!$J:$J,MATCH($B221,POA_GC_2025!$A:$A,0)))</f>
        <v/>
      </c>
      <c r="S221" s="292" t="str">
        <f>IF($B221="","",INDEX(POA_GC_2025!$K:$K,MATCH($B221,POA_GC_2025!$A:$A,0)))</f>
        <v/>
      </c>
      <c r="T221" s="292" t="str">
        <f>IF($B221="","",INDEX(POA_GC_2025!$L:$L,MATCH($B221,POA_GC_2025!$A:$A,0)))</f>
        <v/>
      </c>
      <c r="U221" s="299">
        <f t="shared" si="18"/>
        <v>0</v>
      </c>
      <c r="V221" s="299">
        <f t="shared" si="19"/>
        <v>0</v>
      </c>
      <c r="W221" s="187"/>
      <c r="X221" s="187"/>
      <c r="Y221" s="301"/>
      <c r="Z221" s="187"/>
      <c r="AA221" s="309"/>
      <c r="AB221" s="187"/>
      <c r="AC221" s="187"/>
      <c r="AD221" s="187"/>
      <c r="AE221" s="311" t="str">
        <f>IF($B221="","",INDEX([18]POA_GC_2025!$CK:$CK,MATCH($B221,[18]POA_GC_2025!$A:$A,0)))</f>
        <v/>
      </c>
      <c r="AF221" s="311" t="str">
        <f>IF($B221="","",INDEX([18]POA_GC_2025!$CL:$CL,MATCH($B221,[18]POA_GC_2025!$A:$A,0)))</f>
        <v/>
      </c>
      <c r="AG221" s="319" t="str">
        <f>IF($B221="","",INDEX([18]POA_GC_2025!$CM:$CM,MATCH($B221,[18]POA_GC_2025!$A:$A,0)))</f>
        <v/>
      </c>
      <c r="AH221" s="316" t="str">
        <f>IF($B221="","",INDEX([18]POA_GC_2025!$B:$B,MATCH($B221,[18]POA_GC_2025!$A:$A,0)))</f>
        <v/>
      </c>
    </row>
    <row r="222" spans="1:34">
      <c r="A222" s="291"/>
      <c r="B222" s="3"/>
      <c r="C222" s="257"/>
      <c r="D222" s="290"/>
      <c r="E222" s="257"/>
      <c r="F222" s="290"/>
      <c r="G222" s="257"/>
      <c r="H222" s="289" t="str">
        <f>IF($B222="","",INDEX(POA_GC_2025!$O:$O,MATCH($B222,POA_GC_2025!$A:$A,0)))</f>
        <v/>
      </c>
      <c r="I222" s="292" t="str">
        <f>IF($B222="","",INDEX(POA_GC_2025!$C:$C,MATCH($B222,POA_GC_2025!$A:$A,0)))</f>
        <v/>
      </c>
      <c r="J222" s="293" t="str">
        <f>IF($B222="","",INDEX(POA_GC_2025!$B:$B,MATCH($B222,POA_GC_2025!$A:$A,0)))</f>
        <v/>
      </c>
      <c r="K222" s="294" t="str">
        <f>IF($B222="","",INDEX(POA_GC_2025!$E:$E,MATCH($B222,POA_GC_2025!$A:$A,0)))</f>
        <v/>
      </c>
      <c r="L222" s="293" t="str">
        <f>IF($B222="","",INDEX(POA_GC_2025!$W:$W,MATCH($B222,POA_GC_2025!$A:$A,0)))</f>
        <v/>
      </c>
      <c r="M222" s="293" t="str">
        <f>IF($B222="","",INDEX(POA_GC_2025!$F:$F,MATCH($B222,POA_GC_2025!$A:$A,0)))</f>
        <v/>
      </c>
      <c r="N222" s="293" t="str">
        <f>IF($B222="","",INDEX(POA_GC_2025!$V:$V,MATCH($B222,POA_GC_2025!$A:$A,0)))</f>
        <v/>
      </c>
      <c r="O222" s="293" t="str">
        <f>IF($B222="","",INDEX(POA_GC_2025!$W:$W,MATCH($B222,POA_GC_2025!$A:$A,0)))</f>
        <v/>
      </c>
      <c r="P222" s="292" t="str">
        <f>IF($B222="","",INDEX(POA_GC_2025!$H:$H,MATCH($B222,POA_GC_2025!$A:$A,0)))</f>
        <v/>
      </c>
      <c r="Q222" s="292" t="str">
        <f>IF($B222="","",INDEX(POA_GC_2025!$I:$I,MATCH($B222,POA_GC_2025!$A:$A,0)))</f>
        <v/>
      </c>
      <c r="R222" s="292" t="str">
        <f>IF($B222="","",INDEX(POA_GC_2025!$J:$J,MATCH($B222,POA_GC_2025!$A:$A,0)))</f>
        <v/>
      </c>
      <c r="S222" s="292" t="str">
        <f>IF($B222="","",INDEX(POA_GC_2025!$K:$K,MATCH($B222,POA_GC_2025!$A:$A,0)))</f>
        <v/>
      </c>
      <c r="T222" s="292" t="str">
        <f>IF($B222="","",INDEX(POA_GC_2025!$L:$L,MATCH($B222,POA_GC_2025!$A:$A,0)))</f>
        <v/>
      </c>
      <c r="U222" s="299">
        <f t="shared" si="18"/>
        <v>0</v>
      </c>
      <c r="V222" s="299">
        <f t="shared" si="19"/>
        <v>0</v>
      </c>
      <c r="W222" s="312"/>
      <c r="X222" s="187"/>
      <c r="Y222" s="312"/>
      <c r="Z222" s="187"/>
      <c r="AA222" s="309"/>
      <c r="AB222" s="187"/>
      <c r="AC222" s="187"/>
      <c r="AD222" s="187"/>
      <c r="AE222" s="311" t="str">
        <f>IF($B222="","",INDEX([18]POA_GC_2025!$CK:$CK,MATCH($B222,[18]POA_GC_2025!$A:$A,0)))</f>
        <v/>
      </c>
      <c r="AF222" s="311" t="str">
        <f>IF($B222="","",INDEX([18]POA_GC_2025!$CL:$CL,MATCH($B222,[18]POA_GC_2025!$A:$A,0)))</f>
        <v/>
      </c>
      <c r="AG222" s="319" t="str">
        <f>IF($B222="","",INDEX([18]POA_GC_2025!$CM:$CM,MATCH($B222,[18]POA_GC_2025!$A:$A,0)))</f>
        <v/>
      </c>
      <c r="AH222" s="316" t="str">
        <f>IF($B222="","",INDEX([18]POA_GC_2025!$B:$B,MATCH($B222,[18]POA_GC_2025!$A:$A,0)))</f>
        <v/>
      </c>
    </row>
    <row r="223" spans="1:34">
      <c r="A223" s="291"/>
      <c r="B223" s="189"/>
      <c r="C223" s="257"/>
      <c r="D223" s="290"/>
      <c r="E223" s="257"/>
      <c r="F223" s="290"/>
      <c r="G223" s="257"/>
      <c r="H223" s="289" t="str">
        <f>IF($B223="","",INDEX(POA_GC_2025!$O:$O,MATCH($B223,POA_GC_2025!$A:$A,0)))</f>
        <v/>
      </c>
      <c r="I223" s="292" t="str">
        <f>IF($B223="","",INDEX(POA_GC_2025!$C:$C,MATCH($B223,POA_GC_2025!$A:$A,0)))</f>
        <v/>
      </c>
      <c r="J223" s="293" t="str">
        <f>IF($B223="","",INDEX(POA_GC_2025!$B:$B,MATCH($B223,POA_GC_2025!$A:$A,0)))</f>
        <v/>
      </c>
      <c r="K223" s="294" t="str">
        <f>IF($B223="","",INDEX(POA_GC_2025!$E:$E,MATCH($B223,POA_GC_2025!$A:$A,0)))</f>
        <v/>
      </c>
      <c r="L223" s="293" t="str">
        <f>IF($B223="","",INDEX(POA_GC_2025!$W:$W,MATCH($B223,POA_GC_2025!$A:$A,0)))</f>
        <v/>
      </c>
      <c r="M223" s="293" t="str">
        <f>IF($B223="","",INDEX(POA_GC_2025!$F:$F,MATCH($B223,POA_GC_2025!$A:$A,0)))</f>
        <v/>
      </c>
      <c r="N223" s="293" t="str">
        <f>IF($B223="","",INDEX(POA_GC_2025!$V:$V,MATCH($B223,POA_GC_2025!$A:$A,0)))</f>
        <v/>
      </c>
      <c r="O223" s="293" t="str">
        <f>IF($B223="","",INDEX(POA_GC_2025!$W:$W,MATCH($B223,POA_GC_2025!$A:$A,0)))</f>
        <v/>
      </c>
      <c r="P223" s="292" t="str">
        <f>IF($B223="","",INDEX(POA_GC_2025!$H:$H,MATCH($B223,POA_GC_2025!$A:$A,0)))</f>
        <v/>
      </c>
      <c r="Q223" s="292" t="str">
        <f>IF($B223="","",INDEX(POA_GC_2025!$I:$I,MATCH($B223,POA_GC_2025!$A:$A,0)))</f>
        <v/>
      </c>
      <c r="R223" s="292" t="str">
        <f>IF($B223="","",INDEX(POA_GC_2025!$J:$J,MATCH($B223,POA_GC_2025!$A:$A,0)))</f>
        <v/>
      </c>
      <c r="S223" s="292" t="str">
        <f>IF($B223="","",INDEX(POA_GC_2025!$K:$K,MATCH($B223,POA_GC_2025!$A:$A,0)))</f>
        <v/>
      </c>
      <c r="T223" s="292" t="str">
        <f>IF($B223="","",INDEX(POA_GC_2025!$L:$L,MATCH($B223,POA_GC_2025!$A:$A,0)))</f>
        <v/>
      </c>
      <c r="U223" s="299">
        <f t="shared" si="18"/>
        <v>0</v>
      </c>
      <c r="V223" s="299">
        <f t="shared" si="19"/>
        <v>0</v>
      </c>
      <c r="W223" s="312"/>
      <c r="X223" s="187"/>
      <c r="Y223" s="312"/>
      <c r="Z223" s="187"/>
      <c r="AA223" s="309"/>
      <c r="AB223" s="187"/>
      <c r="AC223" s="187"/>
      <c r="AD223" s="187"/>
      <c r="AE223" s="311" t="str">
        <f>IF($B223="","",INDEX([18]POA_GC_2025!$CK:$CK,MATCH($B223,[18]POA_GC_2025!$A:$A,0)))</f>
        <v/>
      </c>
      <c r="AF223" s="311" t="str">
        <f>IF($B223="","",INDEX([18]POA_GC_2025!$CL:$CL,MATCH($B223,[18]POA_GC_2025!$A:$A,0)))</f>
        <v/>
      </c>
      <c r="AG223" s="319" t="str">
        <f>IF($B223="","",INDEX([18]POA_GC_2025!$CM:$CM,MATCH($B223,[18]POA_GC_2025!$A:$A,0)))</f>
        <v/>
      </c>
      <c r="AH223" s="316" t="str">
        <f>IF($B223="","",INDEX([18]POA_GC_2025!$B:$B,MATCH($B223,[18]POA_GC_2025!$A:$A,0)))</f>
        <v/>
      </c>
    </row>
    <row r="224" spans="1:34">
      <c r="A224" s="291"/>
      <c r="B224" s="189"/>
      <c r="C224" s="257"/>
      <c r="D224" s="290"/>
      <c r="E224" s="257"/>
      <c r="F224" s="290"/>
      <c r="G224" s="257"/>
      <c r="H224" s="289" t="str">
        <f>IF($B224="","",INDEX(POA_GC_2025!$O:$O,MATCH($B224,POA_GC_2025!$A:$A,0)))</f>
        <v/>
      </c>
      <c r="I224" s="292" t="str">
        <f>IF($B224="","",INDEX(POA_GC_2025!$C:$C,MATCH($B224,POA_GC_2025!$A:$A,0)))</f>
        <v/>
      </c>
      <c r="J224" s="293" t="str">
        <f>IF($B224="","",INDEX(POA_GC_2025!$B:$B,MATCH($B224,POA_GC_2025!$A:$A,0)))</f>
        <v/>
      </c>
      <c r="K224" s="294" t="str">
        <f>IF($B224="","",INDEX(POA_GC_2025!$E:$E,MATCH($B224,POA_GC_2025!$A:$A,0)))</f>
        <v/>
      </c>
      <c r="L224" s="293" t="str">
        <f>IF($B224="","",INDEX(POA_GC_2025!$W:$W,MATCH($B224,POA_GC_2025!$A:$A,0)))</f>
        <v/>
      </c>
      <c r="M224" s="293" t="str">
        <f>IF($B224="","",INDEX(POA_GC_2025!$F:$F,MATCH($B224,POA_GC_2025!$A:$A,0)))</f>
        <v/>
      </c>
      <c r="N224" s="293" t="str">
        <f>IF($B224="","",INDEX(POA_GC_2025!$V:$V,MATCH($B224,POA_GC_2025!$A:$A,0)))</f>
        <v/>
      </c>
      <c r="O224" s="293" t="str">
        <f>IF($B224="","",INDEX(POA_GC_2025!$W:$W,MATCH($B224,POA_GC_2025!$A:$A,0)))</f>
        <v/>
      </c>
      <c r="P224" s="292" t="str">
        <f>IF($B224="","",INDEX(POA_GC_2025!$H:$H,MATCH($B224,POA_GC_2025!$A:$A,0)))</f>
        <v/>
      </c>
      <c r="Q224" s="292" t="str">
        <f>IF($B224="","",INDEX(POA_GC_2025!$I:$I,MATCH($B224,POA_GC_2025!$A:$A,0)))</f>
        <v/>
      </c>
      <c r="R224" s="292" t="str">
        <f>IF($B224="","",INDEX(POA_GC_2025!$J:$J,MATCH($B224,POA_GC_2025!$A:$A,0)))</f>
        <v/>
      </c>
      <c r="S224" s="292" t="str">
        <f>IF($B224="","",INDEX(POA_GC_2025!$K:$K,MATCH($B224,POA_GC_2025!$A:$A,0)))</f>
        <v/>
      </c>
      <c r="T224" s="292" t="str">
        <f>IF($B224="","",INDEX(POA_GC_2025!$L:$L,MATCH($B224,POA_GC_2025!$A:$A,0)))</f>
        <v/>
      </c>
      <c r="U224" s="299">
        <f t="shared" si="18"/>
        <v>0</v>
      </c>
      <c r="V224" s="299">
        <f t="shared" si="19"/>
        <v>0</v>
      </c>
      <c r="W224" s="312"/>
      <c r="X224" s="187"/>
      <c r="Y224" s="312"/>
      <c r="Z224" s="187"/>
      <c r="AA224" s="309"/>
      <c r="AB224" s="187"/>
      <c r="AC224" s="187"/>
      <c r="AD224" s="187"/>
      <c r="AE224" s="311" t="str">
        <f>IF($B224="","",INDEX([18]POA_GC_2025!$CK:$CK,MATCH($B224,[18]POA_GC_2025!$A:$A,0)))</f>
        <v/>
      </c>
      <c r="AF224" s="311" t="str">
        <f>IF($B224="","",INDEX([18]POA_GC_2025!$CL:$CL,MATCH($B224,[18]POA_GC_2025!$A:$A,0)))</f>
        <v/>
      </c>
      <c r="AG224" s="319" t="str">
        <f>IF($B224="","",INDEX([18]POA_GC_2025!$CM:$CM,MATCH($B224,[18]POA_GC_2025!$A:$A,0)))</f>
        <v/>
      </c>
      <c r="AH224" s="316" t="str">
        <f>IF($B224="","",INDEX([18]POA_GC_2025!$B:$B,MATCH($B224,[18]POA_GC_2025!$A:$A,0)))</f>
        <v/>
      </c>
    </row>
    <row r="225" spans="1:34">
      <c r="A225" s="291"/>
      <c r="B225" s="189"/>
      <c r="C225" s="257"/>
      <c r="D225" s="290"/>
      <c r="E225" s="257"/>
      <c r="F225" s="290"/>
      <c r="G225" s="257"/>
      <c r="H225" s="289" t="str">
        <f>IF($B225="","",INDEX(POA_GC_2025!$O:$O,MATCH($B225,POA_GC_2025!$A:$A,0)))</f>
        <v/>
      </c>
      <c r="I225" s="292" t="str">
        <f>IF($B225="","",INDEX(POA_GC_2025!$C:$C,MATCH($B225,POA_GC_2025!$A:$A,0)))</f>
        <v/>
      </c>
      <c r="J225" s="293" t="str">
        <f>IF($B225="","",INDEX(POA_GC_2025!$B:$B,MATCH($B225,POA_GC_2025!$A:$A,0)))</f>
        <v/>
      </c>
      <c r="K225" s="294" t="str">
        <f>IF($B225="","",INDEX(POA_GC_2025!$E:$E,MATCH($B225,POA_GC_2025!$A:$A,0)))</f>
        <v/>
      </c>
      <c r="L225" s="293" t="str">
        <f>IF($B225="","",INDEX(POA_GC_2025!$W:$W,MATCH($B225,POA_GC_2025!$A:$A,0)))</f>
        <v/>
      </c>
      <c r="M225" s="293" t="str">
        <f>IF($B225="","",INDEX(POA_GC_2025!$F:$F,MATCH($B225,POA_GC_2025!$A:$A,0)))</f>
        <v/>
      </c>
      <c r="N225" s="293" t="str">
        <f>IF($B225="","",INDEX(POA_GC_2025!$V:$V,MATCH($B225,POA_GC_2025!$A:$A,0)))</f>
        <v/>
      </c>
      <c r="O225" s="293" t="str">
        <f>IF($B225="","",INDEX(POA_GC_2025!$W:$W,MATCH($B225,POA_GC_2025!$A:$A,0)))</f>
        <v/>
      </c>
      <c r="P225" s="292" t="str">
        <f>IF($B225="","",INDEX(POA_GC_2025!$H:$H,MATCH($B225,POA_GC_2025!$A:$A,0)))</f>
        <v/>
      </c>
      <c r="Q225" s="292" t="str">
        <f>IF($B225="","",INDEX(POA_GC_2025!$I:$I,MATCH($B225,POA_GC_2025!$A:$A,0)))</f>
        <v/>
      </c>
      <c r="R225" s="292" t="str">
        <f>IF($B225="","",INDEX(POA_GC_2025!$J:$J,MATCH($B225,POA_GC_2025!$A:$A,0)))</f>
        <v/>
      </c>
      <c r="S225" s="292" t="str">
        <f>IF($B225="","",INDEX(POA_GC_2025!$K:$K,MATCH($B225,POA_GC_2025!$A:$A,0)))</f>
        <v/>
      </c>
      <c r="T225" s="292" t="str">
        <f>IF($B225="","",INDEX(POA_GC_2025!$L:$L,MATCH($B225,POA_GC_2025!$A:$A,0)))</f>
        <v/>
      </c>
      <c r="U225" s="299">
        <f t="shared" si="18"/>
        <v>0</v>
      </c>
      <c r="V225" s="299">
        <f t="shared" si="19"/>
        <v>0</v>
      </c>
      <c r="W225" s="187"/>
      <c r="X225" s="187"/>
      <c r="Y225" s="312"/>
      <c r="Z225" s="187"/>
      <c r="AA225" s="309"/>
      <c r="AB225" s="187"/>
      <c r="AC225" s="187"/>
      <c r="AD225" s="187"/>
      <c r="AE225" s="311" t="str">
        <f>IF($B225="","",INDEX([18]POA_GC_2025!$CK:$CK,MATCH($B225,[18]POA_GC_2025!$A:$A,0)))</f>
        <v/>
      </c>
      <c r="AF225" s="311" t="str">
        <f>IF($B225="","",INDEX([18]POA_GC_2025!$CL:$CL,MATCH($B225,[18]POA_GC_2025!$A:$A,0)))</f>
        <v/>
      </c>
      <c r="AG225" s="319" t="str">
        <f>IF($B225="","",INDEX([18]POA_GC_2025!$CM:$CM,MATCH($B225,[18]POA_GC_2025!$A:$A,0)))</f>
        <v/>
      </c>
      <c r="AH225" s="316" t="str">
        <f>IF($B225="","",INDEX([18]POA_GC_2025!$B:$B,MATCH($B225,[18]POA_GC_2025!$A:$A,0)))</f>
        <v/>
      </c>
    </row>
    <row r="226" spans="1:34">
      <c r="A226" s="291"/>
      <c r="B226" s="3"/>
      <c r="C226" s="257"/>
      <c r="D226" s="290"/>
      <c r="E226" s="257"/>
      <c r="F226" s="290"/>
      <c r="G226" s="257"/>
      <c r="H226" s="289" t="str">
        <f>IF($B226="","",INDEX(POA_GC_2025!$O:$O,MATCH($B226,POA_GC_2025!$A:$A,0)))</f>
        <v/>
      </c>
      <c r="I226" s="292" t="str">
        <f>IF($B226="","",INDEX(POA_GC_2025!$C:$C,MATCH($B226,POA_GC_2025!$A:$A,0)))</f>
        <v/>
      </c>
      <c r="J226" s="293" t="str">
        <f>IF($B226="","",INDEX(POA_GC_2025!$B:$B,MATCH($B226,POA_GC_2025!$A:$A,0)))</f>
        <v/>
      </c>
      <c r="K226" s="294" t="str">
        <f>IF($B226="","",INDEX(POA_GC_2025!$E:$E,MATCH($B226,POA_GC_2025!$A:$A,0)))</f>
        <v/>
      </c>
      <c r="L226" s="293" t="str">
        <f>IF($B226="","",INDEX(POA_GC_2025!$W:$W,MATCH($B226,POA_GC_2025!$A:$A,0)))</f>
        <v/>
      </c>
      <c r="M226" s="293" t="str">
        <f>IF($B226="","",INDEX(POA_GC_2025!$F:$F,MATCH($B226,POA_GC_2025!$A:$A,0)))</f>
        <v/>
      </c>
      <c r="N226" s="293" t="str">
        <f>IF($B226="","",INDEX(POA_GC_2025!$V:$V,MATCH($B226,POA_GC_2025!$A:$A,0)))</f>
        <v/>
      </c>
      <c r="O226" s="293" t="str">
        <f>IF($B226="","",INDEX(POA_GC_2025!$W:$W,MATCH($B226,POA_GC_2025!$A:$A,0)))</f>
        <v/>
      </c>
      <c r="P226" s="292" t="str">
        <f>IF($B226="","",INDEX(POA_GC_2025!$H:$H,MATCH($B226,POA_GC_2025!$A:$A,0)))</f>
        <v/>
      </c>
      <c r="Q226" s="292" t="str">
        <f>IF($B226="","",INDEX(POA_GC_2025!$I:$I,MATCH($B226,POA_GC_2025!$A:$A,0)))</f>
        <v/>
      </c>
      <c r="R226" s="292" t="str">
        <f>IF($B226="","",INDEX(POA_GC_2025!$J:$J,MATCH($B226,POA_GC_2025!$A:$A,0)))</f>
        <v/>
      </c>
      <c r="S226" s="292" t="str">
        <f>IF($B226="","",INDEX(POA_GC_2025!$K:$K,MATCH($B226,POA_GC_2025!$A:$A,0)))</f>
        <v/>
      </c>
      <c r="T226" s="292" t="str">
        <f>IF($B226="","",INDEX(POA_GC_2025!$L:$L,MATCH($B226,POA_GC_2025!$A:$A,0)))</f>
        <v/>
      </c>
      <c r="U226" s="299">
        <f t="shared" si="18"/>
        <v>0</v>
      </c>
      <c r="V226" s="299">
        <f t="shared" si="19"/>
        <v>0</v>
      </c>
      <c r="W226" s="187"/>
      <c r="X226" s="187"/>
      <c r="Y226" s="312"/>
      <c r="Z226" s="187"/>
      <c r="AA226" s="309"/>
      <c r="AB226" s="187"/>
      <c r="AC226" s="187"/>
      <c r="AD226" s="187"/>
      <c r="AE226" s="311" t="str">
        <f>IF($B226="","",INDEX([18]POA_GC_2025!$CK:$CK,MATCH($B226,[18]POA_GC_2025!$A:$A,0)))</f>
        <v/>
      </c>
      <c r="AF226" s="311" t="str">
        <f>IF($B226="","",INDEX([18]POA_GC_2025!$CL:$CL,MATCH($B226,[18]POA_GC_2025!$A:$A,0)))</f>
        <v/>
      </c>
      <c r="AG226" s="319" t="str">
        <f>IF($B226="","",INDEX([18]POA_GC_2025!$CM:$CM,MATCH($B226,[18]POA_GC_2025!$A:$A,0)))</f>
        <v/>
      </c>
      <c r="AH226" s="316" t="str">
        <f>IF($B226="","",INDEX([18]POA_GC_2025!$B:$B,MATCH($B226,[18]POA_GC_2025!$A:$A,0)))</f>
        <v/>
      </c>
    </row>
    <row r="227" spans="1:34">
      <c r="A227" s="291"/>
      <c r="B227" s="189"/>
      <c r="C227" s="257"/>
      <c r="D227" s="290"/>
      <c r="E227" s="257"/>
      <c r="F227" s="290"/>
      <c r="G227" s="257"/>
      <c r="H227" s="289" t="str">
        <f>IF($B227="","",INDEX(POA_GC_2025!$O:$O,MATCH($B227,POA_GC_2025!$A:$A,0)))</f>
        <v/>
      </c>
      <c r="I227" s="292" t="str">
        <f>IF($B227="","",INDEX(POA_GC_2025!$C:$C,MATCH($B227,POA_GC_2025!$A:$A,0)))</f>
        <v/>
      </c>
      <c r="J227" s="293" t="str">
        <f>IF($B227="","",INDEX(POA_GC_2025!$B:$B,MATCH($B227,POA_GC_2025!$A:$A,0)))</f>
        <v/>
      </c>
      <c r="K227" s="294" t="str">
        <f>IF($B227="","",INDEX(POA_GC_2025!$E:$E,MATCH($B227,POA_GC_2025!$A:$A,0)))</f>
        <v/>
      </c>
      <c r="L227" s="293" t="str">
        <f>IF($B227="","",INDEX(POA_GC_2025!$W:$W,MATCH($B227,POA_GC_2025!$A:$A,0)))</f>
        <v/>
      </c>
      <c r="M227" s="293" t="str">
        <f>IF($B227="","",INDEX(POA_GC_2025!$F:$F,MATCH($B227,POA_GC_2025!$A:$A,0)))</f>
        <v/>
      </c>
      <c r="N227" s="293" t="str">
        <f>IF($B227="","",INDEX(POA_GC_2025!$V:$V,MATCH($B227,POA_GC_2025!$A:$A,0)))</f>
        <v/>
      </c>
      <c r="O227" s="293" t="str">
        <f>IF($B227="","",INDEX(POA_GC_2025!$W:$W,MATCH($B227,POA_GC_2025!$A:$A,0)))</f>
        <v/>
      </c>
      <c r="P227" s="292" t="str">
        <f>IF($B227="","",INDEX(POA_GC_2025!$H:$H,MATCH($B227,POA_GC_2025!$A:$A,0)))</f>
        <v/>
      </c>
      <c r="Q227" s="292" t="str">
        <f>IF($B227="","",INDEX(POA_GC_2025!$I:$I,MATCH($B227,POA_GC_2025!$A:$A,0)))</f>
        <v/>
      </c>
      <c r="R227" s="292" t="str">
        <f>IF($B227="","",INDEX(POA_GC_2025!$J:$J,MATCH($B227,POA_GC_2025!$A:$A,0)))</f>
        <v/>
      </c>
      <c r="S227" s="292" t="str">
        <f>IF($B227="","",INDEX(POA_GC_2025!$K:$K,MATCH($B227,POA_GC_2025!$A:$A,0)))</f>
        <v/>
      </c>
      <c r="T227" s="292" t="str">
        <f>IF($B227="","",INDEX(POA_GC_2025!$L:$L,MATCH($B227,POA_GC_2025!$A:$A,0)))</f>
        <v/>
      </c>
      <c r="U227" s="299">
        <f t="shared" si="18"/>
        <v>0</v>
      </c>
      <c r="V227" s="299">
        <f t="shared" si="19"/>
        <v>0</v>
      </c>
      <c r="W227" s="187"/>
      <c r="X227" s="187"/>
      <c r="Y227" s="312"/>
      <c r="Z227" s="187"/>
      <c r="AA227" s="309"/>
      <c r="AB227" s="187"/>
      <c r="AC227" s="187"/>
      <c r="AD227" s="187"/>
      <c r="AE227" s="311" t="str">
        <f>IF($B227="","",INDEX([18]POA_GC_2025!$CK:$CK,MATCH($B227,[18]POA_GC_2025!$A:$A,0)))</f>
        <v/>
      </c>
      <c r="AF227" s="311" t="str">
        <f>IF($B227="","",INDEX([18]POA_GC_2025!$CL:$CL,MATCH($B227,[18]POA_GC_2025!$A:$A,0)))</f>
        <v/>
      </c>
      <c r="AG227" s="319" t="str">
        <f>IF($B227="","",INDEX([18]POA_GC_2025!$CM:$CM,MATCH($B227,[18]POA_GC_2025!$A:$A,0)))</f>
        <v/>
      </c>
      <c r="AH227" s="316" t="str">
        <f>IF($B227="","",INDEX([18]POA_GC_2025!$B:$B,MATCH($B227,[18]POA_GC_2025!$A:$A,0)))</f>
        <v/>
      </c>
    </row>
    <row r="228" spans="1:34">
      <c r="A228" s="291"/>
      <c r="B228" s="189"/>
      <c r="C228" s="257"/>
      <c r="D228" s="290"/>
      <c r="E228" s="257"/>
      <c r="F228" s="290"/>
      <c r="G228" s="257"/>
      <c r="H228" s="289" t="str">
        <f>IF($B228="","",INDEX(POA_GC_2025!$O:$O,MATCH($B228,POA_GC_2025!$A:$A,0)))</f>
        <v/>
      </c>
      <c r="I228" s="292" t="str">
        <f>IF($B228="","",INDEX(POA_GC_2025!$C:$C,MATCH($B228,POA_GC_2025!$A:$A,0)))</f>
        <v/>
      </c>
      <c r="J228" s="293" t="str">
        <f>IF($B228="","",INDEX(POA_GC_2025!$B:$B,MATCH($B228,POA_GC_2025!$A:$A,0)))</f>
        <v/>
      </c>
      <c r="K228" s="294" t="str">
        <f>IF($B228="","",INDEX(POA_GC_2025!$E:$E,MATCH($B228,POA_GC_2025!$A:$A,0)))</f>
        <v/>
      </c>
      <c r="L228" s="293" t="str">
        <f>IF($B228="","",INDEX(POA_GC_2025!$W:$W,MATCH($B228,POA_GC_2025!$A:$A,0)))</f>
        <v/>
      </c>
      <c r="M228" s="293" t="str">
        <f>IF($B228="","",INDEX(POA_GC_2025!$F:$F,MATCH($B228,POA_GC_2025!$A:$A,0)))</f>
        <v/>
      </c>
      <c r="N228" s="293" t="str">
        <f>IF($B228="","",INDEX(POA_GC_2025!$V:$V,MATCH($B228,POA_GC_2025!$A:$A,0)))</f>
        <v/>
      </c>
      <c r="O228" s="293" t="str">
        <f>IF($B228="","",INDEX(POA_GC_2025!$W:$W,MATCH($B228,POA_GC_2025!$A:$A,0)))</f>
        <v/>
      </c>
      <c r="P228" s="292" t="str">
        <f>IF($B228="","",INDEX(POA_GC_2025!$H:$H,MATCH($B228,POA_GC_2025!$A:$A,0)))</f>
        <v/>
      </c>
      <c r="Q228" s="292" t="str">
        <f>IF($B228="","",INDEX(POA_GC_2025!$I:$I,MATCH($B228,POA_GC_2025!$A:$A,0)))</f>
        <v/>
      </c>
      <c r="R228" s="292" t="str">
        <f>IF($B228="","",INDEX(POA_GC_2025!$J:$J,MATCH($B228,POA_GC_2025!$A:$A,0)))</f>
        <v/>
      </c>
      <c r="S228" s="292" t="str">
        <f>IF($B228="","",INDEX(POA_GC_2025!$K:$K,MATCH($B228,POA_GC_2025!$A:$A,0)))</f>
        <v/>
      </c>
      <c r="T228" s="292" t="str">
        <f>IF($B228="","",INDEX(POA_GC_2025!$L:$L,MATCH($B228,POA_GC_2025!$A:$A,0)))</f>
        <v/>
      </c>
      <c r="U228" s="299">
        <f t="shared" si="18"/>
        <v>0</v>
      </c>
      <c r="V228" s="299">
        <f t="shared" si="19"/>
        <v>0</v>
      </c>
      <c r="W228" s="187"/>
      <c r="X228" s="187"/>
      <c r="Y228" s="312"/>
      <c r="Z228" s="187"/>
      <c r="AA228" s="309"/>
      <c r="AB228" s="187"/>
      <c r="AC228" s="187"/>
      <c r="AD228" s="187"/>
      <c r="AE228" s="311" t="str">
        <f>IF($B228="","",INDEX([18]POA_GC_2025!$CK:$CK,MATCH($B228,[18]POA_GC_2025!$A:$A,0)))</f>
        <v/>
      </c>
      <c r="AF228" s="311" t="str">
        <f>IF($B228="","",INDEX([18]POA_GC_2025!$CL:$CL,MATCH($B228,[18]POA_GC_2025!$A:$A,0)))</f>
        <v/>
      </c>
      <c r="AG228" s="319" t="str">
        <f>IF($B228="","",INDEX([18]POA_GC_2025!$CM:$CM,MATCH($B228,[18]POA_GC_2025!$A:$A,0)))</f>
        <v/>
      </c>
      <c r="AH228" s="316" t="str">
        <f>IF($B228="","",INDEX([18]POA_GC_2025!$B:$B,MATCH($B228,[18]POA_GC_2025!$A:$A,0)))</f>
        <v/>
      </c>
    </row>
    <row r="229" spans="1:34">
      <c r="A229" s="291"/>
      <c r="B229" s="3"/>
      <c r="C229" s="257"/>
      <c r="D229" s="290"/>
      <c r="E229" s="257"/>
      <c r="F229" s="290"/>
      <c r="G229" s="257"/>
      <c r="H229" s="289" t="str">
        <f>IF($B229="","",INDEX(POA_GC_2025!$O:$O,MATCH($B229,POA_GC_2025!$A:$A,0)))</f>
        <v/>
      </c>
      <c r="I229" s="292" t="str">
        <f>IF($B229="","",INDEX(POA_GC_2025!$C:$C,MATCH($B229,POA_GC_2025!$A:$A,0)))</f>
        <v/>
      </c>
      <c r="J229" s="293" t="str">
        <f>IF($B229="","",INDEX(POA_GC_2025!$B:$B,MATCH($B229,POA_GC_2025!$A:$A,0)))</f>
        <v/>
      </c>
      <c r="K229" s="294" t="str">
        <f>IF($B229="","",INDEX(POA_GC_2025!$E:$E,MATCH($B229,POA_GC_2025!$A:$A,0)))</f>
        <v/>
      </c>
      <c r="L229" s="293" t="str">
        <f>IF($B229="","",INDEX(POA_GC_2025!$W:$W,MATCH($B229,POA_GC_2025!$A:$A,0)))</f>
        <v/>
      </c>
      <c r="M229" s="293" t="str">
        <f>IF($B229="","",INDEX(POA_GC_2025!$F:$F,MATCH($B229,POA_GC_2025!$A:$A,0)))</f>
        <v/>
      </c>
      <c r="N229" s="293" t="str">
        <f>IF($B229="","",INDEX(POA_GC_2025!$V:$V,MATCH($B229,POA_GC_2025!$A:$A,0)))</f>
        <v/>
      </c>
      <c r="O229" s="293" t="str">
        <f>IF($B229="","",INDEX(POA_GC_2025!$W:$W,MATCH($B229,POA_GC_2025!$A:$A,0)))</f>
        <v/>
      </c>
      <c r="P229" s="292" t="str">
        <f>IF($B229="","",INDEX(POA_GC_2025!$H:$H,MATCH($B229,POA_GC_2025!$A:$A,0)))</f>
        <v/>
      </c>
      <c r="Q229" s="292" t="str">
        <f>IF($B229="","",INDEX(POA_GC_2025!$I:$I,MATCH($B229,POA_GC_2025!$A:$A,0)))</f>
        <v/>
      </c>
      <c r="R229" s="292" t="str">
        <f>IF($B229="","",INDEX(POA_GC_2025!$J:$J,MATCH($B229,POA_GC_2025!$A:$A,0)))</f>
        <v/>
      </c>
      <c r="S229" s="292" t="str">
        <f>IF($B229="","",INDEX(POA_GC_2025!$K:$K,MATCH($B229,POA_GC_2025!$A:$A,0)))</f>
        <v/>
      </c>
      <c r="T229" s="292" t="str">
        <f>IF($B229="","",INDEX(POA_GC_2025!$L:$L,MATCH($B229,POA_GC_2025!$A:$A,0)))</f>
        <v/>
      </c>
      <c r="U229" s="299">
        <f t="shared" si="18"/>
        <v>0</v>
      </c>
      <c r="V229" s="299">
        <f t="shared" si="19"/>
        <v>0</v>
      </c>
      <c r="W229" s="187"/>
      <c r="X229" s="187"/>
      <c r="Y229" s="187"/>
      <c r="Z229" s="187"/>
      <c r="AA229" s="309"/>
      <c r="AB229" s="187"/>
      <c r="AC229" s="187"/>
      <c r="AD229" s="187"/>
      <c r="AE229" s="311" t="str">
        <f>IF($B229="","",INDEX([18]POA_GC_2025!$CK:$CK,MATCH($B229,[18]POA_GC_2025!$A:$A,0)))</f>
        <v/>
      </c>
      <c r="AF229" s="311" t="str">
        <f>IF($B229="","",INDEX([18]POA_GC_2025!$CL:$CL,MATCH($B229,[18]POA_GC_2025!$A:$A,0)))</f>
        <v/>
      </c>
      <c r="AG229" s="319" t="str">
        <f>IF($B229="","",INDEX([18]POA_GC_2025!$CM:$CM,MATCH($B229,[18]POA_GC_2025!$A:$A,0)))</f>
        <v/>
      </c>
      <c r="AH229" s="316" t="str">
        <f>IF($B229="","",INDEX([18]POA_GC_2025!$B:$B,MATCH($B229,[18]POA_GC_2025!$A:$A,0)))</f>
        <v/>
      </c>
    </row>
    <row r="230" spans="1:34">
      <c r="A230" s="291"/>
      <c r="B230" s="3"/>
      <c r="C230" s="257"/>
      <c r="D230" s="290"/>
      <c r="E230" s="257"/>
      <c r="F230" s="290"/>
      <c r="G230" s="257"/>
      <c r="H230" s="289" t="str">
        <f>IF($B230="","",INDEX(POA_GC_2025!$O:$O,MATCH($B230,POA_GC_2025!$A:$A,0)))</f>
        <v/>
      </c>
      <c r="I230" s="292" t="str">
        <f>IF($B230="","",INDEX(POA_GC_2025!$C:$C,MATCH($B230,POA_GC_2025!$A:$A,0)))</f>
        <v/>
      </c>
      <c r="J230" s="293" t="str">
        <f>IF($B230="","",INDEX(POA_GC_2025!$B:$B,MATCH($B230,POA_GC_2025!$A:$A,0)))</f>
        <v/>
      </c>
      <c r="K230" s="294" t="str">
        <f>IF($B230="","",INDEX(POA_GC_2025!$E:$E,MATCH($B230,POA_GC_2025!$A:$A,0)))</f>
        <v/>
      </c>
      <c r="L230" s="293" t="str">
        <f>IF($B230="","",INDEX(POA_GC_2025!$W:$W,MATCH($B230,POA_GC_2025!$A:$A,0)))</f>
        <v/>
      </c>
      <c r="M230" s="293" t="str">
        <f>IF($B230="","",INDEX(POA_GC_2025!$F:$F,MATCH($B230,POA_GC_2025!$A:$A,0)))</f>
        <v/>
      </c>
      <c r="N230" s="293" t="str">
        <f>IF($B230="","",INDEX(POA_GC_2025!$V:$V,MATCH($B230,POA_GC_2025!$A:$A,0)))</f>
        <v/>
      </c>
      <c r="O230" s="293" t="str">
        <f>IF($B230="","",INDEX(POA_GC_2025!$W:$W,MATCH($B230,POA_GC_2025!$A:$A,0)))</f>
        <v/>
      </c>
      <c r="P230" s="292" t="str">
        <f>IF($B230="","",INDEX(POA_GC_2025!$H:$H,MATCH($B230,POA_GC_2025!$A:$A,0)))</f>
        <v/>
      </c>
      <c r="Q230" s="292" t="str">
        <f>IF($B230="","",INDEX(POA_GC_2025!$I:$I,MATCH($B230,POA_GC_2025!$A:$A,0)))</f>
        <v/>
      </c>
      <c r="R230" s="292" t="str">
        <f>IF($B230="","",INDEX(POA_GC_2025!$J:$J,MATCH($B230,POA_GC_2025!$A:$A,0)))</f>
        <v/>
      </c>
      <c r="S230" s="292" t="str">
        <f>IF($B230="","",INDEX(POA_GC_2025!$K:$K,MATCH($B230,POA_GC_2025!$A:$A,0)))</f>
        <v/>
      </c>
      <c r="T230" s="292" t="str">
        <f>IF($B230="","",INDEX(POA_GC_2025!$L:$L,MATCH($B230,POA_GC_2025!$A:$A,0)))</f>
        <v/>
      </c>
      <c r="U230" s="299">
        <f t="shared" si="18"/>
        <v>0</v>
      </c>
      <c r="V230" s="299">
        <f t="shared" si="19"/>
        <v>0</v>
      </c>
      <c r="W230" s="187"/>
      <c r="X230" s="187"/>
      <c r="Y230" s="312"/>
      <c r="Z230" s="187"/>
      <c r="AA230" s="309"/>
      <c r="AB230" s="187"/>
      <c r="AC230" s="187"/>
      <c r="AD230" s="187"/>
      <c r="AE230" s="311" t="str">
        <f>IF($B230="","",INDEX([18]POA_GC_2025!$CK:$CK,MATCH($B230,[18]POA_GC_2025!$A:$A,0)))</f>
        <v/>
      </c>
      <c r="AF230" s="311" t="str">
        <f>IF($B230="","",INDEX([18]POA_GC_2025!$CL:$CL,MATCH($B230,[18]POA_GC_2025!$A:$A,0)))</f>
        <v/>
      </c>
      <c r="AG230" s="319" t="str">
        <f>IF($B230="","",INDEX([18]POA_GC_2025!$CM:$CM,MATCH($B230,[18]POA_GC_2025!$A:$A,0)))</f>
        <v/>
      </c>
      <c r="AH230" s="316" t="str">
        <f>IF($B230="","",INDEX([18]POA_GC_2025!$B:$B,MATCH($B230,[18]POA_GC_2025!$A:$A,0)))</f>
        <v/>
      </c>
    </row>
    <row r="231" spans="1:34">
      <c r="A231" s="291"/>
      <c r="B231" s="320"/>
      <c r="C231" s="257"/>
      <c r="D231" s="290"/>
      <c r="E231" s="257"/>
      <c r="F231" s="290"/>
      <c r="G231" s="257"/>
      <c r="H231" s="289" t="str">
        <f>IF($B231="","",INDEX(POA_GC_2025!$O:$O,MATCH($B231,POA_GC_2025!$A:$A,0)))</f>
        <v/>
      </c>
      <c r="I231" s="292" t="str">
        <f>IF($B231="","",INDEX(POA_GC_2025!$C:$C,MATCH($B231,POA_GC_2025!$A:$A,0)))</f>
        <v/>
      </c>
      <c r="J231" s="293" t="str">
        <f>IF($B231="","",INDEX(POA_GC_2025!$B:$B,MATCH($B231,POA_GC_2025!$A:$A,0)))</f>
        <v/>
      </c>
      <c r="K231" s="294" t="str">
        <f>IF($B231="","",INDEX(POA_GC_2025!$E:$E,MATCH($B231,POA_GC_2025!$A:$A,0)))</f>
        <v/>
      </c>
      <c r="L231" s="293" t="str">
        <f>IF($B231="","",INDEX(POA_GC_2025!$W:$W,MATCH($B231,POA_GC_2025!$A:$A,0)))</f>
        <v/>
      </c>
      <c r="M231" s="293" t="str">
        <f>IF($B231="","",INDEX(POA_GC_2025!$F:$F,MATCH($B231,POA_GC_2025!$A:$A,0)))</f>
        <v/>
      </c>
      <c r="N231" s="293" t="str">
        <f>IF($B231="","",INDEX(POA_GC_2025!$V:$V,MATCH($B231,POA_GC_2025!$A:$A,0)))</f>
        <v/>
      </c>
      <c r="O231" s="293" t="str">
        <f>IF($B231="","",INDEX(POA_GC_2025!$W:$W,MATCH($B231,POA_GC_2025!$A:$A,0)))</f>
        <v/>
      </c>
      <c r="P231" s="292" t="str">
        <f>IF($B231="","",INDEX(POA_GC_2025!$H:$H,MATCH($B231,POA_GC_2025!$A:$A,0)))</f>
        <v/>
      </c>
      <c r="Q231" s="292" t="str">
        <f>IF($B231="","",INDEX(POA_GC_2025!$I:$I,MATCH($B231,POA_GC_2025!$A:$A,0)))</f>
        <v/>
      </c>
      <c r="R231" s="292" t="str">
        <f>IF($B231="","",INDEX(POA_GC_2025!$J:$J,MATCH($B231,POA_GC_2025!$A:$A,0)))</f>
        <v/>
      </c>
      <c r="S231" s="292" t="str">
        <f>IF($B231="","",INDEX(POA_GC_2025!$K:$K,MATCH($B231,POA_GC_2025!$A:$A,0)))</f>
        <v/>
      </c>
      <c r="T231" s="292" t="str">
        <f>IF($B231="","",INDEX(POA_GC_2025!$L:$L,MATCH($B231,POA_GC_2025!$A:$A,0)))</f>
        <v/>
      </c>
      <c r="U231" s="299">
        <f t="shared" si="18"/>
        <v>0</v>
      </c>
      <c r="V231" s="299">
        <f t="shared" si="19"/>
        <v>0</v>
      </c>
      <c r="W231" s="187"/>
      <c r="X231" s="187"/>
      <c r="Y231" s="312"/>
      <c r="Z231" s="187"/>
      <c r="AA231" s="309"/>
      <c r="AB231" s="187"/>
      <c r="AC231" s="187"/>
      <c r="AD231" s="187"/>
      <c r="AE231" s="311" t="str">
        <f>IF($B231="","",INDEX([18]POA_GC_2025!$CK:$CK,MATCH($B231,[18]POA_GC_2025!$A:$A,0)))</f>
        <v/>
      </c>
      <c r="AF231" s="311" t="str">
        <f>IF($B231="","",INDEX([18]POA_GC_2025!$CL:$CL,MATCH($B231,[18]POA_GC_2025!$A:$A,0)))</f>
        <v/>
      </c>
      <c r="AG231" s="319" t="str">
        <f>IF($B231="","",INDEX([18]POA_GC_2025!$CM:$CM,MATCH($B231,[18]POA_GC_2025!$A:$A,0)))</f>
        <v/>
      </c>
      <c r="AH231" s="316" t="str">
        <f>IF($B231="","",INDEX([18]POA_GC_2025!$B:$B,MATCH($B231,[18]POA_GC_2025!$A:$A,0)))</f>
        <v/>
      </c>
    </row>
    <row r="232" spans="1:34">
      <c r="A232" s="291"/>
      <c r="B232" s="3"/>
      <c r="C232" s="257"/>
      <c r="D232" s="290"/>
      <c r="E232" s="257"/>
      <c r="F232" s="290"/>
      <c r="G232" s="257"/>
      <c r="H232" s="289" t="str">
        <f>IF($B232="","",INDEX(POA_GC_2025!$O:$O,MATCH($B232,POA_GC_2025!$A:$A,0)))</f>
        <v/>
      </c>
      <c r="I232" s="292" t="str">
        <f>IF($B232="","",INDEX(POA_GC_2025!$C:$C,MATCH($B232,POA_GC_2025!$A:$A,0)))</f>
        <v/>
      </c>
      <c r="J232" s="293" t="str">
        <f>IF($B232="","",INDEX(POA_GC_2025!$B:$B,MATCH($B232,POA_GC_2025!$A:$A,0)))</f>
        <v/>
      </c>
      <c r="K232" s="294" t="str">
        <f>IF($B232="","",INDEX(POA_GC_2025!$E:$E,MATCH($B232,POA_GC_2025!$A:$A,0)))</f>
        <v/>
      </c>
      <c r="L232" s="293" t="str">
        <f>IF($B232="","",INDEX(POA_GC_2025!$W:$W,MATCH($B232,POA_GC_2025!$A:$A,0)))</f>
        <v/>
      </c>
      <c r="M232" s="293" t="str">
        <f>IF($B232="","",INDEX(POA_GC_2025!$F:$F,MATCH($B232,POA_GC_2025!$A:$A,0)))</f>
        <v/>
      </c>
      <c r="N232" s="293" t="str">
        <f>IF($B232="","",INDEX(POA_GC_2025!$V:$V,MATCH($B232,POA_GC_2025!$A:$A,0)))</f>
        <v/>
      </c>
      <c r="O232" s="293" t="str">
        <f>IF($B232="","",INDEX(POA_GC_2025!$W:$W,MATCH($B232,POA_GC_2025!$A:$A,0)))</f>
        <v/>
      </c>
      <c r="P232" s="292" t="str">
        <f>IF($B232="","",INDEX(POA_GC_2025!$H:$H,MATCH($B232,POA_GC_2025!$A:$A,0)))</f>
        <v/>
      </c>
      <c r="Q232" s="292" t="str">
        <f>IF($B232="","",INDEX(POA_GC_2025!$I:$I,MATCH($B232,POA_GC_2025!$A:$A,0)))</f>
        <v/>
      </c>
      <c r="R232" s="292" t="str">
        <f>IF($B232="","",INDEX(POA_GC_2025!$J:$J,MATCH($B232,POA_GC_2025!$A:$A,0)))</f>
        <v/>
      </c>
      <c r="S232" s="292" t="str">
        <f>IF($B232="","",INDEX(POA_GC_2025!$K:$K,MATCH($B232,POA_GC_2025!$A:$A,0)))</f>
        <v/>
      </c>
      <c r="T232" s="292" t="str">
        <f>IF($B232="","",INDEX(POA_GC_2025!$L:$L,MATCH($B232,POA_GC_2025!$A:$A,0)))</f>
        <v/>
      </c>
      <c r="U232" s="299">
        <f t="shared" si="18"/>
        <v>0</v>
      </c>
      <c r="V232" s="299">
        <f t="shared" si="19"/>
        <v>0</v>
      </c>
      <c r="W232" s="187"/>
      <c r="X232" s="187"/>
      <c r="Y232" s="312"/>
      <c r="Z232" s="187"/>
      <c r="AA232" s="309"/>
      <c r="AB232" s="187"/>
      <c r="AC232" s="187"/>
      <c r="AD232" s="187"/>
      <c r="AE232" s="311" t="str">
        <f>IF($B232="","",INDEX([18]POA_GC_2025!$CK:$CK,MATCH($B232,[18]POA_GC_2025!$A:$A,0)))</f>
        <v/>
      </c>
      <c r="AF232" s="311" t="str">
        <f>IF($B232="","",INDEX([18]POA_GC_2025!$CL:$CL,MATCH($B232,[18]POA_GC_2025!$A:$A,0)))</f>
        <v/>
      </c>
      <c r="AG232" s="319" t="str">
        <f>IF($B232="","",INDEX([18]POA_GC_2025!$CM:$CM,MATCH($B232,[18]POA_GC_2025!$A:$A,0)))</f>
        <v/>
      </c>
      <c r="AH232" s="316" t="str">
        <f>IF($B232="","",INDEX([18]POA_GC_2025!$B:$B,MATCH($B232,[18]POA_GC_2025!$A:$A,0)))</f>
        <v/>
      </c>
    </row>
    <row r="233" spans="1:34">
      <c r="A233" s="291"/>
      <c r="B233" s="320"/>
      <c r="C233" s="257"/>
      <c r="D233" s="290"/>
      <c r="E233" s="257"/>
      <c r="F233" s="290"/>
      <c r="G233" s="257"/>
      <c r="H233" s="289" t="str">
        <f>IF($B233="","",INDEX(POA_GC_2025!$O:$O,MATCH($B233,POA_GC_2025!$A:$A,0)))</f>
        <v/>
      </c>
      <c r="I233" s="292" t="str">
        <f>IF($B233="","",INDEX(POA_GC_2025!$C:$C,MATCH($B233,POA_GC_2025!$A:$A,0)))</f>
        <v/>
      </c>
      <c r="J233" s="293" t="str">
        <f>IF($B233="","",INDEX(POA_GC_2025!$B:$B,MATCH($B233,POA_GC_2025!$A:$A,0)))</f>
        <v/>
      </c>
      <c r="K233" s="294" t="str">
        <f>IF($B233="","",INDEX(POA_GC_2025!$E:$E,MATCH($B233,POA_GC_2025!$A:$A,0)))</f>
        <v/>
      </c>
      <c r="L233" s="293" t="str">
        <f>IF($B233="","",INDEX(POA_GC_2025!$W:$W,MATCH($B233,POA_GC_2025!$A:$A,0)))</f>
        <v/>
      </c>
      <c r="M233" s="293" t="str">
        <f>IF($B233="","",INDEX(POA_GC_2025!$F:$F,MATCH($B233,POA_GC_2025!$A:$A,0)))</f>
        <v/>
      </c>
      <c r="N233" s="293" t="str">
        <f>IF($B233="","",INDEX(POA_GC_2025!$V:$V,MATCH($B233,POA_GC_2025!$A:$A,0)))</f>
        <v/>
      </c>
      <c r="O233" s="293" t="str">
        <f>IF($B233="","",INDEX(POA_GC_2025!$W:$W,MATCH($B233,POA_GC_2025!$A:$A,0)))</f>
        <v/>
      </c>
      <c r="P233" s="292" t="str">
        <f>IF($B233="","",INDEX(POA_GC_2025!$H:$H,MATCH($B233,POA_GC_2025!$A:$A,0)))</f>
        <v/>
      </c>
      <c r="Q233" s="292" t="str">
        <f>IF($B233="","",INDEX(POA_GC_2025!$I:$I,MATCH($B233,POA_GC_2025!$A:$A,0)))</f>
        <v/>
      </c>
      <c r="R233" s="292" t="str">
        <f>IF($B233="","",INDEX(POA_GC_2025!$J:$J,MATCH($B233,POA_GC_2025!$A:$A,0)))</f>
        <v/>
      </c>
      <c r="S233" s="292" t="str">
        <f>IF($B233="","",INDEX(POA_GC_2025!$K:$K,MATCH($B233,POA_GC_2025!$A:$A,0)))</f>
        <v/>
      </c>
      <c r="T233" s="292" t="str">
        <f>IF($B233="","",INDEX(POA_GC_2025!$L:$L,MATCH($B233,POA_GC_2025!$A:$A,0)))</f>
        <v/>
      </c>
      <c r="U233" s="299">
        <f t="shared" si="18"/>
        <v>0</v>
      </c>
      <c r="V233" s="299">
        <f t="shared" si="19"/>
        <v>0</v>
      </c>
      <c r="W233" s="187"/>
      <c r="X233" s="187"/>
      <c r="Y233" s="312"/>
      <c r="Z233" s="187"/>
      <c r="AA233" s="309"/>
      <c r="AB233" s="187"/>
      <c r="AC233" s="187"/>
      <c r="AD233" s="187"/>
      <c r="AE233" s="311" t="str">
        <f>IF($B233="","",INDEX([18]POA_GC_2025!$CK:$CK,MATCH($B233,[18]POA_GC_2025!$A:$A,0)))</f>
        <v/>
      </c>
      <c r="AF233" s="311" t="str">
        <f>IF($B233="","",INDEX([18]POA_GC_2025!$CL:$CL,MATCH($B233,[18]POA_GC_2025!$A:$A,0)))</f>
        <v/>
      </c>
      <c r="AG233" s="319" t="str">
        <f>IF($B233="","",INDEX([18]POA_GC_2025!$CM:$CM,MATCH($B233,[18]POA_GC_2025!$A:$A,0)))</f>
        <v/>
      </c>
      <c r="AH233" s="316" t="str">
        <f>IF($B233="","",INDEX([18]POA_GC_2025!$B:$B,MATCH($B233,[18]POA_GC_2025!$A:$A,0)))</f>
        <v/>
      </c>
    </row>
    <row r="234" spans="1:34">
      <c r="A234" s="291"/>
      <c r="B234" s="320"/>
      <c r="C234" s="257"/>
      <c r="D234" s="290"/>
      <c r="E234" s="257"/>
      <c r="F234" s="290"/>
      <c r="G234" s="257"/>
      <c r="H234" s="289" t="str">
        <f>IF($B234="","",INDEX(POA_GC_2025!$O:$O,MATCH($B234,POA_GC_2025!$A:$A,0)))</f>
        <v/>
      </c>
      <c r="I234" s="292" t="str">
        <f>IF($B234="","",INDEX(POA_GC_2025!$C:$C,MATCH($B234,POA_GC_2025!$A:$A,0)))</f>
        <v/>
      </c>
      <c r="J234" s="293" t="str">
        <f>IF($B234="","",INDEX(POA_GC_2025!$B:$B,MATCH($B234,POA_GC_2025!$A:$A,0)))</f>
        <v/>
      </c>
      <c r="K234" s="294" t="str">
        <f>IF($B234="","",INDEX(POA_GC_2025!$E:$E,MATCH($B234,POA_GC_2025!$A:$A,0)))</f>
        <v/>
      </c>
      <c r="L234" s="293" t="str">
        <f>IF($B234="","",INDEX(POA_GC_2025!$W:$W,MATCH($B234,POA_GC_2025!$A:$A,0)))</f>
        <v/>
      </c>
      <c r="M234" s="293" t="str">
        <f>IF($B234="","",INDEX(POA_GC_2025!$F:$F,MATCH($B234,POA_GC_2025!$A:$A,0)))</f>
        <v/>
      </c>
      <c r="N234" s="293" t="str">
        <f>IF($B234="","",INDEX(POA_GC_2025!$V:$V,MATCH($B234,POA_GC_2025!$A:$A,0)))</f>
        <v/>
      </c>
      <c r="O234" s="293" t="str">
        <f>IF($B234="","",INDEX(POA_GC_2025!$W:$W,MATCH($B234,POA_GC_2025!$A:$A,0)))</f>
        <v/>
      </c>
      <c r="P234" s="292" t="str">
        <f>IF($B234="","",INDEX(POA_GC_2025!$H:$H,MATCH($B234,POA_GC_2025!$A:$A,0)))</f>
        <v/>
      </c>
      <c r="Q234" s="292" t="str">
        <f>IF($B234="","",INDEX(POA_GC_2025!$I:$I,MATCH($B234,POA_GC_2025!$A:$A,0)))</f>
        <v/>
      </c>
      <c r="R234" s="292" t="str">
        <f>IF($B234="","",INDEX(POA_GC_2025!$J:$J,MATCH($B234,POA_GC_2025!$A:$A,0)))</f>
        <v/>
      </c>
      <c r="S234" s="292" t="str">
        <f>IF($B234="","",INDEX(POA_GC_2025!$K:$K,MATCH($B234,POA_GC_2025!$A:$A,0)))</f>
        <v/>
      </c>
      <c r="T234" s="292" t="str">
        <f>IF($B234="","",INDEX(POA_GC_2025!$L:$L,MATCH($B234,POA_GC_2025!$A:$A,0)))</f>
        <v/>
      </c>
      <c r="U234" s="299">
        <f t="shared" si="18"/>
        <v>0</v>
      </c>
      <c r="V234" s="299">
        <f t="shared" si="19"/>
        <v>0</v>
      </c>
      <c r="W234" s="187"/>
      <c r="X234" s="187"/>
      <c r="Y234" s="312"/>
      <c r="Z234" s="187"/>
      <c r="AA234" s="309"/>
      <c r="AB234" s="187"/>
      <c r="AC234" s="187"/>
      <c r="AD234" s="187"/>
      <c r="AE234" s="311" t="str">
        <f>IF($B234="","",INDEX([18]POA_GC_2025!$CK:$CK,MATCH($B234,[18]POA_GC_2025!$A:$A,0)))</f>
        <v/>
      </c>
      <c r="AF234" s="311" t="str">
        <f>IF($B234="","",INDEX([18]POA_GC_2025!$CL:$CL,MATCH($B234,[18]POA_GC_2025!$A:$A,0)))</f>
        <v/>
      </c>
      <c r="AG234" s="319" t="str">
        <f>IF($B234="","",INDEX([18]POA_GC_2025!$CM:$CM,MATCH($B234,[18]POA_GC_2025!$A:$A,0)))</f>
        <v/>
      </c>
      <c r="AH234" s="316" t="str">
        <f>IF($B234="","",INDEX([18]POA_GC_2025!$B:$B,MATCH($B234,[18]POA_GC_2025!$A:$A,0)))</f>
        <v/>
      </c>
    </row>
    <row r="235" spans="1:34">
      <c r="A235" s="291"/>
      <c r="B235" s="3"/>
      <c r="C235" s="257"/>
      <c r="D235" s="290"/>
      <c r="E235" s="257"/>
      <c r="F235" s="290"/>
      <c r="G235" s="257"/>
      <c r="H235" s="289" t="str">
        <f>IF($B235="","",INDEX(POA_GC_2025!$O:$O,MATCH($B235,POA_GC_2025!$A:$A,0)))</f>
        <v/>
      </c>
      <c r="I235" s="292" t="str">
        <f>IF($B235="","",INDEX(POA_GC_2025!$C:$C,MATCH($B235,POA_GC_2025!$A:$A,0)))</f>
        <v/>
      </c>
      <c r="J235" s="293" t="str">
        <f>IF($B235="","",INDEX(POA_GC_2025!$B:$B,MATCH($B235,POA_GC_2025!$A:$A,0)))</f>
        <v/>
      </c>
      <c r="K235" s="294" t="str">
        <f>IF($B235="","",INDEX(POA_GC_2025!$E:$E,MATCH($B235,POA_GC_2025!$A:$A,0)))</f>
        <v/>
      </c>
      <c r="L235" s="293" t="str">
        <f>IF($B235="","",INDEX(POA_GC_2025!$W:$W,MATCH($B235,POA_GC_2025!$A:$A,0)))</f>
        <v/>
      </c>
      <c r="M235" s="293" t="str">
        <f>IF($B235="","",INDEX(POA_GC_2025!$F:$F,MATCH($B235,POA_GC_2025!$A:$A,0)))</f>
        <v/>
      </c>
      <c r="N235" s="293" t="str">
        <f>IF($B235="","",INDEX(POA_GC_2025!$V:$V,MATCH($B235,POA_GC_2025!$A:$A,0)))</f>
        <v/>
      </c>
      <c r="O235" s="293" t="str">
        <f>IF($B235="","",INDEX(POA_GC_2025!$W:$W,MATCH($B235,POA_GC_2025!$A:$A,0)))</f>
        <v/>
      </c>
      <c r="P235" s="292" t="str">
        <f>IF($B235="","",INDEX(POA_GC_2025!$H:$H,MATCH($B235,POA_GC_2025!$A:$A,0)))</f>
        <v/>
      </c>
      <c r="Q235" s="292" t="str">
        <f>IF($B235="","",INDEX(POA_GC_2025!$I:$I,MATCH($B235,POA_GC_2025!$A:$A,0)))</f>
        <v/>
      </c>
      <c r="R235" s="292" t="str">
        <f>IF($B235="","",INDEX(POA_GC_2025!$J:$J,MATCH($B235,POA_GC_2025!$A:$A,0)))</f>
        <v/>
      </c>
      <c r="S235" s="292" t="str">
        <f>IF($B235="","",INDEX(POA_GC_2025!$K:$K,MATCH($B235,POA_GC_2025!$A:$A,0)))</f>
        <v/>
      </c>
      <c r="T235" s="292" t="str">
        <f>IF($B235="","",INDEX(POA_GC_2025!$L:$L,MATCH($B235,POA_GC_2025!$A:$A,0)))</f>
        <v/>
      </c>
      <c r="U235" s="299">
        <f t="shared" si="18"/>
        <v>0</v>
      </c>
      <c r="V235" s="299">
        <f t="shared" si="19"/>
        <v>0</v>
      </c>
      <c r="W235" s="187"/>
      <c r="X235" s="187"/>
      <c r="Y235" s="312"/>
      <c r="Z235" s="187"/>
      <c r="AA235" s="309"/>
      <c r="AB235" s="187"/>
      <c r="AC235" s="187"/>
      <c r="AD235" s="187"/>
      <c r="AE235" s="311" t="str">
        <f>IF($B235="","",INDEX([18]POA_GC_2025!$CK:$CK,MATCH($B235,[18]POA_GC_2025!$A:$A,0)))</f>
        <v/>
      </c>
      <c r="AF235" s="311" t="str">
        <f>IF($B235="","",INDEX([18]POA_GC_2025!$CL:$CL,MATCH($B235,[18]POA_GC_2025!$A:$A,0)))</f>
        <v/>
      </c>
      <c r="AG235" s="319" t="str">
        <f>IF($B235="","",INDEX([18]POA_GC_2025!$CM:$CM,MATCH($B235,[18]POA_GC_2025!$A:$A,0)))</f>
        <v/>
      </c>
      <c r="AH235" s="316" t="str">
        <f>IF($B235="","",INDEX([18]POA_GC_2025!$B:$B,MATCH($B235,[18]POA_GC_2025!$A:$A,0)))</f>
        <v/>
      </c>
    </row>
    <row r="236" spans="1:34">
      <c r="A236" s="291"/>
      <c r="B236" s="320"/>
      <c r="C236" s="257"/>
      <c r="D236" s="290"/>
      <c r="E236" s="257"/>
      <c r="F236" s="290"/>
      <c r="G236" s="257"/>
      <c r="H236" s="289" t="str">
        <f>IF($B236="","",INDEX(POA_GC_2025!$O:$O,MATCH($B236,POA_GC_2025!$A:$A,0)))</f>
        <v/>
      </c>
      <c r="I236" s="292" t="str">
        <f>IF($B236="","",INDEX(POA_GC_2025!$C:$C,MATCH($B236,POA_GC_2025!$A:$A,0)))</f>
        <v/>
      </c>
      <c r="J236" s="293" t="str">
        <f>IF($B236="","",INDEX(POA_GC_2025!$B:$B,MATCH($B236,POA_GC_2025!$A:$A,0)))</f>
        <v/>
      </c>
      <c r="K236" s="294" t="str">
        <f>IF($B236="","",INDEX(POA_GC_2025!$E:$E,MATCH($B236,POA_GC_2025!$A:$A,0)))</f>
        <v/>
      </c>
      <c r="L236" s="293" t="str">
        <f>IF($B236="","",INDEX(POA_GC_2025!$W:$W,MATCH($B236,POA_GC_2025!$A:$A,0)))</f>
        <v/>
      </c>
      <c r="M236" s="293" t="str">
        <f>IF($B236="","",INDEX(POA_GC_2025!$F:$F,MATCH($B236,POA_GC_2025!$A:$A,0)))</f>
        <v/>
      </c>
      <c r="N236" s="293" t="str">
        <f>IF($B236="","",INDEX(POA_GC_2025!$V:$V,MATCH($B236,POA_GC_2025!$A:$A,0)))</f>
        <v/>
      </c>
      <c r="O236" s="293" t="str">
        <f>IF($B236="","",INDEX(POA_GC_2025!$W:$W,MATCH($B236,POA_GC_2025!$A:$A,0)))</f>
        <v/>
      </c>
      <c r="P236" s="292" t="str">
        <f>IF($B236="","",INDEX(POA_GC_2025!$H:$H,MATCH($B236,POA_GC_2025!$A:$A,0)))</f>
        <v/>
      </c>
      <c r="Q236" s="292" t="str">
        <f>IF($B236="","",INDEX(POA_GC_2025!$I:$I,MATCH($B236,POA_GC_2025!$A:$A,0)))</f>
        <v/>
      </c>
      <c r="R236" s="292" t="str">
        <f>IF($B236="","",INDEX(POA_GC_2025!$J:$J,MATCH($B236,POA_GC_2025!$A:$A,0)))</f>
        <v/>
      </c>
      <c r="S236" s="292" t="str">
        <f>IF($B236="","",INDEX(POA_GC_2025!$K:$K,MATCH($B236,POA_GC_2025!$A:$A,0)))</f>
        <v/>
      </c>
      <c r="T236" s="292" t="str">
        <f>IF($B236="","",INDEX(POA_GC_2025!$L:$L,MATCH($B236,POA_GC_2025!$A:$A,0)))</f>
        <v/>
      </c>
      <c r="U236" s="299">
        <f t="shared" si="18"/>
        <v>0</v>
      </c>
      <c r="V236" s="299">
        <f t="shared" si="19"/>
        <v>0</v>
      </c>
      <c r="W236" s="187"/>
      <c r="X236" s="187"/>
      <c r="Y236" s="312"/>
      <c r="Z236" s="187"/>
      <c r="AA236" s="309"/>
      <c r="AB236" s="187"/>
      <c r="AC236" s="187"/>
      <c r="AD236" s="187"/>
      <c r="AE236" s="311" t="str">
        <f>IF($B236="","",INDEX([18]POA_GC_2025!$CK:$CK,MATCH($B236,[18]POA_GC_2025!$A:$A,0)))</f>
        <v/>
      </c>
      <c r="AF236" s="311" t="str">
        <f>IF($B236="","",INDEX([18]POA_GC_2025!$CL:$CL,MATCH($B236,[18]POA_GC_2025!$A:$A,0)))</f>
        <v/>
      </c>
      <c r="AG236" s="319" t="str">
        <f>IF($B236="","",INDEX([18]POA_GC_2025!$CM:$CM,MATCH($B236,[18]POA_GC_2025!$A:$A,0)))</f>
        <v/>
      </c>
      <c r="AH236" s="316" t="str">
        <f>IF($B236="","",INDEX([18]POA_GC_2025!$B:$B,MATCH($B236,[18]POA_GC_2025!$A:$A,0)))</f>
        <v/>
      </c>
    </row>
    <row r="237" spans="1:34">
      <c r="A237" s="291"/>
      <c r="B237" s="320"/>
      <c r="C237" s="257"/>
      <c r="D237" s="290"/>
      <c r="E237" s="257"/>
      <c r="F237" s="290"/>
      <c r="G237" s="257"/>
      <c r="H237" s="289" t="str">
        <f>IF($B237="","",INDEX(POA_GC_2025!$O:$O,MATCH($B237,POA_GC_2025!$A:$A,0)))</f>
        <v/>
      </c>
      <c r="I237" s="292" t="str">
        <f>IF($B237="","",INDEX(POA_GC_2025!$C:$C,MATCH($B237,POA_GC_2025!$A:$A,0)))</f>
        <v/>
      </c>
      <c r="J237" s="293" t="str">
        <f>IF($B237="","",INDEX(POA_GC_2025!$B:$B,MATCH($B237,POA_GC_2025!$A:$A,0)))</f>
        <v/>
      </c>
      <c r="K237" s="294" t="str">
        <f>IF($B237="","",INDEX(POA_GC_2025!$E:$E,MATCH($B237,POA_GC_2025!$A:$A,0)))</f>
        <v/>
      </c>
      <c r="L237" s="293" t="str">
        <f>IF($B237="","",INDEX(POA_GC_2025!$W:$W,MATCH($B237,POA_GC_2025!$A:$A,0)))</f>
        <v/>
      </c>
      <c r="M237" s="293" t="str">
        <f>IF($B237="","",INDEX(POA_GC_2025!$F:$F,MATCH($B237,POA_GC_2025!$A:$A,0)))</f>
        <v/>
      </c>
      <c r="N237" s="293" t="str">
        <f>IF($B237="","",INDEX(POA_GC_2025!$V:$V,MATCH($B237,POA_GC_2025!$A:$A,0)))</f>
        <v/>
      </c>
      <c r="O237" s="293" t="str">
        <f>IF($B237="","",INDEX(POA_GC_2025!$W:$W,MATCH($B237,POA_GC_2025!$A:$A,0)))</f>
        <v/>
      </c>
      <c r="P237" s="292" t="str">
        <f>IF($B237="","",INDEX(POA_GC_2025!$H:$H,MATCH($B237,POA_GC_2025!$A:$A,0)))</f>
        <v/>
      </c>
      <c r="Q237" s="292" t="str">
        <f>IF($B237="","",INDEX(POA_GC_2025!$I:$I,MATCH($B237,POA_GC_2025!$A:$A,0)))</f>
        <v/>
      </c>
      <c r="R237" s="292" t="str">
        <f>IF($B237="","",INDEX(POA_GC_2025!$J:$J,MATCH($B237,POA_GC_2025!$A:$A,0)))</f>
        <v/>
      </c>
      <c r="S237" s="292" t="str">
        <f>IF($B237="","",INDEX(POA_GC_2025!$K:$K,MATCH($B237,POA_GC_2025!$A:$A,0)))</f>
        <v/>
      </c>
      <c r="T237" s="292" t="str">
        <f>IF($B237="","",INDEX(POA_GC_2025!$L:$L,MATCH($B237,POA_GC_2025!$A:$A,0)))</f>
        <v/>
      </c>
      <c r="U237" s="299">
        <f t="shared" si="18"/>
        <v>0</v>
      </c>
      <c r="V237" s="299">
        <f t="shared" si="19"/>
        <v>0</v>
      </c>
      <c r="W237" s="187"/>
      <c r="X237" s="187"/>
      <c r="Y237" s="312"/>
      <c r="Z237" s="187"/>
      <c r="AA237" s="309"/>
      <c r="AB237" s="187"/>
      <c r="AC237" s="187"/>
      <c r="AD237" s="187"/>
      <c r="AE237" s="311" t="str">
        <f>IF($B237="","",INDEX([18]POA_GC_2025!$CK:$CK,MATCH($B237,[18]POA_GC_2025!$A:$A,0)))</f>
        <v/>
      </c>
      <c r="AF237" s="311" t="str">
        <f>IF($B237="","",INDEX([18]POA_GC_2025!$CL:$CL,MATCH($B237,[18]POA_GC_2025!$A:$A,0)))</f>
        <v/>
      </c>
      <c r="AG237" s="319" t="str">
        <f>IF($B237="","",INDEX([18]POA_GC_2025!$CM:$CM,MATCH($B237,[18]POA_GC_2025!$A:$A,0)))</f>
        <v/>
      </c>
      <c r="AH237" s="316" t="str">
        <f>IF($B237="","",INDEX([18]POA_GC_2025!$B:$B,MATCH($B237,[18]POA_GC_2025!$A:$A,0)))</f>
        <v/>
      </c>
    </row>
    <row r="238" spans="1:34">
      <c r="A238" s="291"/>
      <c r="B238" s="3"/>
      <c r="C238" s="257"/>
      <c r="D238" s="290"/>
      <c r="E238" s="257"/>
      <c r="F238" s="290"/>
      <c r="G238" s="257"/>
      <c r="H238" s="289" t="str">
        <f>IF($B238="","",INDEX(POA_GC_2025!$O:$O,MATCH($B238,POA_GC_2025!$A:$A,0)))</f>
        <v/>
      </c>
      <c r="I238" s="292" t="str">
        <f>IF($B238="","",INDEX(POA_GC_2025!$C:$C,MATCH($B238,POA_GC_2025!$A:$A,0)))</f>
        <v/>
      </c>
      <c r="J238" s="293" t="str">
        <f>IF($B238="","",INDEX(POA_GC_2025!$B:$B,MATCH($B238,POA_GC_2025!$A:$A,0)))</f>
        <v/>
      </c>
      <c r="K238" s="294" t="str">
        <f>IF($B238="","",INDEX(POA_GC_2025!$E:$E,MATCH($B238,POA_GC_2025!$A:$A,0)))</f>
        <v/>
      </c>
      <c r="L238" s="293" t="str">
        <f>IF($B238="","",INDEX(POA_GC_2025!$W:$W,MATCH($B238,POA_GC_2025!$A:$A,0)))</f>
        <v/>
      </c>
      <c r="M238" s="293" t="str">
        <f>IF($B238="","",INDEX(POA_GC_2025!$F:$F,MATCH($B238,POA_GC_2025!$A:$A,0)))</f>
        <v/>
      </c>
      <c r="N238" s="293" t="str">
        <f>IF($B238="","",INDEX(POA_GC_2025!$V:$V,MATCH($B238,POA_GC_2025!$A:$A,0)))</f>
        <v/>
      </c>
      <c r="O238" s="293" t="str">
        <f>IF($B238="","",INDEX(POA_GC_2025!$W:$W,MATCH($B238,POA_GC_2025!$A:$A,0)))</f>
        <v/>
      </c>
      <c r="P238" s="292" t="str">
        <f>IF($B238="","",INDEX(POA_GC_2025!$H:$H,MATCH($B238,POA_GC_2025!$A:$A,0)))</f>
        <v/>
      </c>
      <c r="Q238" s="292" t="str">
        <f>IF($B238="","",INDEX(POA_GC_2025!$I:$I,MATCH($B238,POA_GC_2025!$A:$A,0)))</f>
        <v/>
      </c>
      <c r="R238" s="292" t="str">
        <f>IF($B238="","",INDEX(POA_GC_2025!$J:$J,MATCH($B238,POA_GC_2025!$A:$A,0)))</f>
        <v/>
      </c>
      <c r="S238" s="292" t="str">
        <f>IF($B238="","",INDEX(POA_GC_2025!$K:$K,MATCH($B238,POA_GC_2025!$A:$A,0)))</f>
        <v/>
      </c>
      <c r="T238" s="292" t="str">
        <f>IF($B238="","",INDEX(POA_GC_2025!$L:$L,MATCH($B238,POA_GC_2025!$A:$A,0)))</f>
        <v/>
      </c>
      <c r="U238" s="299">
        <f t="shared" si="18"/>
        <v>0</v>
      </c>
      <c r="V238" s="299">
        <f t="shared" si="19"/>
        <v>0</v>
      </c>
      <c r="W238" s="187"/>
      <c r="X238" s="187"/>
      <c r="Y238" s="312"/>
      <c r="Z238" s="187"/>
      <c r="AA238" s="309"/>
      <c r="AB238" s="187"/>
      <c r="AC238" s="187"/>
      <c r="AD238" s="187"/>
      <c r="AE238" s="311" t="str">
        <f>IF($B238="","",INDEX([18]POA_GC_2025!$CK:$CK,MATCH($B238,[18]POA_GC_2025!$A:$A,0)))</f>
        <v/>
      </c>
      <c r="AF238" s="311" t="str">
        <f>IF($B238="","",INDEX([18]POA_GC_2025!$CL:$CL,MATCH($B238,[18]POA_GC_2025!$A:$A,0)))</f>
        <v/>
      </c>
      <c r="AG238" s="319" t="str">
        <f>IF($B238="","",INDEX([18]POA_GC_2025!$CM:$CM,MATCH($B238,[18]POA_GC_2025!$A:$A,0)))</f>
        <v/>
      </c>
      <c r="AH238" s="316" t="str">
        <f>IF($B238="","",INDEX([18]POA_GC_2025!$B:$B,MATCH($B238,[18]POA_GC_2025!$A:$A,0)))</f>
        <v/>
      </c>
    </row>
    <row r="239" spans="1:34">
      <c r="A239" s="291"/>
      <c r="B239" s="320"/>
      <c r="C239" s="257"/>
      <c r="D239" s="290"/>
      <c r="E239" s="257"/>
      <c r="F239" s="290"/>
      <c r="G239" s="257"/>
      <c r="H239" s="289" t="str">
        <f>IF($B239="","",INDEX(POA_GC_2025!$O:$O,MATCH($B239,POA_GC_2025!$A:$A,0)))</f>
        <v/>
      </c>
      <c r="I239" s="292" t="str">
        <f>IF($B239="","",INDEX(POA_GC_2025!$C:$C,MATCH($B239,POA_GC_2025!$A:$A,0)))</f>
        <v/>
      </c>
      <c r="J239" s="293" t="str">
        <f>IF($B239="","",INDEX(POA_GC_2025!$B:$B,MATCH($B239,POA_GC_2025!$A:$A,0)))</f>
        <v/>
      </c>
      <c r="K239" s="294" t="str">
        <f>IF($B239="","",INDEX(POA_GC_2025!$E:$E,MATCH($B239,POA_GC_2025!$A:$A,0)))</f>
        <v/>
      </c>
      <c r="L239" s="293" t="str">
        <f>IF($B239="","",INDEX(POA_GC_2025!$W:$W,MATCH($B239,POA_GC_2025!$A:$A,0)))</f>
        <v/>
      </c>
      <c r="M239" s="293" t="str">
        <f>IF($B239="","",INDEX(POA_GC_2025!$F:$F,MATCH($B239,POA_GC_2025!$A:$A,0)))</f>
        <v/>
      </c>
      <c r="N239" s="293" t="str">
        <f>IF($B239="","",INDEX(POA_GC_2025!$V:$V,MATCH($B239,POA_GC_2025!$A:$A,0)))</f>
        <v/>
      </c>
      <c r="O239" s="293" t="str">
        <f>IF($B239="","",INDEX(POA_GC_2025!$W:$W,MATCH($B239,POA_GC_2025!$A:$A,0)))</f>
        <v/>
      </c>
      <c r="P239" s="292" t="str">
        <f>IF($B239="","",INDEX(POA_GC_2025!$H:$H,MATCH($B239,POA_GC_2025!$A:$A,0)))</f>
        <v/>
      </c>
      <c r="Q239" s="292" t="str">
        <f>IF($B239="","",INDEX(POA_GC_2025!$I:$I,MATCH($B239,POA_GC_2025!$A:$A,0)))</f>
        <v/>
      </c>
      <c r="R239" s="292" t="str">
        <f>IF($B239="","",INDEX(POA_GC_2025!$J:$J,MATCH($B239,POA_GC_2025!$A:$A,0)))</f>
        <v/>
      </c>
      <c r="S239" s="292" t="str">
        <f>IF($B239="","",INDEX(POA_GC_2025!$K:$K,MATCH($B239,POA_GC_2025!$A:$A,0)))</f>
        <v/>
      </c>
      <c r="T239" s="292" t="str">
        <f>IF($B239="","",INDEX(POA_GC_2025!$L:$L,MATCH($B239,POA_GC_2025!$A:$A,0)))</f>
        <v/>
      </c>
      <c r="U239" s="299">
        <f t="shared" si="18"/>
        <v>0</v>
      </c>
      <c r="V239" s="299">
        <f t="shared" si="19"/>
        <v>0</v>
      </c>
      <c r="W239" s="187"/>
      <c r="X239" s="187"/>
      <c r="Y239" s="312"/>
      <c r="Z239" s="187"/>
      <c r="AA239" s="309"/>
      <c r="AB239" s="187"/>
      <c r="AC239" s="187"/>
      <c r="AD239" s="187"/>
      <c r="AE239" s="311" t="str">
        <f>IF($B239="","",INDEX([18]POA_GC_2025!$CK:$CK,MATCH($B239,[18]POA_GC_2025!$A:$A,0)))</f>
        <v/>
      </c>
      <c r="AF239" s="311" t="str">
        <f>IF($B239="","",INDEX([18]POA_GC_2025!$CL:$CL,MATCH($B239,[18]POA_GC_2025!$A:$A,0)))</f>
        <v/>
      </c>
      <c r="AG239" s="319" t="str">
        <f>IF($B239="","",INDEX([18]POA_GC_2025!$CM:$CM,MATCH($B239,[18]POA_GC_2025!$A:$A,0)))</f>
        <v/>
      </c>
      <c r="AH239" s="316" t="str">
        <f>IF($B239="","",INDEX([18]POA_GC_2025!$B:$B,MATCH($B239,[18]POA_GC_2025!$A:$A,0)))</f>
        <v/>
      </c>
    </row>
    <row r="240" spans="1:34">
      <c r="A240" s="291"/>
      <c r="B240" s="320"/>
      <c r="C240" s="257"/>
      <c r="D240" s="290"/>
      <c r="E240" s="257"/>
      <c r="F240" s="290"/>
      <c r="G240" s="257"/>
      <c r="H240" s="289" t="str">
        <f>IF($B240="","",INDEX(POA_GC_2025!$O:$O,MATCH($B240,POA_GC_2025!$A:$A,0)))</f>
        <v/>
      </c>
      <c r="I240" s="292" t="str">
        <f>IF($B240="","",INDEX(POA_GC_2025!$C:$C,MATCH($B240,POA_GC_2025!$A:$A,0)))</f>
        <v/>
      </c>
      <c r="J240" s="293" t="str">
        <f>IF($B240="","",INDEX(POA_GC_2025!$B:$B,MATCH($B240,POA_GC_2025!$A:$A,0)))</f>
        <v/>
      </c>
      <c r="K240" s="294" t="str">
        <f>IF($B240="","",INDEX(POA_GC_2025!$E:$E,MATCH($B240,POA_GC_2025!$A:$A,0)))</f>
        <v/>
      </c>
      <c r="L240" s="293" t="str">
        <f>IF($B240="","",INDEX(POA_GC_2025!$W:$W,MATCH($B240,POA_GC_2025!$A:$A,0)))</f>
        <v/>
      </c>
      <c r="M240" s="293" t="str">
        <f>IF($B240="","",INDEX(POA_GC_2025!$F:$F,MATCH($B240,POA_GC_2025!$A:$A,0)))</f>
        <v/>
      </c>
      <c r="N240" s="293" t="str">
        <f>IF($B240="","",INDEX(POA_GC_2025!$V:$V,MATCH($B240,POA_GC_2025!$A:$A,0)))</f>
        <v/>
      </c>
      <c r="O240" s="293" t="str">
        <f>IF($B240="","",INDEX(POA_GC_2025!$W:$W,MATCH($B240,POA_GC_2025!$A:$A,0)))</f>
        <v/>
      </c>
      <c r="P240" s="292" t="str">
        <f>IF($B240="","",INDEX(POA_GC_2025!$H:$H,MATCH($B240,POA_GC_2025!$A:$A,0)))</f>
        <v/>
      </c>
      <c r="Q240" s="292" t="str">
        <f>IF($B240="","",INDEX(POA_GC_2025!$I:$I,MATCH($B240,POA_GC_2025!$A:$A,0)))</f>
        <v/>
      </c>
      <c r="R240" s="292" t="str">
        <f>IF($B240="","",INDEX(POA_GC_2025!$J:$J,MATCH($B240,POA_GC_2025!$A:$A,0)))</f>
        <v/>
      </c>
      <c r="S240" s="292" t="str">
        <f>IF($B240="","",INDEX(POA_GC_2025!$K:$K,MATCH($B240,POA_GC_2025!$A:$A,0)))</f>
        <v/>
      </c>
      <c r="T240" s="292" t="str">
        <f>IF($B240="","",INDEX(POA_GC_2025!$L:$L,MATCH($B240,POA_GC_2025!$A:$A,0)))</f>
        <v/>
      </c>
      <c r="U240" s="299">
        <f t="shared" si="18"/>
        <v>0</v>
      </c>
      <c r="V240" s="299">
        <f t="shared" si="19"/>
        <v>0</v>
      </c>
      <c r="W240" s="187"/>
      <c r="X240" s="187"/>
      <c r="Y240" s="312"/>
      <c r="Z240" s="187"/>
      <c r="AA240" s="309"/>
      <c r="AB240" s="187"/>
      <c r="AC240" s="187"/>
      <c r="AD240" s="187"/>
      <c r="AE240" s="311" t="str">
        <f>IF($B240="","",INDEX([18]POA_GC_2025!$CK:$CK,MATCH($B240,[18]POA_GC_2025!$A:$A,0)))</f>
        <v/>
      </c>
      <c r="AF240" s="311" t="str">
        <f>IF($B240="","",INDEX([18]POA_GC_2025!$CL:$CL,MATCH($B240,[18]POA_GC_2025!$A:$A,0)))</f>
        <v/>
      </c>
      <c r="AG240" s="319" t="str">
        <f>IF($B240="","",INDEX([18]POA_GC_2025!$CM:$CM,MATCH($B240,[18]POA_GC_2025!$A:$A,0)))</f>
        <v/>
      </c>
      <c r="AH240" s="316" t="str">
        <f>IF($B240="","",INDEX([18]POA_GC_2025!$B:$B,MATCH($B240,[18]POA_GC_2025!$A:$A,0)))</f>
        <v/>
      </c>
    </row>
    <row r="241" spans="1:34">
      <c r="A241" s="291"/>
      <c r="B241" s="320"/>
      <c r="C241" s="257"/>
      <c r="D241" s="290"/>
      <c r="E241" s="257"/>
      <c r="F241" s="290"/>
      <c r="G241" s="257"/>
      <c r="H241" s="289" t="str">
        <f>IF($B241="","",INDEX(POA_GC_2025!$O:$O,MATCH($B241,POA_GC_2025!$A:$A,0)))</f>
        <v/>
      </c>
      <c r="I241" s="292" t="str">
        <f>IF($B241="","",INDEX(POA_GC_2025!$C:$C,MATCH($B241,POA_GC_2025!$A:$A,0)))</f>
        <v/>
      </c>
      <c r="J241" s="293" t="str">
        <f>IF($B241="","",INDEX(POA_GC_2025!$B:$B,MATCH($B241,POA_GC_2025!$A:$A,0)))</f>
        <v/>
      </c>
      <c r="K241" s="294" t="str">
        <f>IF($B241="","",INDEX(POA_GC_2025!$E:$E,MATCH($B241,POA_GC_2025!$A:$A,0)))</f>
        <v/>
      </c>
      <c r="L241" s="293" t="str">
        <f>IF($B241="","",INDEX(POA_GC_2025!$W:$W,MATCH($B241,POA_GC_2025!$A:$A,0)))</f>
        <v/>
      </c>
      <c r="M241" s="293" t="str">
        <f>IF($B241="","",INDEX(POA_GC_2025!$F:$F,MATCH($B241,POA_GC_2025!$A:$A,0)))</f>
        <v/>
      </c>
      <c r="N241" s="293" t="str">
        <f>IF($B241="","",INDEX(POA_GC_2025!$V:$V,MATCH($B241,POA_GC_2025!$A:$A,0)))</f>
        <v/>
      </c>
      <c r="O241" s="293" t="str">
        <f>IF($B241="","",INDEX(POA_GC_2025!$W:$W,MATCH($B241,POA_GC_2025!$A:$A,0)))</f>
        <v/>
      </c>
      <c r="P241" s="292" t="str">
        <f>IF($B241="","",INDEX(POA_GC_2025!$H:$H,MATCH($B241,POA_GC_2025!$A:$A,0)))</f>
        <v/>
      </c>
      <c r="Q241" s="292" t="str">
        <f>IF($B241="","",INDEX(POA_GC_2025!$I:$I,MATCH($B241,POA_GC_2025!$A:$A,0)))</f>
        <v/>
      </c>
      <c r="R241" s="292" t="str">
        <f>IF($B241="","",INDEX(POA_GC_2025!$J:$J,MATCH($B241,POA_GC_2025!$A:$A,0)))</f>
        <v/>
      </c>
      <c r="S241" s="292" t="str">
        <f>IF($B241="","",INDEX(POA_GC_2025!$K:$K,MATCH($B241,POA_GC_2025!$A:$A,0)))</f>
        <v/>
      </c>
      <c r="T241" s="292" t="str">
        <f>IF($B241="","",INDEX(POA_GC_2025!$L:$L,MATCH($B241,POA_GC_2025!$A:$A,0)))</f>
        <v/>
      </c>
      <c r="U241" s="299">
        <f t="shared" si="18"/>
        <v>0</v>
      </c>
      <c r="V241" s="299">
        <f t="shared" si="19"/>
        <v>0</v>
      </c>
      <c r="W241" s="187"/>
      <c r="X241" s="187"/>
      <c r="Y241" s="312"/>
      <c r="Z241" s="187"/>
      <c r="AA241" s="309"/>
      <c r="AB241" s="187"/>
      <c r="AC241" s="187"/>
      <c r="AD241" s="187"/>
      <c r="AE241" s="311" t="str">
        <f>IF($B241="","",INDEX([18]POA_GC_2025!$CK:$CK,MATCH($B241,[18]POA_GC_2025!$A:$A,0)))</f>
        <v/>
      </c>
      <c r="AF241" s="311" t="str">
        <f>IF($B241="","",INDEX([18]POA_GC_2025!$CL:$CL,MATCH($B241,[18]POA_GC_2025!$A:$A,0)))</f>
        <v/>
      </c>
      <c r="AG241" s="319" t="str">
        <f>IF($B241="","",INDEX([18]POA_GC_2025!$CM:$CM,MATCH($B241,[18]POA_GC_2025!$A:$A,0)))</f>
        <v/>
      </c>
      <c r="AH241" s="316" t="str">
        <f>IF($B241="","",INDEX([18]POA_GC_2025!$B:$B,MATCH($B241,[18]POA_GC_2025!$A:$A,0)))</f>
        <v/>
      </c>
    </row>
    <row r="242" spans="1:34">
      <c r="A242" s="291"/>
      <c r="B242" s="320"/>
      <c r="C242" s="257"/>
      <c r="D242" s="290"/>
      <c r="E242" s="257"/>
      <c r="F242" s="290"/>
      <c r="G242" s="257"/>
      <c r="H242" s="289" t="str">
        <f>IF($B242="","",INDEX(POA_GC_2025!$O:$O,MATCH($B242,POA_GC_2025!$A:$A,0)))</f>
        <v/>
      </c>
      <c r="I242" s="292" t="str">
        <f>IF($B242="","",INDEX(POA_GC_2025!$C:$C,MATCH($B242,POA_GC_2025!$A:$A,0)))</f>
        <v/>
      </c>
      <c r="J242" s="293" t="str">
        <f>IF($B242="","",INDEX(POA_GC_2025!$B:$B,MATCH($B242,POA_GC_2025!$A:$A,0)))</f>
        <v/>
      </c>
      <c r="K242" s="294" t="str">
        <f>IF($B242="","",INDEX(POA_GC_2025!$E:$E,MATCH($B242,POA_GC_2025!$A:$A,0)))</f>
        <v/>
      </c>
      <c r="L242" s="293" t="str">
        <f>IF($B242="","",INDEX(POA_GC_2025!$W:$W,MATCH($B242,POA_GC_2025!$A:$A,0)))</f>
        <v/>
      </c>
      <c r="M242" s="293" t="str">
        <f>IF($B242="","",INDEX(POA_GC_2025!$F:$F,MATCH($B242,POA_GC_2025!$A:$A,0)))</f>
        <v/>
      </c>
      <c r="N242" s="293" t="str">
        <f>IF($B242="","",INDEX(POA_GC_2025!$V:$V,MATCH($B242,POA_GC_2025!$A:$A,0)))</f>
        <v/>
      </c>
      <c r="O242" s="293" t="str">
        <f>IF($B242="","",INDEX(POA_GC_2025!$W:$W,MATCH($B242,POA_GC_2025!$A:$A,0)))</f>
        <v/>
      </c>
      <c r="P242" s="292" t="str">
        <f>IF($B242="","",INDEX(POA_GC_2025!$H:$H,MATCH($B242,POA_GC_2025!$A:$A,0)))</f>
        <v/>
      </c>
      <c r="Q242" s="292" t="str">
        <f>IF($B242="","",INDEX(POA_GC_2025!$I:$I,MATCH($B242,POA_GC_2025!$A:$A,0)))</f>
        <v/>
      </c>
      <c r="R242" s="292" t="str">
        <f>IF($B242="","",INDEX(POA_GC_2025!$J:$J,MATCH($B242,POA_GC_2025!$A:$A,0)))</f>
        <v/>
      </c>
      <c r="S242" s="292" t="str">
        <f>IF($B242="","",INDEX(POA_GC_2025!$K:$K,MATCH($B242,POA_GC_2025!$A:$A,0)))</f>
        <v/>
      </c>
      <c r="T242" s="292" t="str">
        <f>IF($B242="","",INDEX(POA_GC_2025!$L:$L,MATCH($B242,POA_GC_2025!$A:$A,0)))</f>
        <v/>
      </c>
      <c r="U242" s="299">
        <f t="shared" si="18"/>
        <v>0</v>
      </c>
      <c r="V242" s="299">
        <f t="shared" si="19"/>
        <v>0</v>
      </c>
      <c r="W242" s="187"/>
      <c r="X242" s="187"/>
      <c r="Y242" s="312"/>
      <c r="Z242" s="187"/>
      <c r="AA242" s="309"/>
      <c r="AB242" s="187"/>
      <c r="AC242" s="187"/>
      <c r="AD242" s="187"/>
      <c r="AE242" s="311" t="str">
        <f>IF($B242="","",INDEX([18]POA_GC_2025!$CK:$CK,MATCH($B242,[18]POA_GC_2025!$A:$A,0)))</f>
        <v/>
      </c>
      <c r="AF242" s="311" t="str">
        <f>IF($B242="","",INDEX([18]POA_GC_2025!$CL:$CL,MATCH($B242,[18]POA_GC_2025!$A:$A,0)))</f>
        <v/>
      </c>
      <c r="AG242" s="319" t="str">
        <f>IF($B242="","",INDEX([18]POA_GC_2025!$CM:$CM,MATCH($B242,[18]POA_GC_2025!$A:$A,0)))</f>
        <v/>
      </c>
      <c r="AH242" s="316" t="str">
        <f>IF($B242="","",INDEX([18]POA_GC_2025!$B:$B,MATCH($B242,[18]POA_GC_2025!$A:$A,0)))</f>
        <v/>
      </c>
    </row>
    <row r="243" spans="1:34">
      <c r="A243" s="291"/>
      <c r="B243" s="320"/>
      <c r="C243" s="257"/>
      <c r="D243" s="290"/>
      <c r="E243" s="257"/>
      <c r="F243" s="290"/>
      <c r="G243" s="257"/>
      <c r="H243" s="289" t="str">
        <f>IF($B243="","",INDEX(POA_GC_2025!$O:$O,MATCH($B243,POA_GC_2025!$A:$A,0)))</f>
        <v/>
      </c>
      <c r="I243" s="292" t="str">
        <f>IF($B243="","",INDEX(POA_GC_2025!$C:$C,MATCH($B243,POA_GC_2025!$A:$A,0)))</f>
        <v/>
      </c>
      <c r="J243" s="293" t="str">
        <f>IF($B243="","",INDEX(POA_GC_2025!$B:$B,MATCH($B243,POA_GC_2025!$A:$A,0)))</f>
        <v/>
      </c>
      <c r="K243" s="294" t="str">
        <f>IF($B243="","",INDEX(POA_GC_2025!$E:$E,MATCH($B243,POA_GC_2025!$A:$A,0)))</f>
        <v/>
      </c>
      <c r="L243" s="293" t="str">
        <f>IF($B243="","",INDEX(POA_GC_2025!$W:$W,MATCH($B243,POA_GC_2025!$A:$A,0)))</f>
        <v/>
      </c>
      <c r="M243" s="293" t="str">
        <f>IF($B243="","",INDEX(POA_GC_2025!$F:$F,MATCH($B243,POA_GC_2025!$A:$A,0)))</f>
        <v/>
      </c>
      <c r="N243" s="293" t="str">
        <f>IF($B243="","",INDEX(POA_GC_2025!$V:$V,MATCH($B243,POA_GC_2025!$A:$A,0)))</f>
        <v/>
      </c>
      <c r="O243" s="293" t="str">
        <f>IF($B243="","",INDEX(POA_GC_2025!$W:$W,MATCH($B243,POA_GC_2025!$A:$A,0)))</f>
        <v/>
      </c>
      <c r="P243" s="292" t="str">
        <f>IF($B243="","",INDEX(POA_GC_2025!$H:$H,MATCH($B243,POA_GC_2025!$A:$A,0)))</f>
        <v/>
      </c>
      <c r="Q243" s="292" t="str">
        <f>IF($B243="","",INDEX(POA_GC_2025!$I:$I,MATCH($B243,POA_GC_2025!$A:$A,0)))</f>
        <v/>
      </c>
      <c r="R243" s="292" t="str">
        <f>IF($B243="","",INDEX(POA_GC_2025!$J:$J,MATCH($B243,POA_GC_2025!$A:$A,0)))</f>
        <v/>
      </c>
      <c r="S243" s="292" t="str">
        <f>IF($B243="","",INDEX(POA_GC_2025!$K:$K,MATCH($B243,POA_GC_2025!$A:$A,0)))</f>
        <v/>
      </c>
      <c r="T243" s="292" t="str">
        <f>IF($B243="","",INDEX(POA_GC_2025!$L:$L,MATCH($B243,POA_GC_2025!$A:$A,0)))</f>
        <v/>
      </c>
      <c r="U243" s="299">
        <f t="shared" si="18"/>
        <v>0</v>
      </c>
      <c r="V243" s="299">
        <f t="shared" si="19"/>
        <v>0</v>
      </c>
      <c r="W243" s="187"/>
      <c r="X243" s="187"/>
      <c r="Y243" s="312"/>
      <c r="Z243" s="187"/>
      <c r="AA243" s="309"/>
      <c r="AB243" s="187"/>
      <c r="AC243" s="187"/>
      <c r="AD243" s="187"/>
      <c r="AE243" s="311" t="str">
        <f>IF($B243="","",INDEX([18]POA_GC_2025!$CK:$CK,MATCH($B243,[18]POA_GC_2025!$A:$A,0)))</f>
        <v/>
      </c>
      <c r="AF243" s="311" t="str">
        <f>IF($B243="","",INDEX([18]POA_GC_2025!$CL:$CL,MATCH($B243,[18]POA_GC_2025!$A:$A,0)))</f>
        <v/>
      </c>
      <c r="AG243" s="319" t="str">
        <f>IF($B243="","",INDEX([18]POA_GC_2025!$CM:$CM,MATCH($B243,[18]POA_GC_2025!$A:$A,0)))</f>
        <v/>
      </c>
      <c r="AH243" s="316" t="str">
        <f>IF($B243="","",INDEX([18]POA_GC_2025!$B:$B,MATCH($B243,[18]POA_GC_2025!$A:$A,0)))</f>
        <v/>
      </c>
    </row>
    <row r="244" spans="1:34">
      <c r="A244" s="291"/>
      <c r="B244" s="320"/>
      <c r="C244" s="257"/>
      <c r="D244" s="290"/>
      <c r="E244" s="257"/>
      <c r="F244" s="290"/>
      <c r="G244" s="257"/>
      <c r="H244" s="289" t="str">
        <f>IF($B244="","",INDEX(POA_GC_2025!$O:$O,MATCH($B244,POA_GC_2025!$A:$A,0)))</f>
        <v/>
      </c>
      <c r="I244" s="292" t="str">
        <f>IF($B244="","",INDEX(POA_GC_2025!$C:$C,MATCH($B244,POA_GC_2025!$A:$A,0)))</f>
        <v/>
      </c>
      <c r="J244" s="293" t="str">
        <f>IF($B244="","",INDEX(POA_GC_2025!$B:$B,MATCH($B244,POA_GC_2025!$A:$A,0)))</f>
        <v/>
      </c>
      <c r="K244" s="294" t="str">
        <f>IF($B244="","",INDEX(POA_GC_2025!$E:$E,MATCH($B244,POA_GC_2025!$A:$A,0)))</f>
        <v/>
      </c>
      <c r="L244" s="293" t="str">
        <f>IF($B244="","",INDEX(POA_GC_2025!$W:$W,MATCH($B244,POA_GC_2025!$A:$A,0)))</f>
        <v/>
      </c>
      <c r="M244" s="293" t="str">
        <f>IF($B244="","",INDEX(POA_GC_2025!$F:$F,MATCH($B244,POA_GC_2025!$A:$A,0)))</f>
        <v/>
      </c>
      <c r="N244" s="293" t="str">
        <f>IF($B244="","",INDEX(POA_GC_2025!$V:$V,MATCH($B244,POA_GC_2025!$A:$A,0)))</f>
        <v/>
      </c>
      <c r="O244" s="293" t="str">
        <f>IF($B244="","",INDEX(POA_GC_2025!$W:$W,MATCH($B244,POA_GC_2025!$A:$A,0)))</f>
        <v/>
      </c>
      <c r="P244" s="292" t="str">
        <f>IF($B244="","",INDEX(POA_GC_2025!$H:$H,MATCH($B244,POA_GC_2025!$A:$A,0)))</f>
        <v/>
      </c>
      <c r="Q244" s="292" t="str">
        <f>IF($B244="","",INDEX(POA_GC_2025!$I:$I,MATCH($B244,POA_GC_2025!$A:$A,0)))</f>
        <v/>
      </c>
      <c r="R244" s="292" t="str">
        <f>IF($B244="","",INDEX(POA_GC_2025!$J:$J,MATCH($B244,POA_GC_2025!$A:$A,0)))</f>
        <v/>
      </c>
      <c r="S244" s="292" t="str">
        <f>IF($B244="","",INDEX(POA_GC_2025!$K:$K,MATCH($B244,POA_GC_2025!$A:$A,0)))</f>
        <v/>
      </c>
      <c r="T244" s="292" t="str">
        <f>IF($B244="","",INDEX(POA_GC_2025!$L:$L,MATCH($B244,POA_GC_2025!$A:$A,0)))</f>
        <v/>
      </c>
      <c r="U244" s="299">
        <f t="shared" si="18"/>
        <v>0</v>
      </c>
      <c r="V244" s="299">
        <f t="shared" si="19"/>
        <v>0</v>
      </c>
      <c r="W244" s="187"/>
      <c r="X244" s="187"/>
      <c r="Y244" s="312"/>
      <c r="Z244" s="187"/>
      <c r="AA244" s="309"/>
      <c r="AB244" s="187"/>
      <c r="AC244" s="187"/>
      <c r="AD244" s="187"/>
      <c r="AE244" s="311" t="str">
        <f>IF($B244="","",INDEX([18]POA_GC_2025!$CK:$CK,MATCH($B244,[18]POA_GC_2025!$A:$A,0)))</f>
        <v/>
      </c>
      <c r="AF244" s="311" t="str">
        <f>IF($B244="","",INDEX([18]POA_GC_2025!$CL:$CL,MATCH($B244,[18]POA_GC_2025!$A:$A,0)))</f>
        <v/>
      </c>
      <c r="AG244" s="319" t="str">
        <f>IF($B244="","",INDEX([18]POA_GC_2025!$CM:$CM,MATCH($B244,[18]POA_GC_2025!$A:$A,0)))</f>
        <v/>
      </c>
      <c r="AH244" s="316" t="str">
        <f>IF($B244="","",INDEX([18]POA_GC_2025!$B:$B,MATCH($B244,[18]POA_GC_2025!$A:$A,0)))</f>
        <v/>
      </c>
    </row>
    <row r="245" spans="1:34">
      <c r="A245" s="291"/>
      <c r="B245" s="3"/>
      <c r="C245" s="257"/>
      <c r="D245" s="290"/>
      <c r="E245" s="257"/>
      <c r="F245" s="290"/>
      <c r="G245" s="257"/>
      <c r="H245" s="289" t="str">
        <f>IF($B245="","",INDEX(POA_GC_2025!$O:$O,MATCH($B245,POA_GC_2025!$A:$A,0)))</f>
        <v/>
      </c>
      <c r="I245" s="292" t="str">
        <f>IF($B245="","",INDEX(POA_GC_2025!$C:$C,MATCH($B245,POA_GC_2025!$A:$A,0)))</f>
        <v/>
      </c>
      <c r="J245" s="293" t="str">
        <f>IF($B245="","",INDEX(POA_GC_2025!$B:$B,MATCH($B245,POA_GC_2025!$A:$A,0)))</f>
        <v/>
      </c>
      <c r="K245" s="294" t="str">
        <f>IF($B245="","",INDEX(POA_GC_2025!$E:$E,MATCH($B245,POA_GC_2025!$A:$A,0)))</f>
        <v/>
      </c>
      <c r="L245" s="293" t="str">
        <f>IF($B245="","",INDEX(POA_GC_2025!$W:$W,MATCH($B245,POA_GC_2025!$A:$A,0)))</f>
        <v/>
      </c>
      <c r="M245" s="293" t="str">
        <f>IF($B245="","",INDEX(POA_GC_2025!$F:$F,MATCH($B245,POA_GC_2025!$A:$A,0)))</f>
        <v/>
      </c>
      <c r="N245" s="293" t="str">
        <f>IF($B245="","",INDEX(POA_GC_2025!$V:$V,MATCH($B245,POA_GC_2025!$A:$A,0)))</f>
        <v/>
      </c>
      <c r="O245" s="293" t="str">
        <f>IF($B245="","",INDEX(POA_GC_2025!$W:$W,MATCH($B245,POA_GC_2025!$A:$A,0)))</f>
        <v/>
      </c>
      <c r="P245" s="292" t="str">
        <f>IF($B245="","",INDEX(POA_GC_2025!$H:$H,MATCH($B245,POA_GC_2025!$A:$A,0)))</f>
        <v/>
      </c>
      <c r="Q245" s="292" t="str">
        <f>IF($B245="","",INDEX(POA_GC_2025!$I:$I,MATCH($B245,POA_GC_2025!$A:$A,0)))</f>
        <v/>
      </c>
      <c r="R245" s="292" t="str">
        <f>IF($B245="","",INDEX(POA_GC_2025!$J:$J,MATCH($B245,POA_GC_2025!$A:$A,0)))</f>
        <v/>
      </c>
      <c r="S245" s="292" t="str">
        <f>IF($B245="","",INDEX(POA_GC_2025!$K:$K,MATCH($B245,POA_GC_2025!$A:$A,0)))</f>
        <v/>
      </c>
      <c r="T245" s="292" t="str">
        <f>IF($B245="","",INDEX(POA_GC_2025!$L:$L,MATCH($B245,POA_GC_2025!$A:$A,0)))</f>
        <v/>
      </c>
      <c r="U245" s="299">
        <f t="shared" si="18"/>
        <v>0</v>
      </c>
      <c r="V245" s="299">
        <f t="shared" si="19"/>
        <v>0</v>
      </c>
      <c r="W245" s="187"/>
      <c r="X245" s="187"/>
      <c r="Y245" s="312"/>
      <c r="Z245" s="187"/>
      <c r="AA245" s="309"/>
      <c r="AB245" s="187"/>
      <c r="AC245" s="187"/>
      <c r="AD245" s="187"/>
      <c r="AE245" s="311" t="str">
        <f>IF($B245="","",INDEX([18]POA_GC_2025!$CK:$CK,MATCH($B245,[18]POA_GC_2025!$A:$A,0)))</f>
        <v/>
      </c>
      <c r="AF245" s="311" t="str">
        <f>IF($B245="","",INDEX([18]POA_GC_2025!$CL:$CL,MATCH($B245,[18]POA_GC_2025!$A:$A,0)))</f>
        <v/>
      </c>
      <c r="AG245" s="319" t="str">
        <f>IF($B245="","",INDEX([18]POA_GC_2025!$CM:$CM,MATCH($B245,[18]POA_GC_2025!$A:$A,0)))</f>
        <v/>
      </c>
      <c r="AH245" s="316" t="str">
        <f>IF($B245="","",INDEX([18]POA_GC_2025!$B:$B,MATCH($B245,[18]POA_GC_2025!$A:$A,0)))</f>
        <v/>
      </c>
    </row>
    <row r="246" spans="1:34">
      <c r="A246" s="291"/>
      <c r="B246" s="320"/>
      <c r="C246" s="257"/>
      <c r="D246" s="290"/>
      <c r="E246" s="257"/>
      <c r="F246" s="290"/>
      <c r="G246" s="257"/>
      <c r="H246" s="289" t="str">
        <f>IF($B246="","",INDEX(POA_GC_2025!$O:$O,MATCH($B246,POA_GC_2025!$A:$A,0)))</f>
        <v/>
      </c>
      <c r="I246" s="292" t="str">
        <f>IF($B246="","",INDEX(POA_GC_2025!$C:$C,MATCH($B246,POA_GC_2025!$A:$A,0)))</f>
        <v/>
      </c>
      <c r="J246" s="293" t="str">
        <f>IF($B246="","",INDEX(POA_GC_2025!$B:$B,MATCH($B246,POA_GC_2025!$A:$A,0)))</f>
        <v/>
      </c>
      <c r="K246" s="294" t="str">
        <f>IF($B246="","",INDEX(POA_GC_2025!$E:$E,MATCH($B246,POA_GC_2025!$A:$A,0)))</f>
        <v/>
      </c>
      <c r="L246" s="293" t="str">
        <f>IF($B246="","",INDEX(POA_GC_2025!$W:$W,MATCH($B246,POA_GC_2025!$A:$A,0)))</f>
        <v/>
      </c>
      <c r="M246" s="293" t="str">
        <f>IF($B246="","",INDEX(POA_GC_2025!$F:$F,MATCH($B246,POA_GC_2025!$A:$A,0)))</f>
        <v/>
      </c>
      <c r="N246" s="293" t="str">
        <f>IF($B246="","",INDEX(POA_GC_2025!$V:$V,MATCH($B246,POA_GC_2025!$A:$A,0)))</f>
        <v/>
      </c>
      <c r="O246" s="293" t="str">
        <f>IF($B246="","",INDEX(POA_GC_2025!$W:$W,MATCH($B246,POA_GC_2025!$A:$A,0)))</f>
        <v/>
      </c>
      <c r="P246" s="292" t="str">
        <f>IF($B246="","",INDEX(POA_GC_2025!$H:$H,MATCH($B246,POA_GC_2025!$A:$A,0)))</f>
        <v/>
      </c>
      <c r="Q246" s="292" t="str">
        <f>IF($B246="","",INDEX(POA_GC_2025!$I:$I,MATCH($B246,POA_GC_2025!$A:$A,0)))</f>
        <v/>
      </c>
      <c r="R246" s="292" t="str">
        <f>IF($B246="","",INDEX(POA_GC_2025!$J:$J,MATCH($B246,POA_GC_2025!$A:$A,0)))</f>
        <v/>
      </c>
      <c r="S246" s="292" t="str">
        <f>IF($B246="","",INDEX(POA_GC_2025!$K:$K,MATCH($B246,POA_GC_2025!$A:$A,0)))</f>
        <v/>
      </c>
      <c r="T246" s="292" t="str">
        <f>IF($B246="","",INDEX(POA_GC_2025!$L:$L,MATCH($B246,POA_GC_2025!$A:$A,0)))</f>
        <v/>
      </c>
      <c r="U246" s="299">
        <f t="shared" si="18"/>
        <v>0</v>
      </c>
      <c r="V246" s="299">
        <f t="shared" si="19"/>
        <v>0</v>
      </c>
      <c r="W246" s="187"/>
      <c r="X246" s="187"/>
      <c r="Y246" s="312"/>
      <c r="Z246" s="187"/>
      <c r="AA246" s="309"/>
      <c r="AB246" s="187"/>
      <c r="AC246" s="187"/>
      <c r="AD246" s="187"/>
      <c r="AE246" s="311" t="str">
        <f>IF($B246="","",INDEX([18]POA_GC_2025!$CK:$CK,MATCH($B246,[18]POA_GC_2025!$A:$A,0)))</f>
        <v/>
      </c>
      <c r="AF246" s="311" t="str">
        <f>IF($B246="","",INDEX([18]POA_GC_2025!$CL:$CL,MATCH($B246,[18]POA_GC_2025!$A:$A,0)))</f>
        <v/>
      </c>
      <c r="AG246" s="319" t="str">
        <f>IF($B246="","",INDEX([18]POA_GC_2025!$CM:$CM,MATCH($B246,[18]POA_GC_2025!$A:$A,0)))</f>
        <v/>
      </c>
      <c r="AH246" s="316" t="str">
        <f>IF($B246="","",INDEX([18]POA_GC_2025!$B:$B,MATCH($B246,[18]POA_GC_2025!$A:$A,0)))</f>
        <v/>
      </c>
    </row>
    <row r="247" spans="1:34">
      <c r="A247" s="291"/>
      <c r="B247" s="320"/>
      <c r="C247" s="257"/>
      <c r="D247" s="290"/>
      <c r="E247" s="257"/>
      <c r="F247" s="290"/>
      <c r="G247" s="257"/>
      <c r="H247" s="289" t="str">
        <f>IF($B247="","",INDEX(POA_GC_2025!$O:$O,MATCH($B247,POA_GC_2025!$A:$A,0)))</f>
        <v/>
      </c>
      <c r="I247" s="292" t="str">
        <f>IF($B247="","",INDEX(POA_GC_2025!$C:$C,MATCH($B247,POA_GC_2025!$A:$A,0)))</f>
        <v/>
      </c>
      <c r="J247" s="293" t="str">
        <f>IF($B247="","",INDEX(POA_GC_2025!$B:$B,MATCH($B247,POA_GC_2025!$A:$A,0)))</f>
        <v/>
      </c>
      <c r="K247" s="294" t="str">
        <f>IF($B247="","",INDEX(POA_GC_2025!$E:$E,MATCH($B247,POA_GC_2025!$A:$A,0)))</f>
        <v/>
      </c>
      <c r="L247" s="293" t="str">
        <f>IF($B247="","",INDEX(POA_GC_2025!$W:$W,MATCH($B247,POA_GC_2025!$A:$A,0)))</f>
        <v/>
      </c>
      <c r="M247" s="293" t="str">
        <f>IF($B247="","",INDEX(POA_GC_2025!$F:$F,MATCH($B247,POA_GC_2025!$A:$A,0)))</f>
        <v/>
      </c>
      <c r="N247" s="293" t="str">
        <f>IF($B247="","",INDEX(POA_GC_2025!$V:$V,MATCH($B247,POA_GC_2025!$A:$A,0)))</f>
        <v/>
      </c>
      <c r="O247" s="293" t="str">
        <f>IF($B247="","",INDEX(POA_GC_2025!$W:$W,MATCH($B247,POA_GC_2025!$A:$A,0)))</f>
        <v/>
      </c>
      <c r="P247" s="292" t="str">
        <f>IF($B247="","",INDEX(POA_GC_2025!$H:$H,MATCH($B247,POA_GC_2025!$A:$A,0)))</f>
        <v/>
      </c>
      <c r="Q247" s="292" t="str">
        <f>IF($B247="","",INDEX(POA_GC_2025!$I:$I,MATCH($B247,POA_GC_2025!$A:$A,0)))</f>
        <v/>
      </c>
      <c r="R247" s="292" t="str">
        <f>IF($B247="","",INDEX(POA_GC_2025!$J:$J,MATCH($B247,POA_GC_2025!$A:$A,0)))</f>
        <v/>
      </c>
      <c r="S247" s="292" t="str">
        <f>IF($B247="","",INDEX(POA_GC_2025!$K:$K,MATCH($B247,POA_GC_2025!$A:$A,0)))</f>
        <v/>
      </c>
      <c r="T247" s="292" t="str">
        <f>IF($B247="","",INDEX(POA_GC_2025!$L:$L,MATCH($B247,POA_GC_2025!$A:$A,0)))</f>
        <v/>
      </c>
      <c r="U247" s="299">
        <f t="shared" si="18"/>
        <v>0</v>
      </c>
      <c r="V247" s="299">
        <f t="shared" si="19"/>
        <v>0</v>
      </c>
      <c r="W247" s="187"/>
      <c r="X247" s="187"/>
      <c r="Y247" s="312"/>
      <c r="Z247" s="187"/>
      <c r="AA247" s="309"/>
      <c r="AB247" s="187"/>
      <c r="AC247" s="187"/>
      <c r="AD247" s="187"/>
      <c r="AE247" s="311" t="str">
        <f>IF($B247="","",INDEX([18]POA_GC_2025!$CK:$CK,MATCH($B247,[18]POA_GC_2025!$A:$A,0)))</f>
        <v/>
      </c>
      <c r="AF247" s="311" t="str">
        <f>IF($B247="","",INDEX([18]POA_GC_2025!$CL:$CL,MATCH($B247,[18]POA_GC_2025!$A:$A,0)))</f>
        <v/>
      </c>
      <c r="AG247" s="319" t="str">
        <f>IF($B247="","",INDEX([18]POA_GC_2025!$CM:$CM,MATCH($B247,[18]POA_GC_2025!$A:$A,0)))</f>
        <v/>
      </c>
      <c r="AH247" s="316" t="str">
        <f>IF($B247="","",INDEX([18]POA_GC_2025!$B:$B,MATCH($B247,[18]POA_GC_2025!$A:$A,0)))</f>
        <v/>
      </c>
    </row>
    <row r="248" spans="1:34">
      <c r="A248" s="291"/>
      <c r="B248" s="320"/>
      <c r="C248" s="257"/>
      <c r="D248" s="290"/>
      <c r="E248" s="257"/>
      <c r="F248" s="290"/>
      <c r="G248" s="257"/>
      <c r="H248" s="289" t="str">
        <f>IF($B248="","",INDEX(POA_GC_2025!$O:$O,MATCH($B248,POA_GC_2025!$A:$A,0)))</f>
        <v/>
      </c>
      <c r="I248" s="292" t="str">
        <f>IF($B248="","",INDEX(POA_GC_2025!$C:$C,MATCH($B248,POA_GC_2025!$A:$A,0)))</f>
        <v/>
      </c>
      <c r="J248" s="293" t="str">
        <f>IF($B248="","",INDEX(POA_GC_2025!$B:$B,MATCH($B248,POA_GC_2025!$A:$A,0)))</f>
        <v/>
      </c>
      <c r="K248" s="294" t="str">
        <f>IF($B248="","",INDEX(POA_GC_2025!$E:$E,MATCH($B248,POA_GC_2025!$A:$A,0)))</f>
        <v/>
      </c>
      <c r="L248" s="293" t="str">
        <f>IF($B248="","",INDEX(POA_GC_2025!$W:$W,MATCH($B248,POA_GC_2025!$A:$A,0)))</f>
        <v/>
      </c>
      <c r="M248" s="293" t="str">
        <f>IF($B248="","",INDEX(POA_GC_2025!$F:$F,MATCH($B248,POA_GC_2025!$A:$A,0)))</f>
        <v/>
      </c>
      <c r="N248" s="293" t="str">
        <f>IF($B248="","",INDEX(POA_GC_2025!$V:$V,MATCH($B248,POA_GC_2025!$A:$A,0)))</f>
        <v/>
      </c>
      <c r="O248" s="293" t="str">
        <f>IF($B248="","",INDEX(POA_GC_2025!$W:$W,MATCH($B248,POA_GC_2025!$A:$A,0)))</f>
        <v/>
      </c>
      <c r="P248" s="292" t="str">
        <f>IF($B248="","",INDEX(POA_GC_2025!$H:$H,MATCH($B248,POA_GC_2025!$A:$A,0)))</f>
        <v/>
      </c>
      <c r="Q248" s="292" t="str">
        <f>IF($B248="","",INDEX(POA_GC_2025!$I:$I,MATCH($B248,POA_GC_2025!$A:$A,0)))</f>
        <v/>
      </c>
      <c r="R248" s="292" t="str">
        <f>IF($B248="","",INDEX(POA_GC_2025!$J:$J,MATCH($B248,POA_GC_2025!$A:$A,0)))</f>
        <v/>
      </c>
      <c r="S248" s="292" t="str">
        <f>IF($B248="","",INDEX(POA_GC_2025!$K:$K,MATCH($B248,POA_GC_2025!$A:$A,0)))</f>
        <v/>
      </c>
      <c r="T248" s="292" t="str">
        <f>IF($B248="","",INDEX(POA_GC_2025!$L:$L,MATCH($B248,POA_GC_2025!$A:$A,0)))</f>
        <v/>
      </c>
      <c r="U248" s="299">
        <f t="shared" si="18"/>
        <v>0</v>
      </c>
      <c r="V248" s="299">
        <f t="shared" si="19"/>
        <v>0</v>
      </c>
      <c r="W248" s="187"/>
      <c r="X248" s="187"/>
      <c r="Y248" s="312"/>
      <c r="Z248" s="187"/>
      <c r="AA248" s="309"/>
      <c r="AB248" s="187"/>
      <c r="AC248" s="187"/>
      <c r="AD248" s="187"/>
      <c r="AE248" s="311" t="str">
        <f>IF($B248="","",INDEX([18]POA_GC_2025!$CK:$CK,MATCH($B248,[18]POA_GC_2025!$A:$A,0)))</f>
        <v/>
      </c>
      <c r="AF248" s="311" t="str">
        <f>IF($B248="","",INDEX([18]POA_GC_2025!$CL:$CL,MATCH($B248,[18]POA_GC_2025!$A:$A,0)))</f>
        <v/>
      </c>
      <c r="AG248" s="319" t="str">
        <f>IF($B248="","",INDEX([18]POA_GC_2025!$CM:$CM,MATCH($B248,[18]POA_GC_2025!$A:$A,0)))</f>
        <v/>
      </c>
      <c r="AH248" s="316" t="str">
        <f>IF($B248="","",INDEX([18]POA_GC_2025!$B:$B,MATCH($B248,[18]POA_GC_2025!$A:$A,0)))</f>
        <v/>
      </c>
    </row>
    <row r="249" spans="1:34">
      <c r="A249" s="291"/>
      <c r="B249" s="320"/>
      <c r="C249" s="257"/>
      <c r="D249" s="290"/>
      <c r="E249" s="257"/>
      <c r="F249" s="290"/>
      <c r="G249" s="257"/>
      <c r="H249" s="289" t="str">
        <f>IF($B249="","",INDEX(POA_GC_2025!$O:$O,MATCH($B249,POA_GC_2025!$A:$A,0)))</f>
        <v/>
      </c>
      <c r="I249" s="292" t="str">
        <f>IF($B249="","",INDEX(POA_GC_2025!$C:$C,MATCH($B249,POA_GC_2025!$A:$A,0)))</f>
        <v/>
      </c>
      <c r="J249" s="293" t="str">
        <f>IF($B249="","",INDEX(POA_GC_2025!$B:$B,MATCH($B249,POA_GC_2025!$A:$A,0)))</f>
        <v/>
      </c>
      <c r="K249" s="294" t="str">
        <f>IF($B249="","",INDEX(POA_GC_2025!$E:$E,MATCH($B249,POA_GC_2025!$A:$A,0)))</f>
        <v/>
      </c>
      <c r="L249" s="293" t="str">
        <f>IF($B249="","",INDEX(POA_GC_2025!$W:$W,MATCH($B249,POA_GC_2025!$A:$A,0)))</f>
        <v/>
      </c>
      <c r="M249" s="293" t="str">
        <f>IF($B249="","",INDEX(POA_GC_2025!$F:$F,MATCH($B249,POA_GC_2025!$A:$A,0)))</f>
        <v/>
      </c>
      <c r="N249" s="293" t="str">
        <f>IF($B249="","",INDEX(POA_GC_2025!$V:$V,MATCH($B249,POA_GC_2025!$A:$A,0)))</f>
        <v/>
      </c>
      <c r="O249" s="293" t="str">
        <f>IF($B249="","",INDEX(POA_GC_2025!$W:$W,MATCH($B249,POA_GC_2025!$A:$A,0)))</f>
        <v/>
      </c>
      <c r="P249" s="292" t="str">
        <f>IF($B249="","",INDEX(POA_GC_2025!$H:$H,MATCH($B249,POA_GC_2025!$A:$A,0)))</f>
        <v/>
      </c>
      <c r="Q249" s="292" t="str">
        <f>IF($B249="","",INDEX(POA_GC_2025!$I:$I,MATCH($B249,POA_GC_2025!$A:$A,0)))</f>
        <v/>
      </c>
      <c r="R249" s="292" t="str">
        <f>IF($B249="","",INDEX(POA_GC_2025!$J:$J,MATCH($B249,POA_GC_2025!$A:$A,0)))</f>
        <v/>
      </c>
      <c r="S249" s="292" t="str">
        <f>IF($B249="","",INDEX(POA_GC_2025!$K:$K,MATCH($B249,POA_GC_2025!$A:$A,0)))</f>
        <v/>
      </c>
      <c r="T249" s="292" t="str">
        <f>IF($B249="","",INDEX(POA_GC_2025!$L:$L,MATCH($B249,POA_GC_2025!$A:$A,0)))</f>
        <v/>
      </c>
      <c r="U249" s="299">
        <f t="shared" si="18"/>
        <v>0</v>
      </c>
      <c r="V249" s="299">
        <f t="shared" si="19"/>
        <v>0</v>
      </c>
      <c r="W249" s="187"/>
      <c r="X249" s="187"/>
      <c r="Y249" s="312"/>
      <c r="Z249" s="187"/>
      <c r="AA249" s="309"/>
      <c r="AB249" s="187"/>
      <c r="AC249" s="187"/>
      <c r="AD249" s="187"/>
      <c r="AE249" s="311" t="str">
        <f>IF($B249="","",INDEX([18]POA_GC_2025!$CK:$CK,MATCH($B249,[18]POA_GC_2025!$A:$A,0)))</f>
        <v/>
      </c>
      <c r="AF249" s="311" t="str">
        <f>IF($B249="","",INDEX([18]POA_GC_2025!$CL:$CL,MATCH($B249,[18]POA_GC_2025!$A:$A,0)))</f>
        <v/>
      </c>
      <c r="AG249" s="319" t="str">
        <f>IF($B249="","",INDEX([18]POA_GC_2025!$CM:$CM,MATCH($B249,[18]POA_GC_2025!$A:$A,0)))</f>
        <v/>
      </c>
      <c r="AH249" s="316" t="str">
        <f>IF($B249="","",INDEX([18]POA_GC_2025!$B:$B,MATCH($B249,[18]POA_GC_2025!$A:$A,0)))</f>
        <v/>
      </c>
    </row>
    <row r="250" spans="1:34">
      <c r="A250" s="291"/>
      <c r="B250" s="320"/>
      <c r="C250" s="257"/>
      <c r="D250" s="290"/>
      <c r="E250" s="257"/>
      <c r="F250" s="290"/>
      <c r="G250" s="257"/>
      <c r="H250" s="289" t="str">
        <f>IF($B250="","",INDEX(POA_GC_2025!$O:$O,MATCH($B250,POA_GC_2025!$A:$A,0)))</f>
        <v/>
      </c>
      <c r="I250" s="292" t="str">
        <f>IF($B250="","",INDEX(POA_GC_2025!$C:$C,MATCH($B250,POA_GC_2025!$A:$A,0)))</f>
        <v/>
      </c>
      <c r="J250" s="293" t="str">
        <f>IF($B250="","",INDEX(POA_GC_2025!$B:$B,MATCH($B250,POA_GC_2025!$A:$A,0)))</f>
        <v/>
      </c>
      <c r="K250" s="294" t="str">
        <f>IF($B250="","",INDEX(POA_GC_2025!$E:$E,MATCH($B250,POA_GC_2025!$A:$A,0)))</f>
        <v/>
      </c>
      <c r="L250" s="293" t="str">
        <f>IF($B250="","",INDEX(POA_GC_2025!$W:$W,MATCH($B250,POA_GC_2025!$A:$A,0)))</f>
        <v/>
      </c>
      <c r="M250" s="293" t="str">
        <f>IF($B250="","",INDEX(POA_GC_2025!$F:$F,MATCH($B250,POA_GC_2025!$A:$A,0)))</f>
        <v/>
      </c>
      <c r="N250" s="293" t="str">
        <f>IF($B250="","",INDEX(POA_GC_2025!$V:$V,MATCH($B250,POA_GC_2025!$A:$A,0)))</f>
        <v/>
      </c>
      <c r="O250" s="293" t="str">
        <f>IF($B250="","",INDEX(POA_GC_2025!$W:$W,MATCH($B250,POA_GC_2025!$A:$A,0)))</f>
        <v/>
      </c>
      <c r="P250" s="292" t="str">
        <f>IF($B250="","",INDEX(POA_GC_2025!$H:$H,MATCH($B250,POA_GC_2025!$A:$A,0)))</f>
        <v/>
      </c>
      <c r="Q250" s="292" t="str">
        <f>IF($B250="","",INDEX(POA_GC_2025!$I:$I,MATCH($B250,POA_GC_2025!$A:$A,0)))</f>
        <v/>
      </c>
      <c r="R250" s="292" t="str">
        <f>IF($B250="","",INDEX(POA_GC_2025!$J:$J,MATCH($B250,POA_GC_2025!$A:$A,0)))</f>
        <v/>
      </c>
      <c r="S250" s="292" t="str">
        <f>IF($B250="","",INDEX(POA_GC_2025!$K:$K,MATCH($B250,POA_GC_2025!$A:$A,0)))</f>
        <v/>
      </c>
      <c r="T250" s="292" t="str">
        <f>IF($B250="","",INDEX(POA_GC_2025!$L:$L,MATCH($B250,POA_GC_2025!$A:$A,0)))</f>
        <v/>
      </c>
      <c r="U250" s="299">
        <f t="shared" si="18"/>
        <v>0</v>
      </c>
      <c r="V250" s="299">
        <f t="shared" si="19"/>
        <v>0</v>
      </c>
      <c r="W250" s="187"/>
      <c r="X250" s="187"/>
      <c r="Y250" s="312"/>
      <c r="Z250" s="187"/>
      <c r="AA250" s="309"/>
      <c r="AB250" s="187"/>
      <c r="AC250" s="187"/>
      <c r="AD250" s="187"/>
      <c r="AE250" s="311" t="str">
        <f>IF($B250="","",INDEX([18]POA_GC_2025!$CK:$CK,MATCH($B250,[18]POA_GC_2025!$A:$A,0)))</f>
        <v/>
      </c>
      <c r="AF250" s="311" t="str">
        <f>IF($B250="","",INDEX([18]POA_GC_2025!$CL:$CL,MATCH($B250,[18]POA_GC_2025!$A:$A,0)))</f>
        <v/>
      </c>
      <c r="AG250" s="319" t="str">
        <f>IF($B250="","",INDEX([18]POA_GC_2025!$CM:$CM,MATCH($B250,[18]POA_GC_2025!$A:$A,0)))</f>
        <v/>
      </c>
      <c r="AH250" s="316" t="str">
        <f>IF($B250="","",INDEX([18]POA_GC_2025!$B:$B,MATCH($B250,[18]POA_GC_2025!$A:$A,0)))</f>
        <v/>
      </c>
    </row>
    <row r="251" spans="1:34">
      <c r="A251" s="291"/>
      <c r="B251" s="3"/>
      <c r="C251" s="257"/>
      <c r="D251" s="290"/>
      <c r="E251" s="257"/>
      <c r="F251" s="290"/>
      <c r="G251" s="257"/>
      <c r="H251" s="289" t="str">
        <f>IF($B251="","",INDEX(POA_GC_2025!$O:$O,MATCH($B251,POA_GC_2025!$A:$A,0)))</f>
        <v/>
      </c>
      <c r="I251" s="292" t="str">
        <f>IF($B251="","",INDEX(POA_GC_2025!$C:$C,MATCH($B251,POA_GC_2025!$A:$A,0)))</f>
        <v/>
      </c>
      <c r="J251" s="293" t="str">
        <f>IF($B251="","",INDEX(POA_GC_2025!$B:$B,MATCH($B251,POA_GC_2025!$A:$A,0)))</f>
        <v/>
      </c>
      <c r="K251" s="294" t="str">
        <f>IF($B251="","",INDEX(POA_GC_2025!$E:$E,MATCH($B251,POA_GC_2025!$A:$A,0)))</f>
        <v/>
      </c>
      <c r="L251" s="293" t="str">
        <f>IF($B251="","",INDEX(POA_GC_2025!$W:$W,MATCH($B251,POA_GC_2025!$A:$A,0)))</f>
        <v/>
      </c>
      <c r="M251" s="293" t="str">
        <f>IF($B251="","",INDEX(POA_GC_2025!$F:$F,MATCH($B251,POA_GC_2025!$A:$A,0)))</f>
        <v/>
      </c>
      <c r="N251" s="293" t="str">
        <f>IF($B251="","",INDEX(POA_GC_2025!$V:$V,MATCH($B251,POA_GC_2025!$A:$A,0)))</f>
        <v/>
      </c>
      <c r="O251" s="293" t="str">
        <f>IF($B251="","",INDEX(POA_GC_2025!$W:$W,MATCH($B251,POA_GC_2025!$A:$A,0)))</f>
        <v/>
      </c>
      <c r="P251" s="292" t="str">
        <f>IF($B251="","",INDEX(POA_GC_2025!$H:$H,MATCH($B251,POA_GC_2025!$A:$A,0)))</f>
        <v/>
      </c>
      <c r="Q251" s="292" t="str">
        <f>IF($B251="","",INDEX(POA_GC_2025!$I:$I,MATCH($B251,POA_GC_2025!$A:$A,0)))</f>
        <v/>
      </c>
      <c r="R251" s="292" t="str">
        <f>IF($B251="","",INDEX(POA_GC_2025!$J:$J,MATCH($B251,POA_GC_2025!$A:$A,0)))</f>
        <v/>
      </c>
      <c r="S251" s="292" t="str">
        <f>IF($B251="","",INDEX(POA_GC_2025!$K:$K,MATCH($B251,POA_GC_2025!$A:$A,0)))</f>
        <v/>
      </c>
      <c r="T251" s="292" t="str">
        <f>IF($B251="","",INDEX(POA_GC_2025!$L:$L,MATCH($B251,POA_GC_2025!$A:$A,0)))</f>
        <v/>
      </c>
      <c r="U251" s="299">
        <f t="shared" ref="U251:U314" si="20">+W251+X251</f>
        <v>0</v>
      </c>
      <c r="V251" s="299">
        <f t="shared" ref="V251:V314" si="21">+Y251+Z251</f>
        <v>0</v>
      </c>
      <c r="W251" s="187"/>
      <c r="X251" s="187"/>
      <c r="Y251" s="312"/>
      <c r="Z251" s="187"/>
      <c r="AA251" s="309"/>
      <c r="AB251" s="187"/>
      <c r="AC251" s="187"/>
      <c r="AD251" s="187"/>
      <c r="AE251" s="311" t="str">
        <f>IF($B251="","",INDEX([18]POA_GC_2025!$CK:$CK,MATCH($B251,[18]POA_GC_2025!$A:$A,0)))</f>
        <v/>
      </c>
      <c r="AF251" s="311" t="str">
        <f>IF($B251="","",INDEX([18]POA_GC_2025!$CL:$CL,MATCH($B251,[18]POA_GC_2025!$A:$A,0)))</f>
        <v/>
      </c>
      <c r="AG251" s="319" t="str">
        <f>IF($B251="","",INDEX([18]POA_GC_2025!$CM:$CM,MATCH($B251,[18]POA_GC_2025!$A:$A,0)))</f>
        <v/>
      </c>
      <c r="AH251" s="316" t="str">
        <f>IF($B251="","",INDEX([18]POA_GC_2025!$B:$B,MATCH($B251,[18]POA_GC_2025!$A:$A,0)))</f>
        <v/>
      </c>
    </row>
    <row r="252" spans="1:34">
      <c r="A252" s="291"/>
      <c r="B252" s="3"/>
      <c r="C252" s="257"/>
      <c r="D252" s="290"/>
      <c r="E252" s="257"/>
      <c r="F252" s="290"/>
      <c r="G252" s="257"/>
      <c r="H252" s="289" t="str">
        <f>IF($B252="","",INDEX(POA_GC_2025!$O:$O,MATCH($B252,POA_GC_2025!$A:$A,0)))</f>
        <v/>
      </c>
      <c r="I252" s="292" t="str">
        <f>IF($B252="","",INDEX(POA_GC_2025!$C:$C,MATCH($B252,POA_GC_2025!$A:$A,0)))</f>
        <v/>
      </c>
      <c r="J252" s="293" t="str">
        <f>IF($B252="","",INDEX(POA_GC_2025!$B:$B,MATCH($B252,POA_GC_2025!$A:$A,0)))</f>
        <v/>
      </c>
      <c r="K252" s="294" t="str">
        <f>IF($B252="","",INDEX(POA_GC_2025!$E:$E,MATCH($B252,POA_GC_2025!$A:$A,0)))</f>
        <v/>
      </c>
      <c r="L252" s="293" t="str">
        <f>IF($B252="","",INDEX(POA_GC_2025!$W:$W,MATCH($B252,POA_GC_2025!$A:$A,0)))</f>
        <v/>
      </c>
      <c r="M252" s="293" t="str">
        <f>IF($B252="","",INDEX(POA_GC_2025!$F:$F,MATCH($B252,POA_GC_2025!$A:$A,0)))</f>
        <v/>
      </c>
      <c r="N252" s="293" t="str">
        <f>IF($B252="","",INDEX(POA_GC_2025!$V:$V,MATCH($B252,POA_GC_2025!$A:$A,0)))</f>
        <v/>
      </c>
      <c r="O252" s="293" t="str">
        <f>IF($B252="","",INDEX(POA_GC_2025!$W:$W,MATCH($B252,POA_GC_2025!$A:$A,0)))</f>
        <v/>
      </c>
      <c r="P252" s="292" t="str">
        <f>IF($B252="","",INDEX(POA_GC_2025!$H:$H,MATCH($B252,POA_GC_2025!$A:$A,0)))</f>
        <v/>
      </c>
      <c r="Q252" s="292" t="str">
        <f>IF($B252="","",INDEX(POA_GC_2025!$I:$I,MATCH($B252,POA_GC_2025!$A:$A,0)))</f>
        <v/>
      </c>
      <c r="R252" s="292" t="str">
        <f>IF($B252="","",INDEX(POA_GC_2025!$J:$J,MATCH($B252,POA_GC_2025!$A:$A,0)))</f>
        <v/>
      </c>
      <c r="S252" s="292" t="str">
        <f>IF($B252="","",INDEX(POA_GC_2025!$K:$K,MATCH($B252,POA_GC_2025!$A:$A,0)))</f>
        <v/>
      </c>
      <c r="T252" s="292" t="str">
        <f>IF($B252="","",INDEX(POA_GC_2025!$L:$L,MATCH($B252,POA_GC_2025!$A:$A,0)))</f>
        <v/>
      </c>
      <c r="U252" s="299">
        <f t="shared" si="20"/>
        <v>0</v>
      </c>
      <c r="V252" s="299">
        <f t="shared" si="21"/>
        <v>0</v>
      </c>
      <c r="W252" s="187"/>
      <c r="X252" s="187"/>
      <c r="Y252" s="312"/>
      <c r="Z252" s="187"/>
      <c r="AA252" s="309"/>
      <c r="AB252" s="187"/>
      <c r="AC252" s="187"/>
      <c r="AD252" s="187"/>
      <c r="AE252" s="311" t="str">
        <f>IF($B252="","",INDEX([18]POA_GC_2025!$CK:$CK,MATCH($B252,[18]POA_GC_2025!$A:$A,0)))</f>
        <v/>
      </c>
      <c r="AF252" s="311" t="str">
        <f>IF($B252="","",INDEX([18]POA_GC_2025!$CL:$CL,MATCH($B252,[18]POA_GC_2025!$A:$A,0)))</f>
        <v/>
      </c>
      <c r="AG252" s="319" t="str">
        <f>IF($B252="","",INDEX([18]POA_GC_2025!$CM:$CM,MATCH($B252,[18]POA_GC_2025!$A:$A,0)))</f>
        <v/>
      </c>
      <c r="AH252" s="316" t="str">
        <f>IF($B252="","",INDEX([18]POA_GC_2025!$B:$B,MATCH($B252,[18]POA_GC_2025!$A:$A,0)))</f>
        <v/>
      </c>
    </row>
    <row r="253" spans="1:34">
      <c r="A253" s="291"/>
      <c r="B253" s="3"/>
      <c r="C253" s="257"/>
      <c r="D253" s="290"/>
      <c r="E253" s="257"/>
      <c r="F253" s="290"/>
      <c r="G253" s="257"/>
      <c r="H253" s="289" t="str">
        <f>IF($B253="","",INDEX(POA_GC_2025!$O:$O,MATCH($B253,POA_GC_2025!$A:$A,0)))</f>
        <v/>
      </c>
      <c r="I253" s="292" t="str">
        <f>IF($B253="","",INDEX(POA_GC_2025!$C:$C,MATCH($B253,POA_GC_2025!$A:$A,0)))</f>
        <v/>
      </c>
      <c r="J253" s="293" t="str">
        <f>IF($B253="","",INDEX(POA_GC_2025!$B:$B,MATCH($B253,POA_GC_2025!$A:$A,0)))</f>
        <v/>
      </c>
      <c r="K253" s="294" t="str">
        <f>IF($B253="","",INDEX(POA_GC_2025!$E:$E,MATCH($B253,POA_GC_2025!$A:$A,0)))</f>
        <v/>
      </c>
      <c r="L253" s="293" t="str">
        <f>IF($B253="","",INDEX(POA_GC_2025!$W:$W,MATCH($B253,POA_GC_2025!$A:$A,0)))</f>
        <v/>
      </c>
      <c r="M253" s="293" t="str">
        <f>IF($B253="","",INDEX(POA_GC_2025!$F:$F,MATCH($B253,POA_GC_2025!$A:$A,0)))</f>
        <v/>
      </c>
      <c r="N253" s="293" t="str">
        <f>IF($B253="","",INDEX(POA_GC_2025!$V:$V,MATCH($B253,POA_GC_2025!$A:$A,0)))</f>
        <v/>
      </c>
      <c r="O253" s="293" t="str">
        <f>IF($B253="","",INDEX(POA_GC_2025!$W:$W,MATCH($B253,POA_GC_2025!$A:$A,0)))</f>
        <v/>
      </c>
      <c r="P253" s="292" t="str">
        <f>IF($B253="","",INDEX(POA_GC_2025!$H:$H,MATCH($B253,POA_GC_2025!$A:$A,0)))</f>
        <v/>
      </c>
      <c r="Q253" s="292" t="str">
        <f>IF($B253="","",INDEX(POA_GC_2025!$I:$I,MATCH($B253,POA_GC_2025!$A:$A,0)))</f>
        <v/>
      </c>
      <c r="R253" s="292" t="str">
        <f>IF($B253="","",INDEX(POA_GC_2025!$J:$J,MATCH($B253,POA_GC_2025!$A:$A,0)))</f>
        <v/>
      </c>
      <c r="S253" s="292" t="str">
        <f>IF($B253="","",INDEX(POA_GC_2025!$K:$K,MATCH($B253,POA_GC_2025!$A:$A,0)))</f>
        <v/>
      </c>
      <c r="T253" s="292" t="str">
        <f>IF($B253="","",INDEX(POA_GC_2025!$L:$L,MATCH($B253,POA_GC_2025!$A:$A,0)))</f>
        <v/>
      </c>
      <c r="U253" s="299">
        <f t="shared" si="20"/>
        <v>0</v>
      </c>
      <c r="V253" s="299">
        <f t="shared" si="21"/>
        <v>0</v>
      </c>
      <c r="W253" s="187"/>
      <c r="X253" s="187"/>
      <c r="Y253" s="312"/>
      <c r="Z253" s="187"/>
      <c r="AA253" s="309"/>
      <c r="AB253" s="187"/>
      <c r="AC253" s="187"/>
      <c r="AD253" s="187"/>
      <c r="AE253" s="311" t="str">
        <f>IF($B253="","",INDEX([18]POA_GC_2025!$CK:$CK,MATCH($B253,[18]POA_GC_2025!$A:$A,0)))</f>
        <v/>
      </c>
      <c r="AF253" s="311" t="str">
        <f>IF($B253="","",INDEX([18]POA_GC_2025!$CL:$CL,MATCH($B253,[18]POA_GC_2025!$A:$A,0)))</f>
        <v/>
      </c>
      <c r="AG253" s="319" t="str">
        <f>IF($B253="","",INDEX([18]POA_GC_2025!$CM:$CM,MATCH($B253,[18]POA_GC_2025!$A:$A,0)))</f>
        <v/>
      </c>
      <c r="AH253" s="316" t="str">
        <f>IF($B253="","",INDEX([18]POA_GC_2025!$B:$B,MATCH($B253,[18]POA_GC_2025!$A:$A,0)))</f>
        <v/>
      </c>
    </row>
    <row r="254" spans="1:34">
      <c r="A254" s="291"/>
      <c r="B254" s="3"/>
      <c r="C254" s="257"/>
      <c r="D254" s="290"/>
      <c r="E254" s="257"/>
      <c r="F254" s="290"/>
      <c r="G254" s="257"/>
      <c r="H254" s="289" t="str">
        <f>IF($B254="","",INDEX(POA_GC_2025!$O:$O,MATCH($B254,POA_GC_2025!$A:$A,0)))</f>
        <v/>
      </c>
      <c r="I254" s="292" t="str">
        <f>IF($B254="","",INDEX(POA_GC_2025!$C:$C,MATCH($B254,POA_GC_2025!$A:$A,0)))</f>
        <v/>
      </c>
      <c r="J254" s="293" t="str">
        <f>IF($B254="","",INDEX(POA_GC_2025!$B:$B,MATCH($B254,POA_GC_2025!$A:$A,0)))</f>
        <v/>
      </c>
      <c r="K254" s="294" t="str">
        <f>IF($B254="","",INDEX(POA_GC_2025!$E:$E,MATCH($B254,POA_GC_2025!$A:$A,0)))</f>
        <v/>
      </c>
      <c r="L254" s="293" t="str">
        <f>IF($B254="","",INDEX(POA_GC_2025!$W:$W,MATCH($B254,POA_GC_2025!$A:$A,0)))</f>
        <v/>
      </c>
      <c r="M254" s="293" t="str">
        <f>IF($B254="","",INDEX(POA_GC_2025!$F:$F,MATCH($B254,POA_GC_2025!$A:$A,0)))</f>
        <v/>
      </c>
      <c r="N254" s="293" t="str">
        <f>IF($B254="","",INDEX(POA_GC_2025!$V:$V,MATCH($B254,POA_GC_2025!$A:$A,0)))</f>
        <v/>
      </c>
      <c r="O254" s="293" t="str">
        <f>IF($B254="","",INDEX(POA_GC_2025!$W:$W,MATCH($B254,POA_GC_2025!$A:$A,0)))</f>
        <v/>
      </c>
      <c r="P254" s="292" t="str">
        <f>IF($B254="","",INDEX(POA_GC_2025!$H:$H,MATCH($B254,POA_GC_2025!$A:$A,0)))</f>
        <v/>
      </c>
      <c r="Q254" s="292" t="str">
        <f>IF($B254="","",INDEX(POA_GC_2025!$I:$I,MATCH($B254,POA_GC_2025!$A:$A,0)))</f>
        <v/>
      </c>
      <c r="R254" s="292" t="str">
        <f>IF($B254="","",INDEX(POA_GC_2025!$J:$J,MATCH($B254,POA_GC_2025!$A:$A,0)))</f>
        <v/>
      </c>
      <c r="S254" s="292" t="str">
        <f>IF($B254="","",INDEX(POA_GC_2025!$K:$K,MATCH($B254,POA_GC_2025!$A:$A,0)))</f>
        <v/>
      </c>
      <c r="T254" s="292" t="str">
        <f>IF($B254="","",INDEX(POA_GC_2025!$L:$L,MATCH($B254,POA_GC_2025!$A:$A,0)))</f>
        <v/>
      </c>
      <c r="U254" s="299">
        <f t="shared" si="20"/>
        <v>0</v>
      </c>
      <c r="V254" s="299">
        <f t="shared" si="21"/>
        <v>0</v>
      </c>
      <c r="W254" s="187"/>
      <c r="X254" s="187"/>
      <c r="Y254" s="312"/>
      <c r="Z254" s="187"/>
      <c r="AA254" s="309"/>
      <c r="AB254" s="187"/>
      <c r="AC254" s="187"/>
      <c r="AD254" s="187"/>
      <c r="AE254" s="311" t="str">
        <f>IF($B254="","",INDEX([18]POA_GC_2025!$CK:$CK,MATCH($B254,[18]POA_GC_2025!$A:$A,0)))</f>
        <v/>
      </c>
      <c r="AF254" s="311" t="str">
        <f>IF($B254="","",INDEX([18]POA_GC_2025!$CL:$CL,MATCH($B254,[18]POA_GC_2025!$A:$A,0)))</f>
        <v/>
      </c>
      <c r="AG254" s="319" t="str">
        <f>IF($B254="","",INDEX([18]POA_GC_2025!$CM:$CM,MATCH($B254,[18]POA_GC_2025!$A:$A,0)))</f>
        <v/>
      </c>
      <c r="AH254" s="316" t="str">
        <f>IF($B254="","",INDEX([18]POA_GC_2025!$B:$B,MATCH($B254,[18]POA_GC_2025!$A:$A,0)))</f>
        <v/>
      </c>
    </row>
    <row r="255" spans="1:34">
      <c r="A255" s="291"/>
      <c r="B255" s="320"/>
      <c r="C255" s="257"/>
      <c r="D255" s="290"/>
      <c r="E255" s="257"/>
      <c r="F255" s="290"/>
      <c r="G255" s="257"/>
      <c r="H255" s="289" t="str">
        <f>IF($B255="","",INDEX(POA_GC_2025!$O:$O,MATCH($B255,POA_GC_2025!$A:$A,0)))</f>
        <v/>
      </c>
      <c r="I255" s="292" t="str">
        <f>IF($B255="","",INDEX(POA_GC_2025!$C:$C,MATCH($B255,POA_GC_2025!$A:$A,0)))</f>
        <v/>
      </c>
      <c r="J255" s="293" t="str">
        <f>IF($B255="","",INDEX(POA_GC_2025!$B:$B,MATCH($B255,POA_GC_2025!$A:$A,0)))</f>
        <v/>
      </c>
      <c r="K255" s="294" t="str">
        <f>IF($B255="","",INDEX(POA_GC_2025!$E:$E,MATCH($B255,POA_GC_2025!$A:$A,0)))</f>
        <v/>
      </c>
      <c r="L255" s="293" t="str">
        <f>IF($B255="","",INDEX(POA_GC_2025!$W:$W,MATCH($B255,POA_GC_2025!$A:$A,0)))</f>
        <v/>
      </c>
      <c r="M255" s="293" t="str">
        <f>IF($B255="","",INDEX(POA_GC_2025!$F:$F,MATCH($B255,POA_GC_2025!$A:$A,0)))</f>
        <v/>
      </c>
      <c r="N255" s="293" t="str">
        <f>IF($B255="","",INDEX(POA_GC_2025!$V:$V,MATCH($B255,POA_GC_2025!$A:$A,0)))</f>
        <v/>
      </c>
      <c r="O255" s="293" t="str">
        <f>IF($B255="","",INDEX(POA_GC_2025!$W:$W,MATCH($B255,POA_GC_2025!$A:$A,0)))</f>
        <v/>
      </c>
      <c r="P255" s="292" t="str">
        <f>IF($B255="","",INDEX(POA_GC_2025!$H:$H,MATCH($B255,POA_GC_2025!$A:$A,0)))</f>
        <v/>
      </c>
      <c r="Q255" s="292" t="str">
        <f>IF($B255="","",INDEX(POA_GC_2025!$I:$I,MATCH($B255,POA_GC_2025!$A:$A,0)))</f>
        <v/>
      </c>
      <c r="R255" s="292" t="str">
        <f>IF($B255="","",INDEX(POA_GC_2025!$J:$J,MATCH($B255,POA_GC_2025!$A:$A,0)))</f>
        <v/>
      </c>
      <c r="S255" s="292" t="str">
        <f>IF($B255="","",INDEX(POA_GC_2025!$K:$K,MATCH($B255,POA_GC_2025!$A:$A,0)))</f>
        <v/>
      </c>
      <c r="T255" s="292" t="str">
        <f>IF($B255="","",INDEX(POA_GC_2025!$L:$L,MATCH($B255,POA_GC_2025!$A:$A,0)))</f>
        <v/>
      </c>
      <c r="U255" s="299">
        <f t="shared" si="20"/>
        <v>0</v>
      </c>
      <c r="V255" s="299">
        <f t="shared" si="21"/>
        <v>0</v>
      </c>
      <c r="W255" s="187"/>
      <c r="X255" s="187"/>
      <c r="Y255" s="312"/>
      <c r="Z255" s="187"/>
      <c r="AA255" s="309"/>
      <c r="AB255" s="187"/>
      <c r="AC255" s="187"/>
      <c r="AD255" s="187"/>
      <c r="AE255" s="311" t="str">
        <f>IF($B255="","",INDEX([18]POA_GC_2025!$CK:$CK,MATCH($B255,[18]POA_GC_2025!$A:$A,0)))</f>
        <v/>
      </c>
      <c r="AF255" s="311" t="str">
        <f>IF($B255="","",INDEX([18]POA_GC_2025!$CL:$CL,MATCH($B255,[18]POA_GC_2025!$A:$A,0)))</f>
        <v/>
      </c>
      <c r="AG255" s="319" t="str">
        <f>IF($B255="","",INDEX([18]POA_GC_2025!$CM:$CM,MATCH($B255,[18]POA_GC_2025!$A:$A,0)))</f>
        <v/>
      </c>
      <c r="AH255" s="316" t="str">
        <f>IF($B255="","",INDEX([18]POA_GC_2025!$B:$B,MATCH($B255,[18]POA_GC_2025!$A:$A,0)))</f>
        <v/>
      </c>
    </row>
    <row r="256" spans="1:34">
      <c r="A256" s="291"/>
      <c r="B256" s="3"/>
      <c r="C256" s="257"/>
      <c r="D256" s="290"/>
      <c r="E256" s="257"/>
      <c r="F256" s="290"/>
      <c r="G256" s="257"/>
      <c r="H256" s="289" t="str">
        <f>IF($B256="","",INDEX(POA_GC_2025!$O:$O,MATCH($B256,POA_GC_2025!$A:$A,0)))</f>
        <v/>
      </c>
      <c r="I256" s="292" t="str">
        <f>IF($B256="","",INDEX(POA_GC_2025!$C:$C,MATCH($B256,POA_GC_2025!$A:$A,0)))</f>
        <v/>
      </c>
      <c r="J256" s="293" t="str">
        <f>IF($B256="","",INDEX(POA_GC_2025!$B:$B,MATCH($B256,POA_GC_2025!$A:$A,0)))</f>
        <v/>
      </c>
      <c r="K256" s="294" t="str">
        <f>IF($B256="","",INDEX(POA_GC_2025!$E:$E,MATCH($B256,POA_GC_2025!$A:$A,0)))</f>
        <v/>
      </c>
      <c r="L256" s="293" t="str">
        <f>IF($B256="","",INDEX(POA_GC_2025!$W:$W,MATCH($B256,POA_GC_2025!$A:$A,0)))</f>
        <v/>
      </c>
      <c r="M256" s="293" t="str">
        <f>IF($B256="","",INDEX(POA_GC_2025!$F:$F,MATCH($B256,POA_GC_2025!$A:$A,0)))</f>
        <v/>
      </c>
      <c r="N256" s="293" t="str">
        <f>IF($B256="","",INDEX(POA_GC_2025!$V:$V,MATCH($B256,POA_GC_2025!$A:$A,0)))</f>
        <v/>
      </c>
      <c r="O256" s="293" t="str">
        <f>IF($B256="","",INDEX(POA_GC_2025!$W:$W,MATCH($B256,POA_GC_2025!$A:$A,0)))</f>
        <v/>
      </c>
      <c r="P256" s="292" t="str">
        <f>IF($B256="","",INDEX(POA_GC_2025!$H:$H,MATCH($B256,POA_GC_2025!$A:$A,0)))</f>
        <v/>
      </c>
      <c r="Q256" s="292" t="str">
        <f>IF($B256="","",INDEX(POA_GC_2025!$I:$I,MATCH($B256,POA_GC_2025!$A:$A,0)))</f>
        <v/>
      </c>
      <c r="R256" s="292" t="str">
        <f>IF($B256="","",INDEX(POA_GC_2025!$J:$J,MATCH($B256,POA_GC_2025!$A:$A,0)))</f>
        <v/>
      </c>
      <c r="S256" s="292" t="str">
        <f>IF($B256="","",INDEX(POA_GC_2025!$K:$K,MATCH($B256,POA_GC_2025!$A:$A,0)))</f>
        <v/>
      </c>
      <c r="T256" s="292" t="str">
        <f>IF($B256="","",INDEX(POA_GC_2025!$L:$L,MATCH($B256,POA_GC_2025!$A:$A,0)))</f>
        <v/>
      </c>
      <c r="U256" s="299">
        <f t="shared" si="20"/>
        <v>0</v>
      </c>
      <c r="V256" s="299">
        <f t="shared" si="21"/>
        <v>0</v>
      </c>
      <c r="W256" s="187"/>
      <c r="X256" s="187"/>
      <c r="Y256" s="312"/>
      <c r="Z256" s="187"/>
      <c r="AA256" s="309"/>
      <c r="AB256" s="187"/>
      <c r="AC256" s="187"/>
      <c r="AD256" s="187"/>
      <c r="AE256" s="311" t="str">
        <f>IF($B256="","",INDEX([18]POA_GC_2025!$CK:$CK,MATCH($B256,[18]POA_GC_2025!$A:$A,0)))</f>
        <v/>
      </c>
      <c r="AF256" s="311" t="str">
        <f>IF($B256="","",INDEX([18]POA_GC_2025!$CL:$CL,MATCH($B256,[18]POA_GC_2025!$A:$A,0)))</f>
        <v/>
      </c>
      <c r="AG256" s="319" t="str">
        <f>IF($B256="","",INDEX([18]POA_GC_2025!$CM:$CM,MATCH($B256,[18]POA_GC_2025!$A:$A,0)))</f>
        <v/>
      </c>
      <c r="AH256" s="316" t="str">
        <f>IF($B256="","",INDEX([18]POA_GC_2025!$B:$B,MATCH($B256,[18]POA_GC_2025!$A:$A,0)))</f>
        <v/>
      </c>
    </row>
    <row r="257" spans="1:34">
      <c r="A257" s="291"/>
      <c r="B257" s="320"/>
      <c r="C257" s="257"/>
      <c r="D257" s="290"/>
      <c r="E257" s="257"/>
      <c r="F257" s="290"/>
      <c r="G257" s="257"/>
      <c r="H257" s="289" t="str">
        <f>IF($B257="","",INDEX(POA_GC_2025!$O:$O,MATCH($B257,POA_GC_2025!$A:$A,0)))</f>
        <v/>
      </c>
      <c r="I257" s="292" t="str">
        <f>IF($B257="","",INDEX(POA_GC_2025!$C:$C,MATCH($B257,POA_GC_2025!$A:$A,0)))</f>
        <v/>
      </c>
      <c r="J257" s="293" t="str">
        <f>IF($B257="","",INDEX(POA_GC_2025!$B:$B,MATCH($B257,POA_GC_2025!$A:$A,0)))</f>
        <v/>
      </c>
      <c r="K257" s="294" t="str">
        <f>IF($B257="","",INDEX(POA_GC_2025!$E:$E,MATCH($B257,POA_GC_2025!$A:$A,0)))</f>
        <v/>
      </c>
      <c r="L257" s="293" t="str">
        <f>IF($B257="","",INDEX(POA_GC_2025!$W:$W,MATCH($B257,POA_GC_2025!$A:$A,0)))</f>
        <v/>
      </c>
      <c r="M257" s="293" t="str">
        <f>IF($B257="","",INDEX(POA_GC_2025!$F:$F,MATCH($B257,POA_GC_2025!$A:$A,0)))</f>
        <v/>
      </c>
      <c r="N257" s="293" t="str">
        <f>IF($B257="","",INDEX(POA_GC_2025!$V:$V,MATCH($B257,POA_GC_2025!$A:$A,0)))</f>
        <v/>
      </c>
      <c r="O257" s="293" t="str">
        <f>IF($B257="","",INDEX(POA_GC_2025!$W:$W,MATCH($B257,POA_GC_2025!$A:$A,0)))</f>
        <v/>
      </c>
      <c r="P257" s="292" t="str">
        <f>IF($B257="","",INDEX(POA_GC_2025!$H:$H,MATCH($B257,POA_GC_2025!$A:$A,0)))</f>
        <v/>
      </c>
      <c r="Q257" s="292" t="str">
        <f>IF($B257="","",INDEX(POA_GC_2025!$I:$I,MATCH($B257,POA_GC_2025!$A:$A,0)))</f>
        <v/>
      </c>
      <c r="R257" s="292" t="str">
        <f>IF($B257="","",INDEX(POA_GC_2025!$J:$J,MATCH($B257,POA_GC_2025!$A:$A,0)))</f>
        <v/>
      </c>
      <c r="S257" s="292" t="str">
        <f>IF($B257="","",INDEX(POA_GC_2025!$K:$K,MATCH($B257,POA_GC_2025!$A:$A,0)))</f>
        <v/>
      </c>
      <c r="T257" s="292" t="str">
        <f>IF($B257="","",INDEX(POA_GC_2025!$L:$L,MATCH($B257,POA_GC_2025!$A:$A,0)))</f>
        <v/>
      </c>
      <c r="U257" s="299">
        <f t="shared" si="20"/>
        <v>0</v>
      </c>
      <c r="V257" s="299">
        <f t="shared" si="21"/>
        <v>0</v>
      </c>
      <c r="W257" s="187"/>
      <c r="X257" s="187"/>
      <c r="Y257" s="312"/>
      <c r="Z257" s="187"/>
      <c r="AA257" s="309"/>
      <c r="AB257" s="187"/>
      <c r="AC257" s="187"/>
      <c r="AD257" s="187"/>
      <c r="AE257" s="311" t="str">
        <f>IF($B257="","",INDEX([18]POA_GC_2025!$CK:$CK,MATCH($B257,[18]POA_GC_2025!$A:$A,0)))</f>
        <v/>
      </c>
      <c r="AF257" s="311" t="str">
        <f>IF($B257="","",INDEX([18]POA_GC_2025!$CL:$CL,MATCH($B257,[18]POA_GC_2025!$A:$A,0)))</f>
        <v/>
      </c>
      <c r="AG257" s="319" t="str">
        <f>IF($B257="","",INDEX([18]POA_GC_2025!$CM:$CM,MATCH($B257,[18]POA_GC_2025!$A:$A,0)))</f>
        <v/>
      </c>
      <c r="AH257" s="316" t="str">
        <f>IF($B257="","",INDEX([18]POA_GC_2025!$B:$B,MATCH($B257,[18]POA_GC_2025!$A:$A,0)))</f>
        <v/>
      </c>
    </row>
    <row r="258" spans="1:34">
      <c r="A258" s="291"/>
      <c r="B258" s="3"/>
      <c r="C258" s="257"/>
      <c r="D258" s="290"/>
      <c r="E258" s="257"/>
      <c r="F258" s="290"/>
      <c r="G258" s="257"/>
      <c r="H258" s="289" t="str">
        <f>IF($B258="","",INDEX(POA_GC_2025!$O:$O,MATCH($B258,POA_GC_2025!$A:$A,0)))</f>
        <v/>
      </c>
      <c r="I258" s="292" t="str">
        <f>IF($B258="","",INDEX(POA_GC_2025!$C:$C,MATCH($B258,POA_GC_2025!$A:$A,0)))</f>
        <v/>
      </c>
      <c r="J258" s="293" t="str">
        <f>IF($B258="","",INDEX(POA_GC_2025!$B:$B,MATCH($B258,POA_GC_2025!$A:$A,0)))</f>
        <v/>
      </c>
      <c r="K258" s="294" t="str">
        <f>IF($B258="","",INDEX(POA_GC_2025!$E:$E,MATCH($B258,POA_GC_2025!$A:$A,0)))</f>
        <v/>
      </c>
      <c r="L258" s="293" t="str">
        <f>IF($B258="","",INDEX(POA_GC_2025!$W:$W,MATCH($B258,POA_GC_2025!$A:$A,0)))</f>
        <v/>
      </c>
      <c r="M258" s="293" t="str">
        <f>IF($B258="","",INDEX(POA_GC_2025!$F:$F,MATCH($B258,POA_GC_2025!$A:$A,0)))</f>
        <v/>
      </c>
      <c r="N258" s="293" t="str">
        <f>IF($B258="","",INDEX(POA_GC_2025!$V:$V,MATCH($B258,POA_GC_2025!$A:$A,0)))</f>
        <v/>
      </c>
      <c r="O258" s="293" t="str">
        <f>IF($B258="","",INDEX(POA_GC_2025!$W:$W,MATCH($B258,POA_GC_2025!$A:$A,0)))</f>
        <v/>
      </c>
      <c r="P258" s="292" t="str">
        <f>IF($B258="","",INDEX(POA_GC_2025!$H:$H,MATCH($B258,POA_GC_2025!$A:$A,0)))</f>
        <v/>
      </c>
      <c r="Q258" s="292" t="str">
        <f>IF($B258="","",INDEX(POA_GC_2025!$I:$I,MATCH($B258,POA_GC_2025!$A:$A,0)))</f>
        <v/>
      </c>
      <c r="R258" s="292" t="str">
        <f>IF($B258="","",INDEX(POA_GC_2025!$J:$J,MATCH($B258,POA_GC_2025!$A:$A,0)))</f>
        <v/>
      </c>
      <c r="S258" s="292" t="str">
        <f>IF($B258="","",INDEX(POA_GC_2025!$K:$K,MATCH($B258,POA_GC_2025!$A:$A,0)))</f>
        <v/>
      </c>
      <c r="T258" s="292" t="str">
        <f>IF($B258="","",INDEX(POA_GC_2025!$L:$L,MATCH($B258,POA_GC_2025!$A:$A,0)))</f>
        <v/>
      </c>
      <c r="U258" s="299">
        <f t="shared" si="20"/>
        <v>0</v>
      </c>
      <c r="V258" s="299">
        <f t="shared" si="21"/>
        <v>0</v>
      </c>
      <c r="W258" s="187"/>
      <c r="X258" s="187"/>
      <c r="Y258" s="312"/>
      <c r="Z258" s="187"/>
      <c r="AA258" s="309"/>
      <c r="AB258" s="187"/>
      <c r="AC258" s="187"/>
      <c r="AD258" s="187"/>
      <c r="AE258" s="311" t="str">
        <f>IF($B258="","",INDEX([18]POA_GC_2025!$CK:$CK,MATCH($B258,[18]POA_GC_2025!$A:$A,0)))</f>
        <v/>
      </c>
      <c r="AF258" s="311" t="str">
        <f>IF($B258="","",INDEX([18]POA_GC_2025!$CL:$CL,MATCH($B258,[18]POA_GC_2025!$A:$A,0)))</f>
        <v/>
      </c>
      <c r="AG258" s="319" t="str">
        <f>IF($B258="","",INDEX([18]POA_GC_2025!$CM:$CM,MATCH($B258,[18]POA_GC_2025!$A:$A,0)))</f>
        <v/>
      </c>
      <c r="AH258" s="316" t="str">
        <f>IF($B258="","",INDEX([18]POA_GC_2025!$B:$B,MATCH($B258,[18]POA_GC_2025!$A:$A,0)))</f>
        <v/>
      </c>
    </row>
    <row r="259" spans="1:34">
      <c r="A259" s="291"/>
      <c r="B259" s="320"/>
      <c r="C259" s="257"/>
      <c r="D259" s="290"/>
      <c r="E259" s="257"/>
      <c r="F259" s="290"/>
      <c r="G259" s="257"/>
      <c r="H259" s="289" t="str">
        <f>IF($B259="","",INDEX(POA_GC_2025!$O:$O,MATCH($B259,POA_GC_2025!$A:$A,0)))</f>
        <v/>
      </c>
      <c r="I259" s="292" t="str">
        <f>IF($B259="","",INDEX(POA_GC_2025!$C:$C,MATCH($B259,POA_GC_2025!$A:$A,0)))</f>
        <v/>
      </c>
      <c r="J259" s="293" t="str">
        <f>IF($B259="","",INDEX(POA_GC_2025!$B:$B,MATCH($B259,POA_GC_2025!$A:$A,0)))</f>
        <v/>
      </c>
      <c r="K259" s="294" t="str">
        <f>IF($B259="","",INDEX(POA_GC_2025!$E:$E,MATCH($B259,POA_GC_2025!$A:$A,0)))</f>
        <v/>
      </c>
      <c r="L259" s="293" t="str">
        <f>IF($B259="","",INDEX(POA_GC_2025!$W:$W,MATCH($B259,POA_GC_2025!$A:$A,0)))</f>
        <v/>
      </c>
      <c r="M259" s="293" t="str">
        <f>IF($B259="","",INDEX(POA_GC_2025!$F:$F,MATCH($B259,POA_GC_2025!$A:$A,0)))</f>
        <v/>
      </c>
      <c r="N259" s="293" t="str">
        <f>IF($B259="","",INDEX(POA_GC_2025!$V:$V,MATCH($B259,POA_GC_2025!$A:$A,0)))</f>
        <v/>
      </c>
      <c r="O259" s="293" t="str">
        <f>IF($B259="","",INDEX(POA_GC_2025!$W:$W,MATCH($B259,POA_GC_2025!$A:$A,0)))</f>
        <v/>
      </c>
      <c r="P259" s="292" t="str">
        <f>IF($B259="","",INDEX(POA_GC_2025!$H:$H,MATCH($B259,POA_GC_2025!$A:$A,0)))</f>
        <v/>
      </c>
      <c r="Q259" s="292" t="str">
        <f>IF($B259="","",INDEX(POA_GC_2025!$I:$I,MATCH($B259,POA_GC_2025!$A:$A,0)))</f>
        <v/>
      </c>
      <c r="R259" s="292" t="str">
        <f>IF($B259="","",INDEX(POA_GC_2025!$J:$J,MATCH($B259,POA_GC_2025!$A:$A,0)))</f>
        <v/>
      </c>
      <c r="S259" s="292" t="str">
        <f>IF($B259="","",INDEX(POA_GC_2025!$K:$K,MATCH($B259,POA_GC_2025!$A:$A,0)))</f>
        <v/>
      </c>
      <c r="T259" s="292" t="str">
        <f>IF($B259="","",INDEX(POA_GC_2025!$L:$L,MATCH($B259,POA_GC_2025!$A:$A,0)))</f>
        <v/>
      </c>
      <c r="U259" s="299">
        <f t="shared" si="20"/>
        <v>0</v>
      </c>
      <c r="V259" s="299">
        <f t="shared" si="21"/>
        <v>0</v>
      </c>
      <c r="W259" s="187"/>
      <c r="X259" s="187"/>
      <c r="Y259" s="312"/>
      <c r="Z259" s="187"/>
      <c r="AA259" s="309"/>
      <c r="AB259" s="187"/>
      <c r="AC259" s="187"/>
      <c r="AD259" s="187"/>
      <c r="AE259" s="311" t="str">
        <f>IF($B259="","",INDEX([18]POA_GC_2025!$CK:$CK,MATCH($B259,[18]POA_GC_2025!$A:$A,0)))</f>
        <v/>
      </c>
      <c r="AF259" s="311" t="str">
        <f>IF($B259="","",INDEX([18]POA_GC_2025!$CL:$CL,MATCH($B259,[18]POA_GC_2025!$A:$A,0)))</f>
        <v/>
      </c>
      <c r="AG259" s="319" t="str">
        <f>IF($B259="","",INDEX([18]POA_GC_2025!$CM:$CM,MATCH($B259,[18]POA_GC_2025!$A:$A,0)))</f>
        <v/>
      </c>
      <c r="AH259" s="316" t="str">
        <f>IF($B259="","",INDEX([18]POA_GC_2025!$B:$B,MATCH($B259,[18]POA_GC_2025!$A:$A,0)))</f>
        <v/>
      </c>
    </row>
    <row r="260" spans="1:34">
      <c r="A260" s="291"/>
      <c r="B260" s="320"/>
      <c r="C260" s="257"/>
      <c r="D260" s="290"/>
      <c r="E260" s="257"/>
      <c r="F260" s="290"/>
      <c r="G260" s="257"/>
      <c r="H260" s="289" t="str">
        <f>IF($B260="","",INDEX(POA_GC_2025!$O:$O,MATCH($B260,POA_GC_2025!$A:$A,0)))</f>
        <v/>
      </c>
      <c r="I260" s="292" t="str">
        <f>IF($B260="","",INDEX(POA_GC_2025!$C:$C,MATCH($B260,POA_GC_2025!$A:$A,0)))</f>
        <v/>
      </c>
      <c r="J260" s="293" t="str">
        <f>IF($B260="","",INDEX(POA_GC_2025!$B:$B,MATCH($B260,POA_GC_2025!$A:$A,0)))</f>
        <v/>
      </c>
      <c r="K260" s="294" t="str">
        <f>IF($B260="","",INDEX(POA_GC_2025!$E:$E,MATCH($B260,POA_GC_2025!$A:$A,0)))</f>
        <v/>
      </c>
      <c r="L260" s="293" t="str">
        <f>IF($B260="","",INDEX(POA_GC_2025!$W:$W,MATCH($B260,POA_GC_2025!$A:$A,0)))</f>
        <v/>
      </c>
      <c r="M260" s="293" t="str">
        <f>IF($B260="","",INDEX(POA_GC_2025!$F:$F,MATCH($B260,POA_GC_2025!$A:$A,0)))</f>
        <v/>
      </c>
      <c r="N260" s="293" t="str">
        <f>IF($B260="","",INDEX(POA_GC_2025!$V:$V,MATCH($B260,POA_GC_2025!$A:$A,0)))</f>
        <v/>
      </c>
      <c r="O260" s="293" t="str">
        <f>IF($B260="","",INDEX(POA_GC_2025!$W:$W,MATCH($B260,POA_GC_2025!$A:$A,0)))</f>
        <v/>
      </c>
      <c r="P260" s="292" t="str">
        <f>IF($B260="","",INDEX(POA_GC_2025!$H:$H,MATCH($B260,POA_GC_2025!$A:$A,0)))</f>
        <v/>
      </c>
      <c r="Q260" s="292" t="str">
        <f>IF($B260="","",INDEX(POA_GC_2025!$I:$I,MATCH($B260,POA_GC_2025!$A:$A,0)))</f>
        <v/>
      </c>
      <c r="R260" s="292" t="str">
        <f>IF($B260="","",INDEX(POA_GC_2025!$J:$J,MATCH($B260,POA_GC_2025!$A:$A,0)))</f>
        <v/>
      </c>
      <c r="S260" s="292" t="str">
        <f>IF($B260="","",INDEX(POA_GC_2025!$K:$K,MATCH($B260,POA_GC_2025!$A:$A,0)))</f>
        <v/>
      </c>
      <c r="T260" s="292" t="str">
        <f>IF($B260="","",INDEX(POA_GC_2025!$L:$L,MATCH($B260,POA_GC_2025!$A:$A,0)))</f>
        <v/>
      </c>
      <c r="U260" s="299">
        <f t="shared" si="20"/>
        <v>0</v>
      </c>
      <c r="V260" s="299">
        <f t="shared" si="21"/>
        <v>0</v>
      </c>
      <c r="W260" s="187"/>
      <c r="X260" s="187"/>
      <c r="Y260" s="312"/>
      <c r="Z260" s="187"/>
      <c r="AA260" s="309"/>
      <c r="AB260" s="187"/>
      <c r="AC260" s="187"/>
      <c r="AD260" s="187"/>
      <c r="AE260" s="311" t="str">
        <f>IF($B260="","",INDEX([18]POA_GC_2025!$CK:$CK,MATCH($B260,[18]POA_GC_2025!$A:$A,0)))</f>
        <v/>
      </c>
      <c r="AF260" s="311" t="str">
        <f>IF($B260="","",INDEX([18]POA_GC_2025!$CL:$CL,MATCH($B260,[18]POA_GC_2025!$A:$A,0)))</f>
        <v/>
      </c>
      <c r="AG260" s="319" t="str">
        <f>IF($B260="","",INDEX([18]POA_GC_2025!$CM:$CM,MATCH($B260,[18]POA_GC_2025!$A:$A,0)))</f>
        <v/>
      </c>
      <c r="AH260" s="316" t="str">
        <f>IF($B260="","",INDEX([18]POA_GC_2025!$B:$B,MATCH($B260,[18]POA_GC_2025!$A:$A,0)))</f>
        <v/>
      </c>
    </row>
    <row r="261" spans="1:34">
      <c r="A261" s="291"/>
      <c r="B261" s="320"/>
      <c r="C261" s="257"/>
      <c r="D261" s="290"/>
      <c r="E261" s="257"/>
      <c r="F261" s="290"/>
      <c r="G261" s="257"/>
      <c r="H261" s="289" t="str">
        <f>IF($B261="","",INDEX(POA_GC_2025!$O:$O,MATCH($B261,POA_GC_2025!$A:$A,0)))</f>
        <v/>
      </c>
      <c r="I261" s="292" t="str">
        <f>IF($B261="","",INDEX(POA_GC_2025!$C:$C,MATCH($B261,POA_GC_2025!$A:$A,0)))</f>
        <v/>
      </c>
      <c r="J261" s="293" t="str">
        <f>IF($B261="","",INDEX(POA_GC_2025!$B:$B,MATCH($B261,POA_GC_2025!$A:$A,0)))</f>
        <v/>
      </c>
      <c r="K261" s="294" t="str">
        <f>IF($B261="","",INDEX(POA_GC_2025!$E:$E,MATCH($B261,POA_GC_2025!$A:$A,0)))</f>
        <v/>
      </c>
      <c r="L261" s="293" t="str">
        <f>IF($B261="","",INDEX(POA_GC_2025!$W:$W,MATCH($B261,POA_GC_2025!$A:$A,0)))</f>
        <v/>
      </c>
      <c r="M261" s="293" t="str">
        <f>IF($B261="","",INDEX(POA_GC_2025!$F:$F,MATCH($B261,POA_GC_2025!$A:$A,0)))</f>
        <v/>
      </c>
      <c r="N261" s="293" t="str">
        <f>IF($B261="","",INDEX(POA_GC_2025!$V:$V,MATCH($B261,POA_GC_2025!$A:$A,0)))</f>
        <v/>
      </c>
      <c r="O261" s="293" t="str">
        <f>IF($B261="","",INDEX(POA_GC_2025!$W:$W,MATCH($B261,POA_GC_2025!$A:$A,0)))</f>
        <v/>
      </c>
      <c r="P261" s="292" t="str">
        <f>IF($B261="","",INDEX(POA_GC_2025!$H:$H,MATCH($B261,POA_GC_2025!$A:$A,0)))</f>
        <v/>
      </c>
      <c r="Q261" s="292" t="str">
        <f>IF($B261="","",INDEX(POA_GC_2025!$I:$I,MATCH($B261,POA_GC_2025!$A:$A,0)))</f>
        <v/>
      </c>
      <c r="R261" s="292" t="str">
        <f>IF($B261="","",INDEX(POA_GC_2025!$J:$J,MATCH($B261,POA_GC_2025!$A:$A,0)))</f>
        <v/>
      </c>
      <c r="S261" s="292" t="str">
        <f>IF($B261="","",INDEX(POA_GC_2025!$K:$K,MATCH($B261,POA_GC_2025!$A:$A,0)))</f>
        <v/>
      </c>
      <c r="T261" s="292" t="str">
        <f>IF($B261="","",INDEX(POA_GC_2025!$L:$L,MATCH($B261,POA_GC_2025!$A:$A,0)))</f>
        <v/>
      </c>
      <c r="U261" s="299">
        <f t="shared" si="20"/>
        <v>0</v>
      </c>
      <c r="V261" s="299">
        <f t="shared" si="21"/>
        <v>0</v>
      </c>
      <c r="W261" s="187"/>
      <c r="X261" s="187"/>
      <c r="Y261" s="312"/>
      <c r="Z261" s="187"/>
      <c r="AA261" s="309"/>
      <c r="AB261" s="187"/>
      <c r="AC261" s="187"/>
      <c r="AD261" s="187"/>
      <c r="AE261" s="311" t="str">
        <f>IF($B261="","",INDEX([18]POA_GC_2025!$CK:$CK,MATCH($B261,[18]POA_GC_2025!$A:$A,0)))</f>
        <v/>
      </c>
      <c r="AF261" s="311" t="str">
        <f>IF($B261="","",INDEX([18]POA_GC_2025!$CL:$CL,MATCH($B261,[18]POA_GC_2025!$A:$A,0)))</f>
        <v/>
      </c>
      <c r="AG261" s="319" t="str">
        <f>IF($B261="","",INDEX([18]POA_GC_2025!$CM:$CM,MATCH($B261,[18]POA_GC_2025!$A:$A,0)))</f>
        <v/>
      </c>
      <c r="AH261" s="316" t="str">
        <f>IF($B261="","",INDEX([18]POA_GC_2025!$B:$B,MATCH($B261,[18]POA_GC_2025!$A:$A,0)))</f>
        <v/>
      </c>
    </row>
    <row r="262" spans="1:34">
      <c r="A262" s="291"/>
      <c r="B262" s="320"/>
      <c r="C262" s="257"/>
      <c r="D262" s="290"/>
      <c r="E262" s="257"/>
      <c r="F262" s="290"/>
      <c r="G262" s="257"/>
      <c r="H262" s="289" t="str">
        <f>IF($B262="","",INDEX(POA_GC_2025!$O:$O,MATCH($B262,POA_GC_2025!$A:$A,0)))</f>
        <v/>
      </c>
      <c r="I262" s="292" t="str">
        <f>IF($B262="","",INDEX(POA_GC_2025!$C:$C,MATCH($B262,POA_GC_2025!$A:$A,0)))</f>
        <v/>
      </c>
      <c r="J262" s="293" t="str">
        <f>IF($B262="","",INDEX(POA_GC_2025!$B:$B,MATCH($B262,POA_GC_2025!$A:$A,0)))</f>
        <v/>
      </c>
      <c r="K262" s="294" t="str">
        <f>IF($B262="","",INDEX(POA_GC_2025!$E:$E,MATCH($B262,POA_GC_2025!$A:$A,0)))</f>
        <v/>
      </c>
      <c r="L262" s="293" t="str">
        <f>IF($B262="","",INDEX(POA_GC_2025!$W:$W,MATCH($B262,POA_GC_2025!$A:$A,0)))</f>
        <v/>
      </c>
      <c r="M262" s="293" t="str">
        <f>IF($B262="","",INDEX(POA_GC_2025!$F:$F,MATCH($B262,POA_GC_2025!$A:$A,0)))</f>
        <v/>
      </c>
      <c r="N262" s="293" t="str">
        <f>IF($B262="","",INDEX(POA_GC_2025!$V:$V,MATCH($B262,POA_GC_2025!$A:$A,0)))</f>
        <v/>
      </c>
      <c r="O262" s="293" t="str">
        <f>IF($B262="","",INDEX(POA_GC_2025!$W:$W,MATCH($B262,POA_GC_2025!$A:$A,0)))</f>
        <v/>
      </c>
      <c r="P262" s="292" t="str">
        <f>IF($B262="","",INDEX(POA_GC_2025!$H:$H,MATCH($B262,POA_GC_2025!$A:$A,0)))</f>
        <v/>
      </c>
      <c r="Q262" s="292" t="str">
        <f>IF($B262="","",INDEX(POA_GC_2025!$I:$I,MATCH($B262,POA_GC_2025!$A:$A,0)))</f>
        <v/>
      </c>
      <c r="R262" s="292" t="str">
        <f>IF($B262="","",INDEX(POA_GC_2025!$J:$J,MATCH($B262,POA_GC_2025!$A:$A,0)))</f>
        <v/>
      </c>
      <c r="S262" s="292" t="str">
        <f>IF($B262="","",INDEX(POA_GC_2025!$K:$K,MATCH($B262,POA_GC_2025!$A:$A,0)))</f>
        <v/>
      </c>
      <c r="T262" s="292" t="str">
        <f>IF($B262="","",INDEX(POA_GC_2025!$L:$L,MATCH($B262,POA_GC_2025!$A:$A,0)))</f>
        <v/>
      </c>
      <c r="U262" s="299">
        <f t="shared" si="20"/>
        <v>0</v>
      </c>
      <c r="V262" s="299">
        <f t="shared" si="21"/>
        <v>0</v>
      </c>
      <c r="W262" s="187"/>
      <c r="X262" s="187"/>
      <c r="Y262" s="312"/>
      <c r="Z262" s="187"/>
      <c r="AA262" s="309"/>
      <c r="AB262" s="187"/>
      <c r="AC262" s="187"/>
      <c r="AD262" s="187"/>
      <c r="AE262" s="311" t="str">
        <f>IF($B262="","",INDEX([18]POA_GC_2025!$CK:$CK,MATCH($B262,[18]POA_GC_2025!$A:$A,0)))</f>
        <v/>
      </c>
      <c r="AF262" s="311" t="str">
        <f>IF($B262="","",INDEX([18]POA_GC_2025!$CL:$CL,MATCH($B262,[18]POA_GC_2025!$A:$A,0)))</f>
        <v/>
      </c>
      <c r="AG262" s="319" t="str">
        <f>IF($B262="","",INDEX([18]POA_GC_2025!$CM:$CM,MATCH($B262,[18]POA_GC_2025!$A:$A,0)))</f>
        <v/>
      </c>
      <c r="AH262" s="316" t="str">
        <f>IF($B262="","",INDEX([18]POA_GC_2025!$B:$B,MATCH($B262,[18]POA_GC_2025!$A:$A,0)))</f>
        <v/>
      </c>
    </row>
    <row r="263" spans="1:34">
      <c r="A263" s="291"/>
      <c r="B263" s="320"/>
      <c r="C263" s="257"/>
      <c r="D263" s="290"/>
      <c r="E263" s="257"/>
      <c r="F263" s="290"/>
      <c r="G263" s="257"/>
      <c r="H263" s="289" t="str">
        <f>IF($B263="","",INDEX(POA_GC_2025!$O:$O,MATCH($B263,POA_GC_2025!$A:$A,0)))</f>
        <v/>
      </c>
      <c r="I263" s="292" t="str">
        <f>IF($B263="","",INDEX(POA_GC_2025!$C:$C,MATCH($B263,POA_GC_2025!$A:$A,0)))</f>
        <v/>
      </c>
      <c r="J263" s="293" t="str">
        <f>IF($B263="","",INDEX(POA_GC_2025!$B:$B,MATCH($B263,POA_GC_2025!$A:$A,0)))</f>
        <v/>
      </c>
      <c r="K263" s="294" t="str">
        <f>IF($B263="","",INDEX(POA_GC_2025!$E:$E,MATCH($B263,POA_GC_2025!$A:$A,0)))</f>
        <v/>
      </c>
      <c r="L263" s="293" t="str">
        <f>IF($B263="","",INDEX(POA_GC_2025!$W:$W,MATCH($B263,POA_GC_2025!$A:$A,0)))</f>
        <v/>
      </c>
      <c r="M263" s="293" t="str">
        <f>IF($B263="","",INDEX(POA_GC_2025!$F:$F,MATCH($B263,POA_GC_2025!$A:$A,0)))</f>
        <v/>
      </c>
      <c r="N263" s="293" t="str">
        <f>IF($B263="","",INDEX(POA_GC_2025!$V:$V,MATCH($B263,POA_GC_2025!$A:$A,0)))</f>
        <v/>
      </c>
      <c r="O263" s="293" t="str">
        <f>IF($B263="","",INDEX(POA_GC_2025!$W:$W,MATCH($B263,POA_GC_2025!$A:$A,0)))</f>
        <v/>
      </c>
      <c r="P263" s="292" t="str">
        <f>IF($B263="","",INDEX(POA_GC_2025!$H:$H,MATCH($B263,POA_GC_2025!$A:$A,0)))</f>
        <v/>
      </c>
      <c r="Q263" s="292" t="str">
        <f>IF($B263="","",INDEX(POA_GC_2025!$I:$I,MATCH($B263,POA_GC_2025!$A:$A,0)))</f>
        <v/>
      </c>
      <c r="R263" s="292" t="str">
        <f>IF($B263="","",INDEX(POA_GC_2025!$J:$J,MATCH($B263,POA_GC_2025!$A:$A,0)))</f>
        <v/>
      </c>
      <c r="S263" s="292" t="str">
        <f>IF($B263="","",INDEX(POA_GC_2025!$K:$K,MATCH($B263,POA_GC_2025!$A:$A,0)))</f>
        <v/>
      </c>
      <c r="T263" s="292" t="str">
        <f>IF($B263="","",INDEX(POA_GC_2025!$L:$L,MATCH($B263,POA_GC_2025!$A:$A,0)))</f>
        <v/>
      </c>
      <c r="U263" s="299">
        <f t="shared" si="20"/>
        <v>0</v>
      </c>
      <c r="V263" s="299">
        <f t="shared" si="21"/>
        <v>0</v>
      </c>
      <c r="W263" s="187"/>
      <c r="X263" s="187"/>
      <c r="Y263" s="312"/>
      <c r="Z263" s="187"/>
      <c r="AA263" s="309"/>
      <c r="AB263" s="187"/>
      <c r="AC263" s="187"/>
      <c r="AD263" s="187"/>
      <c r="AE263" s="311" t="str">
        <f>IF($B263="","",INDEX([18]POA_GC_2025!$CK:$CK,MATCH($B263,[18]POA_GC_2025!$A:$A,0)))</f>
        <v/>
      </c>
      <c r="AF263" s="311" t="str">
        <f>IF($B263="","",INDEX([18]POA_GC_2025!$CL:$CL,MATCH($B263,[18]POA_GC_2025!$A:$A,0)))</f>
        <v/>
      </c>
      <c r="AG263" s="319" t="str">
        <f>IF($B263="","",INDEX([18]POA_GC_2025!$CM:$CM,MATCH($B263,[18]POA_GC_2025!$A:$A,0)))</f>
        <v/>
      </c>
      <c r="AH263" s="316" t="str">
        <f>IF($B263="","",INDEX([18]POA_GC_2025!$B:$B,MATCH($B263,[18]POA_GC_2025!$A:$A,0)))</f>
        <v/>
      </c>
    </row>
    <row r="264" spans="1:34">
      <c r="A264" s="291"/>
      <c r="B264" s="320"/>
      <c r="C264" s="257"/>
      <c r="D264" s="290"/>
      <c r="E264" s="257"/>
      <c r="F264" s="290"/>
      <c r="G264" s="257"/>
      <c r="H264" s="289" t="str">
        <f>IF($B264="","",INDEX(POA_GC_2025!$O:$O,MATCH($B264,POA_GC_2025!$A:$A,0)))</f>
        <v/>
      </c>
      <c r="I264" s="292" t="str">
        <f>IF($B264="","",INDEX(POA_GC_2025!$C:$C,MATCH($B264,POA_GC_2025!$A:$A,0)))</f>
        <v/>
      </c>
      <c r="J264" s="293" t="str">
        <f>IF($B264="","",INDEX(POA_GC_2025!$B:$B,MATCH($B264,POA_GC_2025!$A:$A,0)))</f>
        <v/>
      </c>
      <c r="K264" s="294" t="str">
        <f>IF($B264="","",INDEX(POA_GC_2025!$E:$E,MATCH($B264,POA_GC_2025!$A:$A,0)))</f>
        <v/>
      </c>
      <c r="L264" s="293" t="str">
        <f>IF($B264="","",INDEX(POA_GC_2025!$W:$W,MATCH($B264,POA_GC_2025!$A:$A,0)))</f>
        <v/>
      </c>
      <c r="M264" s="293" t="str">
        <f>IF($B264="","",INDEX(POA_GC_2025!$F:$F,MATCH($B264,POA_GC_2025!$A:$A,0)))</f>
        <v/>
      </c>
      <c r="N264" s="293" t="str">
        <f>IF($B264="","",INDEX(POA_GC_2025!$V:$V,MATCH($B264,POA_GC_2025!$A:$A,0)))</f>
        <v/>
      </c>
      <c r="O264" s="293" t="str">
        <f>IF($B264="","",INDEX(POA_GC_2025!$W:$W,MATCH($B264,POA_GC_2025!$A:$A,0)))</f>
        <v/>
      </c>
      <c r="P264" s="292" t="str">
        <f>IF($B264="","",INDEX(POA_GC_2025!$H:$H,MATCH($B264,POA_GC_2025!$A:$A,0)))</f>
        <v/>
      </c>
      <c r="Q264" s="292" t="str">
        <f>IF($B264="","",INDEX(POA_GC_2025!$I:$I,MATCH($B264,POA_GC_2025!$A:$A,0)))</f>
        <v/>
      </c>
      <c r="R264" s="292" t="str">
        <f>IF($B264="","",INDEX(POA_GC_2025!$J:$J,MATCH($B264,POA_GC_2025!$A:$A,0)))</f>
        <v/>
      </c>
      <c r="S264" s="292" t="str">
        <f>IF($B264="","",INDEX(POA_GC_2025!$K:$K,MATCH($B264,POA_GC_2025!$A:$A,0)))</f>
        <v/>
      </c>
      <c r="T264" s="292" t="str">
        <f>IF($B264="","",INDEX(POA_GC_2025!$L:$L,MATCH($B264,POA_GC_2025!$A:$A,0)))</f>
        <v/>
      </c>
      <c r="U264" s="299">
        <f t="shared" si="20"/>
        <v>0</v>
      </c>
      <c r="V264" s="299">
        <f t="shared" si="21"/>
        <v>0</v>
      </c>
      <c r="W264" s="187"/>
      <c r="X264" s="187"/>
      <c r="Y264" s="312"/>
      <c r="Z264" s="187"/>
      <c r="AA264" s="309"/>
      <c r="AB264" s="187"/>
      <c r="AC264" s="187"/>
      <c r="AD264" s="187"/>
      <c r="AE264" s="311" t="str">
        <f>IF($B264="","",INDEX([18]POA_GC_2025!$CK:$CK,MATCH($B264,[18]POA_GC_2025!$A:$A,0)))</f>
        <v/>
      </c>
      <c r="AF264" s="311" t="str">
        <f>IF($B264="","",INDEX([18]POA_GC_2025!$CL:$CL,MATCH($B264,[18]POA_GC_2025!$A:$A,0)))</f>
        <v/>
      </c>
      <c r="AG264" s="319" t="str">
        <f>IF($B264="","",INDEX([18]POA_GC_2025!$CM:$CM,MATCH($B264,[18]POA_GC_2025!$A:$A,0)))</f>
        <v/>
      </c>
      <c r="AH264" s="316" t="str">
        <f>IF($B264="","",INDEX([18]POA_GC_2025!$B:$B,MATCH($B264,[18]POA_GC_2025!$A:$A,0)))</f>
        <v/>
      </c>
    </row>
    <row r="265" spans="1:34">
      <c r="A265" s="291"/>
      <c r="B265" s="320"/>
      <c r="C265" s="257"/>
      <c r="D265" s="290"/>
      <c r="E265" s="257"/>
      <c r="F265" s="290"/>
      <c r="G265" s="257"/>
      <c r="H265" s="289" t="str">
        <f>IF($B265="","",INDEX(POA_GC_2025!$O:$O,MATCH($B265,POA_GC_2025!$A:$A,0)))</f>
        <v/>
      </c>
      <c r="I265" s="292" t="str">
        <f>IF($B265="","",INDEX(POA_GC_2025!$C:$C,MATCH($B265,POA_GC_2025!$A:$A,0)))</f>
        <v/>
      </c>
      <c r="J265" s="293" t="str">
        <f>IF($B265="","",INDEX(POA_GC_2025!$B:$B,MATCH($B265,POA_GC_2025!$A:$A,0)))</f>
        <v/>
      </c>
      <c r="K265" s="294" t="str">
        <f>IF($B265="","",INDEX(POA_GC_2025!$E:$E,MATCH($B265,POA_GC_2025!$A:$A,0)))</f>
        <v/>
      </c>
      <c r="L265" s="293" t="str">
        <f>IF($B265="","",INDEX(POA_GC_2025!$W:$W,MATCH($B265,POA_GC_2025!$A:$A,0)))</f>
        <v/>
      </c>
      <c r="M265" s="293" t="str">
        <f>IF($B265="","",INDEX(POA_GC_2025!$F:$F,MATCH($B265,POA_GC_2025!$A:$A,0)))</f>
        <v/>
      </c>
      <c r="N265" s="293" t="str">
        <f>IF($B265="","",INDEX(POA_GC_2025!$V:$V,MATCH($B265,POA_GC_2025!$A:$A,0)))</f>
        <v/>
      </c>
      <c r="O265" s="293" t="str">
        <f>IF($B265="","",INDEX(POA_GC_2025!$W:$W,MATCH($B265,POA_GC_2025!$A:$A,0)))</f>
        <v/>
      </c>
      <c r="P265" s="292" t="str">
        <f>IF($B265="","",INDEX(POA_GC_2025!$H:$H,MATCH($B265,POA_GC_2025!$A:$A,0)))</f>
        <v/>
      </c>
      <c r="Q265" s="292" t="str">
        <f>IF($B265="","",INDEX(POA_GC_2025!$I:$I,MATCH($B265,POA_GC_2025!$A:$A,0)))</f>
        <v/>
      </c>
      <c r="R265" s="292" t="str">
        <f>IF($B265="","",INDEX(POA_GC_2025!$J:$J,MATCH($B265,POA_GC_2025!$A:$A,0)))</f>
        <v/>
      </c>
      <c r="S265" s="292" t="str">
        <f>IF($B265="","",INDEX(POA_GC_2025!$K:$K,MATCH($B265,POA_GC_2025!$A:$A,0)))</f>
        <v/>
      </c>
      <c r="T265" s="292" t="str">
        <f>IF($B265="","",INDEX(POA_GC_2025!$L:$L,MATCH($B265,POA_GC_2025!$A:$A,0)))</f>
        <v/>
      </c>
      <c r="U265" s="299">
        <f t="shared" si="20"/>
        <v>0</v>
      </c>
      <c r="V265" s="299">
        <f t="shared" si="21"/>
        <v>0</v>
      </c>
      <c r="W265" s="187"/>
      <c r="X265" s="187"/>
      <c r="Y265" s="312"/>
      <c r="Z265" s="187"/>
      <c r="AA265" s="309"/>
      <c r="AB265" s="187"/>
      <c r="AC265" s="187"/>
      <c r="AD265" s="187"/>
      <c r="AE265" s="311" t="str">
        <f>IF($B265="","",INDEX([18]POA_GC_2025!$CK:$CK,MATCH($B265,[18]POA_GC_2025!$A:$A,0)))</f>
        <v/>
      </c>
      <c r="AF265" s="311" t="str">
        <f>IF($B265="","",INDEX([18]POA_GC_2025!$CL:$CL,MATCH($B265,[18]POA_GC_2025!$A:$A,0)))</f>
        <v/>
      </c>
      <c r="AG265" s="319" t="str">
        <f>IF($B265="","",INDEX([18]POA_GC_2025!$CM:$CM,MATCH($B265,[18]POA_GC_2025!$A:$A,0)))</f>
        <v/>
      </c>
      <c r="AH265" s="316" t="str">
        <f>IF($B265="","",INDEX([18]POA_GC_2025!$B:$B,MATCH($B265,[18]POA_GC_2025!$A:$A,0)))</f>
        <v/>
      </c>
    </row>
    <row r="266" spans="1:34">
      <c r="A266" s="291"/>
      <c r="B266" s="320"/>
      <c r="C266" s="257"/>
      <c r="D266" s="290"/>
      <c r="E266" s="257"/>
      <c r="F266" s="290"/>
      <c r="G266" s="257"/>
      <c r="H266" s="289" t="str">
        <f>IF($B266="","",INDEX(POA_GC_2025!$O:$O,MATCH($B266,POA_GC_2025!$A:$A,0)))</f>
        <v/>
      </c>
      <c r="I266" s="292" t="str">
        <f>IF($B266="","",INDEX(POA_GC_2025!$C:$C,MATCH($B266,POA_GC_2025!$A:$A,0)))</f>
        <v/>
      </c>
      <c r="J266" s="293" t="str">
        <f>IF($B266="","",INDEX(POA_GC_2025!$B:$B,MATCH($B266,POA_GC_2025!$A:$A,0)))</f>
        <v/>
      </c>
      <c r="K266" s="294" t="str">
        <f>IF($B266="","",INDEX(POA_GC_2025!$E:$E,MATCH($B266,POA_GC_2025!$A:$A,0)))</f>
        <v/>
      </c>
      <c r="L266" s="293" t="str">
        <f>IF($B266="","",INDEX(POA_GC_2025!$W:$W,MATCH($B266,POA_GC_2025!$A:$A,0)))</f>
        <v/>
      </c>
      <c r="M266" s="293" t="str">
        <f>IF($B266="","",INDEX(POA_GC_2025!$F:$F,MATCH($B266,POA_GC_2025!$A:$A,0)))</f>
        <v/>
      </c>
      <c r="N266" s="293" t="str">
        <f>IF($B266="","",INDEX(POA_GC_2025!$V:$V,MATCH($B266,POA_GC_2025!$A:$A,0)))</f>
        <v/>
      </c>
      <c r="O266" s="293" t="str">
        <f>IF($B266="","",INDEX(POA_GC_2025!$W:$W,MATCH($B266,POA_GC_2025!$A:$A,0)))</f>
        <v/>
      </c>
      <c r="P266" s="292" t="str">
        <f>IF($B266="","",INDEX(POA_GC_2025!$H:$H,MATCH($B266,POA_GC_2025!$A:$A,0)))</f>
        <v/>
      </c>
      <c r="Q266" s="292" t="str">
        <f>IF($B266="","",INDEX(POA_GC_2025!$I:$I,MATCH($B266,POA_GC_2025!$A:$A,0)))</f>
        <v/>
      </c>
      <c r="R266" s="292" t="str">
        <f>IF($B266="","",INDEX(POA_GC_2025!$J:$J,MATCH($B266,POA_GC_2025!$A:$A,0)))</f>
        <v/>
      </c>
      <c r="S266" s="292" t="str">
        <f>IF($B266="","",INDEX(POA_GC_2025!$K:$K,MATCH($B266,POA_GC_2025!$A:$A,0)))</f>
        <v/>
      </c>
      <c r="T266" s="292" t="str">
        <f>IF($B266="","",INDEX(POA_GC_2025!$L:$L,MATCH($B266,POA_GC_2025!$A:$A,0)))</f>
        <v/>
      </c>
      <c r="U266" s="299">
        <f t="shared" si="20"/>
        <v>0</v>
      </c>
      <c r="V266" s="299">
        <f t="shared" si="21"/>
        <v>0</v>
      </c>
      <c r="W266" s="187"/>
      <c r="X266" s="187"/>
      <c r="Y266" s="312"/>
      <c r="Z266" s="187"/>
      <c r="AA266" s="309"/>
      <c r="AB266" s="187"/>
      <c r="AC266" s="187"/>
      <c r="AD266" s="187"/>
      <c r="AE266" s="311" t="str">
        <f>IF($B266="","",INDEX([18]POA_GC_2025!$CK:$CK,MATCH($B266,[18]POA_GC_2025!$A:$A,0)))</f>
        <v/>
      </c>
      <c r="AF266" s="311" t="str">
        <f>IF($B266="","",INDEX([18]POA_GC_2025!$CL:$CL,MATCH($B266,[18]POA_GC_2025!$A:$A,0)))</f>
        <v/>
      </c>
      <c r="AG266" s="319" t="str">
        <f>IF($B266="","",INDEX([18]POA_GC_2025!$CM:$CM,MATCH($B266,[18]POA_GC_2025!$A:$A,0)))</f>
        <v/>
      </c>
      <c r="AH266" s="316" t="str">
        <f>IF($B266="","",INDEX([18]POA_GC_2025!$B:$B,MATCH($B266,[18]POA_GC_2025!$A:$A,0)))</f>
        <v/>
      </c>
    </row>
    <row r="267" spans="1:34">
      <c r="A267" s="291"/>
      <c r="B267" s="320"/>
      <c r="C267" s="257"/>
      <c r="D267" s="290"/>
      <c r="E267" s="257"/>
      <c r="F267" s="290"/>
      <c r="G267" s="257"/>
      <c r="H267" s="289" t="str">
        <f>IF($B267="","",INDEX(POA_GC_2025!$O:$O,MATCH($B267,POA_GC_2025!$A:$A,0)))</f>
        <v/>
      </c>
      <c r="I267" s="292" t="str">
        <f>IF($B267="","",INDEX(POA_GC_2025!$C:$C,MATCH($B267,POA_GC_2025!$A:$A,0)))</f>
        <v/>
      </c>
      <c r="J267" s="293" t="str">
        <f>IF($B267="","",INDEX(POA_GC_2025!$B:$B,MATCH($B267,POA_GC_2025!$A:$A,0)))</f>
        <v/>
      </c>
      <c r="K267" s="294" t="str">
        <f>IF($B267="","",INDEX(POA_GC_2025!$E:$E,MATCH($B267,POA_GC_2025!$A:$A,0)))</f>
        <v/>
      </c>
      <c r="L267" s="293" t="str">
        <f>IF($B267="","",INDEX(POA_GC_2025!$W:$W,MATCH($B267,POA_GC_2025!$A:$A,0)))</f>
        <v/>
      </c>
      <c r="M267" s="293" t="str">
        <f>IF($B267="","",INDEX(POA_GC_2025!$F:$F,MATCH($B267,POA_GC_2025!$A:$A,0)))</f>
        <v/>
      </c>
      <c r="N267" s="293" t="str">
        <f>IF($B267="","",INDEX(POA_GC_2025!$V:$V,MATCH($B267,POA_GC_2025!$A:$A,0)))</f>
        <v/>
      </c>
      <c r="O267" s="293" t="str">
        <f>IF($B267="","",INDEX(POA_GC_2025!$W:$W,MATCH($B267,POA_GC_2025!$A:$A,0)))</f>
        <v/>
      </c>
      <c r="P267" s="292" t="str">
        <f>IF($B267="","",INDEX(POA_GC_2025!$H:$H,MATCH($B267,POA_GC_2025!$A:$A,0)))</f>
        <v/>
      </c>
      <c r="Q267" s="292" t="str">
        <f>IF($B267="","",INDEX(POA_GC_2025!$I:$I,MATCH($B267,POA_GC_2025!$A:$A,0)))</f>
        <v/>
      </c>
      <c r="R267" s="292" t="str">
        <f>IF($B267="","",INDEX(POA_GC_2025!$J:$J,MATCH($B267,POA_GC_2025!$A:$A,0)))</f>
        <v/>
      </c>
      <c r="S267" s="292" t="str">
        <f>IF($B267="","",INDEX(POA_GC_2025!$K:$K,MATCH($B267,POA_GC_2025!$A:$A,0)))</f>
        <v/>
      </c>
      <c r="T267" s="292" t="str">
        <f>IF($B267="","",INDEX(POA_GC_2025!$L:$L,MATCH($B267,POA_GC_2025!$A:$A,0)))</f>
        <v/>
      </c>
      <c r="U267" s="299">
        <f t="shared" si="20"/>
        <v>0</v>
      </c>
      <c r="V267" s="299">
        <f t="shared" si="21"/>
        <v>0</v>
      </c>
      <c r="W267" s="187"/>
      <c r="X267" s="187"/>
      <c r="Y267" s="312"/>
      <c r="Z267" s="187"/>
      <c r="AA267" s="309"/>
      <c r="AB267" s="187"/>
      <c r="AC267" s="187"/>
      <c r="AD267" s="187"/>
      <c r="AE267" s="311" t="str">
        <f>IF($B267="","",INDEX([18]POA_GC_2025!$CK:$CK,MATCH($B267,[18]POA_GC_2025!$A:$A,0)))</f>
        <v/>
      </c>
      <c r="AF267" s="311" t="str">
        <f>IF($B267="","",INDEX([18]POA_GC_2025!$CL:$CL,MATCH($B267,[18]POA_GC_2025!$A:$A,0)))</f>
        <v/>
      </c>
      <c r="AG267" s="319" t="str">
        <f>IF($B267="","",INDEX([18]POA_GC_2025!$CM:$CM,MATCH($B267,[18]POA_GC_2025!$A:$A,0)))</f>
        <v/>
      </c>
      <c r="AH267" s="316" t="str">
        <f>IF($B267="","",INDEX([18]POA_GC_2025!$B:$B,MATCH($B267,[18]POA_GC_2025!$A:$A,0)))</f>
        <v/>
      </c>
    </row>
    <row r="268" spans="1:34">
      <c r="A268" s="291"/>
      <c r="B268" s="320"/>
      <c r="C268" s="257"/>
      <c r="D268" s="290"/>
      <c r="E268" s="257"/>
      <c r="F268" s="290"/>
      <c r="G268" s="257"/>
      <c r="H268" s="289" t="str">
        <f>IF($B268="","",INDEX(POA_GC_2025!$O:$O,MATCH($B268,POA_GC_2025!$A:$A,0)))</f>
        <v/>
      </c>
      <c r="I268" s="292" t="str">
        <f>IF($B268="","",INDEX(POA_GC_2025!$C:$C,MATCH($B268,POA_GC_2025!$A:$A,0)))</f>
        <v/>
      </c>
      <c r="J268" s="293" t="str">
        <f>IF($B268="","",INDEX(POA_GC_2025!$B:$B,MATCH($B268,POA_GC_2025!$A:$A,0)))</f>
        <v/>
      </c>
      <c r="K268" s="294" t="str">
        <f>IF($B268="","",INDEX(POA_GC_2025!$E:$E,MATCH($B268,POA_GC_2025!$A:$A,0)))</f>
        <v/>
      </c>
      <c r="L268" s="293" t="str">
        <f>IF($B268="","",INDEX(POA_GC_2025!$W:$W,MATCH($B268,POA_GC_2025!$A:$A,0)))</f>
        <v/>
      </c>
      <c r="M268" s="293" t="str">
        <f>IF($B268="","",INDEX(POA_GC_2025!$F:$F,MATCH($B268,POA_GC_2025!$A:$A,0)))</f>
        <v/>
      </c>
      <c r="N268" s="293" t="str">
        <f>IF($B268="","",INDEX(POA_GC_2025!$V:$V,MATCH($B268,POA_GC_2025!$A:$A,0)))</f>
        <v/>
      </c>
      <c r="O268" s="293" t="str">
        <f>IF($B268="","",INDEX(POA_GC_2025!$W:$W,MATCH($B268,POA_GC_2025!$A:$A,0)))</f>
        <v/>
      </c>
      <c r="P268" s="292" t="str">
        <f>IF($B268="","",INDEX(POA_GC_2025!$H:$H,MATCH($B268,POA_GC_2025!$A:$A,0)))</f>
        <v/>
      </c>
      <c r="Q268" s="292" t="str">
        <f>IF($B268="","",INDEX(POA_GC_2025!$I:$I,MATCH($B268,POA_GC_2025!$A:$A,0)))</f>
        <v/>
      </c>
      <c r="R268" s="292" t="str">
        <f>IF($B268="","",INDEX(POA_GC_2025!$J:$J,MATCH($B268,POA_GC_2025!$A:$A,0)))</f>
        <v/>
      </c>
      <c r="S268" s="292" t="str">
        <f>IF($B268="","",INDEX(POA_GC_2025!$K:$K,MATCH($B268,POA_GC_2025!$A:$A,0)))</f>
        <v/>
      </c>
      <c r="T268" s="292" t="str">
        <f>IF($B268="","",INDEX(POA_GC_2025!$L:$L,MATCH($B268,POA_GC_2025!$A:$A,0)))</f>
        <v/>
      </c>
      <c r="U268" s="299">
        <f t="shared" si="20"/>
        <v>0</v>
      </c>
      <c r="V268" s="299">
        <f t="shared" si="21"/>
        <v>0</v>
      </c>
      <c r="W268" s="187"/>
      <c r="X268" s="187"/>
      <c r="Y268" s="312"/>
      <c r="Z268" s="187"/>
      <c r="AA268" s="309"/>
      <c r="AB268" s="187"/>
      <c r="AC268" s="187"/>
      <c r="AD268" s="187"/>
      <c r="AE268" s="311" t="str">
        <f>IF($B268="","",INDEX([18]POA_GC_2025!$CK:$CK,MATCH($B268,[18]POA_GC_2025!$A:$A,0)))</f>
        <v/>
      </c>
      <c r="AF268" s="311" t="str">
        <f>IF($B268="","",INDEX([18]POA_GC_2025!$CL:$CL,MATCH($B268,[18]POA_GC_2025!$A:$A,0)))</f>
        <v/>
      </c>
      <c r="AG268" s="319" t="str">
        <f>IF($B268="","",INDEX([18]POA_GC_2025!$CM:$CM,MATCH($B268,[18]POA_GC_2025!$A:$A,0)))</f>
        <v/>
      </c>
      <c r="AH268" s="316" t="str">
        <f>IF($B268="","",INDEX([18]POA_GC_2025!$B:$B,MATCH($B268,[18]POA_GC_2025!$A:$A,0)))</f>
        <v/>
      </c>
    </row>
    <row r="269" spans="1:34">
      <c r="A269" s="291"/>
      <c r="B269" s="320"/>
      <c r="C269" s="257"/>
      <c r="D269" s="290"/>
      <c r="E269" s="257"/>
      <c r="F269" s="290"/>
      <c r="G269" s="257"/>
      <c r="H269" s="289" t="str">
        <f>IF($B269="","",INDEX(POA_GC_2025!$O:$O,MATCH($B269,POA_GC_2025!$A:$A,0)))</f>
        <v/>
      </c>
      <c r="I269" s="292" t="str">
        <f>IF($B269="","",INDEX(POA_GC_2025!$C:$C,MATCH($B269,POA_GC_2025!$A:$A,0)))</f>
        <v/>
      </c>
      <c r="J269" s="293" t="str">
        <f>IF($B269="","",INDEX(POA_GC_2025!$B:$B,MATCH($B269,POA_GC_2025!$A:$A,0)))</f>
        <v/>
      </c>
      <c r="K269" s="294" t="str">
        <f>IF($B269="","",INDEX(POA_GC_2025!$E:$E,MATCH($B269,POA_GC_2025!$A:$A,0)))</f>
        <v/>
      </c>
      <c r="L269" s="293" t="str">
        <f>IF($B269="","",INDEX(POA_GC_2025!$W:$W,MATCH($B269,POA_GC_2025!$A:$A,0)))</f>
        <v/>
      </c>
      <c r="M269" s="293" t="str">
        <f>IF($B269="","",INDEX(POA_GC_2025!$F:$F,MATCH($B269,POA_GC_2025!$A:$A,0)))</f>
        <v/>
      </c>
      <c r="N269" s="293" t="str">
        <f>IF($B269="","",INDEX(POA_GC_2025!$V:$V,MATCH($B269,POA_GC_2025!$A:$A,0)))</f>
        <v/>
      </c>
      <c r="O269" s="293" t="str">
        <f>IF($B269="","",INDEX(POA_GC_2025!$W:$W,MATCH($B269,POA_GC_2025!$A:$A,0)))</f>
        <v/>
      </c>
      <c r="P269" s="292" t="str">
        <f>IF($B269="","",INDEX(POA_GC_2025!$H:$H,MATCH($B269,POA_GC_2025!$A:$A,0)))</f>
        <v/>
      </c>
      <c r="Q269" s="292" t="str">
        <f>IF($B269="","",INDEX(POA_GC_2025!$I:$I,MATCH($B269,POA_GC_2025!$A:$A,0)))</f>
        <v/>
      </c>
      <c r="R269" s="292" t="str">
        <f>IF($B269="","",INDEX(POA_GC_2025!$J:$J,MATCH($B269,POA_GC_2025!$A:$A,0)))</f>
        <v/>
      </c>
      <c r="S269" s="292" t="str">
        <f>IF($B269="","",INDEX(POA_GC_2025!$K:$K,MATCH($B269,POA_GC_2025!$A:$A,0)))</f>
        <v/>
      </c>
      <c r="T269" s="292" t="str">
        <f>IF($B269="","",INDEX(POA_GC_2025!$L:$L,MATCH($B269,POA_GC_2025!$A:$A,0)))</f>
        <v/>
      </c>
      <c r="U269" s="299">
        <f t="shared" si="20"/>
        <v>0</v>
      </c>
      <c r="V269" s="299">
        <f t="shared" si="21"/>
        <v>0</v>
      </c>
      <c r="W269" s="187"/>
      <c r="X269" s="187"/>
      <c r="Y269" s="312"/>
      <c r="Z269" s="187"/>
      <c r="AA269" s="309"/>
      <c r="AB269" s="187"/>
      <c r="AC269" s="187"/>
      <c r="AD269" s="187"/>
      <c r="AE269" s="311" t="str">
        <f>IF($B269="","",INDEX([18]POA_GC_2025!$CK:$CK,MATCH($B269,[18]POA_GC_2025!$A:$A,0)))</f>
        <v/>
      </c>
      <c r="AF269" s="311" t="str">
        <f>IF($B269="","",INDEX([18]POA_GC_2025!$CL:$CL,MATCH($B269,[18]POA_GC_2025!$A:$A,0)))</f>
        <v/>
      </c>
      <c r="AG269" s="319" t="str">
        <f>IF($B269="","",INDEX([18]POA_GC_2025!$CM:$CM,MATCH($B269,[18]POA_GC_2025!$A:$A,0)))</f>
        <v/>
      </c>
      <c r="AH269" s="316" t="str">
        <f>IF($B269="","",INDEX([18]POA_GC_2025!$B:$B,MATCH($B269,[18]POA_GC_2025!$A:$A,0)))</f>
        <v/>
      </c>
    </row>
    <row r="270" spans="1:34">
      <c r="A270" s="291"/>
      <c r="B270" s="320"/>
      <c r="C270" s="257"/>
      <c r="D270" s="290"/>
      <c r="E270" s="257"/>
      <c r="F270" s="290"/>
      <c r="G270" s="257"/>
      <c r="H270" s="289" t="str">
        <f>IF($B270="","",INDEX(POA_GC_2025!$O:$O,MATCH($B270,POA_GC_2025!$A:$A,0)))</f>
        <v/>
      </c>
      <c r="I270" s="292" t="str">
        <f>IF($B270="","",INDEX(POA_GC_2025!$C:$C,MATCH($B270,POA_GC_2025!$A:$A,0)))</f>
        <v/>
      </c>
      <c r="J270" s="293" t="str">
        <f>IF($B270="","",INDEX(POA_GC_2025!$B:$B,MATCH($B270,POA_GC_2025!$A:$A,0)))</f>
        <v/>
      </c>
      <c r="K270" s="294" t="str">
        <f>IF($B270="","",INDEX(POA_GC_2025!$E:$E,MATCH($B270,POA_GC_2025!$A:$A,0)))</f>
        <v/>
      </c>
      <c r="L270" s="293" t="str">
        <f>IF($B270="","",INDEX(POA_GC_2025!$W:$W,MATCH($B270,POA_GC_2025!$A:$A,0)))</f>
        <v/>
      </c>
      <c r="M270" s="293" t="str">
        <f>IF($B270="","",INDEX(POA_GC_2025!$F:$F,MATCH($B270,POA_GC_2025!$A:$A,0)))</f>
        <v/>
      </c>
      <c r="N270" s="293" t="str">
        <f>IF($B270="","",INDEX(POA_GC_2025!$V:$V,MATCH($B270,POA_GC_2025!$A:$A,0)))</f>
        <v/>
      </c>
      <c r="O270" s="293" t="str">
        <f>IF($B270="","",INDEX(POA_GC_2025!$W:$W,MATCH($B270,POA_GC_2025!$A:$A,0)))</f>
        <v/>
      </c>
      <c r="P270" s="292" t="str">
        <f>IF($B270="","",INDEX(POA_GC_2025!$H:$H,MATCH($B270,POA_GC_2025!$A:$A,0)))</f>
        <v/>
      </c>
      <c r="Q270" s="292" t="str">
        <f>IF($B270="","",INDEX(POA_GC_2025!$I:$I,MATCH($B270,POA_GC_2025!$A:$A,0)))</f>
        <v/>
      </c>
      <c r="R270" s="292" t="str">
        <f>IF($B270="","",INDEX(POA_GC_2025!$J:$J,MATCH($B270,POA_GC_2025!$A:$A,0)))</f>
        <v/>
      </c>
      <c r="S270" s="292" t="str">
        <f>IF($B270="","",INDEX(POA_GC_2025!$K:$K,MATCH($B270,POA_GC_2025!$A:$A,0)))</f>
        <v/>
      </c>
      <c r="T270" s="292" t="str">
        <f>IF($B270="","",INDEX(POA_GC_2025!$L:$L,MATCH($B270,POA_GC_2025!$A:$A,0)))</f>
        <v/>
      </c>
      <c r="U270" s="299">
        <f t="shared" si="20"/>
        <v>0</v>
      </c>
      <c r="V270" s="299">
        <f t="shared" si="21"/>
        <v>0</v>
      </c>
      <c r="W270" s="187"/>
      <c r="X270" s="187"/>
      <c r="Y270" s="312"/>
      <c r="Z270" s="187"/>
      <c r="AA270" s="309"/>
      <c r="AB270" s="187"/>
      <c r="AC270" s="187"/>
      <c r="AD270" s="187"/>
      <c r="AE270" s="311" t="str">
        <f>IF($B270="","",INDEX([18]POA_GC_2025!$CK:$CK,MATCH($B270,[18]POA_GC_2025!$A:$A,0)))</f>
        <v/>
      </c>
      <c r="AF270" s="311" t="str">
        <f>IF($B270="","",INDEX([18]POA_GC_2025!$CL:$CL,MATCH($B270,[18]POA_GC_2025!$A:$A,0)))</f>
        <v/>
      </c>
      <c r="AG270" s="319" t="str">
        <f>IF($B270="","",INDEX([18]POA_GC_2025!$CM:$CM,MATCH($B270,[18]POA_GC_2025!$A:$A,0)))</f>
        <v/>
      </c>
      <c r="AH270" s="316" t="str">
        <f>IF($B270="","",INDEX([18]POA_GC_2025!$B:$B,MATCH($B270,[18]POA_GC_2025!$A:$A,0)))</f>
        <v/>
      </c>
    </row>
    <row r="271" spans="1:34">
      <c r="A271" s="291"/>
      <c r="B271" s="320"/>
      <c r="C271" s="257"/>
      <c r="D271" s="290"/>
      <c r="E271" s="257"/>
      <c r="F271" s="290"/>
      <c r="G271" s="257"/>
      <c r="H271" s="289" t="str">
        <f>IF($B271="","",INDEX(POA_GC_2025!$O:$O,MATCH($B271,POA_GC_2025!$A:$A,0)))</f>
        <v/>
      </c>
      <c r="I271" s="292" t="str">
        <f>IF($B271="","",INDEX(POA_GC_2025!$C:$C,MATCH($B271,POA_GC_2025!$A:$A,0)))</f>
        <v/>
      </c>
      <c r="J271" s="293" t="str">
        <f>IF($B271="","",INDEX(POA_GC_2025!$B:$B,MATCH($B271,POA_GC_2025!$A:$A,0)))</f>
        <v/>
      </c>
      <c r="K271" s="294" t="str">
        <f>IF($B271="","",INDEX(POA_GC_2025!$E:$E,MATCH($B271,POA_GC_2025!$A:$A,0)))</f>
        <v/>
      </c>
      <c r="L271" s="293" t="str">
        <f>IF($B271="","",INDEX(POA_GC_2025!$W:$W,MATCH($B271,POA_GC_2025!$A:$A,0)))</f>
        <v/>
      </c>
      <c r="M271" s="293" t="str">
        <f>IF($B271="","",INDEX(POA_GC_2025!$F:$F,MATCH($B271,POA_GC_2025!$A:$A,0)))</f>
        <v/>
      </c>
      <c r="N271" s="293" t="str">
        <f>IF($B271="","",INDEX(POA_GC_2025!$V:$V,MATCH($B271,POA_GC_2025!$A:$A,0)))</f>
        <v/>
      </c>
      <c r="O271" s="293" t="str">
        <f>IF($B271="","",INDEX(POA_GC_2025!$W:$W,MATCH($B271,POA_GC_2025!$A:$A,0)))</f>
        <v/>
      </c>
      <c r="P271" s="292" t="str">
        <f>IF($B271="","",INDEX(POA_GC_2025!$H:$H,MATCH($B271,POA_GC_2025!$A:$A,0)))</f>
        <v/>
      </c>
      <c r="Q271" s="292" t="str">
        <f>IF($B271="","",INDEX(POA_GC_2025!$I:$I,MATCH($B271,POA_GC_2025!$A:$A,0)))</f>
        <v/>
      </c>
      <c r="R271" s="292" t="str">
        <f>IF($B271="","",INDEX(POA_GC_2025!$J:$J,MATCH($B271,POA_GC_2025!$A:$A,0)))</f>
        <v/>
      </c>
      <c r="S271" s="292" t="str">
        <f>IF($B271="","",INDEX(POA_GC_2025!$K:$K,MATCH($B271,POA_GC_2025!$A:$A,0)))</f>
        <v/>
      </c>
      <c r="T271" s="292" t="str">
        <f>IF($B271="","",INDEX(POA_GC_2025!$L:$L,MATCH($B271,POA_GC_2025!$A:$A,0)))</f>
        <v/>
      </c>
      <c r="U271" s="299">
        <f t="shared" si="20"/>
        <v>0</v>
      </c>
      <c r="V271" s="299">
        <f t="shared" si="21"/>
        <v>0</v>
      </c>
      <c r="W271" s="187"/>
      <c r="X271" s="187"/>
      <c r="Y271" s="312"/>
      <c r="Z271" s="187"/>
      <c r="AA271" s="309"/>
      <c r="AB271" s="187"/>
      <c r="AC271" s="187"/>
      <c r="AD271" s="187"/>
      <c r="AE271" s="311" t="str">
        <f>IF($B271="","",INDEX([18]POA_GC_2025!$CK:$CK,MATCH($B271,[18]POA_GC_2025!$A:$A,0)))</f>
        <v/>
      </c>
      <c r="AF271" s="311" t="str">
        <f>IF($B271="","",INDEX([18]POA_GC_2025!$CL:$CL,MATCH($B271,[18]POA_GC_2025!$A:$A,0)))</f>
        <v/>
      </c>
      <c r="AG271" s="319" t="str">
        <f>IF($B271="","",INDEX([18]POA_GC_2025!$CM:$CM,MATCH($B271,[18]POA_GC_2025!$A:$A,0)))</f>
        <v/>
      </c>
      <c r="AH271" s="316" t="str">
        <f>IF($B271="","",INDEX([18]POA_GC_2025!$B:$B,MATCH($B271,[18]POA_GC_2025!$A:$A,0)))</f>
        <v/>
      </c>
    </row>
    <row r="272" spans="1:34">
      <c r="A272" s="291"/>
      <c r="B272" s="320"/>
      <c r="C272" s="257"/>
      <c r="D272" s="290"/>
      <c r="E272" s="257"/>
      <c r="F272" s="290"/>
      <c r="G272" s="257"/>
      <c r="H272" s="289" t="str">
        <f>IF($B272="","",INDEX(POA_GC_2025!$O:$O,MATCH($B272,POA_GC_2025!$A:$A,0)))</f>
        <v/>
      </c>
      <c r="I272" s="292" t="str">
        <f>IF($B272="","",INDEX(POA_GC_2025!$C:$C,MATCH($B272,POA_GC_2025!$A:$A,0)))</f>
        <v/>
      </c>
      <c r="J272" s="293" t="str">
        <f>IF($B272="","",INDEX(POA_GC_2025!$B:$B,MATCH($B272,POA_GC_2025!$A:$A,0)))</f>
        <v/>
      </c>
      <c r="K272" s="294" t="str">
        <f>IF($B272="","",INDEX(POA_GC_2025!$E:$E,MATCH($B272,POA_GC_2025!$A:$A,0)))</f>
        <v/>
      </c>
      <c r="L272" s="293" t="str">
        <f>IF($B272="","",INDEX(POA_GC_2025!$W:$W,MATCH($B272,POA_GC_2025!$A:$A,0)))</f>
        <v/>
      </c>
      <c r="M272" s="293" t="str">
        <f>IF($B272="","",INDEX(POA_GC_2025!$F:$F,MATCH($B272,POA_GC_2025!$A:$A,0)))</f>
        <v/>
      </c>
      <c r="N272" s="293" t="str">
        <f>IF($B272="","",INDEX(POA_GC_2025!$V:$V,MATCH($B272,POA_GC_2025!$A:$A,0)))</f>
        <v/>
      </c>
      <c r="O272" s="293" t="str">
        <f>IF($B272="","",INDEX(POA_GC_2025!$W:$W,MATCH($B272,POA_GC_2025!$A:$A,0)))</f>
        <v/>
      </c>
      <c r="P272" s="292" t="str">
        <f>IF($B272="","",INDEX(POA_GC_2025!$H:$H,MATCH($B272,POA_GC_2025!$A:$A,0)))</f>
        <v/>
      </c>
      <c r="Q272" s="292" t="str">
        <f>IF($B272="","",INDEX(POA_GC_2025!$I:$I,MATCH($B272,POA_GC_2025!$A:$A,0)))</f>
        <v/>
      </c>
      <c r="R272" s="292" t="str">
        <f>IF($B272="","",INDEX(POA_GC_2025!$J:$J,MATCH($B272,POA_GC_2025!$A:$A,0)))</f>
        <v/>
      </c>
      <c r="S272" s="292" t="str">
        <f>IF($B272="","",INDEX(POA_GC_2025!$K:$K,MATCH($B272,POA_GC_2025!$A:$A,0)))</f>
        <v/>
      </c>
      <c r="T272" s="292" t="str">
        <f>IF($B272="","",INDEX(POA_GC_2025!$L:$L,MATCH($B272,POA_GC_2025!$A:$A,0)))</f>
        <v/>
      </c>
      <c r="U272" s="299">
        <f t="shared" si="20"/>
        <v>0</v>
      </c>
      <c r="V272" s="299">
        <f t="shared" si="21"/>
        <v>0</v>
      </c>
      <c r="W272" s="187"/>
      <c r="X272" s="187"/>
      <c r="Y272" s="312"/>
      <c r="Z272" s="187"/>
      <c r="AA272" s="309"/>
      <c r="AB272" s="187"/>
      <c r="AC272" s="187"/>
      <c r="AD272" s="187"/>
      <c r="AE272" s="311" t="str">
        <f>IF($B272="","",INDEX([18]POA_GC_2025!$CK:$CK,MATCH($B272,[18]POA_GC_2025!$A:$A,0)))</f>
        <v/>
      </c>
      <c r="AF272" s="311" t="str">
        <f>IF($B272="","",INDEX([18]POA_GC_2025!$CL:$CL,MATCH($B272,[18]POA_GC_2025!$A:$A,0)))</f>
        <v/>
      </c>
      <c r="AG272" s="319" t="str">
        <f>IF($B272="","",INDEX([18]POA_GC_2025!$CM:$CM,MATCH($B272,[18]POA_GC_2025!$A:$A,0)))</f>
        <v/>
      </c>
      <c r="AH272" s="316" t="str">
        <f>IF($B272="","",INDEX([18]POA_GC_2025!$B:$B,MATCH($B272,[18]POA_GC_2025!$A:$A,0)))</f>
        <v/>
      </c>
    </row>
    <row r="273" spans="1:34">
      <c r="A273" s="291"/>
      <c r="B273" s="3"/>
      <c r="C273" s="257"/>
      <c r="D273" s="290"/>
      <c r="E273" s="257"/>
      <c r="F273" s="290"/>
      <c r="G273" s="257"/>
      <c r="H273" s="289" t="str">
        <f>IF($B273="","",INDEX(POA_GC_2025!$O:$O,MATCH($B273,POA_GC_2025!$A:$A,0)))</f>
        <v/>
      </c>
      <c r="I273" s="292" t="str">
        <f>IF($B273="","",INDEX(POA_GC_2025!$C:$C,MATCH($B273,POA_GC_2025!$A:$A,0)))</f>
        <v/>
      </c>
      <c r="J273" s="293" t="str">
        <f>IF($B273="","",INDEX(POA_GC_2025!$B:$B,MATCH($B273,POA_GC_2025!$A:$A,0)))</f>
        <v/>
      </c>
      <c r="K273" s="294" t="str">
        <f>IF($B273="","",INDEX(POA_GC_2025!$E:$E,MATCH($B273,POA_GC_2025!$A:$A,0)))</f>
        <v/>
      </c>
      <c r="L273" s="293" t="str">
        <f>IF($B273="","",INDEX(POA_GC_2025!$W:$W,MATCH($B273,POA_GC_2025!$A:$A,0)))</f>
        <v/>
      </c>
      <c r="M273" s="293" t="str">
        <f>IF($B273="","",INDEX(POA_GC_2025!$F:$F,MATCH($B273,POA_GC_2025!$A:$A,0)))</f>
        <v/>
      </c>
      <c r="N273" s="293" t="str">
        <f>IF($B273="","",INDEX(POA_GC_2025!$V:$V,MATCH($B273,POA_GC_2025!$A:$A,0)))</f>
        <v/>
      </c>
      <c r="O273" s="293" t="str">
        <f>IF($B273="","",INDEX(POA_GC_2025!$W:$W,MATCH($B273,POA_GC_2025!$A:$A,0)))</f>
        <v/>
      </c>
      <c r="P273" s="292" t="str">
        <f>IF($B273="","",INDEX(POA_GC_2025!$H:$H,MATCH($B273,POA_GC_2025!$A:$A,0)))</f>
        <v/>
      </c>
      <c r="Q273" s="292" t="str">
        <f>IF($B273="","",INDEX(POA_GC_2025!$I:$I,MATCH($B273,POA_GC_2025!$A:$A,0)))</f>
        <v/>
      </c>
      <c r="R273" s="292" t="str">
        <f>IF($B273="","",INDEX(POA_GC_2025!$J:$J,MATCH($B273,POA_GC_2025!$A:$A,0)))</f>
        <v/>
      </c>
      <c r="S273" s="292" t="str">
        <f>IF($B273="","",INDEX(POA_GC_2025!$K:$K,MATCH($B273,POA_GC_2025!$A:$A,0)))</f>
        <v/>
      </c>
      <c r="T273" s="292" t="str">
        <f>IF($B273="","",INDEX(POA_GC_2025!$L:$L,MATCH($B273,POA_GC_2025!$A:$A,0)))</f>
        <v/>
      </c>
      <c r="U273" s="299">
        <f t="shared" si="20"/>
        <v>0</v>
      </c>
      <c r="V273" s="299">
        <f t="shared" si="21"/>
        <v>0</v>
      </c>
      <c r="W273" s="187"/>
      <c r="X273" s="187"/>
      <c r="Y273" s="312"/>
      <c r="Z273" s="187"/>
      <c r="AA273" s="309"/>
      <c r="AB273" s="187"/>
      <c r="AC273" s="187"/>
      <c r="AD273" s="187"/>
      <c r="AE273" s="311" t="str">
        <f>IF($B273="","",INDEX([18]POA_GC_2025!$CK:$CK,MATCH($B273,[18]POA_GC_2025!$A:$A,0)))</f>
        <v/>
      </c>
      <c r="AF273" s="311" t="str">
        <f>IF($B273="","",INDEX([18]POA_GC_2025!$CL:$CL,MATCH($B273,[18]POA_GC_2025!$A:$A,0)))</f>
        <v/>
      </c>
      <c r="AG273" s="319" t="str">
        <f>IF($B273="","",INDEX([18]POA_GC_2025!$CM:$CM,MATCH($B273,[18]POA_GC_2025!$A:$A,0)))</f>
        <v/>
      </c>
      <c r="AH273" s="316" t="str">
        <f>IF($B273="","",INDEX([18]POA_GC_2025!$B:$B,MATCH($B273,[18]POA_GC_2025!$A:$A,0)))</f>
        <v/>
      </c>
    </row>
    <row r="274" spans="1:34">
      <c r="A274" s="291"/>
      <c r="B274" s="320"/>
      <c r="C274" s="257"/>
      <c r="D274" s="290"/>
      <c r="E274" s="257"/>
      <c r="F274" s="290"/>
      <c r="G274" s="257"/>
      <c r="H274" s="289" t="str">
        <f>IF($B274="","",INDEX(POA_GC_2025!$O:$O,MATCH($B274,POA_GC_2025!$A:$A,0)))</f>
        <v/>
      </c>
      <c r="I274" s="292" t="str">
        <f>IF($B274="","",INDEX(POA_GC_2025!$C:$C,MATCH($B274,POA_GC_2025!$A:$A,0)))</f>
        <v/>
      </c>
      <c r="J274" s="293" t="str">
        <f>IF($B274="","",INDEX(POA_GC_2025!$B:$B,MATCH($B274,POA_GC_2025!$A:$A,0)))</f>
        <v/>
      </c>
      <c r="K274" s="294" t="str">
        <f>IF($B274="","",INDEX(POA_GC_2025!$E:$E,MATCH($B274,POA_GC_2025!$A:$A,0)))</f>
        <v/>
      </c>
      <c r="L274" s="293" t="str">
        <f>IF($B274="","",INDEX(POA_GC_2025!$W:$W,MATCH($B274,POA_GC_2025!$A:$A,0)))</f>
        <v/>
      </c>
      <c r="M274" s="293" t="str">
        <f>IF($B274="","",INDEX(POA_GC_2025!$F:$F,MATCH($B274,POA_GC_2025!$A:$A,0)))</f>
        <v/>
      </c>
      <c r="N274" s="293" t="str">
        <f>IF($B274="","",INDEX(POA_GC_2025!$V:$V,MATCH($B274,POA_GC_2025!$A:$A,0)))</f>
        <v/>
      </c>
      <c r="O274" s="293" t="str">
        <f>IF($B274="","",INDEX(POA_GC_2025!$W:$W,MATCH($B274,POA_GC_2025!$A:$A,0)))</f>
        <v/>
      </c>
      <c r="P274" s="292" t="str">
        <f>IF($B274="","",INDEX(POA_GC_2025!$H:$H,MATCH($B274,POA_GC_2025!$A:$A,0)))</f>
        <v/>
      </c>
      <c r="Q274" s="292" t="str">
        <f>IF($B274="","",INDEX(POA_GC_2025!$I:$I,MATCH($B274,POA_GC_2025!$A:$A,0)))</f>
        <v/>
      </c>
      <c r="R274" s="292" t="str">
        <f>IF($B274="","",INDEX(POA_GC_2025!$J:$J,MATCH($B274,POA_GC_2025!$A:$A,0)))</f>
        <v/>
      </c>
      <c r="S274" s="292" t="str">
        <f>IF($B274="","",INDEX(POA_GC_2025!$K:$K,MATCH($B274,POA_GC_2025!$A:$A,0)))</f>
        <v/>
      </c>
      <c r="T274" s="292" t="str">
        <f>IF($B274="","",INDEX(POA_GC_2025!$L:$L,MATCH($B274,POA_GC_2025!$A:$A,0)))</f>
        <v/>
      </c>
      <c r="U274" s="299">
        <f t="shared" si="20"/>
        <v>0</v>
      </c>
      <c r="V274" s="299">
        <f t="shared" si="21"/>
        <v>0</v>
      </c>
      <c r="W274" s="187"/>
      <c r="X274" s="187"/>
      <c r="Y274" s="312"/>
      <c r="Z274" s="187"/>
      <c r="AA274" s="309"/>
      <c r="AB274" s="187"/>
      <c r="AC274" s="187"/>
      <c r="AD274" s="187"/>
      <c r="AE274" s="311" t="str">
        <f>IF($B274="","",INDEX([18]POA_GC_2025!$CK:$CK,MATCH($B274,[18]POA_GC_2025!$A:$A,0)))</f>
        <v/>
      </c>
      <c r="AF274" s="311" t="str">
        <f>IF($B274="","",INDEX([18]POA_GC_2025!$CL:$CL,MATCH($B274,[18]POA_GC_2025!$A:$A,0)))</f>
        <v/>
      </c>
      <c r="AG274" s="319" t="str">
        <f>IF($B274="","",INDEX([18]POA_GC_2025!$CM:$CM,MATCH($B274,[18]POA_GC_2025!$A:$A,0)))</f>
        <v/>
      </c>
      <c r="AH274" s="316" t="str">
        <f>IF($B274="","",INDEX([18]POA_GC_2025!$B:$B,MATCH($B274,[18]POA_GC_2025!$A:$A,0)))</f>
        <v/>
      </c>
    </row>
    <row r="275" spans="1:34">
      <c r="A275" s="291"/>
      <c r="B275" s="320"/>
      <c r="C275" s="257"/>
      <c r="D275" s="290"/>
      <c r="E275" s="257"/>
      <c r="F275" s="290"/>
      <c r="G275" s="257"/>
      <c r="H275" s="289" t="str">
        <f>IF($B275="","",INDEX(POA_GC_2025!$O:$O,MATCH($B275,POA_GC_2025!$A:$A,0)))</f>
        <v/>
      </c>
      <c r="I275" s="292" t="str">
        <f>IF($B275="","",INDEX(POA_GC_2025!$C:$C,MATCH($B275,POA_GC_2025!$A:$A,0)))</f>
        <v/>
      </c>
      <c r="J275" s="293" t="str">
        <f>IF($B275="","",INDEX(POA_GC_2025!$B:$B,MATCH($B275,POA_GC_2025!$A:$A,0)))</f>
        <v/>
      </c>
      <c r="K275" s="294" t="str">
        <f>IF($B275="","",INDEX(POA_GC_2025!$E:$E,MATCH($B275,POA_GC_2025!$A:$A,0)))</f>
        <v/>
      </c>
      <c r="L275" s="293" t="str">
        <f>IF($B275="","",INDEX(POA_GC_2025!$W:$W,MATCH($B275,POA_GC_2025!$A:$A,0)))</f>
        <v/>
      </c>
      <c r="M275" s="293" t="str">
        <f>IF($B275="","",INDEX(POA_GC_2025!$F:$F,MATCH($B275,POA_GC_2025!$A:$A,0)))</f>
        <v/>
      </c>
      <c r="N275" s="293" t="str">
        <f>IF($B275="","",INDEX(POA_GC_2025!$V:$V,MATCH($B275,POA_GC_2025!$A:$A,0)))</f>
        <v/>
      </c>
      <c r="O275" s="293" t="str">
        <f>IF($B275="","",INDEX(POA_GC_2025!$W:$W,MATCH($B275,POA_GC_2025!$A:$A,0)))</f>
        <v/>
      </c>
      <c r="P275" s="292" t="str">
        <f>IF($B275="","",INDEX(POA_GC_2025!$H:$H,MATCH($B275,POA_GC_2025!$A:$A,0)))</f>
        <v/>
      </c>
      <c r="Q275" s="292" t="str">
        <f>IF($B275="","",INDEX(POA_GC_2025!$I:$I,MATCH($B275,POA_GC_2025!$A:$A,0)))</f>
        <v/>
      </c>
      <c r="R275" s="292" t="str">
        <f>IF($B275="","",INDEX(POA_GC_2025!$J:$J,MATCH($B275,POA_GC_2025!$A:$A,0)))</f>
        <v/>
      </c>
      <c r="S275" s="292" t="str">
        <f>IF($B275="","",INDEX(POA_GC_2025!$K:$K,MATCH($B275,POA_GC_2025!$A:$A,0)))</f>
        <v/>
      </c>
      <c r="T275" s="292" t="str">
        <f>IF($B275="","",INDEX(POA_GC_2025!$L:$L,MATCH($B275,POA_GC_2025!$A:$A,0)))</f>
        <v/>
      </c>
      <c r="U275" s="299">
        <f t="shared" si="20"/>
        <v>0</v>
      </c>
      <c r="V275" s="299">
        <f t="shared" si="21"/>
        <v>0</v>
      </c>
      <c r="W275" s="187"/>
      <c r="X275" s="187"/>
      <c r="Y275" s="312"/>
      <c r="Z275" s="187"/>
      <c r="AA275" s="309"/>
      <c r="AB275" s="187"/>
      <c r="AC275" s="187"/>
      <c r="AD275" s="187"/>
      <c r="AE275" s="311" t="str">
        <f>IF($B275="","",INDEX([18]POA_GC_2025!$CK:$CK,MATCH($B275,[18]POA_GC_2025!$A:$A,0)))</f>
        <v/>
      </c>
      <c r="AF275" s="311" t="str">
        <f>IF($B275="","",INDEX([18]POA_GC_2025!$CL:$CL,MATCH($B275,[18]POA_GC_2025!$A:$A,0)))</f>
        <v/>
      </c>
      <c r="AG275" s="319" t="str">
        <f>IF($B275="","",INDEX([18]POA_GC_2025!$CM:$CM,MATCH($B275,[18]POA_GC_2025!$A:$A,0)))</f>
        <v/>
      </c>
      <c r="AH275" s="316" t="str">
        <f>IF($B275="","",INDEX([18]POA_GC_2025!$B:$B,MATCH($B275,[18]POA_GC_2025!$A:$A,0)))</f>
        <v/>
      </c>
    </row>
    <row r="276" spans="1:34">
      <c r="A276" s="291"/>
      <c r="B276" s="320"/>
      <c r="C276" s="257"/>
      <c r="D276" s="290"/>
      <c r="E276" s="257"/>
      <c r="F276" s="290"/>
      <c r="G276" s="257"/>
      <c r="H276" s="289" t="str">
        <f>IF($B276="","",INDEX(POA_GC_2025!$O:$O,MATCH($B276,POA_GC_2025!$A:$A,0)))</f>
        <v/>
      </c>
      <c r="I276" s="292" t="str">
        <f>IF($B276="","",INDEX(POA_GC_2025!$C:$C,MATCH($B276,POA_GC_2025!$A:$A,0)))</f>
        <v/>
      </c>
      <c r="J276" s="293" t="str">
        <f>IF($B276="","",INDEX(POA_GC_2025!$B:$B,MATCH($B276,POA_GC_2025!$A:$A,0)))</f>
        <v/>
      </c>
      <c r="K276" s="294" t="str">
        <f>IF($B276="","",INDEX(POA_GC_2025!$E:$E,MATCH($B276,POA_GC_2025!$A:$A,0)))</f>
        <v/>
      </c>
      <c r="L276" s="293" t="str">
        <f>IF($B276="","",INDEX(POA_GC_2025!$W:$W,MATCH($B276,POA_GC_2025!$A:$A,0)))</f>
        <v/>
      </c>
      <c r="M276" s="293" t="str">
        <f>IF($B276="","",INDEX(POA_GC_2025!$F:$F,MATCH($B276,POA_GC_2025!$A:$A,0)))</f>
        <v/>
      </c>
      <c r="N276" s="293" t="str">
        <f>IF($B276="","",INDEX(POA_GC_2025!$V:$V,MATCH($B276,POA_GC_2025!$A:$A,0)))</f>
        <v/>
      </c>
      <c r="O276" s="293" t="str">
        <f>IF($B276="","",INDEX(POA_GC_2025!$W:$W,MATCH($B276,POA_GC_2025!$A:$A,0)))</f>
        <v/>
      </c>
      <c r="P276" s="292" t="str">
        <f>IF($B276="","",INDEX(POA_GC_2025!$H:$H,MATCH($B276,POA_GC_2025!$A:$A,0)))</f>
        <v/>
      </c>
      <c r="Q276" s="292" t="str">
        <f>IF($B276="","",INDEX(POA_GC_2025!$I:$I,MATCH($B276,POA_GC_2025!$A:$A,0)))</f>
        <v/>
      </c>
      <c r="R276" s="292" t="str">
        <f>IF($B276="","",INDEX(POA_GC_2025!$J:$J,MATCH($B276,POA_GC_2025!$A:$A,0)))</f>
        <v/>
      </c>
      <c r="S276" s="292" t="str">
        <f>IF($B276="","",INDEX(POA_GC_2025!$K:$K,MATCH($B276,POA_GC_2025!$A:$A,0)))</f>
        <v/>
      </c>
      <c r="T276" s="292" t="str">
        <f>IF($B276="","",INDEX(POA_GC_2025!$L:$L,MATCH($B276,POA_GC_2025!$A:$A,0)))</f>
        <v/>
      </c>
      <c r="U276" s="299">
        <f t="shared" si="20"/>
        <v>0</v>
      </c>
      <c r="V276" s="299">
        <f t="shared" si="21"/>
        <v>0</v>
      </c>
      <c r="W276" s="187"/>
      <c r="X276" s="187"/>
      <c r="Y276" s="312"/>
      <c r="Z276" s="187"/>
      <c r="AA276" s="309"/>
      <c r="AB276" s="187"/>
      <c r="AC276" s="187"/>
      <c r="AD276" s="187"/>
      <c r="AE276" s="311" t="str">
        <f>IF($B276="","",INDEX([18]POA_GC_2025!$CK:$CK,MATCH($B276,[18]POA_GC_2025!$A:$A,0)))</f>
        <v/>
      </c>
      <c r="AF276" s="311" t="str">
        <f>IF($B276="","",INDEX([18]POA_GC_2025!$CL:$CL,MATCH($B276,[18]POA_GC_2025!$A:$A,0)))</f>
        <v/>
      </c>
      <c r="AG276" s="319" t="str">
        <f>IF($B276="","",INDEX([18]POA_GC_2025!$CM:$CM,MATCH($B276,[18]POA_GC_2025!$A:$A,0)))</f>
        <v/>
      </c>
      <c r="AH276" s="316" t="str">
        <f>IF($B276="","",INDEX([18]POA_GC_2025!$B:$B,MATCH($B276,[18]POA_GC_2025!$A:$A,0)))</f>
        <v/>
      </c>
    </row>
    <row r="277" spans="1:34">
      <c r="A277" s="291"/>
      <c r="B277" s="320"/>
      <c r="C277" s="257"/>
      <c r="D277" s="290"/>
      <c r="E277" s="257"/>
      <c r="F277" s="290"/>
      <c r="G277" s="257"/>
      <c r="H277" s="289" t="str">
        <f>IF($B277="","",INDEX(POA_GC_2025!$O:$O,MATCH($B277,POA_GC_2025!$A:$A,0)))</f>
        <v/>
      </c>
      <c r="I277" s="292" t="str">
        <f>IF($B277="","",INDEX(POA_GC_2025!$C:$C,MATCH($B277,POA_GC_2025!$A:$A,0)))</f>
        <v/>
      </c>
      <c r="J277" s="293" t="str">
        <f>IF($B277="","",INDEX(POA_GC_2025!$B:$B,MATCH($B277,POA_GC_2025!$A:$A,0)))</f>
        <v/>
      </c>
      <c r="K277" s="294" t="str">
        <f>IF($B277="","",INDEX(POA_GC_2025!$E:$E,MATCH($B277,POA_GC_2025!$A:$A,0)))</f>
        <v/>
      </c>
      <c r="L277" s="293" t="str">
        <f>IF($B277="","",INDEX(POA_GC_2025!$W:$W,MATCH($B277,POA_GC_2025!$A:$A,0)))</f>
        <v/>
      </c>
      <c r="M277" s="293" t="str">
        <f>IF($B277="","",INDEX(POA_GC_2025!$F:$F,MATCH($B277,POA_GC_2025!$A:$A,0)))</f>
        <v/>
      </c>
      <c r="N277" s="293" t="str">
        <f>IF($B277="","",INDEX(POA_GC_2025!$V:$V,MATCH($B277,POA_GC_2025!$A:$A,0)))</f>
        <v/>
      </c>
      <c r="O277" s="293" t="str">
        <f>IF($B277="","",INDEX(POA_GC_2025!$W:$W,MATCH($B277,POA_GC_2025!$A:$A,0)))</f>
        <v/>
      </c>
      <c r="P277" s="292" t="str">
        <f>IF($B277="","",INDEX(POA_GC_2025!$H:$H,MATCH($B277,POA_GC_2025!$A:$A,0)))</f>
        <v/>
      </c>
      <c r="Q277" s="292" t="str">
        <f>IF($B277="","",INDEX(POA_GC_2025!$I:$I,MATCH($B277,POA_GC_2025!$A:$A,0)))</f>
        <v/>
      </c>
      <c r="R277" s="292" t="str">
        <f>IF($B277="","",INDEX(POA_GC_2025!$J:$J,MATCH($B277,POA_GC_2025!$A:$A,0)))</f>
        <v/>
      </c>
      <c r="S277" s="292" t="str">
        <f>IF($B277="","",INDEX(POA_GC_2025!$K:$K,MATCH($B277,POA_GC_2025!$A:$A,0)))</f>
        <v/>
      </c>
      <c r="T277" s="292" t="str">
        <f>IF($B277="","",INDEX(POA_GC_2025!$L:$L,MATCH($B277,POA_GC_2025!$A:$A,0)))</f>
        <v/>
      </c>
      <c r="U277" s="299">
        <f t="shared" si="20"/>
        <v>0</v>
      </c>
      <c r="V277" s="299">
        <f t="shared" si="21"/>
        <v>0</v>
      </c>
      <c r="W277" s="187"/>
      <c r="X277" s="187"/>
      <c r="Y277" s="312"/>
      <c r="Z277" s="187"/>
      <c r="AA277" s="309"/>
      <c r="AB277" s="187"/>
      <c r="AC277" s="187"/>
      <c r="AD277" s="187"/>
      <c r="AE277" s="311" t="str">
        <f>IF($B277="","",INDEX([18]POA_GC_2025!$CK:$CK,MATCH($B277,[18]POA_GC_2025!$A:$A,0)))</f>
        <v/>
      </c>
      <c r="AF277" s="311" t="str">
        <f>IF($B277="","",INDEX([18]POA_GC_2025!$CL:$CL,MATCH($B277,[18]POA_GC_2025!$A:$A,0)))</f>
        <v/>
      </c>
      <c r="AG277" s="319" t="str">
        <f>IF($B277="","",INDEX([18]POA_GC_2025!$CM:$CM,MATCH($B277,[18]POA_GC_2025!$A:$A,0)))</f>
        <v/>
      </c>
      <c r="AH277" s="316" t="str">
        <f>IF($B277="","",INDEX([18]POA_GC_2025!$B:$B,MATCH($B277,[18]POA_GC_2025!$A:$A,0)))</f>
        <v/>
      </c>
    </row>
    <row r="278" spans="1:34">
      <c r="A278" s="291"/>
      <c r="B278" s="320"/>
      <c r="C278" s="257"/>
      <c r="D278" s="290"/>
      <c r="E278" s="257"/>
      <c r="F278" s="290"/>
      <c r="G278" s="257"/>
      <c r="H278" s="289" t="str">
        <f>IF($B278="","",INDEX(POA_GC_2025!$O:$O,MATCH($B278,POA_GC_2025!$A:$A,0)))</f>
        <v/>
      </c>
      <c r="I278" s="292" t="str">
        <f>IF($B278="","",INDEX(POA_GC_2025!$C:$C,MATCH($B278,POA_GC_2025!$A:$A,0)))</f>
        <v/>
      </c>
      <c r="J278" s="293" t="str">
        <f>IF($B278="","",INDEX(POA_GC_2025!$B:$B,MATCH($B278,POA_GC_2025!$A:$A,0)))</f>
        <v/>
      </c>
      <c r="K278" s="294" t="str">
        <f>IF($B278="","",INDEX(POA_GC_2025!$E:$E,MATCH($B278,POA_GC_2025!$A:$A,0)))</f>
        <v/>
      </c>
      <c r="L278" s="293" t="str">
        <f>IF($B278="","",INDEX(POA_GC_2025!$W:$W,MATCH($B278,POA_GC_2025!$A:$A,0)))</f>
        <v/>
      </c>
      <c r="M278" s="293" t="str">
        <f>IF($B278="","",INDEX(POA_GC_2025!$F:$F,MATCH($B278,POA_GC_2025!$A:$A,0)))</f>
        <v/>
      </c>
      <c r="N278" s="293" t="str">
        <f>IF($B278="","",INDEX(POA_GC_2025!$V:$V,MATCH($B278,POA_GC_2025!$A:$A,0)))</f>
        <v/>
      </c>
      <c r="O278" s="293" t="str">
        <f>IF($B278="","",INDEX(POA_GC_2025!$W:$W,MATCH($B278,POA_GC_2025!$A:$A,0)))</f>
        <v/>
      </c>
      <c r="P278" s="292" t="str">
        <f>IF($B278="","",INDEX(POA_GC_2025!$H:$H,MATCH($B278,POA_GC_2025!$A:$A,0)))</f>
        <v/>
      </c>
      <c r="Q278" s="292" t="str">
        <f>IF($B278="","",INDEX(POA_GC_2025!$I:$I,MATCH($B278,POA_GC_2025!$A:$A,0)))</f>
        <v/>
      </c>
      <c r="R278" s="292" t="str">
        <f>IF($B278="","",INDEX(POA_GC_2025!$J:$J,MATCH($B278,POA_GC_2025!$A:$A,0)))</f>
        <v/>
      </c>
      <c r="S278" s="292" t="str">
        <f>IF($B278="","",INDEX(POA_GC_2025!$K:$K,MATCH($B278,POA_GC_2025!$A:$A,0)))</f>
        <v/>
      </c>
      <c r="T278" s="292" t="str">
        <f>IF($B278="","",INDEX(POA_GC_2025!$L:$L,MATCH($B278,POA_GC_2025!$A:$A,0)))</f>
        <v/>
      </c>
      <c r="U278" s="299">
        <f t="shared" si="20"/>
        <v>0</v>
      </c>
      <c r="V278" s="299">
        <f t="shared" si="21"/>
        <v>0</v>
      </c>
      <c r="W278" s="187"/>
      <c r="X278" s="187"/>
      <c r="Y278" s="312"/>
      <c r="Z278" s="187"/>
      <c r="AA278" s="309"/>
      <c r="AB278" s="187"/>
      <c r="AC278" s="187"/>
      <c r="AD278" s="187"/>
      <c r="AE278" s="311" t="str">
        <f>IF($B278="","",INDEX([18]POA_GC_2025!$CK:$CK,MATCH($B278,[18]POA_GC_2025!$A:$A,0)))</f>
        <v/>
      </c>
      <c r="AF278" s="311" t="str">
        <f>IF($B278="","",INDEX([18]POA_GC_2025!$CL:$CL,MATCH($B278,[18]POA_GC_2025!$A:$A,0)))</f>
        <v/>
      </c>
      <c r="AG278" s="319" t="str">
        <f>IF($B278="","",INDEX([18]POA_GC_2025!$CM:$CM,MATCH($B278,[18]POA_GC_2025!$A:$A,0)))</f>
        <v/>
      </c>
      <c r="AH278" s="316" t="str">
        <f>IF($B278="","",INDEX([18]POA_GC_2025!$B:$B,MATCH($B278,[18]POA_GC_2025!$A:$A,0)))</f>
        <v/>
      </c>
    </row>
    <row r="279" spans="1:34">
      <c r="A279" s="291"/>
      <c r="B279" s="320"/>
      <c r="C279" s="257"/>
      <c r="D279" s="290"/>
      <c r="E279" s="257"/>
      <c r="F279" s="290"/>
      <c r="G279" s="257"/>
      <c r="H279" s="289" t="str">
        <f>IF($B279="","",INDEX(POA_GC_2025!$O:$O,MATCH($B279,POA_GC_2025!$A:$A,0)))</f>
        <v/>
      </c>
      <c r="I279" s="292" t="str">
        <f>IF($B279="","",INDEX(POA_GC_2025!$C:$C,MATCH($B279,POA_GC_2025!$A:$A,0)))</f>
        <v/>
      </c>
      <c r="J279" s="293" t="str">
        <f>IF($B279="","",INDEX(POA_GC_2025!$B:$B,MATCH($B279,POA_GC_2025!$A:$A,0)))</f>
        <v/>
      </c>
      <c r="K279" s="294" t="str">
        <f>IF($B279="","",INDEX(POA_GC_2025!$E:$E,MATCH($B279,POA_GC_2025!$A:$A,0)))</f>
        <v/>
      </c>
      <c r="L279" s="293" t="str">
        <f>IF($B279="","",INDEX(POA_GC_2025!$W:$W,MATCH($B279,POA_GC_2025!$A:$A,0)))</f>
        <v/>
      </c>
      <c r="M279" s="293" t="str">
        <f>IF($B279="","",INDEX(POA_GC_2025!$F:$F,MATCH($B279,POA_GC_2025!$A:$A,0)))</f>
        <v/>
      </c>
      <c r="N279" s="293" t="str">
        <f>IF($B279="","",INDEX(POA_GC_2025!$V:$V,MATCH($B279,POA_GC_2025!$A:$A,0)))</f>
        <v/>
      </c>
      <c r="O279" s="293" t="str">
        <f>IF($B279="","",INDEX(POA_GC_2025!$W:$W,MATCH($B279,POA_GC_2025!$A:$A,0)))</f>
        <v/>
      </c>
      <c r="P279" s="292" t="str">
        <f>IF($B279="","",INDEX(POA_GC_2025!$H:$H,MATCH($B279,POA_GC_2025!$A:$A,0)))</f>
        <v/>
      </c>
      <c r="Q279" s="292" t="str">
        <f>IF($B279="","",INDEX(POA_GC_2025!$I:$I,MATCH($B279,POA_GC_2025!$A:$A,0)))</f>
        <v/>
      </c>
      <c r="R279" s="292" t="str">
        <f>IF($B279="","",INDEX(POA_GC_2025!$J:$J,MATCH($B279,POA_GC_2025!$A:$A,0)))</f>
        <v/>
      </c>
      <c r="S279" s="292" t="str">
        <f>IF($B279="","",INDEX(POA_GC_2025!$K:$K,MATCH($B279,POA_GC_2025!$A:$A,0)))</f>
        <v/>
      </c>
      <c r="T279" s="292" t="str">
        <f>IF($B279="","",INDEX(POA_GC_2025!$L:$L,MATCH($B279,POA_GC_2025!$A:$A,0)))</f>
        <v/>
      </c>
      <c r="U279" s="299">
        <f t="shared" si="20"/>
        <v>0</v>
      </c>
      <c r="V279" s="299">
        <f t="shared" si="21"/>
        <v>0</v>
      </c>
      <c r="W279" s="187"/>
      <c r="X279" s="187"/>
      <c r="Y279" s="312"/>
      <c r="Z279" s="187"/>
      <c r="AA279" s="309"/>
      <c r="AB279" s="187"/>
      <c r="AC279" s="187"/>
      <c r="AD279" s="187"/>
      <c r="AE279" s="311" t="str">
        <f>IF($B279="","",INDEX([18]POA_GC_2025!$CK:$CK,MATCH($B279,[18]POA_GC_2025!$A:$A,0)))</f>
        <v/>
      </c>
      <c r="AF279" s="311" t="str">
        <f>IF($B279="","",INDEX([18]POA_GC_2025!$CL:$CL,MATCH($B279,[18]POA_GC_2025!$A:$A,0)))</f>
        <v/>
      </c>
      <c r="AG279" s="319" t="str">
        <f>IF($B279="","",INDEX([18]POA_GC_2025!$CM:$CM,MATCH($B279,[18]POA_GC_2025!$A:$A,0)))</f>
        <v/>
      </c>
      <c r="AH279" s="316" t="str">
        <f>IF($B279="","",INDEX([18]POA_GC_2025!$B:$B,MATCH($B279,[18]POA_GC_2025!$A:$A,0)))</f>
        <v/>
      </c>
    </row>
    <row r="280" spans="1:34">
      <c r="A280" s="291"/>
      <c r="B280" s="3"/>
      <c r="C280" s="257"/>
      <c r="D280" s="290"/>
      <c r="E280" s="257"/>
      <c r="F280" s="290"/>
      <c r="G280" s="257"/>
      <c r="H280" s="289" t="str">
        <f>IF($B280="","",INDEX(POA_GC_2025!$O:$O,MATCH($B280,POA_GC_2025!$A:$A,0)))</f>
        <v/>
      </c>
      <c r="I280" s="292" t="str">
        <f>IF($B280="","",INDEX(POA_GC_2025!$C:$C,MATCH($B280,POA_GC_2025!$A:$A,0)))</f>
        <v/>
      </c>
      <c r="J280" s="293" t="str">
        <f>IF($B280="","",INDEX(POA_GC_2025!$B:$B,MATCH($B280,POA_GC_2025!$A:$A,0)))</f>
        <v/>
      </c>
      <c r="K280" s="294" t="str">
        <f>IF($B280="","",INDEX(POA_GC_2025!$E:$E,MATCH($B280,POA_GC_2025!$A:$A,0)))</f>
        <v/>
      </c>
      <c r="L280" s="293" t="str">
        <f>IF($B280="","",INDEX(POA_GC_2025!$W:$W,MATCH($B280,POA_GC_2025!$A:$A,0)))</f>
        <v/>
      </c>
      <c r="M280" s="293" t="str">
        <f>IF($B280="","",INDEX(POA_GC_2025!$F:$F,MATCH($B280,POA_GC_2025!$A:$A,0)))</f>
        <v/>
      </c>
      <c r="N280" s="293" t="str">
        <f>IF($B280="","",INDEX(POA_GC_2025!$V:$V,MATCH($B280,POA_GC_2025!$A:$A,0)))</f>
        <v/>
      </c>
      <c r="O280" s="293" t="str">
        <f>IF($B280="","",INDEX(POA_GC_2025!$W:$W,MATCH($B280,POA_GC_2025!$A:$A,0)))</f>
        <v/>
      </c>
      <c r="P280" s="292" t="str">
        <f>IF($B280="","",INDEX(POA_GC_2025!$H:$H,MATCH($B280,POA_GC_2025!$A:$A,0)))</f>
        <v/>
      </c>
      <c r="Q280" s="292" t="str">
        <f>IF($B280="","",INDEX(POA_GC_2025!$I:$I,MATCH($B280,POA_GC_2025!$A:$A,0)))</f>
        <v/>
      </c>
      <c r="R280" s="292" t="str">
        <f>IF($B280="","",INDEX(POA_GC_2025!$J:$J,MATCH($B280,POA_GC_2025!$A:$A,0)))</f>
        <v/>
      </c>
      <c r="S280" s="292" t="str">
        <f>IF($B280="","",INDEX(POA_GC_2025!$K:$K,MATCH($B280,POA_GC_2025!$A:$A,0)))</f>
        <v/>
      </c>
      <c r="T280" s="292" t="str">
        <f>IF($B280="","",INDEX(POA_GC_2025!$L:$L,MATCH($B280,POA_GC_2025!$A:$A,0)))</f>
        <v/>
      </c>
      <c r="U280" s="299">
        <f t="shared" si="20"/>
        <v>0</v>
      </c>
      <c r="V280" s="299">
        <f t="shared" si="21"/>
        <v>0</v>
      </c>
      <c r="W280" s="187"/>
      <c r="X280" s="187"/>
      <c r="Y280" s="312"/>
      <c r="Z280" s="187"/>
      <c r="AA280" s="309"/>
      <c r="AB280" s="187"/>
      <c r="AC280" s="187"/>
      <c r="AD280" s="187"/>
      <c r="AE280" s="311" t="str">
        <f>IF($B280="","",INDEX([18]POA_GC_2025!$CK:$CK,MATCH($B280,[18]POA_GC_2025!$A:$A,0)))</f>
        <v/>
      </c>
      <c r="AF280" s="311" t="str">
        <f>IF($B280="","",INDEX([18]POA_GC_2025!$CL:$CL,MATCH($B280,[18]POA_GC_2025!$A:$A,0)))</f>
        <v/>
      </c>
      <c r="AG280" s="319" t="str">
        <f>IF($B280="","",INDEX([18]POA_GC_2025!$CM:$CM,MATCH($B280,[18]POA_GC_2025!$A:$A,0)))</f>
        <v/>
      </c>
      <c r="AH280" s="316" t="str">
        <f>IF($B280="","",INDEX([18]POA_GC_2025!$B:$B,MATCH($B280,[18]POA_GC_2025!$A:$A,0)))</f>
        <v/>
      </c>
    </row>
    <row r="281" spans="1:34">
      <c r="A281" s="291"/>
      <c r="B281" s="320"/>
      <c r="C281" s="257"/>
      <c r="D281" s="290"/>
      <c r="E281" s="257"/>
      <c r="F281" s="290"/>
      <c r="G281" s="257"/>
      <c r="H281" s="289" t="str">
        <f>IF($B281="","",INDEX(POA_GC_2025!$O:$O,MATCH($B281,POA_GC_2025!$A:$A,0)))</f>
        <v/>
      </c>
      <c r="I281" s="292" t="str">
        <f>IF($B281="","",INDEX(POA_GC_2025!$C:$C,MATCH($B281,POA_GC_2025!$A:$A,0)))</f>
        <v/>
      </c>
      <c r="J281" s="293" t="str">
        <f>IF($B281="","",INDEX(POA_GC_2025!$B:$B,MATCH($B281,POA_GC_2025!$A:$A,0)))</f>
        <v/>
      </c>
      <c r="K281" s="294" t="str">
        <f>IF($B281="","",INDEX(POA_GC_2025!$E:$E,MATCH($B281,POA_GC_2025!$A:$A,0)))</f>
        <v/>
      </c>
      <c r="L281" s="293" t="str">
        <f>IF($B281="","",INDEX(POA_GC_2025!$W:$W,MATCH($B281,POA_GC_2025!$A:$A,0)))</f>
        <v/>
      </c>
      <c r="M281" s="293" t="str">
        <f>IF($B281="","",INDEX(POA_GC_2025!$F:$F,MATCH($B281,POA_GC_2025!$A:$A,0)))</f>
        <v/>
      </c>
      <c r="N281" s="293" t="str">
        <f>IF($B281="","",INDEX(POA_GC_2025!$V:$V,MATCH($B281,POA_GC_2025!$A:$A,0)))</f>
        <v/>
      </c>
      <c r="O281" s="293" t="str">
        <f>IF($B281="","",INDEX(POA_GC_2025!$W:$W,MATCH($B281,POA_GC_2025!$A:$A,0)))</f>
        <v/>
      </c>
      <c r="P281" s="292" t="str">
        <f>IF($B281="","",INDEX(POA_GC_2025!$H:$H,MATCH($B281,POA_GC_2025!$A:$A,0)))</f>
        <v/>
      </c>
      <c r="Q281" s="292" t="str">
        <f>IF($B281="","",INDEX(POA_GC_2025!$I:$I,MATCH($B281,POA_GC_2025!$A:$A,0)))</f>
        <v/>
      </c>
      <c r="R281" s="292" t="str">
        <f>IF($B281="","",INDEX(POA_GC_2025!$J:$J,MATCH($B281,POA_GC_2025!$A:$A,0)))</f>
        <v/>
      </c>
      <c r="S281" s="292" t="str">
        <f>IF($B281="","",INDEX(POA_GC_2025!$K:$K,MATCH($B281,POA_GC_2025!$A:$A,0)))</f>
        <v/>
      </c>
      <c r="T281" s="292" t="str">
        <f>IF($B281="","",INDEX(POA_GC_2025!$L:$L,MATCH($B281,POA_GC_2025!$A:$A,0)))</f>
        <v/>
      </c>
      <c r="U281" s="299">
        <f t="shared" si="20"/>
        <v>0</v>
      </c>
      <c r="V281" s="299">
        <f t="shared" si="21"/>
        <v>0</v>
      </c>
      <c r="W281" s="187"/>
      <c r="X281" s="187"/>
      <c r="Y281" s="312"/>
      <c r="Z281" s="187"/>
      <c r="AA281" s="309"/>
      <c r="AB281" s="187"/>
      <c r="AC281" s="187"/>
      <c r="AD281" s="187"/>
      <c r="AE281" s="311" t="str">
        <f>IF($B281="","",INDEX([18]POA_GC_2025!$CK:$CK,MATCH($B281,[18]POA_GC_2025!$A:$A,0)))</f>
        <v/>
      </c>
      <c r="AF281" s="311" t="str">
        <f>IF($B281="","",INDEX([18]POA_GC_2025!$CL:$CL,MATCH($B281,[18]POA_GC_2025!$A:$A,0)))</f>
        <v/>
      </c>
      <c r="AG281" s="319" t="str">
        <f>IF($B281="","",INDEX([18]POA_GC_2025!$CM:$CM,MATCH($B281,[18]POA_GC_2025!$A:$A,0)))</f>
        <v/>
      </c>
      <c r="AH281" s="316" t="str">
        <f>IF($B281="","",INDEX([18]POA_GC_2025!$B:$B,MATCH($B281,[18]POA_GC_2025!$A:$A,0)))</f>
        <v/>
      </c>
    </row>
    <row r="282" spans="1:34">
      <c r="A282" s="291"/>
      <c r="B282" s="189"/>
      <c r="C282" s="257"/>
      <c r="D282" s="290"/>
      <c r="E282" s="257"/>
      <c r="F282" s="290"/>
      <c r="G282" s="257"/>
      <c r="H282" s="289" t="str">
        <f>IF($B282="","",INDEX(POA_GC_2025!$O:$O,MATCH($B282,POA_GC_2025!$A:$A,0)))</f>
        <v/>
      </c>
      <c r="I282" s="292" t="str">
        <f>IF($B282="","",INDEX(POA_GC_2025!$C:$C,MATCH($B282,POA_GC_2025!$A:$A,0)))</f>
        <v/>
      </c>
      <c r="J282" s="293" t="str">
        <f>IF($B282="","",INDEX(POA_GC_2025!$B:$B,MATCH($B282,POA_GC_2025!$A:$A,0)))</f>
        <v/>
      </c>
      <c r="K282" s="294" t="str">
        <f>IF($B282="","",INDEX(POA_GC_2025!$E:$E,MATCH($B282,POA_GC_2025!$A:$A,0)))</f>
        <v/>
      </c>
      <c r="L282" s="293" t="str">
        <f>IF($B282="","",INDEX(POA_GC_2025!$W:$W,MATCH($B282,POA_GC_2025!$A:$A,0)))</f>
        <v/>
      </c>
      <c r="M282" s="293" t="str">
        <f>IF($B282="","",INDEX(POA_GC_2025!$F:$F,MATCH($B282,POA_GC_2025!$A:$A,0)))</f>
        <v/>
      </c>
      <c r="N282" s="293" t="str">
        <f>IF($B282="","",INDEX(POA_GC_2025!$V:$V,MATCH($B282,POA_GC_2025!$A:$A,0)))</f>
        <v/>
      </c>
      <c r="O282" s="293" t="str">
        <f>IF($B282="","",INDEX(POA_GC_2025!$W:$W,MATCH($B282,POA_GC_2025!$A:$A,0)))</f>
        <v/>
      </c>
      <c r="P282" s="292" t="str">
        <f>IF($B282="","",INDEX(POA_GC_2025!$H:$H,MATCH($B282,POA_GC_2025!$A:$A,0)))</f>
        <v/>
      </c>
      <c r="Q282" s="292" t="str">
        <f>IF($B282="","",INDEX(POA_GC_2025!$I:$I,MATCH($B282,POA_GC_2025!$A:$A,0)))</f>
        <v/>
      </c>
      <c r="R282" s="292" t="str">
        <f>IF($B282="","",INDEX(POA_GC_2025!$J:$J,MATCH($B282,POA_GC_2025!$A:$A,0)))</f>
        <v/>
      </c>
      <c r="S282" s="292" t="str">
        <f>IF($B282="","",INDEX(POA_GC_2025!$K:$K,MATCH($B282,POA_GC_2025!$A:$A,0)))</f>
        <v/>
      </c>
      <c r="T282" s="292" t="str">
        <f>IF($B282="","",INDEX(POA_GC_2025!$L:$L,MATCH($B282,POA_GC_2025!$A:$A,0)))</f>
        <v/>
      </c>
      <c r="U282" s="299">
        <f t="shared" si="20"/>
        <v>0</v>
      </c>
      <c r="V282" s="299">
        <f t="shared" si="21"/>
        <v>0</v>
      </c>
      <c r="W282" s="187"/>
      <c r="X282" s="187"/>
      <c r="Y282" s="312"/>
      <c r="Z282" s="187"/>
      <c r="AA282" s="309"/>
      <c r="AB282" s="187"/>
      <c r="AC282" s="187"/>
      <c r="AD282" s="187"/>
      <c r="AE282" s="311" t="str">
        <f>IF($B282="","",INDEX([18]POA_GC_2025!$CK:$CK,MATCH($B282,[18]POA_GC_2025!$A:$A,0)))</f>
        <v/>
      </c>
      <c r="AF282" s="311" t="str">
        <f>IF($B282="","",INDEX([18]POA_GC_2025!$CL:$CL,MATCH($B282,[18]POA_GC_2025!$A:$A,0)))</f>
        <v/>
      </c>
      <c r="AG282" s="319" t="str">
        <f>IF($B282="","",INDEX([18]POA_GC_2025!$CM:$CM,MATCH($B282,[18]POA_GC_2025!$A:$A,0)))</f>
        <v/>
      </c>
      <c r="AH282" s="316" t="str">
        <f>IF($B282="","",INDEX([18]POA_GC_2025!$B:$B,MATCH($B282,[18]POA_GC_2025!$A:$A,0)))</f>
        <v/>
      </c>
    </row>
    <row r="283" spans="1:34">
      <c r="A283" s="291"/>
      <c r="B283" s="320"/>
      <c r="C283" s="257"/>
      <c r="D283" s="290"/>
      <c r="E283" s="257"/>
      <c r="F283" s="290"/>
      <c r="G283" s="257"/>
      <c r="H283" s="289" t="str">
        <f>IF($B283="","",INDEX(POA_GC_2025!$O:$O,MATCH($B283,POA_GC_2025!$A:$A,0)))</f>
        <v/>
      </c>
      <c r="I283" s="292" t="str">
        <f>IF($B283="","",INDEX(POA_GC_2025!$C:$C,MATCH($B283,POA_GC_2025!$A:$A,0)))</f>
        <v/>
      </c>
      <c r="J283" s="293" t="str">
        <f>IF($B283="","",INDEX(POA_GC_2025!$B:$B,MATCH($B283,POA_GC_2025!$A:$A,0)))</f>
        <v/>
      </c>
      <c r="K283" s="294" t="str">
        <f>IF($B283="","",INDEX(POA_GC_2025!$E:$E,MATCH($B283,POA_GC_2025!$A:$A,0)))</f>
        <v/>
      </c>
      <c r="L283" s="293" t="str">
        <f>IF($B283="","",INDEX(POA_GC_2025!$W:$W,MATCH($B283,POA_GC_2025!$A:$A,0)))</f>
        <v/>
      </c>
      <c r="M283" s="293" t="str">
        <f>IF($B283="","",INDEX(POA_GC_2025!$F:$F,MATCH($B283,POA_GC_2025!$A:$A,0)))</f>
        <v/>
      </c>
      <c r="N283" s="293" t="str">
        <f>IF($B283="","",INDEX(POA_GC_2025!$V:$V,MATCH($B283,POA_GC_2025!$A:$A,0)))</f>
        <v/>
      </c>
      <c r="O283" s="293" t="str">
        <f>IF($B283="","",INDEX(POA_GC_2025!$W:$W,MATCH($B283,POA_GC_2025!$A:$A,0)))</f>
        <v/>
      </c>
      <c r="P283" s="292" t="str">
        <f>IF($B283="","",INDEX(POA_GC_2025!$H:$H,MATCH($B283,POA_GC_2025!$A:$A,0)))</f>
        <v/>
      </c>
      <c r="Q283" s="292" t="str">
        <f>IF($B283="","",INDEX(POA_GC_2025!$I:$I,MATCH($B283,POA_GC_2025!$A:$A,0)))</f>
        <v/>
      </c>
      <c r="R283" s="292" t="str">
        <f>IF($B283="","",INDEX(POA_GC_2025!$J:$J,MATCH($B283,POA_GC_2025!$A:$A,0)))</f>
        <v/>
      </c>
      <c r="S283" s="292" t="str">
        <f>IF($B283="","",INDEX(POA_GC_2025!$K:$K,MATCH($B283,POA_GC_2025!$A:$A,0)))</f>
        <v/>
      </c>
      <c r="T283" s="292" t="str">
        <f>IF($B283="","",INDEX(POA_GC_2025!$L:$L,MATCH($B283,POA_GC_2025!$A:$A,0)))</f>
        <v/>
      </c>
      <c r="U283" s="299">
        <f t="shared" si="20"/>
        <v>0</v>
      </c>
      <c r="V283" s="299">
        <f t="shared" si="21"/>
        <v>0</v>
      </c>
      <c r="W283" s="187"/>
      <c r="X283" s="187"/>
      <c r="Y283" s="312"/>
      <c r="Z283" s="187"/>
      <c r="AA283" s="309"/>
      <c r="AB283" s="187"/>
      <c r="AC283" s="187"/>
      <c r="AD283" s="187"/>
      <c r="AE283" s="311" t="str">
        <f>IF($B283="","",INDEX([18]POA_GC_2025!$CK:$CK,MATCH($B283,[18]POA_GC_2025!$A:$A,0)))</f>
        <v/>
      </c>
      <c r="AF283" s="311" t="str">
        <f>IF($B283="","",INDEX([18]POA_GC_2025!$CL:$CL,MATCH($B283,[18]POA_GC_2025!$A:$A,0)))</f>
        <v/>
      </c>
      <c r="AG283" s="319" t="str">
        <f>IF($B283="","",INDEX([18]POA_GC_2025!$CM:$CM,MATCH($B283,[18]POA_GC_2025!$A:$A,0)))</f>
        <v/>
      </c>
      <c r="AH283" s="316" t="str">
        <f>IF($B283="","",INDEX([18]POA_GC_2025!$B:$B,MATCH($B283,[18]POA_GC_2025!$A:$A,0)))</f>
        <v/>
      </c>
    </row>
    <row r="284" spans="1:34">
      <c r="A284" s="291"/>
      <c r="B284" s="189"/>
      <c r="C284" s="257"/>
      <c r="D284" s="290"/>
      <c r="E284" s="257"/>
      <c r="F284" s="290"/>
      <c r="G284" s="257"/>
      <c r="H284" s="289" t="str">
        <f>IF($B284="","",INDEX(POA_GC_2025!$O:$O,MATCH($B284,POA_GC_2025!$A:$A,0)))</f>
        <v/>
      </c>
      <c r="I284" s="292" t="str">
        <f>IF($B284="","",INDEX(POA_GC_2025!$C:$C,MATCH($B284,POA_GC_2025!$A:$A,0)))</f>
        <v/>
      </c>
      <c r="J284" s="293" t="str">
        <f>IF($B284="","",INDEX(POA_GC_2025!$B:$B,MATCH($B284,POA_GC_2025!$A:$A,0)))</f>
        <v/>
      </c>
      <c r="K284" s="294" t="str">
        <f>IF($B284="","",INDEX(POA_GC_2025!$E:$E,MATCH($B284,POA_GC_2025!$A:$A,0)))</f>
        <v/>
      </c>
      <c r="L284" s="293" t="str">
        <f>IF($B284="","",INDEX(POA_GC_2025!$W:$W,MATCH($B284,POA_GC_2025!$A:$A,0)))</f>
        <v/>
      </c>
      <c r="M284" s="293" t="str">
        <f>IF($B284="","",INDEX(POA_GC_2025!$F:$F,MATCH($B284,POA_GC_2025!$A:$A,0)))</f>
        <v/>
      </c>
      <c r="N284" s="293" t="str">
        <f>IF($B284="","",INDEX(POA_GC_2025!$V:$V,MATCH($B284,POA_GC_2025!$A:$A,0)))</f>
        <v/>
      </c>
      <c r="O284" s="293" t="str">
        <f>IF($B284="","",INDEX(POA_GC_2025!$W:$W,MATCH($B284,POA_GC_2025!$A:$A,0)))</f>
        <v/>
      </c>
      <c r="P284" s="292" t="str">
        <f>IF($B284="","",INDEX(POA_GC_2025!$H:$H,MATCH($B284,POA_GC_2025!$A:$A,0)))</f>
        <v/>
      </c>
      <c r="Q284" s="292" t="str">
        <f>IF($B284="","",INDEX(POA_GC_2025!$I:$I,MATCH($B284,POA_GC_2025!$A:$A,0)))</f>
        <v/>
      </c>
      <c r="R284" s="292" t="str">
        <f>IF($B284="","",INDEX(POA_GC_2025!$J:$J,MATCH($B284,POA_GC_2025!$A:$A,0)))</f>
        <v/>
      </c>
      <c r="S284" s="292" t="str">
        <f>IF($B284="","",INDEX(POA_GC_2025!$K:$K,MATCH($B284,POA_GC_2025!$A:$A,0)))</f>
        <v/>
      </c>
      <c r="T284" s="292" t="str">
        <f>IF($B284="","",INDEX(POA_GC_2025!$L:$L,MATCH($B284,POA_GC_2025!$A:$A,0)))</f>
        <v/>
      </c>
      <c r="U284" s="299">
        <f t="shared" si="20"/>
        <v>0</v>
      </c>
      <c r="V284" s="299">
        <f t="shared" si="21"/>
        <v>0</v>
      </c>
      <c r="W284" s="187"/>
      <c r="X284" s="187"/>
      <c r="Y284" s="312"/>
      <c r="Z284" s="187"/>
      <c r="AA284" s="309"/>
      <c r="AB284" s="187"/>
      <c r="AC284" s="187"/>
      <c r="AD284" s="187"/>
      <c r="AE284" s="311" t="str">
        <f>IF($B284="","",INDEX([18]POA_GC_2025!$CK:$CK,MATCH($B284,[18]POA_GC_2025!$A:$A,0)))</f>
        <v/>
      </c>
      <c r="AF284" s="311" t="str">
        <f>IF($B284="","",INDEX([18]POA_GC_2025!$CL:$CL,MATCH($B284,[18]POA_GC_2025!$A:$A,0)))</f>
        <v/>
      </c>
      <c r="AG284" s="319" t="str">
        <f>IF($B284="","",INDEX([18]POA_GC_2025!$CM:$CM,MATCH($B284,[18]POA_GC_2025!$A:$A,0)))</f>
        <v/>
      </c>
      <c r="AH284" s="316" t="str">
        <f>IF($B284="","",INDEX([18]POA_GC_2025!$B:$B,MATCH($B284,[18]POA_GC_2025!$A:$A,0)))</f>
        <v/>
      </c>
    </row>
    <row r="285" spans="1:34">
      <c r="A285" s="291"/>
      <c r="B285" s="189"/>
      <c r="C285" s="257"/>
      <c r="D285" s="290"/>
      <c r="E285" s="257"/>
      <c r="F285" s="290"/>
      <c r="G285" s="257"/>
      <c r="H285" s="289" t="str">
        <f>IF($B285="","",INDEX(POA_GC_2025!$O:$O,MATCH($B285,POA_GC_2025!$A:$A,0)))</f>
        <v/>
      </c>
      <c r="I285" s="292" t="str">
        <f>IF($B285="","",INDEX(POA_GC_2025!$C:$C,MATCH($B285,POA_GC_2025!$A:$A,0)))</f>
        <v/>
      </c>
      <c r="J285" s="293" t="str">
        <f>IF($B285="","",INDEX(POA_GC_2025!$B:$B,MATCH($B285,POA_GC_2025!$A:$A,0)))</f>
        <v/>
      </c>
      <c r="K285" s="294" t="str">
        <f>IF($B285="","",INDEX(POA_GC_2025!$E:$E,MATCH($B285,POA_GC_2025!$A:$A,0)))</f>
        <v/>
      </c>
      <c r="L285" s="293" t="str">
        <f>IF($B285="","",INDEX(POA_GC_2025!$W:$W,MATCH($B285,POA_GC_2025!$A:$A,0)))</f>
        <v/>
      </c>
      <c r="M285" s="293" t="str">
        <f>IF($B285="","",INDEX(POA_GC_2025!$F:$F,MATCH($B285,POA_GC_2025!$A:$A,0)))</f>
        <v/>
      </c>
      <c r="N285" s="293" t="str">
        <f>IF($B285="","",INDEX(POA_GC_2025!$V:$V,MATCH($B285,POA_GC_2025!$A:$A,0)))</f>
        <v/>
      </c>
      <c r="O285" s="293" t="str">
        <f>IF($B285="","",INDEX(POA_GC_2025!$W:$W,MATCH($B285,POA_GC_2025!$A:$A,0)))</f>
        <v/>
      </c>
      <c r="P285" s="292" t="str">
        <f>IF($B285="","",INDEX(POA_GC_2025!$H:$H,MATCH($B285,POA_GC_2025!$A:$A,0)))</f>
        <v/>
      </c>
      <c r="Q285" s="292" t="str">
        <f>IF($B285="","",INDEX(POA_GC_2025!$I:$I,MATCH($B285,POA_GC_2025!$A:$A,0)))</f>
        <v/>
      </c>
      <c r="R285" s="292" t="str">
        <f>IF($B285="","",INDEX(POA_GC_2025!$J:$J,MATCH($B285,POA_GC_2025!$A:$A,0)))</f>
        <v/>
      </c>
      <c r="S285" s="292" t="str">
        <f>IF($B285="","",INDEX(POA_GC_2025!$K:$K,MATCH($B285,POA_GC_2025!$A:$A,0)))</f>
        <v/>
      </c>
      <c r="T285" s="292" t="str">
        <f>IF($B285="","",INDEX(POA_GC_2025!$L:$L,MATCH($B285,POA_GC_2025!$A:$A,0)))</f>
        <v/>
      </c>
      <c r="U285" s="299">
        <f t="shared" si="20"/>
        <v>0</v>
      </c>
      <c r="V285" s="299">
        <f t="shared" si="21"/>
        <v>0</v>
      </c>
      <c r="W285" s="187"/>
      <c r="X285" s="187"/>
      <c r="Y285" s="312"/>
      <c r="Z285" s="187"/>
      <c r="AA285" s="309"/>
      <c r="AB285" s="187"/>
      <c r="AC285" s="187"/>
      <c r="AD285" s="187"/>
      <c r="AE285" s="311" t="str">
        <f>IF($B285="","",INDEX([18]POA_GC_2025!$CK:$CK,MATCH($B285,[18]POA_GC_2025!$A:$A,0)))</f>
        <v/>
      </c>
      <c r="AF285" s="311" t="str">
        <f>IF($B285="","",INDEX([18]POA_GC_2025!$CL:$CL,MATCH($B285,[18]POA_GC_2025!$A:$A,0)))</f>
        <v/>
      </c>
      <c r="AG285" s="319" t="str">
        <f>IF($B285="","",INDEX([18]POA_GC_2025!$CM:$CM,MATCH($B285,[18]POA_GC_2025!$A:$A,0)))</f>
        <v/>
      </c>
      <c r="AH285" s="316" t="str">
        <f>IF($B285="","",INDEX([18]POA_GC_2025!$B:$B,MATCH($B285,[18]POA_GC_2025!$A:$A,0)))</f>
        <v/>
      </c>
    </row>
    <row r="286" spans="1:34">
      <c r="A286" s="291"/>
      <c r="B286" s="320"/>
      <c r="C286" s="257"/>
      <c r="D286" s="290"/>
      <c r="E286" s="257"/>
      <c r="F286" s="290"/>
      <c r="G286" s="257"/>
      <c r="H286" s="289" t="str">
        <f>IF($B286="","",INDEX(POA_GC_2025!$O:$O,MATCH($B286,POA_GC_2025!$A:$A,0)))</f>
        <v/>
      </c>
      <c r="I286" s="292" t="str">
        <f>IF($B286="","",INDEX(POA_GC_2025!$C:$C,MATCH($B286,POA_GC_2025!$A:$A,0)))</f>
        <v/>
      </c>
      <c r="J286" s="293" t="str">
        <f>IF($B286="","",INDEX(POA_GC_2025!$B:$B,MATCH($B286,POA_GC_2025!$A:$A,0)))</f>
        <v/>
      </c>
      <c r="K286" s="294" t="str">
        <f>IF($B286="","",INDEX(POA_GC_2025!$E:$E,MATCH($B286,POA_GC_2025!$A:$A,0)))</f>
        <v/>
      </c>
      <c r="L286" s="293" t="str">
        <f>IF($B286="","",INDEX(POA_GC_2025!$W:$W,MATCH($B286,POA_GC_2025!$A:$A,0)))</f>
        <v/>
      </c>
      <c r="M286" s="293" t="str">
        <f>IF($B286="","",INDEX(POA_GC_2025!$F:$F,MATCH($B286,POA_GC_2025!$A:$A,0)))</f>
        <v/>
      </c>
      <c r="N286" s="293" t="str">
        <f>IF($B286="","",INDEX(POA_GC_2025!$V:$V,MATCH($B286,POA_GC_2025!$A:$A,0)))</f>
        <v/>
      </c>
      <c r="O286" s="293" t="str">
        <f>IF($B286="","",INDEX(POA_GC_2025!$W:$W,MATCH($B286,POA_GC_2025!$A:$A,0)))</f>
        <v/>
      </c>
      <c r="P286" s="292" t="str">
        <f>IF($B286="","",INDEX(POA_GC_2025!$H:$H,MATCH($B286,POA_GC_2025!$A:$A,0)))</f>
        <v/>
      </c>
      <c r="Q286" s="292" t="str">
        <f>IF($B286="","",INDEX(POA_GC_2025!$I:$I,MATCH($B286,POA_GC_2025!$A:$A,0)))</f>
        <v/>
      </c>
      <c r="R286" s="292" t="str">
        <f>IF($B286="","",INDEX(POA_GC_2025!$J:$J,MATCH($B286,POA_GC_2025!$A:$A,0)))</f>
        <v/>
      </c>
      <c r="S286" s="292" t="str">
        <f>IF($B286="","",INDEX(POA_GC_2025!$K:$K,MATCH($B286,POA_GC_2025!$A:$A,0)))</f>
        <v/>
      </c>
      <c r="T286" s="292" t="str">
        <f>IF($B286="","",INDEX(POA_GC_2025!$L:$L,MATCH($B286,POA_GC_2025!$A:$A,0)))</f>
        <v/>
      </c>
      <c r="U286" s="299">
        <f t="shared" si="20"/>
        <v>0</v>
      </c>
      <c r="V286" s="299">
        <f t="shared" si="21"/>
        <v>0</v>
      </c>
      <c r="W286" s="187"/>
      <c r="X286" s="187"/>
      <c r="Y286" s="312"/>
      <c r="Z286" s="187"/>
      <c r="AA286" s="309"/>
      <c r="AB286" s="187"/>
      <c r="AC286" s="187"/>
      <c r="AD286" s="187"/>
      <c r="AE286" s="311" t="str">
        <f>IF($B286="","",INDEX([18]POA_GC_2025!$CK:$CK,MATCH($B286,[18]POA_GC_2025!$A:$A,0)))</f>
        <v/>
      </c>
      <c r="AF286" s="311" t="str">
        <f>IF($B286="","",INDEX([18]POA_GC_2025!$CL:$CL,MATCH($B286,[18]POA_GC_2025!$A:$A,0)))</f>
        <v/>
      </c>
      <c r="AG286" s="319" t="str">
        <f>IF($B286="","",INDEX([18]POA_GC_2025!$CM:$CM,MATCH($B286,[18]POA_GC_2025!$A:$A,0)))</f>
        <v/>
      </c>
      <c r="AH286" s="316" t="str">
        <f>IF($B286="","",INDEX([18]POA_GC_2025!$B:$B,MATCH($B286,[18]POA_GC_2025!$A:$A,0)))</f>
        <v/>
      </c>
    </row>
    <row r="287" spans="1:34">
      <c r="A287" s="291"/>
      <c r="B287" s="320"/>
      <c r="C287" s="257"/>
      <c r="D287" s="290"/>
      <c r="E287" s="257"/>
      <c r="F287" s="290"/>
      <c r="G287" s="257"/>
      <c r="H287" s="289" t="str">
        <f>IF($B287="","",INDEX(POA_GC_2025!$O:$O,MATCH($B287,POA_GC_2025!$A:$A,0)))</f>
        <v/>
      </c>
      <c r="I287" s="292" t="str">
        <f>IF($B287="","",INDEX(POA_GC_2025!$C:$C,MATCH($B287,POA_GC_2025!$A:$A,0)))</f>
        <v/>
      </c>
      <c r="J287" s="293" t="str">
        <f>IF($B287="","",INDEX(POA_GC_2025!$B:$B,MATCH($B287,POA_GC_2025!$A:$A,0)))</f>
        <v/>
      </c>
      <c r="K287" s="294" t="str">
        <f>IF($B287="","",INDEX(POA_GC_2025!$E:$E,MATCH($B287,POA_GC_2025!$A:$A,0)))</f>
        <v/>
      </c>
      <c r="L287" s="293" t="str">
        <f>IF($B287="","",INDEX(POA_GC_2025!$W:$W,MATCH($B287,POA_GC_2025!$A:$A,0)))</f>
        <v/>
      </c>
      <c r="M287" s="293" t="str">
        <f>IF($B287="","",INDEX(POA_GC_2025!$F:$F,MATCH($B287,POA_GC_2025!$A:$A,0)))</f>
        <v/>
      </c>
      <c r="N287" s="293" t="str">
        <f>IF($B287="","",INDEX(POA_GC_2025!$V:$V,MATCH($B287,POA_GC_2025!$A:$A,0)))</f>
        <v/>
      </c>
      <c r="O287" s="293" t="str">
        <f>IF($B287="","",INDEX(POA_GC_2025!$W:$W,MATCH($B287,POA_GC_2025!$A:$A,0)))</f>
        <v/>
      </c>
      <c r="P287" s="292" t="str">
        <f>IF($B287="","",INDEX(POA_GC_2025!$H:$H,MATCH($B287,POA_GC_2025!$A:$A,0)))</f>
        <v/>
      </c>
      <c r="Q287" s="292" t="str">
        <f>IF($B287="","",INDEX(POA_GC_2025!$I:$I,MATCH($B287,POA_GC_2025!$A:$A,0)))</f>
        <v/>
      </c>
      <c r="R287" s="292" t="str">
        <f>IF($B287="","",INDEX(POA_GC_2025!$J:$J,MATCH($B287,POA_GC_2025!$A:$A,0)))</f>
        <v/>
      </c>
      <c r="S287" s="292" t="str">
        <f>IF($B287="","",INDEX(POA_GC_2025!$K:$K,MATCH($B287,POA_GC_2025!$A:$A,0)))</f>
        <v/>
      </c>
      <c r="T287" s="292" t="str">
        <f>IF($B287="","",INDEX(POA_GC_2025!$L:$L,MATCH($B287,POA_GC_2025!$A:$A,0)))</f>
        <v/>
      </c>
      <c r="U287" s="299">
        <f t="shared" si="20"/>
        <v>0</v>
      </c>
      <c r="V287" s="299">
        <f t="shared" si="21"/>
        <v>0</v>
      </c>
      <c r="W287" s="187"/>
      <c r="X287" s="187"/>
      <c r="Y287" s="312"/>
      <c r="Z287" s="187"/>
      <c r="AA287" s="309"/>
      <c r="AB287" s="187"/>
      <c r="AC287" s="187"/>
      <c r="AD287" s="187"/>
      <c r="AE287" s="311" t="str">
        <f>IF($B287="","",INDEX([18]POA_GC_2025!$CK:$CK,MATCH($B287,[18]POA_GC_2025!$A:$A,0)))</f>
        <v/>
      </c>
      <c r="AF287" s="311" t="str">
        <f>IF($B287="","",INDEX([18]POA_GC_2025!$CL:$CL,MATCH($B287,[18]POA_GC_2025!$A:$A,0)))</f>
        <v/>
      </c>
      <c r="AG287" s="319" t="str">
        <f>IF($B287="","",INDEX([18]POA_GC_2025!$CM:$CM,MATCH($B287,[18]POA_GC_2025!$A:$A,0)))</f>
        <v/>
      </c>
      <c r="AH287" s="316" t="str">
        <f>IF($B287="","",INDEX([18]POA_GC_2025!$B:$B,MATCH($B287,[18]POA_GC_2025!$A:$A,0)))</f>
        <v/>
      </c>
    </row>
    <row r="288" spans="1:34">
      <c r="A288" s="291"/>
      <c r="B288" s="320"/>
      <c r="C288" s="257"/>
      <c r="D288" s="290"/>
      <c r="E288" s="257"/>
      <c r="F288" s="290"/>
      <c r="G288" s="257"/>
      <c r="H288" s="289" t="str">
        <f>IF($B288="","",INDEX(POA_GC_2025!$O:$O,MATCH($B288,POA_GC_2025!$A:$A,0)))</f>
        <v/>
      </c>
      <c r="I288" s="292" t="str">
        <f>IF($B288="","",INDEX(POA_GC_2025!$C:$C,MATCH($B288,POA_GC_2025!$A:$A,0)))</f>
        <v/>
      </c>
      <c r="J288" s="293" t="str">
        <f>IF($B288="","",INDEX(POA_GC_2025!$B:$B,MATCH($B288,POA_GC_2025!$A:$A,0)))</f>
        <v/>
      </c>
      <c r="K288" s="294" t="str">
        <f>IF($B288="","",INDEX(POA_GC_2025!$E:$E,MATCH($B288,POA_GC_2025!$A:$A,0)))</f>
        <v/>
      </c>
      <c r="L288" s="293" t="str">
        <f>IF($B288="","",INDEX(POA_GC_2025!$W:$W,MATCH($B288,POA_GC_2025!$A:$A,0)))</f>
        <v/>
      </c>
      <c r="M288" s="293" t="str">
        <f>IF($B288="","",INDEX(POA_GC_2025!$F:$F,MATCH($B288,POA_GC_2025!$A:$A,0)))</f>
        <v/>
      </c>
      <c r="N288" s="293" t="str">
        <f>IF($B288="","",INDEX(POA_GC_2025!$V:$V,MATCH($B288,POA_GC_2025!$A:$A,0)))</f>
        <v/>
      </c>
      <c r="O288" s="293" t="str">
        <f>IF($B288="","",INDEX(POA_GC_2025!$W:$W,MATCH($B288,POA_GC_2025!$A:$A,0)))</f>
        <v/>
      </c>
      <c r="P288" s="292" t="str">
        <f>IF($B288="","",INDEX(POA_GC_2025!$H:$H,MATCH($B288,POA_GC_2025!$A:$A,0)))</f>
        <v/>
      </c>
      <c r="Q288" s="292" t="str">
        <f>IF($B288="","",INDEX(POA_GC_2025!$I:$I,MATCH($B288,POA_GC_2025!$A:$A,0)))</f>
        <v/>
      </c>
      <c r="R288" s="292" t="str">
        <f>IF($B288="","",INDEX(POA_GC_2025!$J:$J,MATCH($B288,POA_GC_2025!$A:$A,0)))</f>
        <v/>
      </c>
      <c r="S288" s="292" t="str">
        <f>IF($B288="","",INDEX(POA_GC_2025!$K:$K,MATCH($B288,POA_GC_2025!$A:$A,0)))</f>
        <v/>
      </c>
      <c r="T288" s="292" t="str">
        <f>IF($B288="","",INDEX(POA_GC_2025!$L:$L,MATCH($B288,POA_GC_2025!$A:$A,0)))</f>
        <v/>
      </c>
      <c r="U288" s="299">
        <f t="shared" si="20"/>
        <v>0</v>
      </c>
      <c r="V288" s="299">
        <f t="shared" si="21"/>
        <v>0</v>
      </c>
      <c r="W288" s="187"/>
      <c r="X288" s="187"/>
      <c r="Y288" s="312"/>
      <c r="Z288" s="187"/>
      <c r="AA288" s="309"/>
      <c r="AB288" s="187"/>
      <c r="AC288" s="187"/>
      <c r="AD288" s="187"/>
      <c r="AE288" s="311" t="str">
        <f>IF($B288="","",INDEX([18]POA_GC_2025!$CK:$CK,MATCH($B288,[18]POA_GC_2025!$A:$A,0)))</f>
        <v/>
      </c>
      <c r="AF288" s="311" t="str">
        <f>IF($B288="","",INDEX([18]POA_GC_2025!$CL:$CL,MATCH($B288,[18]POA_GC_2025!$A:$A,0)))</f>
        <v/>
      </c>
      <c r="AG288" s="319" t="str">
        <f>IF($B288="","",INDEX([18]POA_GC_2025!$CM:$CM,MATCH($B288,[18]POA_GC_2025!$A:$A,0)))</f>
        <v/>
      </c>
      <c r="AH288" s="316" t="str">
        <f>IF($B288="","",INDEX([18]POA_GC_2025!$B:$B,MATCH($B288,[18]POA_GC_2025!$A:$A,0)))</f>
        <v/>
      </c>
    </row>
    <row r="289" spans="1:34">
      <c r="A289" s="291"/>
      <c r="B289" s="3"/>
      <c r="C289" s="257"/>
      <c r="D289" s="290"/>
      <c r="E289" s="257"/>
      <c r="F289" s="290"/>
      <c r="G289" s="257"/>
      <c r="H289" s="289" t="str">
        <f>IF($B289="","",INDEX(POA_GC_2025!$O:$O,MATCH($B289,POA_GC_2025!$A:$A,0)))</f>
        <v/>
      </c>
      <c r="I289" s="292" t="str">
        <f>IF($B289="","",INDEX(POA_GC_2025!$C:$C,MATCH($B289,POA_GC_2025!$A:$A,0)))</f>
        <v/>
      </c>
      <c r="J289" s="293" t="str">
        <f>IF($B289="","",INDEX(POA_GC_2025!$B:$B,MATCH($B289,POA_GC_2025!$A:$A,0)))</f>
        <v/>
      </c>
      <c r="K289" s="294" t="str">
        <f>IF($B289="","",INDEX(POA_GC_2025!$E:$E,MATCH($B289,POA_GC_2025!$A:$A,0)))</f>
        <v/>
      </c>
      <c r="L289" s="293" t="str">
        <f>IF($B289="","",INDEX(POA_GC_2025!$W:$W,MATCH($B289,POA_GC_2025!$A:$A,0)))</f>
        <v/>
      </c>
      <c r="M289" s="293" t="str">
        <f>IF($B289="","",INDEX(POA_GC_2025!$F:$F,MATCH($B289,POA_GC_2025!$A:$A,0)))</f>
        <v/>
      </c>
      <c r="N289" s="293" t="str">
        <f>IF($B289="","",INDEX(POA_GC_2025!$V:$V,MATCH($B289,POA_GC_2025!$A:$A,0)))</f>
        <v/>
      </c>
      <c r="O289" s="293" t="str">
        <f>IF($B289="","",INDEX(POA_GC_2025!$W:$W,MATCH($B289,POA_GC_2025!$A:$A,0)))</f>
        <v/>
      </c>
      <c r="P289" s="292" t="str">
        <f>IF($B289="","",INDEX(POA_GC_2025!$H:$H,MATCH($B289,POA_GC_2025!$A:$A,0)))</f>
        <v/>
      </c>
      <c r="Q289" s="292" t="str">
        <f>IF($B289="","",INDEX(POA_GC_2025!$I:$I,MATCH($B289,POA_GC_2025!$A:$A,0)))</f>
        <v/>
      </c>
      <c r="R289" s="292" t="str">
        <f>IF($B289="","",INDEX(POA_GC_2025!$J:$J,MATCH($B289,POA_GC_2025!$A:$A,0)))</f>
        <v/>
      </c>
      <c r="S289" s="292" t="str">
        <f>IF($B289="","",INDEX(POA_GC_2025!$K:$K,MATCH($B289,POA_GC_2025!$A:$A,0)))</f>
        <v/>
      </c>
      <c r="T289" s="292" t="str">
        <f>IF($B289="","",INDEX(POA_GC_2025!$L:$L,MATCH($B289,POA_GC_2025!$A:$A,0)))</f>
        <v/>
      </c>
      <c r="U289" s="299">
        <f t="shared" si="20"/>
        <v>0</v>
      </c>
      <c r="V289" s="299">
        <f t="shared" si="21"/>
        <v>0</v>
      </c>
      <c r="W289" s="187"/>
      <c r="X289" s="187"/>
      <c r="Y289" s="312"/>
      <c r="Z289" s="187"/>
      <c r="AA289" s="309"/>
      <c r="AB289" s="187"/>
      <c r="AC289" s="187"/>
      <c r="AD289" s="187"/>
      <c r="AE289" s="311" t="str">
        <f>IF($B289="","",INDEX([18]POA_GC_2025!$CK:$CK,MATCH($B289,[18]POA_GC_2025!$A:$A,0)))</f>
        <v/>
      </c>
      <c r="AF289" s="311" t="str">
        <f>IF($B289="","",INDEX([18]POA_GC_2025!$CL:$CL,MATCH($B289,[18]POA_GC_2025!$A:$A,0)))</f>
        <v/>
      </c>
      <c r="AG289" s="319" t="str">
        <f>IF($B289="","",INDEX([18]POA_GC_2025!$CM:$CM,MATCH($B289,[18]POA_GC_2025!$A:$A,0)))</f>
        <v/>
      </c>
      <c r="AH289" s="316" t="str">
        <f>IF($B289="","",INDEX([18]POA_GC_2025!$B:$B,MATCH($B289,[18]POA_GC_2025!$A:$A,0)))</f>
        <v/>
      </c>
    </row>
    <row r="290" spans="1:34">
      <c r="A290" s="291"/>
      <c r="B290" s="3"/>
      <c r="C290" s="257"/>
      <c r="D290" s="290"/>
      <c r="E290" s="257"/>
      <c r="F290" s="290"/>
      <c r="G290" s="257"/>
      <c r="H290" s="289" t="str">
        <f>IF($B290="","",INDEX(POA_GC_2025!$O:$O,MATCH($B290,POA_GC_2025!$A:$A,0)))</f>
        <v/>
      </c>
      <c r="I290" s="292" t="str">
        <f>IF($B290="","",INDEX(POA_GC_2025!$C:$C,MATCH($B290,POA_GC_2025!$A:$A,0)))</f>
        <v/>
      </c>
      <c r="J290" s="293" t="str">
        <f>IF($B290="","",INDEX(POA_GC_2025!$B:$B,MATCH($B290,POA_GC_2025!$A:$A,0)))</f>
        <v/>
      </c>
      <c r="K290" s="294" t="str">
        <f>IF($B290="","",INDEX(POA_GC_2025!$E:$E,MATCH($B290,POA_GC_2025!$A:$A,0)))</f>
        <v/>
      </c>
      <c r="L290" s="293" t="str">
        <f>IF($B290="","",INDEX(POA_GC_2025!$W:$W,MATCH($B290,POA_GC_2025!$A:$A,0)))</f>
        <v/>
      </c>
      <c r="M290" s="293" t="str">
        <f>IF($B290="","",INDEX(POA_GC_2025!$F:$F,MATCH($B290,POA_GC_2025!$A:$A,0)))</f>
        <v/>
      </c>
      <c r="N290" s="293" t="str">
        <f>IF($B290="","",INDEX(POA_GC_2025!$V:$V,MATCH($B290,POA_GC_2025!$A:$A,0)))</f>
        <v/>
      </c>
      <c r="O290" s="293" t="str">
        <f>IF($B290="","",INDEX(POA_GC_2025!$W:$W,MATCH($B290,POA_GC_2025!$A:$A,0)))</f>
        <v/>
      </c>
      <c r="P290" s="292" t="str">
        <f>IF($B290="","",INDEX(POA_GC_2025!$H:$H,MATCH($B290,POA_GC_2025!$A:$A,0)))</f>
        <v/>
      </c>
      <c r="Q290" s="292" t="str">
        <f>IF($B290="","",INDEX(POA_GC_2025!$I:$I,MATCH($B290,POA_GC_2025!$A:$A,0)))</f>
        <v/>
      </c>
      <c r="R290" s="292" t="str">
        <f>IF($B290="","",INDEX(POA_GC_2025!$J:$J,MATCH($B290,POA_GC_2025!$A:$A,0)))</f>
        <v/>
      </c>
      <c r="S290" s="292" t="str">
        <f>IF($B290="","",INDEX(POA_GC_2025!$K:$K,MATCH($B290,POA_GC_2025!$A:$A,0)))</f>
        <v/>
      </c>
      <c r="T290" s="292" t="str">
        <f>IF($B290="","",INDEX(POA_GC_2025!$L:$L,MATCH($B290,POA_GC_2025!$A:$A,0)))</f>
        <v/>
      </c>
      <c r="U290" s="299">
        <f t="shared" si="20"/>
        <v>0</v>
      </c>
      <c r="V290" s="299">
        <f t="shared" si="21"/>
        <v>0</v>
      </c>
      <c r="W290" s="187"/>
      <c r="X290" s="187"/>
      <c r="Y290" s="312"/>
      <c r="Z290" s="187"/>
      <c r="AA290" s="309"/>
      <c r="AB290" s="187"/>
      <c r="AC290" s="187"/>
      <c r="AD290" s="187"/>
      <c r="AE290" s="311" t="str">
        <f>IF($B290="","",INDEX([18]POA_GC_2025!$CK:$CK,MATCH($B290,[18]POA_GC_2025!$A:$A,0)))</f>
        <v/>
      </c>
      <c r="AF290" s="311" t="str">
        <f>IF($B290="","",INDEX([18]POA_GC_2025!$CL:$CL,MATCH($B290,[18]POA_GC_2025!$A:$A,0)))</f>
        <v/>
      </c>
      <c r="AG290" s="319" t="str">
        <f>IF($B290="","",INDEX([18]POA_GC_2025!$CM:$CM,MATCH($B290,[18]POA_GC_2025!$A:$A,0)))</f>
        <v/>
      </c>
      <c r="AH290" s="316" t="str">
        <f>IF($B290="","",INDEX([18]POA_GC_2025!$B:$B,MATCH($B290,[18]POA_GC_2025!$A:$A,0)))</f>
        <v/>
      </c>
    </row>
    <row r="291" spans="1:34">
      <c r="A291" s="291"/>
      <c r="B291" s="320"/>
      <c r="C291" s="257"/>
      <c r="D291" s="290"/>
      <c r="E291" s="257"/>
      <c r="F291" s="290"/>
      <c r="G291" s="257"/>
      <c r="H291" s="289" t="str">
        <f>IF($B291="","",INDEX(POA_GC_2025!$O:$O,MATCH($B291,POA_GC_2025!$A:$A,0)))</f>
        <v/>
      </c>
      <c r="I291" s="292" t="str">
        <f>IF($B291="","",INDEX(POA_GC_2025!$C:$C,MATCH($B291,POA_GC_2025!$A:$A,0)))</f>
        <v/>
      </c>
      <c r="J291" s="293" t="str">
        <f>IF($B291="","",INDEX(POA_GC_2025!$B:$B,MATCH($B291,POA_GC_2025!$A:$A,0)))</f>
        <v/>
      </c>
      <c r="K291" s="294" t="str">
        <f>IF($B291="","",INDEX(POA_GC_2025!$E:$E,MATCH($B291,POA_GC_2025!$A:$A,0)))</f>
        <v/>
      </c>
      <c r="L291" s="293" t="str">
        <f>IF($B291="","",INDEX(POA_GC_2025!$W:$W,MATCH($B291,POA_GC_2025!$A:$A,0)))</f>
        <v/>
      </c>
      <c r="M291" s="293" t="str">
        <f>IF($B291="","",INDEX(POA_GC_2025!$F:$F,MATCH($B291,POA_GC_2025!$A:$A,0)))</f>
        <v/>
      </c>
      <c r="N291" s="293" t="str">
        <f>IF($B291="","",INDEX(POA_GC_2025!$V:$V,MATCH($B291,POA_GC_2025!$A:$A,0)))</f>
        <v/>
      </c>
      <c r="O291" s="293" t="str">
        <f>IF($B291="","",INDEX(POA_GC_2025!$W:$W,MATCH($B291,POA_GC_2025!$A:$A,0)))</f>
        <v/>
      </c>
      <c r="P291" s="292" t="str">
        <f>IF($B291="","",INDEX(POA_GC_2025!$H:$H,MATCH($B291,POA_GC_2025!$A:$A,0)))</f>
        <v/>
      </c>
      <c r="Q291" s="292" t="str">
        <f>IF($B291="","",INDEX(POA_GC_2025!$I:$I,MATCH($B291,POA_GC_2025!$A:$A,0)))</f>
        <v/>
      </c>
      <c r="R291" s="292" t="str">
        <f>IF($B291="","",INDEX(POA_GC_2025!$J:$J,MATCH($B291,POA_GC_2025!$A:$A,0)))</f>
        <v/>
      </c>
      <c r="S291" s="292" t="str">
        <f>IF($B291="","",INDEX(POA_GC_2025!$K:$K,MATCH($B291,POA_GC_2025!$A:$A,0)))</f>
        <v/>
      </c>
      <c r="T291" s="292" t="str">
        <f>IF($B291="","",INDEX(POA_GC_2025!$L:$L,MATCH($B291,POA_GC_2025!$A:$A,0)))</f>
        <v/>
      </c>
      <c r="U291" s="299">
        <f t="shared" si="20"/>
        <v>0</v>
      </c>
      <c r="V291" s="299">
        <f t="shared" si="21"/>
        <v>0</v>
      </c>
      <c r="W291" s="187"/>
      <c r="X291" s="187"/>
      <c r="Y291" s="312"/>
      <c r="Z291" s="187"/>
      <c r="AA291" s="309"/>
      <c r="AB291" s="187"/>
      <c r="AC291" s="187"/>
      <c r="AD291" s="187"/>
      <c r="AE291" s="311" t="str">
        <f>IF($B291="","",INDEX([18]POA_GC_2025!$CK:$CK,MATCH($B291,[18]POA_GC_2025!$A:$A,0)))</f>
        <v/>
      </c>
      <c r="AF291" s="311" t="str">
        <f>IF($B291="","",INDEX([18]POA_GC_2025!$CL:$CL,MATCH($B291,[18]POA_GC_2025!$A:$A,0)))</f>
        <v/>
      </c>
      <c r="AG291" s="319" t="str">
        <f>IF($B291="","",INDEX([18]POA_GC_2025!$CM:$CM,MATCH($B291,[18]POA_GC_2025!$A:$A,0)))</f>
        <v/>
      </c>
      <c r="AH291" s="316" t="str">
        <f>IF($B291="","",INDEX([18]POA_GC_2025!$B:$B,MATCH($B291,[18]POA_GC_2025!$A:$A,0)))</f>
        <v/>
      </c>
    </row>
    <row r="292" spans="1:34">
      <c r="A292" s="291"/>
      <c r="B292" s="189"/>
      <c r="C292" s="257"/>
      <c r="D292" s="290"/>
      <c r="E292" s="257"/>
      <c r="F292" s="290"/>
      <c r="G292" s="257"/>
      <c r="H292" s="289" t="str">
        <f>IF($B292="","",INDEX(POA_GC_2025!$O:$O,MATCH($B292,POA_GC_2025!$A:$A,0)))</f>
        <v/>
      </c>
      <c r="I292" s="292" t="str">
        <f>IF($B292="","",INDEX(POA_GC_2025!$C:$C,MATCH($B292,POA_GC_2025!$A:$A,0)))</f>
        <v/>
      </c>
      <c r="J292" s="293" t="str">
        <f>IF($B292="","",INDEX(POA_GC_2025!$B:$B,MATCH($B292,POA_GC_2025!$A:$A,0)))</f>
        <v/>
      </c>
      <c r="K292" s="294" t="str">
        <f>IF($B292="","",INDEX(POA_GC_2025!$E:$E,MATCH($B292,POA_GC_2025!$A:$A,0)))</f>
        <v/>
      </c>
      <c r="L292" s="293" t="str">
        <f>IF($B292="","",INDEX(POA_GC_2025!$W:$W,MATCH($B292,POA_GC_2025!$A:$A,0)))</f>
        <v/>
      </c>
      <c r="M292" s="293" t="str">
        <f>IF($B292="","",INDEX(POA_GC_2025!$F:$F,MATCH($B292,POA_GC_2025!$A:$A,0)))</f>
        <v/>
      </c>
      <c r="N292" s="293" t="str">
        <f>IF($B292="","",INDEX(POA_GC_2025!$V:$V,MATCH($B292,POA_GC_2025!$A:$A,0)))</f>
        <v/>
      </c>
      <c r="O292" s="293" t="str">
        <f>IF($B292="","",INDEX(POA_GC_2025!$W:$W,MATCH($B292,POA_GC_2025!$A:$A,0)))</f>
        <v/>
      </c>
      <c r="P292" s="292" t="str">
        <f>IF($B292="","",INDEX(POA_GC_2025!$H:$H,MATCH($B292,POA_GC_2025!$A:$A,0)))</f>
        <v/>
      </c>
      <c r="Q292" s="292" t="str">
        <f>IF($B292="","",INDEX(POA_GC_2025!$I:$I,MATCH($B292,POA_GC_2025!$A:$A,0)))</f>
        <v/>
      </c>
      <c r="R292" s="292" t="str">
        <f>IF($B292="","",INDEX(POA_GC_2025!$J:$J,MATCH($B292,POA_GC_2025!$A:$A,0)))</f>
        <v/>
      </c>
      <c r="S292" s="292" t="str">
        <f>IF($B292="","",INDEX(POA_GC_2025!$K:$K,MATCH($B292,POA_GC_2025!$A:$A,0)))</f>
        <v/>
      </c>
      <c r="T292" s="292" t="str">
        <f>IF($B292="","",INDEX(POA_GC_2025!$L:$L,MATCH($B292,POA_GC_2025!$A:$A,0)))</f>
        <v/>
      </c>
      <c r="U292" s="299">
        <f t="shared" si="20"/>
        <v>0</v>
      </c>
      <c r="V292" s="299">
        <f t="shared" si="21"/>
        <v>0</v>
      </c>
      <c r="W292" s="187"/>
      <c r="X292" s="187"/>
      <c r="Y292" s="312"/>
      <c r="Z292" s="187"/>
      <c r="AA292" s="309"/>
      <c r="AB292" s="187"/>
      <c r="AC292" s="187"/>
      <c r="AD292" s="187"/>
      <c r="AE292" s="311" t="str">
        <f>IF($B292="","",INDEX([18]POA_GC_2025!$CK:$CK,MATCH($B292,[18]POA_GC_2025!$A:$A,0)))</f>
        <v/>
      </c>
      <c r="AF292" s="311" t="str">
        <f>IF($B292="","",INDEX([18]POA_GC_2025!$CL:$CL,MATCH($B292,[18]POA_GC_2025!$A:$A,0)))</f>
        <v/>
      </c>
      <c r="AG292" s="319" t="str">
        <f>IF($B292="","",INDEX([18]POA_GC_2025!$CM:$CM,MATCH($B292,[18]POA_GC_2025!$A:$A,0)))</f>
        <v/>
      </c>
      <c r="AH292" s="316" t="str">
        <f>IF($B292="","",INDEX([18]POA_GC_2025!$B:$B,MATCH($B292,[18]POA_GC_2025!$A:$A,0)))</f>
        <v/>
      </c>
    </row>
    <row r="293" spans="1:34">
      <c r="A293" s="291"/>
      <c r="B293" s="320"/>
      <c r="C293" s="257"/>
      <c r="D293" s="290"/>
      <c r="E293" s="257"/>
      <c r="F293" s="290"/>
      <c r="G293" s="257"/>
      <c r="H293" s="289" t="str">
        <f>IF($B293="","",INDEX(POA_GC_2025!$O:$O,MATCH($B293,POA_GC_2025!$A:$A,0)))</f>
        <v/>
      </c>
      <c r="I293" s="292" t="str">
        <f>IF($B293="","",INDEX(POA_GC_2025!$C:$C,MATCH($B293,POA_GC_2025!$A:$A,0)))</f>
        <v/>
      </c>
      <c r="J293" s="293" t="str">
        <f>IF($B293="","",INDEX(POA_GC_2025!$B:$B,MATCH($B293,POA_GC_2025!$A:$A,0)))</f>
        <v/>
      </c>
      <c r="K293" s="294" t="str">
        <f>IF($B293="","",INDEX(POA_GC_2025!$E:$E,MATCH($B293,POA_GC_2025!$A:$A,0)))</f>
        <v/>
      </c>
      <c r="L293" s="293" t="str">
        <f>IF($B293="","",INDEX(POA_GC_2025!$W:$W,MATCH($B293,POA_GC_2025!$A:$A,0)))</f>
        <v/>
      </c>
      <c r="M293" s="293" t="str">
        <f>IF($B293="","",INDEX(POA_GC_2025!$F:$F,MATCH($B293,POA_GC_2025!$A:$A,0)))</f>
        <v/>
      </c>
      <c r="N293" s="293" t="str">
        <f>IF($B293="","",INDEX(POA_GC_2025!$V:$V,MATCH($B293,POA_GC_2025!$A:$A,0)))</f>
        <v/>
      </c>
      <c r="O293" s="293" t="str">
        <f>IF($B293="","",INDEX(POA_GC_2025!$W:$W,MATCH($B293,POA_GC_2025!$A:$A,0)))</f>
        <v/>
      </c>
      <c r="P293" s="292" t="str">
        <f>IF($B293="","",INDEX(POA_GC_2025!$H:$H,MATCH($B293,POA_GC_2025!$A:$A,0)))</f>
        <v/>
      </c>
      <c r="Q293" s="292" t="str">
        <f>IF($B293="","",INDEX(POA_GC_2025!$I:$I,MATCH($B293,POA_GC_2025!$A:$A,0)))</f>
        <v/>
      </c>
      <c r="R293" s="292" t="str">
        <f>IF($B293="","",INDEX(POA_GC_2025!$J:$J,MATCH($B293,POA_GC_2025!$A:$A,0)))</f>
        <v/>
      </c>
      <c r="S293" s="292" t="str">
        <f>IF($B293="","",INDEX(POA_GC_2025!$K:$K,MATCH($B293,POA_GC_2025!$A:$A,0)))</f>
        <v/>
      </c>
      <c r="T293" s="292" t="str">
        <f>IF($B293="","",INDEX(POA_GC_2025!$L:$L,MATCH($B293,POA_GC_2025!$A:$A,0)))</f>
        <v/>
      </c>
      <c r="U293" s="299">
        <f t="shared" si="20"/>
        <v>0</v>
      </c>
      <c r="V293" s="299">
        <f t="shared" si="21"/>
        <v>0</v>
      </c>
      <c r="W293" s="187"/>
      <c r="X293" s="187"/>
      <c r="Y293" s="312"/>
      <c r="Z293" s="187"/>
      <c r="AA293" s="309"/>
      <c r="AB293" s="187"/>
      <c r="AC293" s="187"/>
      <c r="AD293" s="187"/>
      <c r="AE293" s="311" t="str">
        <f>IF($B293="","",INDEX([18]POA_GC_2025!$CK:$CK,MATCH($B293,[18]POA_GC_2025!$A:$A,0)))</f>
        <v/>
      </c>
      <c r="AF293" s="311" t="str">
        <f>IF($B293="","",INDEX([18]POA_GC_2025!$CL:$CL,MATCH($B293,[18]POA_GC_2025!$A:$A,0)))</f>
        <v/>
      </c>
      <c r="AG293" s="319" t="str">
        <f>IF($B293="","",INDEX([18]POA_GC_2025!$CM:$CM,MATCH($B293,[18]POA_GC_2025!$A:$A,0)))</f>
        <v/>
      </c>
      <c r="AH293" s="316" t="str">
        <f>IF($B293="","",INDEX([18]POA_GC_2025!$B:$B,MATCH($B293,[18]POA_GC_2025!$A:$A,0)))</f>
        <v/>
      </c>
    </row>
    <row r="294" spans="1:34">
      <c r="A294" s="291"/>
      <c r="B294" s="3"/>
      <c r="C294" s="257"/>
      <c r="D294" s="290"/>
      <c r="E294" s="257"/>
      <c r="F294" s="290"/>
      <c r="G294" s="257"/>
      <c r="H294" s="289" t="str">
        <f>IF($B294="","",INDEX(POA_GC_2025!$O:$O,MATCH($B294,POA_GC_2025!$A:$A,0)))</f>
        <v/>
      </c>
      <c r="I294" s="292" t="str">
        <f>IF($B294="","",INDEX(POA_GC_2025!$C:$C,MATCH($B294,POA_GC_2025!$A:$A,0)))</f>
        <v/>
      </c>
      <c r="J294" s="293" t="str">
        <f>IF($B294="","",INDEX(POA_GC_2025!$B:$B,MATCH($B294,POA_GC_2025!$A:$A,0)))</f>
        <v/>
      </c>
      <c r="K294" s="294" t="str">
        <f>IF($B294="","",INDEX(POA_GC_2025!$E:$E,MATCH($B294,POA_GC_2025!$A:$A,0)))</f>
        <v/>
      </c>
      <c r="L294" s="293" t="str">
        <f>IF($B294="","",INDEX(POA_GC_2025!$W:$W,MATCH($B294,POA_GC_2025!$A:$A,0)))</f>
        <v/>
      </c>
      <c r="M294" s="293" t="str">
        <f>IF($B294="","",INDEX(POA_GC_2025!$F:$F,MATCH($B294,POA_GC_2025!$A:$A,0)))</f>
        <v/>
      </c>
      <c r="N294" s="293" t="str">
        <f>IF($B294="","",INDEX(POA_GC_2025!$V:$V,MATCH($B294,POA_GC_2025!$A:$A,0)))</f>
        <v/>
      </c>
      <c r="O294" s="293" t="str">
        <f>IF($B294="","",INDEX(POA_GC_2025!$W:$W,MATCH($B294,POA_GC_2025!$A:$A,0)))</f>
        <v/>
      </c>
      <c r="P294" s="292" t="str">
        <f>IF($B294="","",INDEX(POA_GC_2025!$H:$H,MATCH($B294,POA_GC_2025!$A:$A,0)))</f>
        <v/>
      </c>
      <c r="Q294" s="292" t="str">
        <f>IF($B294="","",INDEX(POA_GC_2025!$I:$I,MATCH($B294,POA_GC_2025!$A:$A,0)))</f>
        <v/>
      </c>
      <c r="R294" s="292" t="str">
        <f>IF($B294="","",INDEX(POA_GC_2025!$J:$J,MATCH($B294,POA_GC_2025!$A:$A,0)))</f>
        <v/>
      </c>
      <c r="S294" s="292" t="str">
        <f>IF($B294="","",INDEX(POA_GC_2025!$K:$K,MATCH($B294,POA_GC_2025!$A:$A,0)))</f>
        <v/>
      </c>
      <c r="T294" s="292" t="str">
        <f>IF($B294="","",INDEX(POA_GC_2025!$L:$L,MATCH($B294,POA_GC_2025!$A:$A,0)))</f>
        <v/>
      </c>
      <c r="U294" s="299">
        <f t="shared" si="20"/>
        <v>0</v>
      </c>
      <c r="V294" s="299">
        <f t="shared" si="21"/>
        <v>0</v>
      </c>
      <c r="W294" s="187"/>
      <c r="X294" s="187"/>
      <c r="Y294" s="312"/>
      <c r="Z294" s="187"/>
      <c r="AA294" s="309"/>
      <c r="AB294" s="187"/>
      <c r="AC294" s="187"/>
      <c r="AD294" s="187"/>
      <c r="AE294" s="311" t="str">
        <f>IF($B294="","",INDEX([18]POA_GC_2025!$CK:$CK,MATCH($B294,[18]POA_GC_2025!$A:$A,0)))</f>
        <v/>
      </c>
      <c r="AF294" s="311" t="str">
        <f>IF($B294="","",INDEX([18]POA_GC_2025!$CL:$CL,MATCH($B294,[18]POA_GC_2025!$A:$A,0)))</f>
        <v/>
      </c>
      <c r="AG294" s="319" t="str">
        <f>IF($B294="","",INDEX([18]POA_GC_2025!$CM:$CM,MATCH($B294,[18]POA_GC_2025!$A:$A,0)))</f>
        <v/>
      </c>
      <c r="AH294" s="316" t="str">
        <f>IF($B294="","",INDEX([18]POA_GC_2025!$B:$B,MATCH($B294,[18]POA_GC_2025!$A:$A,0)))</f>
        <v/>
      </c>
    </row>
    <row r="295" spans="1:34">
      <c r="A295" s="291"/>
      <c r="B295" s="320"/>
      <c r="C295" s="257"/>
      <c r="D295" s="290"/>
      <c r="E295" s="257"/>
      <c r="F295" s="290"/>
      <c r="G295" s="257"/>
      <c r="H295" s="289" t="str">
        <f>IF($B295="","",INDEX(POA_GC_2025!$O:$O,MATCH($B295,POA_GC_2025!$A:$A,0)))</f>
        <v/>
      </c>
      <c r="I295" s="292" t="str">
        <f>IF($B295="","",INDEX(POA_GC_2025!$C:$C,MATCH($B295,POA_GC_2025!$A:$A,0)))</f>
        <v/>
      </c>
      <c r="J295" s="293" t="str">
        <f>IF($B295="","",INDEX(POA_GC_2025!$B:$B,MATCH($B295,POA_GC_2025!$A:$A,0)))</f>
        <v/>
      </c>
      <c r="K295" s="294" t="str">
        <f>IF($B295="","",INDEX(POA_GC_2025!$E:$E,MATCH($B295,POA_GC_2025!$A:$A,0)))</f>
        <v/>
      </c>
      <c r="L295" s="293" t="str">
        <f>IF($B295="","",INDEX(POA_GC_2025!$W:$W,MATCH($B295,POA_GC_2025!$A:$A,0)))</f>
        <v/>
      </c>
      <c r="M295" s="293" t="str">
        <f>IF($B295="","",INDEX(POA_GC_2025!$F:$F,MATCH($B295,POA_GC_2025!$A:$A,0)))</f>
        <v/>
      </c>
      <c r="N295" s="293" t="str">
        <f>IF($B295="","",INDEX(POA_GC_2025!$V:$V,MATCH($B295,POA_GC_2025!$A:$A,0)))</f>
        <v/>
      </c>
      <c r="O295" s="293" t="str">
        <f>IF($B295="","",INDEX(POA_GC_2025!$W:$W,MATCH($B295,POA_GC_2025!$A:$A,0)))</f>
        <v/>
      </c>
      <c r="P295" s="292" t="str">
        <f>IF($B295="","",INDEX(POA_GC_2025!$H:$H,MATCH($B295,POA_GC_2025!$A:$A,0)))</f>
        <v/>
      </c>
      <c r="Q295" s="292" t="str">
        <f>IF($B295="","",INDEX(POA_GC_2025!$I:$I,MATCH($B295,POA_GC_2025!$A:$A,0)))</f>
        <v/>
      </c>
      <c r="R295" s="292" t="str">
        <f>IF($B295="","",INDEX(POA_GC_2025!$J:$J,MATCH($B295,POA_GC_2025!$A:$A,0)))</f>
        <v/>
      </c>
      <c r="S295" s="292" t="str">
        <f>IF($B295="","",INDEX(POA_GC_2025!$K:$K,MATCH($B295,POA_GC_2025!$A:$A,0)))</f>
        <v/>
      </c>
      <c r="T295" s="292" t="str">
        <f>IF($B295="","",INDEX(POA_GC_2025!$L:$L,MATCH($B295,POA_GC_2025!$A:$A,0)))</f>
        <v/>
      </c>
      <c r="U295" s="299">
        <f t="shared" si="20"/>
        <v>0</v>
      </c>
      <c r="V295" s="299">
        <f t="shared" si="21"/>
        <v>0</v>
      </c>
      <c r="W295" s="187"/>
      <c r="X295" s="187"/>
      <c r="Y295" s="312"/>
      <c r="Z295" s="187"/>
      <c r="AA295" s="309"/>
      <c r="AB295" s="187"/>
      <c r="AC295" s="187"/>
      <c r="AD295" s="187"/>
      <c r="AE295" s="311" t="str">
        <f>IF($B295="","",INDEX([18]POA_GC_2025!$CK:$CK,MATCH($B295,[18]POA_GC_2025!$A:$A,0)))</f>
        <v/>
      </c>
      <c r="AF295" s="311" t="str">
        <f>IF($B295="","",INDEX([18]POA_GC_2025!$CL:$CL,MATCH($B295,[18]POA_GC_2025!$A:$A,0)))</f>
        <v/>
      </c>
      <c r="AG295" s="319" t="str">
        <f>IF($B295="","",INDEX([18]POA_GC_2025!$CM:$CM,MATCH($B295,[18]POA_GC_2025!$A:$A,0)))</f>
        <v/>
      </c>
      <c r="AH295" s="316" t="str">
        <f>IF($B295="","",INDEX([18]POA_GC_2025!$B:$B,MATCH($B295,[18]POA_GC_2025!$A:$A,0)))</f>
        <v/>
      </c>
    </row>
    <row r="296" spans="1:34">
      <c r="A296" s="291"/>
      <c r="B296" s="189"/>
      <c r="C296" s="257"/>
      <c r="D296" s="290"/>
      <c r="E296" s="257"/>
      <c r="F296" s="290"/>
      <c r="G296" s="257"/>
      <c r="H296" s="289" t="str">
        <f>IF($B296="","",INDEX(POA_GC_2025!$O:$O,MATCH($B296,POA_GC_2025!$A:$A,0)))</f>
        <v/>
      </c>
      <c r="I296" s="292" t="str">
        <f>IF($B296="","",INDEX(POA_GC_2025!$C:$C,MATCH($B296,POA_GC_2025!$A:$A,0)))</f>
        <v/>
      </c>
      <c r="J296" s="293" t="str">
        <f>IF($B296="","",INDEX(POA_GC_2025!$B:$B,MATCH($B296,POA_GC_2025!$A:$A,0)))</f>
        <v/>
      </c>
      <c r="K296" s="294" t="str">
        <f>IF($B296="","",INDEX(POA_GC_2025!$E:$E,MATCH($B296,POA_GC_2025!$A:$A,0)))</f>
        <v/>
      </c>
      <c r="L296" s="293" t="str">
        <f>IF($B296="","",INDEX(POA_GC_2025!$W:$W,MATCH($B296,POA_GC_2025!$A:$A,0)))</f>
        <v/>
      </c>
      <c r="M296" s="293" t="str">
        <f>IF($B296="","",INDEX(POA_GC_2025!$F:$F,MATCH($B296,POA_GC_2025!$A:$A,0)))</f>
        <v/>
      </c>
      <c r="N296" s="293" t="str">
        <f>IF($B296="","",INDEX(POA_GC_2025!$V:$V,MATCH($B296,POA_GC_2025!$A:$A,0)))</f>
        <v/>
      </c>
      <c r="O296" s="293" t="str">
        <f>IF($B296="","",INDEX(POA_GC_2025!$W:$W,MATCH($B296,POA_GC_2025!$A:$A,0)))</f>
        <v/>
      </c>
      <c r="P296" s="292" t="str">
        <f>IF($B296="","",INDEX(POA_GC_2025!$H:$H,MATCH($B296,POA_GC_2025!$A:$A,0)))</f>
        <v/>
      </c>
      <c r="Q296" s="292" t="str">
        <f>IF($B296="","",INDEX(POA_GC_2025!$I:$I,MATCH($B296,POA_GC_2025!$A:$A,0)))</f>
        <v/>
      </c>
      <c r="R296" s="292" t="str">
        <f>IF($B296="","",INDEX(POA_GC_2025!$J:$J,MATCH($B296,POA_GC_2025!$A:$A,0)))</f>
        <v/>
      </c>
      <c r="S296" s="292" t="str">
        <f>IF($B296="","",INDEX(POA_GC_2025!$K:$K,MATCH($B296,POA_GC_2025!$A:$A,0)))</f>
        <v/>
      </c>
      <c r="T296" s="292" t="str">
        <f>IF($B296="","",INDEX(POA_GC_2025!$L:$L,MATCH($B296,POA_GC_2025!$A:$A,0)))</f>
        <v/>
      </c>
      <c r="U296" s="299">
        <f t="shared" si="20"/>
        <v>0</v>
      </c>
      <c r="V296" s="299">
        <f t="shared" si="21"/>
        <v>0</v>
      </c>
      <c r="W296" s="187"/>
      <c r="X296" s="187"/>
      <c r="Y296" s="312"/>
      <c r="Z296" s="187"/>
      <c r="AA296" s="309"/>
      <c r="AB296" s="187"/>
      <c r="AC296" s="187"/>
      <c r="AD296" s="187"/>
      <c r="AE296" s="311" t="str">
        <f>IF($B296="","",INDEX([18]POA_GC_2025!$CK:$CK,MATCH($B296,[18]POA_GC_2025!$A:$A,0)))</f>
        <v/>
      </c>
      <c r="AF296" s="311" t="str">
        <f>IF($B296="","",INDEX([18]POA_GC_2025!$CL:$CL,MATCH($B296,[18]POA_GC_2025!$A:$A,0)))</f>
        <v/>
      </c>
      <c r="AG296" s="319" t="str">
        <f>IF($B296="","",INDEX([18]POA_GC_2025!$CM:$CM,MATCH($B296,[18]POA_GC_2025!$A:$A,0)))</f>
        <v/>
      </c>
      <c r="AH296" s="316" t="str">
        <f>IF($B296="","",INDEX([18]POA_GC_2025!$B:$B,MATCH($B296,[18]POA_GC_2025!$A:$A,0)))</f>
        <v/>
      </c>
    </row>
    <row r="297" spans="1:34">
      <c r="A297" s="291"/>
      <c r="B297" s="320"/>
      <c r="C297" s="257"/>
      <c r="D297" s="290"/>
      <c r="E297" s="257"/>
      <c r="F297" s="290"/>
      <c r="G297" s="257"/>
      <c r="H297" s="289" t="str">
        <f>IF($B297="","",INDEX(POA_GC_2025!$O:$O,MATCH($B297,POA_GC_2025!$A:$A,0)))</f>
        <v/>
      </c>
      <c r="I297" s="292" t="str">
        <f>IF($B297="","",INDEX(POA_GC_2025!$C:$C,MATCH($B297,POA_GC_2025!$A:$A,0)))</f>
        <v/>
      </c>
      <c r="J297" s="293" t="str">
        <f>IF($B297="","",INDEX(POA_GC_2025!$B:$B,MATCH($B297,POA_GC_2025!$A:$A,0)))</f>
        <v/>
      </c>
      <c r="K297" s="294" t="str">
        <f>IF($B297="","",INDEX(POA_GC_2025!$E:$E,MATCH($B297,POA_GC_2025!$A:$A,0)))</f>
        <v/>
      </c>
      <c r="L297" s="293" t="str">
        <f>IF($B297="","",INDEX(POA_GC_2025!$W:$W,MATCH($B297,POA_GC_2025!$A:$A,0)))</f>
        <v/>
      </c>
      <c r="M297" s="293" t="str">
        <f>IF($B297="","",INDEX(POA_GC_2025!$F:$F,MATCH($B297,POA_GC_2025!$A:$A,0)))</f>
        <v/>
      </c>
      <c r="N297" s="293" t="str">
        <f>IF($B297="","",INDEX(POA_GC_2025!$V:$V,MATCH($B297,POA_GC_2025!$A:$A,0)))</f>
        <v/>
      </c>
      <c r="O297" s="293" t="str">
        <f>IF($B297="","",INDEX(POA_GC_2025!$W:$W,MATCH($B297,POA_GC_2025!$A:$A,0)))</f>
        <v/>
      </c>
      <c r="P297" s="292" t="str">
        <f>IF($B297="","",INDEX(POA_GC_2025!$H:$H,MATCH($B297,POA_GC_2025!$A:$A,0)))</f>
        <v/>
      </c>
      <c r="Q297" s="292" t="str">
        <f>IF($B297="","",INDEX(POA_GC_2025!$I:$I,MATCH($B297,POA_GC_2025!$A:$A,0)))</f>
        <v/>
      </c>
      <c r="R297" s="292" t="str">
        <f>IF($B297="","",INDEX(POA_GC_2025!$J:$J,MATCH($B297,POA_GC_2025!$A:$A,0)))</f>
        <v/>
      </c>
      <c r="S297" s="292" t="str">
        <f>IF($B297="","",INDEX(POA_GC_2025!$K:$K,MATCH($B297,POA_GC_2025!$A:$A,0)))</f>
        <v/>
      </c>
      <c r="T297" s="292" t="str">
        <f>IF($B297="","",INDEX(POA_GC_2025!$L:$L,MATCH($B297,POA_GC_2025!$A:$A,0)))</f>
        <v/>
      </c>
      <c r="U297" s="299">
        <f t="shared" si="20"/>
        <v>0</v>
      </c>
      <c r="V297" s="299">
        <f t="shared" si="21"/>
        <v>0</v>
      </c>
      <c r="W297" s="187"/>
      <c r="X297" s="187"/>
      <c r="Y297" s="312"/>
      <c r="Z297" s="187"/>
      <c r="AA297" s="309"/>
      <c r="AB297" s="187"/>
      <c r="AC297" s="187"/>
      <c r="AD297" s="187"/>
      <c r="AE297" s="311" t="str">
        <f>IF($B297="","",INDEX([18]POA_GC_2025!$CK:$CK,MATCH($B297,[18]POA_GC_2025!$A:$A,0)))</f>
        <v/>
      </c>
      <c r="AF297" s="311" t="str">
        <f>IF($B297="","",INDEX([18]POA_GC_2025!$CL:$CL,MATCH($B297,[18]POA_GC_2025!$A:$A,0)))</f>
        <v/>
      </c>
      <c r="AG297" s="319" t="str">
        <f>IF($B297="","",INDEX([18]POA_GC_2025!$CM:$CM,MATCH($B297,[18]POA_GC_2025!$A:$A,0)))</f>
        <v/>
      </c>
      <c r="AH297" s="316" t="str">
        <f>IF($B297="","",INDEX([18]POA_GC_2025!$B:$B,MATCH($B297,[18]POA_GC_2025!$A:$A,0)))</f>
        <v/>
      </c>
    </row>
    <row r="298" spans="1:34">
      <c r="A298" s="291"/>
      <c r="B298" s="320"/>
      <c r="C298" s="257"/>
      <c r="D298" s="290"/>
      <c r="E298" s="257"/>
      <c r="F298" s="290"/>
      <c r="G298" s="257"/>
      <c r="H298" s="289" t="str">
        <f>IF($B298="","",INDEX(POA_GC_2025!$O:$O,MATCH($B298,POA_GC_2025!$A:$A,0)))</f>
        <v/>
      </c>
      <c r="I298" s="292" t="str">
        <f>IF($B298="","",INDEX(POA_GC_2025!$C:$C,MATCH($B298,POA_GC_2025!$A:$A,0)))</f>
        <v/>
      </c>
      <c r="J298" s="293" t="str">
        <f>IF($B298="","",INDEX(POA_GC_2025!$B:$B,MATCH($B298,POA_GC_2025!$A:$A,0)))</f>
        <v/>
      </c>
      <c r="K298" s="294" t="str">
        <f>IF($B298="","",INDEX(POA_GC_2025!$E:$E,MATCH($B298,POA_GC_2025!$A:$A,0)))</f>
        <v/>
      </c>
      <c r="L298" s="293" t="str">
        <f>IF($B298="","",INDEX(POA_GC_2025!$W:$W,MATCH($B298,POA_GC_2025!$A:$A,0)))</f>
        <v/>
      </c>
      <c r="M298" s="293" t="str">
        <f>IF($B298="","",INDEX(POA_GC_2025!$F:$F,MATCH($B298,POA_GC_2025!$A:$A,0)))</f>
        <v/>
      </c>
      <c r="N298" s="293" t="str">
        <f>IF($B298="","",INDEX(POA_GC_2025!$V:$V,MATCH($B298,POA_GC_2025!$A:$A,0)))</f>
        <v/>
      </c>
      <c r="O298" s="293" t="str">
        <f>IF($B298="","",INDEX(POA_GC_2025!$W:$W,MATCH($B298,POA_GC_2025!$A:$A,0)))</f>
        <v/>
      </c>
      <c r="P298" s="292" t="str">
        <f>IF($B298="","",INDEX(POA_GC_2025!$H:$H,MATCH($B298,POA_GC_2025!$A:$A,0)))</f>
        <v/>
      </c>
      <c r="Q298" s="292" t="str">
        <f>IF($B298="","",INDEX(POA_GC_2025!$I:$I,MATCH($B298,POA_GC_2025!$A:$A,0)))</f>
        <v/>
      </c>
      <c r="R298" s="292" t="str">
        <f>IF($B298="","",INDEX(POA_GC_2025!$J:$J,MATCH($B298,POA_GC_2025!$A:$A,0)))</f>
        <v/>
      </c>
      <c r="S298" s="292" t="str">
        <f>IF($B298="","",INDEX(POA_GC_2025!$K:$K,MATCH($B298,POA_GC_2025!$A:$A,0)))</f>
        <v/>
      </c>
      <c r="T298" s="292" t="str">
        <f>IF($B298="","",INDEX(POA_GC_2025!$L:$L,MATCH($B298,POA_GC_2025!$A:$A,0)))</f>
        <v/>
      </c>
      <c r="U298" s="299">
        <f t="shared" si="20"/>
        <v>0</v>
      </c>
      <c r="V298" s="299">
        <f t="shared" si="21"/>
        <v>0</v>
      </c>
      <c r="W298" s="187"/>
      <c r="X298" s="187"/>
      <c r="Y298" s="312"/>
      <c r="Z298" s="187"/>
      <c r="AA298" s="309"/>
      <c r="AB298" s="187"/>
      <c r="AC298" s="187"/>
      <c r="AD298" s="187"/>
      <c r="AE298" s="311" t="str">
        <f>IF($B298="","",INDEX([18]POA_GC_2025!$CK:$CK,MATCH($B298,[18]POA_GC_2025!$A:$A,0)))</f>
        <v/>
      </c>
      <c r="AF298" s="311" t="str">
        <f>IF($B298="","",INDEX([18]POA_GC_2025!$CL:$CL,MATCH($B298,[18]POA_GC_2025!$A:$A,0)))</f>
        <v/>
      </c>
      <c r="AG298" s="319" t="str">
        <f>IF($B298="","",INDEX([18]POA_GC_2025!$CM:$CM,MATCH($B298,[18]POA_GC_2025!$A:$A,0)))</f>
        <v/>
      </c>
      <c r="AH298" s="316" t="str">
        <f>IF($B298="","",INDEX([18]POA_GC_2025!$B:$B,MATCH($B298,[18]POA_GC_2025!$A:$A,0)))</f>
        <v/>
      </c>
    </row>
    <row r="299" spans="1:34">
      <c r="A299" s="291"/>
      <c r="B299" s="3"/>
      <c r="C299" s="257"/>
      <c r="D299" s="290"/>
      <c r="E299" s="257"/>
      <c r="F299" s="290"/>
      <c r="G299" s="257"/>
      <c r="H299" s="289" t="str">
        <f>IF($B299="","",INDEX(POA_GC_2025!$O:$O,MATCH($B299,POA_GC_2025!$A:$A,0)))</f>
        <v/>
      </c>
      <c r="I299" s="292" t="str">
        <f>IF($B299="","",INDEX(POA_GC_2025!$C:$C,MATCH($B299,POA_GC_2025!$A:$A,0)))</f>
        <v/>
      </c>
      <c r="J299" s="293" t="str">
        <f>IF($B299="","",INDEX(POA_GC_2025!$B:$B,MATCH($B299,POA_GC_2025!$A:$A,0)))</f>
        <v/>
      </c>
      <c r="K299" s="294" t="str">
        <f>IF($B299="","",INDEX(POA_GC_2025!$E:$E,MATCH($B299,POA_GC_2025!$A:$A,0)))</f>
        <v/>
      </c>
      <c r="L299" s="293" t="str">
        <f>IF($B299="","",INDEX(POA_GC_2025!$W:$W,MATCH($B299,POA_GC_2025!$A:$A,0)))</f>
        <v/>
      </c>
      <c r="M299" s="293" t="str">
        <f>IF($B299="","",INDEX(POA_GC_2025!$F:$F,MATCH($B299,POA_GC_2025!$A:$A,0)))</f>
        <v/>
      </c>
      <c r="N299" s="293" t="str">
        <f>IF($B299="","",INDEX(POA_GC_2025!$V:$V,MATCH($B299,POA_GC_2025!$A:$A,0)))</f>
        <v/>
      </c>
      <c r="O299" s="293" t="str">
        <f>IF($B299="","",INDEX(POA_GC_2025!$W:$W,MATCH($B299,POA_GC_2025!$A:$A,0)))</f>
        <v/>
      </c>
      <c r="P299" s="292" t="str">
        <f>IF($B299="","",INDEX(POA_GC_2025!$H:$H,MATCH($B299,POA_GC_2025!$A:$A,0)))</f>
        <v/>
      </c>
      <c r="Q299" s="292" t="str">
        <f>IF($B299="","",INDEX(POA_GC_2025!$I:$I,MATCH($B299,POA_GC_2025!$A:$A,0)))</f>
        <v/>
      </c>
      <c r="R299" s="292" t="str">
        <f>IF($B299="","",INDEX(POA_GC_2025!$J:$J,MATCH($B299,POA_GC_2025!$A:$A,0)))</f>
        <v/>
      </c>
      <c r="S299" s="292" t="str">
        <f>IF($B299="","",INDEX(POA_GC_2025!$K:$K,MATCH($B299,POA_GC_2025!$A:$A,0)))</f>
        <v/>
      </c>
      <c r="T299" s="292" t="str">
        <f>IF($B299="","",INDEX(POA_GC_2025!$L:$L,MATCH($B299,POA_GC_2025!$A:$A,0)))</f>
        <v/>
      </c>
      <c r="U299" s="299">
        <f t="shared" si="20"/>
        <v>0</v>
      </c>
      <c r="V299" s="299">
        <f t="shared" si="21"/>
        <v>0</v>
      </c>
      <c r="W299" s="187"/>
      <c r="X299" s="187"/>
      <c r="Y299" s="312"/>
      <c r="Z299" s="187"/>
      <c r="AA299" s="309"/>
      <c r="AB299" s="187"/>
      <c r="AC299" s="187"/>
      <c r="AD299" s="187"/>
      <c r="AE299" s="311" t="str">
        <f>IF($B299="","",INDEX([18]POA_GC_2025!$CK:$CK,MATCH($B299,[18]POA_GC_2025!$A:$A,0)))</f>
        <v/>
      </c>
      <c r="AF299" s="311" t="str">
        <f>IF($B299="","",INDEX([18]POA_GC_2025!$CL:$CL,MATCH($B299,[18]POA_GC_2025!$A:$A,0)))</f>
        <v/>
      </c>
      <c r="AG299" s="319" t="str">
        <f>IF($B299="","",INDEX([18]POA_GC_2025!$CM:$CM,MATCH($B299,[18]POA_GC_2025!$A:$A,0)))</f>
        <v/>
      </c>
      <c r="AH299" s="316" t="str">
        <f>IF($B299="","",INDEX([18]POA_GC_2025!$B:$B,MATCH($B299,[18]POA_GC_2025!$A:$A,0)))</f>
        <v/>
      </c>
    </row>
    <row r="300" spans="1:34">
      <c r="A300" s="291"/>
      <c r="B300" s="320"/>
      <c r="C300" s="257"/>
      <c r="D300" s="290"/>
      <c r="E300" s="257"/>
      <c r="F300" s="290"/>
      <c r="G300" s="257"/>
      <c r="H300" s="289" t="str">
        <f>IF($B300="","",INDEX(POA_GC_2025!$O:$O,MATCH($B300,POA_GC_2025!$A:$A,0)))</f>
        <v/>
      </c>
      <c r="I300" s="292" t="str">
        <f>IF($B300="","",INDEX(POA_GC_2025!$C:$C,MATCH($B300,POA_GC_2025!$A:$A,0)))</f>
        <v/>
      </c>
      <c r="J300" s="293" t="str">
        <f>IF($B300="","",INDEX(POA_GC_2025!$B:$B,MATCH($B300,POA_GC_2025!$A:$A,0)))</f>
        <v/>
      </c>
      <c r="K300" s="294" t="str">
        <f>IF($B300="","",INDEX(POA_GC_2025!$E:$E,MATCH($B300,POA_GC_2025!$A:$A,0)))</f>
        <v/>
      </c>
      <c r="L300" s="293" t="str">
        <f>IF($B300="","",INDEX(POA_GC_2025!$W:$W,MATCH($B300,POA_GC_2025!$A:$A,0)))</f>
        <v/>
      </c>
      <c r="M300" s="293" t="str">
        <f>IF($B300="","",INDEX(POA_GC_2025!$F:$F,MATCH($B300,POA_GC_2025!$A:$A,0)))</f>
        <v/>
      </c>
      <c r="N300" s="293" t="str">
        <f>IF($B300="","",INDEX(POA_GC_2025!$V:$V,MATCH($B300,POA_GC_2025!$A:$A,0)))</f>
        <v/>
      </c>
      <c r="O300" s="293" t="str">
        <f>IF($B300="","",INDEX(POA_GC_2025!$W:$W,MATCH($B300,POA_GC_2025!$A:$A,0)))</f>
        <v/>
      </c>
      <c r="P300" s="292" t="str">
        <f>IF($B300="","",INDEX(POA_GC_2025!$H:$H,MATCH($B300,POA_GC_2025!$A:$A,0)))</f>
        <v/>
      </c>
      <c r="Q300" s="292" t="str">
        <f>IF($B300="","",INDEX(POA_GC_2025!$I:$I,MATCH($B300,POA_GC_2025!$A:$A,0)))</f>
        <v/>
      </c>
      <c r="R300" s="292" t="str">
        <f>IF($B300="","",INDEX(POA_GC_2025!$J:$J,MATCH($B300,POA_GC_2025!$A:$A,0)))</f>
        <v/>
      </c>
      <c r="S300" s="292" t="str">
        <f>IF($B300="","",INDEX(POA_GC_2025!$K:$K,MATCH($B300,POA_GC_2025!$A:$A,0)))</f>
        <v/>
      </c>
      <c r="T300" s="292" t="str">
        <f>IF($B300="","",INDEX(POA_GC_2025!$L:$L,MATCH($B300,POA_GC_2025!$A:$A,0)))</f>
        <v/>
      </c>
      <c r="U300" s="299">
        <f t="shared" si="20"/>
        <v>0</v>
      </c>
      <c r="V300" s="299">
        <f t="shared" si="21"/>
        <v>0</v>
      </c>
      <c r="W300" s="187"/>
      <c r="X300" s="187"/>
      <c r="Y300" s="312"/>
      <c r="Z300" s="187"/>
      <c r="AA300" s="309"/>
      <c r="AB300" s="187"/>
      <c r="AC300" s="187"/>
      <c r="AD300" s="187"/>
      <c r="AE300" s="311" t="str">
        <f>IF($B300="","",INDEX([18]POA_GC_2025!$CK:$CK,MATCH($B300,[18]POA_GC_2025!$A:$A,0)))</f>
        <v/>
      </c>
      <c r="AF300" s="311" t="str">
        <f>IF($B300="","",INDEX([18]POA_GC_2025!$CL:$CL,MATCH($B300,[18]POA_GC_2025!$A:$A,0)))</f>
        <v/>
      </c>
      <c r="AG300" s="319" t="str">
        <f>IF($B300="","",INDEX([18]POA_GC_2025!$CM:$CM,MATCH($B300,[18]POA_GC_2025!$A:$A,0)))</f>
        <v/>
      </c>
      <c r="AH300" s="316" t="str">
        <f>IF($B300="","",INDEX([18]POA_GC_2025!$B:$B,MATCH($B300,[18]POA_GC_2025!$A:$A,0)))</f>
        <v/>
      </c>
    </row>
    <row r="301" spans="1:34">
      <c r="A301" s="291"/>
      <c r="B301" s="320"/>
      <c r="C301" s="257"/>
      <c r="D301" s="290"/>
      <c r="E301" s="257"/>
      <c r="F301" s="290"/>
      <c r="G301" s="257"/>
      <c r="H301" s="289" t="str">
        <f>IF($B301="","",INDEX(POA_GC_2025!$O:$O,MATCH($B301,POA_GC_2025!$A:$A,0)))</f>
        <v/>
      </c>
      <c r="I301" s="292" t="str">
        <f>IF($B301="","",INDEX(POA_GC_2025!$C:$C,MATCH($B301,POA_GC_2025!$A:$A,0)))</f>
        <v/>
      </c>
      <c r="J301" s="293" t="str">
        <f>IF($B301="","",INDEX(POA_GC_2025!$B:$B,MATCH($B301,POA_GC_2025!$A:$A,0)))</f>
        <v/>
      </c>
      <c r="K301" s="294" t="str">
        <f>IF($B301="","",INDEX(POA_GC_2025!$E:$E,MATCH($B301,POA_GC_2025!$A:$A,0)))</f>
        <v/>
      </c>
      <c r="L301" s="293" t="str">
        <f>IF($B301="","",INDEX(POA_GC_2025!$W:$W,MATCH($B301,POA_GC_2025!$A:$A,0)))</f>
        <v/>
      </c>
      <c r="M301" s="293" t="str">
        <f>IF($B301="","",INDEX(POA_GC_2025!$F:$F,MATCH($B301,POA_GC_2025!$A:$A,0)))</f>
        <v/>
      </c>
      <c r="N301" s="293" t="str">
        <f>IF($B301="","",INDEX(POA_GC_2025!$V:$V,MATCH($B301,POA_GC_2025!$A:$A,0)))</f>
        <v/>
      </c>
      <c r="O301" s="293" t="str">
        <f>IF($B301="","",INDEX(POA_GC_2025!$W:$W,MATCH($B301,POA_GC_2025!$A:$A,0)))</f>
        <v/>
      </c>
      <c r="P301" s="292" t="str">
        <f>IF($B301="","",INDEX(POA_GC_2025!$H:$H,MATCH($B301,POA_GC_2025!$A:$A,0)))</f>
        <v/>
      </c>
      <c r="Q301" s="292" t="str">
        <f>IF($B301="","",INDEX(POA_GC_2025!$I:$I,MATCH($B301,POA_GC_2025!$A:$A,0)))</f>
        <v/>
      </c>
      <c r="R301" s="292" t="str">
        <f>IF($B301="","",INDEX(POA_GC_2025!$J:$J,MATCH($B301,POA_GC_2025!$A:$A,0)))</f>
        <v/>
      </c>
      <c r="S301" s="292" t="str">
        <f>IF($B301="","",INDEX(POA_GC_2025!$K:$K,MATCH($B301,POA_GC_2025!$A:$A,0)))</f>
        <v/>
      </c>
      <c r="T301" s="292" t="str">
        <f>IF($B301="","",INDEX(POA_GC_2025!$L:$L,MATCH($B301,POA_GC_2025!$A:$A,0)))</f>
        <v/>
      </c>
      <c r="U301" s="299">
        <f t="shared" si="20"/>
        <v>0</v>
      </c>
      <c r="V301" s="299">
        <f t="shared" si="21"/>
        <v>0</v>
      </c>
      <c r="W301" s="187"/>
      <c r="X301" s="187"/>
      <c r="Y301" s="312"/>
      <c r="Z301" s="187"/>
      <c r="AA301" s="309"/>
      <c r="AB301" s="187"/>
      <c r="AC301" s="187"/>
      <c r="AD301" s="187"/>
      <c r="AE301" s="311" t="str">
        <f>IF($B301="","",INDEX([18]POA_GC_2025!$CK:$CK,MATCH($B301,[18]POA_GC_2025!$A:$A,0)))</f>
        <v/>
      </c>
      <c r="AF301" s="311" t="str">
        <f>IF($B301="","",INDEX([18]POA_GC_2025!$CL:$CL,MATCH($B301,[18]POA_GC_2025!$A:$A,0)))</f>
        <v/>
      </c>
      <c r="AG301" s="319" t="str">
        <f>IF($B301="","",INDEX([18]POA_GC_2025!$CM:$CM,MATCH($B301,[18]POA_GC_2025!$A:$A,0)))</f>
        <v/>
      </c>
      <c r="AH301" s="316" t="str">
        <f>IF($B301="","",INDEX([18]POA_GC_2025!$B:$B,MATCH($B301,[18]POA_GC_2025!$A:$A,0)))</f>
        <v/>
      </c>
    </row>
    <row r="302" spans="1:34">
      <c r="A302" s="291"/>
      <c r="B302" s="320"/>
      <c r="C302" s="257"/>
      <c r="D302" s="290"/>
      <c r="E302" s="257"/>
      <c r="F302" s="290"/>
      <c r="G302" s="257"/>
      <c r="H302" s="289" t="str">
        <f>IF($B302="","",INDEX(POA_GC_2025!$O:$O,MATCH($B302,POA_GC_2025!$A:$A,0)))</f>
        <v/>
      </c>
      <c r="I302" s="292" t="str">
        <f>IF($B302="","",INDEX(POA_GC_2025!$C:$C,MATCH($B302,POA_GC_2025!$A:$A,0)))</f>
        <v/>
      </c>
      <c r="J302" s="293" t="str">
        <f>IF($B302="","",INDEX(POA_GC_2025!$B:$B,MATCH($B302,POA_GC_2025!$A:$A,0)))</f>
        <v/>
      </c>
      <c r="K302" s="294" t="str">
        <f>IF($B302="","",INDEX(POA_GC_2025!$E:$E,MATCH($B302,POA_GC_2025!$A:$A,0)))</f>
        <v/>
      </c>
      <c r="L302" s="293" t="str">
        <f>IF($B302="","",INDEX(POA_GC_2025!$W:$W,MATCH($B302,POA_GC_2025!$A:$A,0)))</f>
        <v/>
      </c>
      <c r="M302" s="293" t="str">
        <f>IF($B302="","",INDEX(POA_GC_2025!$F:$F,MATCH($B302,POA_GC_2025!$A:$A,0)))</f>
        <v/>
      </c>
      <c r="N302" s="293" t="str">
        <f>IF($B302="","",INDEX(POA_GC_2025!$V:$V,MATCH($B302,POA_GC_2025!$A:$A,0)))</f>
        <v/>
      </c>
      <c r="O302" s="293" t="str">
        <f>IF($B302="","",INDEX(POA_GC_2025!$W:$W,MATCH($B302,POA_GC_2025!$A:$A,0)))</f>
        <v/>
      </c>
      <c r="P302" s="292" t="str">
        <f>IF($B302="","",INDEX(POA_GC_2025!$H:$H,MATCH($B302,POA_GC_2025!$A:$A,0)))</f>
        <v/>
      </c>
      <c r="Q302" s="292" t="str">
        <f>IF($B302="","",INDEX(POA_GC_2025!$I:$I,MATCH($B302,POA_GC_2025!$A:$A,0)))</f>
        <v/>
      </c>
      <c r="R302" s="292" t="str">
        <f>IF($B302="","",INDEX(POA_GC_2025!$J:$J,MATCH($B302,POA_GC_2025!$A:$A,0)))</f>
        <v/>
      </c>
      <c r="S302" s="292" t="str">
        <f>IF($B302="","",INDEX(POA_GC_2025!$K:$K,MATCH($B302,POA_GC_2025!$A:$A,0)))</f>
        <v/>
      </c>
      <c r="T302" s="292" t="str">
        <f>IF($B302="","",INDEX(POA_GC_2025!$L:$L,MATCH($B302,POA_GC_2025!$A:$A,0)))</f>
        <v/>
      </c>
      <c r="U302" s="299">
        <f t="shared" si="20"/>
        <v>0</v>
      </c>
      <c r="V302" s="299">
        <f t="shared" si="21"/>
        <v>0</v>
      </c>
      <c r="W302" s="187"/>
      <c r="X302" s="187"/>
      <c r="Y302" s="312"/>
      <c r="Z302" s="187"/>
      <c r="AA302" s="309"/>
      <c r="AB302" s="187"/>
      <c r="AC302" s="187"/>
      <c r="AD302" s="187"/>
      <c r="AE302" s="311" t="str">
        <f>IF($B302="","",INDEX([18]POA_GC_2025!$CK:$CK,MATCH($B302,[18]POA_GC_2025!$A:$A,0)))</f>
        <v/>
      </c>
      <c r="AF302" s="311" t="str">
        <f>IF($B302="","",INDEX([18]POA_GC_2025!$CL:$CL,MATCH($B302,[18]POA_GC_2025!$A:$A,0)))</f>
        <v/>
      </c>
      <c r="AG302" s="319" t="str">
        <f>IF($B302="","",INDEX([18]POA_GC_2025!$CM:$CM,MATCH($B302,[18]POA_GC_2025!$A:$A,0)))</f>
        <v/>
      </c>
      <c r="AH302" s="316" t="str">
        <f>IF($B302="","",INDEX([18]POA_GC_2025!$B:$B,MATCH($B302,[18]POA_GC_2025!$A:$A,0)))</f>
        <v/>
      </c>
    </row>
    <row r="303" spans="1:34">
      <c r="A303" s="291"/>
      <c r="B303" s="320"/>
      <c r="C303" s="257"/>
      <c r="D303" s="290"/>
      <c r="E303" s="257"/>
      <c r="F303" s="290"/>
      <c r="G303" s="257"/>
      <c r="H303" s="289" t="str">
        <f>IF($B303="","",INDEX(POA_GC_2025!$O:$O,MATCH($B303,POA_GC_2025!$A:$A,0)))</f>
        <v/>
      </c>
      <c r="I303" s="292" t="str">
        <f>IF($B303="","",INDEX(POA_GC_2025!$C:$C,MATCH($B303,POA_GC_2025!$A:$A,0)))</f>
        <v/>
      </c>
      <c r="J303" s="293" t="str">
        <f>IF($B303="","",INDEX(POA_GC_2025!$B:$B,MATCH($B303,POA_GC_2025!$A:$A,0)))</f>
        <v/>
      </c>
      <c r="K303" s="294" t="str">
        <f>IF($B303="","",INDEX(POA_GC_2025!$E:$E,MATCH($B303,POA_GC_2025!$A:$A,0)))</f>
        <v/>
      </c>
      <c r="L303" s="293" t="str">
        <f>IF($B303="","",INDEX(POA_GC_2025!$W:$W,MATCH($B303,POA_GC_2025!$A:$A,0)))</f>
        <v/>
      </c>
      <c r="M303" s="293" t="str">
        <f>IF($B303="","",INDEX(POA_GC_2025!$F:$F,MATCH($B303,POA_GC_2025!$A:$A,0)))</f>
        <v/>
      </c>
      <c r="N303" s="293" t="str">
        <f>IF($B303="","",INDEX(POA_GC_2025!$V:$V,MATCH($B303,POA_GC_2025!$A:$A,0)))</f>
        <v/>
      </c>
      <c r="O303" s="293" t="str">
        <f>IF($B303="","",INDEX(POA_GC_2025!$W:$W,MATCH($B303,POA_GC_2025!$A:$A,0)))</f>
        <v/>
      </c>
      <c r="P303" s="292" t="str">
        <f>IF($B303="","",INDEX(POA_GC_2025!$H:$H,MATCH($B303,POA_GC_2025!$A:$A,0)))</f>
        <v/>
      </c>
      <c r="Q303" s="292" t="str">
        <f>IF($B303="","",INDEX(POA_GC_2025!$I:$I,MATCH($B303,POA_GC_2025!$A:$A,0)))</f>
        <v/>
      </c>
      <c r="R303" s="292" t="str">
        <f>IF($B303="","",INDEX(POA_GC_2025!$J:$J,MATCH($B303,POA_GC_2025!$A:$A,0)))</f>
        <v/>
      </c>
      <c r="S303" s="292" t="str">
        <f>IF($B303="","",INDEX(POA_GC_2025!$K:$K,MATCH($B303,POA_GC_2025!$A:$A,0)))</f>
        <v/>
      </c>
      <c r="T303" s="292" t="str">
        <f>IF($B303="","",INDEX(POA_GC_2025!$L:$L,MATCH($B303,POA_GC_2025!$A:$A,0)))</f>
        <v/>
      </c>
      <c r="U303" s="299">
        <f t="shared" si="20"/>
        <v>0</v>
      </c>
      <c r="V303" s="299">
        <f t="shared" si="21"/>
        <v>0</v>
      </c>
      <c r="W303" s="187"/>
      <c r="X303" s="187"/>
      <c r="Y303" s="312"/>
      <c r="Z303" s="187"/>
      <c r="AA303" s="309"/>
      <c r="AB303" s="187"/>
      <c r="AC303" s="187"/>
      <c r="AD303" s="187"/>
      <c r="AE303" s="311" t="str">
        <f>IF($B303="","",INDEX([18]POA_GC_2025!$CK:$CK,MATCH($B303,[18]POA_GC_2025!$A:$A,0)))</f>
        <v/>
      </c>
      <c r="AF303" s="311" t="str">
        <f>IF($B303="","",INDEX([18]POA_GC_2025!$CL:$CL,MATCH($B303,[18]POA_GC_2025!$A:$A,0)))</f>
        <v/>
      </c>
      <c r="AG303" s="319" t="str">
        <f>IF($B303="","",INDEX([18]POA_GC_2025!$CM:$CM,MATCH($B303,[18]POA_GC_2025!$A:$A,0)))</f>
        <v/>
      </c>
      <c r="AH303" s="316" t="str">
        <f>IF($B303="","",INDEX([18]POA_GC_2025!$B:$B,MATCH($B303,[18]POA_GC_2025!$A:$A,0)))</f>
        <v/>
      </c>
    </row>
    <row r="304" spans="1:34">
      <c r="A304" s="291"/>
      <c r="B304" s="320"/>
      <c r="C304" s="257"/>
      <c r="D304" s="290"/>
      <c r="E304" s="257"/>
      <c r="F304" s="290"/>
      <c r="G304" s="257"/>
      <c r="H304" s="289" t="str">
        <f>IF($B304="","",INDEX(POA_GC_2025!$O:$O,MATCH($B304,POA_GC_2025!$A:$A,0)))</f>
        <v/>
      </c>
      <c r="I304" s="292" t="str">
        <f>IF($B304="","",INDEX(POA_GC_2025!$C:$C,MATCH($B304,POA_GC_2025!$A:$A,0)))</f>
        <v/>
      </c>
      <c r="J304" s="293" t="str">
        <f>IF($B304="","",INDEX(POA_GC_2025!$B:$B,MATCH($B304,POA_GC_2025!$A:$A,0)))</f>
        <v/>
      </c>
      <c r="K304" s="294" t="str">
        <f>IF($B304="","",INDEX(POA_GC_2025!$E:$E,MATCH($B304,POA_GC_2025!$A:$A,0)))</f>
        <v/>
      </c>
      <c r="L304" s="293" t="str">
        <f>IF($B304="","",INDEX(POA_GC_2025!$W:$W,MATCH($B304,POA_GC_2025!$A:$A,0)))</f>
        <v/>
      </c>
      <c r="M304" s="293" t="str">
        <f>IF($B304="","",INDEX(POA_GC_2025!$F:$F,MATCH($B304,POA_GC_2025!$A:$A,0)))</f>
        <v/>
      </c>
      <c r="N304" s="293" t="str">
        <f>IF($B304="","",INDEX(POA_GC_2025!$V:$V,MATCH($B304,POA_GC_2025!$A:$A,0)))</f>
        <v/>
      </c>
      <c r="O304" s="293" t="str">
        <f>IF($B304="","",INDEX(POA_GC_2025!$W:$W,MATCH($B304,POA_GC_2025!$A:$A,0)))</f>
        <v/>
      </c>
      <c r="P304" s="292" t="str">
        <f>IF($B304="","",INDEX(POA_GC_2025!$H:$H,MATCH($B304,POA_GC_2025!$A:$A,0)))</f>
        <v/>
      </c>
      <c r="Q304" s="292" t="str">
        <f>IF($B304="","",INDEX(POA_GC_2025!$I:$I,MATCH($B304,POA_GC_2025!$A:$A,0)))</f>
        <v/>
      </c>
      <c r="R304" s="292" t="str">
        <f>IF($B304="","",INDEX(POA_GC_2025!$J:$J,MATCH($B304,POA_GC_2025!$A:$A,0)))</f>
        <v/>
      </c>
      <c r="S304" s="292" t="str">
        <f>IF($B304="","",INDEX(POA_GC_2025!$K:$K,MATCH($B304,POA_GC_2025!$A:$A,0)))</f>
        <v/>
      </c>
      <c r="T304" s="292" t="str">
        <f>IF($B304="","",INDEX(POA_GC_2025!$L:$L,MATCH($B304,POA_GC_2025!$A:$A,0)))</f>
        <v/>
      </c>
      <c r="U304" s="299">
        <f t="shared" si="20"/>
        <v>0</v>
      </c>
      <c r="V304" s="299">
        <f t="shared" si="21"/>
        <v>0</v>
      </c>
      <c r="W304" s="187"/>
      <c r="X304" s="187"/>
      <c r="Y304" s="312"/>
      <c r="Z304" s="187"/>
      <c r="AA304" s="309"/>
      <c r="AB304" s="187"/>
      <c r="AC304" s="187"/>
      <c r="AD304" s="187"/>
      <c r="AE304" s="311" t="str">
        <f>IF($B304="","",INDEX([18]POA_GC_2025!$CK:$CK,MATCH($B304,[18]POA_GC_2025!$A:$A,0)))</f>
        <v/>
      </c>
      <c r="AF304" s="311" t="str">
        <f>IF($B304="","",INDEX([18]POA_GC_2025!$CL:$CL,MATCH($B304,[18]POA_GC_2025!$A:$A,0)))</f>
        <v/>
      </c>
      <c r="AG304" s="319" t="str">
        <f>IF($B304="","",INDEX([18]POA_GC_2025!$CM:$CM,MATCH($B304,[18]POA_GC_2025!$A:$A,0)))</f>
        <v/>
      </c>
      <c r="AH304" s="316" t="str">
        <f>IF($B304="","",INDEX([18]POA_GC_2025!$B:$B,MATCH($B304,[18]POA_GC_2025!$A:$A,0)))</f>
        <v/>
      </c>
    </row>
    <row r="305" spans="1:34">
      <c r="A305" s="291"/>
      <c r="B305" s="320"/>
      <c r="C305" s="257"/>
      <c r="D305" s="290"/>
      <c r="E305" s="257"/>
      <c r="F305" s="290"/>
      <c r="G305" s="257"/>
      <c r="H305" s="289" t="str">
        <f>IF($B305="","",INDEX(POA_GC_2025!$O:$O,MATCH($B305,POA_GC_2025!$A:$A,0)))</f>
        <v/>
      </c>
      <c r="I305" s="292" t="str">
        <f>IF($B305="","",INDEX(POA_GC_2025!$C:$C,MATCH($B305,POA_GC_2025!$A:$A,0)))</f>
        <v/>
      </c>
      <c r="J305" s="293" t="str">
        <f>IF($B305="","",INDEX(POA_GC_2025!$B:$B,MATCH($B305,POA_GC_2025!$A:$A,0)))</f>
        <v/>
      </c>
      <c r="K305" s="294" t="str">
        <f>IF($B305="","",INDEX(POA_GC_2025!$E:$E,MATCH($B305,POA_GC_2025!$A:$A,0)))</f>
        <v/>
      </c>
      <c r="L305" s="293" t="str">
        <f>IF($B305="","",INDEX(POA_GC_2025!$W:$W,MATCH($B305,POA_GC_2025!$A:$A,0)))</f>
        <v/>
      </c>
      <c r="M305" s="293" t="str">
        <f>IF($B305="","",INDEX(POA_GC_2025!$F:$F,MATCH($B305,POA_GC_2025!$A:$A,0)))</f>
        <v/>
      </c>
      <c r="N305" s="293" t="str">
        <f>IF($B305="","",INDEX(POA_GC_2025!$V:$V,MATCH($B305,POA_GC_2025!$A:$A,0)))</f>
        <v/>
      </c>
      <c r="O305" s="293" t="str">
        <f>IF($B305="","",INDEX(POA_GC_2025!$W:$W,MATCH($B305,POA_GC_2025!$A:$A,0)))</f>
        <v/>
      </c>
      <c r="P305" s="292" t="str">
        <f>IF($B305="","",INDEX(POA_GC_2025!$H:$H,MATCH($B305,POA_GC_2025!$A:$A,0)))</f>
        <v/>
      </c>
      <c r="Q305" s="292" t="str">
        <f>IF($B305="","",INDEX(POA_GC_2025!$I:$I,MATCH($B305,POA_GC_2025!$A:$A,0)))</f>
        <v/>
      </c>
      <c r="R305" s="292" t="str">
        <f>IF($B305="","",INDEX(POA_GC_2025!$J:$J,MATCH($B305,POA_GC_2025!$A:$A,0)))</f>
        <v/>
      </c>
      <c r="S305" s="292" t="str">
        <f>IF($B305="","",INDEX(POA_GC_2025!$K:$K,MATCH($B305,POA_GC_2025!$A:$A,0)))</f>
        <v/>
      </c>
      <c r="T305" s="292" t="str">
        <f>IF($B305="","",INDEX(POA_GC_2025!$L:$L,MATCH($B305,POA_GC_2025!$A:$A,0)))</f>
        <v/>
      </c>
      <c r="U305" s="299">
        <f t="shared" si="20"/>
        <v>0</v>
      </c>
      <c r="V305" s="299">
        <f t="shared" si="21"/>
        <v>0</v>
      </c>
      <c r="W305" s="187"/>
      <c r="X305" s="187"/>
      <c r="Y305" s="312"/>
      <c r="Z305" s="187"/>
      <c r="AA305" s="309"/>
      <c r="AB305" s="187"/>
      <c r="AC305" s="187"/>
      <c r="AD305" s="187"/>
      <c r="AE305" s="311" t="str">
        <f>IF($B305="","",INDEX([18]POA_GC_2025!$CK:$CK,MATCH($B305,[18]POA_GC_2025!$A:$A,0)))</f>
        <v/>
      </c>
      <c r="AF305" s="311" t="str">
        <f>IF($B305="","",INDEX([18]POA_GC_2025!$CL:$CL,MATCH($B305,[18]POA_GC_2025!$A:$A,0)))</f>
        <v/>
      </c>
      <c r="AG305" s="319" t="str">
        <f>IF($B305="","",INDEX([18]POA_GC_2025!$CM:$CM,MATCH($B305,[18]POA_GC_2025!$A:$A,0)))</f>
        <v/>
      </c>
      <c r="AH305" s="316" t="str">
        <f>IF($B305="","",INDEX([18]POA_GC_2025!$B:$B,MATCH($B305,[18]POA_GC_2025!$A:$A,0)))</f>
        <v/>
      </c>
    </row>
    <row r="306" spans="1:34">
      <c r="A306" s="291"/>
      <c r="B306" s="3"/>
      <c r="C306" s="257"/>
      <c r="D306" s="290"/>
      <c r="E306" s="257"/>
      <c r="F306" s="290"/>
      <c r="G306" s="257"/>
      <c r="H306" s="289" t="str">
        <f>IF($B306="","",INDEX(POA_GC_2025!$O:$O,MATCH($B306,POA_GC_2025!$A:$A,0)))</f>
        <v/>
      </c>
      <c r="I306" s="292" t="str">
        <f>IF($B306="","",INDEX(POA_GC_2025!$C:$C,MATCH($B306,POA_GC_2025!$A:$A,0)))</f>
        <v/>
      </c>
      <c r="J306" s="293" t="str">
        <f>IF($B306="","",INDEX(POA_GC_2025!$B:$B,MATCH($B306,POA_GC_2025!$A:$A,0)))</f>
        <v/>
      </c>
      <c r="K306" s="294" t="str">
        <f>IF($B306="","",INDEX(POA_GC_2025!$E:$E,MATCH($B306,POA_GC_2025!$A:$A,0)))</f>
        <v/>
      </c>
      <c r="L306" s="293" t="str">
        <f>IF($B306="","",INDEX(POA_GC_2025!$W:$W,MATCH($B306,POA_GC_2025!$A:$A,0)))</f>
        <v/>
      </c>
      <c r="M306" s="293" t="str">
        <f>IF($B306="","",INDEX(POA_GC_2025!$F:$F,MATCH($B306,POA_GC_2025!$A:$A,0)))</f>
        <v/>
      </c>
      <c r="N306" s="293" t="str">
        <f>IF($B306="","",INDEX(POA_GC_2025!$V:$V,MATCH($B306,POA_GC_2025!$A:$A,0)))</f>
        <v/>
      </c>
      <c r="O306" s="293" t="str">
        <f>IF($B306="","",INDEX(POA_GC_2025!$W:$W,MATCH($B306,POA_GC_2025!$A:$A,0)))</f>
        <v/>
      </c>
      <c r="P306" s="292" t="str">
        <f>IF($B306="","",INDEX(POA_GC_2025!$H:$H,MATCH($B306,POA_GC_2025!$A:$A,0)))</f>
        <v/>
      </c>
      <c r="Q306" s="292" t="str">
        <f>IF($B306="","",INDEX(POA_GC_2025!$I:$I,MATCH($B306,POA_GC_2025!$A:$A,0)))</f>
        <v/>
      </c>
      <c r="R306" s="292" t="str">
        <f>IF($B306="","",INDEX(POA_GC_2025!$J:$J,MATCH($B306,POA_GC_2025!$A:$A,0)))</f>
        <v/>
      </c>
      <c r="S306" s="292" t="str">
        <f>IF($B306="","",INDEX(POA_GC_2025!$K:$K,MATCH($B306,POA_GC_2025!$A:$A,0)))</f>
        <v/>
      </c>
      <c r="T306" s="292" t="str">
        <f>IF($B306="","",INDEX(POA_GC_2025!$L:$L,MATCH($B306,POA_GC_2025!$A:$A,0)))</f>
        <v/>
      </c>
      <c r="U306" s="299">
        <f t="shared" si="20"/>
        <v>0</v>
      </c>
      <c r="V306" s="299">
        <f t="shared" si="21"/>
        <v>0</v>
      </c>
      <c r="W306" s="187"/>
      <c r="X306" s="187"/>
      <c r="Y306" s="312"/>
      <c r="Z306" s="187"/>
      <c r="AA306" s="309"/>
      <c r="AB306" s="187"/>
      <c r="AC306" s="187"/>
      <c r="AD306" s="187"/>
      <c r="AE306" s="311" t="str">
        <f>IF($B306="","",INDEX([18]POA_GC_2025!$CK:$CK,MATCH($B306,[18]POA_GC_2025!$A:$A,0)))</f>
        <v/>
      </c>
      <c r="AF306" s="311" t="str">
        <f>IF($B306="","",INDEX([18]POA_GC_2025!$CL:$CL,MATCH($B306,[18]POA_GC_2025!$A:$A,0)))</f>
        <v/>
      </c>
      <c r="AG306" s="319" t="str">
        <f>IF($B306="","",INDEX([18]POA_GC_2025!$CM:$CM,MATCH($B306,[18]POA_GC_2025!$A:$A,0)))</f>
        <v/>
      </c>
      <c r="AH306" s="316" t="str">
        <f>IF($B306="","",INDEX([18]POA_GC_2025!$B:$B,MATCH($B306,[18]POA_GC_2025!$A:$A,0)))</f>
        <v/>
      </c>
    </row>
    <row r="307" spans="1:34">
      <c r="A307" s="291"/>
      <c r="B307" s="189"/>
      <c r="C307" s="257"/>
      <c r="D307" s="290"/>
      <c r="E307" s="257"/>
      <c r="F307" s="290"/>
      <c r="G307" s="257"/>
      <c r="H307" s="289" t="str">
        <f>IF($B307="","",INDEX(POA_GC_2025!$O:$O,MATCH($B307,POA_GC_2025!$A:$A,0)))</f>
        <v/>
      </c>
      <c r="I307" s="292" t="str">
        <f>IF($B307="","",INDEX(POA_GC_2025!$C:$C,MATCH($B307,POA_GC_2025!$A:$A,0)))</f>
        <v/>
      </c>
      <c r="J307" s="293" t="str">
        <f>IF($B307="","",INDEX(POA_GC_2025!$B:$B,MATCH($B307,POA_GC_2025!$A:$A,0)))</f>
        <v/>
      </c>
      <c r="K307" s="294" t="str">
        <f>IF($B307="","",INDEX(POA_GC_2025!$E:$E,MATCH($B307,POA_GC_2025!$A:$A,0)))</f>
        <v/>
      </c>
      <c r="L307" s="293" t="str">
        <f>IF($B307="","",INDEX(POA_GC_2025!$W:$W,MATCH($B307,POA_GC_2025!$A:$A,0)))</f>
        <v/>
      </c>
      <c r="M307" s="293" t="str">
        <f>IF($B307="","",INDEX(POA_GC_2025!$F:$F,MATCH($B307,POA_GC_2025!$A:$A,0)))</f>
        <v/>
      </c>
      <c r="N307" s="293" t="str">
        <f>IF($B307="","",INDEX(POA_GC_2025!$V:$V,MATCH($B307,POA_GC_2025!$A:$A,0)))</f>
        <v/>
      </c>
      <c r="O307" s="293" t="str">
        <f>IF($B307="","",INDEX(POA_GC_2025!$W:$W,MATCH($B307,POA_GC_2025!$A:$A,0)))</f>
        <v/>
      </c>
      <c r="P307" s="292" t="str">
        <f>IF($B307="","",INDEX(POA_GC_2025!$H:$H,MATCH($B307,POA_GC_2025!$A:$A,0)))</f>
        <v/>
      </c>
      <c r="Q307" s="292" t="str">
        <f>IF($B307="","",INDEX(POA_GC_2025!$I:$I,MATCH($B307,POA_GC_2025!$A:$A,0)))</f>
        <v/>
      </c>
      <c r="R307" s="292" t="str">
        <f>IF($B307="","",INDEX(POA_GC_2025!$J:$J,MATCH($B307,POA_GC_2025!$A:$A,0)))</f>
        <v/>
      </c>
      <c r="S307" s="292" t="str">
        <f>IF($B307="","",INDEX(POA_GC_2025!$K:$K,MATCH($B307,POA_GC_2025!$A:$A,0)))</f>
        <v/>
      </c>
      <c r="T307" s="292" t="str">
        <f>IF($B307="","",INDEX(POA_GC_2025!$L:$L,MATCH($B307,POA_GC_2025!$A:$A,0)))</f>
        <v/>
      </c>
      <c r="U307" s="299">
        <f t="shared" si="20"/>
        <v>0</v>
      </c>
      <c r="V307" s="299">
        <f t="shared" si="21"/>
        <v>0</v>
      </c>
      <c r="W307" s="187"/>
      <c r="X307" s="187"/>
      <c r="Y307" s="312"/>
      <c r="Z307" s="187"/>
      <c r="AA307" s="309"/>
      <c r="AB307" s="187"/>
      <c r="AC307" s="187"/>
      <c r="AD307" s="187"/>
      <c r="AE307" s="311" t="str">
        <f>IF($B307="","",INDEX([18]POA_GC_2025!$CK:$CK,MATCH($B307,[18]POA_GC_2025!$A:$A,0)))</f>
        <v/>
      </c>
      <c r="AF307" s="311" t="str">
        <f>IF($B307="","",INDEX([18]POA_GC_2025!$CL:$CL,MATCH($B307,[18]POA_GC_2025!$A:$A,0)))</f>
        <v/>
      </c>
      <c r="AG307" s="319" t="str">
        <f>IF($B307="","",INDEX([18]POA_GC_2025!$CM:$CM,MATCH($B307,[18]POA_GC_2025!$A:$A,0)))</f>
        <v/>
      </c>
      <c r="AH307" s="316" t="str">
        <f>IF($B307="","",INDEX([18]POA_GC_2025!$B:$B,MATCH($B307,[18]POA_GC_2025!$A:$A,0)))</f>
        <v/>
      </c>
    </row>
    <row r="308" spans="1:34">
      <c r="A308" s="291"/>
      <c r="B308" s="188"/>
      <c r="C308" s="257"/>
      <c r="D308" s="290"/>
      <c r="E308" s="257"/>
      <c r="F308" s="290"/>
      <c r="G308" s="257"/>
      <c r="H308" s="289" t="str">
        <f>IF($B308="","",INDEX(POA_GC_2025!$O:$O,MATCH($B308,POA_GC_2025!$A:$A,0)))</f>
        <v/>
      </c>
      <c r="I308" s="292" t="str">
        <f>IF($B308="","",INDEX(POA_GC_2025!$C:$C,MATCH($B308,POA_GC_2025!$A:$A,0)))</f>
        <v/>
      </c>
      <c r="J308" s="293" t="str">
        <f>IF($B308="","",INDEX(POA_GC_2025!$B:$B,MATCH($B308,POA_GC_2025!$A:$A,0)))</f>
        <v/>
      </c>
      <c r="K308" s="294" t="str">
        <f>IF($B308="","",INDEX(POA_GC_2025!$E:$E,MATCH($B308,POA_GC_2025!$A:$A,0)))</f>
        <v/>
      </c>
      <c r="L308" s="293" t="str">
        <f>IF($B308="","",INDEX(POA_GC_2025!$W:$W,MATCH($B308,POA_GC_2025!$A:$A,0)))</f>
        <v/>
      </c>
      <c r="M308" s="293" t="str">
        <f>IF($B308="","",INDEX(POA_GC_2025!$F:$F,MATCH($B308,POA_GC_2025!$A:$A,0)))</f>
        <v/>
      </c>
      <c r="N308" s="293" t="str">
        <f>IF($B308="","",INDEX(POA_GC_2025!$V:$V,MATCH($B308,POA_GC_2025!$A:$A,0)))</f>
        <v/>
      </c>
      <c r="O308" s="293" t="str">
        <f>IF($B308="","",INDEX(POA_GC_2025!$W:$W,MATCH($B308,POA_GC_2025!$A:$A,0)))</f>
        <v/>
      </c>
      <c r="P308" s="292" t="str">
        <f>IF($B308="","",INDEX(POA_GC_2025!$H:$H,MATCH($B308,POA_GC_2025!$A:$A,0)))</f>
        <v/>
      </c>
      <c r="Q308" s="292" t="str">
        <f>IF($B308="","",INDEX(POA_GC_2025!$I:$I,MATCH($B308,POA_GC_2025!$A:$A,0)))</f>
        <v/>
      </c>
      <c r="R308" s="292" t="str">
        <f>IF($B308="","",INDEX(POA_GC_2025!$J:$J,MATCH($B308,POA_GC_2025!$A:$A,0)))</f>
        <v/>
      </c>
      <c r="S308" s="292" t="str">
        <f>IF($B308="","",INDEX(POA_GC_2025!$K:$K,MATCH($B308,POA_GC_2025!$A:$A,0)))</f>
        <v/>
      </c>
      <c r="T308" s="292" t="str">
        <f>IF($B308="","",INDEX(POA_GC_2025!$L:$L,MATCH($B308,POA_GC_2025!$A:$A,0)))</f>
        <v/>
      </c>
      <c r="U308" s="299">
        <f t="shared" si="20"/>
        <v>0</v>
      </c>
      <c r="V308" s="299">
        <f t="shared" si="21"/>
        <v>0</v>
      </c>
      <c r="W308" s="187"/>
      <c r="X308" s="187"/>
      <c r="Y308" s="312"/>
      <c r="Z308" s="187"/>
      <c r="AA308" s="309"/>
      <c r="AB308" s="187"/>
      <c r="AC308" s="187"/>
      <c r="AD308" s="187"/>
      <c r="AE308" s="311" t="str">
        <f>IF($B308="","",INDEX([18]POA_GC_2025!$CK:$CK,MATCH($B308,[18]POA_GC_2025!$A:$A,0)))</f>
        <v/>
      </c>
      <c r="AF308" s="311" t="str">
        <f>IF($B308="","",INDEX([18]POA_GC_2025!$CL:$CL,MATCH($B308,[18]POA_GC_2025!$A:$A,0)))</f>
        <v/>
      </c>
      <c r="AG308" s="319" t="str">
        <f>IF($B308="","",INDEX([18]POA_GC_2025!$CM:$CM,MATCH($B308,[18]POA_GC_2025!$A:$A,0)))</f>
        <v/>
      </c>
      <c r="AH308" s="316" t="str">
        <f>IF($B308="","",INDEX([18]POA_GC_2025!$B:$B,MATCH($B308,[18]POA_GC_2025!$A:$A,0)))</f>
        <v/>
      </c>
    </row>
    <row r="309" spans="1:34">
      <c r="A309" s="291"/>
      <c r="B309" s="188"/>
      <c r="C309" s="257"/>
      <c r="D309" s="290"/>
      <c r="E309" s="257"/>
      <c r="F309" s="290"/>
      <c r="G309" s="257"/>
      <c r="H309" s="289" t="str">
        <f>IF($B309="","",INDEX(POA_GC_2025!$O:$O,MATCH($B309,POA_GC_2025!$A:$A,0)))</f>
        <v/>
      </c>
      <c r="I309" s="292" t="str">
        <f>IF($B309="","",INDEX(POA_GC_2025!$C:$C,MATCH($B309,POA_GC_2025!$A:$A,0)))</f>
        <v/>
      </c>
      <c r="J309" s="293" t="str">
        <f>IF($B309="","",INDEX(POA_GC_2025!$B:$B,MATCH($B309,POA_GC_2025!$A:$A,0)))</f>
        <v/>
      </c>
      <c r="K309" s="294" t="str">
        <f>IF($B309="","",INDEX(POA_GC_2025!$E:$E,MATCH($B309,POA_GC_2025!$A:$A,0)))</f>
        <v/>
      </c>
      <c r="L309" s="293" t="str">
        <f>IF($B309="","",INDEX(POA_GC_2025!$W:$W,MATCH($B309,POA_GC_2025!$A:$A,0)))</f>
        <v/>
      </c>
      <c r="M309" s="293" t="str">
        <f>IF($B309="","",INDEX(POA_GC_2025!$F:$F,MATCH($B309,POA_GC_2025!$A:$A,0)))</f>
        <v/>
      </c>
      <c r="N309" s="293" t="str">
        <f>IF($B309="","",INDEX(POA_GC_2025!$V:$V,MATCH($B309,POA_GC_2025!$A:$A,0)))</f>
        <v/>
      </c>
      <c r="O309" s="293" t="str">
        <f>IF($B309="","",INDEX(POA_GC_2025!$W:$W,MATCH($B309,POA_GC_2025!$A:$A,0)))</f>
        <v/>
      </c>
      <c r="P309" s="292" t="str">
        <f>IF($B309="","",INDEX(POA_GC_2025!$H:$H,MATCH($B309,POA_GC_2025!$A:$A,0)))</f>
        <v/>
      </c>
      <c r="Q309" s="292" t="str">
        <f>IF($B309="","",INDEX(POA_GC_2025!$I:$I,MATCH($B309,POA_GC_2025!$A:$A,0)))</f>
        <v/>
      </c>
      <c r="R309" s="292" t="str">
        <f>IF($B309="","",INDEX(POA_GC_2025!$J:$J,MATCH($B309,POA_GC_2025!$A:$A,0)))</f>
        <v/>
      </c>
      <c r="S309" s="292" t="str">
        <f>IF($B309="","",INDEX(POA_GC_2025!$K:$K,MATCH($B309,POA_GC_2025!$A:$A,0)))</f>
        <v/>
      </c>
      <c r="T309" s="292" t="str">
        <f>IF($B309="","",INDEX(POA_GC_2025!$L:$L,MATCH($B309,POA_GC_2025!$A:$A,0)))</f>
        <v/>
      </c>
      <c r="U309" s="299">
        <f t="shared" si="20"/>
        <v>0</v>
      </c>
      <c r="V309" s="299">
        <f t="shared" si="21"/>
        <v>0</v>
      </c>
      <c r="W309" s="187"/>
      <c r="X309" s="187"/>
      <c r="Y309" s="312"/>
      <c r="Z309" s="187"/>
      <c r="AA309" s="309"/>
      <c r="AB309" s="187"/>
      <c r="AC309" s="187"/>
      <c r="AD309" s="187"/>
      <c r="AE309" s="311" t="str">
        <f>IF($B309="","",INDEX([18]POA_GC_2025!$CK:$CK,MATCH($B309,[18]POA_GC_2025!$A:$A,0)))</f>
        <v/>
      </c>
      <c r="AF309" s="311" t="str">
        <f>IF($B309="","",INDEX([18]POA_GC_2025!$CL:$CL,MATCH($B309,[18]POA_GC_2025!$A:$A,0)))</f>
        <v/>
      </c>
      <c r="AG309" s="319" t="str">
        <f>IF($B309="","",INDEX([18]POA_GC_2025!$CM:$CM,MATCH($B309,[18]POA_GC_2025!$A:$A,0)))</f>
        <v/>
      </c>
      <c r="AH309" s="316" t="str">
        <f>IF($B309="","",INDEX([18]POA_GC_2025!$B:$B,MATCH($B309,[18]POA_GC_2025!$A:$A,0)))</f>
        <v/>
      </c>
    </row>
    <row r="310" spans="1:34">
      <c r="A310" s="291"/>
      <c r="B310" s="189"/>
      <c r="C310" s="257"/>
      <c r="D310" s="290"/>
      <c r="E310" s="257"/>
      <c r="F310" s="290"/>
      <c r="G310" s="257"/>
      <c r="H310" s="289" t="str">
        <f>IF($B310="","",INDEX(POA_GC_2025!$O:$O,MATCH($B310,POA_GC_2025!$A:$A,0)))</f>
        <v/>
      </c>
      <c r="I310" s="292" t="str">
        <f>IF($B310="","",INDEX(POA_GC_2025!$C:$C,MATCH($B310,POA_GC_2025!$A:$A,0)))</f>
        <v/>
      </c>
      <c r="J310" s="293" t="str">
        <f>IF($B310="","",INDEX(POA_GC_2025!$B:$B,MATCH($B310,POA_GC_2025!$A:$A,0)))</f>
        <v/>
      </c>
      <c r="K310" s="294" t="str">
        <f>IF($B310="","",INDEX(POA_GC_2025!$E:$E,MATCH($B310,POA_GC_2025!$A:$A,0)))</f>
        <v/>
      </c>
      <c r="L310" s="293" t="str">
        <f>IF($B310="","",INDEX(POA_GC_2025!$W:$W,MATCH($B310,POA_GC_2025!$A:$A,0)))</f>
        <v/>
      </c>
      <c r="M310" s="293" t="str">
        <f>IF($B310="","",INDEX(POA_GC_2025!$F:$F,MATCH($B310,POA_GC_2025!$A:$A,0)))</f>
        <v/>
      </c>
      <c r="N310" s="293" t="str">
        <f>IF($B310="","",INDEX(POA_GC_2025!$V:$V,MATCH($B310,POA_GC_2025!$A:$A,0)))</f>
        <v/>
      </c>
      <c r="O310" s="293" t="str">
        <f>IF($B310="","",INDEX(POA_GC_2025!$W:$W,MATCH($B310,POA_GC_2025!$A:$A,0)))</f>
        <v/>
      </c>
      <c r="P310" s="292" t="str">
        <f>IF($B310="","",INDEX(POA_GC_2025!$H:$H,MATCH($B310,POA_GC_2025!$A:$A,0)))</f>
        <v/>
      </c>
      <c r="Q310" s="292" t="str">
        <f>IF($B310="","",INDEX(POA_GC_2025!$I:$I,MATCH($B310,POA_GC_2025!$A:$A,0)))</f>
        <v/>
      </c>
      <c r="R310" s="292" t="str">
        <f>IF($B310="","",INDEX(POA_GC_2025!$J:$J,MATCH($B310,POA_GC_2025!$A:$A,0)))</f>
        <v/>
      </c>
      <c r="S310" s="292" t="str">
        <f>IF($B310="","",INDEX(POA_GC_2025!$K:$K,MATCH($B310,POA_GC_2025!$A:$A,0)))</f>
        <v/>
      </c>
      <c r="T310" s="292" t="str">
        <f>IF($B310="","",INDEX(POA_GC_2025!$L:$L,MATCH($B310,POA_GC_2025!$A:$A,0)))</f>
        <v/>
      </c>
      <c r="U310" s="299">
        <f t="shared" si="20"/>
        <v>0</v>
      </c>
      <c r="V310" s="299">
        <f t="shared" si="21"/>
        <v>0</v>
      </c>
      <c r="W310" s="187"/>
      <c r="X310" s="187"/>
      <c r="Y310" s="312"/>
      <c r="Z310" s="187"/>
      <c r="AA310" s="309"/>
      <c r="AB310" s="187"/>
      <c r="AC310" s="187"/>
      <c r="AD310" s="187"/>
      <c r="AE310" s="311" t="str">
        <f>IF($B310="","",INDEX([18]POA_GC_2025!$CK:$CK,MATCH($B310,[18]POA_GC_2025!$A:$A,0)))</f>
        <v/>
      </c>
      <c r="AF310" s="311" t="str">
        <f>IF($B310="","",INDEX([18]POA_GC_2025!$CL:$CL,MATCH($B310,[18]POA_GC_2025!$A:$A,0)))</f>
        <v/>
      </c>
      <c r="AG310" s="319" t="str">
        <f>IF($B310="","",INDEX([18]POA_GC_2025!$CM:$CM,MATCH($B310,[18]POA_GC_2025!$A:$A,0)))</f>
        <v/>
      </c>
      <c r="AH310" s="316" t="str">
        <f>IF($B310="","",INDEX([18]POA_GC_2025!$B:$B,MATCH($B310,[18]POA_GC_2025!$A:$A,0)))</f>
        <v/>
      </c>
    </row>
    <row r="311" spans="1:34">
      <c r="A311" s="291"/>
      <c r="B311" s="189"/>
      <c r="C311" s="257"/>
      <c r="D311" s="290"/>
      <c r="E311" s="257"/>
      <c r="F311" s="290"/>
      <c r="G311" s="322"/>
      <c r="H311" s="289" t="str">
        <f>IF($B311="","",INDEX(POA_GC_2025!$O:$O,MATCH($B311,POA_GC_2025!$A:$A,0)))</f>
        <v/>
      </c>
      <c r="I311" s="292" t="str">
        <f>IF($B311="","",INDEX(POA_GC_2025!$C:$C,MATCH($B311,POA_GC_2025!$A:$A,0)))</f>
        <v/>
      </c>
      <c r="J311" s="293" t="str">
        <f>IF($B311="","",INDEX(POA_GC_2025!$B:$B,MATCH($B311,POA_GC_2025!$A:$A,0)))</f>
        <v/>
      </c>
      <c r="K311" s="294" t="str">
        <f>IF($B311="","",INDEX(POA_GC_2025!$E:$E,MATCH($B311,POA_GC_2025!$A:$A,0)))</f>
        <v/>
      </c>
      <c r="L311" s="293" t="str">
        <f>IF($B311="","",INDEX(POA_GC_2025!$W:$W,MATCH($B311,POA_GC_2025!$A:$A,0)))</f>
        <v/>
      </c>
      <c r="M311" s="293" t="str">
        <f>IF($B311="","",INDEX(POA_GC_2025!$F:$F,MATCH($B311,POA_GC_2025!$A:$A,0)))</f>
        <v/>
      </c>
      <c r="N311" s="293" t="str">
        <f>IF($B311="","",INDEX(POA_GC_2025!$V:$V,MATCH($B311,POA_GC_2025!$A:$A,0)))</f>
        <v/>
      </c>
      <c r="O311" s="293" t="str">
        <f>IF($B311="","",INDEX(POA_GC_2025!$W:$W,MATCH($B311,POA_GC_2025!$A:$A,0)))</f>
        <v/>
      </c>
      <c r="P311" s="292" t="str">
        <f>IF($B311="","",INDEX(POA_GC_2025!$H:$H,MATCH($B311,POA_GC_2025!$A:$A,0)))</f>
        <v/>
      </c>
      <c r="Q311" s="292" t="str">
        <f>IF($B311="","",INDEX(POA_GC_2025!$I:$I,MATCH($B311,POA_GC_2025!$A:$A,0)))</f>
        <v/>
      </c>
      <c r="R311" s="292" t="str">
        <f>IF($B311="","",INDEX(POA_GC_2025!$J:$J,MATCH($B311,POA_GC_2025!$A:$A,0)))</f>
        <v/>
      </c>
      <c r="S311" s="292" t="str">
        <f>IF($B311="","",INDEX(POA_GC_2025!$K:$K,MATCH($B311,POA_GC_2025!$A:$A,0)))</f>
        <v/>
      </c>
      <c r="T311" s="292" t="str">
        <f>IF($B311="","",INDEX(POA_GC_2025!$L:$L,MATCH($B311,POA_GC_2025!$A:$A,0)))</f>
        <v/>
      </c>
      <c r="U311" s="299">
        <f t="shared" si="20"/>
        <v>0</v>
      </c>
      <c r="V311" s="299">
        <f t="shared" si="21"/>
        <v>0</v>
      </c>
      <c r="W311" s="187"/>
      <c r="X311" s="187"/>
      <c r="Y311" s="312"/>
      <c r="Z311" s="187"/>
      <c r="AA311" s="309"/>
      <c r="AB311" s="187"/>
      <c r="AC311" s="187"/>
      <c r="AD311" s="187"/>
      <c r="AE311" s="311" t="str">
        <f>IF($B311="","",INDEX([18]POA_GC_2025!$CK:$CK,MATCH($B311,[18]POA_GC_2025!$A:$A,0)))</f>
        <v/>
      </c>
      <c r="AF311" s="311" t="str">
        <f>IF($B311="","",INDEX([18]POA_GC_2025!$CL:$CL,MATCH($B311,[18]POA_GC_2025!$A:$A,0)))</f>
        <v/>
      </c>
      <c r="AG311" s="319" t="str">
        <f>IF($B311="","",INDEX([18]POA_GC_2025!$CM:$CM,MATCH($B311,[18]POA_GC_2025!$A:$A,0)))</f>
        <v/>
      </c>
      <c r="AH311" s="316" t="str">
        <f>IF($B311="","",INDEX([18]POA_GC_2025!$B:$B,MATCH($B311,[18]POA_GC_2025!$A:$A,0)))</f>
        <v/>
      </c>
    </row>
    <row r="312" spans="1:34">
      <c r="A312" s="291"/>
      <c r="B312" s="189"/>
      <c r="C312" s="257"/>
      <c r="D312" s="290"/>
      <c r="E312" s="257"/>
      <c r="F312" s="290"/>
      <c r="G312" s="257"/>
      <c r="H312" s="289" t="str">
        <f>IF($B312="","",INDEX(POA_GC_2025!$O:$O,MATCH($B312,POA_GC_2025!$A:$A,0)))</f>
        <v/>
      </c>
      <c r="I312" s="292" t="str">
        <f>IF($B312="","",INDEX(POA_GC_2025!$C:$C,MATCH($B312,POA_GC_2025!$A:$A,0)))</f>
        <v/>
      </c>
      <c r="J312" s="293" t="str">
        <f>IF($B312="","",INDEX(POA_GC_2025!$B:$B,MATCH($B312,POA_GC_2025!$A:$A,0)))</f>
        <v/>
      </c>
      <c r="K312" s="294" t="str">
        <f>IF($B312="","",INDEX(POA_GC_2025!$E:$E,MATCH($B312,POA_GC_2025!$A:$A,0)))</f>
        <v/>
      </c>
      <c r="L312" s="293" t="str">
        <f>IF($B312="","",INDEX(POA_GC_2025!$W:$W,MATCH($B312,POA_GC_2025!$A:$A,0)))</f>
        <v/>
      </c>
      <c r="M312" s="293" t="str">
        <f>IF($B312="","",INDEX(POA_GC_2025!$F:$F,MATCH($B312,POA_GC_2025!$A:$A,0)))</f>
        <v/>
      </c>
      <c r="N312" s="293" t="str">
        <f>IF($B312="","",INDEX(POA_GC_2025!$V:$V,MATCH($B312,POA_GC_2025!$A:$A,0)))</f>
        <v/>
      </c>
      <c r="O312" s="293" t="str">
        <f>IF($B312="","",INDEX(POA_GC_2025!$W:$W,MATCH($B312,POA_GC_2025!$A:$A,0)))</f>
        <v/>
      </c>
      <c r="P312" s="292" t="str">
        <f>IF($B312="","",INDEX(POA_GC_2025!$H:$H,MATCH($B312,POA_GC_2025!$A:$A,0)))</f>
        <v/>
      </c>
      <c r="Q312" s="292" t="str">
        <f>IF($B312="","",INDEX(POA_GC_2025!$I:$I,MATCH($B312,POA_GC_2025!$A:$A,0)))</f>
        <v/>
      </c>
      <c r="R312" s="292" t="str">
        <f>IF($B312="","",INDEX(POA_GC_2025!$J:$J,MATCH($B312,POA_GC_2025!$A:$A,0)))</f>
        <v/>
      </c>
      <c r="S312" s="292" t="str">
        <f>IF($B312="","",INDEX(POA_GC_2025!$K:$K,MATCH($B312,POA_GC_2025!$A:$A,0)))</f>
        <v/>
      </c>
      <c r="T312" s="292" t="str">
        <f>IF($B312="","",INDEX(POA_GC_2025!$L:$L,MATCH($B312,POA_GC_2025!$A:$A,0)))</f>
        <v/>
      </c>
      <c r="U312" s="299">
        <f t="shared" si="20"/>
        <v>0</v>
      </c>
      <c r="V312" s="299">
        <f t="shared" si="21"/>
        <v>0</v>
      </c>
      <c r="W312" s="187"/>
      <c r="X312" s="187"/>
      <c r="Y312" s="312"/>
      <c r="Z312" s="187"/>
      <c r="AA312" s="309"/>
      <c r="AB312" s="187"/>
      <c r="AC312" s="187"/>
      <c r="AD312" s="187"/>
      <c r="AE312" s="311" t="str">
        <f>IF($B312="","",INDEX([18]POA_GC_2025!$CK:$CK,MATCH($B312,[18]POA_GC_2025!$A:$A,0)))</f>
        <v/>
      </c>
      <c r="AF312" s="311" t="str">
        <f>IF($B312="","",INDEX([18]POA_GC_2025!$CL:$CL,MATCH($B312,[18]POA_GC_2025!$A:$A,0)))</f>
        <v/>
      </c>
      <c r="AG312" s="319" t="str">
        <f>IF($B312="","",INDEX([18]POA_GC_2025!$CM:$CM,MATCH($B312,[18]POA_GC_2025!$A:$A,0)))</f>
        <v/>
      </c>
      <c r="AH312" s="316" t="str">
        <f>IF($B312="","",INDEX([18]POA_GC_2025!$B:$B,MATCH($B312,[18]POA_GC_2025!$A:$A,0)))</f>
        <v/>
      </c>
    </row>
    <row r="313" spans="1:34">
      <c r="A313" s="291"/>
      <c r="B313" s="3"/>
      <c r="C313" s="257"/>
      <c r="D313" s="290"/>
      <c r="E313" s="257"/>
      <c r="F313" s="290"/>
      <c r="G313" s="257"/>
      <c r="H313" s="289" t="str">
        <f>IF($B313="","",INDEX(POA_GC_2025!$O:$O,MATCH($B313,POA_GC_2025!$A:$A,0)))</f>
        <v/>
      </c>
      <c r="I313" s="292" t="str">
        <f>IF($B313="","",INDEX(POA_GC_2025!$C:$C,MATCH($B313,POA_GC_2025!$A:$A,0)))</f>
        <v/>
      </c>
      <c r="J313" s="293" t="str">
        <f>IF($B313="","",INDEX(POA_GC_2025!$B:$B,MATCH($B313,POA_GC_2025!$A:$A,0)))</f>
        <v/>
      </c>
      <c r="K313" s="294" t="str">
        <f>IF($B313="","",INDEX(POA_GC_2025!$E:$E,MATCH($B313,POA_GC_2025!$A:$A,0)))</f>
        <v/>
      </c>
      <c r="L313" s="293" t="str">
        <f>IF($B313="","",INDEX(POA_GC_2025!$W:$W,MATCH($B313,POA_GC_2025!$A:$A,0)))</f>
        <v/>
      </c>
      <c r="M313" s="293" t="str">
        <f>IF($B313="","",INDEX(POA_GC_2025!$F:$F,MATCH($B313,POA_GC_2025!$A:$A,0)))</f>
        <v/>
      </c>
      <c r="N313" s="293" t="str">
        <f>IF($B313="","",INDEX(POA_GC_2025!$V:$V,MATCH($B313,POA_GC_2025!$A:$A,0)))</f>
        <v/>
      </c>
      <c r="O313" s="293" t="str">
        <f>IF($B313="","",INDEX(POA_GC_2025!$W:$W,MATCH($B313,POA_GC_2025!$A:$A,0)))</f>
        <v/>
      </c>
      <c r="P313" s="292" t="str">
        <f>IF($B313="","",INDEX(POA_GC_2025!$H:$H,MATCH($B313,POA_GC_2025!$A:$A,0)))</f>
        <v/>
      </c>
      <c r="Q313" s="292" t="str">
        <f>IF($B313="","",INDEX(POA_GC_2025!$I:$I,MATCH($B313,POA_GC_2025!$A:$A,0)))</f>
        <v/>
      </c>
      <c r="R313" s="292" t="str">
        <f>IF($B313="","",INDEX(POA_GC_2025!$J:$J,MATCH($B313,POA_GC_2025!$A:$A,0)))</f>
        <v/>
      </c>
      <c r="S313" s="292" t="str">
        <f>IF($B313="","",INDEX(POA_GC_2025!$K:$K,MATCH($B313,POA_GC_2025!$A:$A,0)))</f>
        <v/>
      </c>
      <c r="T313" s="292" t="str">
        <f>IF($B313="","",INDEX(POA_GC_2025!$L:$L,MATCH($B313,POA_GC_2025!$A:$A,0)))</f>
        <v/>
      </c>
      <c r="U313" s="299">
        <f t="shared" si="20"/>
        <v>0</v>
      </c>
      <c r="V313" s="299">
        <f t="shared" si="21"/>
        <v>0</v>
      </c>
      <c r="W313" s="187"/>
      <c r="X313" s="187"/>
      <c r="Y313" s="312"/>
      <c r="Z313" s="187"/>
      <c r="AA313" s="309"/>
      <c r="AB313" s="187"/>
      <c r="AC313" s="187"/>
      <c r="AD313" s="187"/>
      <c r="AE313" s="311" t="str">
        <f>IF($B313="","",INDEX([18]POA_GC_2025!$CK:$CK,MATCH($B313,[18]POA_GC_2025!$A:$A,0)))</f>
        <v/>
      </c>
      <c r="AF313" s="311" t="str">
        <f>IF($B313="","",INDEX([18]POA_GC_2025!$CL:$CL,MATCH($B313,[18]POA_GC_2025!$A:$A,0)))</f>
        <v/>
      </c>
      <c r="AG313" s="319" t="str">
        <f>IF($B313="","",INDEX([18]POA_GC_2025!$CM:$CM,MATCH($B313,[18]POA_GC_2025!$A:$A,0)))</f>
        <v/>
      </c>
      <c r="AH313" s="316" t="str">
        <f>IF($B313="","",INDEX([18]POA_GC_2025!$B:$B,MATCH($B313,[18]POA_GC_2025!$A:$A,0)))</f>
        <v/>
      </c>
    </row>
    <row r="314" spans="1:34">
      <c r="A314" s="291"/>
      <c r="B314" s="189"/>
      <c r="C314" s="257"/>
      <c r="D314" s="290"/>
      <c r="E314" s="257"/>
      <c r="F314" s="290"/>
      <c r="G314" s="257"/>
      <c r="H314" s="289" t="str">
        <f>IF($B314="","",INDEX(POA_GC_2025!$O:$O,MATCH($B314,POA_GC_2025!$A:$A,0)))</f>
        <v/>
      </c>
      <c r="I314" s="292" t="str">
        <f>IF($B314="","",INDEX(POA_GC_2025!$C:$C,MATCH($B314,POA_GC_2025!$A:$A,0)))</f>
        <v/>
      </c>
      <c r="J314" s="293" t="str">
        <f>IF($B314="","",INDEX(POA_GC_2025!$B:$B,MATCH($B314,POA_GC_2025!$A:$A,0)))</f>
        <v/>
      </c>
      <c r="K314" s="294" t="str">
        <f>IF($B314="","",INDEX(POA_GC_2025!$E:$E,MATCH($B314,POA_GC_2025!$A:$A,0)))</f>
        <v/>
      </c>
      <c r="L314" s="293" t="str">
        <f>IF($B314="","",INDEX(POA_GC_2025!$W:$W,MATCH($B314,POA_GC_2025!$A:$A,0)))</f>
        <v/>
      </c>
      <c r="M314" s="293" t="str">
        <f>IF($B314="","",INDEX(POA_GC_2025!$F:$F,MATCH($B314,POA_GC_2025!$A:$A,0)))</f>
        <v/>
      </c>
      <c r="N314" s="293" t="str">
        <f>IF($B314="","",INDEX(POA_GC_2025!$V:$V,MATCH($B314,POA_GC_2025!$A:$A,0)))</f>
        <v/>
      </c>
      <c r="O314" s="293" t="str">
        <f>IF($B314="","",INDEX(POA_GC_2025!$W:$W,MATCH($B314,POA_GC_2025!$A:$A,0)))</f>
        <v/>
      </c>
      <c r="P314" s="292" t="str">
        <f>IF($B314="","",INDEX(POA_GC_2025!$H:$H,MATCH($B314,POA_GC_2025!$A:$A,0)))</f>
        <v/>
      </c>
      <c r="Q314" s="292" t="str">
        <f>IF($B314="","",INDEX(POA_GC_2025!$I:$I,MATCH($B314,POA_GC_2025!$A:$A,0)))</f>
        <v/>
      </c>
      <c r="R314" s="292" t="str">
        <f>IF($B314="","",INDEX(POA_GC_2025!$J:$J,MATCH($B314,POA_GC_2025!$A:$A,0)))</f>
        <v/>
      </c>
      <c r="S314" s="292" t="str">
        <f>IF($B314="","",INDEX(POA_GC_2025!$K:$K,MATCH($B314,POA_GC_2025!$A:$A,0)))</f>
        <v/>
      </c>
      <c r="T314" s="292" t="str">
        <f>IF($B314="","",INDEX(POA_GC_2025!$L:$L,MATCH($B314,POA_GC_2025!$A:$A,0)))</f>
        <v/>
      </c>
      <c r="U314" s="299">
        <f t="shared" si="20"/>
        <v>0</v>
      </c>
      <c r="V314" s="299">
        <f t="shared" si="21"/>
        <v>0</v>
      </c>
      <c r="W314" s="187"/>
      <c r="X314" s="187"/>
      <c r="Y314" s="312"/>
      <c r="Z314" s="187"/>
      <c r="AA314" s="309"/>
      <c r="AB314" s="187"/>
      <c r="AC314" s="187"/>
      <c r="AD314" s="187"/>
      <c r="AE314" s="311" t="str">
        <f>IF($B314="","",INDEX([18]POA_GC_2025!$CK:$CK,MATCH($B314,[18]POA_GC_2025!$A:$A,0)))</f>
        <v/>
      </c>
      <c r="AF314" s="311" t="str">
        <f>IF($B314="","",INDEX([18]POA_GC_2025!$CL:$CL,MATCH($B314,[18]POA_GC_2025!$A:$A,0)))</f>
        <v/>
      </c>
      <c r="AG314" s="319" t="str">
        <f>IF($B314="","",INDEX([18]POA_GC_2025!$CM:$CM,MATCH($B314,[18]POA_GC_2025!$A:$A,0)))</f>
        <v/>
      </c>
      <c r="AH314" s="316" t="str">
        <f>IF($B314="","",INDEX([18]POA_GC_2025!$B:$B,MATCH($B314,[18]POA_GC_2025!$A:$A,0)))</f>
        <v/>
      </c>
    </row>
    <row r="315" spans="1:34">
      <c r="A315" s="291"/>
      <c r="B315" s="189"/>
      <c r="C315" s="257"/>
      <c r="D315" s="290"/>
      <c r="E315" s="257"/>
      <c r="F315" s="290"/>
      <c r="G315" s="257"/>
      <c r="H315" s="289" t="str">
        <f>IF($B315="","",INDEX(POA_GC_2025!$O:$O,MATCH($B315,POA_GC_2025!$A:$A,0)))</f>
        <v/>
      </c>
      <c r="I315" s="292" t="str">
        <f>IF($B315="","",INDEX(POA_GC_2025!$C:$C,MATCH($B315,POA_GC_2025!$A:$A,0)))</f>
        <v/>
      </c>
      <c r="J315" s="293" t="str">
        <f>IF($B315="","",INDEX(POA_GC_2025!$B:$B,MATCH($B315,POA_GC_2025!$A:$A,0)))</f>
        <v/>
      </c>
      <c r="K315" s="294" t="str">
        <f>IF($B315="","",INDEX(POA_GC_2025!$E:$E,MATCH($B315,POA_GC_2025!$A:$A,0)))</f>
        <v/>
      </c>
      <c r="L315" s="293" t="str">
        <f>IF($B315="","",INDEX(POA_GC_2025!$W:$W,MATCH($B315,POA_GC_2025!$A:$A,0)))</f>
        <v/>
      </c>
      <c r="M315" s="293" t="str">
        <f>IF($B315="","",INDEX(POA_GC_2025!$F:$F,MATCH($B315,POA_GC_2025!$A:$A,0)))</f>
        <v/>
      </c>
      <c r="N315" s="293" t="str">
        <f>IF($B315="","",INDEX(POA_GC_2025!$V:$V,MATCH($B315,POA_GC_2025!$A:$A,0)))</f>
        <v/>
      </c>
      <c r="O315" s="293" t="str">
        <f>IF($B315="","",INDEX(POA_GC_2025!$W:$W,MATCH($B315,POA_GC_2025!$A:$A,0)))</f>
        <v/>
      </c>
      <c r="P315" s="292" t="str">
        <f>IF($B315="","",INDEX(POA_GC_2025!$H:$H,MATCH($B315,POA_GC_2025!$A:$A,0)))</f>
        <v/>
      </c>
      <c r="Q315" s="292" t="str">
        <f>IF($B315="","",INDEX(POA_GC_2025!$I:$I,MATCH($B315,POA_GC_2025!$A:$A,0)))</f>
        <v/>
      </c>
      <c r="R315" s="292" t="str">
        <f>IF($B315="","",INDEX(POA_GC_2025!$J:$J,MATCH($B315,POA_GC_2025!$A:$A,0)))</f>
        <v/>
      </c>
      <c r="S315" s="292" t="str">
        <f>IF($B315="","",INDEX(POA_GC_2025!$K:$K,MATCH($B315,POA_GC_2025!$A:$A,0)))</f>
        <v/>
      </c>
      <c r="T315" s="292" t="str">
        <f>IF($B315="","",INDEX(POA_GC_2025!$L:$L,MATCH($B315,POA_GC_2025!$A:$A,0)))</f>
        <v/>
      </c>
      <c r="U315" s="299">
        <f t="shared" ref="U315:U340" si="22">+W315+X315</f>
        <v>0</v>
      </c>
      <c r="V315" s="299">
        <f t="shared" ref="V315:V340" si="23">+Y315+Z315</f>
        <v>0</v>
      </c>
      <c r="W315" s="187"/>
      <c r="X315" s="187"/>
      <c r="Y315" s="312"/>
      <c r="Z315" s="187"/>
      <c r="AA315" s="309"/>
      <c r="AB315" s="187"/>
      <c r="AC315" s="187"/>
      <c r="AD315" s="187"/>
      <c r="AE315" s="311" t="str">
        <f>IF($B315="","",INDEX([18]POA_GC_2025!$CK:$CK,MATCH($B315,[18]POA_GC_2025!$A:$A,0)))</f>
        <v/>
      </c>
      <c r="AF315" s="311" t="str">
        <f>IF($B315="","",INDEX([18]POA_GC_2025!$CL:$CL,MATCH($B315,[18]POA_GC_2025!$A:$A,0)))</f>
        <v/>
      </c>
      <c r="AG315" s="319" t="str">
        <f>IF($B315="","",INDEX([18]POA_GC_2025!$CM:$CM,MATCH($B315,[18]POA_GC_2025!$A:$A,0)))</f>
        <v/>
      </c>
      <c r="AH315" s="316" t="str">
        <f>IF($B315="","",INDEX([18]POA_GC_2025!$B:$B,MATCH($B315,[18]POA_GC_2025!$A:$A,0)))</f>
        <v/>
      </c>
    </row>
    <row r="316" spans="1:34">
      <c r="A316" s="291"/>
      <c r="B316" s="189"/>
      <c r="C316" s="257"/>
      <c r="D316" s="290"/>
      <c r="E316" s="257"/>
      <c r="F316" s="290"/>
      <c r="G316" s="257"/>
      <c r="H316" s="289" t="str">
        <f>IF($B316="","",INDEX(POA_GC_2025!$O:$O,MATCH($B316,POA_GC_2025!$A:$A,0)))</f>
        <v/>
      </c>
      <c r="I316" s="292" t="str">
        <f>IF($B316="","",INDEX(POA_GC_2025!$C:$C,MATCH($B316,POA_GC_2025!$A:$A,0)))</f>
        <v/>
      </c>
      <c r="J316" s="293" t="str">
        <f>IF($B316="","",INDEX(POA_GC_2025!$B:$B,MATCH($B316,POA_GC_2025!$A:$A,0)))</f>
        <v/>
      </c>
      <c r="K316" s="294" t="str">
        <f>IF($B316="","",INDEX(POA_GC_2025!$E:$E,MATCH($B316,POA_GC_2025!$A:$A,0)))</f>
        <v/>
      </c>
      <c r="L316" s="293" t="str">
        <f>IF($B316="","",INDEX(POA_GC_2025!$W:$W,MATCH($B316,POA_GC_2025!$A:$A,0)))</f>
        <v/>
      </c>
      <c r="M316" s="293" t="str">
        <f>IF($B316="","",INDEX(POA_GC_2025!$F:$F,MATCH($B316,POA_GC_2025!$A:$A,0)))</f>
        <v/>
      </c>
      <c r="N316" s="293" t="str">
        <f>IF($B316="","",INDEX(POA_GC_2025!$V:$V,MATCH($B316,POA_GC_2025!$A:$A,0)))</f>
        <v/>
      </c>
      <c r="O316" s="293" t="str">
        <f>IF($B316="","",INDEX(POA_GC_2025!$W:$W,MATCH($B316,POA_GC_2025!$A:$A,0)))</f>
        <v/>
      </c>
      <c r="P316" s="292" t="str">
        <f>IF($B316="","",INDEX(POA_GC_2025!$H:$H,MATCH($B316,POA_GC_2025!$A:$A,0)))</f>
        <v/>
      </c>
      <c r="Q316" s="292" t="str">
        <f>IF($B316="","",INDEX(POA_GC_2025!$I:$I,MATCH($B316,POA_GC_2025!$A:$A,0)))</f>
        <v/>
      </c>
      <c r="R316" s="292" t="str">
        <f>IF($B316="","",INDEX(POA_GC_2025!$J:$J,MATCH($B316,POA_GC_2025!$A:$A,0)))</f>
        <v/>
      </c>
      <c r="S316" s="292" t="str">
        <f>IF($B316="","",INDEX(POA_GC_2025!$K:$K,MATCH($B316,POA_GC_2025!$A:$A,0)))</f>
        <v/>
      </c>
      <c r="T316" s="292" t="str">
        <f>IF($B316="","",INDEX(POA_GC_2025!$L:$L,MATCH($B316,POA_GC_2025!$A:$A,0)))</f>
        <v/>
      </c>
      <c r="U316" s="299">
        <f t="shared" si="22"/>
        <v>0</v>
      </c>
      <c r="V316" s="299">
        <f t="shared" si="23"/>
        <v>0</v>
      </c>
      <c r="W316" s="187"/>
      <c r="X316" s="187"/>
      <c r="Y316" s="312"/>
      <c r="Z316" s="187"/>
      <c r="AA316" s="309"/>
      <c r="AB316" s="187"/>
      <c r="AC316" s="187"/>
      <c r="AD316" s="187"/>
      <c r="AE316" s="311" t="str">
        <f>IF($B316="","",INDEX([18]POA_GC_2025!$CK:$CK,MATCH($B316,[18]POA_GC_2025!$A:$A,0)))</f>
        <v/>
      </c>
      <c r="AF316" s="311" t="str">
        <f>IF($B316="","",INDEX([18]POA_GC_2025!$CL:$CL,MATCH($B316,[18]POA_GC_2025!$A:$A,0)))</f>
        <v/>
      </c>
      <c r="AG316" s="319" t="str">
        <f>IF($B316="","",INDEX([18]POA_GC_2025!$CM:$CM,MATCH($B316,[18]POA_GC_2025!$A:$A,0)))</f>
        <v/>
      </c>
      <c r="AH316" s="316" t="str">
        <f>IF($B316="","",INDEX([18]POA_GC_2025!$B:$B,MATCH($B316,[18]POA_GC_2025!$A:$A,0)))</f>
        <v/>
      </c>
    </row>
    <row r="317" spans="1:34">
      <c r="A317" s="291"/>
      <c r="B317" s="189"/>
      <c r="C317" s="257"/>
      <c r="D317" s="290"/>
      <c r="E317" s="257"/>
      <c r="F317" s="290"/>
      <c r="G317" s="257"/>
      <c r="H317" s="289" t="str">
        <f>IF($B317="","",INDEX(POA_GC_2025!$O:$O,MATCH($B317,POA_GC_2025!$A:$A,0)))</f>
        <v/>
      </c>
      <c r="I317" s="292" t="str">
        <f>IF($B317="","",INDEX(POA_GC_2025!$C:$C,MATCH($B317,POA_GC_2025!$A:$A,0)))</f>
        <v/>
      </c>
      <c r="J317" s="293" t="str">
        <f>IF($B317="","",INDEX(POA_GC_2025!$B:$B,MATCH($B317,POA_GC_2025!$A:$A,0)))</f>
        <v/>
      </c>
      <c r="K317" s="294" t="str">
        <f>IF($B317="","",INDEX(POA_GC_2025!$E:$E,MATCH($B317,POA_GC_2025!$A:$A,0)))</f>
        <v/>
      </c>
      <c r="L317" s="293" t="str">
        <f>IF($B317="","",INDEX(POA_GC_2025!$W:$W,MATCH($B317,POA_GC_2025!$A:$A,0)))</f>
        <v/>
      </c>
      <c r="M317" s="293" t="str">
        <f>IF($B317="","",INDEX(POA_GC_2025!$F:$F,MATCH($B317,POA_GC_2025!$A:$A,0)))</f>
        <v/>
      </c>
      <c r="N317" s="293" t="str">
        <f>IF($B317="","",INDEX(POA_GC_2025!$V:$V,MATCH($B317,POA_GC_2025!$A:$A,0)))</f>
        <v/>
      </c>
      <c r="O317" s="293" t="str">
        <f>IF($B317="","",INDEX(POA_GC_2025!$W:$W,MATCH($B317,POA_GC_2025!$A:$A,0)))</f>
        <v/>
      </c>
      <c r="P317" s="292" t="str">
        <f>IF($B317="","",INDEX(POA_GC_2025!$H:$H,MATCH($B317,POA_GC_2025!$A:$A,0)))</f>
        <v/>
      </c>
      <c r="Q317" s="292" t="str">
        <f>IF($B317="","",INDEX(POA_GC_2025!$I:$I,MATCH($B317,POA_GC_2025!$A:$A,0)))</f>
        <v/>
      </c>
      <c r="R317" s="292" t="str">
        <f>IF($B317="","",INDEX(POA_GC_2025!$J:$J,MATCH($B317,POA_GC_2025!$A:$A,0)))</f>
        <v/>
      </c>
      <c r="S317" s="292" t="str">
        <f>IF($B317="","",INDEX(POA_GC_2025!$K:$K,MATCH($B317,POA_GC_2025!$A:$A,0)))</f>
        <v/>
      </c>
      <c r="T317" s="292" t="str">
        <f>IF($B317="","",INDEX(POA_GC_2025!$L:$L,MATCH($B317,POA_GC_2025!$A:$A,0)))</f>
        <v/>
      </c>
      <c r="U317" s="299">
        <f t="shared" si="22"/>
        <v>0</v>
      </c>
      <c r="V317" s="299">
        <f t="shared" si="23"/>
        <v>0</v>
      </c>
      <c r="W317" s="187"/>
      <c r="X317" s="187"/>
      <c r="Y317" s="312"/>
      <c r="Z317" s="187"/>
      <c r="AA317" s="309"/>
      <c r="AB317" s="187"/>
      <c r="AC317" s="187"/>
      <c r="AD317" s="187"/>
      <c r="AE317" s="311" t="str">
        <f>IF($B317="","",INDEX([18]POA_GC_2025!$CK:$CK,MATCH($B317,[18]POA_GC_2025!$A:$A,0)))</f>
        <v/>
      </c>
      <c r="AF317" s="311" t="str">
        <f>IF($B317="","",INDEX([18]POA_GC_2025!$CL:$CL,MATCH($B317,[18]POA_GC_2025!$A:$A,0)))</f>
        <v/>
      </c>
      <c r="AG317" s="319" t="str">
        <f>IF($B317="","",INDEX([18]POA_GC_2025!$CM:$CM,MATCH($B317,[18]POA_GC_2025!$A:$A,0)))</f>
        <v/>
      </c>
      <c r="AH317" s="316" t="str">
        <f>IF($B317="","",INDEX([18]POA_GC_2025!$B:$B,MATCH($B317,[18]POA_GC_2025!$A:$A,0)))</f>
        <v/>
      </c>
    </row>
    <row r="318" spans="1:34">
      <c r="A318" s="291"/>
      <c r="B318" s="189"/>
      <c r="C318" s="257"/>
      <c r="D318" s="290"/>
      <c r="E318" s="257"/>
      <c r="F318" s="290"/>
      <c r="G318" s="257"/>
      <c r="H318" s="289" t="str">
        <f>IF($B318="","",INDEX(POA_GC_2025!$O:$O,MATCH($B318,POA_GC_2025!$A:$A,0)))</f>
        <v/>
      </c>
      <c r="I318" s="292" t="str">
        <f>IF($B318="","",INDEX(POA_GC_2025!$C:$C,MATCH($B318,POA_GC_2025!$A:$A,0)))</f>
        <v/>
      </c>
      <c r="J318" s="293" t="str">
        <f>IF($B318="","",INDEX(POA_GC_2025!$B:$B,MATCH($B318,POA_GC_2025!$A:$A,0)))</f>
        <v/>
      </c>
      <c r="K318" s="294" t="str">
        <f>IF($B318="","",INDEX(POA_GC_2025!$E:$E,MATCH($B318,POA_GC_2025!$A:$A,0)))</f>
        <v/>
      </c>
      <c r="L318" s="293" t="str">
        <f>IF($B318="","",INDEX(POA_GC_2025!$W:$W,MATCH($B318,POA_GC_2025!$A:$A,0)))</f>
        <v/>
      </c>
      <c r="M318" s="293" t="str">
        <f>IF($B318="","",INDEX(POA_GC_2025!$F:$F,MATCH($B318,POA_GC_2025!$A:$A,0)))</f>
        <v/>
      </c>
      <c r="N318" s="293" t="str">
        <f>IF($B318="","",INDEX(POA_GC_2025!$V:$V,MATCH($B318,POA_GC_2025!$A:$A,0)))</f>
        <v/>
      </c>
      <c r="O318" s="293" t="str">
        <f>IF($B318="","",INDEX(POA_GC_2025!$W:$W,MATCH($B318,POA_GC_2025!$A:$A,0)))</f>
        <v/>
      </c>
      <c r="P318" s="292" t="str">
        <f>IF($B318="","",INDEX(POA_GC_2025!$H:$H,MATCH($B318,POA_GC_2025!$A:$A,0)))</f>
        <v/>
      </c>
      <c r="Q318" s="292" t="str">
        <f>IF($B318="","",INDEX(POA_GC_2025!$I:$I,MATCH($B318,POA_GC_2025!$A:$A,0)))</f>
        <v/>
      </c>
      <c r="R318" s="292" t="str">
        <f>IF($B318="","",INDEX(POA_GC_2025!$J:$J,MATCH($B318,POA_GC_2025!$A:$A,0)))</f>
        <v/>
      </c>
      <c r="S318" s="292" t="str">
        <f>IF($B318="","",INDEX(POA_GC_2025!$K:$K,MATCH($B318,POA_GC_2025!$A:$A,0)))</f>
        <v/>
      </c>
      <c r="T318" s="292" t="str">
        <f>IF($B318="","",INDEX(POA_GC_2025!$L:$L,MATCH($B318,POA_GC_2025!$A:$A,0)))</f>
        <v/>
      </c>
      <c r="U318" s="299">
        <f t="shared" si="22"/>
        <v>0</v>
      </c>
      <c r="V318" s="299">
        <f t="shared" si="23"/>
        <v>0</v>
      </c>
      <c r="W318" s="187"/>
      <c r="X318" s="187"/>
      <c r="Y318" s="187"/>
      <c r="Z318" s="187"/>
      <c r="AA318" s="309"/>
      <c r="AB318" s="187"/>
      <c r="AC318" s="187"/>
      <c r="AD318" s="187"/>
      <c r="AE318" s="311" t="str">
        <f>IF($B318="","",INDEX([18]POA_GC_2025!$CK:$CK,MATCH($B318,[18]POA_GC_2025!$A:$A,0)))</f>
        <v/>
      </c>
      <c r="AF318" s="311" t="str">
        <f>IF($B318="","",INDEX([18]POA_GC_2025!$CL:$CL,MATCH($B318,[18]POA_GC_2025!$A:$A,0)))</f>
        <v/>
      </c>
      <c r="AG318" s="319" t="str">
        <f>IF($B318="","",INDEX([18]POA_GC_2025!$CM:$CM,MATCH($B318,[18]POA_GC_2025!$A:$A,0)))</f>
        <v/>
      </c>
      <c r="AH318" s="316" t="str">
        <f>IF($B318="","",INDEX([18]POA_GC_2025!$B:$B,MATCH($B318,[18]POA_GC_2025!$A:$A,0)))</f>
        <v/>
      </c>
    </row>
    <row r="319" spans="1:34">
      <c r="A319" s="291"/>
      <c r="B319" s="189"/>
      <c r="C319" s="257"/>
      <c r="D319" s="290"/>
      <c r="E319" s="257"/>
      <c r="F319" s="290"/>
      <c r="G319" s="257"/>
      <c r="H319" s="289" t="str">
        <f>IF($B319="","",INDEX(POA_GC_2025!$O:$O,MATCH($B319,POA_GC_2025!$A:$A,0)))</f>
        <v/>
      </c>
      <c r="I319" s="292" t="str">
        <f>IF($B319="","",INDEX(POA_GC_2025!$C:$C,MATCH($B319,POA_GC_2025!$A:$A,0)))</f>
        <v/>
      </c>
      <c r="J319" s="293" t="str">
        <f>IF($B319="","",INDEX(POA_GC_2025!$B:$B,MATCH($B319,POA_GC_2025!$A:$A,0)))</f>
        <v/>
      </c>
      <c r="K319" s="294" t="str">
        <f>IF($B319="","",INDEX(POA_GC_2025!$E:$E,MATCH($B319,POA_GC_2025!$A:$A,0)))</f>
        <v/>
      </c>
      <c r="L319" s="293" t="str">
        <f>IF($B319="","",INDEX(POA_GC_2025!$W:$W,MATCH($B319,POA_GC_2025!$A:$A,0)))</f>
        <v/>
      </c>
      <c r="M319" s="293" t="str">
        <f>IF($B319="","",INDEX(POA_GC_2025!$F:$F,MATCH($B319,POA_GC_2025!$A:$A,0)))</f>
        <v/>
      </c>
      <c r="N319" s="293" t="str">
        <f>IF($B319="","",INDEX(POA_GC_2025!$V:$V,MATCH($B319,POA_GC_2025!$A:$A,0)))</f>
        <v/>
      </c>
      <c r="O319" s="293" t="str">
        <f>IF($B319="","",INDEX(POA_GC_2025!$W:$W,MATCH($B319,POA_GC_2025!$A:$A,0)))</f>
        <v/>
      </c>
      <c r="P319" s="292" t="str">
        <f>IF($B319="","",INDEX(POA_GC_2025!$H:$H,MATCH($B319,POA_GC_2025!$A:$A,0)))</f>
        <v/>
      </c>
      <c r="Q319" s="292" t="str">
        <f>IF($B319="","",INDEX(POA_GC_2025!$I:$I,MATCH($B319,POA_GC_2025!$A:$A,0)))</f>
        <v/>
      </c>
      <c r="R319" s="292" t="str">
        <f>IF($B319="","",INDEX(POA_GC_2025!$J:$J,MATCH($B319,POA_GC_2025!$A:$A,0)))</f>
        <v/>
      </c>
      <c r="S319" s="292" t="str">
        <f>IF($B319="","",INDEX(POA_GC_2025!$K:$K,MATCH($B319,POA_GC_2025!$A:$A,0)))</f>
        <v/>
      </c>
      <c r="T319" s="292" t="str">
        <f>IF($B319="","",INDEX(POA_GC_2025!$L:$L,MATCH($B319,POA_GC_2025!$A:$A,0)))</f>
        <v/>
      </c>
      <c r="U319" s="299">
        <f t="shared" si="22"/>
        <v>0</v>
      </c>
      <c r="V319" s="299">
        <f t="shared" si="23"/>
        <v>0</v>
      </c>
      <c r="W319" s="187"/>
      <c r="X319" s="187"/>
      <c r="Y319" s="312"/>
      <c r="Z319" s="187"/>
      <c r="AA319" s="309"/>
      <c r="AB319" s="187"/>
      <c r="AC319" s="187"/>
      <c r="AD319" s="187"/>
      <c r="AE319" s="311" t="str">
        <f>IF($B319="","",INDEX([18]POA_GC_2025!$CK:$CK,MATCH($B319,[18]POA_GC_2025!$A:$A,0)))</f>
        <v/>
      </c>
      <c r="AF319" s="311" t="str">
        <f>IF($B319="","",INDEX([18]POA_GC_2025!$CL:$CL,MATCH($B319,[18]POA_GC_2025!$A:$A,0)))</f>
        <v/>
      </c>
      <c r="AG319" s="319" t="str">
        <f>IF($B319="","",INDEX([18]POA_GC_2025!$CM:$CM,MATCH($B319,[18]POA_GC_2025!$A:$A,0)))</f>
        <v/>
      </c>
      <c r="AH319" s="316" t="str">
        <f>IF($B319="","",INDEX([18]POA_GC_2025!$B:$B,MATCH($B319,[18]POA_GC_2025!$A:$A,0)))</f>
        <v/>
      </c>
    </row>
    <row r="320" spans="1:34">
      <c r="A320" s="291"/>
      <c r="B320" s="189"/>
      <c r="C320" s="257"/>
      <c r="D320" s="290"/>
      <c r="E320" s="257"/>
      <c r="F320" s="290"/>
      <c r="G320" s="257"/>
      <c r="H320" s="289" t="str">
        <f>IF($B320="","",INDEX(POA_GC_2025!$O:$O,MATCH($B320,POA_GC_2025!$A:$A,0)))</f>
        <v/>
      </c>
      <c r="I320" s="292" t="str">
        <f>IF($B320="","",INDEX(POA_GC_2025!$C:$C,MATCH($B320,POA_GC_2025!$A:$A,0)))</f>
        <v/>
      </c>
      <c r="J320" s="293" t="str">
        <f>IF($B320="","",INDEX(POA_GC_2025!$B:$B,MATCH($B320,POA_GC_2025!$A:$A,0)))</f>
        <v/>
      </c>
      <c r="K320" s="294" t="str">
        <f>IF($B320="","",INDEX(POA_GC_2025!$E:$E,MATCH($B320,POA_GC_2025!$A:$A,0)))</f>
        <v/>
      </c>
      <c r="L320" s="293" t="str">
        <f>IF($B320="","",INDEX(POA_GC_2025!$W:$W,MATCH($B320,POA_GC_2025!$A:$A,0)))</f>
        <v/>
      </c>
      <c r="M320" s="293" t="str">
        <f>IF($B320="","",INDEX(POA_GC_2025!$F:$F,MATCH($B320,POA_GC_2025!$A:$A,0)))</f>
        <v/>
      </c>
      <c r="N320" s="293" t="str">
        <f>IF($B320="","",INDEX(POA_GC_2025!$V:$V,MATCH($B320,POA_GC_2025!$A:$A,0)))</f>
        <v/>
      </c>
      <c r="O320" s="293" t="str">
        <f>IF($B320="","",INDEX(POA_GC_2025!$W:$W,MATCH($B320,POA_GC_2025!$A:$A,0)))</f>
        <v/>
      </c>
      <c r="P320" s="292" t="str">
        <f>IF($B320="","",INDEX(POA_GC_2025!$H:$H,MATCH($B320,POA_GC_2025!$A:$A,0)))</f>
        <v/>
      </c>
      <c r="Q320" s="292" t="str">
        <f>IF($B320="","",INDEX(POA_GC_2025!$I:$I,MATCH($B320,POA_GC_2025!$A:$A,0)))</f>
        <v/>
      </c>
      <c r="R320" s="292" t="str">
        <f>IF($B320="","",INDEX(POA_GC_2025!$J:$J,MATCH($B320,POA_GC_2025!$A:$A,0)))</f>
        <v/>
      </c>
      <c r="S320" s="292" t="str">
        <f>IF($B320="","",INDEX(POA_GC_2025!$K:$K,MATCH($B320,POA_GC_2025!$A:$A,0)))</f>
        <v/>
      </c>
      <c r="T320" s="292" t="str">
        <f>IF($B320="","",INDEX(POA_GC_2025!$L:$L,MATCH($B320,POA_GC_2025!$A:$A,0)))</f>
        <v/>
      </c>
      <c r="U320" s="299">
        <f t="shared" si="22"/>
        <v>0</v>
      </c>
      <c r="V320" s="299">
        <f t="shared" si="23"/>
        <v>0</v>
      </c>
      <c r="W320" s="187"/>
      <c r="X320" s="187"/>
      <c r="Y320" s="312"/>
      <c r="Z320" s="187"/>
      <c r="AA320" s="309"/>
      <c r="AB320" s="187"/>
      <c r="AC320" s="187"/>
      <c r="AD320" s="187"/>
      <c r="AE320" s="311" t="str">
        <f>IF($B320="","",INDEX([18]POA_GC_2025!$CK:$CK,MATCH($B320,[18]POA_GC_2025!$A:$A,0)))</f>
        <v/>
      </c>
      <c r="AF320" s="311" t="str">
        <f>IF($B320="","",INDEX([18]POA_GC_2025!$CL:$CL,MATCH($B320,[18]POA_GC_2025!$A:$A,0)))</f>
        <v/>
      </c>
      <c r="AG320" s="319" t="str">
        <f>IF($B320="","",INDEX([18]POA_GC_2025!$CM:$CM,MATCH($B320,[18]POA_GC_2025!$A:$A,0)))</f>
        <v/>
      </c>
      <c r="AH320" s="316" t="str">
        <f>IF($B320="","",INDEX([18]POA_GC_2025!$B:$B,MATCH($B320,[18]POA_GC_2025!$A:$A,0)))</f>
        <v/>
      </c>
    </row>
    <row r="321" spans="1:34">
      <c r="A321" s="291"/>
      <c r="B321" s="189"/>
      <c r="C321" s="257"/>
      <c r="D321" s="290"/>
      <c r="E321" s="257"/>
      <c r="F321" s="290"/>
      <c r="G321" s="257"/>
      <c r="H321" s="289" t="str">
        <f>IF($B321="","",INDEX(POA_GC_2025!$O:$O,MATCH($B321,POA_GC_2025!$A:$A,0)))</f>
        <v/>
      </c>
      <c r="I321" s="292" t="str">
        <f>IF($B321="","",INDEX(POA_GC_2025!$C:$C,MATCH($B321,POA_GC_2025!$A:$A,0)))</f>
        <v/>
      </c>
      <c r="J321" s="293" t="str">
        <f>IF($B321="","",INDEX(POA_GC_2025!$B:$B,MATCH($B321,POA_GC_2025!$A:$A,0)))</f>
        <v/>
      </c>
      <c r="K321" s="294" t="str">
        <f>IF($B321="","",INDEX(POA_GC_2025!$E:$E,MATCH($B321,POA_GC_2025!$A:$A,0)))</f>
        <v/>
      </c>
      <c r="L321" s="293" t="str">
        <f>IF($B321="","",INDEX(POA_GC_2025!$W:$W,MATCH($B321,POA_GC_2025!$A:$A,0)))</f>
        <v/>
      </c>
      <c r="M321" s="293" t="str">
        <f>IF($B321="","",INDEX(POA_GC_2025!$F:$F,MATCH($B321,POA_GC_2025!$A:$A,0)))</f>
        <v/>
      </c>
      <c r="N321" s="293" t="str">
        <f>IF($B321="","",INDEX(POA_GC_2025!$V:$V,MATCH($B321,POA_GC_2025!$A:$A,0)))</f>
        <v/>
      </c>
      <c r="O321" s="293" t="str">
        <f>IF($B321="","",INDEX(POA_GC_2025!$W:$W,MATCH($B321,POA_GC_2025!$A:$A,0)))</f>
        <v/>
      </c>
      <c r="P321" s="292" t="str">
        <f>IF($B321="","",INDEX(POA_GC_2025!$H:$H,MATCH($B321,POA_GC_2025!$A:$A,0)))</f>
        <v/>
      </c>
      <c r="Q321" s="292" t="str">
        <f>IF($B321="","",INDEX(POA_GC_2025!$I:$I,MATCH($B321,POA_GC_2025!$A:$A,0)))</f>
        <v/>
      </c>
      <c r="R321" s="292" t="str">
        <f>IF($B321="","",INDEX(POA_GC_2025!$J:$J,MATCH($B321,POA_GC_2025!$A:$A,0)))</f>
        <v/>
      </c>
      <c r="S321" s="292" t="str">
        <f>IF($B321="","",INDEX(POA_GC_2025!$K:$K,MATCH($B321,POA_GC_2025!$A:$A,0)))</f>
        <v/>
      </c>
      <c r="T321" s="292" t="str">
        <f>IF($B321="","",INDEX(POA_GC_2025!$L:$L,MATCH($B321,POA_GC_2025!$A:$A,0)))</f>
        <v/>
      </c>
      <c r="U321" s="299">
        <f t="shared" si="22"/>
        <v>0</v>
      </c>
      <c r="V321" s="299">
        <f t="shared" si="23"/>
        <v>0</v>
      </c>
      <c r="W321" s="187"/>
      <c r="X321" s="187"/>
      <c r="Y321" s="312"/>
      <c r="Z321" s="187"/>
      <c r="AA321" s="309"/>
      <c r="AB321" s="187"/>
      <c r="AC321" s="187"/>
      <c r="AD321" s="187"/>
      <c r="AE321" s="311" t="str">
        <f>IF($B321="","",INDEX([18]POA_GC_2025!$CK:$CK,MATCH($B321,[18]POA_GC_2025!$A:$A,0)))</f>
        <v/>
      </c>
      <c r="AF321" s="311" t="str">
        <f>IF($B321="","",INDEX([18]POA_GC_2025!$CL:$CL,MATCH($B321,[18]POA_GC_2025!$A:$A,0)))</f>
        <v/>
      </c>
      <c r="AG321" s="319" t="str">
        <f>IF($B321="","",INDEX([18]POA_GC_2025!$CM:$CM,MATCH($B321,[18]POA_GC_2025!$A:$A,0)))</f>
        <v/>
      </c>
      <c r="AH321" s="316" t="str">
        <f>IF($B321="","",INDEX([18]POA_GC_2025!$B:$B,MATCH($B321,[18]POA_GC_2025!$A:$A,0)))</f>
        <v/>
      </c>
    </row>
    <row r="322" spans="1:34">
      <c r="A322" s="291"/>
      <c r="B322" s="320"/>
      <c r="C322" s="257"/>
      <c r="D322" s="290"/>
      <c r="E322" s="257"/>
      <c r="F322" s="290"/>
      <c r="G322" s="257"/>
      <c r="H322" s="289" t="str">
        <f>IF($B322="","",INDEX(POA_GC_2025!$O:$O,MATCH($B322,POA_GC_2025!$A:$A,0)))</f>
        <v/>
      </c>
      <c r="I322" s="292" t="str">
        <f>IF($B322="","",INDEX(POA_GC_2025!$C:$C,MATCH($B322,POA_GC_2025!$A:$A,0)))</f>
        <v/>
      </c>
      <c r="J322" s="293" t="str">
        <f>IF($B322="","",INDEX(POA_GC_2025!$B:$B,MATCH($B322,POA_GC_2025!$A:$A,0)))</f>
        <v/>
      </c>
      <c r="K322" s="294" t="str">
        <f>IF($B322="","",INDEX(POA_GC_2025!$E:$E,MATCH($B322,POA_GC_2025!$A:$A,0)))</f>
        <v/>
      </c>
      <c r="L322" s="293" t="str">
        <f>IF($B322="","",INDEX(POA_GC_2025!$W:$W,MATCH($B322,POA_GC_2025!$A:$A,0)))</f>
        <v/>
      </c>
      <c r="M322" s="293" t="str">
        <f>IF($B322="","",INDEX(POA_GC_2025!$F:$F,MATCH($B322,POA_GC_2025!$A:$A,0)))</f>
        <v/>
      </c>
      <c r="N322" s="293" t="str">
        <f>IF($B322="","",INDEX(POA_GC_2025!$V:$V,MATCH($B322,POA_GC_2025!$A:$A,0)))</f>
        <v/>
      </c>
      <c r="O322" s="293" t="str">
        <f>IF($B322="","",INDEX(POA_GC_2025!$W:$W,MATCH($B322,POA_GC_2025!$A:$A,0)))</f>
        <v/>
      </c>
      <c r="P322" s="292" t="str">
        <f>IF($B322="","",INDEX(POA_GC_2025!$H:$H,MATCH($B322,POA_GC_2025!$A:$A,0)))</f>
        <v/>
      </c>
      <c r="Q322" s="292" t="str">
        <f>IF($B322="","",INDEX(POA_GC_2025!$I:$I,MATCH($B322,POA_GC_2025!$A:$A,0)))</f>
        <v/>
      </c>
      <c r="R322" s="292" t="str">
        <f>IF($B322="","",INDEX(POA_GC_2025!$J:$J,MATCH($B322,POA_GC_2025!$A:$A,0)))</f>
        <v/>
      </c>
      <c r="S322" s="292" t="str">
        <f>IF($B322="","",INDEX(POA_GC_2025!$K:$K,MATCH($B322,POA_GC_2025!$A:$A,0)))</f>
        <v/>
      </c>
      <c r="T322" s="292" t="str">
        <f>IF($B322="","",INDEX(POA_GC_2025!$L:$L,MATCH($B322,POA_GC_2025!$A:$A,0)))</f>
        <v/>
      </c>
      <c r="U322" s="299">
        <f t="shared" si="22"/>
        <v>0</v>
      </c>
      <c r="V322" s="299">
        <f t="shared" si="23"/>
        <v>0</v>
      </c>
      <c r="W322" s="187"/>
      <c r="X322" s="187"/>
      <c r="Y322" s="312"/>
      <c r="Z322" s="187"/>
      <c r="AA322" s="309"/>
      <c r="AB322" s="187"/>
      <c r="AC322" s="187"/>
      <c r="AD322" s="187"/>
      <c r="AE322" s="311" t="str">
        <f>IF($B322="","",INDEX([18]POA_GC_2025!$CK:$CK,MATCH($B322,[18]POA_GC_2025!$A:$A,0)))</f>
        <v/>
      </c>
      <c r="AF322" s="311" t="str">
        <f>IF($B322="","",INDEX([18]POA_GC_2025!$CL:$CL,MATCH($B322,[18]POA_GC_2025!$A:$A,0)))</f>
        <v/>
      </c>
      <c r="AG322" s="319" t="str">
        <f>IF($B322="","",INDEX([18]POA_GC_2025!$CM:$CM,MATCH($B322,[18]POA_GC_2025!$A:$A,0)))</f>
        <v/>
      </c>
      <c r="AH322" s="316" t="str">
        <f>IF($B322="","",INDEX([18]POA_GC_2025!$B:$B,MATCH($B322,[18]POA_GC_2025!$A:$A,0)))</f>
        <v/>
      </c>
    </row>
    <row r="323" spans="1:34">
      <c r="A323" s="291"/>
      <c r="B323" s="320"/>
      <c r="C323" s="257"/>
      <c r="D323" s="290"/>
      <c r="E323" s="257"/>
      <c r="F323" s="290"/>
      <c r="G323" s="257"/>
      <c r="H323" s="289" t="str">
        <f>IF($B323="","",INDEX(POA_GC_2025!$O:$O,MATCH($B323,POA_GC_2025!$A:$A,0)))</f>
        <v/>
      </c>
      <c r="I323" s="292" t="str">
        <f>IF($B323="","",INDEX(POA_GC_2025!$C:$C,MATCH($B323,POA_GC_2025!$A:$A,0)))</f>
        <v/>
      </c>
      <c r="J323" s="293" t="str">
        <f>IF($B323="","",INDEX(POA_GC_2025!$B:$B,MATCH($B323,POA_GC_2025!$A:$A,0)))</f>
        <v/>
      </c>
      <c r="K323" s="294" t="str">
        <f>IF($B323="","",INDEX(POA_GC_2025!$E:$E,MATCH($B323,POA_GC_2025!$A:$A,0)))</f>
        <v/>
      </c>
      <c r="L323" s="293" t="str">
        <f>IF($B323="","",INDEX(POA_GC_2025!$W:$W,MATCH($B323,POA_GC_2025!$A:$A,0)))</f>
        <v/>
      </c>
      <c r="M323" s="293" t="str">
        <f>IF($B323="","",INDEX(POA_GC_2025!$F:$F,MATCH($B323,POA_GC_2025!$A:$A,0)))</f>
        <v/>
      </c>
      <c r="N323" s="293" t="str">
        <f>IF($B323="","",INDEX(POA_GC_2025!$V:$V,MATCH($B323,POA_GC_2025!$A:$A,0)))</f>
        <v/>
      </c>
      <c r="O323" s="293" t="str">
        <f>IF($B323="","",INDEX(POA_GC_2025!$W:$W,MATCH($B323,POA_GC_2025!$A:$A,0)))</f>
        <v/>
      </c>
      <c r="P323" s="292" t="str">
        <f>IF($B323="","",INDEX(POA_GC_2025!$H:$H,MATCH($B323,POA_GC_2025!$A:$A,0)))</f>
        <v/>
      </c>
      <c r="Q323" s="292" t="str">
        <f>IF($B323="","",INDEX(POA_GC_2025!$I:$I,MATCH($B323,POA_GC_2025!$A:$A,0)))</f>
        <v/>
      </c>
      <c r="R323" s="292" t="str">
        <f>IF($B323="","",INDEX(POA_GC_2025!$J:$J,MATCH($B323,POA_GC_2025!$A:$A,0)))</f>
        <v/>
      </c>
      <c r="S323" s="292" t="str">
        <f>IF($B323="","",INDEX(POA_GC_2025!$K:$K,MATCH($B323,POA_GC_2025!$A:$A,0)))</f>
        <v/>
      </c>
      <c r="T323" s="292" t="str">
        <f>IF($B323="","",INDEX(POA_GC_2025!$L:$L,MATCH($B323,POA_GC_2025!$A:$A,0)))</f>
        <v/>
      </c>
      <c r="U323" s="299">
        <f t="shared" si="22"/>
        <v>0</v>
      </c>
      <c r="V323" s="299">
        <f t="shared" si="23"/>
        <v>0</v>
      </c>
      <c r="W323" s="187"/>
      <c r="X323" s="187"/>
      <c r="Y323" s="187"/>
      <c r="Z323" s="187"/>
      <c r="AA323" s="309"/>
      <c r="AB323" s="187"/>
      <c r="AC323" s="187"/>
      <c r="AD323" s="187"/>
      <c r="AE323" s="311" t="str">
        <f>IF($B323="","",INDEX([18]POA_GC_2025!$CK:$CK,MATCH($B323,[18]POA_GC_2025!$A:$A,0)))</f>
        <v/>
      </c>
      <c r="AF323" s="311" t="str">
        <f>IF($B323="","",INDEX([18]POA_GC_2025!$CL:$CL,MATCH($B323,[18]POA_GC_2025!$A:$A,0)))</f>
        <v/>
      </c>
      <c r="AG323" s="319" t="str">
        <f>IF($B323="","",INDEX([18]POA_GC_2025!$CM:$CM,MATCH($B323,[18]POA_GC_2025!$A:$A,0)))</f>
        <v/>
      </c>
      <c r="AH323" s="316" t="str">
        <f>IF($B323="","",INDEX([18]POA_GC_2025!$B:$B,MATCH($B323,[18]POA_GC_2025!$A:$A,0)))</f>
        <v/>
      </c>
    </row>
    <row r="324" spans="1:34">
      <c r="A324" s="291"/>
      <c r="B324" s="320"/>
      <c r="C324" s="257"/>
      <c r="D324" s="290"/>
      <c r="E324" s="257"/>
      <c r="F324" s="290"/>
      <c r="G324" s="257"/>
      <c r="H324" s="289" t="str">
        <f>IF($B324="","",INDEX(POA_GC_2025!$O:$O,MATCH($B324,POA_GC_2025!$A:$A,0)))</f>
        <v/>
      </c>
      <c r="I324" s="292" t="str">
        <f>IF($B324="","",INDEX(POA_GC_2025!$C:$C,MATCH($B324,POA_GC_2025!$A:$A,0)))</f>
        <v/>
      </c>
      <c r="J324" s="293" t="str">
        <f>IF($B324="","",INDEX(POA_GC_2025!$B:$B,MATCH($B324,POA_GC_2025!$A:$A,0)))</f>
        <v/>
      </c>
      <c r="K324" s="294" t="str">
        <f>IF($B324="","",INDEX(POA_GC_2025!$E:$E,MATCH($B324,POA_GC_2025!$A:$A,0)))</f>
        <v/>
      </c>
      <c r="L324" s="293" t="str">
        <f>IF($B324="","",INDEX(POA_GC_2025!$W:$W,MATCH($B324,POA_GC_2025!$A:$A,0)))</f>
        <v/>
      </c>
      <c r="M324" s="293" t="str">
        <f>IF($B324="","",INDEX(POA_GC_2025!$F:$F,MATCH($B324,POA_GC_2025!$A:$A,0)))</f>
        <v/>
      </c>
      <c r="N324" s="293" t="str">
        <f>IF($B324="","",INDEX(POA_GC_2025!$V:$V,MATCH($B324,POA_GC_2025!$A:$A,0)))</f>
        <v/>
      </c>
      <c r="O324" s="293" t="str">
        <f>IF($B324="","",INDEX(POA_GC_2025!$W:$W,MATCH($B324,POA_GC_2025!$A:$A,0)))</f>
        <v/>
      </c>
      <c r="P324" s="292" t="str">
        <f>IF($B324="","",INDEX(POA_GC_2025!$H:$H,MATCH($B324,POA_GC_2025!$A:$A,0)))</f>
        <v/>
      </c>
      <c r="Q324" s="292" t="str">
        <f>IF($B324="","",INDEX(POA_GC_2025!$I:$I,MATCH($B324,POA_GC_2025!$A:$A,0)))</f>
        <v/>
      </c>
      <c r="R324" s="292" t="str">
        <f>IF($B324="","",INDEX(POA_GC_2025!$J:$J,MATCH($B324,POA_GC_2025!$A:$A,0)))</f>
        <v/>
      </c>
      <c r="S324" s="292" t="str">
        <f>IF($B324="","",INDEX(POA_GC_2025!$K:$K,MATCH($B324,POA_GC_2025!$A:$A,0)))</f>
        <v/>
      </c>
      <c r="T324" s="292" t="str">
        <f>IF($B324="","",INDEX(POA_GC_2025!$L:$L,MATCH($B324,POA_GC_2025!$A:$A,0)))</f>
        <v/>
      </c>
      <c r="U324" s="299">
        <f t="shared" si="22"/>
        <v>0</v>
      </c>
      <c r="V324" s="299">
        <f t="shared" si="23"/>
        <v>0</v>
      </c>
      <c r="W324" s="187"/>
      <c r="X324" s="187"/>
      <c r="Y324" s="312"/>
      <c r="Z324" s="187"/>
      <c r="AA324" s="309"/>
      <c r="AB324" s="187"/>
      <c r="AC324" s="187"/>
      <c r="AD324" s="187"/>
      <c r="AE324" s="311" t="str">
        <f>IF($B324="","",INDEX([18]POA_GC_2025!$CK:$CK,MATCH($B324,[18]POA_GC_2025!$A:$A,0)))</f>
        <v/>
      </c>
      <c r="AF324" s="311" t="str">
        <f>IF($B324="","",INDEX([18]POA_GC_2025!$CL:$CL,MATCH($B324,[18]POA_GC_2025!$A:$A,0)))</f>
        <v/>
      </c>
      <c r="AG324" s="319" t="str">
        <f>IF($B324="","",INDEX([18]POA_GC_2025!$CM:$CM,MATCH($B324,[18]POA_GC_2025!$A:$A,0)))</f>
        <v/>
      </c>
      <c r="AH324" s="316" t="str">
        <f>IF($B324="","",INDEX([18]POA_GC_2025!$B:$B,MATCH($B324,[18]POA_GC_2025!$A:$A,0)))</f>
        <v/>
      </c>
    </row>
    <row r="325" spans="1:34">
      <c r="A325" s="291"/>
      <c r="B325" s="320"/>
      <c r="C325" s="257"/>
      <c r="D325" s="290"/>
      <c r="E325" s="257"/>
      <c r="F325" s="290"/>
      <c r="G325" s="257"/>
      <c r="H325" s="289" t="str">
        <f>IF($B325="","",INDEX(POA_GC_2025!$O:$O,MATCH($B325,POA_GC_2025!$A:$A,0)))</f>
        <v/>
      </c>
      <c r="I325" s="292" t="str">
        <f>IF($B325="","",INDEX(POA_GC_2025!$C:$C,MATCH($B325,POA_GC_2025!$A:$A,0)))</f>
        <v/>
      </c>
      <c r="J325" s="293" t="str">
        <f>IF($B325="","",INDEX(POA_GC_2025!$B:$B,MATCH($B325,POA_GC_2025!$A:$A,0)))</f>
        <v/>
      </c>
      <c r="K325" s="294" t="str">
        <f>IF($B325="","",INDEX(POA_GC_2025!$E:$E,MATCH($B325,POA_GC_2025!$A:$A,0)))</f>
        <v/>
      </c>
      <c r="L325" s="293" t="str">
        <f>IF($B325="","",INDEX(POA_GC_2025!$W:$W,MATCH($B325,POA_GC_2025!$A:$A,0)))</f>
        <v/>
      </c>
      <c r="M325" s="293" t="str">
        <f>IF($B325="","",INDEX(POA_GC_2025!$F:$F,MATCH($B325,POA_GC_2025!$A:$A,0)))</f>
        <v/>
      </c>
      <c r="N325" s="293" t="str">
        <f>IF($B325="","",INDEX(POA_GC_2025!$V:$V,MATCH($B325,POA_GC_2025!$A:$A,0)))</f>
        <v/>
      </c>
      <c r="O325" s="293" t="str">
        <f>IF($B325="","",INDEX(POA_GC_2025!$W:$W,MATCH($B325,POA_GC_2025!$A:$A,0)))</f>
        <v/>
      </c>
      <c r="P325" s="292" t="str">
        <f>IF($B325="","",INDEX(POA_GC_2025!$H:$H,MATCH($B325,POA_GC_2025!$A:$A,0)))</f>
        <v/>
      </c>
      <c r="Q325" s="292" t="str">
        <f>IF($B325="","",INDEX(POA_GC_2025!$I:$I,MATCH($B325,POA_GC_2025!$A:$A,0)))</f>
        <v/>
      </c>
      <c r="R325" s="292" t="str">
        <f>IF($B325="","",INDEX(POA_GC_2025!$J:$J,MATCH($B325,POA_GC_2025!$A:$A,0)))</f>
        <v/>
      </c>
      <c r="S325" s="292" t="str">
        <f>IF($B325="","",INDEX(POA_GC_2025!$K:$K,MATCH($B325,POA_GC_2025!$A:$A,0)))</f>
        <v/>
      </c>
      <c r="T325" s="292" t="str">
        <f>IF($B325="","",INDEX(POA_GC_2025!$L:$L,MATCH($B325,POA_GC_2025!$A:$A,0)))</f>
        <v/>
      </c>
      <c r="U325" s="299">
        <f t="shared" si="22"/>
        <v>0</v>
      </c>
      <c r="V325" s="299">
        <f t="shared" si="23"/>
        <v>0</v>
      </c>
      <c r="W325" s="187"/>
      <c r="X325" s="187"/>
      <c r="Y325" s="312"/>
      <c r="Z325" s="187"/>
      <c r="AA325" s="309"/>
      <c r="AB325" s="187"/>
      <c r="AC325" s="187"/>
      <c r="AD325" s="187"/>
      <c r="AE325" s="311" t="str">
        <f>IF($B325="","",INDEX([18]POA_GC_2025!$CK:$CK,MATCH($B325,[18]POA_GC_2025!$A:$A,0)))</f>
        <v/>
      </c>
      <c r="AF325" s="311" t="str">
        <f>IF($B325="","",INDEX([18]POA_GC_2025!$CL:$CL,MATCH($B325,[18]POA_GC_2025!$A:$A,0)))</f>
        <v/>
      </c>
      <c r="AG325" s="319" t="str">
        <f>IF($B325="","",INDEX([18]POA_GC_2025!$CM:$CM,MATCH($B325,[18]POA_GC_2025!$A:$A,0)))</f>
        <v/>
      </c>
      <c r="AH325" s="316" t="str">
        <f>IF($B325="","",INDEX([18]POA_GC_2025!$B:$B,MATCH($B325,[18]POA_GC_2025!$A:$A,0)))</f>
        <v/>
      </c>
    </row>
    <row r="326" spans="1:34">
      <c r="A326" s="291"/>
      <c r="B326" s="320"/>
      <c r="C326" s="257"/>
      <c r="D326" s="290"/>
      <c r="E326" s="257"/>
      <c r="F326" s="290"/>
      <c r="G326" s="257"/>
      <c r="H326" s="289" t="str">
        <f>IF($B326="","",INDEX(POA_GC_2025!$O:$O,MATCH($B326,POA_GC_2025!$A:$A,0)))</f>
        <v/>
      </c>
      <c r="I326" s="292" t="str">
        <f>IF($B326="","",INDEX(POA_GC_2025!$C:$C,MATCH($B326,POA_GC_2025!$A:$A,0)))</f>
        <v/>
      </c>
      <c r="J326" s="293" t="str">
        <f>IF($B326="","",INDEX(POA_GC_2025!$B:$B,MATCH($B326,POA_GC_2025!$A:$A,0)))</f>
        <v/>
      </c>
      <c r="K326" s="294" t="str">
        <f>IF($B326="","",INDEX(POA_GC_2025!$E:$E,MATCH($B326,POA_GC_2025!$A:$A,0)))</f>
        <v/>
      </c>
      <c r="L326" s="293" t="str">
        <f>IF($B326="","",INDEX(POA_GC_2025!$W:$W,MATCH($B326,POA_GC_2025!$A:$A,0)))</f>
        <v/>
      </c>
      <c r="M326" s="293" t="str">
        <f>IF($B326="","",INDEX(POA_GC_2025!$F:$F,MATCH($B326,POA_GC_2025!$A:$A,0)))</f>
        <v/>
      </c>
      <c r="N326" s="293" t="str">
        <f>IF($B326="","",INDEX(POA_GC_2025!$V:$V,MATCH($B326,POA_GC_2025!$A:$A,0)))</f>
        <v/>
      </c>
      <c r="O326" s="293" t="str">
        <f>IF($B326="","",INDEX(POA_GC_2025!$W:$W,MATCH($B326,POA_GC_2025!$A:$A,0)))</f>
        <v/>
      </c>
      <c r="P326" s="292" t="str">
        <f>IF($B326="","",INDEX(POA_GC_2025!$H:$H,MATCH($B326,POA_GC_2025!$A:$A,0)))</f>
        <v/>
      </c>
      <c r="Q326" s="292" t="str">
        <f>IF($B326="","",INDEX(POA_GC_2025!$I:$I,MATCH($B326,POA_GC_2025!$A:$A,0)))</f>
        <v/>
      </c>
      <c r="R326" s="292" t="str">
        <f>IF($B326="","",INDEX(POA_GC_2025!$J:$J,MATCH($B326,POA_GC_2025!$A:$A,0)))</f>
        <v/>
      </c>
      <c r="S326" s="292" t="str">
        <f>IF($B326="","",INDEX(POA_GC_2025!$K:$K,MATCH($B326,POA_GC_2025!$A:$A,0)))</f>
        <v/>
      </c>
      <c r="T326" s="292" t="str">
        <f>IF($B326="","",INDEX(POA_GC_2025!$L:$L,MATCH($B326,POA_GC_2025!$A:$A,0)))</f>
        <v/>
      </c>
      <c r="U326" s="299">
        <f t="shared" si="22"/>
        <v>0</v>
      </c>
      <c r="V326" s="299">
        <f t="shared" si="23"/>
        <v>0</v>
      </c>
      <c r="W326" s="187"/>
      <c r="X326" s="187"/>
      <c r="Y326" s="312"/>
      <c r="Z326" s="187"/>
      <c r="AA326" s="309"/>
      <c r="AB326" s="187"/>
      <c r="AC326" s="187"/>
      <c r="AD326" s="187"/>
      <c r="AE326" s="311" t="str">
        <f>IF($B326="","",INDEX([18]POA_GC_2025!$CK:$CK,MATCH($B326,[18]POA_GC_2025!$A:$A,0)))</f>
        <v/>
      </c>
      <c r="AF326" s="311" t="str">
        <f>IF($B326="","",INDEX([18]POA_GC_2025!$CL:$CL,MATCH($B326,[18]POA_GC_2025!$A:$A,0)))</f>
        <v/>
      </c>
      <c r="AG326" s="319" t="str">
        <f>IF($B326="","",INDEX([18]POA_GC_2025!$CM:$CM,MATCH($B326,[18]POA_GC_2025!$A:$A,0)))</f>
        <v/>
      </c>
      <c r="AH326" s="316" t="str">
        <f>IF($B326="","",INDEX([18]POA_GC_2025!$B:$B,MATCH($B326,[18]POA_GC_2025!$A:$A,0)))</f>
        <v/>
      </c>
    </row>
    <row r="327" spans="1:34">
      <c r="A327" s="291"/>
      <c r="B327" s="320"/>
      <c r="C327" s="257"/>
      <c r="D327" s="290"/>
      <c r="E327" s="257"/>
      <c r="F327" s="290"/>
      <c r="G327" s="257"/>
      <c r="H327" s="289" t="str">
        <f>IF($B327="","",INDEX(POA_GC_2025!$O:$O,MATCH($B327,POA_GC_2025!$A:$A,0)))</f>
        <v/>
      </c>
      <c r="I327" s="292" t="str">
        <f>IF($B327="","",INDEX(POA_GC_2025!$C:$C,MATCH($B327,POA_GC_2025!$A:$A,0)))</f>
        <v/>
      </c>
      <c r="J327" s="293" t="str">
        <f>IF($B327="","",INDEX(POA_GC_2025!$B:$B,MATCH($B327,POA_GC_2025!$A:$A,0)))</f>
        <v/>
      </c>
      <c r="K327" s="294" t="str">
        <f>IF($B327="","",INDEX(POA_GC_2025!$E:$E,MATCH($B327,POA_GC_2025!$A:$A,0)))</f>
        <v/>
      </c>
      <c r="L327" s="293" t="str">
        <f>IF($B327="","",INDEX(POA_GC_2025!$W:$W,MATCH($B327,POA_GC_2025!$A:$A,0)))</f>
        <v/>
      </c>
      <c r="M327" s="293" t="str">
        <f>IF($B327="","",INDEX(POA_GC_2025!$F:$F,MATCH($B327,POA_GC_2025!$A:$A,0)))</f>
        <v/>
      </c>
      <c r="N327" s="293" t="str">
        <f>IF($B327="","",INDEX(POA_GC_2025!$V:$V,MATCH($B327,POA_GC_2025!$A:$A,0)))</f>
        <v/>
      </c>
      <c r="O327" s="293" t="str">
        <f>IF($B327="","",INDEX(POA_GC_2025!$W:$W,MATCH($B327,POA_GC_2025!$A:$A,0)))</f>
        <v/>
      </c>
      <c r="P327" s="292" t="str">
        <f>IF($B327="","",INDEX(POA_GC_2025!$H:$H,MATCH($B327,POA_GC_2025!$A:$A,0)))</f>
        <v/>
      </c>
      <c r="Q327" s="292" t="str">
        <f>IF($B327="","",INDEX(POA_GC_2025!$I:$I,MATCH($B327,POA_GC_2025!$A:$A,0)))</f>
        <v/>
      </c>
      <c r="R327" s="292" t="str">
        <f>IF($B327="","",INDEX(POA_GC_2025!$J:$J,MATCH($B327,POA_GC_2025!$A:$A,0)))</f>
        <v/>
      </c>
      <c r="S327" s="292" t="str">
        <f>IF($B327="","",INDEX(POA_GC_2025!$K:$K,MATCH($B327,POA_GC_2025!$A:$A,0)))</f>
        <v/>
      </c>
      <c r="T327" s="292" t="str">
        <f>IF($B327="","",INDEX(POA_GC_2025!$L:$L,MATCH($B327,POA_GC_2025!$A:$A,0)))</f>
        <v/>
      </c>
      <c r="U327" s="299">
        <f t="shared" si="22"/>
        <v>0</v>
      </c>
      <c r="V327" s="299">
        <f t="shared" si="23"/>
        <v>0</v>
      </c>
      <c r="W327" s="187"/>
      <c r="X327" s="187"/>
      <c r="Y327" s="312"/>
      <c r="Z327" s="187"/>
      <c r="AA327" s="309"/>
      <c r="AB327" s="187"/>
      <c r="AC327" s="187"/>
      <c r="AD327" s="187"/>
      <c r="AE327" s="311" t="str">
        <f>IF($B327="","",INDEX([18]POA_GC_2025!$CK:$CK,MATCH($B327,[18]POA_GC_2025!$A:$A,0)))</f>
        <v/>
      </c>
      <c r="AF327" s="311" t="str">
        <f>IF($B327="","",INDEX([18]POA_GC_2025!$CL:$CL,MATCH($B327,[18]POA_GC_2025!$A:$A,0)))</f>
        <v/>
      </c>
      <c r="AG327" s="319" t="str">
        <f>IF($B327="","",INDEX([18]POA_GC_2025!$CM:$CM,MATCH($B327,[18]POA_GC_2025!$A:$A,0)))</f>
        <v/>
      </c>
      <c r="AH327" s="316" t="str">
        <f>IF($B327="","",INDEX([18]POA_GC_2025!$B:$B,MATCH($B327,[18]POA_GC_2025!$A:$A,0)))</f>
        <v/>
      </c>
    </row>
    <row r="328" spans="1:34">
      <c r="A328" s="291"/>
      <c r="B328" s="320"/>
      <c r="C328" s="257"/>
      <c r="D328" s="290"/>
      <c r="E328" s="257"/>
      <c r="F328" s="290"/>
      <c r="G328" s="257"/>
      <c r="H328" s="289" t="str">
        <f>IF($B328="","",INDEX(POA_GC_2025!$O:$O,MATCH($B328,POA_GC_2025!$A:$A,0)))</f>
        <v/>
      </c>
      <c r="I328" s="292" t="str">
        <f>IF($B328="","",INDEX(POA_GC_2025!$C:$C,MATCH($B328,POA_GC_2025!$A:$A,0)))</f>
        <v/>
      </c>
      <c r="J328" s="293" t="str">
        <f>IF($B328="","",INDEX(POA_GC_2025!$B:$B,MATCH($B328,POA_GC_2025!$A:$A,0)))</f>
        <v/>
      </c>
      <c r="K328" s="294" t="str">
        <f>IF($B328="","",INDEX(POA_GC_2025!$E:$E,MATCH($B328,POA_GC_2025!$A:$A,0)))</f>
        <v/>
      </c>
      <c r="L328" s="293" t="str">
        <f>IF($B328="","",INDEX(POA_GC_2025!$W:$W,MATCH($B328,POA_GC_2025!$A:$A,0)))</f>
        <v/>
      </c>
      <c r="M328" s="293" t="str">
        <f>IF($B328="","",INDEX(POA_GC_2025!$F:$F,MATCH($B328,POA_GC_2025!$A:$A,0)))</f>
        <v/>
      </c>
      <c r="N328" s="293" t="str">
        <f>IF($B328="","",INDEX(POA_GC_2025!$V:$V,MATCH($B328,POA_GC_2025!$A:$A,0)))</f>
        <v/>
      </c>
      <c r="O328" s="293" t="str">
        <f>IF($B328="","",INDEX(POA_GC_2025!$W:$W,MATCH($B328,POA_GC_2025!$A:$A,0)))</f>
        <v/>
      </c>
      <c r="P328" s="292" t="str">
        <f>IF($B328="","",INDEX(POA_GC_2025!$H:$H,MATCH($B328,POA_GC_2025!$A:$A,0)))</f>
        <v/>
      </c>
      <c r="Q328" s="292" t="str">
        <f>IF($B328="","",INDEX(POA_GC_2025!$I:$I,MATCH($B328,POA_GC_2025!$A:$A,0)))</f>
        <v/>
      </c>
      <c r="R328" s="292" t="str">
        <f>IF($B328="","",INDEX(POA_GC_2025!$J:$J,MATCH($B328,POA_GC_2025!$A:$A,0)))</f>
        <v/>
      </c>
      <c r="S328" s="292" t="str">
        <f>IF($B328="","",INDEX(POA_GC_2025!$K:$K,MATCH($B328,POA_GC_2025!$A:$A,0)))</f>
        <v/>
      </c>
      <c r="T328" s="292" t="str">
        <f>IF($B328="","",INDEX(POA_GC_2025!$L:$L,MATCH($B328,POA_GC_2025!$A:$A,0)))</f>
        <v/>
      </c>
      <c r="U328" s="299">
        <f t="shared" si="22"/>
        <v>0</v>
      </c>
      <c r="V328" s="299">
        <f t="shared" si="23"/>
        <v>0</v>
      </c>
      <c r="W328" s="187"/>
      <c r="X328" s="187"/>
      <c r="Y328" s="312"/>
      <c r="Z328" s="187"/>
      <c r="AA328" s="309"/>
      <c r="AB328" s="187"/>
      <c r="AC328" s="187"/>
      <c r="AD328" s="187"/>
      <c r="AE328" s="311" t="str">
        <f>IF($B328="","",INDEX([18]POA_GC_2025!$CK:$CK,MATCH($B328,[18]POA_GC_2025!$A:$A,0)))</f>
        <v/>
      </c>
      <c r="AF328" s="311" t="str">
        <f>IF($B328="","",INDEX([18]POA_GC_2025!$CL:$CL,MATCH($B328,[18]POA_GC_2025!$A:$A,0)))</f>
        <v/>
      </c>
      <c r="AG328" s="319" t="str">
        <f>IF($B328="","",INDEX([18]POA_GC_2025!$CM:$CM,MATCH($B328,[18]POA_GC_2025!$A:$A,0)))</f>
        <v/>
      </c>
      <c r="AH328" s="316" t="str">
        <f>IF($B328="","",INDEX([18]POA_GC_2025!$B:$B,MATCH($B328,[18]POA_GC_2025!$A:$A,0)))</f>
        <v/>
      </c>
    </row>
    <row r="329" spans="1:34">
      <c r="A329" s="291"/>
      <c r="B329" s="320"/>
      <c r="C329" s="257"/>
      <c r="D329" s="290"/>
      <c r="E329" s="257"/>
      <c r="F329" s="290"/>
      <c r="G329" s="257"/>
      <c r="H329" s="289" t="str">
        <f>IF($B329="","",INDEX(POA_GC_2025!$O:$O,MATCH($B329,POA_GC_2025!$A:$A,0)))</f>
        <v/>
      </c>
      <c r="I329" s="292" t="str">
        <f>IF($B329="","",INDEX(POA_GC_2025!$C:$C,MATCH($B329,POA_GC_2025!$A:$A,0)))</f>
        <v/>
      </c>
      <c r="J329" s="293" t="str">
        <f>IF($B329="","",INDEX(POA_GC_2025!$B:$B,MATCH($B329,POA_GC_2025!$A:$A,0)))</f>
        <v/>
      </c>
      <c r="K329" s="294" t="str">
        <f>IF($B329="","",INDEX(POA_GC_2025!$E:$E,MATCH($B329,POA_GC_2025!$A:$A,0)))</f>
        <v/>
      </c>
      <c r="L329" s="293" t="str">
        <f>IF($B329="","",INDEX(POA_GC_2025!$W:$W,MATCH($B329,POA_GC_2025!$A:$A,0)))</f>
        <v/>
      </c>
      <c r="M329" s="293" t="str">
        <f>IF($B329="","",INDEX(POA_GC_2025!$F:$F,MATCH($B329,POA_GC_2025!$A:$A,0)))</f>
        <v/>
      </c>
      <c r="N329" s="293" t="str">
        <f>IF($B329="","",INDEX(POA_GC_2025!$V:$V,MATCH($B329,POA_GC_2025!$A:$A,0)))</f>
        <v/>
      </c>
      <c r="O329" s="293" t="str">
        <f>IF($B329="","",INDEX(POA_GC_2025!$W:$W,MATCH($B329,POA_GC_2025!$A:$A,0)))</f>
        <v/>
      </c>
      <c r="P329" s="292" t="str">
        <f>IF($B329="","",INDEX(POA_GC_2025!$H:$H,MATCH($B329,POA_GC_2025!$A:$A,0)))</f>
        <v/>
      </c>
      <c r="Q329" s="292" t="str">
        <f>IF($B329="","",INDEX(POA_GC_2025!$I:$I,MATCH($B329,POA_GC_2025!$A:$A,0)))</f>
        <v/>
      </c>
      <c r="R329" s="292" t="str">
        <f>IF($B329="","",INDEX(POA_GC_2025!$J:$J,MATCH($B329,POA_GC_2025!$A:$A,0)))</f>
        <v/>
      </c>
      <c r="S329" s="292" t="str">
        <f>IF($B329="","",INDEX(POA_GC_2025!$K:$K,MATCH($B329,POA_GC_2025!$A:$A,0)))</f>
        <v/>
      </c>
      <c r="T329" s="292" t="str">
        <f>IF($B329="","",INDEX(POA_GC_2025!$L:$L,MATCH($B329,POA_GC_2025!$A:$A,0)))</f>
        <v/>
      </c>
      <c r="U329" s="299">
        <f t="shared" si="22"/>
        <v>0</v>
      </c>
      <c r="V329" s="299">
        <f t="shared" si="23"/>
        <v>0</v>
      </c>
      <c r="W329" s="187"/>
      <c r="X329" s="187"/>
      <c r="Y329" s="312"/>
      <c r="Z329" s="187"/>
      <c r="AA329" s="309"/>
      <c r="AB329" s="187"/>
      <c r="AC329" s="187"/>
      <c r="AD329" s="187"/>
      <c r="AE329" s="311" t="str">
        <f>IF($B329="","",INDEX([18]POA_GC_2025!$CK:$CK,MATCH($B329,[18]POA_GC_2025!$A:$A,0)))</f>
        <v/>
      </c>
      <c r="AF329" s="311" t="str">
        <f>IF($B329="","",INDEX([18]POA_GC_2025!$CL:$CL,MATCH($B329,[18]POA_GC_2025!$A:$A,0)))</f>
        <v/>
      </c>
      <c r="AG329" s="319" t="str">
        <f>IF($B329="","",INDEX([18]POA_GC_2025!$CM:$CM,MATCH($B329,[18]POA_GC_2025!$A:$A,0)))</f>
        <v/>
      </c>
      <c r="AH329" s="316" t="str">
        <f>IF($B329="","",INDEX([18]POA_GC_2025!$B:$B,MATCH($B329,[18]POA_GC_2025!$A:$A,0)))</f>
        <v/>
      </c>
    </row>
    <row r="330" spans="1:34">
      <c r="A330" s="291"/>
      <c r="B330" s="320"/>
      <c r="C330" s="257"/>
      <c r="D330" s="290"/>
      <c r="E330" s="257"/>
      <c r="F330" s="290"/>
      <c r="G330" s="257"/>
      <c r="H330" s="289" t="str">
        <f>IF($B330="","",INDEX(POA_GC_2025!$O:$O,MATCH($B330,POA_GC_2025!$A:$A,0)))</f>
        <v/>
      </c>
      <c r="I330" s="292" t="str">
        <f>IF($B330="","",INDEX(POA_GC_2025!$C:$C,MATCH($B330,POA_GC_2025!$A:$A,0)))</f>
        <v/>
      </c>
      <c r="J330" s="293" t="str">
        <f>IF($B330="","",INDEX(POA_GC_2025!$B:$B,MATCH($B330,POA_GC_2025!$A:$A,0)))</f>
        <v/>
      </c>
      <c r="K330" s="294" t="str">
        <f>IF($B330="","",INDEX(POA_GC_2025!$E:$E,MATCH($B330,POA_GC_2025!$A:$A,0)))</f>
        <v/>
      </c>
      <c r="L330" s="293" t="str">
        <f>IF($B330="","",INDEX(POA_GC_2025!$W:$W,MATCH($B330,POA_GC_2025!$A:$A,0)))</f>
        <v/>
      </c>
      <c r="M330" s="293" t="str">
        <f>IF($B330="","",INDEX(POA_GC_2025!$F:$F,MATCH($B330,POA_GC_2025!$A:$A,0)))</f>
        <v/>
      </c>
      <c r="N330" s="293" t="str">
        <f>IF($B330="","",INDEX(POA_GC_2025!$V:$V,MATCH($B330,POA_GC_2025!$A:$A,0)))</f>
        <v/>
      </c>
      <c r="O330" s="293" t="str">
        <f>IF($B330="","",INDEX(POA_GC_2025!$W:$W,MATCH($B330,POA_GC_2025!$A:$A,0)))</f>
        <v/>
      </c>
      <c r="P330" s="292" t="str">
        <f>IF($B330="","",INDEX(POA_GC_2025!$H:$H,MATCH($B330,POA_GC_2025!$A:$A,0)))</f>
        <v/>
      </c>
      <c r="Q330" s="292" t="str">
        <f>IF($B330="","",INDEX(POA_GC_2025!$I:$I,MATCH($B330,POA_GC_2025!$A:$A,0)))</f>
        <v/>
      </c>
      <c r="R330" s="292" t="str">
        <f>IF($B330="","",INDEX(POA_GC_2025!$J:$J,MATCH($B330,POA_GC_2025!$A:$A,0)))</f>
        <v/>
      </c>
      <c r="S330" s="292" t="str">
        <f>IF($B330="","",INDEX(POA_GC_2025!$K:$K,MATCH($B330,POA_GC_2025!$A:$A,0)))</f>
        <v/>
      </c>
      <c r="T330" s="292" t="str">
        <f>IF($B330="","",INDEX(POA_GC_2025!$L:$L,MATCH($B330,POA_GC_2025!$A:$A,0)))</f>
        <v/>
      </c>
      <c r="U330" s="299">
        <f t="shared" si="22"/>
        <v>0</v>
      </c>
      <c r="V330" s="299">
        <f t="shared" si="23"/>
        <v>0</v>
      </c>
      <c r="W330" s="187"/>
      <c r="X330" s="187"/>
      <c r="Y330" s="312"/>
      <c r="Z330" s="187"/>
      <c r="AA330" s="309"/>
      <c r="AB330" s="187"/>
      <c r="AC330" s="187"/>
      <c r="AD330" s="187"/>
      <c r="AE330" s="311" t="str">
        <f>IF($B330="","",INDEX([18]POA_GC_2025!$CK:$CK,MATCH($B330,[18]POA_GC_2025!$A:$A,0)))</f>
        <v/>
      </c>
      <c r="AF330" s="311" t="str">
        <f>IF($B330="","",INDEX([18]POA_GC_2025!$CL:$CL,MATCH($B330,[18]POA_GC_2025!$A:$A,0)))</f>
        <v/>
      </c>
      <c r="AG330" s="319" t="str">
        <f>IF($B330="","",INDEX([18]POA_GC_2025!$CM:$CM,MATCH($B330,[18]POA_GC_2025!$A:$A,0)))</f>
        <v/>
      </c>
      <c r="AH330" s="316" t="str">
        <f>IF($B330="","",INDEX([18]POA_GC_2025!$B:$B,MATCH($B330,[18]POA_GC_2025!$A:$A,0)))</f>
        <v/>
      </c>
    </row>
    <row r="331" spans="1:34">
      <c r="A331" s="291"/>
      <c r="B331" s="320"/>
      <c r="C331" s="257"/>
      <c r="D331" s="290"/>
      <c r="E331" s="257"/>
      <c r="F331" s="290"/>
      <c r="G331" s="257"/>
      <c r="H331" s="289" t="str">
        <f>IF($B331="","",INDEX(POA_GC_2025!$O:$O,MATCH($B331,POA_GC_2025!$A:$A,0)))</f>
        <v/>
      </c>
      <c r="I331" s="292" t="str">
        <f>IF($B331="","",INDEX(POA_GC_2025!$C:$C,MATCH($B331,POA_GC_2025!$A:$A,0)))</f>
        <v/>
      </c>
      <c r="J331" s="293" t="str">
        <f>IF($B331="","",INDEX(POA_GC_2025!$B:$B,MATCH($B331,POA_GC_2025!$A:$A,0)))</f>
        <v/>
      </c>
      <c r="K331" s="294" t="str">
        <f>IF($B331="","",INDEX(POA_GC_2025!$E:$E,MATCH($B331,POA_GC_2025!$A:$A,0)))</f>
        <v/>
      </c>
      <c r="L331" s="293" t="str">
        <f>IF($B331="","",INDEX(POA_GC_2025!$W:$W,MATCH($B331,POA_GC_2025!$A:$A,0)))</f>
        <v/>
      </c>
      <c r="M331" s="293" t="str">
        <f>IF($B331="","",INDEX(POA_GC_2025!$F:$F,MATCH($B331,POA_GC_2025!$A:$A,0)))</f>
        <v/>
      </c>
      <c r="N331" s="293" t="str">
        <f>IF($B331="","",INDEX(POA_GC_2025!$V:$V,MATCH($B331,POA_GC_2025!$A:$A,0)))</f>
        <v/>
      </c>
      <c r="O331" s="293" t="str">
        <f>IF($B331="","",INDEX(POA_GC_2025!$W:$W,MATCH($B331,POA_GC_2025!$A:$A,0)))</f>
        <v/>
      </c>
      <c r="P331" s="292" t="str">
        <f>IF($B331="","",INDEX(POA_GC_2025!$H:$H,MATCH($B331,POA_GC_2025!$A:$A,0)))</f>
        <v/>
      </c>
      <c r="Q331" s="292" t="str">
        <f>IF($B331="","",INDEX(POA_GC_2025!$I:$I,MATCH($B331,POA_GC_2025!$A:$A,0)))</f>
        <v/>
      </c>
      <c r="R331" s="292" t="str">
        <f>IF($B331="","",INDEX(POA_GC_2025!$J:$J,MATCH($B331,POA_GC_2025!$A:$A,0)))</f>
        <v/>
      </c>
      <c r="S331" s="292" t="str">
        <f>IF($B331="","",INDEX(POA_GC_2025!$K:$K,MATCH($B331,POA_GC_2025!$A:$A,0)))</f>
        <v/>
      </c>
      <c r="T331" s="292" t="str">
        <f>IF($B331="","",INDEX(POA_GC_2025!$L:$L,MATCH($B331,POA_GC_2025!$A:$A,0)))</f>
        <v/>
      </c>
      <c r="U331" s="299">
        <f t="shared" si="22"/>
        <v>0</v>
      </c>
      <c r="V331" s="299">
        <f t="shared" si="23"/>
        <v>0</v>
      </c>
      <c r="W331" s="187"/>
      <c r="X331" s="187"/>
      <c r="Y331" s="312"/>
      <c r="Z331" s="187"/>
      <c r="AA331" s="309"/>
      <c r="AB331" s="187"/>
      <c r="AC331" s="187"/>
      <c r="AD331" s="187"/>
      <c r="AE331" s="311" t="str">
        <f>IF($B331="","",INDEX([18]POA_GC_2025!$CK:$CK,MATCH($B331,[18]POA_GC_2025!$A:$A,0)))</f>
        <v/>
      </c>
      <c r="AF331" s="311" t="str">
        <f>IF($B331="","",INDEX([18]POA_GC_2025!$CL:$CL,MATCH($B331,[18]POA_GC_2025!$A:$A,0)))</f>
        <v/>
      </c>
      <c r="AG331" s="319" t="str">
        <f>IF($B331="","",INDEX([18]POA_GC_2025!$CM:$CM,MATCH($B331,[18]POA_GC_2025!$A:$A,0)))</f>
        <v/>
      </c>
      <c r="AH331" s="316" t="str">
        <f>IF($B331="","",INDEX([18]POA_GC_2025!$B:$B,MATCH($B331,[18]POA_GC_2025!$A:$A,0)))</f>
        <v/>
      </c>
    </row>
    <row r="332" spans="1:34">
      <c r="A332" s="291"/>
      <c r="B332" s="320"/>
      <c r="C332" s="257"/>
      <c r="D332" s="290"/>
      <c r="E332" s="257"/>
      <c r="F332" s="290"/>
      <c r="G332" s="257"/>
      <c r="H332" s="289" t="str">
        <f>IF($B332="","",INDEX(POA_GC_2025!$O:$O,MATCH($B332,POA_GC_2025!$A:$A,0)))</f>
        <v/>
      </c>
      <c r="I332" s="292" t="str">
        <f>IF($B332="","",INDEX(POA_GC_2025!$C:$C,MATCH($B332,POA_GC_2025!$A:$A,0)))</f>
        <v/>
      </c>
      <c r="J332" s="293" t="str">
        <f>IF($B332="","",INDEX(POA_GC_2025!$B:$B,MATCH($B332,POA_GC_2025!$A:$A,0)))</f>
        <v/>
      </c>
      <c r="K332" s="294" t="str">
        <f>IF($B332="","",INDEX(POA_GC_2025!$E:$E,MATCH($B332,POA_GC_2025!$A:$A,0)))</f>
        <v/>
      </c>
      <c r="L332" s="293" t="str">
        <f>IF($B332="","",INDEX(POA_GC_2025!$W:$W,MATCH($B332,POA_GC_2025!$A:$A,0)))</f>
        <v/>
      </c>
      <c r="M332" s="293" t="str">
        <f>IF($B332="","",INDEX(POA_GC_2025!$F:$F,MATCH($B332,POA_GC_2025!$A:$A,0)))</f>
        <v/>
      </c>
      <c r="N332" s="293" t="str">
        <f>IF($B332="","",INDEX(POA_GC_2025!$V:$V,MATCH($B332,POA_GC_2025!$A:$A,0)))</f>
        <v/>
      </c>
      <c r="O332" s="293" t="str">
        <f>IF($B332="","",INDEX(POA_GC_2025!$W:$W,MATCH($B332,POA_GC_2025!$A:$A,0)))</f>
        <v/>
      </c>
      <c r="P332" s="292" t="str">
        <f>IF($B332="","",INDEX(POA_GC_2025!$H:$H,MATCH($B332,POA_GC_2025!$A:$A,0)))</f>
        <v/>
      </c>
      <c r="Q332" s="292" t="str">
        <f>IF($B332="","",INDEX(POA_GC_2025!$I:$I,MATCH($B332,POA_GC_2025!$A:$A,0)))</f>
        <v/>
      </c>
      <c r="R332" s="292" t="str">
        <f>IF($B332="","",INDEX(POA_GC_2025!$J:$J,MATCH($B332,POA_GC_2025!$A:$A,0)))</f>
        <v/>
      </c>
      <c r="S332" s="292" t="str">
        <f>IF($B332="","",INDEX(POA_GC_2025!$K:$K,MATCH($B332,POA_GC_2025!$A:$A,0)))</f>
        <v/>
      </c>
      <c r="T332" s="292" t="str">
        <f>IF($B332="","",INDEX(POA_GC_2025!$L:$L,MATCH($B332,POA_GC_2025!$A:$A,0)))</f>
        <v/>
      </c>
      <c r="U332" s="299">
        <f t="shared" si="22"/>
        <v>0</v>
      </c>
      <c r="V332" s="299">
        <f t="shared" si="23"/>
        <v>0</v>
      </c>
      <c r="W332" s="187"/>
      <c r="X332" s="187"/>
      <c r="Y332" s="312"/>
      <c r="Z332" s="187"/>
      <c r="AA332" s="309"/>
      <c r="AB332" s="187"/>
      <c r="AC332" s="187"/>
      <c r="AD332" s="187"/>
      <c r="AE332" s="311" t="str">
        <f>IF($B332="","",INDEX([18]POA_GC_2025!$CK:$CK,MATCH($B332,[18]POA_GC_2025!$A:$A,0)))</f>
        <v/>
      </c>
      <c r="AF332" s="311" t="str">
        <f>IF($B332="","",INDEX([18]POA_GC_2025!$CL:$CL,MATCH($B332,[18]POA_GC_2025!$A:$A,0)))</f>
        <v/>
      </c>
      <c r="AG332" s="319" t="str">
        <f>IF($B332="","",INDEX([18]POA_GC_2025!$CM:$CM,MATCH($B332,[18]POA_GC_2025!$A:$A,0)))</f>
        <v/>
      </c>
      <c r="AH332" s="316" t="str">
        <f>IF($B332="","",INDEX([18]POA_GC_2025!$B:$B,MATCH($B332,[18]POA_GC_2025!$A:$A,0)))</f>
        <v/>
      </c>
    </row>
    <row r="333" spans="1:34">
      <c r="A333" s="291"/>
      <c r="B333" s="320"/>
      <c r="C333" s="257"/>
      <c r="D333" s="290"/>
      <c r="E333" s="257"/>
      <c r="F333" s="290"/>
      <c r="G333" s="257"/>
      <c r="H333" s="289" t="str">
        <f>IF($B333="","",INDEX(POA_GC_2025!$O:$O,MATCH($B333,POA_GC_2025!$A:$A,0)))</f>
        <v/>
      </c>
      <c r="I333" s="292" t="str">
        <f>IF($B333="","",INDEX(POA_GC_2025!$C:$C,MATCH($B333,POA_GC_2025!$A:$A,0)))</f>
        <v/>
      </c>
      <c r="J333" s="293" t="str">
        <f>IF($B333="","",INDEX(POA_GC_2025!$B:$B,MATCH($B333,POA_GC_2025!$A:$A,0)))</f>
        <v/>
      </c>
      <c r="K333" s="294" t="str">
        <f>IF($B333="","",INDEX(POA_GC_2025!$E:$E,MATCH($B333,POA_GC_2025!$A:$A,0)))</f>
        <v/>
      </c>
      <c r="L333" s="293" t="str">
        <f>IF($B333="","",INDEX(POA_GC_2025!$W:$W,MATCH($B333,POA_GC_2025!$A:$A,0)))</f>
        <v/>
      </c>
      <c r="M333" s="293" t="str">
        <f>IF($B333="","",INDEX(POA_GC_2025!$F:$F,MATCH($B333,POA_GC_2025!$A:$A,0)))</f>
        <v/>
      </c>
      <c r="N333" s="293" t="str">
        <f>IF($B333="","",INDEX(POA_GC_2025!$V:$V,MATCH($B333,POA_GC_2025!$A:$A,0)))</f>
        <v/>
      </c>
      <c r="O333" s="293" t="str">
        <f>IF($B333="","",INDEX(POA_GC_2025!$W:$W,MATCH($B333,POA_GC_2025!$A:$A,0)))</f>
        <v/>
      </c>
      <c r="P333" s="292" t="str">
        <f>IF($B333="","",INDEX(POA_GC_2025!$H:$H,MATCH($B333,POA_GC_2025!$A:$A,0)))</f>
        <v/>
      </c>
      <c r="Q333" s="292" t="str">
        <f>IF($B333="","",INDEX(POA_GC_2025!$I:$I,MATCH($B333,POA_GC_2025!$A:$A,0)))</f>
        <v/>
      </c>
      <c r="R333" s="292" t="str">
        <f>IF($B333="","",INDEX(POA_GC_2025!$J:$J,MATCH($B333,POA_GC_2025!$A:$A,0)))</f>
        <v/>
      </c>
      <c r="S333" s="292" t="str">
        <f>IF($B333="","",INDEX(POA_GC_2025!$K:$K,MATCH($B333,POA_GC_2025!$A:$A,0)))</f>
        <v/>
      </c>
      <c r="T333" s="292" t="str">
        <f>IF($B333="","",INDEX(POA_GC_2025!$L:$L,MATCH($B333,POA_GC_2025!$A:$A,0)))</f>
        <v/>
      </c>
      <c r="U333" s="299">
        <f t="shared" si="22"/>
        <v>0</v>
      </c>
      <c r="V333" s="299">
        <f t="shared" si="23"/>
        <v>0</v>
      </c>
      <c r="W333" s="187"/>
      <c r="X333" s="187"/>
      <c r="Y333" s="312"/>
      <c r="Z333" s="187"/>
      <c r="AA333" s="309"/>
      <c r="AB333" s="187"/>
      <c r="AC333" s="187"/>
      <c r="AD333" s="187"/>
      <c r="AE333" s="311" t="str">
        <f>IF($B333="","",INDEX([18]POA_GC_2025!$CK:$CK,MATCH($B333,[18]POA_GC_2025!$A:$A,0)))</f>
        <v/>
      </c>
      <c r="AF333" s="311" t="str">
        <f>IF($B333="","",INDEX([18]POA_GC_2025!$CL:$CL,MATCH($B333,[18]POA_GC_2025!$A:$A,0)))</f>
        <v/>
      </c>
      <c r="AG333" s="319" t="str">
        <f>IF($B333="","",INDEX([18]POA_GC_2025!$CM:$CM,MATCH($B333,[18]POA_GC_2025!$A:$A,0)))</f>
        <v/>
      </c>
      <c r="AH333" s="316" t="str">
        <f>IF($B333="","",INDEX([18]POA_GC_2025!$B:$B,MATCH($B333,[18]POA_GC_2025!$A:$A,0)))</f>
        <v/>
      </c>
    </row>
    <row r="334" spans="1:34">
      <c r="A334" s="291"/>
      <c r="B334" s="320"/>
      <c r="C334" s="257"/>
      <c r="D334" s="290"/>
      <c r="E334" s="257"/>
      <c r="F334" s="290"/>
      <c r="G334" s="257"/>
      <c r="H334" s="289" t="str">
        <f>IF($B334="","",INDEX(POA_GC_2025!$O:$O,MATCH($B334,POA_GC_2025!$A:$A,0)))</f>
        <v/>
      </c>
      <c r="I334" s="292" t="str">
        <f>IF($B334="","",INDEX(POA_GC_2025!$C:$C,MATCH($B334,POA_GC_2025!$A:$A,0)))</f>
        <v/>
      </c>
      <c r="J334" s="293" t="str">
        <f>IF($B334="","",INDEX(POA_GC_2025!$B:$B,MATCH($B334,POA_GC_2025!$A:$A,0)))</f>
        <v/>
      </c>
      <c r="K334" s="294" t="str">
        <f>IF($B334="","",INDEX(POA_GC_2025!$E:$E,MATCH($B334,POA_GC_2025!$A:$A,0)))</f>
        <v/>
      </c>
      <c r="L334" s="293" t="str">
        <f>IF($B334="","",INDEX(POA_GC_2025!$W:$W,MATCH($B334,POA_GC_2025!$A:$A,0)))</f>
        <v/>
      </c>
      <c r="M334" s="293" t="str">
        <f>IF($B334="","",INDEX(POA_GC_2025!$F:$F,MATCH($B334,POA_GC_2025!$A:$A,0)))</f>
        <v/>
      </c>
      <c r="N334" s="293" t="str">
        <f>IF($B334="","",INDEX(POA_GC_2025!$V:$V,MATCH($B334,POA_GC_2025!$A:$A,0)))</f>
        <v/>
      </c>
      <c r="O334" s="293" t="str">
        <f>IF($B334="","",INDEX(POA_GC_2025!$W:$W,MATCH($B334,POA_GC_2025!$A:$A,0)))</f>
        <v/>
      </c>
      <c r="P334" s="292" t="str">
        <f>IF($B334="","",INDEX(POA_GC_2025!$H:$H,MATCH($B334,POA_GC_2025!$A:$A,0)))</f>
        <v/>
      </c>
      <c r="Q334" s="292" t="str">
        <f>IF($B334="","",INDEX(POA_GC_2025!$I:$I,MATCH($B334,POA_GC_2025!$A:$A,0)))</f>
        <v/>
      </c>
      <c r="R334" s="292" t="str">
        <f>IF($B334="","",INDEX(POA_GC_2025!$J:$J,MATCH($B334,POA_GC_2025!$A:$A,0)))</f>
        <v/>
      </c>
      <c r="S334" s="292" t="str">
        <f>IF($B334="","",INDEX(POA_GC_2025!$K:$K,MATCH($B334,POA_GC_2025!$A:$A,0)))</f>
        <v/>
      </c>
      <c r="T334" s="292" t="str">
        <f>IF($B334="","",INDEX(POA_GC_2025!$L:$L,MATCH($B334,POA_GC_2025!$A:$A,0)))</f>
        <v/>
      </c>
      <c r="U334" s="299">
        <f t="shared" si="22"/>
        <v>0</v>
      </c>
      <c r="V334" s="299">
        <f t="shared" si="23"/>
        <v>0</v>
      </c>
      <c r="W334" s="187"/>
      <c r="X334" s="187"/>
      <c r="Y334" s="312"/>
      <c r="Z334" s="187"/>
      <c r="AA334" s="309"/>
      <c r="AB334" s="187"/>
      <c r="AC334" s="187"/>
      <c r="AD334" s="187"/>
      <c r="AE334" s="311" t="str">
        <f>IF($B334="","",INDEX([18]POA_GC_2025!$CK:$CK,MATCH($B334,[18]POA_GC_2025!$A:$A,0)))</f>
        <v/>
      </c>
      <c r="AF334" s="311" t="str">
        <f>IF($B334="","",INDEX([18]POA_GC_2025!$CL:$CL,MATCH($B334,[18]POA_GC_2025!$A:$A,0)))</f>
        <v/>
      </c>
      <c r="AG334" s="319" t="str">
        <f>IF($B334="","",INDEX([18]POA_GC_2025!$CM:$CM,MATCH($B334,[18]POA_GC_2025!$A:$A,0)))</f>
        <v/>
      </c>
      <c r="AH334" s="316" t="str">
        <f>IF($B334="","",INDEX([18]POA_GC_2025!$B:$B,MATCH($B334,[18]POA_GC_2025!$A:$A,0)))</f>
        <v/>
      </c>
    </row>
    <row r="335" spans="1:34">
      <c r="A335" s="291"/>
      <c r="B335" s="320"/>
      <c r="C335" s="257"/>
      <c r="D335" s="290"/>
      <c r="E335" s="257"/>
      <c r="F335" s="290"/>
      <c r="G335" s="257"/>
      <c r="H335" s="289" t="str">
        <f>IF($B335="","",INDEX(POA_GC_2025!$O:$O,MATCH($B335,POA_GC_2025!$A:$A,0)))</f>
        <v/>
      </c>
      <c r="I335" s="292" t="str">
        <f>IF($B335="","",INDEX(POA_GC_2025!$C:$C,MATCH($B335,POA_GC_2025!$A:$A,0)))</f>
        <v/>
      </c>
      <c r="J335" s="293" t="str">
        <f>IF($B335="","",INDEX(POA_GC_2025!$B:$B,MATCH($B335,POA_GC_2025!$A:$A,0)))</f>
        <v/>
      </c>
      <c r="K335" s="294" t="str">
        <f>IF($B335="","",INDEX(POA_GC_2025!$E:$E,MATCH($B335,POA_GC_2025!$A:$A,0)))</f>
        <v/>
      </c>
      <c r="L335" s="293" t="str">
        <f>IF($B335="","",INDEX(POA_GC_2025!$W:$W,MATCH($B335,POA_GC_2025!$A:$A,0)))</f>
        <v/>
      </c>
      <c r="M335" s="293" t="str">
        <f>IF($B335="","",INDEX(POA_GC_2025!$F:$F,MATCH($B335,POA_GC_2025!$A:$A,0)))</f>
        <v/>
      </c>
      <c r="N335" s="293" t="str">
        <f>IF($B335="","",INDEX(POA_GC_2025!$V:$V,MATCH($B335,POA_GC_2025!$A:$A,0)))</f>
        <v/>
      </c>
      <c r="O335" s="293" t="str">
        <f>IF($B335="","",INDEX(POA_GC_2025!$W:$W,MATCH($B335,POA_GC_2025!$A:$A,0)))</f>
        <v/>
      </c>
      <c r="P335" s="292" t="str">
        <f>IF($B335="","",INDEX(POA_GC_2025!$H:$H,MATCH($B335,POA_GC_2025!$A:$A,0)))</f>
        <v/>
      </c>
      <c r="Q335" s="292" t="str">
        <f>IF($B335="","",INDEX(POA_GC_2025!$I:$I,MATCH($B335,POA_GC_2025!$A:$A,0)))</f>
        <v/>
      </c>
      <c r="R335" s="292" t="str">
        <f>IF($B335="","",INDEX(POA_GC_2025!$J:$J,MATCH($B335,POA_GC_2025!$A:$A,0)))</f>
        <v/>
      </c>
      <c r="S335" s="292" t="str">
        <f>IF($B335="","",INDEX(POA_GC_2025!$K:$K,MATCH($B335,POA_GC_2025!$A:$A,0)))</f>
        <v/>
      </c>
      <c r="T335" s="292" t="str">
        <f>IF($B335="","",INDEX(POA_GC_2025!$L:$L,MATCH($B335,POA_GC_2025!$A:$A,0)))</f>
        <v/>
      </c>
      <c r="U335" s="299">
        <f t="shared" si="22"/>
        <v>0</v>
      </c>
      <c r="V335" s="299">
        <f t="shared" si="23"/>
        <v>0</v>
      </c>
      <c r="W335" s="187"/>
      <c r="X335" s="187"/>
      <c r="Y335" s="312"/>
      <c r="Z335" s="187"/>
      <c r="AA335" s="309"/>
      <c r="AB335" s="187"/>
      <c r="AC335" s="187"/>
      <c r="AD335" s="187"/>
      <c r="AE335" s="311" t="str">
        <f>IF($B335="","",INDEX([18]POA_GC_2025!$CK:$CK,MATCH($B335,[18]POA_GC_2025!$A:$A,0)))</f>
        <v/>
      </c>
      <c r="AF335" s="311" t="str">
        <f>IF($B335="","",INDEX([18]POA_GC_2025!$CL:$CL,MATCH($B335,[18]POA_GC_2025!$A:$A,0)))</f>
        <v/>
      </c>
      <c r="AG335" s="319" t="str">
        <f>IF($B335="","",INDEX([18]POA_GC_2025!$CM:$CM,MATCH($B335,[18]POA_GC_2025!$A:$A,0)))</f>
        <v/>
      </c>
      <c r="AH335" s="316" t="str">
        <f>IF($B335="","",INDEX([18]POA_GC_2025!$B:$B,MATCH($B335,[18]POA_GC_2025!$A:$A,0)))</f>
        <v/>
      </c>
    </row>
    <row r="336" spans="1:34">
      <c r="H336" s="289" t="str">
        <f>IF($B336="","",INDEX(POA_GC_2025!$O:$O,MATCH($B336,POA_GC_2025!$A:$A,0)))</f>
        <v/>
      </c>
      <c r="I336" s="292" t="str">
        <f>IF($B336="","",INDEX(POA_GC_2025!$C:$C,MATCH($B336,POA_GC_2025!$A:$A,0)))</f>
        <v/>
      </c>
      <c r="J336" s="293" t="str">
        <f>IF($B336="","",INDEX(POA_GC_2025!$B:$B,MATCH($B336,POA_GC_2025!$A:$A,0)))</f>
        <v/>
      </c>
      <c r="K336" s="294" t="str">
        <f>IF($B336="","",INDEX(POA_GC_2025!$E:$E,MATCH($B336,POA_GC_2025!$A:$A,0)))</f>
        <v/>
      </c>
      <c r="L336" s="293" t="str">
        <f>IF($B336="","",INDEX(POA_GC_2025!$W:$W,MATCH($B336,POA_GC_2025!$A:$A,0)))</f>
        <v/>
      </c>
      <c r="M336" s="293" t="str">
        <f>IF($B336="","",INDEX(POA_GC_2025!$F:$F,MATCH($B336,POA_GC_2025!$A:$A,0)))</f>
        <v/>
      </c>
      <c r="N336" s="293" t="str">
        <f>IF($B336="","",INDEX(POA_GC_2025!$V:$V,MATCH($B336,POA_GC_2025!$A:$A,0)))</f>
        <v/>
      </c>
      <c r="O336" s="293" t="str">
        <f>IF($B336="","",INDEX(POA_GC_2025!$W:$W,MATCH($B336,POA_GC_2025!$A:$A,0)))</f>
        <v/>
      </c>
      <c r="P336" s="292" t="str">
        <f>IF($B336="","",INDEX(POA_GC_2025!$H:$H,MATCH($B336,POA_GC_2025!$A:$A,0)))</f>
        <v/>
      </c>
      <c r="Q336" s="292" t="str">
        <f>IF($B336="","",INDEX(POA_GC_2025!$I:$I,MATCH($B336,POA_GC_2025!$A:$A,0)))</f>
        <v/>
      </c>
      <c r="R336" s="292" t="str">
        <f>IF($B336="","",INDEX(POA_GC_2025!$J:$J,MATCH($B336,POA_GC_2025!$A:$A,0)))</f>
        <v/>
      </c>
      <c r="S336" s="292" t="str">
        <f>IF($B336="","",INDEX(POA_GC_2025!$K:$K,MATCH($B336,POA_GC_2025!$A:$A,0)))</f>
        <v/>
      </c>
      <c r="T336" s="292" t="str">
        <f>IF($B336="","",INDEX(POA_GC_2025!$L:$L,MATCH($B336,POA_GC_2025!$A:$A,0)))</f>
        <v/>
      </c>
      <c r="U336" s="299">
        <f t="shared" si="22"/>
        <v>0</v>
      </c>
      <c r="V336" s="299">
        <f t="shared" si="23"/>
        <v>0</v>
      </c>
      <c r="W336" s="323"/>
      <c r="X336" s="187"/>
      <c r="AE336" s="311" t="str">
        <f>IF($B336="","",INDEX([18]POA_GC_2025!$CK:$CK,MATCH($B336,[18]POA_GC_2025!$A:$A,0)))</f>
        <v/>
      </c>
      <c r="AF336" s="311" t="str">
        <f>IF($B336="","",INDEX([18]POA_GC_2025!$CL:$CL,MATCH($B336,[18]POA_GC_2025!$A:$A,0)))</f>
        <v/>
      </c>
      <c r="AG336" s="319" t="str">
        <f>IF($B336="","",INDEX([18]POA_GC_2025!$CM:$CM,MATCH($B336,[18]POA_GC_2025!$A:$A,0)))</f>
        <v/>
      </c>
      <c r="AH336" s="316" t="str">
        <f>IF($B336="","",INDEX([18]POA_GC_2025!$B:$B,MATCH($B336,[18]POA_GC_2025!$A:$A,0)))</f>
        <v/>
      </c>
    </row>
    <row r="337" spans="8:34">
      <c r="H337" s="289" t="str">
        <f>IF($B337="","",INDEX(POA_GC_2025!$O:$O,MATCH($B337,POA_GC_2025!$A:$A,0)))</f>
        <v/>
      </c>
      <c r="I337" s="292" t="str">
        <f>IF($B337="","",INDEX(POA_GC_2025!$C:$C,MATCH($B337,POA_GC_2025!$A:$A,0)))</f>
        <v/>
      </c>
      <c r="J337" s="293" t="str">
        <f>IF($B337="","",INDEX(POA_GC_2025!$B:$B,MATCH($B337,POA_GC_2025!$A:$A,0)))</f>
        <v/>
      </c>
      <c r="K337" s="294" t="str">
        <f>IF($B337="","",INDEX(POA_GC_2025!$E:$E,MATCH($B337,POA_GC_2025!$A:$A,0)))</f>
        <v/>
      </c>
      <c r="L337" s="293" t="str">
        <f>IF($B337="","",INDEX(POA_GC_2025!$W:$W,MATCH($B337,POA_GC_2025!$A:$A,0)))</f>
        <v/>
      </c>
      <c r="M337" s="293" t="str">
        <f>IF($B337="","",INDEX(POA_GC_2025!$F:$F,MATCH($B337,POA_GC_2025!$A:$A,0)))</f>
        <v/>
      </c>
      <c r="N337" s="293" t="str">
        <f>IF($B337="","",INDEX(POA_GC_2025!$V:$V,MATCH($B337,POA_GC_2025!$A:$A,0)))</f>
        <v/>
      </c>
      <c r="O337" s="293" t="str">
        <f>IF($B337="","",INDEX(POA_GC_2025!$W:$W,MATCH($B337,POA_GC_2025!$A:$A,0)))</f>
        <v/>
      </c>
      <c r="P337" s="292" t="str">
        <f>IF($B337="","",INDEX(POA_GC_2025!$H:$H,MATCH($B337,POA_GC_2025!$A:$A,0)))</f>
        <v/>
      </c>
      <c r="Q337" s="292" t="str">
        <f>IF($B337="","",INDEX(POA_GC_2025!$I:$I,MATCH($B337,POA_GC_2025!$A:$A,0)))</f>
        <v/>
      </c>
      <c r="R337" s="292" t="str">
        <f>IF($B337="","",INDEX(POA_GC_2025!$J:$J,MATCH($B337,POA_GC_2025!$A:$A,0)))</f>
        <v/>
      </c>
      <c r="S337" s="292" t="str">
        <f>IF($B337="","",INDEX(POA_GC_2025!$K:$K,MATCH($B337,POA_GC_2025!$A:$A,0)))</f>
        <v/>
      </c>
      <c r="T337" s="292" t="str">
        <f>IF($B337="","",INDEX(POA_GC_2025!$L:$L,MATCH($B337,POA_GC_2025!$A:$A,0)))</f>
        <v/>
      </c>
      <c r="U337" s="299">
        <f t="shared" si="22"/>
        <v>0</v>
      </c>
      <c r="V337" s="299">
        <f t="shared" si="23"/>
        <v>0</v>
      </c>
      <c r="W337" s="323"/>
      <c r="X337" s="187"/>
      <c r="AE337" s="311" t="str">
        <f>IF($B337="","",INDEX([18]POA_GC_2025!$CK:$CK,MATCH($B337,[18]POA_GC_2025!$A:$A,0)))</f>
        <v/>
      </c>
      <c r="AF337" s="311" t="str">
        <f>IF($B337="","",INDEX([18]POA_GC_2025!$CL:$CL,MATCH($B337,[18]POA_GC_2025!$A:$A,0)))</f>
        <v/>
      </c>
      <c r="AG337" s="319" t="str">
        <f>IF($B337="","",INDEX([18]POA_GC_2025!$CM:$CM,MATCH($B337,[18]POA_GC_2025!$A:$A,0)))</f>
        <v/>
      </c>
      <c r="AH337" s="316" t="str">
        <f>IF($B337="","",INDEX([18]POA_GC_2025!$B:$B,MATCH($B337,[18]POA_GC_2025!$A:$A,0)))</f>
        <v/>
      </c>
    </row>
    <row r="338" spans="8:34">
      <c r="H338" s="289" t="str">
        <f>IF($B338="","",INDEX(POA_GC_2025!$O:$O,MATCH($B338,POA_GC_2025!$A:$A,0)))</f>
        <v/>
      </c>
      <c r="I338" s="292" t="str">
        <f>IF($B338="","",INDEX(POA_GC_2025!$C:$C,MATCH($B338,POA_GC_2025!$A:$A,0)))</f>
        <v/>
      </c>
      <c r="J338" s="293" t="str">
        <f>IF($B338="","",INDEX(POA_GC_2025!$B:$B,MATCH($B338,POA_GC_2025!$A:$A,0)))</f>
        <v/>
      </c>
      <c r="K338" s="294" t="str">
        <f>IF($B338="","",INDEX(POA_GC_2025!$E:$E,MATCH($B338,POA_GC_2025!$A:$A,0)))</f>
        <v/>
      </c>
      <c r="L338" s="293" t="str">
        <f>IF($B338="","",INDEX(POA_GC_2025!$W:$W,MATCH($B338,POA_GC_2025!$A:$A,0)))</f>
        <v/>
      </c>
      <c r="M338" s="293" t="str">
        <f>IF($B338="","",INDEX(POA_GC_2025!$F:$F,MATCH($B338,POA_GC_2025!$A:$A,0)))</f>
        <v/>
      </c>
      <c r="N338" s="293" t="str">
        <f>IF($B338="","",INDEX(POA_GC_2025!$V:$V,MATCH($B338,POA_GC_2025!$A:$A,0)))</f>
        <v/>
      </c>
      <c r="O338" s="293" t="str">
        <f>IF($B338="","",INDEX(POA_GC_2025!$W:$W,MATCH($B338,POA_GC_2025!$A:$A,0)))</f>
        <v/>
      </c>
      <c r="P338" s="292" t="str">
        <f>IF($B338="","",INDEX(POA_GC_2025!$H:$H,MATCH($B338,POA_GC_2025!$A:$A,0)))</f>
        <v/>
      </c>
      <c r="Q338" s="292" t="str">
        <f>IF($B338="","",INDEX(POA_GC_2025!$I:$I,MATCH($B338,POA_GC_2025!$A:$A,0)))</f>
        <v/>
      </c>
      <c r="R338" s="292" t="str">
        <f>IF($B338="","",INDEX(POA_GC_2025!$J:$J,MATCH($B338,POA_GC_2025!$A:$A,0)))</f>
        <v/>
      </c>
      <c r="S338" s="292" t="str">
        <f>IF($B338="","",INDEX(POA_GC_2025!$K:$K,MATCH($B338,POA_GC_2025!$A:$A,0)))</f>
        <v/>
      </c>
      <c r="T338" s="292" t="str">
        <f>IF($B338="","",INDEX(POA_GC_2025!$L:$L,MATCH($B338,POA_GC_2025!$A:$A,0)))</f>
        <v/>
      </c>
      <c r="U338" s="299">
        <f t="shared" si="22"/>
        <v>0</v>
      </c>
      <c r="V338" s="299">
        <f t="shared" si="23"/>
        <v>0</v>
      </c>
      <c r="X338" s="187"/>
      <c r="AE338" s="311" t="str">
        <f>IF($B338="","",INDEX([18]POA_GC_2025!$CK:$CK,MATCH($B338,[18]POA_GC_2025!$A:$A,0)))</f>
        <v/>
      </c>
      <c r="AF338" s="311" t="str">
        <f>IF($B338="","",INDEX([18]POA_GC_2025!$CL:$CL,MATCH($B338,[18]POA_GC_2025!$A:$A,0)))</f>
        <v/>
      </c>
      <c r="AG338" s="319" t="str">
        <f>IF($B338="","",INDEX([18]POA_GC_2025!$CM:$CM,MATCH($B338,[18]POA_GC_2025!$A:$A,0)))</f>
        <v/>
      </c>
      <c r="AH338" s="316" t="str">
        <f>IF($B338="","",INDEX([18]POA_GC_2025!$B:$B,MATCH($B338,[18]POA_GC_2025!$A:$A,0)))</f>
        <v/>
      </c>
    </row>
    <row r="339" spans="8:34">
      <c r="H339" s="289" t="str">
        <f>IF($B339="","",INDEX(POA_GC_2025!$O:$O,MATCH($B339,POA_GC_2025!$A:$A,0)))</f>
        <v/>
      </c>
      <c r="I339" s="292" t="str">
        <f>IF($B339="","",INDEX(POA_GC_2025!$C:$C,MATCH($B339,POA_GC_2025!$A:$A,0)))</f>
        <v/>
      </c>
      <c r="J339" s="293" t="str">
        <f>IF($B339="","",INDEX(POA_GC_2025!$B:$B,MATCH($B339,POA_GC_2025!$A:$A,0)))</f>
        <v/>
      </c>
      <c r="K339" s="294" t="str">
        <f>IF($B339="","",INDEX(POA_GC_2025!$E:$E,MATCH($B339,POA_GC_2025!$A:$A,0)))</f>
        <v/>
      </c>
      <c r="L339" s="293" t="str">
        <f>IF($B339="","",INDEX(POA_GC_2025!$W:$W,MATCH($B339,POA_GC_2025!$A:$A,0)))</f>
        <v/>
      </c>
      <c r="M339" s="293" t="str">
        <f>IF($B339="","",INDEX(POA_GC_2025!$F:$F,MATCH($B339,POA_GC_2025!$A:$A,0)))</f>
        <v/>
      </c>
      <c r="N339" s="293" t="str">
        <f>IF($B339="","",INDEX(POA_GC_2025!$V:$V,MATCH($B339,POA_GC_2025!$A:$A,0)))</f>
        <v/>
      </c>
      <c r="O339" s="293" t="str">
        <f>IF($B339="","",INDEX(POA_GC_2025!$W:$W,MATCH($B339,POA_GC_2025!$A:$A,0)))</f>
        <v/>
      </c>
      <c r="P339" s="292" t="str">
        <f>IF($B339="","",INDEX(POA_GC_2025!$H:$H,MATCH($B339,POA_GC_2025!$A:$A,0)))</f>
        <v/>
      </c>
      <c r="Q339" s="292" t="str">
        <f>IF($B339="","",INDEX(POA_GC_2025!$I:$I,MATCH($B339,POA_GC_2025!$A:$A,0)))</f>
        <v/>
      </c>
      <c r="R339" s="292" t="str">
        <f>IF($B339="","",INDEX(POA_GC_2025!$J:$J,MATCH($B339,POA_GC_2025!$A:$A,0)))</f>
        <v/>
      </c>
      <c r="S339" s="292" t="str">
        <f>IF($B339="","",INDEX(POA_GC_2025!$K:$K,MATCH($B339,POA_GC_2025!$A:$A,0)))</f>
        <v/>
      </c>
      <c r="T339" s="292" t="str">
        <f>IF($B339="","",INDEX(POA_GC_2025!$L:$L,MATCH($B339,POA_GC_2025!$A:$A,0)))</f>
        <v/>
      </c>
      <c r="U339" s="299">
        <f t="shared" si="22"/>
        <v>0</v>
      </c>
      <c r="V339" s="299">
        <f t="shared" si="23"/>
        <v>0</v>
      </c>
      <c r="X339" s="187"/>
      <c r="AE339" s="311" t="str">
        <f>IF($B339="","",INDEX([18]POA_GC_2025!$CK:$CK,MATCH($B339,[18]POA_GC_2025!$A:$A,0)))</f>
        <v/>
      </c>
      <c r="AF339" s="311" t="str">
        <f>IF($B339="","",INDEX([18]POA_GC_2025!$CL:$CL,MATCH($B339,[18]POA_GC_2025!$A:$A,0)))</f>
        <v/>
      </c>
      <c r="AG339" s="319" t="str">
        <f>IF($B339="","",INDEX([18]POA_GC_2025!$CM:$CM,MATCH($B339,[18]POA_GC_2025!$A:$A,0)))</f>
        <v/>
      </c>
      <c r="AH339" s="316" t="str">
        <f>IF($B339="","",INDEX([18]POA_GC_2025!$B:$B,MATCH($B339,[18]POA_GC_2025!$A:$A,0)))</f>
        <v/>
      </c>
    </row>
    <row r="340" spans="8:34">
      <c r="H340" s="289" t="str">
        <f>IF($B340="","",INDEX(POA_GC_2025!$O:$O,MATCH($B340,POA_GC_2025!$A:$A,0)))</f>
        <v/>
      </c>
      <c r="I340" s="292" t="str">
        <f>IF($B340="","",INDEX(POA_GC_2025!$C:$C,MATCH($B340,POA_GC_2025!$A:$A,0)))</f>
        <v/>
      </c>
      <c r="J340" s="293" t="str">
        <f>IF($B340="","",INDEX(POA_GC_2025!$B:$B,MATCH($B340,POA_GC_2025!$A:$A,0)))</f>
        <v/>
      </c>
      <c r="K340" s="294" t="str">
        <f>IF($B340="","",INDEX(POA_GC_2025!$E:$E,MATCH($B340,POA_GC_2025!$A:$A,0)))</f>
        <v/>
      </c>
      <c r="L340" s="293" t="str">
        <f>IF($B340="","",INDEX(POA_GC_2025!$W:$W,MATCH($B340,POA_GC_2025!$A:$A,0)))</f>
        <v/>
      </c>
      <c r="M340" s="293" t="str">
        <f>IF($B340="","",INDEX(POA_GC_2025!$F:$F,MATCH($B340,POA_GC_2025!$A:$A,0)))</f>
        <v/>
      </c>
      <c r="N340" s="293" t="str">
        <f>IF($B340="","",INDEX(POA_GC_2025!$V:$V,MATCH($B340,POA_GC_2025!$A:$A,0)))</f>
        <v/>
      </c>
      <c r="O340" s="293" t="str">
        <f>IF($B340="","",INDEX(POA_GC_2025!$W:$W,MATCH($B340,POA_GC_2025!$A:$A,0)))</f>
        <v/>
      </c>
      <c r="P340" s="292" t="str">
        <f>IF($B340="","",INDEX(POA_GC_2025!$H:$H,MATCH($B340,POA_GC_2025!$A:$A,0)))</f>
        <v/>
      </c>
      <c r="Q340" s="292" t="str">
        <f>IF($B340="","",INDEX(POA_GC_2025!$I:$I,MATCH($B340,POA_GC_2025!$A:$A,0)))</f>
        <v/>
      </c>
      <c r="R340" s="292" t="str">
        <f>IF($B340="","",INDEX(POA_GC_2025!$J:$J,MATCH($B340,POA_GC_2025!$A:$A,0)))</f>
        <v/>
      </c>
      <c r="S340" s="292" t="str">
        <f>IF($B340="","",INDEX(POA_GC_2025!$K:$K,MATCH($B340,POA_GC_2025!$A:$A,0)))</f>
        <v/>
      </c>
      <c r="T340" s="292" t="str">
        <f>IF($B340="","",INDEX(POA_GC_2025!$L:$L,MATCH($B340,POA_GC_2025!$A:$A,0)))</f>
        <v/>
      </c>
      <c r="U340" s="299">
        <f t="shared" si="22"/>
        <v>0</v>
      </c>
      <c r="V340" s="299">
        <f t="shared" si="23"/>
        <v>0</v>
      </c>
      <c r="X340" s="187"/>
      <c r="AE340" s="311" t="str">
        <f>IF($B340="","",INDEX([18]POA_GC_2025!$CK:$CK,MATCH($B340,[18]POA_GC_2025!$A:$A,0)))</f>
        <v/>
      </c>
      <c r="AF340" s="311" t="str">
        <f>IF($B340="","",INDEX([18]POA_GC_2025!$CL:$CL,MATCH($B340,[18]POA_GC_2025!$A:$A,0)))</f>
        <v/>
      </c>
      <c r="AG340" s="319" t="str">
        <f>IF($B340="","",INDEX([18]POA_GC_2025!$CM:$CM,MATCH($B340,[18]POA_GC_2025!$A:$A,0)))</f>
        <v/>
      </c>
      <c r="AH340" s="316" t="str">
        <f>IF($B340="","",INDEX([18]POA_GC_2025!$B:$B,MATCH($B340,[18]POA_GC_2025!$A:$A,0)))</f>
        <v/>
      </c>
    </row>
    <row r="341" spans="8:34">
      <c r="L341" s="322"/>
      <c r="X341" s="187"/>
      <c r="AE341" s="311" t="str">
        <f>IF($B341="","",INDEX([18]POA_GC_2025!$CK:$CK,MATCH($B341,[18]POA_GC_2025!$A:$A,0)))</f>
        <v/>
      </c>
      <c r="AF341" s="311" t="str">
        <f>IF($B341="","",INDEX([18]POA_GC_2025!$CL:$CL,MATCH($B341,[18]POA_GC_2025!$A:$A,0)))</f>
        <v/>
      </c>
      <c r="AG341" s="319" t="str">
        <f>IF($B341="","",INDEX([18]POA_GC_2025!$CM:$CM,MATCH($B341,[18]POA_GC_2025!$A:$A,0)))</f>
        <v/>
      </c>
      <c r="AH341" s="316" t="str">
        <f>IF($B341="","",INDEX([18]POA_GC_2025!$B:$B,MATCH($B341,[18]POA_GC_2025!$A:$A,0)))</f>
        <v/>
      </c>
    </row>
    <row r="342" spans="8:34">
      <c r="L342" s="322"/>
      <c r="X342" s="187"/>
      <c r="AE342" s="311" t="str">
        <f>IF($B342="","",INDEX([18]POA_GC_2025!$CK:$CK,MATCH($B342,[18]POA_GC_2025!$A:$A,0)))</f>
        <v/>
      </c>
      <c r="AF342" s="311" t="str">
        <f>IF($B342="","",INDEX([18]POA_GC_2025!$CL:$CL,MATCH($B342,[18]POA_GC_2025!$A:$A,0)))</f>
        <v/>
      </c>
      <c r="AG342" s="319" t="str">
        <f>IF($B342="","",INDEX([18]POA_GC_2025!$CM:$CM,MATCH($B342,[18]POA_GC_2025!$A:$A,0)))</f>
        <v/>
      </c>
      <c r="AH342" s="316" t="str">
        <f>IF($B342="","",INDEX([18]POA_GC_2025!$B:$B,MATCH($B342,[18]POA_GC_2025!$A:$A,0)))</f>
        <v/>
      </c>
    </row>
    <row r="343" spans="8:34">
      <c r="L343" s="322"/>
    </row>
  </sheetData>
  <phoneticPr fontId="132" type="noConversion"/>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sheetPr>
  <dimension ref="A1:AO413"/>
  <sheetViews>
    <sheetView topLeftCell="B1" zoomScale="80" zoomScaleNormal="80" workbookViewId="0">
      <selection activeCell="L13" sqref="L13"/>
    </sheetView>
  </sheetViews>
  <sheetFormatPr baseColWidth="10" defaultColWidth="7.85546875" defaultRowHeight="15"/>
  <cols>
    <col min="1" max="1" width="4.28515625" style="195" hidden="1" customWidth="1"/>
    <col min="2" max="2" width="11.7109375" customWidth="1"/>
    <col min="3" max="3" width="11" customWidth="1"/>
    <col min="4" max="4" width="34.85546875" customWidth="1"/>
    <col min="5" max="5" width="11.85546875" customWidth="1"/>
    <col min="6" max="6" width="21.7109375" customWidth="1"/>
    <col min="7" max="7" width="16.5703125" customWidth="1"/>
    <col min="8" max="8" width="11" customWidth="1"/>
    <col min="9" max="9" width="27.140625" customWidth="1"/>
    <col min="10" max="13" width="11" customWidth="1"/>
    <col min="14" max="14" width="5.7109375" customWidth="1"/>
    <col min="15" max="15" width="5.85546875" customWidth="1"/>
    <col min="16" max="16" width="7.28515625" customWidth="1"/>
    <col min="17" max="17" width="5.85546875" customWidth="1"/>
    <col min="18" max="18" width="11" customWidth="1"/>
    <col min="19" max="19" width="7.85546875" customWidth="1"/>
    <col min="20" max="20" width="7.140625" customWidth="1"/>
    <col min="21" max="21" width="6" customWidth="1"/>
    <col min="22" max="22" width="6.7109375" customWidth="1"/>
    <col min="23" max="23" width="7.42578125" customWidth="1"/>
    <col min="24" max="24" width="11" customWidth="1"/>
    <col min="25" max="25" width="15" customWidth="1"/>
    <col min="26" max="26" width="15.28515625" customWidth="1"/>
    <col min="27" max="27" width="11" customWidth="1"/>
    <col min="28" max="28" width="13.85546875" customWidth="1"/>
    <col min="29" max="29" width="16.85546875" customWidth="1"/>
    <col min="30" max="32" width="11" customWidth="1"/>
    <col min="33" max="33" width="15.42578125" customWidth="1"/>
    <col min="34" max="34" width="15.5703125" customWidth="1"/>
    <col min="35" max="35" width="30.140625" customWidth="1"/>
    <col min="36" max="36" width="11" customWidth="1"/>
    <col min="37" max="37" width="89.28515625" customWidth="1"/>
    <col min="38" max="38" width="17.5703125" customWidth="1"/>
    <col min="39" max="39" width="18.28515625" customWidth="1"/>
    <col min="40" max="40" width="20.140625" customWidth="1"/>
    <col min="41" max="41" width="16.140625" customWidth="1"/>
    <col min="42" max="42" width="7.85546875" customWidth="1"/>
  </cols>
  <sheetData>
    <row r="1" spans="1:41">
      <c r="B1" s="196" t="s">
        <v>2210</v>
      </c>
      <c r="C1" s="197"/>
      <c r="D1" s="196"/>
      <c r="E1" s="197"/>
      <c r="F1" s="196"/>
      <c r="G1" s="197"/>
      <c r="H1" s="196"/>
      <c r="I1" s="196"/>
      <c r="J1" s="196"/>
      <c r="K1" s="196"/>
      <c r="L1" s="196"/>
      <c r="M1" s="196"/>
      <c r="N1" s="196"/>
      <c r="O1" s="196"/>
      <c r="P1" s="196"/>
      <c r="Q1" s="196"/>
      <c r="R1" s="196"/>
      <c r="S1" s="196"/>
      <c r="T1" s="196"/>
      <c r="U1" s="196"/>
      <c r="V1" s="196"/>
      <c r="W1" s="196"/>
      <c r="X1" s="220"/>
      <c r="Y1" s="220"/>
      <c r="Z1" s="220"/>
      <c r="AA1" s="220"/>
      <c r="AB1" s="220"/>
      <c r="AC1" s="220"/>
      <c r="AD1" s="220"/>
      <c r="AE1" s="220"/>
      <c r="AF1" s="220"/>
      <c r="AG1" s="220"/>
      <c r="AH1" s="220"/>
      <c r="AI1" s="220"/>
    </row>
    <row r="2" spans="1:41">
      <c r="B2" s="198" t="s">
        <v>2211</v>
      </c>
      <c r="C2" s="197"/>
      <c r="D2" s="196"/>
      <c r="E2" s="197"/>
      <c r="F2" s="196"/>
      <c r="G2" s="197"/>
      <c r="H2" s="196"/>
      <c r="I2" s="196"/>
      <c r="J2" s="196"/>
      <c r="K2" s="196"/>
      <c r="L2" s="196"/>
      <c r="M2" s="196"/>
      <c r="N2" s="196"/>
      <c r="O2" s="196"/>
      <c r="P2" s="196"/>
      <c r="Q2" s="196"/>
      <c r="R2" s="196"/>
      <c r="S2" s="196"/>
      <c r="T2" s="196"/>
      <c r="U2" s="196"/>
      <c r="V2" s="196"/>
      <c r="W2" s="196"/>
      <c r="X2" s="220"/>
      <c r="Y2" s="220"/>
      <c r="Z2" s="220"/>
      <c r="AA2" s="220"/>
      <c r="AB2" s="220"/>
      <c r="AC2" s="220"/>
      <c r="AD2" s="220"/>
      <c r="AE2" s="220"/>
      <c r="AF2" s="220"/>
      <c r="AG2" s="220"/>
      <c r="AH2" s="220"/>
      <c r="AI2" s="220"/>
    </row>
    <row r="3" spans="1:41">
      <c r="B3" s="199" t="s">
        <v>174</v>
      </c>
      <c r="C3" s="197"/>
      <c r="D3" s="196"/>
      <c r="E3" s="197"/>
      <c r="F3" s="196"/>
      <c r="G3" s="197"/>
      <c r="H3" s="196"/>
      <c r="I3" s="196"/>
      <c r="J3" s="196"/>
      <c r="K3" s="196"/>
      <c r="L3" s="196"/>
      <c r="M3" s="196"/>
      <c r="N3" s="196"/>
      <c r="O3" s="196"/>
      <c r="P3" s="196"/>
      <c r="Q3" s="196"/>
      <c r="R3" s="196"/>
      <c r="S3" s="196"/>
      <c r="T3" s="196"/>
      <c r="U3" s="196"/>
      <c r="V3" s="196"/>
      <c r="W3" s="196"/>
      <c r="X3" s="220"/>
      <c r="Y3" s="220"/>
      <c r="Z3" s="220"/>
      <c r="AA3" s="224"/>
      <c r="AB3" s="224"/>
      <c r="AC3" s="220"/>
      <c r="AD3" s="220"/>
      <c r="AE3" s="220"/>
      <c r="AF3" s="220"/>
      <c r="AG3" s="220"/>
      <c r="AH3" s="220"/>
      <c r="AI3" s="220"/>
    </row>
    <row r="4" spans="1:41" s="41" customFormat="1" ht="12" customHeight="1">
      <c r="B4" s="200">
        <v>1</v>
      </c>
      <c r="C4" s="200">
        <v>2</v>
      </c>
      <c r="D4" s="200">
        <v>3</v>
      </c>
      <c r="E4" s="200">
        <v>4</v>
      </c>
      <c r="F4" s="200">
        <v>5</v>
      </c>
      <c r="G4" s="200">
        <v>6</v>
      </c>
      <c r="H4" s="200">
        <v>7</v>
      </c>
      <c r="I4" s="200">
        <v>8</v>
      </c>
      <c r="J4" s="200">
        <v>9</v>
      </c>
      <c r="K4" s="200">
        <v>10</v>
      </c>
      <c r="L4" s="200">
        <v>11</v>
      </c>
      <c r="M4" s="200">
        <v>12</v>
      </c>
      <c r="N4" s="200">
        <v>13</v>
      </c>
      <c r="O4" s="200">
        <v>14</v>
      </c>
      <c r="P4" s="200">
        <v>15</v>
      </c>
      <c r="Q4" s="200">
        <v>16</v>
      </c>
      <c r="R4" s="200">
        <v>17</v>
      </c>
      <c r="S4" s="200">
        <v>18</v>
      </c>
      <c r="T4" s="200">
        <v>19</v>
      </c>
      <c r="U4" s="200">
        <v>20</v>
      </c>
      <c r="V4" s="200">
        <v>21</v>
      </c>
      <c r="W4" s="200">
        <v>22</v>
      </c>
      <c r="X4" s="200">
        <v>23</v>
      </c>
      <c r="Y4" s="200">
        <v>24</v>
      </c>
      <c r="Z4" s="200">
        <v>25</v>
      </c>
      <c r="AA4" s="200">
        <v>26</v>
      </c>
      <c r="AB4" s="200">
        <v>27</v>
      </c>
      <c r="AC4" s="200">
        <v>28</v>
      </c>
      <c r="AD4" s="200">
        <v>29</v>
      </c>
      <c r="AE4" s="200">
        <v>30</v>
      </c>
      <c r="AF4" s="200">
        <v>31</v>
      </c>
      <c r="AG4" s="200">
        <v>32</v>
      </c>
      <c r="AH4" s="200">
        <v>33</v>
      </c>
      <c r="AI4" s="200">
        <v>34</v>
      </c>
      <c r="AJ4" s="200">
        <v>35</v>
      </c>
      <c r="AK4" s="200">
        <v>36</v>
      </c>
      <c r="AL4" s="200">
        <v>37</v>
      </c>
      <c r="AM4" s="200">
        <v>38</v>
      </c>
      <c r="AN4" s="200">
        <v>39</v>
      </c>
      <c r="AO4" s="200">
        <v>40</v>
      </c>
    </row>
    <row r="5" spans="1:41" ht="78.75">
      <c r="A5" s="201" t="s">
        <v>2212</v>
      </c>
      <c r="B5" s="202" t="s">
        <v>2213</v>
      </c>
      <c r="C5" s="203" t="s">
        <v>2180</v>
      </c>
      <c r="D5" s="204" t="s">
        <v>2181</v>
      </c>
      <c r="E5" s="205" t="s">
        <v>2182</v>
      </c>
      <c r="F5" s="204" t="s">
        <v>2183</v>
      </c>
      <c r="G5" s="204" t="s">
        <v>2184</v>
      </c>
      <c r="H5" s="204" t="s">
        <v>2214</v>
      </c>
      <c r="I5" s="204" t="s">
        <v>13</v>
      </c>
      <c r="J5" s="212" t="s">
        <v>2185</v>
      </c>
      <c r="K5" s="212" t="s">
        <v>2215</v>
      </c>
      <c r="L5" s="212" t="s">
        <v>2216</v>
      </c>
      <c r="M5" s="212" t="s">
        <v>2186</v>
      </c>
      <c r="N5" s="212" t="s">
        <v>2217</v>
      </c>
      <c r="O5" s="212" t="s">
        <v>2218</v>
      </c>
      <c r="P5" s="212" t="s">
        <v>2190</v>
      </c>
      <c r="Q5" s="212" t="s">
        <v>2191</v>
      </c>
      <c r="R5" s="212" t="s">
        <v>2192</v>
      </c>
      <c r="S5" s="212" t="s">
        <v>2193</v>
      </c>
      <c r="T5" s="221" t="s">
        <v>20</v>
      </c>
      <c r="U5" s="222" t="s">
        <v>16</v>
      </c>
      <c r="V5" s="221" t="s">
        <v>2194</v>
      </c>
      <c r="W5" s="221" t="s">
        <v>2195</v>
      </c>
      <c r="X5" s="221" t="s">
        <v>2219</v>
      </c>
      <c r="Y5" s="221" t="s">
        <v>2220</v>
      </c>
      <c r="Z5" s="225" t="s">
        <v>2221</v>
      </c>
      <c r="AA5" s="225" t="s">
        <v>2222</v>
      </c>
      <c r="AB5" s="225" t="s">
        <v>2537</v>
      </c>
      <c r="AC5" s="225" t="s">
        <v>2223</v>
      </c>
      <c r="AD5" s="225" t="s">
        <v>175</v>
      </c>
      <c r="AE5" s="225" t="s">
        <v>176</v>
      </c>
      <c r="AF5" s="225" t="s">
        <v>2224</v>
      </c>
      <c r="AG5" s="221" t="s">
        <v>2225</v>
      </c>
      <c r="AH5" s="221" t="s">
        <v>2226</v>
      </c>
      <c r="AI5" s="221" t="s">
        <v>123</v>
      </c>
      <c r="AJ5" s="230" t="s">
        <v>2227</v>
      </c>
      <c r="AK5" s="230" t="s">
        <v>2228</v>
      </c>
      <c r="AL5" s="231" t="s">
        <v>2229</v>
      </c>
      <c r="AM5" s="231" t="s">
        <v>2230</v>
      </c>
      <c r="AN5" s="231" t="s">
        <v>2231</v>
      </c>
      <c r="AO5" s="231" t="s">
        <v>2232</v>
      </c>
    </row>
    <row r="6" spans="1:41" s="191" customFormat="1" ht="12.95" customHeight="1">
      <c r="A6" s="206">
        <v>10</v>
      </c>
      <c r="B6" s="665" t="s">
        <v>193</v>
      </c>
      <c r="C6" s="100" t="s">
        <v>2671</v>
      </c>
      <c r="D6" s="206" t="s">
        <v>2592</v>
      </c>
      <c r="E6" s="207">
        <v>46048</v>
      </c>
      <c r="F6" t="s">
        <v>2596</v>
      </c>
      <c r="G6" s="207">
        <v>46049</v>
      </c>
      <c r="H6" s="208" t="s">
        <v>2233</v>
      </c>
      <c r="I6" s="216" t="s">
        <v>2593</v>
      </c>
      <c r="J6" s="213" t="str">
        <f>IF($C6="","",INDEX(POA_GC_2025!$O:$O,MATCH($C6,POA_GC_2025!$A:$A,0)))</f>
        <v>SIN PROYECTO</v>
      </c>
      <c r="K6" s="214" t="str">
        <f>IF($C6="","",INDEX(POA_GC_2025!$V:$V,MATCH($C6,POA_GC_2025!A:A,0)))</f>
        <v>COORDINAR LA ELABORACION DEL PRESUPUESTO INSTITUCIONAL, SU TRAMITE, EJECUCION Y REVISION Y CORRECTIVOS, GESTIONAR FONDOS, PREPARAR PROYECTOS ESPECIALES Y ADMINISTRAR LA POLITICA SALARIAL Y DE CONTRATACION INSTITUCIONAL DE ACUERDO A LA NORMATIVA VIGENTE</v>
      </c>
      <c r="L6" s="214" t="str">
        <f>IF($C6="","",INDEX(POA_GC_2025!W:W,MATCH($C6,POA_GC_2025!$A:$A,0)))</f>
        <v>DISTRIBUTIVOS DE SUELDOS Y SALARIOS DEL PERSONAL</v>
      </c>
      <c r="M6" s="215" t="str">
        <f>IF($C6="","",INDEX(POA_GC_2025!C:C,MATCH($C6,POA_GC_2025!$A:$A,0)))</f>
        <v>PAGO DE DECIMO TERCER SUELDO</v>
      </c>
      <c r="N6" s="215" t="str">
        <f>IF($C6="","",INDEX(POA_GC_2025!$D:$D,MATCH($C6,POA_GC_2025!$A:$A,0)))</f>
        <v>1333</v>
      </c>
      <c r="O6" s="215" t="str">
        <f>IF($C6="","",INDEX(POA_GC_2025!$E:$E,MATCH($C6,POA_GC_2025!$A:$A,0)))</f>
        <v>90</v>
      </c>
      <c r="P6" s="215" t="str">
        <f>IF($C6="","",INDEX(POA_GC_2025!$F:$F,MATCH($C6,POA_GC_2025!$A:$A,0)))</f>
        <v>000</v>
      </c>
      <c r="Q6" s="215" t="str">
        <f>IF($C6="","",INDEX(POA_GC_2025!$G:$G,MATCH($C6,POA_GC_2025!$A:$A,0)))</f>
        <v>001</v>
      </c>
      <c r="R6" s="215" t="str">
        <f t="shared" ref="R6:R62" si="0">+IF($L6="","",$L6)</f>
        <v>DISTRIBUTIVOS DE SUELDOS Y SALARIOS DEL PERSONAL</v>
      </c>
      <c r="S6" s="215">
        <f>IF($C6="","",INDEX(POA_GC_2025!$H:$H,MATCH($C6,POA_GC_2025!$A:$A,0)))</f>
        <v>510203</v>
      </c>
      <c r="T6" s="215" t="str">
        <f>IF($C6="","",INDEX(POA_GC_2025!$I:$I,MATCH($C6,POA_GC_2025!$A:$A,0)))</f>
        <v>1300</v>
      </c>
      <c r="U6" s="215" t="str">
        <f>IF($C6="","",INDEX(POA_GC_2025!$J:$J,MATCH($C6,POA_GC_2025!$A:$A,0)))</f>
        <v>001</v>
      </c>
      <c r="V6" s="215" t="str">
        <f>IF($C6="","",INDEX(POA_GC_2025!$K:$K,MATCH($C6,POA_GC_2025!$A:$A,0)))</f>
        <v>0000</v>
      </c>
      <c r="W6" s="215" t="str">
        <f>IF($C6="","",INDEX(POA_GC_2025!$L:$L,MATCH($C6,POA_GC_2025!$A:$A,0)))</f>
        <v>0000</v>
      </c>
      <c r="X6" s="223" t="str">
        <f>IF($C6="","",INDEX(POA_GC_2025!$AA:$AA,MATCH($C6,POA_GC_2025!$A:$A,0)))</f>
        <v>NUEVA</v>
      </c>
      <c r="Y6" s="223">
        <f>IF($C6="","",INDEX(POA_GC_2025!$BD:$BD,MATCH($C6,POA_GC_2025!$A:$A,0)))</f>
        <v>0</v>
      </c>
      <c r="Z6" s="226"/>
      <c r="AA6" s="226">
        <v>0</v>
      </c>
      <c r="AB6" s="227">
        <f>+Z6+AA6</f>
        <v>0</v>
      </c>
      <c r="AC6" s="226"/>
      <c r="AD6" s="226"/>
      <c r="AE6" s="226"/>
      <c r="AF6" s="226"/>
      <c r="AG6" s="232">
        <f>IF($C6="","",INDEX(POA_GC_2025!$FF:$FF,MATCH($C6,POA_GC_2025!$A:$A,0)))</f>
        <v>0</v>
      </c>
      <c r="AH6" s="213" t="str">
        <f>IF($C6="","",INDEX(POA_GC_2025!$Q:$Q,MATCH($C6,POA_GC_2025!$A:$A,0)))</f>
        <v>DECIMO TERCER SUELDO</v>
      </c>
      <c r="AI6" s="216"/>
      <c r="AJ6" s="213" t="str">
        <f>IF($C6="","",INDEX(POA_GC_2025!$B:$B,MATCH($C6,POA_GC_2025!$A:$A,0)))</f>
        <v>HOSPITAL GENERAL DE CHONE</v>
      </c>
      <c r="AK6" s="211"/>
      <c r="AL6" s="211"/>
      <c r="AM6" s="233">
        <f t="shared" ref="AM6:AM34" si="1">+AB6+AL6</f>
        <v>0</v>
      </c>
      <c r="AN6" s="211"/>
      <c r="AO6" s="211"/>
    </row>
    <row r="7" spans="1:41" s="191" customFormat="1" ht="12.95" customHeight="1">
      <c r="A7" s="206">
        <v>11</v>
      </c>
      <c r="B7" s="665" t="s">
        <v>193</v>
      </c>
      <c r="C7" s="100" t="s">
        <v>2672</v>
      </c>
      <c r="D7" s="206" t="s">
        <v>2592</v>
      </c>
      <c r="E7" s="207">
        <v>46048</v>
      </c>
      <c r="F7" t="s">
        <v>2596</v>
      </c>
      <c r="G7" s="207">
        <v>46049</v>
      </c>
      <c r="H7" s="208" t="s">
        <v>2233</v>
      </c>
      <c r="I7" s="216" t="s">
        <v>2593</v>
      </c>
      <c r="J7" s="213" t="str">
        <f>IF($C7="","",INDEX(POA_GC_2025!$O:$O,MATCH($C7,POA_GC_2025!$A:$A,0)))</f>
        <v>SIN PROYECTO</v>
      </c>
      <c r="K7" s="214" t="str">
        <f>IF($C7="","",INDEX(POA_GC_2025!$V:$V,MATCH($C7,POA_GC_2025!A:A,0)))</f>
        <v>COORDINAR LA ELABORACION DEL PRESUPUESTO INSTITUCIONAL, SU TRAMITE, EJECUCION Y REVISION Y CORRECTIVOS, GESTIONAR FONDOS, PREPARAR PROYECTOS ESPECIALES Y ADMINISTRAR LA POLITICA SALARIAL Y DE CONTRATACION INSTITUCIONAL DE ACUERDO A LA NORMATIVA VIGENTE</v>
      </c>
      <c r="L7" s="214" t="str">
        <f>IF($C7="","",INDEX(POA_GC_2025!W:W,MATCH($C7,POA_GC_2025!$A:$A,0)))</f>
        <v>DISTRIBUTIVOS DE SUELDOS Y SALARIOS DEL PERSONAL</v>
      </c>
      <c r="M7" s="215" t="str">
        <f>IF($C7="","",INDEX(POA_GC_2025!C:C,MATCH($C7,POA_GC_2025!$A:$A,0)))</f>
        <v xml:space="preserve"> PAGO DE DECIMO CUARTO SUELDO</v>
      </c>
      <c r="N7" s="215" t="str">
        <f>IF($C7="","",INDEX(POA_GC_2025!$D:$D,MATCH($C7,POA_GC_2025!$A:$A,0)))</f>
        <v>1333</v>
      </c>
      <c r="O7" s="215" t="str">
        <f>IF($C7="","",INDEX(POA_GC_2025!$E:$E,MATCH($C7,POA_GC_2025!$A:$A,0)))</f>
        <v>90</v>
      </c>
      <c r="P7" s="215" t="str">
        <f>IF($C7="","",INDEX(POA_GC_2025!$F:$F,MATCH($C7,POA_GC_2025!$A:$A,0)))</f>
        <v>000</v>
      </c>
      <c r="Q7" s="215" t="str">
        <f>IF($C7="","",INDEX(POA_GC_2025!$G:$G,MATCH($C7,POA_GC_2025!$A:$A,0)))</f>
        <v>001</v>
      </c>
      <c r="R7" s="215" t="str">
        <f t="shared" si="0"/>
        <v>DISTRIBUTIVOS DE SUELDOS Y SALARIOS DEL PERSONAL</v>
      </c>
      <c r="S7" s="215">
        <f>IF($C7="","",INDEX(POA_GC_2025!$H:$H,MATCH($C7,POA_GC_2025!$A:$A,0)))</f>
        <v>510204</v>
      </c>
      <c r="T7" s="215" t="str">
        <f>IF($C7="","",INDEX(POA_GC_2025!$I:$I,MATCH($C7,POA_GC_2025!$A:$A,0)))</f>
        <v>1300</v>
      </c>
      <c r="U7" s="215" t="str">
        <f>IF($C7="","",INDEX(POA_GC_2025!$J:$J,MATCH($C7,POA_GC_2025!$A:$A,0)))</f>
        <v>001</v>
      </c>
      <c r="V7" s="215" t="str">
        <f>IF($C7="","",INDEX(POA_GC_2025!$K:$K,MATCH($C7,POA_GC_2025!$A:$A,0)))</f>
        <v>0000</v>
      </c>
      <c r="W7" s="215" t="str">
        <f>IF($C7="","",INDEX(POA_GC_2025!$L:$L,MATCH($C7,POA_GC_2025!$A:$A,0)))</f>
        <v>0000</v>
      </c>
      <c r="X7" s="223" t="str">
        <f>IF($C7="","",INDEX(POA_GC_2025!$AA:$AA,MATCH($C7,POA_GC_2025!$A:$A,0)))</f>
        <v>NUEVA</v>
      </c>
      <c r="Y7" s="223">
        <f>IF($C7="","",INDEX(POA_GC_2025!$BD:$BD,MATCH($C7,POA_GC_2025!$A:$A,0)))</f>
        <v>0</v>
      </c>
      <c r="Z7" s="228"/>
      <c r="AA7" s="226">
        <v>0</v>
      </c>
      <c r="AB7" s="227">
        <f t="shared" ref="AB7:AB31" si="2">+Z7+AA7</f>
        <v>0</v>
      </c>
      <c r="AC7" s="226"/>
      <c r="AD7" s="226"/>
      <c r="AE7" s="226"/>
      <c r="AF7" s="226"/>
      <c r="AG7" s="232">
        <f>IF($C7="","",INDEX(POA_GC_2025!$FF:$FF,MATCH($C7,POA_GC_2025!$A:$A,0)))</f>
        <v>0</v>
      </c>
      <c r="AH7" s="213" t="str">
        <f>IF($C7="","",INDEX(POA_GC_2025!$Q:$Q,MATCH($C7,POA_GC_2025!$A:$A,0)))</f>
        <v>DECIMO CUARTO SUELDO</v>
      </c>
      <c r="AI7" s="216"/>
      <c r="AJ7" s="213" t="str">
        <f>IF($C7="","",INDEX(POA_GC_2025!$B:$B,MATCH($C7,POA_GC_2025!$A:$A,0)))</f>
        <v>HOSPITAL GENERAL DE CHONE</v>
      </c>
      <c r="AK7" s="211"/>
      <c r="AL7" s="211"/>
      <c r="AM7" s="233">
        <f t="shared" si="1"/>
        <v>0</v>
      </c>
      <c r="AN7" s="211"/>
      <c r="AO7" s="211"/>
    </row>
    <row r="8" spans="1:41" s="191" customFormat="1" ht="12.95" customHeight="1">
      <c r="A8" s="206">
        <v>12</v>
      </c>
      <c r="B8" s="665" t="s">
        <v>193</v>
      </c>
      <c r="C8" s="100" t="s">
        <v>2673</v>
      </c>
      <c r="D8" s="206" t="s">
        <v>2592</v>
      </c>
      <c r="E8" s="207">
        <v>46048</v>
      </c>
      <c r="F8" t="s">
        <v>2596</v>
      </c>
      <c r="G8" s="207">
        <v>46049</v>
      </c>
      <c r="H8" s="208" t="s">
        <v>2233</v>
      </c>
      <c r="I8" s="216" t="s">
        <v>2593</v>
      </c>
      <c r="J8" s="213" t="str">
        <f>IF($C8="","",INDEX(POA_GC_2025!$O:$O,MATCH($C8,POA_GC_2025!$A:$A,0)))</f>
        <v>SIN PROYECTO</v>
      </c>
      <c r="K8" s="214" t="str">
        <f>IF($C8="","",INDEX(POA_GC_2025!$V:$V,MATCH($C8,POA_GC_2025!A:A,0)))</f>
        <v>COORDINAR LA ELABORACION DEL PRESUPUESTO INSTITUCIONAL, SU TRAMITE, EJECUCION Y REVISION Y CORRECTIVOS, GESTIONAR FONDOS, PREPARAR PROYECTOS ESPECIALES Y ADMINISTRAR LA POLITICA SALARIAL Y DE CONTRATACION INSTITUCIONAL DE ACUERDO A LA NORMATIVA VIGENTE</v>
      </c>
      <c r="L8" s="214" t="str">
        <f>IF($C8="","",INDEX(POA_GC_2025!W:W,MATCH($C8,POA_GC_2025!$A:$A,0)))</f>
        <v>DISTRIBUTIVOS DE SUELDOS Y SALARIOS DEL PERSONAL</v>
      </c>
      <c r="M8" s="215" t="str">
        <f>IF($C8="","",INDEX(POA_GC_2025!C:C,MATCH($C8,POA_GC_2025!$A:$A,0)))</f>
        <v>PAGO DECONTRATOS OCASIONALES PARA EL CUMPLIMIENTO DEL SERVICIO RURAL</v>
      </c>
      <c r="N8" s="215" t="str">
        <f>IF($C8="","",INDEX(POA_GC_2025!$D:$D,MATCH($C8,POA_GC_2025!$A:$A,0)))</f>
        <v>1333</v>
      </c>
      <c r="O8" s="215" t="str">
        <f>IF($C8="","",INDEX(POA_GC_2025!$E:$E,MATCH($C8,POA_GC_2025!$A:$A,0)))</f>
        <v>90</v>
      </c>
      <c r="P8" s="215" t="str">
        <f>IF($C8="","",INDEX(POA_GC_2025!$F:$F,MATCH($C8,POA_GC_2025!$A:$A,0)))</f>
        <v>000</v>
      </c>
      <c r="Q8" s="215" t="str">
        <f>IF($C8="","",INDEX(POA_GC_2025!$G:$G,MATCH($C8,POA_GC_2025!$A:$A,0)))</f>
        <v>001</v>
      </c>
      <c r="R8" s="215" t="str">
        <f t="shared" si="0"/>
        <v>DISTRIBUTIVOS DE SUELDOS Y SALARIOS DEL PERSONAL</v>
      </c>
      <c r="S8" s="215">
        <f>IF($C8="","",INDEX(POA_GC_2025!$H:$H,MATCH($C8,POA_GC_2025!$A:$A,0)))</f>
        <v>510515</v>
      </c>
      <c r="T8" s="215" t="str">
        <f>IF($C8="","",INDEX(POA_GC_2025!$I:$I,MATCH($C8,POA_GC_2025!$A:$A,0)))</f>
        <v>1300</v>
      </c>
      <c r="U8" s="215" t="str">
        <f>IF($C8="","",INDEX(POA_GC_2025!$J:$J,MATCH($C8,POA_GC_2025!$A:$A,0)))</f>
        <v>001</v>
      </c>
      <c r="V8" s="215" t="str">
        <f>IF($C8="","",INDEX(POA_GC_2025!$K:$K,MATCH($C8,POA_GC_2025!$A:$A,0)))</f>
        <v>0000</v>
      </c>
      <c r="W8" s="215" t="str">
        <f>IF($C8="","",INDEX(POA_GC_2025!$L:$L,MATCH($C8,POA_GC_2025!$A:$A,0)))</f>
        <v>0000</v>
      </c>
      <c r="X8" s="223" t="str">
        <f>IF($C8="","",INDEX(POA_GC_2025!$AA:$AA,MATCH($C8,POA_GC_2025!$A:$A,0)))</f>
        <v>NUEVA</v>
      </c>
      <c r="Y8" s="223">
        <f>IF($C8="","",INDEX(POA_GC_2025!$BD:$BD,MATCH($C8,POA_GC_2025!$A:$A,0)))</f>
        <v>0</v>
      </c>
      <c r="Z8" s="226"/>
      <c r="AA8" s="226">
        <v>0</v>
      </c>
      <c r="AB8" s="227">
        <f t="shared" si="2"/>
        <v>0</v>
      </c>
      <c r="AC8" s="226"/>
      <c r="AD8" s="226"/>
      <c r="AE8" s="226"/>
      <c r="AF8" s="226"/>
      <c r="AG8" s="232">
        <f>IF($C8="","",INDEX(POA_GC_2025!$FF:$FF,MATCH($C8,POA_GC_2025!$A:$A,0)))</f>
        <v>0</v>
      </c>
      <c r="AH8" s="213" t="str">
        <f>IF($C8="","",INDEX(POA_GC_2025!$Q:$Q,MATCH($C8,POA_GC_2025!$A:$A,0)))</f>
        <v>CONTRATOS OCASIONALES PARA EL CUMPLIMIENTO DEL SER</v>
      </c>
      <c r="AI8" s="216"/>
      <c r="AJ8" s="213" t="str">
        <f>IF($C8="","",INDEX(POA_GC_2025!$B:$B,MATCH($C8,POA_GC_2025!$A:$A,0)))</f>
        <v>HOSPITAL GENERAL DE CHONE</v>
      </c>
      <c r="AK8" s="211"/>
      <c r="AL8" s="211"/>
      <c r="AM8" s="233">
        <f t="shared" si="1"/>
        <v>0</v>
      </c>
      <c r="AN8" s="211"/>
      <c r="AO8" s="211"/>
    </row>
    <row r="9" spans="1:41" s="191" customFormat="1" ht="12.95" customHeight="1">
      <c r="A9" s="206">
        <v>13</v>
      </c>
      <c r="B9" s="665" t="s">
        <v>193</v>
      </c>
      <c r="C9" s="100" t="s">
        <v>2674</v>
      </c>
      <c r="D9" s="206" t="s">
        <v>2592</v>
      </c>
      <c r="E9" s="207">
        <v>46048</v>
      </c>
      <c r="F9" t="s">
        <v>2596</v>
      </c>
      <c r="G9" s="207">
        <v>46049</v>
      </c>
      <c r="H9" s="208" t="s">
        <v>2233</v>
      </c>
      <c r="I9" s="216" t="s">
        <v>2593</v>
      </c>
      <c r="J9" s="213" t="str">
        <f>IF($C9="","",INDEX(POA_GC_2025!$O:$O,MATCH($C9,POA_GC_2025!$A:$A,0)))</f>
        <v>SIN PROYECTO</v>
      </c>
      <c r="K9" s="214" t="str">
        <f>IF($C9="","",INDEX(POA_GC_2025!$V:$V,MATCH($C9,POA_GC_2025!A:A,0)))</f>
        <v>COORDINAR LA ELABORACION DEL PRESUPUESTO INSTITUCIONAL, SU TRAMITE, EJECUCION Y REVISION Y CORRECTIVOS, GESTIONAR FONDOS, PREPARAR PROYECTOS ESPECIALES Y ADMINISTRAR LA POLITICA SALARIAL Y DE CONTRATACION INSTITUCIONAL DE ACUERDO A LA NORMATIVA VIGENTE</v>
      </c>
      <c r="L9" s="214" t="str">
        <f>IF($C9="","",INDEX(POA_GC_2025!W:W,MATCH($C9,POA_GC_2025!$A:$A,0)))</f>
        <v>DISTRIBUTIVOS DE SUELDOS Y SALARIOS DEL PERSONAL</v>
      </c>
      <c r="M9" s="215" t="str">
        <f>IF($C9="","",INDEX(POA_GC_2025!C:C,MATCH($C9,POA_GC_2025!$A:$A,0)))</f>
        <v xml:space="preserve"> PAGO DE SERVICIOS PERSONALES POR DEVENGAMIENTO DE BECAS PROFESIONALES DE LA SALUD</v>
      </c>
      <c r="N9" s="215" t="str">
        <f>IF($C9="","",INDEX(POA_GC_2025!$D:$D,MATCH($C9,POA_GC_2025!$A:$A,0)))</f>
        <v>1333</v>
      </c>
      <c r="O9" s="215" t="str">
        <f>IF($C9="","",INDEX(POA_GC_2025!$E:$E,MATCH($C9,POA_GC_2025!$A:$A,0)))</f>
        <v>90</v>
      </c>
      <c r="P9" s="215" t="str">
        <f>IF($C9="","",INDEX(POA_GC_2025!$F:$F,MATCH($C9,POA_GC_2025!$A:$A,0)))</f>
        <v>000</v>
      </c>
      <c r="Q9" s="215" t="str">
        <f>IF($C9="","",INDEX(POA_GC_2025!$G:$G,MATCH($C9,POA_GC_2025!$A:$A,0)))</f>
        <v>001</v>
      </c>
      <c r="R9" s="215" t="str">
        <f t="shared" si="0"/>
        <v>DISTRIBUTIVOS DE SUELDOS Y SALARIOS DEL PERSONAL</v>
      </c>
      <c r="S9" s="215">
        <f>IF($C9="","",INDEX(POA_GC_2025!$H:$H,MATCH($C9,POA_GC_2025!$A:$A,0)))</f>
        <v>510516</v>
      </c>
      <c r="T9" s="215" t="str">
        <f>IF($C9="","",INDEX(POA_GC_2025!$I:$I,MATCH($C9,POA_GC_2025!$A:$A,0)))</f>
        <v>1300</v>
      </c>
      <c r="U9" s="215" t="str">
        <f>IF($C9="","",INDEX(POA_GC_2025!$J:$J,MATCH($C9,POA_GC_2025!$A:$A,0)))</f>
        <v>001</v>
      </c>
      <c r="V9" s="215" t="str">
        <f>IF($C9="","",INDEX(POA_GC_2025!$K:$K,MATCH($C9,POA_GC_2025!$A:$A,0)))</f>
        <v>0000</v>
      </c>
      <c r="W9" s="215" t="str">
        <f>IF($C9="","",INDEX(POA_GC_2025!$L:$L,MATCH($C9,POA_GC_2025!$A:$A,0)))</f>
        <v>0000</v>
      </c>
      <c r="X9" s="223" t="str">
        <f>IF($C9="","",INDEX(POA_GC_2025!$AA:$AA,MATCH($C9,POA_GC_2025!$A:$A,0)))</f>
        <v>NUEVA</v>
      </c>
      <c r="Y9" s="223">
        <f>IF($C9="","",INDEX(POA_GC_2025!$BD:$BD,MATCH($C9,POA_GC_2025!$A:$A,0)))</f>
        <v>0</v>
      </c>
      <c r="Z9" s="228"/>
      <c r="AA9" s="226">
        <v>0</v>
      </c>
      <c r="AB9" s="227">
        <f t="shared" si="2"/>
        <v>0</v>
      </c>
      <c r="AC9" s="226"/>
      <c r="AD9" s="226"/>
      <c r="AE9" s="226"/>
      <c r="AF9" s="226"/>
      <c r="AG9" s="232">
        <f>IF($C9="","",INDEX(POA_GC_2025!$FF:$FF,MATCH($C9,POA_GC_2025!$A:$A,0)))</f>
        <v>0</v>
      </c>
      <c r="AH9" s="213" t="str">
        <f>IF($C9="","",INDEX(POA_GC_2025!$Q:$Q,MATCH($C9,POA_GC_2025!$A:$A,0)))</f>
        <v>CONTRATOS OCASIONALES PARA EL CUMPLIMIENTO DE LA DEVENGACIÓN DE BECAS</v>
      </c>
      <c r="AI9" s="216"/>
      <c r="AJ9" s="213" t="str">
        <f>IF($C9="","",INDEX(POA_GC_2025!$B:$B,MATCH($C9,POA_GC_2025!$A:$A,0)))</f>
        <v>HOSPITAL GENERAL DE CHONE</v>
      </c>
      <c r="AK9" s="211"/>
      <c r="AL9" s="211"/>
      <c r="AM9" s="233">
        <f t="shared" si="1"/>
        <v>0</v>
      </c>
      <c r="AN9" s="211"/>
      <c r="AO9" s="211"/>
    </row>
    <row r="10" spans="1:41" s="191" customFormat="1" ht="12.95" customHeight="1">
      <c r="A10" s="206">
        <v>14</v>
      </c>
      <c r="B10" s="665" t="s">
        <v>193</v>
      </c>
      <c r="C10" s="100" t="s">
        <v>2675</v>
      </c>
      <c r="D10" s="206" t="s">
        <v>2592</v>
      </c>
      <c r="E10" s="207">
        <v>46048</v>
      </c>
      <c r="F10" t="s">
        <v>2596</v>
      </c>
      <c r="G10" s="207">
        <v>46049</v>
      </c>
      <c r="H10" s="208" t="s">
        <v>2233</v>
      </c>
      <c r="I10" s="216" t="s">
        <v>2593</v>
      </c>
      <c r="J10" s="213" t="str">
        <f>IF($C10="","",INDEX(POA_GC_2025!$O:$O,MATCH($C10,POA_GC_2025!$A:$A,0)))</f>
        <v>SIN PROYECTO</v>
      </c>
      <c r="K10" s="214" t="str">
        <f>IF($C10="","",INDEX(POA_GC_2025!$V:$V,MATCH($C10,POA_GC_2025!A:A,0)))</f>
        <v>COORDINAR LA ELABORACION DEL PRESUPUESTO INSTITUCIONAL, SU TRAMITE, EJECUCION Y REVISION Y CORRECTIVOS, GESTIONAR FONDOS, PREPARAR PROYECTOS ESPECIALES Y ADMINISTRAR LA POLITICA SALARIAL Y DE CONTRATACION INSTITUCIONAL DE ACUERDO A LA NORMATIVA VIGENTE</v>
      </c>
      <c r="L10" s="214" t="str">
        <f>IF($C10="","",INDEX(POA_GC_2025!W:W,MATCH($C10,POA_GC_2025!$A:$A,0)))</f>
        <v>INFORMES DE CONTRATOS DE SERVICIOS OCASIONALES Y PROFESIONALES</v>
      </c>
      <c r="M10" s="215" t="str">
        <f>IF($C10="","",INDEX(POA_GC_2025!C:C,MATCH($C10,POA_GC_2025!$A:$A,0)))</f>
        <v>PAGO DESERVICIOS PERSONALES POR CONTRATO A PROFESIONALES DE LA SALUD</v>
      </c>
      <c r="N10" s="215" t="str">
        <f>IF($C10="","",INDEX(POA_GC_2025!$D:$D,MATCH($C10,POA_GC_2025!$A:$A,0)))</f>
        <v>1333</v>
      </c>
      <c r="O10" s="215" t="str">
        <f>IF($C10="","",INDEX(POA_GC_2025!$E:$E,MATCH($C10,POA_GC_2025!$A:$A,0)))</f>
        <v>90</v>
      </c>
      <c r="P10" s="215" t="str">
        <f>IF($C10="","",INDEX(POA_GC_2025!$F:$F,MATCH($C10,POA_GC_2025!$A:$A,0)))</f>
        <v>000</v>
      </c>
      <c r="Q10" s="215" t="str">
        <f>IF($C10="","",INDEX(POA_GC_2025!$G:$G,MATCH($C10,POA_GC_2025!$A:$A,0)))</f>
        <v>001</v>
      </c>
      <c r="R10" s="215" t="str">
        <f t="shared" si="0"/>
        <v>INFORMES DE CONTRATOS DE SERVICIOS OCASIONALES Y PROFESIONALES</v>
      </c>
      <c r="S10" s="215">
        <f>IF($C10="","",INDEX(POA_GC_2025!$H:$H,MATCH($C10,POA_GC_2025!$A:$A,0)))</f>
        <v>510517</v>
      </c>
      <c r="T10" s="215" t="str">
        <f>IF($C10="","",INDEX(POA_GC_2025!$I:$I,MATCH($C10,POA_GC_2025!$A:$A,0)))</f>
        <v>1300</v>
      </c>
      <c r="U10" s="215" t="str">
        <f>IF($C10="","",INDEX(POA_GC_2025!$J:$J,MATCH($C10,POA_GC_2025!$A:$A,0)))</f>
        <v>001</v>
      </c>
      <c r="V10" s="215" t="str">
        <f>IF($C10="","",INDEX(POA_GC_2025!$K:$K,MATCH($C10,POA_GC_2025!$A:$A,0)))</f>
        <v>0000</v>
      </c>
      <c r="W10" s="215" t="str">
        <f>IF($C10="","",INDEX(POA_GC_2025!$L:$L,MATCH($C10,POA_GC_2025!$A:$A,0)))</f>
        <v>0000</v>
      </c>
      <c r="X10" s="223" t="str">
        <f>IF($C10="","",INDEX(POA_GC_2025!$AA:$AA,MATCH($C10,POA_GC_2025!$A:$A,0)))</f>
        <v>NUEVA</v>
      </c>
      <c r="Y10" s="223">
        <f>IF($C10="","",INDEX(POA_GC_2025!$BD:$BD,MATCH($C10,POA_GC_2025!$A:$A,0)))</f>
        <v>0</v>
      </c>
      <c r="Z10" s="226"/>
      <c r="AA10" s="226">
        <v>0</v>
      </c>
      <c r="AB10" s="227">
        <f t="shared" si="2"/>
        <v>0</v>
      </c>
      <c r="AC10" s="226"/>
      <c r="AD10" s="226"/>
      <c r="AE10" s="226"/>
      <c r="AF10" s="226"/>
      <c r="AG10" s="232">
        <f>IF($C10="","",INDEX(POA_GC_2025!$FF:$FF,MATCH($C10,POA_GC_2025!$A:$A,0)))</f>
        <v>0</v>
      </c>
      <c r="AH10" s="213" t="str">
        <f>IF($C10="","",INDEX(POA_GC_2025!$Q:$Q,MATCH($C10,POA_GC_2025!$A:$A,0)))</f>
        <v>SERVICIOS PERSONALES POR CONTRATO DE PROFESIONALES DE LA SALUD</v>
      </c>
      <c r="AI10" s="216"/>
      <c r="AJ10" s="213" t="str">
        <f>IF($C10="","",INDEX(POA_GC_2025!$B:$B,MATCH($C10,POA_GC_2025!$A:$A,0)))</f>
        <v>HOSPITAL GENERAL DE CHONE</v>
      </c>
      <c r="AK10" s="211"/>
      <c r="AL10" s="211"/>
      <c r="AM10" s="233">
        <f t="shared" si="1"/>
        <v>0</v>
      </c>
      <c r="AN10" s="120"/>
      <c r="AO10" s="211"/>
    </row>
    <row r="11" spans="1:41" s="191" customFormat="1" ht="12.95" customHeight="1">
      <c r="A11" s="206">
        <v>15</v>
      </c>
      <c r="B11" s="665" t="s">
        <v>193</v>
      </c>
      <c r="C11" s="100" t="s">
        <v>2676</v>
      </c>
      <c r="D11" s="206" t="s">
        <v>2592</v>
      </c>
      <c r="E11" s="207">
        <v>46048</v>
      </c>
      <c r="F11" t="s">
        <v>2596</v>
      </c>
      <c r="G11" s="207">
        <v>46049</v>
      </c>
      <c r="H11" s="208" t="s">
        <v>2233</v>
      </c>
      <c r="I11" s="216" t="s">
        <v>2593</v>
      </c>
      <c r="J11" s="213" t="str">
        <f>IF($C11="","",INDEX(POA_GC_2025!$O:$O,MATCH($C11,POA_GC_2025!$A:$A,0)))</f>
        <v>SIN PROYECTO</v>
      </c>
      <c r="K11" s="214" t="str">
        <f>IF($C11="","",INDEX(POA_GC_2025!$V:$V,MATCH($C11,POA_GC_2025!A:A,0)))</f>
        <v>PROGRAMAR, DIRIGIR, CONTROLAR LA GESTIÒN DE LOS RECURSOS ASIGNADOS A SU CARGO Y EVALUAR SU ADECUADA UTILIZACIÒN PARA PROVEER SU CARTERA DE SERVICIOS, MEDIANTE EL PLAN OPERATIVO ANUAL Y EL COMPROMISO DE GESTION EN FUNCIÒN DE RESULTADOS DE IMPACTO SOCIAL</v>
      </c>
      <c r="L11" s="214" t="str">
        <f>IF($C11="","",INDEX(POA_GC_2025!W:W,MATCH($C11,POA_GC_2025!$A:$A,0)))</f>
        <v>DISTRIBUTIVOS DE SUELDOS Y SALARIOS DEL PERSONAL</v>
      </c>
      <c r="M11" s="215" t="str">
        <f>IF($C11="","",INDEX(POA_GC_2025!C:C,MATCH($C11,POA_GC_2025!$A:$A,0)))</f>
        <v>PAGO DE APORTE PATRONAL</v>
      </c>
      <c r="N11" s="215" t="str">
        <f>IF($C11="","",INDEX(POA_GC_2025!$D:$D,MATCH($C11,POA_GC_2025!$A:$A,0)))</f>
        <v>1333</v>
      </c>
      <c r="O11" s="215" t="str">
        <f>IF($C11="","",INDEX(POA_GC_2025!$E:$E,MATCH($C11,POA_GC_2025!$A:$A,0)))</f>
        <v>90</v>
      </c>
      <c r="P11" s="215" t="str">
        <f>IF($C11="","",INDEX(POA_GC_2025!$F:$F,MATCH($C11,POA_GC_2025!$A:$A,0)))</f>
        <v>000</v>
      </c>
      <c r="Q11" s="215" t="str">
        <f>IF($C11="","",INDEX(POA_GC_2025!$G:$G,MATCH($C11,POA_GC_2025!$A:$A,0)))</f>
        <v>001</v>
      </c>
      <c r="R11" s="215" t="str">
        <f t="shared" si="0"/>
        <v>DISTRIBUTIVOS DE SUELDOS Y SALARIOS DEL PERSONAL</v>
      </c>
      <c r="S11" s="215">
        <f>IF($C11="","",INDEX(POA_GC_2025!$H:$H,MATCH($C11,POA_GC_2025!$A:$A,0)))</f>
        <v>510601</v>
      </c>
      <c r="T11" s="215" t="str">
        <f>IF($C11="","",INDEX(POA_GC_2025!$I:$I,MATCH($C11,POA_GC_2025!$A:$A,0)))</f>
        <v>1300</v>
      </c>
      <c r="U11" s="215" t="str">
        <f>IF($C11="","",INDEX(POA_GC_2025!$J:$J,MATCH($C11,POA_GC_2025!$A:$A,0)))</f>
        <v>001</v>
      </c>
      <c r="V11" s="215" t="str">
        <f>IF($C11="","",INDEX(POA_GC_2025!$K:$K,MATCH($C11,POA_GC_2025!$A:$A,0)))</f>
        <v>0000</v>
      </c>
      <c r="W11" s="215" t="str">
        <f>IF($C11="","",INDEX(POA_GC_2025!$L:$L,MATCH($C11,POA_GC_2025!$A:$A,0)))</f>
        <v>0000</v>
      </c>
      <c r="X11" s="223" t="str">
        <f>IF($C11="","",INDEX(POA_GC_2025!$AA:$AA,MATCH($C11,POA_GC_2025!$A:$A,0)))</f>
        <v>NUEVA</v>
      </c>
      <c r="Y11" s="223">
        <f>IF($C11="","",INDEX(POA_GC_2025!$BD:$BD,MATCH($C11,POA_GC_2025!$A:$A,0)))</f>
        <v>0</v>
      </c>
      <c r="Z11" s="228"/>
      <c r="AA11" s="226">
        <v>0</v>
      </c>
      <c r="AB11" s="227">
        <f t="shared" si="2"/>
        <v>0</v>
      </c>
      <c r="AC11" s="226"/>
      <c r="AD11" s="226"/>
      <c r="AE11" s="226"/>
      <c r="AF11" s="226"/>
      <c r="AG11" s="232">
        <f>IF($C11="","",INDEX(POA_GC_2025!$FF:$FF,MATCH($C11,POA_GC_2025!$A:$A,0)))</f>
        <v>0</v>
      </c>
      <c r="AH11" s="213" t="str">
        <f>IF($C11="","",INDEX(POA_GC_2025!$Q:$Q,MATCH($C11,POA_GC_2025!$A:$A,0)))</f>
        <v>APORTE PATRONAL</v>
      </c>
      <c r="AI11" s="216"/>
      <c r="AJ11" s="213" t="str">
        <f>IF($C11="","",INDEX(POA_GC_2025!$B:$B,MATCH($C11,POA_GC_2025!$A:$A,0)))</f>
        <v>HOSPITAL GENERAL DE CHONE</v>
      </c>
      <c r="AK11" s="211"/>
      <c r="AL11" s="211"/>
      <c r="AM11" s="233">
        <f t="shared" si="1"/>
        <v>0</v>
      </c>
      <c r="AN11" s="211"/>
      <c r="AO11" s="211"/>
    </row>
    <row r="12" spans="1:41" s="191" customFormat="1" ht="12.95" customHeight="1">
      <c r="A12" s="206">
        <v>16</v>
      </c>
      <c r="B12" s="665" t="s">
        <v>193</v>
      </c>
      <c r="C12" s="100" t="s">
        <v>2677</v>
      </c>
      <c r="D12" s="206" t="s">
        <v>2592</v>
      </c>
      <c r="E12" s="207">
        <v>46048</v>
      </c>
      <c r="F12" t="s">
        <v>2596</v>
      </c>
      <c r="G12" s="207">
        <v>46049</v>
      </c>
      <c r="H12" s="208" t="s">
        <v>2233</v>
      </c>
      <c r="I12" s="216" t="s">
        <v>2593</v>
      </c>
      <c r="J12" s="213" t="str">
        <f>IF($C12="","",INDEX(POA_GC_2025!$O:$O,MATCH($C12,POA_GC_2025!$A:$A,0)))</f>
        <v>SIN PROYECTO</v>
      </c>
      <c r="K12" s="214" t="str">
        <f>IF($C12="","",INDEX(POA_GC_2025!$V:$V,MATCH($C12,POA_GC_2025!A:A,0)))</f>
        <v>PROGRAMAR, DIRIGIR, CONTROLAR LA GESTIÒN DE LOS RECURSOS ASIGNADOS A SU CARGO Y EVALUAR SU ADECUADA UTILIZACIÒN PARA PROVEER SU CARTERA DE SERVICIOS, MEDIANTE EL PLAN OPERATIVO ANUAL Y EL COMPROMISO DE GESTION EN FUNCIÒN DE RESULTADOS DE IMPACTO SOCIAL</v>
      </c>
      <c r="L12" s="214" t="str">
        <f>IF($C12="","",INDEX(POA_GC_2025!W:W,MATCH($C12,POA_GC_2025!$A:$A,0)))</f>
        <v>DISTRIBUTIVOS DE SUELDOS Y SALARIOS DEL PERSONAL</v>
      </c>
      <c r="M12" s="215" t="str">
        <f>IF($C12="","",INDEX(POA_GC_2025!C:C,MATCH($C12,POA_GC_2025!$A:$A,0)))</f>
        <v>PAGO DE FONDOS DE RESERVA</v>
      </c>
      <c r="N12" s="215" t="str">
        <f>IF($C12="","",INDEX(POA_GC_2025!$D:$D,MATCH($C12,POA_GC_2025!$A:$A,0)))</f>
        <v>1333</v>
      </c>
      <c r="O12" s="215" t="str">
        <f>IF($C12="","",INDEX(POA_GC_2025!$E:$E,MATCH($C12,POA_GC_2025!$A:$A,0)))</f>
        <v>90</v>
      </c>
      <c r="P12" s="215" t="str">
        <f>IF($C12="","",INDEX(POA_GC_2025!$F:$F,MATCH($C12,POA_GC_2025!$A:$A,0)))</f>
        <v>000</v>
      </c>
      <c r="Q12" s="215" t="str">
        <f>IF($C12="","",INDEX(POA_GC_2025!$G:$G,MATCH($C12,POA_GC_2025!$A:$A,0)))</f>
        <v>001</v>
      </c>
      <c r="R12" s="215" t="str">
        <f t="shared" si="0"/>
        <v>DISTRIBUTIVOS DE SUELDOS Y SALARIOS DEL PERSONAL</v>
      </c>
      <c r="S12" s="215">
        <f>IF($C12="","",INDEX(POA_GC_2025!$H:$H,MATCH($C12,POA_GC_2025!$A:$A,0)))</f>
        <v>510602</v>
      </c>
      <c r="T12" s="215" t="str">
        <f>IF($C12="","",INDEX(POA_GC_2025!$I:$I,MATCH($C12,POA_GC_2025!$A:$A,0)))</f>
        <v>1300</v>
      </c>
      <c r="U12" s="215" t="str">
        <f>IF($C12="","",INDEX(POA_GC_2025!$J:$J,MATCH($C12,POA_GC_2025!$A:$A,0)))</f>
        <v>001</v>
      </c>
      <c r="V12" s="215" t="str">
        <f>IF($C12="","",INDEX(POA_GC_2025!$K:$K,MATCH($C12,POA_GC_2025!$A:$A,0)))</f>
        <v>0000</v>
      </c>
      <c r="W12" s="215" t="str">
        <f>IF($C12="","",INDEX(POA_GC_2025!$L:$L,MATCH($C12,POA_GC_2025!$A:$A,0)))</f>
        <v>0000</v>
      </c>
      <c r="X12" s="223" t="str">
        <f>IF($C12="","",INDEX(POA_GC_2025!$AA:$AA,MATCH($C12,POA_GC_2025!$A:$A,0)))</f>
        <v>NUEVA</v>
      </c>
      <c r="Y12" s="223">
        <f>IF($C12="","",INDEX(POA_GC_2025!$BD:$BD,MATCH($C12,POA_GC_2025!$A:$A,0)))</f>
        <v>0</v>
      </c>
      <c r="Z12" s="226"/>
      <c r="AA12" s="226">
        <v>0</v>
      </c>
      <c r="AB12" s="227">
        <f t="shared" si="2"/>
        <v>0</v>
      </c>
      <c r="AC12" s="226"/>
      <c r="AD12" s="226"/>
      <c r="AE12" s="226"/>
      <c r="AF12" s="226"/>
      <c r="AG12" s="232">
        <f>IF($C12="","",INDEX(POA_GC_2025!$FF:$FF,MATCH($C12,POA_GC_2025!$A:$A,0)))</f>
        <v>0</v>
      </c>
      <c r="AH12" s="213" t="str">
        <f>IF($C12="","",INDEX(POA_GC_2025!$Q:$Q,MATCH($C12,POA_GC_2025!$A:$A,0)))</f>
        <v>FONDO DE RESERVA</v>
      </c>
      <c r="AI12" s="216"/>
      <c r="AJ12" s="213" t="str">
        <f>IF($C12="","",INDEX(POA_GC_2025!$B:$B,MATCH($C12,POA_GC_2025!$A:$A,0)))</f>
        <v>HOSPITAL GENERAL DE CHONE</v>
      </c>
      <c r="AK12" s="211"/>
      <c r="AL12" s="211"/>
      <c r="AM12" s="233">
        <f t="shared" si="1"/>
        <v>0</v>
      </c>
      <c r="AN12" s="211"/>
      <c r="AO12" s="211"/>
    </row>
    <row r="13" spans="1:41" s="191" customFormat="1" ht="12.95" customHeight="1">
      <c r="A13" s="206">
        <v>17</v>
      </c>
      <c r="B13" s="665" t="s">
        <v>193</v>
      </c>
      <c r="C13" s="100" t="s">
        <v>2682</v>
      </c>
      <c r="D13" s="206" t="s">
        <v>2592</v>
      </c>
      <c r="E13" s="207">
        <v>46048</v>
      </c>
      <c r="F13" t="s">
        <v>2596</v>
      </c>
      <c r="G13" s="207">
        <v>46049</v>
      </c>
      <c r="H13" s="208" t="s">
        <v>2233</v>
      </c>
      <c r="I13" s="216" t="s">
        <v>2593</v>
      </c>
      <c r="J13" s="213" t="str">
        <f>IF($C13="","",INDEX(POA_GC_2025!$O:$O,MATCH($C13,POA_GC_2025!$A:$A,0)))</f>
        <v>SIN PROYECTO</v>
      </c>
      <c r="K13" s="214" t="str">
        <f>IF($C13="","",INDEX(POA_GC_2025!$V:$V,MATCH($C13,POA_GC_2025!A:A,0)))</f>
        <v>COORDINAR LA ELABORACION DEL PRESUPUESTO INSTITUCIONAL, SU TRAMITE, EJECUCION Y REVISION Y CORRECTIVOS, GESTIONAR FONDOS, PREPARAR PROYECTOS ESPECIALES Y ADMINISTRAR LA POLITICA SALARIAL Y DE CONTRATACION INSTITUCIONAL DE ACUERDO A LA NORMATIVA VIGENTE</v>
      </c>
      <c r="L13" s="214" t="str">
        <f>IF($C13="","",INDEX(POA_GC_2025!W:W,MATCH($C13,POA_GC_2025!$A:$A,0)))</f>
        <v>DISTRIBUTIVOS DE SUELDOS Y SALARIOS DEL PERSONAL</v>
      </c>
      <c r="M13" s="215" t="str">
        <f>IF($C13="","",INDEX(POA_GC_2025!C:C,MATCH($C13,POA_GC_2025!$A:$A,0)))</f>
        <v>PAGO DE REMUNERACIONES UNIFICADAS</v>
      </c>
      <c r="N13" s="215" t="str">
        <f>IF($C13="","",INDEX(POA_GC_2025!$D:$D,MATCH($C13,POA_GC_2025!$A:$A,0)))</f>
        <v>1333</v>
      </c>
      <c r="O13" s="215" t="str">
        <f>IF($C13="","",INDEX(POA_GC_2025!$E:$E,MATCH($C13,POA_GC_2025!$A:$A,0)))</f>
        <v>90</v>
      </c>
      <c r="P13" s="215" t="str">
        <f>IF($C13="","",INDEX(POA_GC_2025!$F:$F,MATCH($C13,POA_GC_2025!$A:$A,0)))</f>
        <v>000</v>
      </c>
      <c r="Q13" s="215" t="str">
        <f>IF($C13="","",INDEX(POA_GC_2025!$G:$G,MATCH($C13,POA_GC_2025!$A:$A,0)))</f>
        <v>004</v>
      </c>
      <c r="R13" s="215" t="str">
        <f t="shared" si="0"/>
        <v>DISTRIBUTIVOS DE SUELDOS Y SALARIOS DEL PERSONAL</v>
      </c>
      <c r="S13" s="215">
        <f>IF($C13="","",INDEX(POA_GC_2025!$H:$H,MATCH($C13,POA_GC_2025!$A:$A,0)))</f>
        <v>510105</v>
      </c>
      <c r="T13" s="215" t="str">
        <f>IF($C13="","",INDEX(POA_GC_2025!$I:$I,MATCH($C13,POA_GC_2025!$A:$A,0)))</f>
        <v>1300</v>
      </c>
      <c r="U13" s="215" t="str">
        <f>IF($C13="","",INDEX(POA_GC_2025!$J:$J,MATCH($C13,POA_GC_2025!$A:$A,0)))</f>
        <v>001</v>
      </c>
      <c r="V13" s="215" t="str">
        <f>IF($C13="","",INDEX(POA_GC_2025!$K:$K,MATCH($C13,POA_GC_2025!$A:$A,0)))</f>
        <v>0000</v>
      </c>
      <c r="W13" s="215" t="str">
        <f>IF($C13="","",INDEX(POA_GC_2025!$L:$L,MATCH($C13,POA_GC_2025!$A:$A,0)))</f>
        <v>0000</v>
      </c>
      <c r="X13" s="223" t="str">
        <f>IF($C13="","",INDEX(POA_GC_2025!$AA:$AA,MATCH($C13,POA_GC_2025!$A:$A,0)))</f>
        <v>NUEVA</v>
      </c>
      <c r="Y13" s="223">
        <f>IF($C13="","",INDEX(POA_GC_2025!$BD:$BD,MATCH($C13,POA_GC_2025!$A:$A,0)))</f>
        <v>525876</v>
      </c>
      <c r="Z13" s="226">
        <v>525876</v>
      </c>
      <c r="AA13" s="226">
        <v>0</v>
      </c>
      <c r="AB13" s="227">
        <f t="shared" si="2"/>
        <v>525876</v>
      </c>
      <c r="AC13" s="226" t="s">
        <v>2567</v>
      </c>
      <c r="AD13" s="226"/>
      <c r="AE13" s="226"/>
      <c r="AF13" s="226"/>
      <c r="AG13" s="232">
        <f>IF($C13="","",INDEX(POA_GC_2025!$FF:$FF,MATCH($C13,POA_GC_2025!$A:$A,0)))</f>
        <v>0</v>
      </c>
      <c r="AH13" s="213" t="str">
        <f>IF($C13="","",INDEX(POA_GC_2025!$Q:$Q,MATCH($C13,POA_GC_2025!$A:$A,0)))</f>
        <v>REMUNERACIONES UNIFICADAS</v>
      </c>
      <c r="AI13" s="216"/>
      <c r="AJ13" s="213" t="str">
        <f>IF($C13="","",INDEX(POA_GC_2025!$B:$B,MATCH($C13,POA_GC_2025!$A:$A,0)))</f>
        <v>HOSPITAL GENERAL DE CHONE</v>
      </c>
      <c r="AK13" s="211"/>
      <c r="AL13" s="211"/>
      <c r="AM13" s="233">
        <f t="shared" si="1"/>
        <v>525876</v>
      </c>
      <c r="AN13" s="211"/>
      <c r="AO13" s="211"/>
    </row>
    <row r="14" spans="1:41" s="191" customFormat="1" ht="12.95" customHeight="1">
      <c r="A14" s="206">
        <v>18</v>
      </c>
      <c r="B14" s="665" t="s">
        <v>193</v>
      </c>
      <c r="C14" s="100" t="s">
        <v>2683</v>
      </c>
      <c r="D14" s="206" t="s">
        <v>2592</v>
      </c>
      <c r="E14" s="207">
        <v>46048</v>
      </c>
      <c r="F14" t="s">
        <v>2596</v>
      </c>
      <c r="G14" s="207">
        <v>46049</v>
      </c>
      <c r="H14" s="208" t="s">
        <v>2233</v>
      </c>
      <c r="I14" s="216" t="s">
        <v>2593</v>
      </c>
      <c r="J14" s="213" t="str">
        <f>IF($C14="","",INDEX(POA_GC_2025!$O:$O,MATCH($C14,POA_GC_2025!$A:$A,0)))</f>
        <v>SIN PROYECTO</v>
      </c>
      <c r="K14" s="214" t="str">
        <f>IF($C14="","",INDEX(POA_GC_2025!$V:$V,MATCH($C14,POA_GC_2025!A:A,0)))</f>
        <v>COORDINAR LA ELABORACION DEL PRESUPUESTO INSTITUCIONAL, SU TRAMITE, EJECUCION Y REVISION Y CORRECTIVOS, GESTIONAR FONDOS, PREPARAR PROYECTOS ESPECIALES Y ADMINISTRAR LA POLITICA SALARIAL Y DE CONTRATACION INSTITUCIONAL DE ACUERDO A LA NORMATIVA VIGENTE</v>
      </c>
      <c r="L14" s="214" t="str">
        <f>IF($C14="","",INDEX(POA_GC_2025!W:W,MATCH($C14,POA_GC_2025!$A:$A,0)))</f>
        <v>DISTRIBUTIVOS DE SUELDOS Y SALARIOS DEL PERSONAL</v>
      </c>
      <c r="M14" s="215" t="str">
        <f>IF($C14="","",INDEX(POA_GC_2025!C:C,MATCH($C14,POA_GC_2025!$A:$A,0)))</f>
        <v>PAGO DE SALARIOS UNIFICADOS</v>
      </c>
      <c r="N14" s="215" t="str">
        <f>IF($C14="","",INDEX(POA_GC_2025!$D:$D,MATCH($C14,POA_GC_2025!$A:$A,0)))</f>
        <v>1333</v>
      </c>
      <c r="O14" s="215" t="str">
        <f>IF($C14="","",INDEX(POA_GC_2025!$E:$E,MATCH($C14,POA_GC_2025!$A:$A,0)))</f>
        <v>90</v>
      </c>
      <c r="P14" s="215" t="str">
        <f>IF($C14="","",INDEX(POA_GC_2025!$F:$F,MATCH($C14,POA_GC_2025!$A:$A,0)))</f>
        <v>000</v>
      </c>
      <c r="Q14" s="215" t="str">
        <f>IF($C14="","",INDEX(POA_GC_2025!$G:$G,MATCH($C14,POA_GC_2025!$A:$A,0)))</f>
        <v>004</v>
      </c>
      <c r="R14" s="215" t="str">
        <f t="shared" si="0"/>
        <v>DISTRIBUTIVOS DE SUELDOS Y SALARIOS DEL PERSONAL</v>
      </c>
      <c r="S14" s="215">
        <f>IF($C14="","",INDEX(POA_GC_2025!$H:$H,MATCH($C14,POA_GC_2025!$A:$A,0)))</f>
        <v>510106</v>
      </c>
      <c r="T14" s="215" t="str">
        <f>IF($C14="","",INDEX(POA_GC_2025!$I:$I,MATCH($C14,POA_GC_2025!$A:$A,0)))</f>
        <v>1300</v>
      </c>
      <c r="U14" s="215" t="str">
        <f>IF($C14="","",INDEX(POA_GC_2025!$J:$J,MATCH($C14,POA_GC_2025!$A:$A,0)))</f>
        <v>001</v>
      </c>
      <c r="V14" s="215" t="str">
        <f>IF($C14="","",INDEX(POA_GC_2025!$K:$K,MATCH($C14,POA_GC_2025!$A:$A,0)))</f>
        <v>0000</v>
      </c>
      <c r="W14" s="215" t="str">
        <f>IF($C14="","",INDEX(POA_GC_2025!$L:$L,MATCH($C14,POA_GC_2025!$A:$A,0)))</f>
        <v>0000</v>
      </c>
      <c r="X14" s="223" t="str">
        <f>IF($C14="","",INDEX(POA_GC_2025!$AA:$AA,MATCH($C14,POA_GC_2025!$A:$A,0)))</f>
        <v>NUEVA</v>
      </c>
      <c r="Y14" s="223">
        <f>IF($C14="","",INDEX(POA_GC_2025!$BD:$BD,MATCH($C14,POA_GC_2025!$A:$A,0)))</f>
        <v>1138770.4800000002</v>
      </c>
      <c r="Z14" s="226">
        <v>1138770.48</v>
      </c>
      <c r="AA14" s="226">
        <v>0</v>
      </c>
      <c r="AB14" s="227">
        <f t="shared" si="2"/>
        <v>1138770.48</v>
      </c>
      <c r="AC14" s="226" t="s">
        <v>2567</v>
      </c>
      <c r="AD14" s="226"/>
      <c r="AE14" s="226"/>
      <c r="AF14" s="226"/>
      <c r="AG14" s="232">
        <f>IF($C14="","",INDEX(POA_GC_2025!$FF:$FF,MATCH($C14,POA_GC_2025!$A:$A,0)))</f>
        <v>0</v>
      </c>
      <c r="AH14" s="213" t="str">
        <f>IF($C14="","",INDEX(POA_GC_2025!$Q:$Q,MATCH($C14,POA_GC_2025!$A:$A,0)))</f>
        <v>SALARIOS UNIFICADOS</v>
      </c>
      <c r="AI14" s="216"/>
      <c r="AJ14" s="213" t="str">
        <f>IF($C14="","",INDEX(POA_GC_2025!$B:$B,MATCH($C14,POA_GC_2025!$A:$A,0)))</f>
        <v>HOSPITAL GENERAL DE CHONE</v>
      </c>
      <c r="AK14" s="211"/>
      <c r="AL14" s="211"/>
      <c r="AM14" s="233">
        <f t="shared" si="1"/>
        <v>1138770.48</v>
      </c>
      <c r="AN14" s="211"/>
      <c r="AO14" s="211"/>
    </row>
    <row r="15" spans="1:41" s="192" customFormat="1" ht="12.95" customHeight="1">
      <c r="A15" s="209">
        <v>19</v>
      </c>
      <c r="B15" s="665" t="s">
        <v>193</v>
      </c>
      <c r="C15" s="100" t="s">
        <v>2684</v>
      </c>
      <c r="D15" s="206" t="s">
        <v>2592</v>
      </c>
      <c r="E15" s="207">
        <v>46048</v>
      </c>
      <c r="F15" t="s">
        <v>2596</v>
      </c>
      <c r="G15" s="207">
        <v>46049</v>
      </c>
      <c r="H15" s="208" t="s">
        <v>2233</v>
      </c>
      <c r="I15" s="216" t="s">
        <v>2593</v>
      </c>
      <c r="J15" s="213" t="str">
        <f>IF($C15="","",INDEX(POA_GC_2025!$O:$O,MATCH($C15,POA_GC_2025!$A:$A,0)))</f>
        <v>SIN PROYECTO</v>
      </c>
      <c r="K15" s="214" t="str">
        <f>IF($C15="","",INDEX(POA_GC_2025!$V:$V,MATCH($C15,POA_GC_2025!A:A,0)))</f>
        <v>COORDINAR LA ELABORACION DEL PRESUPUESTO INSTITUCIONAL, SU TRAMITE, EJECUCION Y REVISION Y CORRECTIVOS, GESTIONAR FONDOS, PREPARAR PROYECTOS ESPECIALES Y ADMINISTRAR LA POLITICA SALARIAL Y DE CONTRATACION INSTITUCIONAL DE ACUERDO A LA NORMATIVA VIGENTE</v>
      </c>
      <c r="L15" s="214" t="str">
        <f>IF($C15="","",INDEX(POA_GC_2025!W:W,MATCH($C15,POA_GC_2025!$A:$A,0)))</f>
        <v>DISTRIBUTIVOS DE SUELDOS Y SALARIOS DEL PERSONAL</v>
      </c>
      <c r="M15" s="215" t="str">
        <f>IF($C15="","",INDEX(POA_GC_2025!C:C,MATCH($C15,POA_GC_2025!$A:$A,0)))</f>
        <v xml:space="preserve"> PAGO DE REMUNERACIONES UNIFICADAS A PROFESIONALES DE LA SALUD</v>
      </c>
      <c r="N15" s="215" t="str">
        <f>IF($C15="","",INDEX(POA_GC_2025!$D:$D,MATCH($C15,POA_GC_2025!$A:$A,0)))</f>
        <v>1333</v>
      </c>
      <c r="O15" s="215" t="str">
        <f>IF($C15="","",INDEX(POA_GC_2025!$E:$E,MATCH($C15,POA_GC_2025!$A:$A,0)))</f>
        <v>90</v>
      </c>
      <c r="P15" s="215" t="str">
        <f>IF($C15="","",INDEX(POA_GC_2025!$F:$F,MATCH($C15,POA_GC_2025!$A:$A,0)))</f>
        <v>000</v>
      </c>
      <c r="Q15" s="215" t="str">
        <f>IF($C15="","",INDEX(POA_GC_2025!$G:$G,MATCH($C15,POA_GC_2025!$A:$A,0)))</f>
        <v>004</v>
      </c>
      <c r="R15" s="215" t="str">
        <f t="shared" si="0"/>
        <v>DISTRIBUTIVOS DE SUELDOS Y SALARIOS DEL PERSONAL</v>
      </c>
      <c r="S15" s="215">
        <f>IF($C15="","",INDEX(POA_GC_2025!$H:$H,MATCH($C15,POA_GC_2025!$A:$A,0)))</f>
        <v>510111</v>
      </c>
      <c r="T15" s="215" t="str">
        <f>IF($C15="","",INDEX(POA_GC_2025!$I:$I,MATCH($C15,POA_GC_2025!$A:$A,0)))</f>
        <v>1300</v>
      </c>
      <c r="U15" s="215" t="str">
        <f>IF($C15="","",INDEX(POA_GC_2025!$J:$J,MATCH($C15,POA_GC_2025!$A:$A,0)))</f>
        <v>001</v>
      </c>
      <c r="V15" s="215" t="str">
        <f>IF($C15="","",INDEX(POA_GC_2025!$K:$K,MATCH($C15,POA_GC_2025!$A:$A,0)))</f>
        <v>0000</v>
      </c>
      <c r="W15" s="215" t="str">
        <f>IF($C15="","",INDEX(POA_GC_2025!$L:$L,MATCH($C15,POA_GC_2025!$A:$A,0)))</f>
        <v>0000</v>
      </c>
      <c r="X15" s="223" t="str">
        <f>IF($C15="","",INDEX(POA_GC_2025!$AA:$AA,MATCH($C15,POA_GC_2025!$A:$A,0)))</f>
        <v>NUEVA</v>
      </c>
      <c r="Y15" s="223">
        <f>IF($C15="","",INDEX(POA_GC_2025!$BD:$BD,MATCH($C15,POA_GC_2025!$A:$A,0)))</f>
        <v>3251964</v>
      </c>
      <c r="Z15" s="226">
        <v>3251964</v>
      </c>
      <c r="AA15" s="226">
        <v>0</v>
      </c>
      <c r="AB15" s="227">
        <f t="shared" si="2"/>
        <v>3251964</v>
      </c>
      <c r="AC15" s="226" t="s">
        <v>2567</v>
      </c>
      <c r="AD15" s="229"/>
      <c r="AE15" s="229"/>
      <c r="AF15" s="229"/>
      <c r="AG15" s="232">
        <f>IF($C15="","",INDEX(POA_GC_2025!$FF:$FF,MATCH($C15,POA_GC_2025!$A:$A,0)))</f>
        <v>0</v>
      </c>
      <c r="AH15" s="213" t="str">
        <f>IF($C15="","",INDEX(POA_GC_2025!$Q:$Q,MATCH($C15,POA_GC_2025!$A:$A,0)))</f>
        <v xml:space="preserve">REMUNERACIONES UNIFICADAS DE PROFESIONALES DE LA SALUD </v>
      </c>
      <c r="AI15" s="216"/>
      <c r="AJ15" s="213" t="str">
        <f>IF($C15="","",INDEX(POA_GC_2025!$B:$B,MATCH($C15,POA_GC_2025!$A:$A,0)))</f>
        <v>HOSPITAL GENERAL DE CHONE</v>
      </c>
      <c r="AK15" s="234"/>
      <c r="AL15" s="234"/>
      <c r="AM15" s="233">
        <f t="shared" si="1"/>
        <v>3251964</v>
      </c>
      <c r="AN15" s="234"/>
      <c r="AO15" s="234"/>
    </row>
    <row r="16" spans="1:41" s="191" customFormat="1" ht="12.95" customHeight="1">
      <c r="A16" s="206">
        <v>20</v>
      </c>
      <c r="B16" s="665" t="s">
        <v>193</v>
      </c>
      <c r="C16" s="100" t="s">
        <v>2685</v>
      </c>
      <c r="D16" s="206" t="s">
        <v>2592</v>
      </c>
      <c r="E16" s="207">
        <v>46048</v>
      </c>
      <c r="F16" t="s">
        <v>2596</v>
      </c>
      <c r="G16" s="207">
        <v>46049</v>
      </c>
      <c r="H16" s="208" t="s">
        <v>2233</v>
      </c>
      <c r="I16" s="216" t="s">
        <v>2593</v>
      </c>
      <c r="J16" s="213" t="str">
        <f>IF($C16="","",INDEX(POA_GC_2025!$O:$O,MATCH($C16,POA_GC_2025!$A:$A,0)))</f>
        <v>SIN PROYECTO</v>
      </c>
      <c r="K16" s="214" t="str">
        <f>IF($C16="","",INDEX(POA_GC_2025!$V:$V,MATCH($C16,POA_GC_2025!A:A,0)))</f>
        <v>COORDINAR LA ELABORACION DEL PRESUPUESTO INSTITUCIONAL, SU TRAMITE, EJECUCION Y REVISION Y CORRECTIVOS, GESTIONAR FONDOS, PREPARAR PROYECTOS ESPECIALES Y ADMINISTRAR LA POLITICA SALARIAL Y DE CONTRATACION INSTITUCIONAL DE ACUERDO A LA NORMATIVA VIGENTE</v>
      </c>
      <c r="L16" s="214" t="str">
        <f>IF($C16="","",INDEX(POA_GC_2025!W:W,MATCH($C16,POA_GC_2025!$A:$A,0)))</f>
        <v>DISTRIBUTIVOS DE SUELDOS Y SALARIOS DEL PERSONAL</v>
      </c>
      <c r="M16" s="215" t="str">
        <f>IF($C16="","",INDEX(POA_GC_2025!C:C,MATCH($C16,POA_GC_2025!$A:$A,0)))</f>
        <v>PAGO DE DECIMO TERCER SUELDO</v>
      </c>
      <c r="N16" s="215" t="str">
        <f>IF($C16="","",INDEX(POA_GC_2025!$D:$D,MATCH($C16,POA_GC_2025!$A:$A,0)))</f>
        <v>1333</v>
      </c>
      <c r="O16" s="215" t="str">
        <f>IF($C16="","",INDEX(POA_GC_2025!$E:$E,MATCH($C16,POA_GC_2025!$A:$A,0)))</f>
        <v>90</v>
      </c>
      <c r="P16" s="215" t="str">
        <f>IF($C16="","",INDEX(POA_GC_2025!$F:$F,MATCH($C16,POA_GC_2025!$A:$A,0)))</f>
        <v>000</v>
      </c>
      <c r="Q16" s="215" t="str">
        <f>IF($C16="","",INDEX(POA_GC_2025!$G:$G,MATCH($C16,POA_GC_2025!$A:$A,0)))</f>
        <v>004</v>
      </c>
      <c r="R16" s="215" t="str">
        <f t="shared" si="0"/>
        <v>DISTRIBUTIVOS DE SUELDOS Y SALARIOS DEL PERSONAL</v>
      </c>
      <c r="S16" s="215">
        <f>IF($C16="","",INDEX(POA_GC_2025!$H:$H,MATCH($C16,POA_GC_2025!$A:$A,0)))</f>
        <v>510203</v>
      </c>
      <c r="T16" s="215" t="str">
        <f>IF($C16="","",INDEX(POA_GC_2025!$I:$I,MATCH($C16,POA_GC_2025!$A:$A,0)))</f>
        <v>1300</v>
      </c>
      <c r="U16" s="215" t="str">
        <f>IF($C16="","",INDEX(POA_GC_2025!$J:$J,MATCH($C16,POA_GC_2025!$A:$A,0)))</f>
        <v>001</v>
      </c>
      <c r="V16" s="215" t="str">
        <f>IF($C16="","",INDEX(POA_GC_2025!$K:$K,MATCH($C16,POA_GC_2025!$A:$A,0)))</f>
        <v>0000</v>
      </c>
      <c r="W16" s="215" t="str">
        <f>IF($C16="","",INDEX(POA_GC_2025!$L:$L,MATCH($C16,POA_GC_2025!$A:$A,0)))</f>
        <v>0000</v>
      </c>
      <c r="X16" s="223" t="str">
        <f>IF($C16="","",INDEX(POA_GC_2025!$AA:$AA,MATCH($C16,POA_GC_2025!$A:$A,0)))</f>
        <v>NUEVA</v>
      </c>
      <c r="Y16" s="223">
        <f>IF($C16="","",INDEX(POA_GC_2025!$BD:$BD,MATCH($C16,POA_GC_2025!$A:$A,0)))</f>
        <v>722317.71000000008</v>
      </c>
      <c r="Z16" s="226">
        <v>722317.71</v>
      </c>
      <c r="AA16" s="226">
        <v>0</v>
      </c>
      <c r="AB16" s="227">
        <f t="shared" si="2"/>
        <v>722317.71</v>
      </c>
      <c r="AC16" s="226" t="s">
        <v>2567</v>
      </c>
      <c r="AD16" s="226"/>
      <c r="AE16" s="226"/>
      <c r="AF16" s="226"/>
      <c r="AG16" s="232">
        <f>IF($C16="","",INDEX(POA_GC_2025!$FF:$FF,MATCH($C16,POA_GC_2025!$A:$A,0)))</f>
        <v>0</v>
      </c>
      <c r="AH16" s="213" t="str">
        <f>IF($C16="","",INDEX(POA_GC_2025!$Q:$Q,MATCH($C16,POA_GC_2025!$A:$A,0)))</f>
        <v>DECIMO TERCER SUELDO</v>
      </c>
      <c r="AI16" s="216"/>
      <c r="AJ16" s="213" t="str">
        <f>IF($C16="","",INDEX(POA_GC_2025!$B:$B,MATCH($C16,POA_GC_2025!$A:$A,0)))</f>
        <v>HOSPITAL GENERAL DE CHONE</v>
      </c>
      <c r="AK16" s="211"/>
      <c r="AL16" s="211"/>
      <c r="AM16" s="233">
        <f t="shared" si="1"/>
        <v>722317.71</v>
      </c>
      <c r="AN16" s="211"/>
      <c r="AO16" s="211"/>
    </row>
    <row r="17" spans="1:41" s="191" customFormat="1" ht="12.95" customHeight="1">
      <c r="A17" s="206">
        <v>21</v>
      </c>
      <c r="B17" s="665" t="s">
        <v>193</v>
      </c>
      <c r="C17" s="100" t="s">
        <v>2686</v>
      </c>
      <c r="D17" s="206" t="s">
        <v>2592</v>
      </c>
      <c r="E17" s="207">
        <v>46048</v>
      </c>
      <c r="F17" t="s">
        <v>2596</v>
      </c>
      <c r="G17" s="207">
        <v>46049</v>
      </c>
      <c r="H17" s="208" t="s">
        <v>2233</v>
      </c>
      <c r="I17" s="216" t="s">
        <v>2593</v>
      </c>
      <c r="J17" s="213" t="str">
        <f>IF($C17="","",INDEX(POA_GC_2025!$O:$O,MATCH($C17,POA_GC_2025!$A:$A,0)))</f>
        <v>SIN PROYECTO</v>
      </c>
      <c r="K17" s="214" t="str">
        <f>IF($C17="","",INDEX(POA_GC_2025!$V:$V,MATCH($C17,POA_GC_2025!A:A,0)))</f>
        <v>COORDINAR LA ELABORACION DEL PRESUPUESTO INSTITUCIONAL, SU TRAMITE, EJECUCION Y REVISION Y CORRECTIVOS, GESTIONAR FONDOS, PREPARAR PROYECTOS ESPECIALES Y ADMINISTRAR LA POLITICA SALARIAL Y DE CONTRATACION INSTITUCIONAL DE ACUERDO A LA NORMATIVA VIGENTE</v>
      </c>
      <c r="L17" s="214" t="str">
        <f>IF($C17="","",INDEX(POA_GC_2025!W:W,MATCH($C17,POA_GC_2025!$A:$A,0)))</f>
        <v>DISTRIBUTIVOS DE SUELDOS Y SALARIOS DEL PERSONAL</v>
      </c>
      <c r="M17" s="215" t="str">
        <f>IF($C17="","",INDEX(POA_GC_2025!C:C,MATCH($C17,POA_GC_2025!$A:$A,0)))</f>
        <v>PAGO DE DECIMO CUARTO SUELDO</v>
      </c>
      <c r="N17" s="215" t="str">
        <f>IF($C17="","",INDEX(POA_GC_2025!$D:$D,MATCH($C17,POA_GC_2025!$A:$A,0)))</f>
        <v>1333</v>
      </c>
      <c r="O17" s="215" t="str">
        <f>IF($C17="","",INDEX(POA_GC_2025!$E:$E,MATCH($C17,POA_GC_2025!$A:$A,0)))</f>
        <v>90</v>
      </c>
      <c r="P17" s="215" t="str">
        <f>IF($C17="","",INDEX(POA_GC_2025!$F:$F,MATCH($C17,POA_GC_2025!$A:$A,0)))</f>
        <v>000</v>
      </c>
      <c r="Q17" s="215" t="str">
        <f>IF($C17="","",INDEX(POA_GC_2025!$G:$G,MATCH($C17,POA_GC_2025!$A:$A,0)))</f>
        <v>004</v>
      </c>
      <c r="R17" s="215" t="str">
        <f t="shared" si="0"/>
        <v>DISTRIBUTIVOS DE SUELDOS Y SALARIOS DEL PERSONAL</v>
      </c>
      <c r="S17" s="215">
        <f>IF($C17="","",INDEX(POA_GC_2025!$H:$H,MATCH($C17,POA_GC_2025!$A:$A,0)))</f>
        <v>510204</v>
      </c>
      <c r="T17" s="215" t="str">
        <f>IF($C17="","",INDEX(POA_GC_2025!$I:$I,MATCH($C17,POA_GC_2025!$A:$A,0)))</f>
        <v>1300</v>
      </c>
      <c r="U17" s="215" t="str">
        <f>IF($C17="","",INDEX(POA_GC_2025!$J:$J,MATCH($C17,POA_GC_2025!$A:$A,0)))</f>
        <v>001</v>
      </c>
      <c r="V17" s="215" t="str">
        <f>IF($C17="","",INDEX(POA_GC_2025!$K:$K,MATCH($C17,POA_GC_2025!$A:$A,0)))</f>
        <v>0000</v>
      </c>
      <c r="W17" s="215" t="str">
        <f>IF($C17="","",INDEX(POA_GC_2025!$L:$L,MATCH($C17,POA_GC_2025!$A:$A,0)))</f>
        <v>0000</v>
      </c>
      <c r="X17" s="223" t="str">
        <f>IF($C17="","",INDEX(POA_GC_2025!$AA:$AA,MATCH($C17,POA_GC_2025!$A:$A,0)))</f>
        <v>NUEVA</v>
      </c>
      <c r="Y17" s="223">
        <f>IF($C17="","",INDEX(POA_GC_2025!$BD:$BD,MATCH($C17,POA_GC_2025!$A:$A,0)))</f>
        <v>268875.67</v>
      </c>
      <c r="Z17" s="226">
        <v>268875.67</v>
      </c>
      <c r="AA17" s="226">
        <v>0</v>
      </c>
      <c r="AB17" s="227">
        <f t="shared" si="2"/>
        <v>268875.67</v>
      </c>
      <c r="AC17" s="226" t="s">
        <v>2567</v>
      </c>
      <c r="AD17" s="226"/>
      <c r="AE17" s="226"/>
      <c r="AF17" s="226"/>
      <c r="AG17" s="232">
        <f>IF($C17="","",INDEX(POA_GC_2025!$FF:$FF,MATCH($C17,POA_GC_2025!$A:$A,0)))</f>
        <v>0</v>
      </c>
      <c r="AH17" s="213" t="str">
        <f>IF($C17="","",INDEX(POA_GC_2025!$Q:$Q,MATCH($C17,POA_GC_2025!$A:$A,0)))</f>
        <v>DECIMO CUARTO SUELDO</v>
      </c>
      <c r="AI17" s="216"/>
      <c r="AJ17" s="213" t="str">
        <f>IF($C17="","",INDEX(POA_GC_2025!$B:$B,MATCH($C17,POA_GC_2025!$A:$A,0)))</f>
        <v>HOSPITAL GENERAL DE CHONE</v>
      </c>
      <c r="AK17" s="211"/>
      <c r="AL17" s="236"/>
      <c r="AM17" s="233">
        <f t="shared" si="1"/>
        <v>268875.67</v>
      </c>
      <c r="AN17" s="211"/>
      <c r="AO17" s="211"/>
    </row>
    <row r="18" spans="1:41" s="191" customFormat="1" ht="12.95" customHeight="1">
      <c r="A18" s="206">
        <v>22</v>
      </c>
      <c r="B18" s="665" t="s">
        <v>193</v>
      </c>
      <c r="C18" s="100" t="s">
        <v>2687</v>
      </c>
      <c r="D18" s="206" t="s">
        <v>2592</v>
      </c>
      <c r="E18" s="207">
        <v>46048</v>
      </c>
      <c r="F18" t="s">
        <v>2596</v>
      </c>
      <c r="G18" s="207">
        <v>46049</v>
      </c>
      <c r="H18" s="208" t="s">
        <v>2233</v>
      </c>
      <c r="I18" s="216" t="s">
        <v>2593</v>
      </c>
      <c r="J18" s="213" t="str">
        <f>IF($C18="","",INDEX(POA_GC_2025!$O:$O,MATCH($C18,POA_GC_2025!$A:$A,0)))</f>
        <v>SIN PROYECTO</v>
      </c>
      <c r="K18" s="214" t="str">
        <f>IF($C18="","",INDEX(POA_GC_2025!$V:$V,MATCH($C18,POA_GC_2025!A:A,0)))</f>
        <v>COORDINAR LA ELABORACION DEL PRESUPUESTO INSTITUCIONAL, SU TRAMITE, EJECUCION Y REVISION Y CORRECTIVOS, GESTIONAR FONDOS, PREPARAR PROYECTOS ESPECIALES Y ADMINISTRAR LA POLITICA SALARIAL Y DE CONTRATACION INSTITUCIONAL DE ACUERDO A LA NORMATIVA VIGENTE</v>
      </c>
      <c r="L18" s="214" t="str">
        <f>IF($C18="","",INDEX(POA_GC_2025!W:W,MATCH($C18,POA_GC_2025!$A:$A,0)))</f>
        <v>DISTRIBUTIVOS DE SUELDOS Y SALARIOS DEL PERSONAL</v>
      </c>
      <c r="M18" s="215" t="str">
        <f>IF($C18="","",INDEX(POA_GC_2025!C:C,MATCH($C18,POA_GC_2025!$A:$A,0)))</f>
        <v>PAGO DE COMPENSACION POR TRANSPORTE</v>
      </c>
      <c r="N18" s="215" t="str">
        <f>IF($C18="","",INDEX(POA_GC_2025!$D:$D,MATCH($C18,POA_GC_2025!$A:$A,0)))</f>
        <v>1333</v>
      </c>
      <c r="O18" s="215" t="str">
        <f>IF($C18="","",INDEX(POA_GC_2025!$E:$E,MATCH($C18,POA_GC_2025!$A:$A,0)))</f>
        <v>90</v>
      </c>
      <c r="P18" s="215" t="str">
        <f>IF($C18="","",INDEX(POA_GC_2025!$F:$F,MATCH($C18,POA_GC_2025!$A:$A,0)))</f>
        <v>000</v>
      </c>
      <c r="Q18" s="215" t="str">
        <f>IF($C18="","",INDEX(POA_GC_2025!$G:$G,MATCH($C18,POA_GC_2025!$A:$A,0)))</f>
        <v>004</v>
      </c>
      <c r="R18" s="215" t="str">
        <f t="shared" si="0"/>
        <v>DISTRIBUTIVOS DE SUELDOS Y SALARIOS DEL PERSONAL</v>
      </c>
      <c r="S18" s="215">
        <f>IF($C18="","",INDEX(POA_GC_2025!$H:$H,MATCH($C18,POA_GC_2025!$A:$A,0)))</f>
        <v>510304</v>
      </c>
      <c r="T18" s="215" t="str">
        <f>IF($C18="","",INDEX(POA_GC_2025!$I:$I,MATCH($C18,POA_GC_2025!$A:$A,0)))</f>
        <v>1300</v>
      </c>
      <c r="U18" s="215" t="str">
        <f>IF($C18="","",INDEX(POA_GC_2025!$J:$J,MATCH($C18,POA_GC_2025!$A:$A,0)))</f>
        <v>001</v>
      </c>
      <c r="V18" s="215" t="str">
        <f>IF($C18="","",INDEX(POA_GC_2025!$K:$K,MATCH($C18,POA_GC_2025!$A:$A,0)))</f>
        <v>0000</v>
      </c>
      <c r="W18" s="215" t="str">
        <f>IF($C18="","",INDEX(POA_GC_2025!$L:$L,MATCH($C18,POA_GC_2025!$A:$A,0)))</f>
        <v>0000</v>
      </c>
      <c r="X18" s="223" t="str">
        <f>IF($C18="","",INDEX(POA_GC_2025!$AA:$AA,MATCH($C18,POA_GC_2025!$A:$A,0)))</f>
        <v>NUEVA</v>
      </c>
      <c r="Y18" s="223">
        <f>IF($C18="","",INDEX(POA_GC_2025!$BD:$BD,MATCH($C18,POA_GC_2025!$A:$A,0)))</f>
        <v>11365.33</v>
      </c>
      <c r="Z18" s="226">
        <v>11365.33</v>
      </c>
      <c r="AA18" s="226">
        <v>0</v>
      </c>
      <c r="AB18" s="227">
        <f t="shared" si="2"/>
        <v>11365.33</v>
      </c>
      <c r="AC18" s="226" t="s">
        <v>2567</v>
      </c>
      <c r="AD18" s="226"/>
      <c r="AE18" s="226"/>
      <c r="AF18" s="226"/>
      <c r="AG18" s="232">
        <f>IF($C18="","",INDEX(POA_GC_2025!$FF:$FF,MATCH($C18,POA_GC_2025!$A:$A,0)))</f>
        <v>0</v>
      </c>
      <c r="AH18" s="213" t="str">
        <f>IF($C18="","",INDEX(POA_GC_2025!$Q:$Q,MATCH($C18,POA_GC_2025!$A:$A,0)))</f>
        <v>COMPENSACION POR TRANSPORTE</v>
      </c>
      <c r="AI18" s="216"/>
      <c r="AJ18" s="213" t="str">
        <f>IF($C18="","",INDEX(POA_GC_2025!$B:$B,MATCH($C18,POA_GC_2025!$A:$A,0)))</f>
        <v>HOSPITAL GENERAL DE CHONE</v>
      </c>
      <c r="AK18" s="211"/>
      <c r="AL18" s="211"/>
      <c r="AM18" s="233">
        <f t="shared" si="1"/>
        <v>11365.33</v>
      </c>
      <c r="AN18" s="211"/>
      <c r="AO18" s="211"/>
    </row>
    <row r="19" spans="1:41" s="191" customFormat="1" ht="12.95" customHeight="1">
      <c r="A19" s="206">
        <v>23</v>
      </c>
      <c r="B19" s="665" t="s">
        <v>193</v>
      </c>
      <c r="C19" s="100" t="s">
        <v>2688</v>
      </c>
      <c r="D19" s="206" t="s">
        <v>2592</v>
      </c>
      <c r="E19" s="207">
        <v>46048</v>
      </c>
      <c r="F19" t="s">
        <v>2596</v>
      </c>
      <c r="G19" s="207">
        <v>46049</v>
      </c>
      <c r="H19" s="208" t="s">
        <v>2233</v>
      </c>
      <c r="I19" s="216" t="s">
        <v>2593</v>
      </c>
      <c r="J19" s="213" t="str">
        <f>IF($C19="","",INDEX(POA_GC_2025!$O:$O,MATCH($C19,POA_GC_2025!$A:$A,0)))</f>
        <v>SIN PROYECTO</v>
      </c>
      <c r="K19" s="214" t="str">
        <f>IF($C19="","",INDEX(POA_GC_2025!$V:$V,MATCH($C19,POA_GC_2025!A:A,0)))</f>
        <v>COORDINAR LA ELABORACION DEL PRESUPUESTO INSTITUCIONAL, SU TRAMITE, EJECUCION Y REVISION Y CORRECTIVOS, GESTIONAR FONDOS, PREPARAR PROYECTOS ESPECIALES Y ADMINISTRAR LA POLITICA SALARIAL Y DE CONTRATACION INSTITUCIONAL DE ACUERDO A LA NORMATIVA VIGENTE</v>
      </c>
      <c r="L19" s="214" t="str">
        <f>IF($C19="","",INDEX(POA_GC_2025!W:W,MATCH($C19,POA_GC_2025!$A:$A,0)))</f>
        <v>DISTRIBUTIVOS DE SUELDOS Y SALARIOS DEL PERSONAL</v>
      </c>
      <c r="M19" s="215" t="str">
        <f>IF($C19="","",INDEX(POA_GC_2025!C:C,MATCH($C19,POA_GC_2025!$A:$A,0)))</f>
        <v>PAGO DE ALIMENTACION A LOS TRABAJADORES AMPARADOS EN EL CODIGO DE TRABAJO</v>
      </c>
      <c r="N19" s="215" t="str">
        <f>IF($C19="","",INDEX(POA_GC_2025!$D:$D,MATCH($C19,POA_GC_2025!$A:$A,0)))</f>
        <v>1333</v>
      </c>
      <c r="O19" s="215" t="str">
        <f>IF($C19="","",INDEX(POA_GC_2025!$E:$E,MATCH($C19,POA_GC_2025!$A:$A,0)))</f>
        <v>90</v>
      </c>
      <c r="P19" s="215" t="str">
        <f>IF($C19="","",INDEX(POA_GC_2025!$F:$F,MATCH($C19,POA_GC_2025!$A:$A,0)))</f>
        <v>000</v>
      </c>
      <c r="Q19" s="215" t="str">
        <f>IF($C19="","",INDEX(POA_GC_2025!$G:$G,MATCH($C19,POA_GC_2025!$A:$A,0)))</f>
        <v>004</v>
      </c>
      <c r="R19" s="215" t="str">
        <f t="shared" si="0"/>
        <v>DISTRIBUTIVOS DE SUELDOS Y SALARIOS DEL PERSONAL</v>
      </c>
      <c r="S19" s="215">
        <f>IF($C19="","",INDEX(POA_GC_2025!$H:$H,MATCH($C19,POA_GC_2025!$A:$A,0)))</f>
        <v>510306</v>
      </c>
      <c r="T19" s="215" t="str">
        <f>IF($C19="","",INDEX(POA_GC_2025!$I:$I,MATCH($C19,POA_GC_2025!$A:$A,0)))</f>
        <v>1300</v>
      </c>
      <c r="U19" s="215" t="str">
        <f>IF($C19="","",INDEX(POA_GC_2025!$J:$J,MATCH($C19,POA_GC_2025!$A:$A,0)))</f>
        <v>001</v>
      </c>
      <c r="V19" s="215" t="str">
        <f>IF($C19="","",INDEX(POA_GC_2025!$K:$K,MATCH($C19,POA_GC_2025!$A:$A,0)))</f>
        <v>0000</v>
      </c>
      <c r="W19" s="215" t="str">
        <f>IF($C19="","",INDEX(POA_GC_2025!$L:$L,MATCH($C19,POA_GC_2025!$A:$A,0)))</f>
        <v>0000</v>
      </c>
      <c r="X19" s="223" t="str">
        <f>IF($C19="","",INDEX(POA_GC_2025!$AA:$AA,MATCH($C19,POA_GC_2025!$A:$A,0)))</f>
        <v>NUEVA</v>
      </c>
      <c r="Y19" s="223">
        <f>IF($C19="","",INDEX(POA_GC_2025!$BD:$BD,MATCH($C19,POA_GC_2025!$A:$A,0)))</f>
        <v>90848</v>
      </c>
      <c r="Z19" s="226">
        <v>90848</v>
      </c>
      <c r="AA19" s="226">
        <v>0</v>
      </c>
      <c r="AB19" s="227">
        <f t="shared" si="2"/>
        <v>90848</v>
      </c>
      <c r="AC19" s="226" t="s">
        <v>2567</v>
      </c>
      <c r="AD19" s="226"/>
      <c r="AE19" s="226"/>
      <c r="AF19" s="226"/>
      <c r="AG19" s="232">
        <f>IF($C19="","",INDEX(POA_GC_2025!$FF:$FF,MATCH($C19,POA_GC_2025!$A:$A,0)))</f>
        <v>0</v>
      </c>
      <c r="AH19" s="213" t="str">
        <f>IF($C19="","",INDEX(POA_GC_2025!$Q:$Q,MATCH($C19,POA_GC_2025!$A:$A,0)))</f>
        <v>ALIMENTACION</v>
      </c>
      <c r="AI19" s="216"/>
      <c r="AJ19" s="213" t="str">
        <f>IF($C19="","",INDEX(POA_GC_2025!$B:$B,MATCH($C19,POA_GC_2025!$A:$A,0)))</f>
        <v>HOSPITAL GENERAL DE CHONE</v>
      </c>
      <c r="AK19" s="211"/>
      <c r="AL19" s="211"/>
      <c r="AM19" s="233">
        <f t="shared" si="1"/>
        <v>90848</v>
      </c>
      <c r="AN19" s="211"/>
      <c r="AO19" s="211"/>
    </row>
    <row r="20" spans="1:41" s="191" customFormat="1" ht="12.95" customHeight="1">
      <c r="A20" s="206">
        <v>24</v>
      </c>
      <c r="B20" s="665" t="s">
        <v>193</v>
      </c>
      <c r="C20" s="100" t="s">
        <v>2689</v>
      </c>
      <c r="D20" s="206" t="s">
        <v>2592</v>
      </c>
      <c r="E20" s="207">
        <v>46048</v>
      </c>
      <c r="F20" t="s">
        <v>2596</v>
      </c>
      <c r="G20" s="207">
        <v>46049</v>
      </c>
      <c r="H20" s="208" t="s">
        <v>2233</v>
      </c>
      <c r="I20" s="216" t="s">
        <v>2593</v>
      </c>
      <c r="J20" s="213" t="str">
        <f>IF($C20="","",INDEX(POA_GC_2025!$O:$O,MATCH($C20,POA_GC_2025!$A:$A,0)))</f>
        <v>SIN PROYECTO</v>
      </c>
      <c r="K20" s="214" t="str">
        <f>IF($C20="","",INDEX(POA_GC_2025!$V:$V,MATCH($C20,POA_GC_2025!A:A,0)))</f>
        <v>COORDINAR LA ELABORACION DEL PRESUPUESTO INSTITUCIONAL, SU TRAMITE, EJECUCION Y REVISION Y CORRECTIVOS, GESTIONAR FONDOS, PREPARAR PROYECTOS ESPECIALES Y ADMINISTRAR LA POLITICA SALARIAL Y DE CONTRATACION INSTITUCIONAL DE ACUERDO A LA NORMATIVA VIGENTE</v>
      </c>
      <c r="L20" s="214" t="str">
        <f>IF($C20="","",INDEX(POA_GC_2025!W:W,MATCH($C20,POA_GC_2025!$A:$A,0)))</f>
        <v>DISTRIBUTIVOS DE SUELDOS Y SALARIOS DEL PERSONAL</v>
      </c>
      <c r="M20" s="215" t="str">
        <f>IF($C20="","",INDEX(POA_GC_2025!C:C,MATCH($C20,POA_GC_2025!$A:$A,0)))</f>
        <v>PAGO DE POR CARGAS FAMILIARES A LOS TRABAJADORES AMPARADOS EN EL CODIGO DE TRABAJO</v>
      </c>
      <c r="N20" s="215" t="str">
        <f>IF($C20="","",INDEX(POA_GC_2025!$D:$D,MATCH($C20,POA_GC_2025!$A:$A,0)))</f>
        <v>1333</v>
      </c>
      <c r="O20" s="215" t="str">
        <f>IF($C20="","",INDEX(POA_GC_2025!$E:$E,MATCH($C20,POA_GC_2025!$A:$A,0)))</f>
        <v>90</v>
      </c>
      <c r="P20" s="215" t="str">
        <f>IF($C20="","",INDEX(POA_GC_2025!$F:$F,MATCH($C20,POA_GC_2025!$A:$A,0)))</f>
        <v>000</v>
      </c>
      <c r="Q20" s="215" t="str">
        <f>IF($C20="","",INDEX(POA_GC_2025!$G:$G,MATCH($C20,POA_GC_2025!$A:$A,0)))</f>
        <v>004</v>
      </c>
      <c r="R20" s="215" t="str">
        <f t="shared" si="0"/>
        <v>DISTRIBUTIVOS DE SUELDOS Y SALARIOS DEL PERSONAL</v>
      </c>
      <c r="S20" s="215">
        <f>IF($C20="","",INDEX(POA_GC_2025!$H:$H,MATCH($C20,POA_GC_2025!$A:$A,0)))</f>
        <v>510401</v>
      </c>
      <c r="T20" s="215" t="str">
        <f>IF($C20="","",INDEX(POA_GC_2025!$I:$I,MATCH($C20,POA_GC_2025!$A:$A,0)))</f>
        <v>1300</v>
      </c>
      <c r="U20" s="215" t="str">
        <f>IF($C20="","",INDEX(POA_GC_2025!$J:$J,MATCH($C20,POA_GC_2025!$A:$A,0)))</f>
        <v>001</v>
      </c>
      <c r="V20" s="215" t="str">
        <f>IF($C20="","",INDEX(POA_GC_2025!$K:$K,MATCH($C20,POA_GC_2025!$A:$A,0)))</f>
        <v>0000</v>
      </c>
      <c r="W20" s="215" t="str">
        <f>IF($C20="","",INDEX(POA_GC_2025!$L:$L,MATCH($C20,POA_GC_2025!$A:$A,0)))</f>
        <v>0000</v>
      </c>
      <c r="X20" s="223" t="str">
        <f>IF($C20="","",INDEX(POA_GC_2025!$AA:$AA,MATCH($C20,POA_GC_2025!$A:$A,0)))</f>
        <v>NUEVA</v>
      </c>
      <c r="Y20" s="223">
        <f>IF($C20="","",INDEX(POA_GC_2025!$BD:$BD,MATCH($C20,POA_GC_2025!$A:$A,0)))</f>
        <v>5146.67</v>
      </c>
      <c r="Z20" s="226">
        <v>5146.67</v>
      </c>
      <c r="AA20" s="226">
        <v>0</v>
      </c>
      <c r="AB20" s="227">
        <f t="shared" si="2"/>
        <v>5146.67</v>
      </c>
      <c r="AC20" s="226" t="s">
        <v>2567</v>
      </c>
      <c r="AD20" s="226"/>
      <c r="AE20" s="226"/>
      <c r="AF20" s="226"/>
      <c r="AG20" s="232">
        <f>IF($C20="","",INDEX(POA_GC_2025!$FF:$FF,MATCH($C20,POA_GC_2025!$A:$A,0)))</f>
        <v>0</v>
      </c>
      <c r="AH20" s="213" t="str">
        <f>IF($C20="","",INDEX(POA_GC_2025!$Q:$Q,MATCH($C20,POA_GC_2025!$A:$A,0)))</f>
        <v>POR CARGAS FAMILIARES</v>
      </c>
      <c r="AI20" s="216"/>
      <c r="AJ20" s="213" t="str">
        <f>IF($C20="","",INDEX(POA_GC_2025!$B:$B,MATCH($C20,POA_GC_2025!$A:$A,0)))</f>
        <v>HOSPITAL GENERAL DE CHONE</v>
      </c>
      <c r="AK20" s="211"/>
      <c r="AL20" s="211"/>
      <c r="AM20" s="233">
        <f t="shared" si="1"/>
        <v>5146.67</v>
      </c>
      <c r="AN20" s="211"/>
      <c r="AO20" s="211"/>
    </row>
    <row r="21" spans="1:41" s="191" customFormat="1" ht="12.95" customHeight="1">
      <c r="A21" s="206">
        <v>25</v>
      </c>
      <c r="B21" s="665" t="s">
        <v>193</v>
      </c>
      <c r="C21" s="100" t="s">
        <v>2690</v>
      </c>
      <c r="D21" s="206" t="s">
        <v>2592</v>
      </c>
      <c r="E21" s="207">
        <v>46048</v>
      </c>
      <c r="F21" t="s">
        <v>2596</v>
      </c>
      <c r="G21" s="207">
        <v>46049</v>
      </c>
      <c r="H21" s="208" t="s">
        <v>2233</v>
      </c>
      <c r="I21" s="216" t="s">
        <v>2593</v>
      </c>
      <c r="J21" s="213" t="str">
        <f>IF($C21="","",INDEX(POA_GC_2025!$O:$O,MATCH($C21,POA_GC_2025!$A:$A,0)))</f>
        <v>SIN PROYECTO</v>
      </c>
      <c r="K21" s="214" t="str">
        <f>IF($C21="","",INDEX(POA_GC_2025!$V:$V,MATCH($C21,POA_GC_2025!A:A,0)))</f>
        <v>COORDINAR LA ELABORACION DEL PRESUPUESTO INSTITUCIONAL, SU TRAMITE, EJECUCION Y REVISION Y CORRECTIVOS, GESTIONAR FONDOS, PREPARAR PROYECTOS ESPECIALES Y ADMINISTRAR LA POLITICA SALARIAL Y DE CONTRATACION INSTITUCIONAL DE ACUERDO A LA NORMATIVA VIGENTE</v>
      </c>
      <c r="L21" s="214" t="str">
        <f>IF($C21="","",INDEX(POA_GC_2025!W:W,MATCH($C21,POA_GC_2025!$A:$A,0)))</f>
        <v>DISTRIBUTIVOS DE SUELDOS Y SALARIOS DEL PERSONAL</v>
      </c>
      <c r="M21" s="215" t="str">
        <f>IF($C21="","",INDEX(POA_GC_2025!C:C,MATCH($C21,POA_GC_2025!$A:$A,0)))</f>
        <v>PAGO DE ANTIGÜEDAD A LOS TRABAJADORES AMPARADOS EN EL CODIGO DE TRABAJO</v>
      </c>
      <c r="N21" s="215" t="str">
        <f>IF($C21="","",INDEX(POA_GC_2025!$D:$D,MATCH($C21,POA_GC_2025!$A:$A,0)))</f>
        <v>1333</v>
      </c>
      <c r="O21" s="215" t="str">
        <f>IF($C21="","",INDEX(POA_GC_2025!$E:$E,MATCH($C21,POA_GC_2025!$A:$A,0)))</f>
        <v>90</v>
      </c>
      <c r="P21" s="215" t="str">
        <f>IF($C21="","",INDEX(POA_GC_2025!$F:$F,MATCH($C21,POA_GC_2025!$A:$A,0)))</f>
        <v>000</v>
      </c>
      <c r="Q21" s="215" t="str">
        <f>IF($C21="","",INDEX(POA_GC_2025!$G:$G,MATCH($C21,POA_GC_2025!$A:$A,0)))</f>
        <v>004</v>
      </c>
      <c r="R21" s="215" t="str">
        <f t="shared" si="0"/>
        <v>DISTRIBUTIVOS DE SUELDOS Y SALARIOS DEL PERSONAL</v>
      </c>
      <c r="S21" s="215">
        <f>IF($C21="","",INDEX(POA_GC_2025!$H:$H,MATCH($C21,POA_GC_2025!$A:$A,0)))</f>
        <v>510408</v>
      </c>
      <c r="T21" s="215" t="str">
        <f>IF($C21="","",INDEX(POA_GC_2025!$I:$I,MATCH($C21,POA_GC_2025!$A:$A,0)))</f>
        <v>1300</v>
      </c>
      <c r="U21" s="215" t="str">
        <f>IF($C21="","",INDEX(POA_GC_2025!$J:$J,MATCH($C21,POA_GC_2025!$A:$A,0)))</f>
        <v>001</v>
      </c>
      <c r="V21" s="215" t="str">
        <f>IF($C21="","",INDEX(POA_GC_2025!$K:$K,MATCH($C21,POA_GC_2025!$A:$A,0)))</f>
        <v>0000</v>
      </c>
      <c r="W21" s="215" t="str">
        <f>IF($C21="","",INDEX(POA_GC_2025!$L:$L,MATCH($C21,POA_GC_2025!$A:$A,0)))</f>
        <v>0000</v>
      </c>
      <c r="X21" s="223" t="str">
        <f>IF($C21="","",INDEX(POA_GC_2025!$AA:$AA,MATCH($C21,POA_GC_2025!$A:$A,0)))</f>
        <v>NUEVA</v>
      </c>
      <c r="Y21" s="223">
        <f>IF($C21="","",INDEX(POA_GC_2025!$BD:$BD,MATCH($C21,POA_GC_2025!$A:$A,0)))</f>
        <v>25157.200000000004</v>
      </c>
      <c r="Z21" s="226">
        <v>25157.200000000001</v>
      </c>
      <c r="AA21" s="226">
        <v>0</v>
      </c>
      <c r="AB21" s="227">
        <f t="shared" si="2"/>
        <v>25157.200000000001</v>
      </c>
      <c r="AC21" s="226" t="s">
        <v>2567</v>
      </c>
      <c r="AD21" s="226"/>
      <c r="AE21" s="226"/>
      <c r="AF21" s="226"/>
      <c r="AG21" s="232">
        <f>IF($C21="","",INDEX(POA_GC_2025!$FF:$FF,MATCH($C21,POA_GC_2025!$A:$A,0)))</f>
        <v>0</v>
      </c>
      <c r="AH21" s="213" t="str">
        <f>IF($C21="","",INDEX(POA_GC_2025!$Q:$Q,MATCH($C21,POA_GC_2025!$A:$A,0)))</f>
        <v>SUBSIDIO DE ANTIGÜEDAD</v>
      </c>
      <c r="AI21" s="216"/>
      <c r="AJ21" s="213" t="str">
        <f>IF($C21="","",INDEX(POA_GC_2025!$B:$B,MATCH($C21,POA_GC_2025!$A:$A,0)))</f>
        <v>HOSPITAL GENERAL DE CHONE</v>
      </c>
      <c r="AK21" s="211"/>
      <c r="AL21" s="211"/>
      <c r="AM21" s="233">
        <f t="shared" si="1"/>
        <v>25157.200000000001</v>
      </c>
      <c r="AN21" s="211"/>
      <c r="AO21" s="211"/>
    </row>
    <row r="22" spans="1:41" s="191" customFormat="1" ht="12.95" customHeight="1">
      <c r="A22" s="206"/>
      <c r="B22" s="665" t="s">
        <v>193</v>
      </c>
      <c r="C22" s="100" t="s">
        <v>2691</v>
      </c>
      <c r="D22" s="206" t="s">
        <v>2592</v>
      </c>
      <c r="E22" s="207">
        <v>46048</v>
      </c>
      <c r="F22" t="s">
        <v>2596</v>
      </c>
      <c r="G22" s="207">
        <v>46049</v>
      </c>
      <c r="H22" s="208" t="s">
        <v>2233</v>
      </c>
      <c r="I22" s="216" t="s">
        <v>2593</v>
      </c>
      <c r="J22" s="213" t="str">
        <f>IF($C22="","",INDEX(POA_GC_2025!$O:$O,MATCH($C22,POA_GC_2025!$A:$A,0)))</f>
        <v>SIN PROYECTO</v>
      </c>
      <c r="K22" s="214" t="str">
        <f>IF($C22="","",INDEX(POA_GC_2025!$V:$V,MATCH($C22,POA_GC_2025!A:A,0)))</f>
        <v>COORDINAR LA ELABORACION DEL PRESUPUESTO INSTITUCIONAL, SU TRAMITE, EJECUCION Y REVISION Y CORRECTIVOS, GESTIONAR FONDOS, PREPARAR PROYECTOS ESPECIALES Y ADMINISTRAR LA POLITICA SALARIAL Y DE CONTRATACION INSTITUCIONAL DE ACUERDO A LA NORMATIVA VIGENTE</v>
      </c>
      <c r="L22" s="214" t="str">
        <f>IF($C22="","",INDEX(POA_GC_2025!W:W,MATCH($C22,POA_GC_2025!$A:$A,0)))</f>
        <v>DISTRIBUTIVOS DE SUELDOS Y SALARIOS DEL PERSONAL</v>
      </c>
      <c r="M22" s="215" t="str">
        <f>IF($C22="","",INDEX(POA_GC_2025!C:C,MATCH($C22,POA_GC_2025!$A:$A,0)))</f>
        <v>PAGO DE BENEFICIOS SOCIALES  A LOS TRABAJADORES AMPARADOS EN EL CODIGO DE TRABAJO</v>
      </c>
      <c r="N22" s="215" t="str">
        <f>IF($C22="","",INDEX(POA_GC_2025!$D:$D,MATCH($C22,POA_GC_2025!$A:$A,0)))</f>
        <v>1333</v>
      </c>
      <c r="O22" s="215" t="str">
        <f>IF($C22="","",INDEX(POA_GC_2025!$E:$E,MATCH($C22,POA_GC_2025!$A:$A,0)))</f>
        <v>90</v>
      </c>
      <c r="P22" s="215" t="str">
        <f>IF($C22="","",INDEX(POA_GC_2025!$F:$F,MATCH($C22,POA_GC_2025!$A:$A,0)))</f>
        <v>000</v>
      </c>
      <c r="Q22" s="215" t="str">
        <f>IF($C22="","",INDEX(POA_GC_2025!$G:$G,MATCH($C22,POA_GC_2025!$A:$A,0)))</f>
        <v>004</v>
      </c>
      <c r="R22" s="215" t="str">
        <f t="shared" si="0"/>
        <v>DISTRIBUTIVOS DE SUELDOS Y SALARIOS DEL PERSONAL</v>
      </c>
      <c r="S22" s="215">
        <f>IF($C22="","",INDEX(POA_GC_2025!$H:$H,MATCH($C22,POA_GC_2025!$A:$A,0)))</f>
        <v>510409</v>
      </c>
      <c r="T22" s="215" t="str">
        <f>IF($C22="","",INDEX(POA_GC_2025!$I:$I,MATCH($C22,POA_GC_2025!$A:$A,0)))</f>
        <v>1300</v>
      </c>
      <c r="U22" s="215" t="str">
        <f>IF($C22="","",INDEX(POA_GC_2025!$J:$J,MATCH($C22,POA_GC_2025!$A:$A,0)))</f>
        <v>001</v>
      </c>
      <c r="V22" s="215" t="str">
        <f>IF($C22="","",INDEX(POA_GC_2025!$K:$K,MATCH($C22,POA_GC_2025!$A:$A,0)))</f>
        <v>0000</v>
      </c>
      <c r="W22" s="215" t="str">
        <f>IF($C22="","",INDEX(POA_GC_2025!$L:$L,MATCH($C22,POA_GC_2025!$A:$A,0)))</f>
        <v>0000</v>
      </c>
      <c r="X22" s="223" t="str">
        <f>IF($C22="","",INDEX(POA_GC_2025!$AA:$AA,MATCH($C22,POA_GC_2025!$A:$A,0)))</f>
        <v>NUEVA</v>
      </c>
      <c r="Y22" s="223">
        <f>IF($C22="","",INDEX(POA_GC_2025!$BD:$BD,MATCH($C22,POA_GC_2025!$A:$A,0)))</f>
        <v>20280</v>
      </c>
      <c r="Z22" s="226">
        <v>20280</v>
      </c>
      <c r="AA22" s="226">
        <v>0</v>
      </c>
      <c r="AB22" s="227">
        <f t="shared" ref="AB22" si="3">+Z22+AA22</f>
        <v>20280</v>
      </c>
      <c r="AC22" s="226" t="s">
        <v>2567</v>
      </c>
      <c r="AD22" s="226"/>
      <c r="AE22" s="226"/>
      <c r="AF22" s="226"/>
      <c r="AG22" s="232">
        <f>IF($C22="","",INDEX(POA_GC_2025!$FF:$FF,MATCH($C22,POA_GC_2025!$A:$A,0)))</f>
        <v>0</v>
      </c>
      <c r="AH22" s="213" t="str">
        <f>IF($C22="","",INDEX(POA_GC_2025!$Q:$Q,MATCH($C22,POA_GC_2025!$A:$A,0)))</f>
        <v>BENEFICIOS SOCIALES</v>
      </c>
      <c r="AI22" s="216"/>
      <c r="AJ22" s="213" t="str">
        <f>IF($C22="","",INDEX(POA_GC_2025!$B:$B,MATCH($C22,POA_GC_2025!$A:$A,0)))</f>
        <v>HOSPITAL GENERAL DE CHONE</v>
      </c>
      <c r="AK22" s="211"/>
      <c r="AL22" s="211"/>
      <c r="AM22" s="233">
        <f t="shared" ref="AM22" si="4">+AB22+AL22</f>
        <v>20280</v>
      </c>
      <c r="AN22" s="211"/>
      <c r="AO22" s="211"/>
    </row>
    <row r="23" spans="1:41" s="191" customFormat="1" ht="12.95" customHeight="1">
      <c r="A23" s="206">
        <v>26</v>
      </c>
      <c r="B23" s="665" t="s">
        <v>193</v>
      </c>
      <c r="C23" s="100" t="s">
        <v>2692</v>
      </c>
      <c r="D23" s="206" t="s">
        <v>2592</v>
      </c>
      <c r="E23" s="207">
        <v>46048</v>
      </c>
      <c r="F23" t="s">
        <v>2596</v>
      </c>
      <c r="G23" s="207">
        <v>46049</v>
      </c>
      <c r="H23" s="208" t="s">
        <v>2233</v>
      </c>
      <c r="I23" s="216" t="s">
        <v>2593</v>
      </c>
      <c r="J23" s="213" t="str">
        <f>IF($C23="","",INDEX(POA_GC_2025!$O:$O,MATCH($C23,POA_GC_2025!$A:$A,0)))</f>
        <v>SIN PROYECTO</v>
      </c>
      <c r="K23" s="214" t="str">
        <f>IF($C23="","",INDEX(POA_GC_2025!$V:$V,MATCH($C23,POA_GC_2025!A:A,0)))</f>
        <v>COORDINAR LA ELABORACION DEL PRESUPUESTO INSTITUCIONAL, SU TRAMITE, EJECUCION Y REVISION Y CORRECTIVOS, GESTIONAR FONDOS, PREPARAR PROYECTOS ESPECIALES Y ADMINISTRAR LA POLITICA SALARIAL Y DE CONTRATACION INSTITUCIONAL DE ACUERDO A LA NORMATIVA VIGENTE</v>
      </c>
      <c r="L23" s="214" t="str">
        <f>IF($C23="","",INDEX(POA_GC_2025!W:W,MATCH($C23,POA_GC_2025!$A:$A,0)))</f>
        <v>DISTRIBUTIVOS DE SUELDOS Y SALARIOS DEL PERSONAL</v>
      </c>
      <c r="M23" s="215" t="str">
        <f>IF($C23="","",INDEX(POA_GC_2025!C:C,MATCH($C23,POA_GC_2025!$A:$A,0)))</f>
        <v>PAGO DE HORAS EXTRAORDINARIAS Y SUPLEMENTARIAS</v>
      </c>
      <c r="N23" s="215" t="str">
        <f>IF($C23="","",INDEX(POA_GC_2025!$D:$D,MATCH($C23,POA_GC_2025!$A:$A,0)))</f>
        <v>1333</v>
      </c>
      <c r="O23" s="215" t="str">
        <f>IF($C23="","",INDEX(POA_GC_2025!$E:$E,MATCH($C23,POA_GC_2025!$A:$A,0)))</f>
        <v>90</v>
      </c>
      <c r="P23" s="215" t="str">
        <f>IF($C23="","",INDEX(POA_GC_2025!$F:$F,MATCH($C23,POA_GC_2025!$A:$A,0)))</f>
        <v>000</v>
      </c>
      <c r="Q23" s="215" t="str">
        <f>IF($C23="","",INDEX(POA_GC_2025!$G:$G,MATCH($C23,POA_GC_2025!$A:$A,0)))</f>
        <v>004</v>
      </c>
      <c r="R23" s="215" t="str">
        <f t="shared" si="0"/>
        <v>DISTRIBUTIVOS DE SUELDOS Y SALARIOS DEL PERSONAL</v>
      </c>
      <c r="S23" s="215">
        <f>IF($C23="","",INDEX(POA_GC_2025!$H:$H,MATCH($C23,POA_GC_2025!$A:$A,0)))</f>
        <v>510509</v>
      </c>
      <c r="T23" s="215" t="str">
        <f>IF($C23="","",INDEX(POA_GC_2025!$I:$I,MATCH($C23,POA_GC_2025!$A:$A,0)))</f>
        <v>1300</v>
      </c>
      <c r="U23" s="215" t="str">
        <f>IF($C23="","",INDEX(POA_GC_2025!$J:$J,MATCH($C23,POA_GC_2025!$A:$A,0)))</f>
        <v>001</v>
      </c>
      <c r="V23" s="215" t="str">
        <f>IF($C23="","",INDEX(POA_GC_2025!$K:$K,MATCH($C23,POA_GC_2025!$A:$A,0)))</f>
        <v>0000</v>
      </c>
      <c r="W23" s="215" t="str">
        <f>IF($C23="","",INDEX(POA_GC_2025!$L:$L,MATCH($C23,POA_GC_2025!$A:$A,0)))</f>
        <v>0000</v>
      </c>
      <c r="X23" s="223" t="str">
        <f>IF($C23="","",INDEX(POA_GC_2025!$AA:$AA,MATCH($C23,POA_GC_2025!$A:$A,0)))</f>
        <v>NUEVA</v>
      </c>
      <c r="Y23" s="223">
        <f>IF($C23="","",INDEX(POA_GC_2025!$BD:$BD,MATCH($C23,POA_GC_2025!$A:$A,0)))</f>
        <v>175213.44</v>
      </c>
      <c r="Z23" s="226">
        <v>175213.44</v>
      </c>
      <c r="AA23" s="226">
        <v>0</v>
      </c>
      <c r="AB23" s="227">
        <f t="shared" si="2"/>
        <v>175213.44</v>
      </c>
      <c r="AC23" s="226" t="s">
        <v>2567</v>
      </c>
      <c r="AD23" s="226"/>
      <c r="AE23" s="226"/>
      <c r="AF23" s="226"/>
      <c r="AG23" s="232">
        <f>IF($C23="","",INDEX(POA_GC_2025!$FF:$FF,MATCH($C23,POA_GC_2025!$A:$A,0)))</f>
        <v>0</v>
      </c>
      <c r="AH23" s="213" t="str">
        <f>IF($C23="","",INDEX(POA_GC_2025!$Q:$Q,MATCH($C23,POA_GC_2025!$A:$A,0)))</f>
        <v>HORAS EXTRAORDINARIAS Y SUPLEMENTARIAS</v>
      </c>
      <c r="AI23" s="216"/>
      <c r="AJ23" s="213" t="str">
        <f>IF($C23="","",INDEX(POA_GC_2025!$B:$B,MATCH($C23,POA_GC_2025!$A:$A,0)))</f>
        <v>HOSPITAL GENERAL DE CHONE</v>
      </c>
      <c r="AK23" s="211"/>
      <c r="AL23" s="211"/>
      <c r="AM23" s="233">
        <f t="shared" si="1"/>
        <v>175213.44</v>
      </c>
      <c r="AN23" s="211"/>
      <c r="AO23" s="211"/>
    </row>
    <row r="24" spans="1:41" s="191" customFormat="1" ht="12.95" customHeight="1">
      <c r="A24" s="206">
        <v>27</v>
      </c>
      <c r="B24" s="665" t="s">
        <v>193</v>
      </c>
      <c r="C24" s="100" t="s">
        <v>2693</v>
      </c>
      <c r="D24" s="206" t="s">
        <v>2592</v>
      </c>
      <c r="E24" s="207">
        <v>46048</v>
      </c>
      <c r="F24" t="s">
        <v>2596</v>
      </c>
      <c r="G24" s="207">
        <v>46049</v>
      </c>
      <c r="H24" s="208" t="s">
        <v>2233</v>
      </c>
      <c r="I24" s="216" t="s">
        <v>2593</v>
      </c>
      <c r="J24" s="213" t="str">
        <f>IF($C24="","",INDEX(POA_GC_2025!$O:$O,MATCH($C24,POA_GC_2025!$A:$A,0)))</f>
        <v>SIN PROYECTO</v>
      </c>
      <c r="K24" s="214" t="str">
        <f>IF($C24="","",INDEX(POA_GC_2025!$V:$V,MATCH($C24,POA_GC_2025!A:A,0)))</f>
        <v>COORDINAR LA ELABORACION DEL PRESUPUESTO INSTITUCIONAL, SU TRAMITE, EJECUCION Y REVISION Y CORRECTIVOS, GESTIONAR FONDOS, PREPARAR PROYECTOS ESPECIALES Y ADMINISTRAR LA POLITICA SALARIAL Y DE CONTRATACION INSTITUCIONAL DE ACUERDO A LA NORMATIVA VIGENTE</v>
      </c>
      <c r="L24" s="214" t="str">
        <f>IF($C24="","",INDEX(POA_GC_2025!W:W,MATCH($C24,POA_GC_2025!$A:$A,0)))</f>
        <v>INFORMES DE CONTRATOS DE SERVICIOS OCASIONALES Y PROFESIONALES</v>
      </c>
      <c r="M24" s="215" t="str">
        <f>IF($C24="","",INDEX(POA_GC_2025!C:C,MATCH($C24,POA_GC_2025!$A:$A,0)))</f>
        <v>PAGO DE SERVICIOS PERSONALES POR CONTRATO</v>
      </c>
      <c r="N24" s="215" t="str">
        <f>IF($C24="","",INDEX(POA_GC_2025!$D:$D,MATCH($C24,POA_GC_2025!$A:$A,0)))</f>
        <v>1333</v>
      </c>
      <c r="O24" s="215" t="str">
        <f>IF($C24="","",INDEX(POA_GC_2025!$E:$E,MATCH($C24,POA_GC_2025!$A:$A,0)))</f>
        <v>90</v>
      </c>
      <c r="P24" s="215" t="str">
        <f>IF($C24="","",INDEX(POA_GC_2025!$F:$F,MATCH($C24,POA_GC_2025!$A:$A,0)))</f>
        <v>000</v>
      </c>
      <c r="Q24" s="215" t="str">
        <f>IF($C24="","",INDEX(POA_GC_2025!$G:$G,MATCH($C24,POA_GC_2025!$A:$A,0)))</f>
        <v>004</v>
      </c>
      <c r="R24" s="215" t="str">
        <f t="shared" si="0"/>
        <v>INFORMES DE CONTRATOS DE SERVICIOS OCASIONALES Y PROFESIONALES</v>
      </c>
      <c r="S24" s="215">
        <f>IF($C24="","",INDEX(POA_GC_2025!$H:$H,MATCH($C24,POA_GC_2025!$A:$A,0)))</f>
        <v>510510</v>
      </c>
      <c r="T24" s="215" t="str">
        <f>IF($C24="","",INDEX(POA_GC_2025!$I:$I,MATCH($C24,POA_GC_2025!$A:$A,0)))</f>
        <v>1300</v>
      </c>
      <c r="U24" s="215" t="str">
        <f>IF($C24="","",INDEX(POA_GC_2025!$J:$J,MATCH($C24,POA_GC_2025!$A:$A,0)))</f>
        <v>001</v>
      </c>
      <c r="V24" s="215" t="str">
        <f>IF($C24="","",INDEX(POA_GC_2025!$K:$K,MATCH($C24,POA_GC_2025!$A:$A,0)))</f>
        <v>0000</v>
      </c>
      <c r="W24" s="215" t="str">
        <f>IF($C24="","",INDEX(POA_GC_2025!$L:$L,MATCH($C24,POA_GC_2025!$A:$A,0)))</f>
        <v>0000</v>
      </c>
      <c r="X24" s="223" t="str">
        <f>IF($C24="","",INDEX(POA_GC_2025!$AA:$AA,MATCH($C24,POA_GC_2025!$A:$A,0)))</f>
        <v>NUEVA</v>
      </c>
      <c r="Y24" s="223">
        <f>IF($C24="","",INDEX(POA_GC_2025!$BD:$BD,MATCH($C24,POA_GC_2025!$A:$A,0)))</f>
        <v>141312</v>
      </c>
      <c r="Z24" s="226">
        <v>141312</v>
      </c>
      <c r="AA24" s="226">
        <v>0</v>
      </c>
      <c r="AB24" s="227">
        <f t="shared" si="2"/>
        <v>141312</v>
      </c>
      <c r="AC24" s="226" t="s">
        <v>2567</v>
      </c>
      <c r="AD24" s="226"/>
      <c r="AE24" s="226"/>
      <c r="AF24" s="226"/>
      <c r="AG24" s="232">
        <f>IF($C24="","",INDEX(POA_GC_2025!$FF:$FF,MATCH($C24,POA_GC_2025!$A:$A,0)))</f>
        <v>0</v>
      </c>
      <c r="AH24" s="213" t="str">
        <f>IF($C24="","",INDEX(POA_GC_2025!$Q:$Q,MATCH($C24,POA_GC_2025!$A:$A,0)))</f>
        <v>SERVICIOS PERSONALES POR CONTRATO</v>
      </c>
      <c r="AI24" s="216"/>
      <c r="AJ24" s="213" t="str">
        <f>IF($C24="","",INDEX(POA_GC_2025!$B:$B,MATCH($C24,POA_GC_2025!$A:$A,0)))</f>
        <v>HOSPITAL GENERAL DE CHONE</v>
      </c>
      <c r="AK24" s="211"/>
      <c r="AL24" s="211"/>
      <c r="AM24" s="233">
        <f t="shared" si="1"/>
        <v>141312</v>
      </c>
      <c r="AN24" s="211"/>
      <c r="AO24" s="211"/>
    </row>
    <row r="25" spans="1:41" s="191" customFormat="1" ht="12.95" customHeight="1">
      <c r="A25" s="206">
        <v>28</v>
      </c>
      <c r="B25" s="665" t="s">
        <v>193</v>
      </c>
      <c r="C25" s="100" t="s">
        <v>2694</v>
      </c>
      <c r="D25" s="206" t="s">
        <v>2592</v>
      </c>
      <c r="E25" s="207">
        <v>46048</v>
      </c>
      <c r="F25" t="s">
        <v>2596</v>
      </c>
      <c r="G25" s="207">
        <v>46049</v>
      </c>
      <c r="H25" s="208" t="s">
        <v>2233</v>
      </c>
      <c r="I25" s="216" t="s">
        <v>2593</v>
      </c>
      <c r="J25" s="213" t="str">
        <f>IF($C25="","",INDEX(POA_GC_2025!$O:$O,MATCH($C25,POA_GC_2025!$A:$A,0)))</f>
        <v>SIN PROYECTO</v>
      </c>
      <c r="K25" s="214" t="str">
        <f>IF($C25="","",INDEX(POA_GC_2025!$V:$V,MATCH($C25,POA_GC_2025!A:A,0)))</f>
        <v>SUSCRIBIR LOS ACTOS ADMINISTRATIVOS EN EL AMBITO DE SU JURISDICCION, CON ESTRICTO APEGO A LAS DISPOSICIONES LEGALES Y REGLAMENTARIAS VIGENTES</v>
      </c>
      <c r="L25" s="214" t="str">
        <f>IF($C25="","",INDEX(POA_GC_2025!W:W,MATCH($C25,POA_GC_2025!$A:$A,0)))</f>
        <v>PAGO DE OBLIGACIONES ECONOMICAS DE LA INSTITUCION PREVIA AUTORIZACION EXPRESA DE LA AUTORIDAD COMPETENTE</v>
      </c>
      <c r="M25" s="215" t="str">
        <f>IF($C25="","",INDEX(POA_GC_2025!C:C,MATCH($C25,POA_GC_2025!$A:$A,0)))</f>
        <v>PAGO DE SUBROGACION</v>
      </c>
      <c r="N25" s="215" t="str">
        <f>IF($C25="","",INDEX(POA_GC_2025!$D:$D,MATCH($C25,POA_GC_2025!$A:$A,0)))</f>
        <v>1333</v>
      </c>
      <c r="O25" s="215" t="str">
        <f>IF($C25="","",INDEX(POA_GC_2025!$E:$E,MATCH($C25,POA_GC_2025!$A:$A,0)))</f>
        <v>90</v>
      </c>
      <c r="P25" s="215" t="str">
        <f>IF($C25="","",INDEX(POA_GC_2025!$F:$F,MATCH($C25,POA_GC_2025!$A:$A,0)))</f>
        <v>000</v>
      </c>
      <c r="Q25" s="215" t="str">
        <f>IF($C25="","",INDEX(POA_GC_2025!$G:$G,MATCH($C25,POA_GC_2025!$A:$A,0)))</f>
        <v>004</v>
      </c>
      <c r="R25" s="215" t="str">
        <f t="shared" si="0"/>
        <v>PAGO DE OBLIGACIONES ECONOMICAS DE LA INSTITUCION PREVIA AUTORIZACION EXPRESA DE LA AUTORIDAD COMPETENTE</v>
      </c>
      <c r="S25" s="215">
        <f>IF($C25="","",INDEX(POA_GC_2025!$H:$H,MATCH($C25,POA_GC_2025!$A:$A,0)))</f>
        <v>510512</v>
      </c>
      <c r="T25" s="215" t="str">
        <f>IF($C25="","",INDEX(POA_GC_2025!$I:$I,MATCH($C25,POA_GC_2025!$A:$A,0)))</f>
        <v>1300</v>
      </c>
      <c r="U25" s="215" t="str">
        <f>IF($C25="","",INDEX(POA_GC_2025!$J:$J,MATCH($C25,POA_GC_2025!$A:$A,0)))</f>
        <v>001</v>
      </c>
      <c r="V25" s="215" t="str">
        <f>IF($C25="","",INDEX(POA_GC_2025!$K:$K,MATCH($C25,POA_GC_2025!$A:$A,0)))</f>
        <v>0000</v>
      </c>
      <c r="W25" s="215" t="str">
        <f>IF($C25="","",INDEX(POA_GC_2025!$L:$L,MATCH($C25,POA_GC_2025!$A:$A,0)))</f>
        <v>0000</v>
      </c>
      <c r="X25" s="223" t="str">
        <f>IF($C25="","",INDEX(POA_GC_2025!$AA:$AA,MATCH($C25,POA_GC_2025!$A:$A,0)))</f>
        <v>NUEVA</v>
      </c>
      <c r="Y25" s="223">
        <f>IF($C25="","",INDEX(POA_GC_2025!$BD:$BD,MATCH($C25,POA_GC_2025!$A:$A,0)))</f>
        <v>158.1</v>
      </c>
      <c r="Z25" s="226">
        <v>158.1</v>
      </c>
      <c r="AA25" s="226">
        <v>0</v>
      </c>
      <c r="AB25" s="227">
        <f t="shared" si="2"/>
        <v>158.1</v>
      </c>
      <c r="AC25" s="226" t="s">
        <v>2567</v>
      </c>
      <c r="AD25" s="226"/>
      <c r="AE25" s="226"/>
      <c r="AF25" s="226"/>
      <c r="AG25" s="232">
        <f>IF($C25="","",INDEX(POA_GC_2025!$FF:$FF,MATCH($C25,POA_GC_2025!$A:$A,0)))</f>
        <v>0</v>
      </c>
      <c r="AH25" s="213" t="str">
        <f>IF($C25="","",INDEX(POA_GC_2025!$Q:$Q,MATCH($C25,POA_GC_2025!$A:$A,0)))</f>
        <v>SUBROGACION</v>
      </c>
      <c r="AI25" s="216"/>
      <c r="AJ25" s="213" t="str">
        <f>IF($C25="","",INDEX(POA_GC_2025!$B:$B,MATCH($C25,POA_GC_2025!$A:$A,0)))</f>
        <v>HOSPITAL GENERAL DE CHONE</v>
      </c>
      <c r="AK25" s="211"/>
      <c r="AL25" s="211"/>
      <c r="AM25" s="233">
        <f t="shared" si="1"/>
        <v>158.1</v>
      </c>
      <c r="AN25" s="211"/>
      <c r="AO25" s="211"/>
    </row>
    <row r="26" spans="1:41" s="191" customFormat="1" ht="12.95" customHeight="1">
      <c r="A26" s="206">
        <v>29</v>
      </c>
      <c r="B26" s="665" t="s">
        <v>193</v>
      </c>
      <c r="C26" s="100" t="s">
        <v>2695</v>
      </c>
      <c r="D26" s="206" t="s">
        <v>2592</v>
      </c>
      <c r="E26" s="207">
        <v>46048</v>
      </c>
      <c r="F26" t="s">
        <v>2596</v>
      </c>
      <c r="G26" s="207">
        <v>46049</v>
      </c>
      <c r="H26" s="208" t="s">
        <v>2233</v>
      </c>
      <c r="I26" s="216" t="s">
        <v>2593</v>
      </c>
      <c r="J26" s="213" t="str">
        <f>IF($C26="","",INDEX(POA_GC_2025!$O:$O,MATCH($C26,POA_GC_2025!$A:$A,0)))</f>
        <v>SIN PROYECTO</v>
      </c>
      <c r="K26" s="214" t="str">
        <f>IF($C26="","",INDEX(POA_GC_2025!$V:$V,MATCH($C26,POA_GC_2025!A:A,0)))</f>
        <v>COORDINAR LA ELABORACION DEL PRESUPUESTO INSTITUCIONAL, SU TRAMITE, EJECUCION Y REVISION Y CORRECTIVOS, GESTIONAR FONDOS, PREPARAR PROYECTOS ESPECIALES Y ADMINISTRAR LA POLITICA SALARIAL Y DE CONTRATACION INSTITUCIONAL DE ACUERDO A LA NORMATIVA VIGENTE</v>
      </c>
      <c r="L26" s="214" t="str">
        <f>IF($C26="","",INDEX(POA_GC_2025!W:W,MATCH($C26,POA_GC_2025!$A:$A,0)))</f>
        <v>INFORMES DE CONTRATOS DE SERVICIOS OCASIONALES Y PROFESIONALES</v>
      </c>
      <c r="M26" s="215" t="str">
        <f>IF($C26="","",INDEX(POA_GC_2025!C:C,MATCH($C26,POA_GC_2025!$A:$A,0)))</f>
        <v>PAGO DESERVICIOS PERSONALES POR CONTRATO A PROFESIONALES DE LA SALUD</v>
      </c>
      <c r="N26" s="215" t="str">
        <f>IF($C26="","",INDEX(POA_GC_2025!$D:$D,MATCH($C26,POA_GC_2025!$A:$A,0)))</f>
        <v>1333</v>
      </c>
      <c r="O26" s="215" t="str">
        <f>IF($C26="","",INDEX(POA_GC_2025!$E:$E,MATCH($C26,POA_GC_2025!$A:$A,0)))</f>
        <v>90</v>
      </c>
      <c r="P26" s="215" t="str">
        <f>IF($C26="","",INDEX(POA_GC_2025!$F:$F,MATCH($C26,POA_GC_2025!$A:$A,0)))</f>
        <v>000</v>
      </c>
      <c r="Q26" s="215" t="str">
        <f>IF($C26="","",INDEX(POA_GC_2025!$G:$G,MATCH($C26,POA_GC_2025!$A:$A,0)))</f>
        <v>004</v>
      </c>
      <c r="R26" s="215" t="str">
        <f t="shared" si="0"/>
        <v>INFORMES DE CONTRATOS DE SERVICIOS OCASIONALES Y PROFESIONALES</v>
      </c>
      <c r="S26" s="215">
        <f>IF($C26="","",INDEX(POA_GC_2025!$H:$H,MATCH($C26,POA_GC_2025!$A:$A,0)))</f>
        <v>510517</v>
      </c>
      <c r="T26" s="215" t="str">
        <f>IF($C26="","",INDEX(POA_GC_2025!$I:$I,MATCH($C26,POA_GC_2025!$A:$A,0)))</f>
        <v>1300</v>
      </c>
      <c r="U26" s="215" t="str">
        <f>IF($C26="","",INDEX(POA_GC_2025!$J:$J,MATCH($C26,POA_GC_2025!$A:$A,0)))</f>
        <v>001</v>
      </c>
      <c r="V26" s="215" t="str">
        <f>IF($C26="","",INDEX(POA_GC_2025!$K:$K,MATCH($C26,POA_GC_2025!$A:$A,0)))</f>
        <v>0000</v>
      </c>
      <c r="W26" s="215" t="str">
        <f>IF($C26="","",INDEX(POA_GC_2025!$L:$L,MATCH($C26,POA_GC_2025!$A:$A,0)))</f>
        <v>0000</v>
      </c>
      <c r="X26" s="223" t="str">
        <f>IF($C26="","",INDEX(POA_GC_2025!$AA:$AA,MATCH($C26,POA_GC_2025!$A:$A,0)))</f>
        <v>NUEVA</v>
      </c>
      <c r="Y26" s="223">
        <f>IF($C26="","",INDEX(POA_GC_2025!$BD:$BD,MATCH($C26,POA_GC_2025!$A:$A,0)))</f>
        <v>3552360</v>
      </c>
      <c r="Z26" s="226">
        <v>3552360</v>
      </c>
      <c r="AA26" s="226">
        <v>0</v>
      </c>
      <c r="AB26" s="227">
        <f t="shared" si="2"/>
        <v>3552360</v>
      </c>
      <c r="AC26" s="226" t="s">
        <v>2567</v>
      </c>
      <c r="AD26" s="226"/>
      <c r="AE26" s="226"/>
      <c r="AF26" s="226"/>
      <c r="AG26" s="232">
        <f>IF($C26="","",INDEX(POA_GC_2025!$FF:$FF,MATCH($C26,POA_GC_2025!$A:$A,0)))</f>
        <v>0</v>
      </c>
      <c r="AH26" s="213" t="str">
        <f>IF($C26="","",INDEX(POA_GC_2025!$Q:$Q,MATCH($C26,POA_GC_2025!$A:$A,0)))</f>
        <v>SERVICIOS PERSONALES POR CONTRATO DE PROFESIONALES DE LA SALUD</v>
      </c>
      <c r="AI26" s="216"/>
      <c r="AJ26" s="213" t="str">
        <f>IF($C26="","",INDEX(POA_GC_2025!$B:$B,MATCH($C26,POA_GC_2025!$A:$A,0)))</f>
        <v>HOSPITAL GENERAL DE CHONE</v>
      </c>
      <c r="AK26" s="211"/>
      <c r="AL26" s="211"/>
      <c r="AM26" s="233">
        <f t="shared" si="1"/>
        <v>3552360</v>
      </c>
      <c r="AN26" s="211"/>
      <c r="AO26" s="211"/>
    </row>
    <row r="27" spans="1:41" s="191" customFormat="1" ht="12.95" customHeight="1">
      <c r="A27" s="206">
        <v>30</v>
      </c>
      <c r="B27" s="665" t="s">
        <v>193</v>
      </c>
      <c r="C27" s="100" t="s">
        <v>2696</v>
      </c>
      <c r="D27" s="206" t="s">
        <v>2592</v>
      </c>
      <c r="E27" s="207">
        <v>46048</v>
      </c>
      <c r="F27" t="s">
        <v>2596</v>
      </c>
      <c r="G27" s="207">
        <v>46049</v>
      </c>
      <c r="H27" s="208" t="s">
        <v>2233</v>
      </c>
      <c r="I27" s="216" t="s">
        <v>2593</v>
      </c>
      <c r="J27" s="213" t="str">
        <f>IF($C27="","",INDEX(POA_GC_2025!$O:$O,MATCH($C27,POA_GC_2025!$A:$A,0)))</f>
        <v>SIN PROYECTO</v>
      </c>
      <c r="K27" s="214" t="str">
        <f>IF($C27="","",INDEX(POA_GC_2025!$V:$V,MATCH($C27,POA_GC_2025!A:A,0)))</f>
        <v>PROGRAMAR, DIRIGIR, CONTROLAR LA GESTIÒN DE LOS RECURSOS ASIGNADOS A SU CARGO Y EVALUAR SU ADECUADA UTILIZACIÒN PARA PROVEER SU CARTERA DE SERVICIOS, MEDIANTE EL PLAN OPERATIVO ANUAL Y EL COMPROMISO DE GESTION EN FUNCIÒN DE RESULTADOS DE IMPACTO SOCIAL</v>
      </c>
      <c r="L27" s="214" t="str">
        <f>IF($C27="","",INDEX(POA_GC_2025!W:W,MATCH($C27,POA_GC_2025!$A:$A,0)))</f>
        <v>DISTRIBUTIVOS DE SUELDOS Y SALARIOS DEL PERSONAL</v>
      </c>
      <c r="M27" s="215" t="str">
        <f>IF($C27="","",INDEX(POA_GC_2025!C:C,MATCH($C27,POA_GC_2025!$A:$A,0)))</f>
        <v>PAGO DE APORTE PATRONAL</v>
      </c>
      <c r="N27" s="215" t="str">
        <f>IF($C27="","",INDEX(POA_GC_2025!$D:$D,MATCH($C27,POA_GC_2025!$A:$A,0)))</f>
        <v>1333</v>
      </c>
      <c r="O27" s="215" t="str">
        <f>IF($C27="","",INDEX(POA_GC_2025!$E:$E,MATCH($C27,POA_GC_2025!$A:$A,0)))</f>
        <v>90</v>
      </c>
      <c r="P27" s="215" t="str">
        <f>IF($C27="","",INDEX(POA_GC_2025!$F:$F,MATCH($C27,POA_GC_2025!$A:$A,0)))</f>
        <v>000</v>
      </c>
      <c r="Q27" s="215" t="str">
        <f>IF($C27="","",INDEX(POA_GC_2025!$G:$G,MATCH($C27,POA_GC_2025!$A:$A,0)))</f>
        <v>004</v>
      </c>
      <c r="R27" s="215" t="str">
        <f t="shared" si="0"/>
        <v>DISTRIBUTIVOS DE SUELDOS Y SALARIOS DEL PERSONAL</v>
      </c>
      <c r="S27" s="215">
        <f>IF($C27="","",INDEX(POA_GC_2025!$H:$H,MATCH($C27,POA_GC_2025!$A:$A,0)))</f>
        <v>510601</v>
      </c>
      <c r="T27" s="215" t="str">
        <f>IF($C27="","",INDEX(POA_GC_2025!$I:$I,MATCH($C27,POA_GC_2025!$A:$A,0)))</f>
        <v>1300</v>
      </c>
      <c r="U27" s="215" t="str">
        <f>IF($C27="","",INDEX(POA_GC_2025!$J:$J,MATCH($C27,POA_GC_2025!$A:$A,0)))</f>
        <v>001</v>
      </c>
      <c r="V27" s="215" t="str">
        <f>IF($C27="","",INDEX(POA_GC_2025!$K:$K,MATCH($C27,POA_GC_2025!$A:$A,0)))</f>
        <v>0000</v>
      </c>
      <c r="W27" s="215" t="str">
        <f>IF($C27="","",INDEX(POA_GC_2025!$L:$L,MATCH($C27,POA_GC_2025!$A:$A,0)))</f>
        <v>0000</v>
      </c>
      <c r="X27" s="223" t="str">
        <f>IF($C27="","",INDEX(POA_GC_2025!$AA:$AA,MATCH($C27,POA_GC_2025!$A:$A,0)))</f>
        <v>NUEVA</v>
      </c>
      <c r="Y27" s="223">
        <f>IF($C27="","",INDEX(POA_GC_2025!$BD:$BD,MATCH($C27,POA_GC_2025!$A:$A,0)))</f>
        <v>869825.39999999979</v>
      </c>
      <c r="Z27" s="226">
        <v>869825.4</v>
      </c>
      <c r="AA27" s="226">
        <v>0</v>
      </c>
      <c r="AB27" s="227">
        <f t="shared" si="2"/>
        <v>869825.4</v>
      </c>
      <c r="AC27" s="226" t="s">
        <v>2567</v>
      </c>
      <c r="AD27" s="226"/>
      <c r="AE27" s="226"/>
      <c r="AF27" s="226"/>
      <c r="AG27" s="232">
        <f>IF($C27="","",INDEX(POA_GC_2025!$FF:$FF,MATCH($C27,POA_GC_2025!$A:$A,0)))</f>
        <v>0</v>
      </c>
      <c r="AH27" s="213" t="str">
        <f>IF($C27="","",INDEX(POA_GC_2025!$Q:$Q,MATCH($C27,POA_GC_2025!$A:$A,0)))</f>
        <v>APORTE PATRONAL</v>
      </c>
      <c r="AI27" s="216"/>
      <c r="AJ27" s="213" t="str">
        <f>IF($C27="","",INDEX(POA_GC_2025!$B:$B,MATCH($C27,POA_GC_2025!$A:$A,0)))</f>
        <v>HOSPITAL GENERAL DE CHONE</v>
      </c>
      <c r="AK27" s="211"/>
      <c r="AL27" s="211"/>
      <c r="AM27" s="233">
        <f t="shared" si="1"/>
        <v>869825.4</v>
      </c>
      <c r="AN27" s="211"/>
      <c r="AO27" s="211"/>
    </row>
    <row r="28" spans="1:41" s="191" customFormat="1" ht="12.95" customHeight="1">
      <c r="A28" s="206">
        <v>31</v>
      </c>
      <c r="B28" s="665" t="s">
        <v>193</v>
      </c>
      <c r="C28" s="100" t="s">
        <v>2697</v>
      </c>
      <c r="D28" s="206" t="s">
        <v>2592</v>
      </c>
      <c r="E28" s="207">
        <v>46048</v>
      </c>
      <c r="F28" t="s">
        <v>2596</v>
      </c>
      <c r="G28" s="207">
        <v>46049</v>
      </c>
      <c r="H28" s="208" t="s">
        <v>2233</v>
      </c>
      <c r="I28" s="216" t="s">
        <v>2593</v>
      </c>
      <c r="J28" s="213" t="str">
        <f>IF($C28="","",INDEX(POA_GC_2025!$O:$O,MATCH($C28,POA_GC_2025!$A:$A,0)))</f>
        <v>SIN PROYECTO</v>
      </c>
      <c r="K28" s="214" t="str">
        <f>IF($C28="","",INDEX(POA_GC_2025!$V:$V,MATCH($C28,POA_GC_2025!A:A,0)))</f>
        <v>PROGRAMAR, DIRIGIR, CONTROLAR LA GESTIÒN DE LOS RECURSOS ASIGNADOS A SU CARGO Y EVALUAR SU ADECUADA UTILIZACIÒN PARA PROVEER SU CARTERA DE SERVICIOS, MEDIANTE EL PLAN OPERATIVO ANUAL Y EL COMPROMISO DE GESTION EN FUNCIÒN DE RESULTADOS DE IMPACTO SOCIAL</v>
      </c>
      <c r="L28" s="214" t="str">
        <f>IF($C28="","",INDEX(POA_GC_2025!W:W,MATCH($C28,POA_GC_2025!$A:$A,0)))</f>
        <v>DISTRIBUTIVOS DE SUELDOS Y SALARIOS DEL PERSONAL</v>
      </c>
      <c r="M28" s="215" t="str">
        <f>IF($C28="","",INDEX(POA_GC_2025!C:C,MATCH($C28,POA_GC_2025!$A:$A,0)))</f>
        <v>PAGO DE FONDOS DE RESERVA</v>
      </c>
      <c r="N28" s="215" t="str">
        <f>IF($C28="","",INDEX(POA_GC_2025!$D:$D,MATCH($C28,POA_GC_2025!$A:$A,0)))</f>
        <v>1333</v>
      </c>
      <c r="O28" s="215" t="str">
        <f>IF($C28="","",INDEX(POA_GC_2025!$E:$E,MATCH($C28,POA_GC_2025!$A:$A,0)))</f>
        <v>90</v>
      </c>
      <c r="P28" s="215" t="str">
        <f>IF($C28="","",INDEX(POA_GC_2025!$F:$F,MATCH($C28,POA_GC_2025!$A:$A,0)))</f>
        <v>000</v>
      </c>
      <c r="Q28" s="215" t="str">
        <f>IF($C28="","",INDEX(POA_GC_2025!$G:$G,MATCH($C28,POA_GC_2025!$A:$A,0)))</f>
        <v>004</v>
      </c>
      <c r="R28" s="215" t="str">
        <f t="shared" si="0"/>
        <v>DISTRIBUTIVOS DE SUELDOS Y SALARIOS DEL PERSONAL</v>
      </c>
      <c r="S28" s="215">
        <f>IF($C28="","",INDEX(POA_GC_2025!$H:$H,MATCH($C28,POA_GC_2025!$A:$A,0)))</f>
        <v>510602</v>
      </c>
      <c r="T28" s="215" t="str">
        <f>IF($C28="","",INDEX(POA_GC_2025!$I:$I,MATCH($C28,POA_GC_2025!$A:$A,0)))</f>
        <v>1300</v>
      </c>
      <c r="U28" s="215" t="str">
        <f>IF($C28="","",INDEX(POA_GC_2025!$J:$J,MATCH($C28,POA_GC_2025!$A:$A,0)))</f>
        <v>001</v>
      </c>
      <c r="V28" s="215" t="str">
        <f>IF($C28="","",INDEX(POA_GC_2025!$K:$K,MATCH($C28,POA_GC_2025!$A:$A,0)))</f>
        <v>0000</v>
      </c>
      <c r="W28" s="215" t="str">
        <f>IF($C28="","",INDEX(POA_GC_2025!$L:$L,MATCH($C28,POA_GC_2025!$A:$A,0)))</f>
        <v>0000</v>
      </c>
      <c r="X28" s="223" t="str">
        <f>IF($C28="","",INDEX(POA_GC_2025!$AA:$AA,MATCH($C28,POA_GC_2025!$A:$A,0)))</f>
        <v>NUEVA</v>
      </c>
      <c r="Y28" s="223">
        <f>IF($C28="","",INDEX(POA_GC_2025!$BD:$BD,MATCH($C28,POA_GC_2025!$A:$A,0)))</f>
        <v>724802.85999999987</v>
      </c>
      <c r="Z28" s="226">
        <v>724802.86</v>
      </c>
      <c r="AA28" s="226">
        <v>0</v>
      </c>
      <c r="AB28" s="227">
        <f t="shared" si="2"/>
        <v>724802.86</v>
      </c>
      <c r="AC28" s="226" t="s">
        <v>2567</v>
      </c>
      <c r="AD28" s="226"/>
      <c r="AE28" s="226"/>
      <c r="AF28" s="226"/>
      <c r="AG28" s="232">
        <f>IF($C28="","",INDEX(POA_GC_2025!$FF:$FF,MATCH($C28,POA_GC_2025!$A:$A,0)))</f>
        <v>0</v>
      </c>
      <c r="AH28" s="213" t="str">
        <f>IF($C28="","",INDEX(POA_GC_2025!$Q:$Q,MATCH($C28,POA_GC_2025!$A:$A,0)))</f>
        <v>FONDO DE RESERVA</v>
      </c>
      <c r="AI28" s="216"/>
      <c r="AJ28" s="213" t="str">
        <f>IF($C28="","",INDEX(POA_GC_2025!$B:$B,MATCH($C28,POA_GC_2025!$A:$A,0)))</f>
        <v>HOSPITAL GENERAL DE CHONE</v>
      </c>
      <c r="AK28" s="211"/>
      <c r="AL28" s="211"/>
      <c r="AM28" s="233">
        <f t="shared" si="1"/>
        <v>724802.86</v>
      </c>
      <c r="AN28" s="211"/>
      <c r="AO28" s="211"/>
    </row>
    <row r="29" spans="1:41" s="191" customFormat="1" ht="12.95" customHeight="1">
      <c r="A29" s="206"/>
      <c r="B29" s="665" t="s">
        <v>193</v>
      </c>
      <c r="C29" s="100" t="s">
        <v>2769</v>
      </c>
      <c r="D29" s="206" t="s">
        <v>2592</v>
      </c>
      <c r="E29" s="207">
        <v>46048</v>
      </c>
      <c r="F29" t="s">
        <v>2596</v>
      </c>
      <c r="G29" s="207">
        <v>46049</v>
      </c>
      <c r="H29" s="208" t="s">
        <v>2233</v>
      </c>
      <c r="I29" s="216" t="s">
        <v>2593</v>
      </c>
      <c r="J29" s="213" t="str">
        <f>IF($C29="","",INDEX(POA_GC_2025!$O:$O,MATCH($C29,POA_GC_2025!$A:$A,0)))</f>
        <v>SIN PROYECTO</v>
      </c>
      <c r="K29" s="214" t="str">
        <f>IF($C29="","",INDEX(POA_GC_2025!$V:$V,MATCH($C29,POA_GC_2025!A:A,0)))</f>
        <v>COORDINAR LA ELABORACION DEL PRESUPUESTO INSTITUCIONAL, SU TRAMITE, EJECUCION Y REVISION Y CORRECTIVOS, GESTIONAR FONDOS, PREPARAR PROYECTOS ESPECIALES Y ADMINISTRAR LA POLITICA SALARIAL Y DE CONTRATACION INSTITUCIONAL DE ACUERDO A LA NORMATIVA VIGENTE</v>
      </c>
      <c r="L29" s="214" t="str">
        <f>IF($C29="","",INDEX(POA_GC_2025!W:W,MATCH($C29,POA_GC_2025!$A:$A,0)))</f>
        <v>DISTRIBUTIVOS DE SUELDOS Y SALARIOS DEL PERSONAL</v>
      </c>
      <c r="M29" s="215" t="str">
        <f>IF($C29="","",INDEX(POA_GC_2025!C:C,MATCH($C29,POA_GC_2025!$A:$A,0)))</f>
        <v>PAGO DECONTRATOS OCASIONALES PARA EL CUMPLIMIENTO DEL SERVICIO RURAL</v>
      </c>
      <c r="N29" s="215" t="str">
        <f>IF($C29="","",INDEX(POA_GC_2025!$D:$D,MATCH($C29,POA_GC_2025!$A:$A,0)))</f>
        <v>1333</v>
      </c>
      <c r="O29" s="215" t="str">
        <f>IF($C29="","",INDEX(POA_GC_2025!$E:$E,MATCH($C29,POA_GC_2025!$A:$A,0)))</f>
        <v>90</v>
      </c>
      <c r="P29" s="215" t="str">
        <f>IF($C29="","",INDEX(POA_GC_2025!$F:$F,MATCH($C29,POA_GC_2025!$A:$A,0)))</f>
        <v>000</v>
      </c>
      <c r="Q29" s="215" t="str">
        <f>IF($C29="","",INDEX(POA_GC_2025!$G:$G,MATCH($C29,POA_GC_2025!$A:$A,0)))</f>
        <v>004</v>
      </c>
      <c r="R29" s="215" t="str">
        <f t="shared" si="0"/>
        <v>DISTRIBUTIVOS DE SUELDOS Y SALARIOS DEL PERSONAL</v>
      </c>
      <c r="S29" s="215">
        <f>IF($C29="","",INDEX(POA_GC_2025!$H:$H,MATCH($C29,POA_GC_2025!$A:$A,0)))</f>
        <v>510515</v>
      </c>
      <c r="T29" s="215" t="str">
        <f>IF($C29="","",INDEX(POA_GC_2025!$I:$I,MATCH($C29,POA_GC_2025!$A:$A,0)))</f>
        <v>1300</v>
      </c>
      <c r="U29" s="215" t="str">
        <f>IF($C29="","",INDEX(POA_GC_2025!$J:$J,MATCH($C29,POA_GC_2025!$A:$A,0)))</f>
        <v>001</v>
      </c>
      <c r="V29" s="215" t="str">
        <f>IF($C29="","",INDEX(POA_GC_2025!$K:$K,MATCH($C29,POA_GC_2025!$A:$A,0)))</f>
        <v>0000</v>
      </c>
      <c r="W29" s="215" t="str">
        <f>IF($C29="","",INDEX(POA_GC_2025!$L:$L,MATCH($C29,POA_GC_2025!$A:$A,0)))</f>
        <v>0000</v>
      </c>
      <c r="X29" s="223" t="str">
        <f>IF($C29="","",INDEX(POA_GC_2025!$AA:$AA,MATCH($C29,POA_GC_2025!$A:$A,0)))</f>
        <v>NUEVA</v>
      </c>
      <c r="Y29" s="223">
        <f>IF($C29="","",INDEX(POA_GC_2025!$BD:$BD,MATCH($C29,POA_GC_2025!$A:$A,0)))</f>
        <v>49292</v>
      </c>
      <c r="Z29" s="226">
        <v>49292</v>
      </c>
      <c r="AA29" s="226">
        <v>0</v>
      </c>
      <c r="AB29" s="227">
        <f t="shared" si="2"/>
        <v>49292</v>
      </c>
      <c r="AC29" s="226" t="s">
        <v>2567</v>
      </c>
      <c r="AD29" s="226"/>
      <c r="AE29" s="226"/>
      <c r="AF29" s="226"/>
      <c r="AG29" s="232">
        <f>IF($C29="","",INDEX(POA_GC_2025!$FF:$FF,MATCH($C29,POA_GC_2025!$A:$A,0)))</f>
        <v>0</v>
      </c>
      <c r="AH29" s="213" t="str">
        <f>IF($C29="","",INDEX(POA_GC_2025!$Q:$Q,MATCH($C29,POA_GC_2025!$A:$A,0)))</f>
        <v>CONTRATOS OCASIONALES PARA EL CUMPLIMIENTO DEL SER</v>
      </c>
      <c r="AI29" s="216"/>
      <c r="AJ29" s="213" t="str">
        <f>IF($C29="","",INDEX(POA_GC_2025!$B:$B,MATCH($C29,POA_GC_2025!$A:$A,0)))</f>
        <v>HOSPITAL GENERAL DE CHONE</v>
      </c>
      <c r="AK29" s="211"/>
      <c r="AL29" s="211"/>
      <c r="AM29" s="233">
        <f t="shared" ref="AM29:AM30" si="5">+AB29+AL29</f>
        <v>49292</v>
      </c>
      <c r="AN29" s="211"/>
      <c r="AO29" s="211"/>
    </row>
    <row r="30" spans="1:41" s="191" customFormat="1" ht="12.95" customHeight="1">
      <c r="A30" s="206"/>
      <c r="B30" s="665" t="s">
        <v>193</v>
      </c>
      <c r="C30" s="100" t="s">
        <v>2770</v>
      </c>
      <c r="D30" s="206" t="s">
        <v>2592</v>
      </c>
      <c r="E30" s="207">
        <v>46048</v>
      </c>
      <c r="F30" t="s">
        <v>2596</v>
      </c>
      <c r="G30" s="207">
        <v>46049</v>
      </c>
      <c r="H30" s="208" t="s">
        <v>2233</v>
      </c>
      <c r="I30" s="216" t="s">
        <v>2593</v>
      </c>
      <c r="J30" s="213" t="str">
        <f>IF($C30="","",INDEX(POA_GC_2025!$O:$O,MATCH($C30,POA_GC_2025!$A:$A,0)))</f>
        <v>SIN PROYECTO</v>
      </c>
      <c r="K30" s="214" t="str">
        <f>IF($C30="","",INDEX(POA_GC_2025!$V:$V,MATCH($C30,POA_GC_2025!A:A,0)))</f>
        <v>COORDINAR LA ELABORACION DEL PRESUPUESTO INSTITUCIONAL, SU TRAMITE, EJECUCION Y REVISION Y CORRECTIVOS, GESTIONAR FONDOS, PREPARAR PROYECTOS ESPECIALES Y ADMINISTRAR LA POLITICA SALARIAL Y DE CONTRATACION INSTITUCIONAL DE ACUERDO A LA NORMATIVA VIGENTE</v>
      </c>
      <c r="L30" s="214" t="str">
        <f>IF($C30="","",INDEX(POA_GC_2025!W:W,MATCH($C30,POA_GC_2025!$A:$A,0)))</f>
        <v>DISTRIBUTIVOS DE SUELDOS Y SALARIOS DEL PERSONAL</v>
      </c>
      <c r="M30" s="215" t="str">
        <f>IF($C30="","",INDEX(POA_GC_2025!C:C,MATCH($C30,POA_GC_2025!$A:$A,0)))</f>
        <v xml:space="preserve"> PAGO DE SERVICIOS PERSONALES POR DEVENGAMIENTO DE BECAS PROFESIONALES DE LA SALUD</v>
      </c>
      <c r="N30" s="215" t="str">
        <f>IF($C30="","",INDEX(POA_GC_2025!$D:$D,MATCH($C30,POA_GC_2025!$A:$A,0)))</f>
        <v>1333</v>
      </c>
      <c r="O30" s="215" t="str">
        <f>IF($C30="","",INDEX(POA_GC_2025!$E:$E,MATCH($C30,POA_GC_2025!$A:$A,0)))</f>
        <v>90</v>
      </c>
      <c r="P30" s="215" t="str">
        <f>IF($C30="","",INDEX(POA_GC_2025!$F:$F,MATCH($C30,POA_GC_2025!$A:$A,0)))</f>
        <v>000</v>
      </c>
      <c r="Q30" s="215" t="str">
        <f>IF($C30="","",INDEX(POA_GC_2025!$G:$G,MATCH($C30,POA_GC_2025!$A:$A,0)))</f>
        <v>004</v>
      </c>
      <c r="R30" s="215" t="str">
        <f t="shared" si="0"/>
        <v>DISTRIBUTIVOS DE SUELDOS Y SALARIOS DEL PERSONAL</v>
      </c>
      <c r="S30" s="215">
        <f>IF($C30="","",INDEX(POA_GC_2025!$H:$H,MATCH($C30,POA_GC_2025!$A:$A,0)))</f>
        <v>510516</v>
      </c>
      <c r="T30" s="215" t="str">
        <f>IF($C30="","",INDEX(POA_GC_2025!$I:$I,MATCH($C30,POA_GC_2025!$A:$A,0)))</f>
        <v>1300</v>
      </c>
      <c r="U30" s="215" t="str">
        <f>IF($C30="","",INDEX(POA_GC_2025!$J:$J,MATCH($C30,POA_GC_2025!$A:$A,0)))</f>
        <v>001</v>
      </c>
      <c r="V30" s="215" t="str">
        <f>IF($C30="","",INDEX(POA_GC_2025!$K:$K,MATCH($C30,POA_GC_2025!$A:$A,0)))</f>
        <v>0000</v>
      </c>
      <c r="W30" s="215" t="str">
        <f>IF($C30="","",INDEX(POA_GC_2025!$L:$L,MATCH($C30,POA_GC_2025!$A:$A,0)))</f>
        <v>0000</v>
      </c>
      <c r="X30" s="223" t="str">
        <f>IF($C30="","",INDEX(POA_GC_2025!$AA:$AA,MATCH($C30,POA_GC_2025!$A:$A,0)))</f>
        <v>NUEVA</v>
      </c>
      <c r="Y30" s="223">
        <f>IF($C30="","",INDEX(POA_GC_2025!$BD:$BD,MATCH($C30,POA_GC_2025!$A:$A,0)))</f>
        <v>63384</v>
      </c>
      <c r="Z30" s="226">
        <v>63384</v>
      </c>
      <c r="AA30" s="226">
        <v>0</v>
      </c>
      <c r="AB30" s="227">
        <f t="shared" si="2"/>
        <v>63384</v>
      </c>
      <c r="AC30" s="226" t="s">
        <v>2567</v>
      </c>
      <c r="AD30" s="226"/>
      <c r="AE30" s="226"/>
      <c r="AF30" s="226"/>
      <c r="AG30" s="232">
        <f>IF($C30="","",INDEX(POA_GC_2025!$FF:$FF,MATCH($C30,POA_GC_2025!$A:$A,0)))</f>
        <v>0</v>
      </c>
      <c r="AH30" s="213" t="str">
        <f>IF($C30="","",INDEX(POA_GC_2025!$Q:$Q,MATCH($C30,POA_GC_2025!$A:$A,0)))</f>
        <v>CONTRATOS OCASIONALES PARA EL CUMPLIMIENTO DE LA DEVENGACIÓN DE BECAS</v>
      </c>
      <c r="AI30" s="216"/>
      <c r="AJ30" s="213" t="str">
        <f>IF($C30="","",INDEX(POA_GC_2025!$B:$B,MATCH($C30,POA_GC_2025!$A:$A,0)))</f>
        <v>HOSPITAL GENERAL DE CHONE</v>
      </c>
      <c r="AK30" s="211"/>
      <c r="AL30" s="211"/>
      <c r="AM30" s="233">
        <f t="shared" si="5"/>
        <v>63384</v>
      </c>
      <c r="AN30" s="211"/>
      <c r="AO30" s="211"/>
    </row>
    <row r="31" spans="1:41" s="191" customFormat="1" ht="12.95" customHeight="1">
      <c r="A31" s="206">
        <v>32</v>
      </c>
      <c r="B31" s="665" t="s">
        <v>218</v>
      </c>
      <c r="C31" s="100" t="s">
        <v>2767</v>
      </c>
      <c r="D31" s="206" t="s">
        <v>2592</v>
      </c>
      <c r="E31" s="207">
        <v>46048</v>
      </c>
      <c r="F31" t="s">
        <v>2595</v>
      </c>
      <c r="G31" s="207">
        <v>46049</v>
      </c>
      <c r="H31" s="208" t="s">
        <v>2233</v>
      </c>
      <c r="I31" s="216" t="s">
        <v>2594</v>
      </c>
      <c r="J31" s="213" t="str">
        <f>IF($C31="","",INDEX(POA_GC_2025!$O:$O,MATCH($C31,POA_GC_2025!$A:$A,0)))</f>
        <v>SIN PROYECTO</v>
      </c>
      <c r="K31" s="214" t="str">
        <f>IF($C31="","",INDEX(POA_GC_2025!$V:$V,MATCH($C31,POA_GC_2025!A:A,0)))</f>
        <v>COORDINAR LA ELABORACION DEL PRESUPUESTO INSTITUCIONAL, SU TRAMITE, EJECUCION Y REVISION Y CORRECTIVOS, GESTIONAR FONDOS, PREPARAR PROYECTOS ESPECIALES Y ADMINISTRAR LA POLITICA SALARIAL Y DE CONTRATACION INSTITUCIONAL DE ACUERDO A LA NORMATIVA VIGENTE</v>
      </c>
      <c r="L31" s="214" t="str">
        <f>IF($C31="","",INDEX(POA_GC_2025!W:W,MATCH($C31,POA_GC_2025!$A:$A,0)))</f>
        <v>PAGO DE OBLIGACIONES ECONOMICAS DE LA INSTITUCION PREVIA AUTORIZACION EXPRESA DE LA AUTORIDAD COMPETENTE</v>
      </c>
      <c r="M31" s="215" t="str">
        <f>IF($C31="","",INDEX(POA_GC_2025!C:C,MATCH($C31,POA_GC_2025!$A:$A,0)))</f>
        <v>PAGO A JUBILADOS PATRONALES</v>
      </c>
      <c r="N31" s="215" t="str">
        <f>IF($C31="","",INDEX(POA_GC_2025!$D:$D,MATCH($C31,POA_GC_2025!$A:$A,0)))</f>
        <v>1333</v>
      </c>
      <c r="O31" s="215" t="str">
        <f>IF($C31="","",INDEX(POA_GC_2025!$E:$E,MATCH($C31,POA_GC_2025!$A:$A,0)))</f>
        <v>90</v>
      </c>
      <c r="P31" s="215" t="str">
        <f>IF($C31="","",INDEX(POA_GC_2025!$F:$F,MATCH($C31,POA_GC_2025!$A:$A,0)))</f>
        <v>000</v>
      </c>
      <c r="Q31" s="215" t="str">
        <f>IF($C31="","",INDEX(POA_GC_2025!$G:$G,MATCH($C31,POA_GC_2025!$A:$A,0)))</f>
        <v>004</v>
      </c>
      <c r="R31" s="215" t="str">
        <f t="shared" si="0"/>
        <v>PAGO DE OBLIGACIONES ECONOMICAS DE LA INSTITUCION PREVIA AUTORIZACION EXPRESA DE LA AUTORIDAD COMPETENTE</v>
      </c>
      <c r="S31" s="215">
        <f>IF($C31="","",INDEX(POA_GC_2025!$H:$H,MATCH($C31,POA_GC_2025!$A:$A,0)))</f>
        <v>580209</v>
      </c>
      <c r="T31" s="215" t="str">
        <f>IF($C31="","",INDEX(POA_GC_2025!$I:$I,MATCH($C31,POA_GC_2025!$A:$A,0)))</f>
        <v>1300</v>
      </c>
      <c r="U31" s="215" t="str">
        <f>IF($C31="","",INDEX(POA_GC_2025!$J:$J,MATCH($C31,POA_GC_2025!$A:$A,0)))</f>
        <v>001</v>
      </c>
      <c r="V31" s="215" t="str">
        <f>IF($C31="","",INDEX(POA_GC_2025!$K:$K,MATCH($C31,POA_GC_2025!$A:$A,0)))</f>
        <v>0000</v>
      </c>
      <c r="W31" s="215" t="str">
        <f>IF($C31="","",INDEX(POA_GC_2025!$L:$L,MATCH($C31,POA_GC_2025!$A:$A,0)))</f>
        <v>0000</v>
      </c>
      <c r="X31" s="223" t="str">
        <f>IF($C31="","",INDEX(POA_GC_2025!$AA:$AA,MATCH($C31,POA_GC_2025!$A:$A,0)))</f>
        <v>NUEVA</v>
      </c>
      <c r="Y31" s="223">
        <f>IF($C31="","",INDEX(POA_GC_2025!$BD:$BD,MATCH($C31,POA_GC_2025!$A:$A,0)))</f>
        <v>283990.65999999997</v>
      </c>
      <c r="Z31" s="226">
        <v>283990.65999999997</v>
      </c>
      <c r="AA31" s="226">
        <v>0</v>
      </c>
      <c r="AB31" s="227">
        <f t="shared" si="2"/>
        <v>283990.65999999997</v>
      </c>
      <c r="AC31" s="226" t="s">
        <v>2567</v>
      </c>
      <c r="AD31" s="226"/>
      <c r="AE31" s="226"/>
      <c r="AF31" s="226"/>
      <c r="AG31" s="232">
        <f>IF($C31="","",INDEX(POA_GC_2025!$FF:$FF,MATCH($C31,POA_GC_2025!$A:$A,0)))</f>
        <v>0</v>
      </c>
      <c r="AH31" s="213" t="str">
        <f>IF($C31="","",INDEX(POA_GC_2025!$Q:$Q,MATCH($C31,POA_GC_2025!$A:$A,0)))</f>
        <v>A JUBILADOS PATRONALES</v>
      </c>
      <c r="AI31" s="216"/>
      <c r="AJ31" s="213" t="str">
        <f>IF($C31="","",INDEX(POA_GC_2025!$B:$B,MATCH($C31,POA_GC_2025!$A:$A,0)))</f>
        <v>HOSPITAL GENERAL DE CHONE</v>
      </c>
      <c r="AK31" s="211"/>
      <c r="AL31" s="211"/>
      <c r="AM31" s="233">
        <f t="shared" si="1"/>
        <v>283990.65999999997</v>
      </c>
      <c r="AN31" s="211"/>
      <c r="AO31" s="211"/>
    </row>
    <row r="32" spans="1:41" s="191" customFormat="1" ht="12.95" customHeight="1">
      <c r="A32" s="206"/>
      <c r="B32" s="665" t="s">
        <v>274</v>
      </c>
      <c r="C32" s="100" t="s">
        <v>2701</v>
      </c>
      <c r="D32" s="211" t="s">
        <v>2556</v>
      </c>
      <c r="E32" s="207">
        <v>46043</v>
      </c>
      <c r="F32" s="211" t="s">
        <v>2557</v>
      </c>
      <c r="G32" s="207">
        <v>46043</v>
      </c>
      <c r="H32" s="208" t="s">
        <v>2233</v>
      </c>
      <c r="I32" s="216" t="s">
        <v>2555</v>
      </c>
      <c r="J32" s="213" t="str">
        <f>IF($C32="","",INDEX(POA_GC_2025!$O:$O,MATCH($C32,POA_GC_2025!$A:$A,0)))</f>
        <v>SIN PROYECTO</v>
      </c>
      <c r="K32" s="214" t="str">
        <f>IF($C32="","",INDEX(POA_GC_2025!$V:$V,MATCH($C32,POA_GC_2025!A:A,0)))</f>
        <v>PROGRAMAR, DIRIGIR, CONTROLAR LA GESTIÒN DE LOS RECURSOS ASIGNADOS A SU CARGO Y EVALUAR SU ADECUADA UTILIZACIÒN PARA PROVEER SU CARTERA DE SERVICIOS, MEDIANTE EL PLAN OPERATIVO ANUAL Y EL COMPROMISO DE GESTION EN FUNCIÒN DE RESULTADOS DE IMPACTO SOCIAL</v>
      </c>
      <c r="L32" s="214" t="str">
        <f>IF($C32="","",INDEX(POA_GC_2025!W:W,MATCH($C32,POA_GC_2025!$A:$A,0)))</f>
        <v>INFORME CONSOLIDADO DE PAGOS DE SERVICIOS BASICOS</v>
      </c>
      <c r="M32" s="215" t="str">
        <f>IF($C32="","",INDEX(POA_GC_2025!C:C,MATCH($C32,POA_GC_2025!$A:$A,0)))</f>
        <v>PAGO DE TELECOMUNICACIONES</v>
      </c>
      <c r="N32" s="215" t="str">
        <f>IF($C32="","",INDEX(POA_GC_2025!$D:$D,MATCH($C32,POA_GC_2025!$A:$A,0)))</f>
        <v>1333</v>
      </c>
      <c r="O32" s="215" t="str">
        <f>IF($C32="","",INDEX(POA_GC_2025!$E:$E,MATCH($C32,POA_GC_2025!$A:$A,0)))</f>
        <v>90</v>
      </c>
      <c r="P32" s="215" t="str">
        <f>IF($C32="","",INDEX(POA_GC_2025!$F:$F,MATCH($C32,POA_GC_2025!$A:$A,0)))</f>
        <v>000</v>
      </c>
      <c r="Q32" s="215" t="str">
        <f>IF($C32="","",INDEX(POA_GC_2025!$G:$G,MATCH($C32,POA_GC_2025!$A:$A,0)))</f>
        <v>004</v>
      </c>
      <c r="R32" s="215" t="str">
        <f t="shared" si="0"/>
        <v>INFORME CONSOLIDADO DE PAGOS DE SERVICIOS BASICOS</v>
      </c>
      <c r="S32" s="215">
        <f>IF($C32="","",INDEX(POA_GC_2025!$H:$H,MATCH($C32,POA_GC_2025!$A:$A,0)))</f>
        <v>530105</v>
      </c>
      <c r="T32" s="215" t="str">
        <f>IF($C32="","",INDEX(POA_GC_2025!$I:$I,MATCH($C32,POA_GC_2025!$A:$A,0)))</f>
        <v>1303</v>
      </c>
      <c r="U32" s="215" t="str">
        <f>IF($C32="","",INDEX(POA_GC_2025!$J:$J,MATCH($C32,POA_GC_2025!$A:$A,0)))</f>
        <v>001</v>
      </c>
      <c r="V32" s="215" t="str">
        <f>IF($C32="","",INDEX(POA_GC_2025!$K:$K,MATCH($C32,POA_GC_2025!$A:$A,0)))</f>
        <v>0000</v>
      </c>
      <c r="W32" s="215" t="str">
        <f>IF($C32="","",INDEX(POA_GC_2025!$L:$L,MATCH($C32,POA_GC_2025!$A:$A,0)))</f>
        <v>0000</v>
      </c>
      <c r="X32" s="223" t="str">
        <f>IF($C32="","",INDEX(POA_GC_2025!$AA:$AA,MATCH($C32,POA_GC_2025!$A:$A,0)))</f>
        <v>NUEVA</v>
      </c>
      <c r="Y32" s="223">
        <f>IF($C32="","",INDEX(POA_GC_2025!$BD:$BD,MATCH($C32,POA_GC_2025!$A:$A,0)))</f>
        <v>8400</v>
      </c>
      <c r="Z32" s="226">
        <v>8400</v>
      </c>
      <c r="AA32" s="226">
        <v>0</v>
      </c>
      <c r="AB32" s="227">
        <f t="shared" ref="AB32" si="6">+Z32+AA32</f>
        <v>8400</v>
      </c>
      <c r="AC32" s="226" t="s">
        <v>2567</v>
      </c>
      <c r="AD32" s="226"/>
      <c r="AE32" s="226"/>
      <c r="AF32" s="226"/>
      <c r="AG32" s="232">
        <f>IF($C32="","",INDEX(POA_GC_2025!$FF:$FF,MATCH($C32,POA_GC_2025!$A:$A,0)))</f>
        <v>0</v>
      </c>
      <c r="AH32" s="213" t="str">
        <f>IF($C32="","",INDEX(POA_GC_2025!$Q:$Q,MATCH($C32,POA_GC_2025!$A:$A,0)))</f>
        <v>TELECOMUNICACIONES</v>
      </c>
      <c r="AI32" s="216"/>
      <c r="AJ32" s="213" t="str">
        <f>IF($C32="","",INDEX(POA_GC_2025!$B:$B,MATCH($C32,POA_GC_2025!$A:$A,0)))</f>
        <v>HOSPITAL GENERAL DE CHONE</v>
      </c>
      <c r="AK32" s="211"/>
      <c r="AL32" s="211"/>
      <c r="AM32" s="233">
        <f t="shared" ref="AM32" si="7">+AB32+AL32</f>
        <v>8400</v>
      </c>
      <c r="AN32" s="211"/>
      <c r="AO32" s="211"/>
    </row>
    <row r="33" spans="1:41" s="191" customFormat="1" ht="12.95" customHeight="1">
      <c r="A33" s="206">
        <v>33</v>
      </c>
      <c r="B33" s="665" t="s">
        <v>196</v>
      </c>
      <c r="C33" s="100" t="s">
        <v>2714</v>
      </c>
      <c r="D33" s="206" t="s">
        <v>2603</v>
      </c>
      <c r="E33" s="207">
        <v>46052</v>
      </c>
      <c r="F33" s="211" t="s">
        <v>2605</v>
      </c>
      <c r="G33" s="207">
        <v>46052</v>
      </c>
      <c r="H33" s="208" t="s">
        <v>2233</v>
      </c>
      <c r="I33" s="206" t="s">
        <v>2544</v>
      </c>
      <c r="J33" s="213" t="str">
        <f>IF($C33="","",INDEX(POA_GC_2025!$O:$O,MATCH($C33,POA_GC_2025!$A:$A,0)))</f>
        <v>SIN PROYECTO</v>
      </c>
      <c r="K33" s="214" t="str">
        <f>IF($C33="","",INDEX(POA_GC_2025!$V:$V,MATCH($C33,POA_GC_2025!A:A,0)))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L33" s="214" t="str">
        <f>IF($C33="","",INDEX(POA_GC_2025!W:W,MATCH($C33,POA_GC_2025!$A:$A,0)))</f>
        <v>SISTEMA DE INFORMACION DE SERVICIOS HOTELEROS Y GENERALES, LIMPIEZA, CARPINTERIA, ELECTRICIDAD, CONSEJERIA, ENTRE OTRAS</v>
      </c>
      <c r="M33" s="215" t="str">
        <f>IF($C33="","",INDEX(POA_GC_2025!C:C,MATCH($C33,POA_GC_2025!$A:$A,0)))</f>
        <v>ADQUISICIÓN DEL SERVICIO DE LAVADO DE LENCERIA Y VESTIMENTA DE TRABAJO</v>
      </c>
      <c r="N33" s="215" t="str">
        <f>IF($C33="","",INDEX(POA_GC_2025!$D:$D,MATCH($C33,POA_GC_2025!$A:$A,0)))</f>
        <v>1333</v>
      </c>
      <c r="O33" s="215" t="str">
        <f>IF($C33="","",INDEX(POA_GC_2025!$E:$E,MATCH($C33,POA_GC_2025!$A:$A,0)))</f>
        <v>90</v>
      </c>
      <c r="P33" s="215" t="str">
        <f>IF($C33="","",INDEX(POA_GC_2025!$F:$F,MATCH($C33,POA_GC_2025!$A:$A,0)))</f>
        <v>000</v>
      </c>
      <c r="Q33" s="215" t="str">
        <f>IF($C33="","",INDEX(POA_GC_2025!$G:$G,MATCH($C33,POA_GC_2025!$A:$A,0)))</f>
        <v>004</v>
      </c>
      <c r="R33" s="215" t="str">
        <f>+IF($L33="","",$L33)</f>
        <v>SISTEMA DE INFORMACION DE SERVICIOS HOTELEROS Y GENERALES, LIMPIEZA, CARPINTERIA, ELECTRICIDAD, CONSEJERIA, ENTRE OTRAS</v>
      </c>
      <c r="S33" s="215">
        <f>IF($C33="","",INDEX(POA_GC_2025!$H:$H,MATCH($C33,POA_GC_2025!$A:$A,0)))</f>
        <v>530209</v>
      </c>
      <c r="T33" s="215" t="str">
        <f>IF($C33="","",INDEX(POA_GC_2025!$I:$I,MATCH($C33,POA_GC_2025!$A:$A,0)))</f>
        <v>1303</v>
      </c>
      <c r="U33" s="215" t="str">
        <f>IF($C33="","",INDEX(POA_GC_2025!$J:$J,MATCH($C33,POA_GC_2025!$A:$A,0)))</f>
        <v>001</v>
      </c>
      <c r="V33" s="215" t="str">
        <f>IF($C33="","",INDEX(POA_GC_2025!$K:$K,MATCH($C33,POA_GC_2025!$A:$A,0)))</f>
        <v>0000</v>
      </c>
      <c r="W33" s="215" t="str">
        <f>IF($C33="","",INDEX(POA_GC_2025!$L:$L,MATCH($C33,POA_GC_2025!$A:$A,0)))</f>
        <v>0000</v>
      </c>
      <c r="X33" s="223" t="str">
        <f>IF($C33="","",INDEX(POA_GC_2025!$AA:$AA,MATCH($C33,POA_GC_2025!$A:$A,0)))</f>
        <v>NUEVA</v>
      </c>
      <c r="Y33" s="223">
        <f>IF($C33="","",INDEX(POA_GC_2025!$BD:$BD,MATCH($C33,POA_GC_2025!$A:$A,0)))</f>
        <v>125500</v>
      </c>
      <c r="Z33" s="226">
        <v>125500</v>
      </c>
      <c r="AA33" s="226">
        <v>0</v>
      </c>
      <c r="AB33" s="227">
        <f>+Z33+AA33</f>
        <v>125500</v>
      </c>
      <c r="AC33" s="226" t="s">
        <v>2567</v>
      </c>
      <c r="AD33" s="226"/>
      <c r="AE33" s="226"/>
      <c r="AF33" s="226"/>
      <c r="AG33" s="232">
        <f>IF($C33="","",INDEX(POA_GC_2025!$FF:$FF,MATCH($C33,POA_GC_2025!$A:$A,0)))</f>
        <v>0</v>
      </c>
      <c r="AH33" s="213" t="str">
        <f>IF($C33="","",INDEX(POA_GC_2025!$Q:$Q,MATCH($C33,POA_GC_2025!$A:$A,0)))</f>
        <v>SERVICIOS DE ASEO LAVADO DE VESTIMENTA DE TRABAJO</v>
      </c>
      <c r="AI33" s="216"/>
      <c r="AJ33" s="213" t="str">
        <f>IF($C33="","",INDEX(POA_GC_2025!$B:$B,MATCH($C33,POA_GC_2025!$A:$A,0)))</f>
        <v>HOSPITAL GENERAL DE CHONE</v>
      </c>
      <c r="AK33" s="211"/>
      <c r="AL33" s="211"/>
      <c r="AM33" s="233">
        <f t="shared" si="1"/>
        <v>125500</v>
      </c>
      <c r="AN33" s="211"/>
      <c r="AO33" s="211"/>
    </row>
    <row r="34" spans="1:41" s="191" customFormat="1" ht="12.95" customHeight="1">
      <c r="A34" s="206">
        <v>34</v>
      </c>
      <c r="B34" s="665" t="s">
        <v>267</v>
      </c>
      <c r="C34" s="100" t="s">
        <v>2711</v>
      </c>
      <c r="D34" s="206" t="s">
        <v>2603</v>
      </c>
      <c r="E34" s="207">
        <v>46052</v>
      </c>
      <c r="F34" s="211" t="s">
        <v>2605</v>
      </c>
      <c r="G34" s="207">
        <v>46052</v>
      </c>
      <c r="H34" s="208" t="s">
        <v>2233</v>
      </c>
      <c r="I34" s="206" t="s">
        <v>2547</v>
      </c>
      <c r="J34" s="213" t="str">
        <f>IF($C34="","",INDEX(POA_GC_2025!$O:$O,MATCH($C34,POA_GC_2025!$A:$A,0)))</f>
        <v>SIN PROYECTO</v>
      </c>
      <c r="K34" s="214" t="str">
        <f>IF($C34="","",INDEX(POA_GC_2025!$V:$V,MATCH($C34,POA_GC_2025!A:A,0)))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L34" s="214" t="str">
        <f>IF($C34="","",INDEX(POA_GC_2025!W:W,MATCH($C34,POA_GC_2025!$A:$A,0)))</f>
        <v>SISTEMA DE INFORMACION DE SERVICIOS HOTELEROS Y GENERALES, LIMPIEZA, CARPINTERIA, ELECTRICIDAD, CONSEJERIA, ENTRE OTRAS</v>
      </c>
      <c r="M34" s="215" t="str">
        <f>IF($C34="","",INDEX(POA_GC_2025!C:C,MATCH($C34,POA_GC_2025!$A:$A,0)))</f>
        <v>ADQUISICIÓN DEL SERVICIO DE LIMPIEZA DE LAS INSTALACIONES HOSPITALARIAS</v>
      </c>
      <c r="N34" s="215" t="str">
        <f>IF($C34="","",INDEX(POA_GC_2025!$D:$D,MATCH($C34,POA_GC_2025!$A:$A,0)))</f>
        <v>1333</v>
      </c>
      <c r="O34" s="215" t="str">
        <f>IF($C34="","",INDEX(POA_GC_2025!$E:$E,MATCH($C34,POA_GC_2025!$A:$A,0)))</f>
        <v>90</v>
      </c>
      <c r="P34" s="215" t="str">
        <f>IF($C34="","",INDEX(POA_GC_2025!$F:$F,MATCH($C34,POA_GC_2025!$A:$A,0)))</f>
        <v>000</v>
      </c>
      <c r="Q34" s="215" t="str">
        <f>IF($C34="","",INDEX(POA_GC_2025!$G:$G,MATCH($C34,POA_GC_2025!$A:$A,0)))</f>
        <v>004</v>
      </c>
      <c r="R34" s="215" t="str">
        <f>+IF($L34="","",$L34)</f>
        <v>SISTEMA DE INFORMACION DE SERVICIOS HOTELEROS Y GENERALES, LIMPIEZA, CARPINTERIA, ELECTRICIDAD, CONSEJERIA, ENTRE OTRAS</v>
      </c>
      <c r="S34" s="215">
        <f>IF($C34="","",INDEX(POA_GC_2025!$H:$H,MATCH($C34,POA_GC_2025!$A:$A,0)))</f>
        <v>530209</v>
      </c>
      <c r="T34" s="215" t="str">
        <f>IF($C34="","",INDEX(POA_GC_2025!$I:$I,MATCH($C34,POA_GC_2025!$A:$A,0)))</f>
        <v>1303</v>
      </c>
      <c r="U34" s="215" t="str">
        <f>IF($C34="","",INDEX(POA_GC_2025!$J:$J,MATCH($C34,POA_GC_2025!$A:$A,0)))</f>
        <v>001</v>
      </c>
      <c r="V34" s="215" t="str">
        <f>IF($C34="","",INDEX(POA_GC_2025!$K:$K,MATCH($C34,POA_GC_2025!$A:$A,0)))</f>
        <v>0000</v>
      </c>
      <c r="W34" s="215" t="str">
        <f>IF($C34="","",INDEX(POA_GC_2025!$L:$L,MATCH($C34,POA_GC_2025!$A:$A,0)))</f>
        <v>0000</v>
      </c>
      <c r="X34" s="223" t="str">
        <f>IF($C34="","",INDEX(POA_GC_2025!$AA:$AA,MATCH($C34,POA_GC_2025!$A:$A,0)))</f>
        <v>NUEVA</v>
      </c>
      <c r="Y34" s="223">
        <f>IF($C34="","",INDEX(POA_GC_2025!$BD:$BD,MATCH($C34,POA_GC_2025!$A:$A,0)))</f>
        <v>59739.76</v>
      </c>
      <c r="Z34" s="226">
        <v>5635.38</v>
      </c>
      <c r="AA34" s="226">
        <v>0</v>
      </c>
      <c r="AB34" s="227">
        <f>+Z34+AA34</f>
        <v>5635.38</v>
      </c>
      <c r="AC34" s="226" t="s">
        <v>2567</v>
      </c>
      <c r="AD34" s="226"/>
      <c r="AE34" s="226"/>
      <c r="AF34" s="226"/>
      <c r="AG34" s="232">
        <f>IF($C34="","",INDEX(POA_GC_2025!$FF:$FF,MATCH($C34,POA_GC_2025!$A:$A,0)))</f>
        <v>0</v>
      </c>
      <c r="AH34" s="213" t="str">
        <f>IF($C34="","",INDEX(POA_GC_2025!$Q:$Q,MATCH($C34,POA_GC_2025!$A:$A,0)))</f>
        <v>SERVICIOS DE ASEO LAVADO DE VESTIMENTA DE TRABAJO</v>
      </c>
      <c r="AI34" s="216"/>
      <c r="AJ34" s="213" t="str">
        <f>IF($C34="","",INDEX(POA_GC_2025!$B:$B,MATCH($C34,POA_GC_2025!$A:$A,0)))</f>
        <v>HOSPITAL GENERAL DE CHONE</v>
      </c>
      <c r="AK34" s="211"/>
      <c r="AL34" s="211"/>
      <c r="AM34" s="233">
        <f t="shared" si="1"/>
        <v>5635.38</v>
      </c>
      <c r="AN34" s="211"/>
      <c r="AO34" s="211"/>
    </row>
    <row r="35" spans="1:41" s="191" customFormat="1" ht="12.95" customHeight="1">
      <c r="A35" s="206">
        <v>35</v>
      </c>
      <c r="B35" s="665" t="s">
        <v>505</v>
      </c>
      <c r="C35" s="100" t="s">
        <v>2716</v>
      </c>
      <c r="D35" s="206" t="s">
        <v>2603</v>
      </c>
      <c r="E35" s="207">
        <v>46052</v>
      </c>
      <c r="F35" s="211" t="s">
        <v>2605</v>
      </c>
      <c r="G35" s="207">
        <v>46052</v>
      </c>
      <c r="H35" s="208" t="s">
        <v>2233</v>
      </c>
      <c r="I35" s="216" t="s">
        <v>2548</v>
      </c>
      <c r="J35" s="213" t="str">
        <f>IF($C35="","",INDEX(POA_GC_2025!$O:$O,MATCH($C35,POA_GC_2025!$A:$A,0)))</f>
        <v>SIN PROYECTO</v>
      </c>
      <c r="K35" s="214" t="str">
        <f>IF($C35="","",INDEX(POA_GC_2025!$V:$V,MATCH($C35,POA_GC_2025!A:A,0)))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L35" s="214" t="str">
        <f>IF($C35="","",INDEX(POA_GC_2025!W:W,MATCH($C35,POA_GC_2025!$A:$A,0)))</f>
        <v>SISTEMA DE INFORMACION DE SERVICIOS HOTELEROS Y GENERALES, LIMPIEZA, CARPINTERIA, ELECTRICIDAD, CONSEJERIA, ENTRE OTRAS</v>
      </c>
      <c r="M35" s="215" t="str">
        <f>IF($C35="","",INDEX(POA_GC_2025!C:C,MATCH($C35,POA_GC_2025!$A:$A,0)))</f>
        <v>ADQUISICION DE SERVICIO EXTERNALIZADO DE ALIMENTACION</v>
      </c>
      <c r="N35" s="215" t="str">
        <f>IF($C35="","",INDEX(POA_GC_2025!$D:$D,MATCH($C35,POA_GC_2025!$A:$A,0)))</f>
        <v>1333</v>
      </c>
      <c r="O35" s="215" t="str">
        <f>IF($C35="","",INDEX(POA_GC_2025!$E:$E,MATCH($C35,POA_GC_2025!$A:$A,0)))</f>
        <v>90</v>
      </c>
      <c r="P35" s="215" t="str">
        <f>IF($C35="","",INDEX(POA_GC_2025!$F:$F,MATCH($C35,POA_GC_2025!$A:$A,0)))</f>
        <v>000</v>
      </c>
      <c r="Q35" s="215" t="str">
        <f>IF($C35="","",INDEX(POA_GC_2025!$G:$G,MATCH($C35,POA_GC_2025!$A:$A,0)))</f>
        <v>004</v>
      </c>
      <c r="R35" s="215" t="str">
        <f t="shared" si="0"/>
        <v>SISTEMA DE INFORMACION DE SERVICIOS HOTELEROS Y GENERALES, LIMPIEZA, CARPINTERIA, ELECTRICIDAD, CONSEJERIA, ENTRE OTRAS</v>
      </c>
      <c r="S35" s="215">
        <f>IF($C35="","",INDEX(POA_GC_2025!$H:$H,MATCH($C35,POA_GC_2025!$A:$A,0)))</f>
        <v>530235</v>
      </c>
      <c r="T35" s="215" t="str">
        <f>IF($C35="","",INDEX(POA_GC_2025!$I:$I,MATCH($C35,POA_GC_2025!$A:$A,0)))</f>
        <v>1303</v>
      </c>
      <c r="U35" s="215" t="str">
        <f>IF($C35="","",INDEX(POA_GC_2025!$J:$J,MATCH($C35,POA_GC_2025!$A:$A,0)))</f>
        <v>001</v>
      </c>
      <c r="V35" s="215" t="str">
        <f>IF($C35="","",INDEX(POA_GC_2025!$K:$K,MATCH($C35,POA_GC_2025!$A:$A,0)))</f>
        <v>0000</v>
      </c>
      <c r="W35" s="215" t="str">
        <f>IF($C35="","",INDEX(POA_GC_2025!$L:$L,MATCH($C35,POA_GC_2025!$A:$A,0)))</f>
        <v>0000</v>
      </c>
      <c r="X35" s="223" t="str">
        <f>IF($C35="","",INDEX(POA_GC_2025!$AA:$AA,MATCH($C35,POA_GC_2025!$A:$A,0)))</f>
        <v>NUEVA</v>
      </c>
      <c r="Y35" s="223">
        <f>IF($C35="","",INDEX(POA_GC_2025!$BD:$BD,MATCH($C35,POA_GC_2025!$A:$A,0)))</f>
        <v>64193.429999999978</v>
      </c>
      <c r="Z35" s="226">
        <v>64193.43</v>
      </c>
      <c r="AA35" s="226">
        <v>0</v>
      </c>
      <c r="AB35" s="227">
        <f t="shared" ref="AB35:AB39" si="8">+Z35+AA35</f>
        <v>64193.43</v>
      </c>
      <c r="AC35" s="226" t="s">
        <v>2567</v>
      </c>
      <c r="AD35" s="226"/>
      <c r="AE35" s="226"/>
      <c r="AF35" s="226"/>
      <c r="AG35" s="232">
        <f>IF($C35="","",INDEX(POA_GC_2025!$FF:$FF,MATCH($C35,POA_GC_2025!$A:$A,0)))</f>
        <v>0</v>
      </c>
      <c r="AH35" s="213" t="str">
        <f>IF($C35="","",INDEX(POA_GC_2025!$Q:$Q,MATCH($C35,POA_GC_2025!$A:$A,0)))</f>
        <v>SERVICIO DE ALIMENTACION</v>
      </c>
      <c r="AI35" s="216"/>
      <c r="AJ35" s="213" t="str">
        <f>IF($C35="","",INDEX(POA_GC_2025!$B:$B,MATCH($C35,POA_GC_2025!$A:$A,0)))</f>
        <v>HOSPITAL GENERAL DE CHONE</v>
      </c>
      <c r="AK35" s="211"/>
      <c r="AL35" s="211"/>
      <c r="AM35" s="233">
        <f t="shared" ref="AM35:AM39" si="9">+AB35+AL35</f>
        <v>64193.43</v>
      </c>
      <c r="AN35" s="211"/>
      <c r="AO35" s="211"/>
    </row>
    <row r="36" spans="1:41" s="191" customFormat="1" ht="12.95" customHeight="1">
      <c r="A36" s="206">
        <v>37</v>
      </c>
      <c r="B36" s="665" t="s">
        <v>523</v>
      </c>
      <c r="C36" s="100" t="s">
        <v>2708</v>
      </c>
      <c r="D36" s="206" t="s">
        <v>2603</v>
      </c>
      <c r="E36" s="207">
        <v>46052</v>
      </c>
      <c r="F36" s="211" t="s">
        <v>2604</v>
      </c>
      <c r="G36" s="207">
        <v>46052</v>
      </c>
      <c r="H36" s="208" t="s">
        <v>2233</v>
      </c>
      <c r="I36" s="216" t="s">
        <v>2599</v>
      </c>
      <c r="J36" s="213" t="str">
        <f>IF($C36="","",INDEX(POA_GC_2025!$O:$O,MATCH($C36,POA_GC_2025!$A:$A,0)))</f>
        <v>SIN PROYECTO</v>
      </c>
      <c r="K36" s="214" t="str">
        <f>IF($C36="","",INDEX(POA_GC_2025!$V:$V,MATCH($C36,POA_GC_2025!A:A,0)))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L36" s="214" t="str">
        <f>IF($C36="","",INDEX(POA_GC_2025!W:W,MATCH($C36,POA_GC_2025!$A:$A,0)))</f>
        <v>SISTEMA DE INFORMACION DE SERVICIOS HOTELEROS Y GENERALES, LIMPIEZA, CARPINTERIA, ELECTRICIDAD, CONSEJERIA, ENTRE OTRAS</v>
      </c>
      <c r="M36" s="215" t="str">
        <f>IF($C36="","",INDEX(POA_GC_2025!C:C,MATCH($C36,POA_GC_2025!$A:$A,0)))</f>
        <v>ADQUISICION DEL SERVICIO DE  SEGURIDAD Y VIGILANCIA</v>
      </c>
      <c r="N36" s="215" t="str">
        <f>IF($C36="","",INDEX(POA_GC_2025!$D:$D,MATCH($C36,POA_GC_2025!$A:$A,0)))</f>
        <v>1333</v>
      </c>
      <c r="O36" s="215" t="str">
        <f>IF($C36="","",INDEX(POA_GC_2025!$E:$E,MATCH($C36,POA_GC_2025!$A:$A,0)))</f>
        <v>90</v>
      </c>
      <c r="P36" s="215" t="str">
        <f>IF($C36="","",INDEX(POA_GC_2025!$F:$F,MATCH($C36,POA_GC_2025!$A:$A,0)))</f>
        <v>000</v>
      </c>
      <c r="Q36" s="215" t="str">
        <f>IF($C36="","",INDEX(POA_GC_2025!$G:$G,MATCH($C36,POA_GC_2025!$A:$A,0)))</f>
        <v>004</v>
      </c>
      <c r="R36" s="215" t="str">
        <f t="shared" si="0"/>
        <v>SISTEMA DE INFORMACION DE SERVICIOS HOTELEROS Y GENERALES, LIMPIEZA, CARPINTERIA, ELECTRICIDAD, CONSEJERIA, ENTRE OTRAS</v>
      </c>
      <c r="S36" s="215">
        <f>IF($C36="","",INDEX(POA_GC_2025!$H:$H,MATCH($C36,POA_GC_2025!$A:$A,0)))</f>
        <v>530208</v>
      </c>
      <c r="T36" s="215" t="str">
        <f>IF($C36="","",INDEX(POA_GC_2025!$I:$I,MATCH($C36,POA_GC_2025!$A:$A,0)))</f>
        <v>1303</v>
      </c>
      <c r="U36" s="215" t="str">
        <f>IF($C36="","",INDEX(POA_GC_2025!$J:$J,MATCH($C36,POA_GC_2025!$A:$A,0)))</f>
        <v>001</v>
      </c>
      <c r="V36" s="215" t="str">
        <f>IF($C36="","",INDEX(POA_GC_2025!$K:$K,MATCH($C36,POA_GC_2025!$A:$A,0)))</f>
        <v>0000</v>
      </c>
      <c r="W36" s="215" t="str">
        <f>IF($C36="","",INDEX(POA_GC_2025!$L:$L,MATCH($C36,POA_GC_2025!$A:$A,0)))</f>
        <v>0000</v>
      </c>
      <c r="X36" s="223" t="str">
        <f>IF($C36="","",INDEX(POA_GC_2025!$AA:$AA,MATCH($C36,POA_GC_2025!$A:$A,0)))</f>
        <v>ARRASTRE</v>
      </c>
      <c r="Y36" s="223">
        <f>IF($C36="","",INDEX(POA_GC_2025!$BD:$BD,MATCH($C36,POA_GC_2025!$A:$A,0)))</f>
        <v>163181.40000000002</v>
      </c>
      <c r="Z36" s="226">
        <v>47866.54</v>
      </c>
      <c r="AA36" s="226">
        <v>0</v>
      </c>
      <c r="AB36" s="227">
        <f t="shared" si="8"/>
        <v>47866.54</v>
      </c>
      <c r="AC36" s="226" t="s">
        <v>2567</v>
      </c>
      <c r="AD36" s="226"/>
      <c r="AE36" s="226"/>
      <c r="AF36" s="226"/>
      <c r="AG36" s="232">
        <f>IF($C36="","",INDEX(POA_GC_2025!$FF:$FF,MATCH($C36,POA_GC_2025!$A:$A,0)))</f>
        <v>0</v>
      </c>
      <c r="AH36" s="213" t="str">
        <f>IF($C36="","",INDEX(POA_GC_2025!$Q:$Q,MATCH($C36,POA_GC_2025!$A:$A,0)))</f>
        <v>SERVICIO DE SEGURIDAD Y VIGILANCIA</v>
      </c>
      <c r="AI36" s="216"/>
      <c r="AJ36" s="213" t="str">
        <f>IF($C36="","",INDEX(POA_GC_2025!$B:$B,MATCH($C36,POA_GC_2025!$A:$A,0)))</f>
        <v>HOSPITAL GENERAL DE CHONE</v>
      </c>
      <c r="AK36" s="211"/>
      <c r="AL36" s="211"/>
      <c r="AM36" s="233">
        <f t="shared" si="9"/>
        <v>47866.54</v>
      </c>
      <c r="AN36" s="211"/>
      <c r="AO36" s="211"/>
    </row>
    <row r="37" spans="1:41" s="191" customFormat="1" ht="12.95" customHeight="1">
      <c r="A37" s="206">
        <v>39</v>
      </c>
      <c r="B37" s="665" t="s">
        <v>539</v>
      </c>
      <c r="C37" s="100" t="s">
        <v>2718</v>
      </c>
      <c r="D37" s="206" t="s">
        <v>2603</v>
      </c>
      <c r="E37" s="207">
        <v>46052</v>
      </c>
      <c r="F37" s="211" t="s">
        <v>2604</v>
      </c>
      <c r="G37" s="207">
        <v>46052</v>
      </c>
      <c r="H37" s="208" t="s">
        <v>2233</v>
      </c>
      <c r="I37" s="216" t="s">
        <v>2565</v>
      </c>
      <c r="J37" s="213" t="str">
        <f>IF($C37="","",INDEX(POA_GC_2025!$O:$O,MATCH($C37,POA_GC_2025!$A:$A,0)))</f>
        <v>SIN PROYECTO</v>
      </c>
      <c r="K37" s="214" t="str">
        <f>IF($C37="","",INDEX(POA_GC_2025!$V:$V,MATCH($C37,POA_GC_2025!A:A,0)))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L37" s="214" t="str">
        <f>IF($C37="","",INDEX(POA_GC_2025!W:W,MATCH($C37,POA_GC_2025!$A:$A,0)))</f>
        <v>SISTEMA DE INFORMACION DE SERVICIOS HOTELEROS Y GENERALES, LIMPIEZA, CARPINTERIA, ELECTRICIDAD, CONSEJERIA, ENTRE OTRAS</v>
      </c>
      <c r="M37" s="215" t="str">
        <f>IF($C37="","",INDEX(POA_GC_2025!C:C,MATCH($C37,POA_GC_2025!$A:$A,0)))</f>
        <v>ADQUISICION DE SERVICIO EXTERNALIZADO DE ALIMENTACION</v>
      </c>
      <c r="N37" s="215" t="str">
        <f>IF($C37="","",INDEX(POA_GC_2025!$D:$D,MATCH($C37,POA_GC_2025!$A:$A,0)))</f>
        <v>1333</v>
      </c>
      <c r="O37" s="215" t="str">
        <f>IF($C37="","",INDEX(POA_GC_2025!$E:$E,MATCH($C37,POA_GC_2025!$A:$A,0)))</f>
        <v>90</v>
      </c>
      <c r="P37" s="215" t="str">
        <f>IF($C37="","",INDEX(POA_GC_2025!$F:$F,MATCH($C37,POA_GC_2025!$A:$A,0)))</f>
        <v>000</v>
      </c>
      <c r="Q37" s="215" t="str">
        <f>IF($C37="","",INDEX(POA_GC_2025!$G:$G,MATCH($C37,POA_GC_2025!$A:$A,0)))</f>
        <v>004</v>
      </c>
      <c r="R37" s="215" t="str">
        <f>+IF($L37="","",$L37)</f>
        <v>SISTEMA DE INFORMACION DE SERVICIOS HOTELEROS Y GENERALES, LIMPIEZA, CARPINTERIA, ELECTRICIDAD, CONSEJERIA, ENTRE OTRAS</v>
      </c>
      <c r="S37" s="215">
        <f>IF($C37="","",INDEX(POA_GC_2025!$H:$H,MATCH($C37,POA_GC_2025!$A:$A,0)))</f>
        <v>530235</v>
      </c>
      <c r="T37" s="215" t="str">
        <f>IF($C37="","",INDEX(POA_GC_2025!$I:$I,MATCH($C37,POA_GC_2025!$A:$A,0)))</f>
        <v>1303</v>
      </c>
      <c r="U37" s="215" t="str">
        <f>IF($C37="","",INDEX(POA_GC_2025!$J:$J,MATCH($C37,POA_GC_2025!$A:$A,0)))</f>
        <v>001</v>
      </c>
      <c r="V37" s="215" t="str">
        <f>IF($C37="","",INDEX(POA_GC_2025!$K:$K,MATCH($C37,POA_GC_2025!$A:$A,0)))</f>
        <v>0000</v>
      </c>
      <c r="W37" s="215" t="str">
        <f>IF($C37="","",INDEX(POA_GC_2025!$L:$L,MATCH($C37,POA_GC_2025!$A:$A,0)))</f>
        <v>0000</v>
      </c>
      <c r="X37" s="223" t="str">
        <f>IF($C37="","",INDEX(POA_GC_2025!$AA:$AA,MATCH($C37,POA_GC_2025!$A:$A,0)))</f>
        <v>ARRASTRE</v>
      </c>
      <c r="Y37" s="223">
        <f>IF($C37="","",INDEX(POA_GC_2025!$BD:$BD,MATCH($C37,POA_GC_2025!$A:$A,0)))</f>
        <v>74380.520000000019</v>
      </c>
      <c r="Z37" s="226">
        <v>32778.239999999998</v>
      </c>
      <c r="AA37" s="226">
        <v>0</v>
      </c>
      <c r="AB37" s="227">
        <f t="shared" si="8"/>
        <v>32778.239999999998</v>
      </c>
      <c r="AC37" s="226" t="s">
        <v>2567</v>
      </c>
      <c r="AD37" s="226"/>
      <c r="AE37" s="226"/>
      <c r="AF37" s="226"/>
      <c r="AG37" s="232">
        <f>IF($C37="","",INDEX(POA_GC_2025!$FF:$FF,MATCH($C37,POA_GC_2025!$A:$A,0)))</f>
        <v>0</v>
      </c>
      <c r="AH37" s="213" t="str">
        <f>IF($C37="","",INDEX(POA_GC_2025!$Q:$Q,MATCH($C37,POA_GC_2025!$A:$A,0)))</f>
        <v>SERVICIO DE ALIMENTACION</v>
      </c>
      <c r="AI37" s="216"/>
      <c r="AJ37" s="213" t="str">
        <f>IF($C37="","",INDEX(POA_GC_2025!$B:$B,MATCH($C37,POA_GC_2025!$A:$A,0)))</f>
        <v>HOSPITAL GENERAL DE CHONE</v>
      </c>
      <c r="AK37" s="211"/>
      <c r="AL37" s="211"/>
      <c r="AM37" s="233">
        <f t="shared" si="9"/>
        <v>32778.239999999998</v>
      </c>
      <c r="AN37" s="211"/>
      <c r="AO37" s="211"/>
    </row>
    <row r="38" spans="1:41" s="191" customFormat="1" ht="12.95" customHeight="1">
      <c r="A38" s="206">
        <v>41</v>
      </c>
      <c r="B38" s="665" t="s">
        <v>2600</v>
      </c>
      <c r="C38" s="100" t="s">
        <v>2719</v>
      </c>
      <c r="D38" s="206" t="s">
        <v>2603</v>
      </c>
      <c r="E38" s="207">
        <v>46052</v>
      </c>
      <c r="F38" s="211" t="s">
        <v>2604</v>
      </c>
      <c r="G38" s="207">
        <v>46052</v>
      </c>
      <c r="H38" s="208" t="s">
        <v>2233</v>
      </c>
      <c r="I38" s="216" t="s">
        <v>2579</v>
      </c>
      <c r="J38" s="213" t="str">
        <f>IF($C38="","",INDEX(POA_GC_2025!$O:$O,MATCH($C38,POA_GC_2025!$A:$A,0)))</f>
        <v>SIN PROYECTO</v>
      </c>
      <c r="K38" s="214" t="str">
        <f>IF($C38="","",INDEX(POA_GC_2025!$V:$V,MATCH($C38,POA_GC_2025!A:A,0)))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L38" s="214" t="str">
        <f>IF($C38="","",INDEX(POA_GC_2025!W:W,MATCH($C38,POA_GC_2025!$A:$A,0)))</f>
        <v>SISTEMA DE INFORMACION DE SERVICIOS HOTELEROS Y GENERALES, LIMPIEZA, CARPINTERIA, ELECTRICIDAD, CONSEJERIA, ENTRE OTRAS</v>
      </c>
      <c r="M38" s="215" t="str">
        <f>IF($C38="","",INDEX(POA_GC_2025!C:C,MATCH($C38,POA_GC_2025!$A:$A,0)))</f>
        <v>ADQUISICION DE SERVICIO EXTERNALIZADO DE ALIMENTACION</v>
      </c>
      <c r="N38" s="215" t="str">
        <f>IF($C38="","",INDEX(POA_GC_2025!$D:$D,MATCH($C38,POA_GC_2025!$A:$A,0)))</f>
        <v>1333</v>
      </c>
      <c r="O38" s="215" t="str">
        <f>IF($C38="","",INDEX(POA_GC_2025!$E:$E,MATCH($C38,POA_GC_2025!$A:$A,0)))</f>
        <v>90</v>
      </c>
      <c r="P38" s="215" t="str">
        <f>IF($C38="","",INDEX(POA_GC_2025!$F:$F,MATCH($C38,POA_GC_2025!$A:$A,0)))</f>
        <v>000</v>
      </c>
      <c r="Q38" s="215" t="str">
        <f>IF($C38="","",INDEX(POA_GC_2025!$G:$G,MATCH($C38,POA_GC_2025!$A:$A,0)))</f>
        <v>004</v>
      </c>
      <c r="R38" s="215" t="str">
        <f t="shared" si="0"/>
        <v>SISTEMA DE INFORMACION DE SERVICIOS HOTELEROS Y GENERALES, LIMPIEZA, CARPINTERIA, ELECTRICIDAD, CONSEJERIA, ENTRE OTRAS</v>
      </c>
      <c r="S38" s="215">
        <f>IF($C38="","",INDEX(POA_GC_2025!$H:$H,MATCH($C38,POA_GC_2025!$A:$A,0)))</f>
        <v>530235</v>
      </c>
      <c r="T38" s="215" t="str">
        <f>IF($C38="","",INDEX(POA_GC_2025!$I:$I,MATCH($C38,POA_GC_2025!$A:$A,0)))</f>
        <v>1303</v>
      </c>
      <c r="U38" s="215" t="str">
        <f>IF($C38="","",INDEX(POA_GC_2025!$J:$J,MATCH($C38,POA_GC_2025!$A:$A,0)))</f>
        <v>001</v>
      </c>
      <c r="V38" s="215" t="str">
        <f>IF($C38="","",INDEX(POA_GC_2025!$K:$K,MATCH($C38,POA_GC_2025!$A:$A,0)))</f>
        <v>0000</v>
      </c>
      <c r="W38" s="215" t="str">
        <f>IF($C38="","",INDEX(POA_GC_2025!$L:$L,MATCH($C38,POA_GC_2025!$A:$A,0)))</f>
        <v>0000</v>
      </c>
      <c r="X38" s="223" t="str">
        <f>IF($C38="","",INDEX(POA_GC_2025!$AA:$AA,MATCH($C38,POA_GC_2025!$A:$A,0)))</f>
        <v>ARRASTRE</v>
      </c>
      <c r="Y38" s="223">
        <f>IF($C38="","",INDEX(POA_GC_2025!$BD:$BD,MATCH($C38,POA_GC_2025!$A:$A,0)))</f>
        <v>27682.39</v>
      </c>
      <c r="Z38" s="226">
        <v>27682.39</v>
      </c>
      <c r="AA38" s="226">
        <v>0</v>
      </c>
      <c r="AB38" s="227">
        <f t="shared" si="8"/>
        <v>27682.39</v>
      </c>
      <c r="AC38" s="226" t="s">
        <v>2567</v>
      </c>
      <c r="AD38" s="226"/>
      <c r="AE38" s="226"/>
      <c r="AF38" s="226"/>
      <c r="AG38" s="232">
        <f>IF($C38="","",INDEX(POA_GC_2025!$FF:$FF,MATCH($C38,POA_GC_2025!$A:$A,0)))</f>
        <v>0</v>
      </c>
      <c r="AH38" s="213" t="str">
        <f>IF($C38="","",INDEX(POA_GC_2025!$Q:$Q,MATCH($C38,POA_GC_2025!$A:$A,0)))</f>
        <v>SERVICIO DE ALIMENTACION</v>
      </c>
      <c r="AI38" s="216"/>
      <c r="AJ38" s="213" t="str">
        <f>IF($C38="","",INDEX(POA_GC_2025!$B:$B,MATCH($C38,POA_GC_2025!$A:$A,0)))</f>
        <v>HOSPITAL GENERAL DE CHONE</v>
      </c>
      <c r="AK38" s="211"/>
      <c r="AL38" s="211"/>
      <c r="AM38" s="233">
        <f t="shared" si="9"/>
        <v>27682.39</v>
      </c>
      <c r="AN38" s="211"/>
      <c r="AO38" s="211"/>
    </row>
    <row r="39" spans="1:41" s="191" customFormat="1" ht="12.95" customHeight="1">
      <c r="A39" s="206">
        <v>43</v>
      </c>
      <c r="B39" s="665" t="s">
        <v>737</v>
      </c>
      <c r="C39" s="100" t="s">
        <v>2713</v>
      </c>
      <c r="D39" s="206" t="s">
        <v>2603</v>
      </c>
      <c r="E39" s="207">
        <v>46052</v>
      </c>
      <c r="F39" s="211" t="s">
        <v>2604</v>
      </c>
      <c r="G39" s="207">
        <v>46052</v>
      </c>
      <c r="H39" s="208" t="s">
        <v>2233</v>
      </c>
      <c r="I39" s="216" t="s">
        <v>2580</v>
      </c>
      <c r="J39" s="213" t="str">
        <f>IF($C39="","",INDEX(POA_GC_2025!$O:$O,MATCH($C39,POA_GC_2025!$A:$A,0)))</f>
        <v>SIN PROYECTO</v>
      </c>
      <c r="K39" s="214" t="str">
        <f>IF($C39="","",INDEX(POA_GC_2025!$V:$V,MATCH($C39,POA_GC_2025!A:A,0)))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PUBLCA</v>
      </c>
      <c r="L39" s="214" t="str">
        <f>IF($C39="","",INDEX(POA_GC_2025!W:W,MATCH($C39,POA_GC_2025!$A:$A,0)))</f>
        <v>SISTEMA DE INFORMACION DE SERVICIOS HOTELEROS Y GENERALES, LIMPIEZA, CARPINTERIA, ELECTRICIDAD, CONSEJERIA, ENTRE OTRAS</v>
      </c>
      <c r="M39" s="215" t="str">
        <f>IF($C39="","",INDEX(POA_GC_2025!C:C,MATCH($C39,POA_GC_2025!$A:$A,0)))</f>
        <v>ADQUISICIÓN DEL SERVICIO DE LIMPIEZA DE LAS INSTALACIONES HOSPITALARIAS</v>
      </c>
      <c r="N39" s="215" t="str">
        <f>IF($C39="","",INDEX(POA_GC_2025!$D:$D,MATCH($C39,POA_GC_2025!$A:$A,0)))</f>
        <v>1333</v>
      </c>
      <c r="O39" s="215" t="str">
        <f>IF($C39="","",INDEX(POA_GC_2025!$E:$E,MATCH($C39,POA_GC_2025!$A:$A,0)))</f>
        <v>90</v>
      </c>
      <c r="P39" s="215" t="str">
        <f>IF($C39="","",INDEX(POA_GC_2025!$F:$F,MATCH($C39,POA_GC_2025!$A:$A,0)))</f>
        <v>000</v>
      </c>
      <c r="Q39" s="215" t="str">
        <f>IF($C39="","",INDEX(POA_GC_2025!$G:$G,MATCH($C39,POA_GC_2025!$A:$A,0)))</f>
        <v>004</v>
      </c>
      <c r="R39" s="215" t="str">
        <f t="shared" si="0"/>
        <v>SISTEMA DE INFORMACION DE SERVICIOS HOTELEROS Y GENERALES, LIMPIEZA, CARPINTERIA, ELECTRICIDAD, CONSEJERIA, ENTRE OTRAS</v>
      </c>
      <c r="S39" s="215">
        <f>IF($C39="","",INDEX(POA_GC_2025!$H:$H,MATCH($C39,POA_GC_2025!$A:$A,0)))</f>
        <v>530209</v>
      </c>
      <c r="T39" s="215" t="str">
        <f>IF($C39="","",INDEX(POA_GC_2025!$I:$I,MATCH($C39,POA_GC_2025!$A:$A,0)))</f>
        <v>1303</v>
      </c>
      <c r="U39" s="215" t="str">
        <f>IF($C39="","",INDEX(POA_GC_2025!$J:$J,MATCH($C39,POA_GC_2025!$A:$A,0)))</f>
        <v>001</v>
      </c>
      <c r="V39" s="215" t="str">
        <f>IF($C39="","",INDEX(POA_GC_2025!$K:$K,MATCH($C39,POA_GC_2025!$A:$A,0)))</f>
        <v>0000</v>
      </c>
      <c r="W39" s="215" t="str">
        <f>IF($C39="","",INDEX(POA_GC_2025!$L:$L,MATCH($C39,POA_GC_2025!$A:$A,0)))</f>
        <v>0000</v>
      </c>
      <c r="X39" s="223" t="str">
        <f>IF($C39="","",INDEX(POA_GC_2025!$AA:$AA,MATCH($C39,POA_GC_2025!$A:$A,0)))</f>
        <v>ARRASTRE</v>
      </c>
      <c r="Y39" s="223">
        <f>IF($C39="","",INDEX(POA_GC_2025!$BD:$BD,MATCH($C39,POA_GC_2025!$A:$A,0)))</f>
        <v>33480.660000000003</v>
      </c>
      <c r="Z39" s="226">
        <v>33480.660000000003</v>
      </c>
      <c r="AA39" s="226">
        <v>0</v>
      </c>
      <c r="AB39" s="227">
        <f t="shared" si="8"/>
        <v>33480.660000000003</v>
      </c>
      <c r="AC39" s="226" t="s">
        <v>2567</v>
      </c>
      <c r="AD39" s="226"/>
      <c r="AE39" s="226"/>
      <c r="AF39" s="226"/>
      <c r="AG39" s="232">
        <f>IF($C39="","",INDEX(POA_GC_2025!$FF:$FF,MATCH($C39,POA_GC_2025!$A:$A,0)))</f>
        <v>0</v>
      </c>
      <c r="AH39" s="213" t="str">
        <f>IF($C39="","",INDEX(POA_GC_2025!$Q:$Q,MATCH($C39,POA_GC_2025!$A:$A,0)))</f>
        <v>SERVICIOS DE ASEO LAVADO DE VESTIMENTA DE TRABAJO</v>
      </c>
      <c r="AI39" s="216"/>
      <c r="AJ39" s="213" t="str">
        <f>IF($C39="","",INDEX(POA_GC_2025!$B:$B,MATCH($C39,POA_GC_2025!$A:$A,0)))</f>
        <v>HOSPITAL GENERAL DE CHONE</v>
      </c>
      <c r="AK39" s="211"/>
      <c r="AL39" s="211"/>
      <c r="AM39" s="233">
        <f t="shared" si="9"/>
        <v>33480.660000000003</v>
      </c>
      <c r="AN39" s="211"/>
      <c r="AO39" s="211"/>
    </row>
    <row r="40" spans="1:41" s="191" customFormat="1" ht="12.95" customHeight="1">
      <c r="A40" s="206">
        <v>44</v>
      </c>
      <c r="B40" s="665" t="s">
        <v>744</v>
      </c>
      <c r="C40" s="100" t="s">
        <v>2715</v>
      </c>
      <c r="D40" s="206" t="s">
        <v>2603</v>
      </c>
      <c r="E40" s="207">
        <v>46052</v>
      </c>
      <c r="F40" s="211" t="s">
        <v>2604</v>
      </c>
      <c r="G40" s="207">
        <v>46052</v>
      </c>
      <c r="H40" s="208" t="s">
        <v>2233</v>
      </c>
      <c r="I40" s="216" t="s">
        <v>2581</v>
      </c>
      <c r="J40" s="213" t="str">
        <f>IF($C40="","",INDEX(POA_GC_2025!$O:$O,MATCH($C40,POA_GC_2025!$A:$A,0)))</f>
        <v>SIN PROYECTO</v>
      </c>
      <c r="K40" s="214" t="str">
        <f>IF($C40="","",INDEX(POA_GC_2025!$V:$V,MATCH($C40,POA_GC_2025!A:A,0)))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L40" s="214" t="str">
        <f>IF($C40="","",INDEX(POA_GC_2025!W:W,MATCH($C40,POA_GC_2025!$A:$A,0)))</f>
        <v>SISTEMA DE INFORMACION DE SERVICIOS HOTELEROS Y GENERALES, LIMPIEZA, CARPINTERIA, ELECTRICIDAD, CONSEJERIA, ENTRE OTRAS</v>
      </c>
      <c r="M40" s="215" t="str">
        <f>IF($C40="","",INDEX(POA_GC_2025!C:C,MATCH($C40,POA_GC_2025!$A:$A,0)))</f>
        <v>ADQUISICIÓN DEL SERVICIO DE LAVADO DE LENCERIA Y VESTIMENTA DE TRABAJO</v>
      </c>
      <c r="N40" s="215" t="str">
        <f>IF($C40="","",INDEX(POA_GC_2025!$D:$D,MATCH($C40,POA_GC_2025!$A:$A,0)))</f>
        <v>1333</v>
      </c>
      <c r="O40" s="215" t="str">
        <f>IF($C40="","",INDEX(POA_GC_2025!$E:$E,MATCH($C40,POA_GC_2025!$A:$A,0)))</f>
        <v>90</v>
      </c>
      <c r="P40" s="215" t="str">
        <f>IF($C40="","",INDEX(POA_GC_2025!$F:$F,MATCH($C40,POA_GC_2025!$A:$A,0)))</f>
        <v>000</v>
      </c>
      <c r="Q40" s="215" t="str">
        <f>IF($C40="","",INDEX(POA_GC_2025!$G:$G,MATCH($C40,POA_GC_2025!$A:$A,0)))</f>
        <v>004</v>
      </c>
      <c r="R40" s="215" t="str">
        <f t="shared" si="0"/>
        <v>SISTEMA DE INFORMACION DE SERVICIOS HOTELEROS Y GENERALES, LIMPIEZA, CARPINTERIA, ELECTRICIDAD, CONSEJERIA, ENTRE OTRAS</v>
      </c>
      <c r="S40" s="215">
        <f>IF($C40="","",INDEX(POA_GC_2025!$H:$H,MATCH($C40,POA_GC_2025!$A:$A,0)))</f>
        <v>530209</v>
      </c>
      <c r="T40" s="215" t="str">
        <f>IF($C40="","",INDEX(POA_GC_2025!$I:$I,MATCH($C40,POA_GC_2025!$A:$A,0)))</f>
        <v>1303</v>
      </c>
      <c r="U40" s="215" t="str">
        <f>IF($C40="","",INDEX(POA_GC_2025!$J:$J,MATCH($C40,POA_GC_2025!$A:$A,0)))</f>
        <v>001</v>
      </c>
      <c r="V40" s="215" t="str">
        <f>IF($C40="","",INDEX(POA_GC_2025!$K:$K,MATCH($C40,POA_GC_2025!$A:$A,0)))</f>
        <v>0000</v>
      </c>
      <c r="W40" s="215" t="str">
        <f>IF($C40="","",INDEX(POA_GC_2025!$L:$L,MATCH($C40,POA_GC_2025!$A:$A,0)))</f>
        <v>0000</v>
      </c>
      <c r="X40" s="223" t="str">
        <f>IF($C40="","",INDEX(POA_GC_2025!$AA:$AA,MATCH($C40,POA_GC_2025!$A:$A,0)))</f>
        <v>ARRASTRE</v>
      </c>
      <c r="Y40" s="223">
        <f>IF($C40="","",INDEX(POA_GC_2025!$BD:$BD,MATCH($C40,POA_GC_2025!$A:$A,0)))</f>
        <v>9721.6</v>
      </c>
      <c r="Z40" s="226">
        <v>9721.6</v>
      </c>
      <c r="AA40" s="226">
        <v>0</v>
      </c>
      <c r="AB40" s="227">
        <f t="shared" ref="AB40:AB68" si="10">+Z40+AA40</f>
        <v>9721.6</v>
      </c>
      <c r="AC40" s="226" t="s">
        <v>2567</v>
      </c>
      <c r="AD40" s="226"/>
      <c r="AE40" s="226"/>
      <c r="AF40" s="226"/>
      <c r="AG40" s="232">
        <f>IF($C40="","",INDEX(POA_GC_2025!$FF:$FF,MATCH($C40,POA_GC_2025!$A:$A,0)))</f>
        <v>0</v>
      </c>
      <c r="AH40" s="213" t="str">
        <f>IF($C40="","",INDEX(POA_GC_2025!$Q:$Q,MATCH($C40,POA_GC_2025!$A:$A,0)))</f>
        <v>SERVICIOS DE ASEO LAVADO DE VESTIMENTA DE TRABAJO</v>
      </c>
      <c r="AI40" s="216"/>
      <c r="AJ40" s="213" t="str">
        <f>IF($C40="","",INDEX(POA_GC_2025!$B:$B,MATCH($C40,POA_GC_2025!$A:$A,0)))</f>
        <v>HOSPITAL GENERAL DE CHONE</v>
      </c>
      <c r="AK40" s="211"/>
      <c r="AL40" s="211"/>
      <c r="AM40" s="233">
        <f t="shared" ref="AM40:AM68" si="11">+AB40+AL40</f>
        <v>9721.6</v>
      </c>
      <c r="AN40" s="211"/>
      <c r="AO40" s="211"/>
    </row>
    <row r="41" spans="1:41" s="191" customFormat="1" ht="12.95" customHeight="1">
      <c r="A41" s="206">
        <v>45</v>
      </c>
      <c r="B41" s="665" t="s">
        <v>2601</v>
      </c>
      <c r="C41" s="100" t="s">
        <v>2709</v>
      </c>
      <c r="D41" s="206" t="s">
        <v>2603</v>
      </c>
      <c r="E41" s="207">
        <v>46052</v>
      </c>
      <c r="F41" s="211" t="s">
        <v>2604</v>
      </c>
      <c r="G41" s="207">
        <v>46052</v>
      </c>
      <c r="H41" s="208" t="s">
        <v>2233</v>
      </c>
      <c r="I41" s="216" t="s">
        <v>2602</v>
      </c>
      <c r="J41" s="213" t="str">
        <f>IF($C41="","",INDEX(POA_GC_2025!$O:$O,MATCH($C41,POA_GC_2025!$A:$A,0)))</f>
        <v>SIN PROYECTO</v>
      </c>
      <c r="K41" s="214" t="str">
        <f>IF($C41="","",INDEX(POA_GC_2025!$V:$V,MATCH($C41,POA_GC_2025!A:A,0)))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L41" s="214" t="str">
        <f>IF($C41="","",INDEX(POA_GC_2025!W:W,MATCH($C41,POA_GC_2025!$A:$A,0)))</f>
        <v>SISTEMA DE INFORMACION DE SERVICIOS HOTELEROS Y GENERALES, LIMPIEZA, CARPINTERIA, ELECTRICIDAD, CONSEJERIA, ENTRE OTRAS</v>
      </c>
      <c r="M41" s="215" t="str">
        <f>IF($C41="","",INDEX(POA_GC_2025!C:C,MATCH($C41,POA_GC_2025!$A:$A,0)))</f>
        <v>ADQUISICION DEL SERVICIO DE  SEGURIDAD Y VIGILANCIA</v>
      </c>
      <c r="N41" s="215" t="str">
        <f>IF($C41="","",INDEX(POA_GC_2025!$D:$D,MATCH($C41,POA_GC_2025!$A:$A,0)))</f>
        <v>1333</v>
      </c>
      <c r="O41" s="215" t="str">
        <f>IF($C41="","",INDEX(POA_GC_2025!$E:$E,MATCH($C41,POA_GC_2025!$A:$A,0)))</f>
        <v>90</v>
      </c>
      <c r="P41" s="215" t="str">
        <f>IF($C41="","",INDEX(POA_GC_2025!$F:$F,MATCH($C41,POA_GC_2025!$A:$A,0)))</f>
        <v>000</v>
      </c>
      <c r="Q41" s="215" t="str">
        <f>IF($C41="","",INDEX(POA_GC_2025!$G:$G,MATCH($C41,POA_GC_2025!$A:$A,0)))</f>
        <v>004</v>
      </c>
      <c r="R41" s="215" t="str">
        <f t="shared" si="0"/>
        <v>SISTEMA DE INFORMACION DE SERVICIOS HOTELEROS Y GENERALES, LIMPIEZA, CARPINTERIA, ELECTRICIDAD, CONSEJERIA, ENTRE OTRAS</v>
      </c>
      <c r="S41" s="215">
        <f>IF($C41="","",INDEX(POA_GC_2025!$H:$H,MATCH($C41,POA_GC_2025!$A:$A,0)))</f>
        <v>530208</v>
      </c>
      <c r="T41" s="215" t="str">
        <f>IF($C41="","",INDEX(POA_GC_2025!$I:$I,MATCH($C41,POA_GC_2025!$A:$A,0)))</f>
        <v>1303</v>
      </c>
      <c r="U41" s="215" t="str">
        <f>IF($C41="","",INDEX(POA_GC_2025!$J:$J,MATCH($C41,POA_GC_2025!$A:$A,0)))</f>
        <v>001</v>
      </c>
      <c r="V41" s="215" t="str">
        <f>IF($C41="","",INDEX(POA_GC_2025!$K:$K,MATCH($C41,POA_GC_2025!$A:$A,0)))</f>
        <v>0000</v>
      </c>
      <c r="W41" s="215" t="str">
        <f>IF($C41="","",INDEX(POA_GC_2025!$L:$L,MATCH($C41,POA_GC_2025!$A:$A,0)))</f>
        <v>0000</v>
      </c>
      <c r="X41" s="223" t="str">
        <f>IF($C41="","",INDEX(POA_GC_2025!$AA:$AA,MATCH($C41,POA_GC_2025!$A:$A,0)))</f>
        <v>ARRASTRE</v>
      </c>
      <c r="Y41" s="223">
        <f>IF($C41="","",INDEX(POA_GC_2025!$BD:$BD,MATCH($C41,POA_GC_2025!$A:$A,0)))</f>
        <v>28806.97</v>
      </c>
      <c r="Z41" s="226">
        <v>28806.97</v>
      </c>
      <c r="AA41" s="226">
        <v>0</v>
      </c>
      <c r="AB41" s="227">
        <f t="shared" si="10"/>
        <v>28806.97</v>
      </c>
      <c r="AC41" s="226" t="s">
        <v>2567</v>
      </c>
      <c r="AD41" s="226"/>
      <c r="AE41" s="226"/>
      <c r="AF41" s="226"/>
      <c r="AG41" s="232">
        <f>IF($C41="","",INDEX(POA_GC_2025!$FF:$FF,MATCH($C41,POA_GC_2025!$A:$A,0)))</f>
        <v>0</v>
      </c>
      <c r="AH41" s="213" t="str">
        <f>IF($C41="","",INDEX(POA_GC_2025!$Q:$Q,MATCH($C41,POA_GC_2025!$A:$A,0)))</f>
        <v>SERVICIO DE SEGURIDAD Y VIGILANCIA</v>
      </c>
      <c r="AI41" s="216"/>
      <c r="AJ41" s="213" t="str">
        <f>IF($C41="","",INDEX(POA_GC_2025!$B:$B,MATCH($C41,POA_GC_2025!$A:$A,0)))</f>
        <v>HOSPITAL GENERAL DE CHONE</v>
      </c>
      <c r="AK41" s="211"/>
      <c r="AL41" s="211"/>
      <c r="AM41" s="233">
        <f t="shared" si="11"/>
        <v>28806.97</v>
      </c>
      <c r="AN41" s="211"/>
      <c r="AO41" s="211"/>
    </row>
    <row r="42" spans="1:41" s="191" customFormat="1" ht="12.95" customHeight="1">
      <c r="A42" s="206">
        <v>46</v>
      </c>
      <c r="B42" s="665" t="s">
        <v>2606</v>
      </c>
      <c r="C42" s="100" t="s">
        <v>2762</v>
      </c>
      <c r="D42" s="206" t="s">
        <v>2603</v>
      </c>
      <c r="E42" s="207">
        <v>46056</v>
      </c>
      <c r="F42" s="211" t="s">
        <v>2604</v>
      </c>
      <c r="G42" s="207">
        <v>46056</v>
      </c>
      <c r="H42" s="208" t="s">
        <v>2233</v>
      </c>
      <c r="I42" s="216" t="s">
        <v>2608</v>
      </c>
      <c r="J42" s="213" t="str">
        <f>IF($C42="","",INDEX(POA_GC_2025!$O:$O,MATCH($C42,POA_GC_2025!$A:$A,0)))</f>
        <v>SIN PROYECTO</v>
      </c>
      <c r="K42" s="214" t="str">
        <f>IF($C42="","",INDEX(POA_GC_2025!$V:$V,MATCH($C42,POA_GC_2025!A:A,0)))</f>
        <v>SUSCRIBIR LOS ACTOS ADMINISTRATIVOS EN EL AMBITO DE SU JURISDICCION, CON ESTRICTO APEGO A LAS DISPOSICIONES LEGALES Y REGLAMENTARIAS VIGENTES</v>
      </c>
      <c r="L42" s="214" t="str">
        <f>IF($C42="","",INDEX(POA_GC_2025!W:W,MATCH($C42,POA_GC_2025!$A:$A,0)))</f>
        <v>PAGO DE OBLIGACIONES ECONOMICAS DE LA INSTITUCION PREVIA AUTORIZACION EXPRESA DE LA AUTORIDAD COMPETENTE</v>
      </c>
      <c r="M42" s="215" t="str">
        <f>IF($C42="","",INDEX(POA_GC_2025!C:C,MATCH($C42,POA_GC_2025!$A:$A,0)))</f>
        <v>ARRENDAMIENTOS, ALICUOTAS, IMPUESTOS, OBLIGACIONES PATRONALES</v>
      </c>
      <c r="N42" s="215" t="str">
        <f>IF($C42="","",INDEX(POA_GC_2025!$D:$D,MATCH($C42,POA_GC_2025!$A:$A,0)))</f>
        <v>1333</v>
      </c>
      <c r="O42" s="215" t="str">
        <f>IF($C42="","",INDEX(POA_GC_2025!$E:$E,MATCH($C42,POA_GC_2025!$A:$A,0)))</f>
        <v>90</v>
      </c>
      <c r="P42" s="215" t="str">
        <f>IF($C42="","",INDEX(POA_GC_2025!$F:$F,MATCH($C42,POA_GC_2025!$A:$A,0)))</f>
        <v>000</v>
      </c>
      <c r="Q42" s="215" t="str">
        <f>IF($C42="","",INDEX(POA_GC_2025!$G:$G,MATCH($C42,POA_GC_2025!$A:$A,0)))</f>
        <v>004</v>
      </c>
      <c r="R42" s="215" t="str">
        <f t="shared" si="0"/>
        <v>PAGO DE OBLIGACIONES ECONOMICAS DE LA INSTITUCION PREVIA AUTORIZACION EXPRESA DE LA AUTORIDAD COMPETENTE</v>
      </c>
      <c r="S42" s="215">
        <f>IF($C42="","",INDEX(POA_GC_2025!$H:$H,MATCH($C42,POA_GC_2025!$A:$A,0)))</f>
        <v>570102</v>
      </c>
      <c r="T42" s="215" t="str">
        <f>IF($C42="","",INDEX(POA_GC_2025!$I:$I,MATCH($C42,POA_GC_2025!$A:$A,0)))</f>
        <v>1303</v>
      </c>
      <c r="U42" s="215" t="str">
        <f>IF($C42="","",INDEX(POA_GC_2025!$J:$J,MATCH($C42,POA_GC_2025!$A:$A,0)))</f>
        <v>001</v>
      </c>
      <c r="V42" s="215" t="str">
        <f>IF($C42="","",INDEX(POA_GC_2025!$K:$K,MATCH($C42,POA_GC_2025!$A:$A,0)))</f>
        <v>0000</v>
      </c>
      <c r="W42" s="215" t="str">
        <f>IF($C42="","",INDEX(POA_GC_2025!$L:$L,MATCH($C42,POA_GC_2025!$A:$A,0)))</f>
        <v>0000</v>
      </c>
      <c r="X42" s="223" t="str">
        <f>IF($C42="","",INDEX(POA_GC_2025!$AA:$AA,MATCH($C42,POA_GC_2025!$A:$A,0)))</f>
        <v>NUEVA</v>
      </c>
      <c r="Y42" s="223">
        <f>IF($C42="","",INDEX(POA_GC_2025!$BD:$BD,MATCH($C42,POA_GC_2025!$A:$A,0)))</f>
        <v>10406.86</v>
      </c>
      <c r="Z42" s="226">
        <v>10406.86</v>
      </c>
      <c r="AA42" s="226">
        <v>0</v>
      </c>
      <c r="AB42" s="227">
        <f t="shared" si="10"/>
        <v>10406.86</v>
      </c>
      <c r="AC42" s="226" t="s">
        <v>2567</v>
      </c>
      <c r="AD42" s="226"/>
      <c r="AE42" s="226"/>
      <c r="AF42" s="226"/>
      <c r="AG42" s="232">
        <f>IF($C42="","",INDEX(POA_GC_2025!$FF:$FF,MATCH($C42,POA_GC_2025!$A:$A,0)))</f>
        <v>0</v>
      </c>
      <c r="AH42" s="213" t="str">
        <f>IF($C42="","",INDEX(POA_GC_2025!$Q:$Q,MATCH($C42,POA_GC_2025!$A:$A,0)))</f>
        <v>TASAS GENERALES IMPUESTOS PERMISOS LICENCIAS Y PAT</v>
      </c>
      <c r="AI42" s="216"/>
      <c r="AJ42" s="213" t="str">
        <f>IF($C42="","",INDEX(POA_GC_2025!$B:$B,MATCH($C42,POA_GC_2025!$A:$A,0)))</f>
        <v>HOSPITAL GENERAL DE CHONE</v>
      </c>
      <c r="AK42" s="211"/>
      <c r="AL42" s="211"/>
      <c r="AM42" s="233">
        <f t="shared" si="11"/>
        <v>10406.86</v>
      </c>
      <c r="AN42" s="211"/>
      <c r="AO42" s="211"/>
    </row>
    <row r="43" spans="1:41" s="85" customFormat="1" ht="12.95" customHeight="1">
      <c r="A43" s="206">
        <v>47</v>
      </c>
      <c r="B43" s="665" t="s">
        <v>2607</v>
      </c>
      <c r="C43" s="100" t="s">
        <v>2764</v>
      </c>
      <c r="D43" s="206" t="s">
        <v>2603</v>
      </c>
      <c r="E43" s="207">
        <v>46056</v>
      </c>
      <c r="F43" s="211" t="s">
        <v>2604</v>
      </c>
      <c r="G43" s="207">
        <v>46056</v>
      </c>
      <c r="H43" s="208" t="s">
        <v>2233</v>
      </c>
      <c r="I43" s="216" t="s">
        <v>2609</v>
      </c>
      <c r="J43" s="213" t="str">
        <f>IF($C43="","",INDEX(POA_GC_2025!$O:$O,MATCH($C43,POA_GC_2025!$A:$A,0)))</f>
        <v>SIN PROYECTO</v>
      </c>
      <c r="K43" s="214" t="str">
        <f>IF($C43="","",INDEX(POA_GC_2025!$V:$V,MATCH($C43,POA_GC_2025!A:A,0)))</f>
        <v>REPRESENTAR LEGALMENTE Y EXTRAJUDICIALMENTE A LA INSTITUCION</v>
      </c>
      <c r="L43" s="214" t="str">
        <f>IF($C43="","",INDEX(POA_GC_2025!W:W,MATCH($C43,POA_GC_2025!$A:$A,0)))</f>
        <v>PROCESOS PRECONTRACTUALES Y DE CONTRATACION (INCLUSO DE SEGUROS) CONTEMPLADOS EN LA LEY ORGANICA DEL SISTEMA NACIONAL DE CONTRATACION Y ADMINISTRACION DEL PORTAL DE COMPRAS PUBLICAS</v>
      </c>
      <c r="M43" s="215" t="str">
        <f>IF($C43="","",INDEX(POA_GC_2025!C:C,MATCH($C43,POA_GC_2025!$A:$A,0)))</f>
        <v>CONTRATACION DE POLIZAS DE LOS BIENES MUEBLES E INMUEBLES DEL HGNDC</v>
      </c>
      <c r="N43" s="215" t="str">
        <f>IF($C43="","",INDEX(POA_GC_2025!$D:$D,MATCH($C43,POA_GC_2025!$A:$A,0)))</f>
        <v>1333</v>
      </c>
      <c r="O43" s="215" t="str">
        <f>IF($C43="","",INDEX(POA_GC_2025!$E:$E,MATCH($C43,POA_GC_2025!$A:$A,0)))</f>
        <v>90</v>
      </c>
      <c r="P43" s="215" t="str">
        <f>IF($C43="","",INDEX(POA_GC_2025!$F:$F,MATCH($C43,POA_GC_2025!$A:$A,0)))</f>
        <v>000</v>
      </c>
      <c r="Q43" s="215" t="str">
        <f>IF($C43="","",INDEX(POA_GC_2025!$G:$G,MATCH($C43,POA_GC_2025!$A:$A,0)))</f>
        <v>004</v>
      </c>
      <c r="R43" s="215" t="str">
        <f t="shared" si="0"/>
        <v>PROCESOS PRECONTRACTUALES Y DE CONTRATACION (INCLUSO DE SEGUROS) CONTEMPLADOS EN LA LEY ORGANICA DEL SISTEMA NACIONAL DE CONTRATACION Y ADMINISTRACION DEL PORTAL DE COMPRAS PUBLICAS</v>
      </c>
      <c r="S43" s="215">
        <f>IF($C43="","",INDEX(POA_GC_2025!$H:$H,MATCH($C43,POA_GC_2025!$A:$A,0)))</f>
        <v>570201</v>
      </c>
      <c r="T43" s="215" t="str">
        <f>IF($C43="","",INDEX(POA_GC_2025!$I:$I,MATCH($C43,POA_GC_2025!$A:$A,0)))</f>
        <v>1303</v>
      </c>
      <c r="U43" s="215" t="str">
        <f>IF($C43="","",INDEX(POA_GC_2025!$J:$J,MATCH($C43,POA_GC_2025!$A:$A,0)))</f>
        <v>001</v>
      </c>
      <c r="V43" s="215" t="str">
        <f>IF($C43="","",INDEX(POA_GC_2025!$K:$K,MATCH($C43,POA_GC_2025!$A:$A,0)))</f>
        <v>0000</v>
      </c>
      <c r="W43" s="215" t="str">
        <f>IF($C43="","",INDEX(POA_GC_2025!$L:$L,MATCH($C43,POA_GC_2025!$A:$A,0)))</f>
        <v>0000</v>
      </c>
      <c r="X43" s="223" t="str">
        <f>IF($C43="","",INDEX(POA_GC_2025!$AA:$AA,MATCH($C43,POA_GC_2025!$A:$A,0)))</f>
        <v>ARRASTRE</v>
      </c>
      <c r="Y43" s="223">
        <f>IF($C43="","",INDEX(POA_GC_2025!$BD:$BD,MATCH($C43,POA_GC_2025!$A:$A,0)))</f>
        <v>20887.200000000004</v>
      </c>
      <c r="Z43" s="226">
        <v>20887.2</v>
      </c>
      <c r="AA43" s="226">
        <v>0</v>
      </c>
      <c r="AB43" s="227">
        <f t="shared" si="10"/>
        <v>20887.2</v>
      </c>
      <c r="AC43" s="226" t="s">
        <v>2567</v>
      </c>
      <c r="AD43" s="226"/>
      <c r="AE43" s="226"/>
      <c r="AF43" s="226"/>
      <c r="AG43" s="232">
        <f>IF($C43="","",INDEX(POA_GC_2025!$FF:$FF,MATCH($C43,POA_GC_2025!$A:$A,0)))</f>
        <v>0</v>
      </c>
      <c r="AH43" s="213" t="str">
        <f>IF($C43="","",INDEX(POA_GC_2025!$Q:$Q,MATCH($C43,POA_GC_2025!$A:$A,0)))</f>
        <v>SEGUROS</v>
      </c>
      <c r="AI43" s="216"/>
      <c r="AJ43" s="213" t="str">
        <f>IF($C43="","",INDEX(POA_GC_2025!$B:$B,MATCH($C43,POA_GC_2025!$A:$A,0)))</f>
        <v>HOSPITAL GENERAL DE CHONE</v>
      </c>
      <c r="AK43" s="211"/>
      <c r="AL43" s="211"/>
      <c r="AM43" s="233">
        <f t="shared" si="11"/>
        <v>20887.2</v>
      </c>
      <c r="AN43" s="211"/>
      <c r="AO43" s="211"/>
    </row>
    <row r="44" spans="1:41" s="85" customFormat="1" ht="12.95" customHeight="1">
      <c r="A44" s="206">
        <v>48</v>
      </c>
      <c r="B44" s="665" t="s">
        <v>2611</v>
      </c>
      <c r="C44" s="100" t="s">
        <v>2720</v>
      </c>
      <c r="D44" s="206" t="s">
        <v>2612</v>
      </c>
      <c r="E44" s="207">
        <v>46062</v>
      </c>
      <c r="F44" s="211" t="s">
        <v>2614</v>
      </c>
      <c r="G44" s="207">
        <v>46062</v>
      </c>
      <c r="H44" s="208" t="s">
        <v>2233</v>
      </c>
      <c r="I44" s="216" t="s">
        <v>2613</v>
      </c>
      <c r="J44" s="213" t="str">
        <f>IF($C44="","",INDEX(POA_GC_2025!$O:$O,MATCH($C44,POA_GC_2025!$A:$A,0)))</f>
        <v>SIN PROYECTO</v>
      </c>
      <c r="K44" s="214" t="str">
        <f>IF($C44="","",INDEX(POA_GC_2025!$V:$V,MATCH($C44,POA_GC_2025!A:A,0)))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L44" s="214" t="str">
        <f>IF($C44="","",INDEX(POA_GC_2025!W:W,MATCH($C44,POA_GC_2025!$A:$A,0)))</f>
        <v>SOLICITUD DE PAGO POR UTILIZACION DE COMBUSTIBLE, LUBRICANTES Y COMPRA DE PIEZAS O ACCESORIOS DE VEHICULOS</v>
      </c>
      <c r="M44" s="215" t="str">
        <f>IF($C44="","",INDEX(POA_GC_2025!C:C,MATCH($C44,POA_GC_2025!$A:$A,0)))</f>
        <v>ADQUISICION DE COMBUSTIBLES</v>
      </c>
      <c r="N44" s="215" t="str">
        <f>IF($C44="","",INDEX(POA_GC_2025!$D:$D,MATCH($C44,POA_GC_2025!$A:$A,0)))</f>
        <v>1333</v>
      </c>
      <c r="O44" s="215" t="str">
        <f>IF($C44="","",INDEX(POA_GC_2025!$E:$E,MATCH($C44,POA_GC_2025!$A:$A,0)))</f>
        <v>90</v>
      </c>
      <c r="P44" s="215" t="str">
        <f>IF($C44="","",INDEX(POA_GC_2025!$F:$F,MATCH($C44,POA_GC_2025!$A:$A,0)))</f>
        <v>000</v>
      </c>
      <c r="Q44" s="215" t="str">
        <f>IF($C44="","",INDEX(POA_GC_2025!$G:$G,MATCH($C44,POA_GC_2025!$A:$A,0)))</f>
        <v>004</v>
      </c>
      <c r="R44" s="215" t="str">
        <f t="shared" si="0"/>
        <v>SOLICITUD DE PAGO POR UTILIZACION DE COMBUSTIBLE, LUBRICANTES Y COMPRA DE PIEZAS O ACCESORIOS DE VEHICULOS</v>
      </c>
      <c r="S44" s="215">
        <f>IF($C44="","",INDEX(POA_GC_2025!$H:$H,MATCH($C44,POA_GC_2025!$A:$A,0)))</f>
        <v>530255</v>
      </c>
      <c r="T44" s="215" t="str">
        <f>IF($C44="","",INDEX(POA_GC_2025!$I:$I,MATCH($C44,POA_GC_2025!$A:$A,0)))</f>
        <v>1303</v>
      </c>
      <c r="U44" s="215" t="str">
        <f>IF($C44="","",INDEX(POA_GC_2025!$J:$J,MATCH($C44,POA_GC_2025!$A:$A,0)))</f>
        <v>001</v>
      </c>
      <c r="V44" s="215" t="str">
        <f>IF($C44="","",INDEX(POA_GC_2025!$K:$K,MATCH($C44,POA_GC_2025!$A:$A,0)))</f>
        <v>0000</v>
      </c>
      <c r="W44" s="215" t="str">
        <f>IF($C44="","",INDEX(POA_GC_2025!$L:$L,MATCH($C44,POA_GC_2025!$A:$A,0)))</f>
        <v>0000</v>
      </c>
      <c r="X44" s="223" t="str">
        <f>IF($C44="","",INDEX(POA_GC_2025!$AA:$AA,MATCH($C44,POA_GC_2025!$A:$A,0)))</f>
        <v>NUEVA</v>
      </c>
      <c r="Y44" s="223">
        <f>IF($C44="","",INDEX(POA_GC_2025!$BD:$BD,MATCH($C44,POA_GC_2025!$A:$A,0)))</f>
        <v>9993.2499999999982</v>
      </c>
      <c r="Z44" s="226">
        <v>9993.25</v>
      </c>
      <c r="AA44" s="226">
        <v>0</v>
      </c>
      <c r="AB44" s="227">
        <f t="shared" si="10"/>
        <v>9993.25</v>
      </c>
      <c r="AC44" s="226" t="s">
        <v>2567</v>
      </c>
      <c r="AD44" s="226"/>
      <c r="AE44" s="226"/>
      <c r="AF44" s="226"/>
      <c r="AG44" s="232">
        <f>IF($C44="","",INDEX(POA_GC_2025!$FF:$FF,MATCH($C44,POA_GC_2025!$A:$A,0)))</f>
        <v>0</v>
      </c>
      <c r="AH44" s="213" t="str">
        <f>IF($C44="","",INDEX(POA_GC_2025!$Q:$Q,MATCH($C44,POA_GC_2025!$A:$A,0)))</f>
        <v>COMBUSTIBLES Y LUBRICANTES</v>
      </c>
      <c r="AI44" s="216"/>
      <c r="AJ44" s="213" t="str">
        <f>IF($C44="","",INDEX(POA_GC_2025!$B:$B,MATCH($C44,POA_GC_2025!$A:$A,0)))</f>
        <v>HOSPITAL GENERAL DE CHONE</v>
      </c>
      <c r="AK44" s="211"/>
      <c r="AL44" s="211"/>
      <c r="AM44" s="233">
        <f t="shared" si="11"/>
        <v>9993.25</v>
      </c>
      <c r="AN44" s="211"/>
      <c r="AO44" s="211"/>
    </row>
    <row r="45" spans="1:41" s="85" customFormat="1" ht="12.95" customHeight="1">
      <c r="A45" s="206">
        <v>49</v>
      </c>
      <c r="B45" s="665" t="s">
        <v>2615</v>
      </c>
      <c r="C45" s="100" t="s">
        <v>2702</v>
      </c>
      <c r="D45" s="206" t="s">
        <v>2617</v>
      </c>
      <c r="E45" s="207">
        <v>46063</v>
      </c>
      <c r="F45" s="211" t="s">
        <v>2618</v>
      </c>
      <c r="G45" s="207">
        <v>46063</v>
      </c>
      <c r="H45" s="208" t="s">
        <v>2233</v>
      </c>
      <c r="I45" s="216" t="s">
        <v>2616</v>
      </c>
      <c r="J45" s="213" t="str">
        <f>IF($C45="","",INDEX(POA_GC_2025!$O:$O,MATCH($C45,POA_GC_2025!$A:$A,0)))</f>
        <v>SIN PROYECTO</v>
      </c>
      <c r="K45" s="214" t="str">
        <f>IF($C45="","",INDEX(POA_GC_2025!$V:$V,MATCH($C45,POA_GC_2025!A:A,0)))</f>
        <v>PROGRAMAR, DIRIGIR, CONTROLAR LA GESTIÒN DE LOS RECURSOS ASIGNADOS A SU CARGO Y EVALUAR SU ADECUADA UTILIZACIÒN PARA PROVEER SU CARTERA DE SERVICIOS, MEDIANTE EL PLAN OPERATIVO ANUAL Y EL COMPROMISO DE GESTION EN FUNCIÒN DE RESULTADOS DE IMPACTO SOCIAL</v>
      </c>
      <c r="L45" s="214" t="str">
        <f>IF($C45="","",INDEX(POA_GC_2025!W:W,MATCH($C45,POA_GC_2025!$A:$A,0)))</f>
        <v>INFORME CONSOLIDADO DE PAGOS DE SERVICIOS BASICOS</v>
      </c>
      <c r="M45" s="215" t="str">
        <f>IF($C45="","",INDEX(POA_GC_2025!C:C,MATCH($C45,POA_GC_2025!$A:$A,0)))</f>
        <v>PAGO DE TELECOMUNICACIONES-PAGINA WEB</v>
      </c>
      <c r="N45" s="215" t="str">
        <f>IF($C45="","",INDEX(POA_GC_2025!$D:$D,MATCH($C45,POA_GC_2025!$A:$A,0)))</f>
        <v>1333</v>
      </c>
      <c r="O45" s="215" t="str">
        <f>IF($C45="","",INDEX(POA_GC_2025!$E:$E,MATCH($C45,POA_GC_2025!$A:$A,0)))</f>
        <v>90</v>
      </c>
      <c r="P45" s="215" t="str">
        <f>IF($C45="","",INDEX(POA_GC_2025!$F:$F,MATCH($C45,POA_GC_2025!$A:$A,0)))</f>
        <v>000</v>
      </c>
      <c r="Q45" s="215" t="str">
        <f>IF($C45="","",INDEX(POA_GC_2025!$G:$G,MATCH($C45,POA_GC_2025!$A:$A,0)))</f>
        <v>004</v>
      </c>
      <c r="R45" s="215" t="str">
        <f t="shared" si="0"/>
        <v>INFORME CONSOLIDADO DE PAGOS DE SERVICIOS BASICOS</v>
      </c>
      <c r="S45" s="215">
        <f>IF($C45="","",INDEX(POA_GC_2025!$H:$H,MATCH($C45,POA_GC_2025!$A:$A,0)))</f>
        <v>530105</v>
      </c>
      <c r="T45" s="215" t="str">
        <f>IF($C45="","",INDEX(POA_GC_2025!$I:$I,MATCH($C45,POA_GC_2025!$A:$A,0)))</f>
        <v>1303</v>
      </c>
      <c r="U45" s="215" t="str">
        <f>IF($C45="","",INDEX(POA_GC_2025!$J:$J,MATCH($C45,POA_GC_2025!$A:$A,0)))</f>
        <v>001</v>
      </c>
      <c r="V45" s="215" t="str">
        <f>IF($C45="","",INDEX(POA_GC_2025!$K:$K,MATCH($C45,POA_GC_2025!$A:$A,0)))</f>
        <v>0000</v>
      </c>
      <c r="W45" s="215" t="str">
        <f>IF($C45="","",INDEX(POA_GC_2025!$L:$L,MATCH($C45,POA_GC_2025!$A:$A,0)))</f>
        <v>0000</v>
      </c>
      <c r="X45" s="223" t="str">
        <f>IF($C45="","",INDEX(POA_GC_2025!$AA:$AA,MATCH($C45,POA_GC_2025!$A:$A,0)))</f>
        <v>NUEVA</v>
      </c>
      <c r="Y45" s="223">
        <f>IF($C45="","",INDEX(POA_GC_2025!$BD:$BD,MATCH($C45,POA_GC_2025!$A:$A,0)))</f>
        <v>545.95000000000005</v>
      </c>
      <c r="Z45" s="226">
        <v>545.95000000000005</v>
      </c>
      <c r="AA45" s="226">
        <v>0</v>
      </c>
      <c r="AB45" s="227">
        <f t="shared" si="10"/>
        <v>545.95000000000005</v>
      </c>
      <c r="AC45" s="226" t="s">
        <v>2567</v>
      </c>
      <c r="AD45" s="226"/>
      <c r="AE45" s="226"/>
      <c r="AF45" s="226"/>
      <c r="AG45" s="232">
        <f>IF($C45="","",INDEX(POA_GC_2025!$FF:$FF,MATCH($C45,POA_GC_2025!$A:$A,0)))</f>
        <v>0</v>
      </c>
      <c r="AH45" s="213" t="str">
        <f>IF($C45="","",INDEX(POA_GC_2025!$Q:$Q,MATCH($C45,POA_GC_2025!$A:$A,0)))</f>
        <v>TELECOMUNICACIONES</v>
      </c>
      <c r="AI45" s="216"/>
      <c r="AJ45" s="213" t="str">
        <f>IF($C45="","",INDEX(POA_GC_2025!$B:$B,MATCH($C45,POA_GC_2025!$A:$A,0)))</f>
        <v>HOSPITAL GENERAL DE CHONE</v>
      </c>
      <c r="AK45" s="211"/>
      <c r="AL45" s="211"/>
      <c r="AM45" s="233">
        <f t="shared" si="11"/>
        <v>545.95000000000005</v>
      </c>
      <c r="AN45" s="211"/>
      <c r="AO45" s="211"/>
    </row>
    <row r="46" spans="1:41" s="85" customFormat="1" ht="12.95" customHeight="1">
      <c r="A46" s="206">
        <v>50</v>
      </c>
      <c r="B46" s="665" t="s">
        <v>2620</v>
      </c>
      <c r="C46" s="100" t="s">
        <v>2771</v>
      </c>
      <c r="D46" s="206" t="s">
        <v>2603</v>
      </c>
      <c r="E46" s="207">
        <v>46064</v>
      </c>
      <c r="F46" s="211" t="s">
        <v>2604</v>
      </c>
      <c r="G46" s="207">
        <v>46064</v>
      </c>
      <c r="H46" s="208" t="s">
        <v>2233</v>
      </c>
      <c r="I46" s="216" t="s">
        <v>2621</v>
      </c>
      <c r="J46" s="213" t="str">
        <f>IF($C46="","",INDEX(POA_GC_2025!$O:$O,MATCH($C46,POA_GC_2025!$A:$A,0)))</f>
        <v>SIN PROYECTO</v>
      </c>
      <c r="K46" s="214" t="str">
        <f>IF($C46="","",INDEX(POA_GC_2025!$V:$V,MATCH($C46,POA_GC_2025!A:A,0)))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L46" s="214" t="str">
        <f>IF($C46="","",INDEX(POA_GC_2025!W:W,MATCH($C46,POA_GC_2025!$A:$A,0)))</f>
        <v>SOLICITUD DE PAGO POR UTILIZACION DE COMBUSTIBLE, LUBRICANTES Y COMPRA DE PIEZAS O ACCESORIOS DE VEHICULOS</v>
      </c>
      <c r="M46" s="215" t="str">
        <f>IF($C46="","",INDEX(POA_GC_2025!C:C,MATCH($C46,POA_GC_2025!$A:$A,0)))</f>
        <v>ADQUISICION DE COMBUSTIBLES</v>
      </c>
      <c r="N46" s="215" t="str">
        <f>IF($C46="","",INDEX(POA_GC_2025!$D:$D,MATCH($C46,POA_GC_2025!$A:$A,0)))</f>
        <v>1333</v>
      </c>
      <c r="O46" s="215" t="str">
        <f>IF($C46="","",INDEX(POA_GC_2025!$E:$E,MATCH($C46,POA_GC_2025!$A:$A,0)))</f>
        <v>90</v>
      </c>
      <c r="P46" s="215" t="str">
        <f>IF($C46="","",INDEX(POA_GC_2025!$F:$F,MATCH($C46,POA_GC_2025!$A:$A,0)))</f>
        <v>000</v>
      </c>
      <c r="Q46" s="215" t="str">
        <f>IF($C46="","",INDEX(POA_GC_2025!$G:$G,MATCH($C46,POA_GC_2025!$A:$A,0)))</f>
        <v>004</v>
      </c>
      <c r="R46" s="215" t="str">
        <f t="shared" si="0"/>
        <v>SOLICITUD DE PAGO POR UTILIZACION DE COMBUSTIBLE, LUBRICANTES Y COMPRA DE PIEZAS O ACCESORIOS DE VEHICULOS</v>
      </c>
      <c r="S46" s="215">
        <f>IF($C46="","",INDEX(POA_GC_2025!$H:$H,MATCH($C46,POA_GC_2025!$A:$A,0)))</f>
        <v>530255</v>
      </c>
      <c r="T46" s="215" t="str">
        <f>IF($C46="","",INDEX(POA_GC_2025!$I:$I,MATCH($C46,POA_GC_2025!$A:$A,0)))</f>
        <v>1303</v>
      </c>
      <c r="U46" s="215" t="str">
        <f>IF($C46="","",INDEX(POA_GC_2025!$J:$J,MATCH($C46,POA_GC_2025!$A:$A,0)))</f>
        <v>001</v>
      </c>
      <c r="V46" s="215" t="str">
        <f>IF($C46="","",INDEX(POA_GC_2025!$K:$K,MATCH($C46,POA_GC_2025!$A:$A,0)))</f>
        <v>0000</v>
      </c>
      <c r="W46" s="215" t="str">
        <f>IF($C46="","",INDEX(POA_GC_2025!$L:$L,MATCH($C46,POA_GC_2025!$A:$A,0)))</f>
        <v>0000</v>
      </c>
      <c r="X46" s="223" t="str">
        <f>IF($C46="","",INDEX(POA_GC_2025!$AA:$AA,MATCH($C46,POA_GC_2025!$A:$A,0)))</f>
        <v>NUEVA</v>
      </c>
      <c r="Y46" s="223">
        <f>IF($C46="","",INDEX(POA_GC_2025!$BD:$BD,MATCH($C46,POA_GC_2025!$A:$A,0)))</f>
        <v>7947.3099999999995</v>
      </c>
      <c r="Z46" s="226">
        <v>0</v>
      </c>
      <c r="AA46" s="226">
        <v>0</v>
      </c>
      <c r="AB46" s="227">
        <f t="shared" si="10"/>
        <v>0</v>
      </c>
      <c r="AC46" s="226" t="s">
        <v>2567</v>
      </c>
      <c r="AD46" s="226"/>
      <c r="AE46" s="226"/>
      <c r="AF46" s="226"/>
      <c r="AG46" s="232">
        <f>IF($C46="","",INDEX(POA_GC_2025!$FF:$FF,MATCH($C46,POA_GC_2025!$A:$A,0)))</f>
        <v>0</v>
      </c>
      <c r="AH46" s="213" t="str">
        <f>IF($C46="","",INDEX(POA_GC_2025!$Q:$Q,MATCH($C46,POA_GC_2025!$A:$A,0)))</f>
        <v>COMBUSTIBLES Y LUBRICANTES</v>
      </c>
      <c r="AI46" s="216"/>
      <c r="AJ46" s="213" t="str">
        <f>IF($C46="","",INDEX(POA_GC_2025!$B:$B,MATCH($C46,POA_GC_2025!$A:$A,0)))</f>
        <v>HOSPITAL GENERAL DE CHONE</v>
      </c>
      <c r="AK46" s="211"/>
      <c r="AL46" s="211"/>
      <c r="AM46" s="233">
        <f t="shared" si="11"/>
        <v>0</v>
      </c>
      <c r="AN46" s="211"/>
      <c r="AO46" s="211"/>
    </row>
    <row r="47" spans="1:41" s="85" customFormat="1" ht="12.95" customHeight="1">
      <c r="A47" s="206">
        <v>51</v>
      </c>
      <c r="B47" s="665" t="s">
        <v>2623</v>
      </c>
      <c r="C47" s="100" t="s">
        <v>2712</v>
      </c>
      <c r="D47" s="211" t="s">
        <v>2622</v>
      </c>
      <c r="E47" s="207">
        <v>46064</v>
      </c>
      <c r="F47" s="211" t="s">
        <v>2622</v>
      </c>
      <c r="G47" s="207">
        <v>46064</v>
      </c>
      <c r="H47" s="208" t="s">
        <v>2233</v>
      </c>
      <c r="I47" s="216" t="s">
        <v>2624</v>
      </c>
      <c r="J47" s="213" t="str">
        <f>IF($C47="","",INDEX(POA_GC_2025!$O:$O,MATCH($C47,POA_GC_2025!$A:$A,0)))</f>
        <v>SIN PROYECTO</v>
      </c>
      <c r="K47" s="214" t="str">
        <f>IF($C47="","",INDEX(POA_GC_2025!$V:$V,MATCH($C47,POA_GC_2025!A:A,0)))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PUBLCA</v>
      </c>
      <c r="L47" s="214" t="str">
        <f>IF($C47="","",INDEX(POA_GC_2025!W:W,MATCH($C47,POA_GC_2025!$A:$A,0)))</f>
        <v>SISTEMA DE INFORMACION DE SERVICIOS HOTELEROS Y GENERALES, LIMPIEZA, CARPINTERIA, ELECTRICIDAD, CONSEJERIA, ENTRE OTRAS</v>
      </c>
      <c r="M47" s="215" t="str">
        <f>IF($C47="","",INDEX(POA_GC_2025!C:C,MATCH($C47,POA_GC_2025!$A:$A,0)))</f>
        <v>ADQUISICIÓN DEL SERVICIO DE LIMPIEZA DE LAS INSTALACIONES HOSPITALARIAS</v>
      </c>
      <c r="N47" s="215" t="str">
        <f>IF($C47="","",INDEX(POA_GC_2025!$D:$D,MATCH($C47,POA_GC_2025!$A:$A,0)))</f>
        <v>1333</v>
      </c>
      <c r="O47" s="215" t="str">
        <f>IF($C47="","",INDEX(POA_GC_2025!$E:$E,MATCH($C47,POA_GC_2025!$A:$A,0)))</f>
        <v>90</v>
      </c>
      <c r="P47" s="215" t="str">
        <f>IF($C47="","",INDEX(POA_GC_2025!$F:$F,MATCH($C47,POA_GC_2025!$A:$A,0)))</f>
        <v>000</v>
      </c>
      <c r="Q47" s="215" t="str">
        <f>IF($C47="","",INDEX(POA_GC_2025!$G:$G,MATCH($C47,POA_GC_2025!$A:$A,0)))</f>
        <v>004</v>
      </c>
      <c r="R47" s="215" t="str">
        <f t="shared" si="0"/>
        <v>SISTEMA DE INFORMACION DE SERVICIOS HOTELEROS Y GENERALES, LIMPIEZA, CARPINTERIA, ELECTRICIDAD, CONSEJERIA, ENTRE OTRAS</v>
      </c>
      <c r="S47" s="215">
        <f>IF($C47="","",INDEX(POA_GC_2025!$H:$H,MATCH($C47,POA_GC_2025!$A:$A,0)))</f>
        <v>530209</v>
      </c>
      <c r="T47" s="215" t="str">
        <f>IF($C47="","",INDEX(POA_GC_2025!$I:$I,MATCH($C47,POA_GC_2025!$A:$A,0)))</f>
        <v>1303</v>
      </c>
      <c r="U47" s="215" t="str">
        <f>IF($C47="","",INDEX(POA_GC_2025!$J:$J,MATCH($C47,POA_GC_2025!$A:$A,0)))</f>
        <v>001</v>
      </c>
      <c r="V47" s="215" t="str">
        <f>IF($C47="","",INDEX(POA_GC_2025!$K:$K,MATCH($C47,POA_GC_2025!$A:$A,0)))</f>
        <v>0000</v>
      </c>
      <c r="W47" s="215" t="str">
        <f>IF($C47="","",INDEX(POA_GC_2025!$L:$L,MATCH($C47,POA_GC_2025!$A:$A,0)))</f>
        <v>0000</v>
      </c>
      <c r="X47" s="223" t="str">
        <f>IF($C47="","",INDEX(POA_GC_2025!$AA:$AA,MATCH($C47,POA_GC_2025!$A:$A,0)))</f>
        <v>ARRASTRE</v>
      </c>
      <c r="Y47" s="223">
        <f>IF($C47="","",INDEX(POA_GC_2025!$BD:$BD,MATCH($C47,POA_GC_2025!$A:$A,0)))</f>
        <v>355676</v>
      </c>
      <c r="Z47" s="226">
        <v>355676</v>
      </c>
      <c r="AA47" s="226">
        <v>0</v>
      </c>
      <c r="AB47" s="227">
        <f t="shared" si="10"/>
        <v>355676</v>
      </c>
      <c r="AC47" s="226" t="s">
        <v>2567</v>
      </c>
      <c r="AD47" s="226"/>
      <c r="AE47" s="226"/>
      <c r="AF47" s="226"/>
      <c r="AG47" s="232">
        <f>IF($C47="","",INDEX(POA_GC_2025!$FF:$FF,MATCH($C47,POA_GC_2025!$A:$A,0)))</f>
        <v>0</v>
      </c>
      <c r="AH47" s="213" t="str">
        <f>IF($C47="","",INDEX(POA_GC_2025!$Q:$Q,MATCH($C47,POA_GC_2025!$A:$A,0)))</f>
        <v>SERVICIOS DE ASEO LAVADO DE VESTIMENTA DE TRABAJO</v>
      </c>
      <c r="AI47" s="216"/>
      <c r="AJ47" s="213" t="str">
        <f>IF($C47="","",INDEX(POA_GC_2025!$B:$B,MATCH($C47,POA_GC_2025!$A:$A,0)))</f>
        <v>HOSPITAL GENERAL DE CHONE</v>
      </c>
      <c r="AK47" s="211"/>
      <c r="AL47" s="211"/>
      <c r="AM47" s="233">
        <f t="shared" si="11"/>
        <v>355676</v>
      </c>
      <c r="AN47" s="211"/>
      <c r="AO47" s="211"/>
    </row>
    <row r="48" spans="1:41" s="85" customFormat="1" ht="12.95" customHeight="1">
      <c r="A48" s="206">
        <v>52</v>
      </c>
      <c r="B48" s="665" t="s">
        <v>2630</v>
      </c>
      <c r="C48" s="100" t="s">
        <v>2743</v>
      </c>
      <c r="D48" s="211" t="s">
        <v>2622</v>
      </c>
      <c r="E48" s="207">
        <v>46079</v>
      </c>
      <c r="F48" s="211" t="s">
        <v>2622</v>
      </c>
      <c r="G48" s="207">
        <v>46079</v>
      </c>
      <c r="H48" s="208" t="s">
        <v>2233</v>
      </c>
      <c r="I48" s="216" t="s">
        <v>2551</v>
      </c>
      <c r="J48" s="213" t="str">
        <f>IF($C48="","",INDEX(POA_GC_2025!$O:$O,MATCH($C48,POA_GC_2025!$A:$A,0)))</f>
        <v>SIN PROYECTO</v>
      </c>
      <c r="K48" s="214" t="str">
        <f>IF($C48="","",INDEX(POA_GC_2025!$V:$V,MATCH($C48,POA_GC_2025!A:A,0)))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L48" s="214" t="str">
        <f>IF($C48="","",INDEX(POA_GC_2025!W:W,MATCH($C48,POA_GC_2025!$A:$A,0)))</f>
        <v>ACTA DE ENTREGA RECEPCION DE DISPOSITIVOS MEDICOS PARA LABORATORIO CLINICO Y PÀTOLOGIA ADQUIRIDOS, COMPROBANDO SUS CANTIDADES, CALIDAD Y CARACTERISTICAS DE ACUERDO A LO SOLICITADO</v>
      </c>
      <c r="M48" s="215" t="str">
        <f>IF($C48="","",INDEX(POA_GC_2025!C:C,MATCH($C48,POA_GC_2025!$A:$A,0)))</f>
        <v>ADQUISICION DE DISPOSITIVOS PARA LABORATORIO CLINICO Y PATOLOGIA</v>
      </c>
      <c r="N48" s="215" t="str">
        <f>IF($C48="","",INDEX(POA_GC_2025!$D:$D,MATCH($C48,POA_GC_2025!$A:$A,0)))</f>
        <v>1333</v>
      </c>
      <c r="O48" s="215" t="str">
        <f>IF($C48="","",INDEX(POA_GC_2025!$E:$E,MATCH($C48,POA_GC_2025!$A:$A,0)))</f>
        <v>90</v>
      </c>
      <c r="P48" s="215" t="str">
        <f>IF($C48="","",INDEX(POA_GC_2025!$F:$F,MATCH($C48,POA_GC_2025!$A:$A,0)))</f>
        <v>000</v>
      </c>
      <c r="Q48" s="215" t="str">
        <f>IF($C48="","",INDEX(POA_GC_2025!$G:$G,MATCH($C48,POA_GC_2025!$A:$A,0)))</f>
        <v>004</v>
      </c>
      <c r="R48" s="215" t="str">
        <f t="shared" si="0"/>
        <v>ACTA DE ENTREGA RECEPCION DE DISPOSITIVOS MEDICOS PARA LABORATORIO CLINICO Y PÀTOLOGIA ADQUIRIDOS, COMPROBANDO SUS CANTIDADES, CALIDAD Y CARACTERISTICAS DE ACUERDO A LO SOLICITADO</v>
      </c>
      <c r="S48" s="215">
        <f>IF($C48="","",INDEX(POA_GC_2025!$H:$H,MATCH($C48,POA_GC_2025!$A:$A,0)))</f>
        <v>530810</v>
      </c>
      <c r="T48" s="215" t="str">
        <f>IF($C48="","",INDEX(POA_GC_2025!$I:$I,MATCH($C48,POA_GC_2025!$A:$A,0)))</f>
        <v>1303</v>
      </c>
      <c r="U48" s="215" t="str">
        <f>IF($C48="","",INDEX(POA_GC_2025!$J:$J,MATCH($C48,POA_GC_2025!$A:$A,0)))</f>
        <v>001</v>
      </c>
      <c r="V48" s="215" t="str">
        <f>IF($C48="","",INDEX(POA_GC_2025!$K:$K,MATCH($C48,POA_GC_2025!$A:$A,0)))</f>
        <v>0000</v>
      </c>
      <c r="W48" s="215" t="str">
        <f>IF($C48="","",INDEX(POA_GC_2025!$L:$L,MATCH($C48,POA_GC_2025!$A:$A,0)))</f>
        <v>0000</v>
      </c>
      <c r="X48" s="223" t="str">
        <f>IF($C48="","",INDEX(POA_GC_2025!$AA:$AA,MATCH($C48,POA_GC_2025!$A:$A,0)))</f>
        <v>NUEVA</v>
      </c>
      <c r="Y48" s="223">
        <f>IF($C48="","",INDEX(POA_GC_2025!$BD:$BD,MATCH($C48,POA_GC_2025!$A:$A,0)))</f>
        <v>29611.390000000003</v>
      </c>
      <c r="Z48" s="226">
        <v>29611.39</v>
      </c>
      <c r="AA48" s="226">
        <v>0</v>
      </c>
      <c r="AB48" s="227">
        <f t="shared" si="10"/>
        <v>29611.39</v>
      </c>
      <c r="AC48" s="226" t="s">
        <v>2567</v>
      </c>
      <c r="AD48" s="226"/>
      <c r="AE48" s="226"/>
      <c r="AF48" s="226"/>
      <c r="AG48" s="232">
        <f>IF($C48="","",INDEX(POA_GC_2025!$FF:$FF,MATCH($C48,POA_GC_2025!$A:$A,0)))</f>
        <v>0</v>
      </c>
      <c r="AH48" s="213" t="str">
        <f>IF($C48="","",INDEX(POA_GC_2025!$Q:$Q,MATCH($C48,POA_GC_2025!$A:$A,0)))</f>
        <v>DISPOSITIVOS MEDICOS PARA LABORATORIO CLINICO Y PATOLOGIA</v>
      </c>
      <c r="AI48" s="216"/>
      <c r="AJ48" s="213" t="str">
        <f>IF($C48="","",INDEX(POA_GC_2025!$B:$B,MATCH($C48,POA_GC_2025!$A:$A,0)))</f>
        <v>HOSPITAL GENERAL DE CHONE</v>
      </c>
      <c r="AK48" s="211"/>
      <c r="AL48" s="211"/>
      <c r="AM48" s="233">
        <f t="shared" si="11"/>
        <v>29611.39</v>
      </c>
      <c r="AN48" s="211"/>
      <c r="AO48" s="211"/>
    </row>
    <row r="49" spans="1:41" s="85" customFormat="1" ht="12.95" customHeight="1">
      <c r="A49" s="206">
        <v>53</v>
      </c>
      <c r="B49" s="665" t="s">
        <v>2631</v>
      </c>
      <c r="C49" s="100" t="s">
        <v>2744</v>
      </c>
      <c r="D49" s="211" t="s">
        <v>2622</v>
      </c>
      <c r="E49" s="207">
        <v>46079</v>
      </c>
      <c r="F49" s="211" t="s">
        <v>2622</v>
      </c>
      <c r="G49" s="207">
        <v>46079</v>
      </c>
      <c r="H49" s="208" t="s">
        <v>2233</v>
      </c>
      <c r="I49" s="216" t="s">
        <v>2632</v>
      </c>
      <c r="J49" s="213" t="str">
        <f>IF($C49="","",INDEX(POA_GC_2025!$O:$O,MATCH($C49,POA_GC_2025!$A:$A,0)))</f>
        <v>SIN PROYECTO</v>
      </c>
      <c r="K49" s="214" t="str">
        <f>IF($C49="","",INDEX(POA_GC_2025!$V:$V,MATCH($C49,POA_GC_2025!A:A,0)))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L49" s="214" t="str">
        <f>IF($C49="","",INDEX(POA_GC_2025!W:W,MATCH($C49,POA_GC_2025!$A:$A,0)))</f>
        <v>ACTA DE ENTREGA RECEPCION DE DISPOSITIVOS MEDICOS PARA LABORATORIO CLINICO Y PÀTOLOGIA ADQUIRIDOS, COMPROBANDO SUS CANTIDADES, CALIDAD Y CARACTERISTICAS DE ACUERDO A LO SOLICITADO</v>
      </c>
      <c r="M49" s="215" t="str">
        <f>IF($C49="","",INDEX(POA_GC_2025!C:C,MATCH($C49,POA_GC_2025!$A:$A,0)))</f>
        <v>ADQUISICION DE DISPOSITIVOS PARA LABORATORIO CLINICO Y PATOLOGIA</v>
      </c>
      <c r="N49" s="215" t="str">
        <f>IF($C49="","",INDEX(POA_GC_2025!$D:$D,MATCH($C49,POA_GC_2025!$A:$A,0)))</f>
        <v>1333</v>
      </c>
      <c r="O49" s="215" t="str">
        <f>IF($C49="","",INDEX(POA_GC_2025!$E:$E,MATCH($C49,POA_GC_2025!$A:$A,0)))</f>
        <v>90</v>
      </c>
      <c r="P49" s="215" t="str">
        <f>IF($C49="","",INDEX(POA_GC_2025!$F:$F,MATCH($C49,POA_GC_2025!$A:$A,0)))</f>
        <v>000</v>
      </c>
      <c r="Q49" s="215" t="str">
        <f>IF($C49="","",INDEX(POA_GC_2025!$G:$G,MATCH($C49,POA_GC_2025!$A:$A,0)))</f>
        <v>004</v>
      </c>
      <c r="R49" s="215" t="str">
        <f t="shared" si="0"/>
        <v>ACTA DE ENTREGA RECEPCION DE DISPOSITIVOS MEDICOS PARA LABORATORIO CLINICO Y PÀTOLOGIA ADQUIRIDOS, COMPROBANDO SUS CANTIDADES, CALIDAD Y CARACTERISTICAS DE ACUERDO A LO SOLICITADO</v>
      </c>
      <c r="S49" s="215">
        <f>IF($C49="","",INDEX(POA_GC_2025!$H:$H,MATCH($C49,POA_GC_2025!$A:$A,0)))</f>
        <v>530810</v>
      </c>
      <c r="T49" s="215" t="str">
        <f>IF($C49="","",INDEX(POA_GC_2025!$I:$I,MATCH($C49,POA_GC_2025!$A:$A,0)))</f>
        <v>1303</v>
      </c>
      <c r="U49" s="215" t="str">
        <f>IF($C49="","",INDEX(POA_GC_2025!$J:$J,MATCH($C49,POA_GC_2025!$A:$A,0)))</f>
        <v>001</v>
      </c>
      <c r="V49" s="215" t="str">
        <f>IF($C49="","",INDEX(POA_GC_2025!$K:$K,MATCH($C49,POA_GC_2025!$A:$A,0)))</f>
        <v>0000</v>
      </c>
      <c r="W49" s="215" t="str">
        <f>IF($C49="","",INDEX(POA_GC_2025!$L:$L,MATCH($C49,POA_GC_2025!$A:$A,0)))</f>
        <v>0000</v>
      </c>
      <c r="X49" s="223" t="str">
        <f>IF($C49="","",INDEX(POA_GC_2025!$AA:$AA,MATCH($C49,POA_GC_2025!$A:$A,0)))</f>
        <v>NUEVA</v>
      </c>
      <c r="Y49" s="223">
        <f>IF($C49="","",INDEX(POA_GC_2025!$BD:$BD,MATCH($C49,POA_GC_2025!$A:$A,0)))</f>
        <v>199716.74000000002</v>
      </c>
      <c r="Z49" s="226">
        <v>199716.74</v>
      </c>
      <c r="AA49" s="226">
        <v>0</v>
      </c>
      <c r="AB49" s="227">
        <f t="shared" si="10"/>
        <v>199716.74</v>
      </c>
      <c r="AC49" s="226" t="s">
        <v>2567</v>
      </c>
      <c r="AD49" s="226"/>
      <c r="AE49" s="226"/>
      <c r="AF49" s="226"/>
      <c r="AG49" s="232">
        <f>IF($C49="","",INDEX(POA_GC_2025!$FF:$FF,MATCH($C49,POA_GC_2025!$A:$A,0)))</f>
        <v>0</v>
      </c>
      <c r="AH49" s="213" t="str">
        <f>IF($C49="","",INDEX(POA_GC_2025!$Q:$Q,MATCH($C49,POA_GC_2025!$A:$A,0)))</f>
        <v>DISPOSITIVOS MEDICOS PARA LABORATORIO CLINICO Y PATOLOGIA</v>
      </c>
      <c r="AI49" s="216"/>
      <c r="AJ49" s="213" t="str">
        <f>IF($C49="","",INDEX(POA_GC_2025!$B:$B,MATCH($C49,POA_GC_2025!$A:$A,0)))</f>
        <v>HOSPITAL GENERAL DE CHONE</v>
      </c>
      <c r="AK49" s="211"/>
      <c r="AL49" s="211"/>
      <c r="AM49" s="233">
        <f t="shared" si="11"/>
        <v>199716.74</v>
      </c>
      <c r="AN49" s="211"/>
      <c r="AO49" s="211"/>
    </row>
    <row r="50" spans="1:41" s="85" customFormat="1" ht="12.95" customHeight="1">
      <c r="A50" s="206">
        <v>54</v>
      </c>
      <c r="B50" s="665" t="s">
        <v>2635</v>
      </c>
      <c r="C50" s="100" t="s">
        <v>2680</v>
      </c>
      <c r="D50" s="185" t="s">
        <v>2646</v>
      </c>
      <c r="E50" s="207">
        <v>46085</v>
      </c>
      <c r="F50" s="185" t="s">
        <v>2646</v>
      </c>
      <c r="G50" s="207">
        <v>46085</v>
      </c>
      <c r="H50" s="208" t="s">
        <v>2233</v>
      </c>
      <c r="I50" s="216" t="s">
        <v>2566</v>
      </c>
      <c r="J50" s="213" t="str">
        <f>IF($C50="","",INDEX(POA_GC_2025!$O:$O,MATCH($C50,POA_GC_2025!$A:$A,0)))</f>
        <v>SIN PROYECTO</v>
      </c>
      <c r="K50" s="214" t="str">
        <f>IF($C50="","",INDEX(POA_GC_2025!$V:$V,MATCH($C50,POA_GC_2025!A:A,0)))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L50" s="214" t="str">
        <f>IF($C50="","",INDEX(POA_GC_2025!W:W,MATCH($C50,POA_GC_2025!$A:$A,0)))</f>
        <v>ACTA DE ENTREGA RECEPCION DE MEDICAMENTOS ADQUIRIDOS, COMPROBANDO SUS CANTIDADES, CALIDAD Y CARACTERISTICAS DE ACUERDO A LO SOLICITADO</v>
      </c>
      <c r="M50" s="215" t="str">
        <f>IF($C50="","",INDEX(POA_GC_2025!C:C,MATCH($C50,POA_GC_2025!$A:$A,0)))</f>
        <v xml:space="preserve">ADQUISICION DE MEDICAMENTOS </v>
      </c>
      <c r="N50" s="215" t="str">
        <f>IF($C50="","",INDEX(POA_GC_2025!$D:$D,MATCH($C50,POA_GC_2025!$A:$A,0)))</f>
        <v>1333</v>
      </c>
      <c r="O50" s="215" t="str">
        <f>IF($C50="","",INDEX(POA_GC_2025!$E:$E,MATCH($C50,POA_GC_2025!$A:$A,0)))</f>
        <v>90</v>
      </c>
      <c r="P50" s="215" t="str">
        <f>IF($C50="","",INDEX(POA_GC_2025!$F:$F,MATCH($C50,POA_GC_2025!$A:$A,0)))</f>
        <v>000</v>
      </c>
      <c r="Q50" s="215" t="str">
        <f>IF($C50="","",INDEX(POA_GC_2025!$G:$G,MATCH($C50,POA_GC_2025!$A:$A,0)))</f>
        <v>001</v>
      </c>
      <c r="R50" s="215" t="str">
        <f t="shared" si="0"/>
        <v>ACTA DE ENTREGA RECEPCION DE MEDICAMENTOS ADQUIRIDOS, COMPROBANDO SUS CANTIDADES, CALIDAD Y CARACTERISTICAS DE ACUERDO A LO SOLICITADO</v>
      </c>
      <c r="S50" s="215">
        <f>IF($C50="","",INDEX(POA_GC_2025!$H:$H,MATCH($C50,POA_GC_2025!$A:$A,0)))</f>
        <v>530809</v>
      </c>
      <c r="T50" s="215" t="str">
        <f>IF($C50="","",INDEX(POA_GC_2025!$I:$I,MATCH($C50,POA_GC_2025!$A:$A,0)))</f>
        <v>1303</v>
      </c>
      <c r="U50" s="215" t="str">
        <f>IF($C50="","",INDEX(POA_GC_2025!$J:$J,MATCH($C50,POA_GC_2025!$A:$A,0)))</f>
        <v>001</v>
      </c>
      <c r="V50" s="215" t="str">
        <f>IF($C50="","",INDEX(POA_GC_2025!$K:$K,MATCH($C50,POA_GC_2025!$A:$A,0)))</f>
        <v>0000</v>
      </c>
      <c r="W50" s="215" t="str">
        <f>IF($C50="","",INDEX(POA_GC_2025!$L:$L,MATCH($C50,POA_GC_2025!$A:$A,0)))</f>
        <v>0000</v>
      </c>
      <c r="X50" s="223" t="str">
        <f>IF($C50="","",INDEX(POA_GC_2025!$AA:$AA,MATCH($C50,POA_GC_2025!$A:$A,0)))</f>
        <v>ARRASTRE</v>
      </c>
      <c r="Y50" s="223">
        <f>IF($C50="","",INDEX(POA_GC_2025!$BD:$BD,MATCH($C50,POA_GC_2025!$A:$A,0)))</f>
        <v>16209.010000000002</v>
      </c>
      <c r="Z50" s="226">
        <v>16209.01</v>
      </c>
      <c r="AA50" s="226">
        <v>0</v>
      </c>
      <c r="AB50" s="227">
        <f t="shared" si="10"/>
        <v>16209.01</v>
      </c>
      <c r="AC50" s="226" t="s">
        <v>2567</v>
      </c>
      <c r="AD50" s="226"/>
      <c r="AE50" s="226"/>
      <c r="AF50" s="226"/>
      <c r="AG50" s="232">
        <f>IF($C50="","",INDEX(POA_GC_2025!$FF:$FF,MATCH($C50,POA_GC_2025!$A:$A,0)))</f>
        <v>0</v>
      </c>
      <c r="AH50" s="213" t="str">
        <f>IF($C50="","",INDEX(POA_GC_2025!$Q:$Q,MATCH($C50,POA_GC_2025!$A:$A,0)))</f>
        <v>MEDICAMENTOS</v>
      </c>
      <c r="AI50" s="216"/>
      <c r="AJ50" s="213" t="str">
        <f>IF($C50="","",INDEX(POA_GC_2025!$B:$B,MATCH($C50,POA_GC_2025!$A:$A,0)))</f>
        <v>HOSPITAL GENERAL DE CHONE</v>
      </c>
      <c r="AK50" s="211"/>
      <c r="AL50" s="211"/>
      <c r="AM50" s="233">
        <f t="shared" si="11"/>
        <v>16209.01</v>
      </c>
      <c r="AN50" s="211"/>
      <c r="AO50" s="211"/>
    </row>
    <row r="51" spans="1:41" s="85" customFormat="1" ht="12.95" customHeight="1">
      <c r="A51" s="206">
        <v>55</v>
      </c>
      <c r="B51" s="665" t="s">
        <v>2636</v>
      </c>
      <c r="C51" s="100" t="s">
        <v>2734</v>
      </c>
      <c r="D51" s="185" t="s">
        <v>2646</v>
      </c>
      <c r="E51" s="207">
        <v>46085</v>
      </c>
      <c r="F51" s="185" t="s">
        <v>2646</v>
      </c>
      <c r="G51" s="207">
        <v>46085</v>
      </c>
      <c r="H51" s="208" t="s">
        <v>2233</v>
      </c>
      <c r="I51" s="217" t="s">
        <v>2559</v>
      </c>
      <c r="J51" s="213" t="str">
        <f>IF($C51="","",INDEX(POA_GC_2025!$O:$O,MATCH($C51,POA_GC_2025!$A:$A,0)))</f>
        <v>SIN PROYECTO</v>
      </c>
      <c r="K51" s="214" t="str">
        <f>IF($C51="","",INDEX(POA_GC_2025!$V:$V,MATCH($C51,POA_GC_2025!A:A,0)))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L51" s="214" t="str">
        <f>IF($C51="","",INDEX(POA_GC_2025!W:W,MATCH($C51,POA_GC_2025!$A:$A,0)))</f>
        <v>ACTA DE ENTREGA RECEPCION DE MEDICAMENTOS ADQUIRIDOS, COMPROBANDO SUS CANTIDADES, CALIDAD Y CARACTERISTICAS DE ACUERDO A LO SOLICITADO</v>
      </c>
      <c r="M51" s="215" t="str">
        <f>IF($C51="","",INDEX(POA_GC_2025!C:C,MATCH($C51,POA_GC_2025!$A:$A,0)))</f>
        <v xml:space="preserve">ADQUISICION DE MEDICAMENTOS </v>
      </c>
      <c r="N51" s="215" t="str">
        <f>IF($C51="","",INDEX(POA_GC_2025!$D:$D,MATCH($C51,POA_GC_2025!$A:$A,0)))</f>
        <v>1333</v>
      </c>
      <c r="O51" s="215" t="str">
        <f>IF($C51="","",INDEX(POA_GC_2025!$E:$E,MATCH($C51,POA_GC_2025!$A:$A,0)))</f>
        <v>90</v>
      </c>
      <c r="P51" s="215" t="str">
        <f>IF($C51="","",INDEX(POA_GC_2025!$F:$F,MATCH($C51,POA_GC_2025!$A:$A,0)))</f>
        <v>000</v>
      </c>
      <c r="Q51" s="215" t="str">
        <f>IF($C51="","",INDEX(POA_GC_2025!$G:$G,MATCH($C51,POA_GC_2025!$A:$A,0)))</f>
        <v>004</v>
      </c>
      <c r="R51" s="215" t="str">
        <f t="shared" si="0"/>
        <v>ACTA DE ENTREGA RECEPCION DE MEDICAMENTOS ADQUIRIDOS, COMPROBANDO SUS CANTIDADES, CALIDAD Y CARACTERISTICAS DE ACUERDO A LO SOLICITADO</v>
      </c>
      <c r="S51" s="215">
        <f>IF($C51="","",INDEX(POA_GC_2025!$H:$H,MATCH($C51,POA_GC_2025!$A:$A,0)))</f>
        <v>530809</v>
      </c>
      <c r="T51" s="215" t="str">
        <f>IF($C51="","",INDEX(POA_GC_2025!$I:$I,MATCH($C51,POA_GC_2025!$A:$A,0)))</f>
        <v>1303</v>
      </c>
      <c r="U51" s="215" t="str">
        <f>IF($C51="","",INDEX(POA_GC_2025!$J:$J,MATCH($C51,POA_GC_2025!$A:$A,0)))</f>
        <v>001</v>
      </c>
      <c r="V51" s="215" t="str">
        <f>IF($C51="","",INDEX(POA_GC_2025!$K:$K,MATCH($C51,POA_GC_2025!$A:$A,0)))</f>
        <v>0000</v>
      </c>
      <c r="W51" s="215" t="str">
        <f>IF($C51="","",INDEX(POA_GC_2025!$L:$L,MATCH($C51,POA_GC_2025!$A:$A,0)))</f>
        <v>0000</v>
      </c>
      <c r="X51" s="223" t="str">
        <f>IF($C51="","",INDEX(POA_GC_2025!$AA:$AA,MATCH($C51,POA_GC_2025!$A:$A,0)))</f>
        <v>ARRASTRE</v>
      </c>
      <c r="Y51" s="223">
        <f>IF($C51="","",INDEX(POA_GC_2025!$BD:$BD,MATCH($C51,POA_GC_2025!$A:$A,0)))</f>
        <v>3095.74</v>
      </c>
      <c r="Z51" s="226">
        <v>3095.73</v>
      </c>
      <c r="AA51" s="226">
        <v>0</v>
      </c>
      <c r="AB51" s="227">
        <f t="shared" si="10"/>
        <v>3095.73</v>
      </c>
      <c r="AC51" s="226" t="s">
        <v>2567</v>
      </c>
      <c r="AD51" s="226"/>
      <c r="AE51" s="226"/>
      <c r="AF51" s="226"/>
      <c r="AG51" s="232">
        <f>IF($C51="","",INDEX(POA_GC_2025!$FF:$FF,MATCH($C51,POA_GC_2025!$A:$A,0)))</f>
        <v>0</v>
      </c>
      <c r="AH51" s="213" t="str">
        <f>IF($C51="","",INDEX(POA_GC_2025!$Q:$Q,MATCH($C51,POA_GC_2025!$A:$A,0)))</f>
        <v>MEDICAMENTOS</v>
      </c>
      <c r="AI51" s="216"/>
      <c r="AJ51" s="213" t="str">
        <f>IF($C51="","",INDEX(POA_GC_2025!$B:$B,MATCH($C51,POA_GC_2025!$A:$A,0)))</f>
        <v>HOSPITAL GENERAL DE CHONE</v>
      </c>
      <c r="AK51" s="211"/>
      <c r="AL51" s="211"/>
      <c r="AM51" s="233">
        <f t="shared" si="11"/>
        <v>3095.73</v>
      </c>
      <c r="AN51" s="211"/>
      <c r="AO51" s="211"/>
    </row>
    <row r="52" spans="1:41" s="85" customFormat="1" ht="12.95" customHeight="1">
      <c r="A52" s="206">
        <v>56</v>
      </c>
      <c r="B52" s="665" t="s">
        <v>2637</v>
      </c>
      <c r="C52" s="100" t="s">
        <v>2735</v>
      </c>
      <c r="D52" s="185" t="s">
        <v>2646</v>
      </c>
      <c r="E52" s="207">
        <v>46085</v>
      </c>
      <c r="F52" s="185" t="s">
        <v>2646</v>
      </c>
      <c r="G52" s="207">
        <v>46085</v>
      </c>
      <c r="H52" s="208" t="s">
        <v>2233</v>
      </c>
      <c r="I52" s="218" t="s">
        <v>2571</v>
      </c>
      <c r="J52" s="213" t="str">
        <f>IF($C52="","",INDEX(POA_GC_2025!$O:$O,MATCH($C52,POA_GC_2025!$A:$A,0)))</f>
        <v>SIN PROYECTO</v>
      </c>
      <c r="K52" s="214" t="str">
        <f>IF($C52="","",INDEX(POA_GC_2025!$V:$V,MATCH($C52,POA_GC_2025!A:A,0)))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L52" s="214" t="str">
        <f>IF($C52="","",INDEX(POA_GC_2025!W:W,MATCH($C52,POA_GC_2025!$A:$A,0)))</f>
        <v>ACTA DE ENTREGA RECEPCION DE MEDICAMENTOS ADQUIRIDOS, COMPROBANDO SUS CANTIDADES, CALIDAD Y CARACTERISTICAS DE ACUERDO A LO SOLICITADO</v>
      </c>
      <c r="M52" s="215" t="str">
        <f>IF($C52="","",INDEX(POA_GC_2025!C:C,MATCH($C52,POA_GC_2025!$A:$A,0)))</f>
        <v xml:space="preserve">ADQUISICION DE MEDICAMENTOS </v>
      </c>
      <c r="N52" s="215" t="str">
        <f>IF($C52="","",INDEX(POA_GC_2025!$D:$D,MATCH($C52,POA_GC_2025!$A:$A,0)))</f>
        <v>1333</v>
      </c>
      <c r="O52" s="215" t="str">
        <f>IF($C52="","",INDEX(POA_GC_2025!$E:$E,MATCH($C52,POA_GC_2025!$A:$A,0)))</f>
        <v>90</v>
      </c>
      <c r="P52" s="215" t="str">
        <f>IF($C52="","",INDEX(POA_GC_2025!$F:$F,MATCH($C52,POA_GC_2025!$A:$A,0)))</f>
        <v>000</v>
      </c>
      <c r="Q52" s="215" t="str">
        <f>IF($C52="","",INDEX(POA_GC_2025!$G:$G,MATCH($C52,POA_GC_2025!$A:$A,0)))</f>
        <v>004</v>
      </c>
      <c r="R52" s="215" t="str">
        <f t="shared" si="0"/>
        <v>ACTA DE ENTREGA RECEPCION DE MEDICAMENTOS ADQUIRIDOS, COMPROBANDO SUS CANTIDADES, CALIDAD Y CARACTERISTICAS DE ACUERDO A LO SOLICITADO</v>
      </c>
      <c r="S52" s="215">
        <f>IF($C52="","",INDEX(POA_GC_2025!$H:$H,MATCH($C52,POA_GC_2025!$A:$A,0)))</f>
        <v>530809</v>
      </c>
      <c r="T52" s="215" t="str">
        <f>IF($C52="","",INDEX(POA_GC_2025!$I:$I,MATCH($C52,POA_GC_2025!$A:$A,0)))</f>
        <v>1303</v>
      </c>
      <c r="U52" s="215" t="str">
        <f>IF($C52="","",INDEX(POA_GC_2025!$J:$J,MATCH($C52,POA_GC_2025!$A:$A,0)))</f>
        <v>001</v>
      </c>
      <c r="V52" s="215" t="str">
        <f>IF($C52="","",INDEX(POA_GC_2025!$K:$K,MATCH($C52,POA_GC_2025!$A:$A,0)))</f>
        <v>0000</v>
      </c>
      <c r="W52" s="215" t="str">
        <f>IF($C52="","",INDEX(POA_GC_2025!$L:$L,MATCH($C52,POA_GC_2025!$A:$A,0)))</f>
        <v>0000</v>
      </c>
      <c r="X52" s="223" t="str">
        <f>IF($C52="","",INDEX(POA_GC_2025!$AA:$AA,MATCH($C52,POA_GC_2025!$A:$A,0)))</f>
        <v>ARRASTRE</v>
      </c>
      <c r="Y52" s="223">
        <f>IF($C52="","",INDEX(POA_GC_2025!$BD:$BD,MATCH($C52,POA_GC_2025!$A:$A,0)))</f>
        <v>336</v>
      </c>
      <c r="Z52" s="226">
        <v>336</v>
      </c>
      <c r="AA52" s="226">
        <v>0</v>
      </c>
      <c r="AB52" s="227">
        <f t="shared" si="10"/>
        <v>336</v>
      </c>
      <c r="AC52" s="226" t="s">
        <v>2567</v>
      </c>
      <c r="AD52" s="226"/>
      <c r="AE52" s="226"/>
      <c r="AF52" s="226"/>
      <c r="AG52" s="232">
        <f>IF($C52="","",INDEX(POA_GC_2025!$FF:$FF,MATCH($C52,POA_GC_2025!$A:$A,0)))</f>
        <v>0</v>
      </c>
      <c r="AH52" s="213" t="str">
        <f>IF($C52="","",INDEX(POA_GC_2025!$Q:$Q,MATCH($C52,POA_GC_2025!$A:$A,0)))</f>
        <v>MEDICAMENTOS</v>
      </c>
      <c r="AI52" s="216"/>
      <c r="AJ52" s="213" t="str">
        <f>IF($C52="","",INDEX(POA_GC_2025!$B:$B,MATCH($C52,POA_GC_2025!$A:$A,0)))</f>
        <v>HOSPITAL GENERAL DE CHONE</v>
      </c>
      <c r="AK52" s="211"/>
      <c r="AL52" s="211"/>
      <c r="AM52" s="233">
        <f t="shared" si="11"/>
        <v>336</v>
      </c>
      <c r="AN52" s="211"/>
      <c r="AO52" s="211"/>
    </row>
    <row r="53" spans="1:41" s="193" customFormat="1" ht="12.95" customHeight="1">
      <c r="A53" s="206">
        <v>57</v>
      </c>
      <c r="B53" s="665" t="s">
        <v>2638</v>
      </c>
      <c r="C53" s="100" t="s">
        <v>2736</v>
      </c>
      <c r="D53" s="185" t="s">
        <v>2646</v>
      </c>
      <c r="E53" s="207">
        <v>46085</v>
      </c>
      <c r="F53" s="185" t="s">
        <v>2646</v>
      </c>
      <c r="G53" s="207">
        <v>46085</v>
      </c>
      <c r="H53" s="208" t="s">
        <v>2233</v>
      </c>
      <c r="I53" s="219" t="s">
        <v>2569</v>
      </c>
      <c r="J53" s="213" t="str">
        <f>IF($C53="","",INDEX(POA_GC_2025!$O:$O,MATCH($C53,POA_GC_2025!$A:$A,0)))</f>
        <v>SIN PROYECTO</v>
      </c>
      <c r="K53" s="214" t="str">
        <f>IF($C53="","",INDEX(POA_GC_2025!$V:$V,MATCH($C53,POA_GC_2025!A:A,0)))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L53" s="214" t="str">
        <f>IF($C53="","",INDEX(POA_GC_2025!W:W,MATCH($C53,POA_GC_2025!$A:$A,0)))</f>
        <v>ACTA DE ENTREGA RECEPCION DE MEDICAMENTOS ADQUIRIDOS, COMPROBANDO SUS CANTIDADES, CALIDAD Y CARACTERISTICAS DE ACUERDO A LO SOLICITADO</v>
      </c>
      <c r="M53" s="215" t="str">
        <f>IF($C53="","",INDEX(POA_GC_2025!C:C,MATCH($C53,POA_GC_2025!$A:$A,0)))</f>
        <v xml:space="preserve">ADQUISICION DE MEDICAMENTOS </v>
      </c>
      <c r="N53" s="215" t="str">
        <f>IF($C53="","",INDEX(POA_GC_2025!$D:$D,MATCH($C53,POA_GC_2025!$A:$A,0)))</f>
        <v>1333</v>
      </c>
      <c r="O53" s="215" t="str">
        <f>IF($C53="","",INDEX(POA_GC_2025!$E:$E,MATCH($C53,POA_GC_2025!$A:$A,0)))</f>
        <v>90</v>
      </c>
      <c r="P53" s="215" t="str">
        <f>IF($C53="","",INDEX(POA_GC_2025!$F:$F,MATCH($C53,POA_GC_2025!$A:$A,0)))</f>
        <v>000</v>
      </c>
      <c r="Q53" s="215" t="str">
        <f>IF($C53="","",INDEX(POA_GC_2025!$G:$G,MATCH($C53,POA_GC_2025!$A:$A,0)))</f>
        <v>004</v>
      </c>
      <c r="R53" s="215" t="str">
        <f t="shared" si="0"/>
        <v>ACTA DE ENTREGA RECEPCION DE MEDICAMENTOS ADQUIRIDOS, COMPROBANDO SUS CANTIDADES, CALIDAD Y CARACTERISTICAS DE ACUERDO A LO SOLICITADO</v>
      </c>
      <c r="S53" s="215">
        <f>IF($C53="","",INDEX(POA_GC_2025!$H:$H,MATCH($C53,POA_GC_2025!$A:$A,0)))</f>
        <v>530809</v>
      </c>
      <c r="T53" s="215" t="str">
        <f>IF($C53="","",INDEX(POA_GC_2025!$I:$I,MATCH($C53,POA_GC_2025!$A:$A,0)))</f>
        <v>1303</v>
      </c>
      <c r="U53" s="215" t="str">
        <f>IF($C53="","",INDEX(POA_GC_2025!$J:$J,MATCH($C53,POA_GC_2025!$A:$A,0)))</f>
        <v>001</v>
      </c>
      <c r="V53" s="215" t="str">
        <f>IF($C53="","",INDEX(POA_GC_2025!$K:$K,MATCH($C53,POA_GC_2025!$A:$A,0)))</f>
        <v>0000</v>
      </c>
      <c r="W53" s="215" t="str">
        <f>IF($C53="","",INDEX(POA_GC_2025!$L:$L,MATCH($C53,POA_GC_2025!$A:$A,0)))</f>
        <v>0000</v>
      </c>
      <c r="X53" s="223" t="str">
        <f>IF($C53="","",INDEX(POA_GC_2025!$AA:$AA,MATCH($C53,POA_GC_2025!$A:$A,0)))</f>
        <v>ARRASTRE</v>
      </c>
      <c r="Y53" s="223">
        <f>IF($C53="","",INDEX(POA_GC_2025!$BD:$BD,MATCH($C53,POA_GC_2025!$A:$A,0)))</f>
        <v>10783.63</v>
      </c>
      <c r="Z53" s="226">
        <v>10783.63</v>
      </c>
      <c r="AA53" s="226">
        <v>0</v>
      </c>
      <c r="AB53" s="227">
        <f t="shared" si="10"/>
        <v>10783.63</v>
      </c>
      <c r="AC53" s="226" t="s">
        <v>2567</v>
      </c>
      <c r="AD53" s="226"/>
      <c r="AE53" s="226"/>
      <c r="AF53" s="226"/>
      <c r="AG53" s="232">
        <f>IF($C53="","",INDEX(POA_GC_2025!$FF:$FF,MATCH($C53,POA_GC_2025!$A:$A,0)))</f>
        <v>0</v>
      </c>
      <c r="AH53" s="213" t="str">
        <f>IF($C53="","",INDEX(POA_GC_2025!$Q:$Q,MATCH($C53,POA_GC_2025!$A:$A,0)))</f>
        <v>MEDICAMENTOS</v>
      </c>
      <c r="AI53" s="216"/>
      <c r="AJ53" s="213" t="str">
        <f>IF($C53="","",INDEX(POA_GC_2025!$B:$B,MATCH($C53,POA_GC_2025!$A:$A,0)))</f>
        <v>HOSPITAL GENERAL DE CHONE</v>
      </c>
      <c r="AK53" s="211"/>
      <c r="AL53" s="211"/>
      <c r="AM53" s="233">
        <f t="shared" si="11"/>
        <v>10783.63</v>
      </c>
      <c r="AN53" s="211"/>
      <c r="AO53" s="211"/>
    </row>
    <row r="54" spans="1:41" s="193" customFormat="1" ht="12.95" customHeight="1">
      <c r="A54" s="206">
        <v>58</v>
      </c>
      <c r="B54" s="665" t="s">
        <v>2639</v>
      </c>
      <c r="C54" s="100" t="s">
        <v>2737</v>
      </c>
      <c r="D54" s="185" t="s">
        <v>2646</v>
      </c>
      <c r="E54" s="207">
        <v>46085</v>
      </c>
      <c r="F54" s="185" t="s">
        <v>2646</v>
      </c>
      <c r="G54" s="207">
        <v>46085</v>
      </c>
      <c r="H54" s="208" t="s">
        <v>2233</v>
      </c>
      <c r="I54" s="219" t="s">
        <v>2644</v>
      </c>
      <c r="J54" s="213" t="str">
        <f>IF($C54="","",INDEX(POA_GC_2025!$O:$O,MATCH($C54,POA_GC_2025!$A:$A,0)))</f>
        <v>SIN PROYECTO</v>
      </c>
      <c r="K54" s="214" t="str">
        <f>IF($C54="","",INDEX(POA_GC_2025!$V:$V,MATCH($C54,POA_GC_2025!A:A,0)))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L54" s="214" t="str">
        <f>IF($C54="","",INDEX(POA_GC_2025!W:W,MATCH($C54,POA_GC_2025!$A:$A,0)))</f>
        <v>ACTA DE ENTREGA RECEPCION DE MEDICAMENTOS ADQUIRIDOS, COMPROBANDO SUS CANTIDADES, CALIDAD Y CARACTERISTICAS DE ACUERDO A LO SOLICITADO</v>
      </c>
      <c r="M54" s="215" t="str">
        <f>IF($C54="","",INDEX(POA_GC_2025!C:C,MATCH($C54,POA_GC_2025!$A:$A,0)))</f>
        <v xml:space="preserve">ADQUISICION DE MEDICAMENTOS </v>
      </c>
      <c r="N54" s="215" t="str">
        <f>IF($C54="","",INDEX(POA_GC_2025!$D:$D,MATCH($C54,POA_GC_2025!$A:$A,0)))</f>
        <v>1333</v>
      </c>
      <c r="O54" s="215" t="str">
        <f>IF($C54="","",INDEX(POA_GC_2025!$E:$E,MATCH($C54,POA_GC_2025!$A:$A,0)))</f>
        <v>90</v>
      </c>
      <c r="P54" s="215" t="str">
        <f>IF($C54="","",INDEX(POA_GC_2025!$F:$F,MATCH($C54,POA_GC_2025!$A:$A,0)))</f>
        <v>000</v>
      </c>
      <c r="Q54" s="215" t="str">
        <f>IF($C54="","",INDEX(POA_GC_2025!$G:$G,MATCH($C54,POA_GC_2025!$A:$A,0)))</f>
        <v>004</v>
      </c>
      <c r="R54" s="215" t="str">
        <f t="shared" si="0"/>
        <v>ACTA DE ENTREGA RECEPCION DE MEDICAMENTOS ADQUIRIDOS, COMPROBANDO SUS CANTIDADES, CALIDAD Y CARACTERISTICAS DE ACUERDO A LO SOLICITADO</v>
      </c>
      <c r="S54" s="215">
        <f>IF($C54="","",INDEX(POA_GC_2025!$H:$H,MATCH($C54,POA_GC_2025!$A:$A,0)))</f>
        <v>530809</v>
      </c>
      <c r="T54" s="215" t="str">
        <f>IF($C54="","",INDEX(POA_GC_2025!$I:$I,MATCH($C54,POA_GC_2025!$A:$A,0)))</f>
        <v>1303</v>
      </c>
      <c r="U54" s="215" t="str">
        <f>IF($C54="","",INDEX(POA_GC_2025!$J:$J,MATCH($C54,POA_GC_2025!$A:$A,0)))</f>
        <v>001</v>
      </c>
      <c r="V54" s="215" t="str">
        <f>IF($C54="","",INDEX(POA_GC_2025!$K:$K,MATCH($C54,POA_GC_2025!$A:$A,0)))</f>
        <v>0000</v>
      </c>
      <c r="W54" s="215" t="str">
        <f>IF($C54="","",INDEX(POA_GC_2025!$L:$L,MATCH($C54,POA_GC_2025!$A:$A,0)))</f>
        <v>0000</v>
      </c>
      <c r="X54" s="223" t="str">
        <f>IF($C54="","",INDEX(POA_GC_2025!$AA:$AA,MATCH($C54,POA_GC_2025!$A:$A,0)))</f>
        <v>ARRASTRE</v>
      </c>
      <c r="Y54" s="223">
        <f>IF($C54="","",INDEX(POA_GC_2025!$BD:$BD,MATCH($C54,POA_GC_2025!$A:$A,0)))</f>
        <v>10005.82</v>
      </c>
      <c r="Z54" s="226">
        <v>10005.82</v>
      </c>
      <c r="AA54" s="226">
        <v>0</v>
      </c>
      <c r="AB54" s="227">
        <f t="shared" si="10"/>
        <v>10005.82</v>
      </c>
      <c r="AC54" s="226" t="s">
        <v>2567</v>
      </c>
      <c r="AD54" s="226"/>
      <c r="AE54" s="226"/>
      <c r="AF54" s="226"/>
      <c r="AG54" s="232">
        <f>IF($C54="","",INDEX(POA_GC_2025!$FF:$FF,MATCH($C54,POA_GC_2025!$A:$A,0)))</f>
        <v>0</v>
      </c>
      <c r="AH54" s="213" t="str">
        <f>IF($C54="","",INDEX(POA_GC_2025!$Q:$Q,MATCH($C54,POA_GC_2025!$A:$A,0)))</f>
        <v>MEDICAMENTOS</v>
      </c>
      <c r="AI54" s="216"/>
      <c r="AJ54" s="213" t="str">
        <f>IF($C54="","",INDEX(POA_GC_2025!$B:$B,MATCH($C54,POA_GC_2025!$A:$A,0)))</f>
        <v>HOSPITAL GENERAL DE CHONE</v>
      </c>
      <c r="AK54" s="211"/>
      <c r="AL54" s="211"/>
      <c r="AM54" s="233">
        <f t="shared" si="11"/>
        <v>10005.82</v>
      </c>
      <c r="AN54" s="211"/>
      <c r="AO54" s="211"/>
    </row>
    <row r="55" spans="1:41" s="193" customFormat="1" ht="12.95" customHeight="1">
      <c r="A55" s="206">
        <v>59</v>
      </c>
      <c r="B55" s="665" t="s">
        <v>2640</v>
      </c>
      <c r="C55" s="100" t="s">
        <v>2738</v>
      </c>
      <c r="D55" s="185" t="s">
        <v>2646</v>
      </c>
      <c r="E55" s="207">
        <v>46085</v>
      </c>
      <c r="F55" s="185" t="s">
        <v>2646</v>
      </c>
      <c r="G55" s="207">
        <v>46085</v>
      </c>
      <c r="H55" s="208" t="s">
        <v>2233</v>
      </c>
      <c r="I55" s="219" t="s">
        <v>2585</v>
      </c>
      <c r="J55" s="213" t="str">
        <f>IF($C55="","",INDEX(POA_GC_2025!$O:$O,MATCH($C55,POA_GC_2025!$A:$A,0)))</f>
        <v>SIN PROYECTO</v>
      </c>
      <c r="K55" s="214" t="str">
        <f>IF($C55="","",INDEX(POA_GC_2025!$V:$V,MATCH($C55,POA_GC_2025!A:A,0)))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L55" s="214" t="str">
        <f>IF($C55="","",INDEX(POA_GC_2025!W:W,MATCH($C55,POA_GC_2025!$A:$A,0)))</f>
        <v>ACTA DE ENTREGA RECEPCION DE MEDICAMENTOS ADQUIRIDOS, COMPROBANDO SUS CANTIDADES, CALIDAD Y CARACTERISTICAS DE ACUERDO A LO SOLICITADO</v>
      </c>
      <c r="M55" s="215" t="str">
        <f>IF($C55="","",INDEX(POA_GC_2025!C:C,MATCH($C55,POA_GC_2025!$A:$A,0)))</f>
        <v xml:space="preserve">ADQUISICION DE MEDICAMENTOS </v>
      </c>
      <c r="N55" s="215" t="str">
        <f>IF($C55="","",INDEX(POA_GC_2025!$D:$D,MATCH($C55,POA_GC_2025!$A:$A,0)))</f>
        <v>1333</v>
      </c>
      <c r="O55" s="215" t="str">
        <f>IF($C55="","",INDEX(POA_GC_2025!$E:$E,MATCH($C55,POA_GC_2025!$A:$A,0)))</f>
        <v>90</v>
      </c>
      <c r="P55" s="215" t="str">
        <f>IF($C55="","",INDEX(POA_GC_2025!$F:$F,MATCH($C55,POA_GC_2025!$A:$A,0)))</f>
        <v>000</v>
      </c>
      <c r="Q55" s="215" t="str">
        <f>IF($C55="","",INDEX(POA_GC_2025!$G:$G,MATCH($C55,POA_GC_2025!$A:$A,0)))</f>
        <v>004</v>
      </c>
      <c r="R55" s="215" t="str">
        <f t="shared" si="0"/>
        <v>ACTA DE ENTREGA RECEPCION DE MEDICAMENTOS ADQUIRIDOS, COMPROBANDO SUS CANTIDADES, CALIDAD Y CARACTERISTICAS DE ACUERDO A LO SOLICITADO</v>
      </c>
      <c r="S55" s="215">
        <f>IF($C55="","",INDEX(POA_GC_2025!$H:$H,MATCH($C55,POA_GC_2025!$A:$A,0)))</f>
        <v>530809</v>
      </c>
      <c r="T55" s="215" t="str">
        <f>IF($C55="","",INDEX(POA_GC_2025!$I:$I,MATCH($C55,POA_GC_2025!$A:$A,0)))</f>
        <v>1303</v>
      </c>
      <c r="U55" s="215" t="str">
        <f>IF($C55="","",INDEX(POA_GC_2025!$J:$J,MATCH($C55,POA_GC_2025!$A:$A,0)))</f>
        <v>001</v>
      </c>
      <c r="V55" s="215" t="str">
        <f>IF($C55="","",INDEX(POA_GC_2025!$K:$K,MATCH($C55,POA_GC_2025!$A:$A,0)))</f>
        <v>0000</v>
      </c>
      <c r="W55" s="215" t="str">
        <f>IF($C55="","",INDEX(POA_GC_2025!$L:$L,MATCH($C55,POA_GC_2025!$A:$A,0)))</f>
        <v>0000</v>
      </c>
      <c r="X55" s="223" t="str">
        <f>IF($C55="","",INDEX(POA_GC_2025!$AA:$AA,MATCH($C55,POA_GC_2025!$A:$A,0)))</f>
        <v>ARRASTRE</v>
      </c>
      <c r="Y55" s="223">
        <f>IF($C55="","",INDEX(POA_GC_2025!$BD:$BD,MATCH($C55,POA_GC_2025!$A:$A,0)))</f>
        <v>3080</v>
      </c>
      <c r="Z55" s="226">
        <v>3080</v>
      </c>
      <c r="AA55" s="226">
        <v>0</v>
      </c>
      <c r="AB55" s="227">
        <f t="shared" si="10"/>
        <v>3080</v>
      </c>
      <c r="AC55" s="226" t="s">
        <v>2567</v>
      </c>
      <c r="AD55" s="226"/>
      <c r="AE55" s="226"/>
      <c r="AF55" s="226"/>
      <c r="AG55" s="232">
        <f>IF($C55="","",INDEX(POA_GC_2025!$FF:$FF,MATCH($C55,POA_GC_2025!$A:$A,0)))</f>
        <v>0</v>
      </c>
      <c r="AH55" s="213" t="str">
        <f>IF($C55="","",INDEX(POA_GC_2025!$Q:$Q,MATCH($C55,POA_GC_2025!$A:$A,0)))</f>
        <v>MEDICAMENTOS</v>
      </c>
      <c r="AI55" s="216"/>
      <c r="AJ55" s="213" t="str">
        <f>IF($C55="","",INDEX(POA_GC_2025!$B:$B,MATCH($C55,POA_GC_2025!$A:$A,0)))</f>
        <v>HOSPITAL GENERAL DE CHONE</v>
      </c>
      <c r="AK55" s="211"/>
      <c r="AL55" s="211"/>
      <c r="AM55" s="233">
        <f t="shared" si="11"/>
        <v>3080</v>
      </c>
      <c r="AN55" s="211"/>
      <c r="AO55" s="211"/>
    </row>
    <row r="56" spans="1:41" s="193" customFormat="1" ht="12.95" customHeight="1">
      <c r="A56" s="206">
        <v>60</v>
      </c>
      <c r="B56" s="665" t="s">
        <v>2641</v>
      </c>
      <c r="C56" s="100" t="s">
        <v>2739</v>
      </c>
      <c r="D56" s="185" t="s">
        <v>2646</v>
      </c>
      <c r="E56" s="207">
        <v>46085</v>
      </c>
      <c r="F56" s="185" t="s">
        <v>2646</v>
      </c>
      <c r="G56" s="207">
        <v>46085</v>
      </c>
      <c r="H56" s="208" t="s">
        <v>2233</v>
      </c>
      <c r="I56" s="219" t="s">
        <v>2574</v>
      </c>
      <c r="J56" s="213" t="str">
        <f>IF($C56="","",INDEX(POA_GC_2025!$O:$O,MATCH($C56,POA_GC_2025!$A:$A,0)))</f>
        <v>SIN PROYECTO</v>
      </c>
      <c r="K56" s="214" t="str">
        <f>IF($C56="","",INDEX(POA_GC_2025!$V:$V,MATCH($C56,POA_GC_2025!A:A,0)))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L56" s="214" t="str">
        <f>IF($C56="","",INDEX(POA_GC_2025!W:W,MATCH($C56,POA_GC_2025!$A:$A,0)))</f>
        <v>ACTA DE ENTREGA RECEPCION DE MEDICAMENTOS ADQUIRIDOS, COMPROBANDO SUS CANTIDADES, CALIDAD Y CARACTERISTICAS DE ACUERDO A LO SOLICITADO</v>
      </c>
      <c r="M56" s="215" t="str">
        <f>IF($C56="","",INDEX(POA_GC_2025!C:C,MATCH($C56,POA_GC_2025!$A:$A,0)))</f>
        <v xml:space="preserve">ADQUISICION DE MEDICAMENTOS </v>
      </c>
      <c r="N56" s="215" t="str">
        <f>IF($C56="","",INDEX(POA_GC_2025!$D:$D,MATCH($C56,POA_GC_2025!$A:$A,0)))</f>
        <v>1333</v>
      </c>
      <c r="O56" s="215" t="str">
        <f>IF($C56="","",INDEX(POA_GC_2025!$E:$E,MATCH($C56,POA_GC_2025!$A:$A,0)))</f>
        <v>90</v>
      </c>
      <c r="P56" s="215" t="str">
        <f>IF($C56="","",INDEX(POA_GC_2025!$F:$F,MATCH($C56,POA_GC_2025!$A:$A,0)))</f>
        <v>000</v>
      </c>
      <c r="Q56" s="215" t="str">
        <f>IF($C56="","",INDEX(POA_GC_2025!$G:$G,MATCH($C56,POA_GC_2025!$A:$A,0)))</f>
        <v>004</v>
      </c>
      <c r="R56" s="215" t="str">
        <f t="shared" si="0"/>
        <v>ACTA DE ENTREGA RECEPCION DE MEDICAMENTOS ADQUIRIDOS, COMPROBANDO SUS CANTIDADES, CALIDAD Y CARACTERISTICAS DE ACUERDO A LO SOLICITADO</v>
      </c>
      <c r="S56" s="215">
        <f>IF($C56="","",INDEX(POA_GC_2025!$H:$H,MATCH($C56,POA_GC_2025!$A:$A,0)))</f>
        <v>530809</v>
      </c>
      <c r="T56" s="215" t="str">
        <f>IF($C56="","",INDEX(POA_GC_2025!$I:$I,MATCH($C56,POA_GC_2025!$A:$A,0)))</f>
        <v>1303</v>
      </c>
      <c r="U56" s="215" t="str">
        <f>IF($C56="","",INDEX(POA_GC_2025!$J:$J,MATCH($C56,POA_GC_2025!$A:$A,0)))</f>
        <v>001</v>
      </c>
      <c r="V56" s="215" t="str">
        <f>IF($C56="","",INDEX(POA_GC_2025!$K:$K,MATCH($C56,POA_GC_2025!$A:$A,0)))</f>
        <v>0000</v>
      </c>
      <c r="W56" s="215" t="str">
        <f>IF($C56="","",INDEX(POA_GC_2025!$L:$L,MATCH($C56,POA_GC_2025!$A:$A,0)))</f>
        <v>0000</v>
      </c>
      <c r="X56" s="223" t="str">
        <f>IF($C56="","",INDEX(POA_GC_2025!$AA:$AA,MATCH($C56,POA_GC_2025!$A:$A,0)))</f>
        <v>ARRASTRE</v>
      </c>
      <c r="Y56" s="223">
        <f>IF($C56="","",INDEX(POA_GC_2025!$BD:$BD,MATCH($C56,POA_GC_2025!$A:$A,0)))</f>
        <v>2244.9299999999998</v>
      </c>
      <c r="Z56" s="226">
        <v>2244.9299999999998</v>
      </c>
      <c r="AA56" s="226">
        <v>0</v>
      </c>
      <c r="AB56" s="227">
        <f t="shared" si="10"/>
        <v>2244.9299999999998</v>
      </c>
      <c r="AC56" s="226" t="s">
        <v>2567</v>
      </c>
      <c r="AD56" s="226"/>
      <c r="AE56" s="226"/>
      <c r="AF56" s="226"/>
      <c r="AG56" s="232">
        <f>IF($C56="","",INDEX(POA_GC_2025!$FF:$FF,MATCH($C56,POA_GC_2025!$A:$A,0)))</f>
        <v>0</v>
      </c>
      <c r="AH56" s="213" t="str">
        <f>IF($C56="","",INDEX(POA_GC_2025!$Q:$Q,MATCH($C56,POA_GC_2025!$A:$A,0)))</f>
        <v>MEDICAMENTOS</v>
      </c>
      <c r="AI56" s="216"/>
      <c r="AJ56" s="213" t="str">
        <f>IF($C56="","",INDEX(POA_GC_2025!$B:$B,MATCH($C56,POA_GC_2025!$A:$A,0)))</f>
        <v>HOSPITAL GENERAL DE CHONE</v>
      </c>
      <c r="AK56" s="211"/>
      <c r="AL56" s="211"/>
      <c r="AM56" s="233">
        <f t="shared" si="11"/>
        <v>2244.9299999999998</v>
      </c>
      <c r="AN56" s="211"/>
      <c r="AO56" s="211"/>
    </row>
    <row r="57" spans="1:41" s="193" customFormat="1" ht="12.95" customHeight="1">
      <c r="A57" s="206">
        <v>61</v>
      </c>
      <c r="B57" s="665" t="s">
        <v>2642</v>
      </c>
      <c r="C57" s="100" t="s">
        <v>2740</v>
      </c>
      <c r="D57" s="185" t="s">
        <v>2646</v>
      </c>
      <c r="E57" s="207">
        <v>46085</v>
      </c>
      <c r="F57" s="185" t="s">
        <v>2646</v>
      </c>
      <c r="G57" s="207">
        <v>46085</v>
      </c>
      <c r="H57" s="208" t="s">
        <v>2233</v>
      </c>
      <c r="I57" s="250" t="s">
        <v>2575</v>
      </c>
      <c r="J57" s="213" t="str">
        <f>IF($C57="","",INDEX(POA_GC_2025!$O:$O,MATCH($C57,POA_GC_2025!$A:$A,0)))</f>
        <v>SIN PROYECTO</v>
      </c>
      <c r="K57" s="214" t="str">
        <f>IF($C57="","",INDEX(POA_GC_2025!$V:$V,MATCH($C57,POA_GC_2025!A:A,0)))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L57" s="214" t="str">
        <f>IF($C57="","",INDEX(POA_GC_2025!W:W,MATCH($C57,POA_GC_2025!$A:$A,0)))</f>
        <v>ACTA DE ENTREGA RECEPCION DE MEDICAMENTOS ADQUIRIDOS, COMPROBANDO SUS CANTIDADES, CALIDAD Y CARACTERISTICAS DE ACUERDO A LO SOLICITADO</v>
      </c>
      <c r="M57" s="215" t="str">
        <f>IF($C57="","",INDEX(POA_GC_2025!C:C,MATCH($C57,POA_GC_2025!$A:$A,0)))</f>
        <v xml:space="preserve">ADQUISICION DE MEDICAMENTOS </v>
      </c>
      <c r="N57" s="215" t="str">
        <f>IF($C57="","",INDEX(POA_GC_2025!$D:$D,MATCH($C57,POA_GC_2025!$A:$A,0)))</f>
        <v>1333</v>
      </c>
      <c r="O57" s="215" t="str">
        <f>IF($C57="","",INDEX(POA_GC_2025!$E:$E,MATCH($C57,POA_GC_2025!$A:$A,0)))</f>
        <v>90</v>
      </c>
      <c r="P57" s="215" t="str">
        <f>IF($C57="","",INDEX(POA_GC_2025!$F:$F,MATCH($C57,POA_GC_2025!$A:$A,0)))</f>
        <v>000</v>
      </c>
      <c r="Q57" s="215" t="str">
        <f>IF($C57="","",INDEX(POA_GC_2025!$G:$G,MATCH($C57,POA_GC_2025!$A:$A,0)))</f>
        <v>004</v>
      </c>
      <c r="R57" s="215" t="str">
        <f t="shared" si="0"/>
        <v>ACTA DE ENTREGA RECEPCION DE MEDICAMENTOS ADQUIRIDOS, COMPROBANDO SUS CANTIDADES, CALIDAD Y CARACTERISTICAS DE ACUERDO A LO SOLICITADO</v>
      </c>
      <c r="S57" s="215">
        <f>IF($C57="","",INDEX(POA_GC_2025!$H:$H,MATCH($C57,POA_GC_2025!$A:$A,0)))</f>
        <v>530809</v>
      </c>
      <c r="T57" s="215" t="str">
        <f>IF($C57="","",INDEX(POA_GC_2025!$I:$I,MATCH($C57,POA_GC_2025!$A:$A,0)))</f>
        <v>1303</v>
      </c>
      <c r="U57" s="215" t="str">
        <f>IF($C57="","",INDEX(POA_GC_2025!$J:$J,MATCH($C57,POA_GC_2025!$A:$A,0)))</f>
        <v>001</v>
      </c>
      <c r="V57" s="215" t="str">
        <f>IF($C57="","",INDEX(POA_GC_2025!$K:$K,MATCH($C57,POA_GC_2025!$A:$A,0)))</f>
        <v>0000</v>
      </c>
      <c r="W57" s="215" t="str">
        <f>IF($C57="","",INDEX(POA_GC_2025!$L:$L,MATCH($C57,POA_GC_2025!$A:$A,0)))</f>
        <v>0000</v>
      </c>
      <c r="X57" s="223" t="str">
        <f>IF($C57="","",INDEX(POA_GC_2025!$AA:$AA,MATCH($C57,POA_GC_2025!$A:$A,0)))</f>
        <v>ARRASTRE</v>
      </c>
      <c r="Y57" s="223">
        <f>IF($C57="","",INDEX(POA_GC_2025!$BD:$BD,MATCH($C57,POA_GC_2025!$A:$A,0)))</f>
        <v>1890</v>
      </c>
      <c r="Z57" s="226">
        <v>1890</v>
      </c>
      <c r="AA57" s="226">
        <v>0</v>
      </c>
      <c r="AB57" s="227">
        <f t="shared" si="10"/>
        <v>1890</v>
      </c>
      <c r="AC57" s="226" t="s">
        <v>2567</v>
      </c>
      <c r="AD57" s="226"/>
      <c r="AE57" s="226"/>
      <c r="AF57" s="226"/>
      <c r="AG57" s="232">
        <f>IF($C57="","",INDEX(POA_GC_2025!$FF:$FF,MATCH($C57,POA_GC_2025!$A:$A,0)))</f>
        <v>0</v>
      </c>
      <c r="AH57" s="213" t="str">
        <f>IF($C57="","",INDEX(POA_GC_2025!$Q:$Q,MATCH($C57,POA_GC_2025!$A:$A,0)))</f>
        <v>MEDICAMENTOS</v>
      </c>
      <c r="AI57" s="216"/>
      <c r="AJ57" s="213" t="str">
        <f>IF($C57="","",INDEX(POA_GC_2025!$B:$B,MATCH($C57,POA_GC_2025!$A:$A,0)))</f>
        <v>HOSPITAL GENERAL DE CHONE</v>
      </c>
      <c r="AK57" s="211"/>
      <c r="AL57" s="211"/>
      <c r="AM57" s="233">
        <f t="shared" si="11"/>
        <v>1890</v>
      </c>
      <c r="AN57" s="211"/>
      <c r="AO57" s="211"/>
    </row>
    <row r="58" spans="1:41" s="193" customFormat="1" ht="12.95" customHeight="1">
      <c r="A58" s="206">
        <v>62</v>
      </c>
      <c r="B58" s="665" t="s">
        <v>2643</v>
      </c>
      <c r="C58" s="100" t="s">
        <v>2742</v>
      </c>
      <c r="D58" s="185" t="s">
        <v>2646</v>
      </c>
      <c r="E58" s="207">
        <v>46085</v>
      </c>
      <c r="F58" s="185" t="s">
        <v>2646</v>
      </c>
      <c r="G58" s="207">
        <v>46085</v>
      </c>
      <c r="H58" s="208" t="s">
        <v>2233</v>
      </c>
      <c r="I58" s="219" t="s">
        <v>2573</v>
      </c>
      <c r="J58" s="213" t="str">
        <f>IF($C58="","",INDEX(POA_GC_2025!$O:$O,MATCH($C58,POA_GC_2025!$A:$A,0)))</f>
        <v>SIN PROYECTO</v>
      </c>
      <c r="K58" s="214" t="str">
        <f>IF($C58="","",INDEX(POA_GC_2025!$V:$V,MATCH($C58,POA_GC_2025!A:A,0)))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L58" s="214" t="str">
        <f>IF($C58="","",INDEX(POA_GC_2025!W:W,MATCH($C58,POA_GC_2025!$A:$A,0)))</f>
        <v>ACTA DE ENTREGA RECEPCION DE MEDICAMENTOS ADQUIRIDOS, COMPROBANDO SUS CANTIDADES, CALIDAD Y CARACTERISTICAS DE ACUERDO A LO SOLICITADO</v>
      </c>
      <c r="M58" s="215" t="str">
        <f>IF($C58="","",INDEX(POA_GC_2025!C:C,MATCH($C58,POA_GC_2025!$A:$A,0)))</f>
        <v xml:space="preserve">ADQUISICION DE MEDICAMENTOS </v>
      </c>
      <c r="N58" s="215" t="str">
        <f>IF($C58="","",INDEX(POA_GC_2025!$D:$D,MATCH($C58,POA_GC_2025!$A:$A,0)))</f>
        <v>1333</v>
      </c>
      <c r="O58" s="215" t="str">
        <f>IF($C58="","",INDEX(POA_GC_2025!$E:$E,MATCH($C58,POA_GC_2025!$A:$A,0)))</f>
        <v>90</v>
      </c>
      <c r="P58" s="215" t="str">
        <f>IF($C58="","",INDEX(POA_GC_2025!$F:$F,MATCH($C58,POA_GC_2025!$A:$A,0)))</f>
        <v>000</v>
      </c>
      <c r="Q58" s="215" t="str">
        <f>IF($C58="","",INDEX(POA_GC_2025!$G:$G,MATCH($C58,POA_GC_2025!$A:$A,0)))</f>
        <v>004</v>
      </c>
      <c r="R58" s="215" t="str">
        <f t="shared" si="0"/>
        <v>ACTA DE ENTREGA RECEPCION DE MEDICAMENTOS ADQUIRIDOS, COMPROBANDO SUS CANTIDADES, CALIDAD Y CARACTERISTICAS DE ACUERDO A LO SOLICITADO</v>
      </c>
      <c r="S58" s="215">
        <f>IF($C58="","",INDEX(POA_GC_2025!$H:$H,MATCH($C58,POA_GC_2025!$A:$A,0)))</f>
        <v>530809</v>
      </c>
      <c r="T58" s="215" t="str">
        <f>IF($C58="","",INDEX(POA_GC_2025!$I:$I,MATCH($C58,POA_GC_2025!$A:$A,0)))</f>
        <v>1303</v>
      </c>
      <c r="U58" s="215" t="str">
        <f>IF($C58="","",INDEX(POA_GC_2025!$J:$J,MATCH($C58,POA_GC_2025!$A:$A,0)))</f>
        <v>001</v>
      </c>
      <c r="V58" s="215" t="str">
        <f>IF($C58="","",INDEX(POA_GC_2025!$K:$K,MATCH($C58,POA_GC_2025!$A:$A,0)))</f>
        <v>0000</v>
      </c>
      <c r="W58" s="215" t="str">
        <f>IF($C58="","",INDEX(POA_GC_2025!$L:$L,MATCH($C58,POA_GC_2025!$A:$A,0)))</f>
        <v>0000</v>
      </c>
      <c r="X58" s="223" t="str">
        <f>IF($C58="","",INDEX(POA_GC_2025!$AA:$AA,MATCH($C58,POA_GC_2025!$A:$A,0)))</f>
        <v>ARRASTRE</v>
      </c>
      <c r="Y58" s="223">
        <f>IF($C58="","",INDEX(POA_GC_2025!$BD:$BD,MATCH($C58,POA_GC_2025!$A:$A,0)))</f>
        <v>2420.7199999999998</v>
      </c>
      <c r="Z58" s="226">
        <v>2420.7199999999998</v>
      </c>
      <c r="AA58" s="226">
        <v>0</v>
      </c>
      <c r="AB58" s="227">
        <f t="shared" si="10"/>
        <v>2420.7199999999998</v>
      </c>
      <c r="AC58" s="226" t="s">
        <v>2567</v>
      </c>
      <c r="AD58" s="226"/>
      <c r="AE58" s="226"/>
      <c r="AF58" s="226"/>
      <c r="AG58" s="232">
        <f>IF($C58="","",INDEX(POA_GC_2025!$FF:$FF,MATCH($C58,POA_GC_2025!$A:$A,0)))</f>
        <v>0</v>
      </c>
      <c r="AH58" s="213" t="str">
        <f>IF($C58="","",INDEX(POA_GC_2025!$Q:$Q,MATCH($C58,POA_GC_2025!$A:$A,0)))</f>
        <v>MEDICAMENTOS</v>
      </c>
      <c r="AI58" s="216"/>
      <c r="AJ58" s="213" t="str">
        <f>IF($C58="","",INDEX(POA_GC_2025!$B:$B,MATCH($C58,POA_GC_2025!$A:$A,0)))</f>
        <v>HOSPITAL GENERAL DE CHONE</v>
      </c>
      <c r="AK58" s="211"/>
      <c r="AL58" s="211"/>
      <c r="AM58" s="233">
        <f t="shared" si="11"/>
        <v>2420.7199999999998</v>
      </c>
      <c r="AN58" s="211"/>
      <c r="AO58" s="211"/>
    </row>
    <row r="59" spans="1:41" s="193" customFormat="1" ht="12.95" customHeight="1">
      <c r="A59" s="206">
        <v>63</v>
      </c>
      <c r="B59" s="665" t="s">
        <v>2650</v>
      </c>
      <c r="C59" s="100" t="s">
        <v>2765</v>
      </c>
      <c r="D59" s="206" t="s">
        <v>2657</v>
      </c>
      <c r="E59" s="207">
        <v>46104</v>
      </c>
      <c r="F59" s="211" t="s">
        <v>2659</v>
      </c>
      <c r="G59" s="207">
        <v>46104</v>
      </c>
      <c r="H59" s="208" t="s">
        <v>2233</v>
      </c>
      <c r="I59" s="250" t="s">
        <v>2658</v>
      </c>
      <c r="J59" s="213" t="str">
        <f>IF($C59="","",INDEX(POA_GC_2025!$O:$O,MATCH($C59,POA_GC_2025!$A:$A,0)))</f>
        <v>SIN PROYECTO</v>
      </c>
      <c r="K59" s="214" t="str">
        <f>IF($C59="","",INDEX(POA_GC_2025!$V:$V,MATCH($C59,POA_GC_2025!A:A,0)))</f>
        <v>REPRESENTAR LEGALMENTE Y EXTRAJUDICIALMENTE A LA INSTITUCION</v>
      </c>
      <c r="L59" s="214" t="str">
        <f>IF($C59="","",INDEX(POA_GC_2025!W:W,MATCH($C59,POA_GC_2025!$A:$A,0)))</f>
        <v>PROCESOS PRECONTRACTUALES Y DE CONTRATACION (INCLUSO DE SEGUROS) CONTEMPLADOS EN LA LEY ORGANICA DEL SISTEMA NACIONAL DE CONTRATACION Y ADMINISTRACION DEL PORTAL DE COMPRAS PUBLICAS</v>
      </c>
      <c r="M59" s="215" t="str">
        <f>IF($C59="","",INDEX(POA_GC_2025!C:C,MATCH($C59,POA_GC_2025!$A:$A,0)))</f>
        <v>CONTRATACION DE POLIZAS DE LOS SERVIDORES DEL HGNDC</v>
      </c>
      <c r="N59" s="215" t="str">
        <f>IF($C59="","",INDEX(POA_GC_2025!$D:$D,MATCH($C59,POA_GC_2025!$A:$A,0)))</f>
        <v>1333</v>
      </c>
      <c r="O59" s="215" t="str">
        <f>IF($C59="","",INDEX(POA_GC_2025!$E:$E,MATCH($C59,POA_GC_2025!$A:$A,0)))</f>
        <v>90</v>
      </c>
      <c r="P59" s="215" t="str">
        <f>IF($C59="","",INDEX(POA_GC_2025!$F:$F,MATCH($C59,POA_GC_2025!$A:$A,0)))</f>
        <v>000</v>
      </c>
      <c r="Q59" s="215" t="str">
        <f>IF($C59="","",INDEX(POA_GC_2025!$G:$G,MATCH($C59,POA_GC_2025!$A:$A,0)))</f>
        <v>004</v>
      </c>
      <c r="R59" s="215" t="str">
        <f t="shared" si="0"/>
        <v>PROCESOS PRECONTRACTUALES Y DE CONTRATACION (INCLUSO DE SEGUROS) CONTEMPLADOS EN LA LEY ORGANICA DEL SISTEMA NACIONAL DE CONTRATACION Y ADMINISTRACION DEL PORTAL DE COMPRAS PUBLICAS</v>
      </c>
      <c r="S59" s="215">
        <f>IF($C59="","",INDEX(POA_GC_2025!$H:$H,MATCH($C59,POA_GC_2025!$A:$A,0)))</f>
        <v>570201</v>
      </c>
      <c r="T59" s="215" t="str">
        <f>IF($C59="","",INDEX(POA_GC_2025!$I:$I,MATCH($C59,POA_GC_2025!$A:$A,0)))</f>
        <v>1303</v>
      </c>
      <c r="U59" s="215" t="str">
        <f>IF($C59="","",INDEX(POA_GC_2025!$J:$J,MATCH($C59,POA_GC_2025!$A:$A,0)))</f>
        <v>001</v>
      </c>
      <c r="V59" s="215" t="str">
        <f>IF($C59="","",INDEX(POA_GC_2025!$K:$K,MATCH($C59,POA_GC_2025!$A:$A,0)))</f>
        <v>0000</v>
      </c>
      <c r="W59" s="215" t="str">
        <f>IF($C59="","",INDEX(POA_GC_2025!$L:$L,MATCH($C59,POA_GC_2025!$A:$A,0)))</f>
        <v>0000</v>
      </c>
      <c r="X59" s="223" t="str">
        <f>IF($C59="","",INDEX(POA_GC_2025!$AA:$AA,MATCH($C59,POA_GC_2025!$A:$A,0)))</f>
        <v>NUEVA</v>
      </c>
      <c r="Y59" s="223">
        <f>IF($C59="","",INDEX(POA_GC_2025!$BD:$BD,MATCH($C59,POA_GC_2025!$A:$A,0)))</f>
        <v>3945.6700000000019</v>
      </c>
      <c r="Z59" s="226">
        <v>3945.67</v>
      </c>
      <c r="AA59" s="226">
        <v>0</v>
      </c>
      <c r="AB59" s="227">
        <f t="shared" si="10"/>
        <v>3945.67</v>
      </c>
      <c r="AC59" s="226" t="s">
        <v>2567</v>
      </c>
      <c r="AD59" s="226"/>
      <c r="AE59" s="226"/>
      <c r="AF59" s="226"/>
      <c r="AG59" s="232">
        <f>IF($C59="","",INDEX(POA_GC_2025!$FF:$FF,MATCH($C59,POA_GC_2025!$A:$A,0)))</f>
        <v>0</v>
      </c>
      <c r="AH59" s="213" t="str">
        <f>IF($C59="","",INDEX(POA_GC_2025!$Q:$Q,MATCH($C59,POA_GC_2025!$A:$A,0)))</f>
        <v>SEGUROS</v>
      </c>
      <c r="AI59" s="216"/>
      <c r="AJ59" s="213" t="str">
        <f>IF($C59="","",INDEX(POA_GC_2025!$B:$B,MATCH($C59,POA_GC_2025!$A:$A,0)))</f>
        <v>HOSPITAL GENERAL DE CHONE</v>
      </c>
      <c r="AK59" s="211"/>
      <c r="AL59" s="211"/>
      <c r="AM59" s="233">
        <f t="shared" si="11"/>
        <v>3945.67</v>
      </c>
      <c r="AN59" s="211"/>
      <c r="AO59" s="211"/>
    </row>
    <row r="60" spans="1:41" s="193" customFormat="1" ht="12.95" customHeight="1">
      <c r="A60" s="206">
        <v>64</v>
      </c>
      <c r="B60" s="665" t="s">
        <v>2651</v>
      </c>
      <c r="C60" s="100" t="s">
        <v>2741</v>
      </c>
      <c r="D60" s="120" t="s">
        <v>2661</v>
      </c>
      <c r="E60" s="207">
        <v>46105</v>
      </c>
      <c r="F60" s="211" t="s">
        <v>2663</v>
      </c>
      <c r="G60" s="207">
        <v>46106</v>
      </c>
      <c r="H60" s="208" t="s">
        <v>2233</v>
      </c>
      <c r="I60" s="219" t="s">
        <v>2654</v>
      </c>
      <c r="J60" s="213" t="str">
        <f>IF($C60="","",INDEX(POA_GC_2025!$O:$O,MATCH($C60,POA_GC_2025!$A:$A,0)))</f>
        <v>SIN PROYECTO</v>
      </c>
      <c r="K60" s="214" t="str">
        <f>IF($C60="","",INDEX(POA_GC_2025!$V:$V,MATCH($C60,POA_GC_2025!A:A,0)))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L60" s="214" t="str">
        <f>IF($C60="","",INDEX(POA_GC_2025!W:W,MATCH($C60,POA_GC_2025!$A:$A,0)))</f>
        <v>ACTA DE ENTREGA RECEPCION DE MEDICAMENTOS ADQUIRIDOS, COMPROBANDO SUS CANTIDADES, CALIDAD Y CARACTERISTICAS DE ACUERDO A LO SOLICITADO</v>
      </c>
      <c r="M60" s="215" t="str">
        <f>IF($C60="","",INDEX(POA_GC_2025!C:C,MATCH($C60,POA_GC_2025!$A:$A,0)))</f>
        <v xml:space="preserve">ADQUISICION DE MEDICAMENTOS </v>
      </c>
      <c r="N60" s="215" t="str">
        <f>IF($C60="","",INDEX(POA_GC_2025!$D:$D,MATCH($C60,POA_GC_2025!$A:$A,0)))</f>
        <v>1333</v>
      </c>
      <c r="O60" s="215" t="str">
        <f>IF($C60="","",INDEX(POA_GC_2025!$E:$E,MATCH($C60,POA_GC_2025!$A:$A,0)))</f>
        <v>90</v>
      </c>
      <c r="P60" s="215" t="str">
        <f>IF($C60="","",INDEX(POA_GC_2025!$F:$F,MATCH($C60,POA_GC_2025!$A:$A,0)))</f>
        <v>000</v>
      </c>
      <c r="Q60" s="215" t="str">
        <f>IF($C60="","",INDEX(POA_GC_2025!$G:$G,MATCH($C60,POA_GC_2025!$A:$A,0)))</f>
        <v>004</v>
      </c>
      <c r="R60" s="215" t="str">
        <f t="shared" si="0"/>
        <v>ACTA DE ENTREGA RECEPCION DE MEDICAMENTOS ADQUIRIDOS, COMPROBANDO SUS CANTIDADES, CALIDAD Y CARACTERISTICAS DE ACUERDO A LO SOLICITADO</v>
      </c>
      <c r="S60" s="215">
        <f>IF($C60="","",INDEX(POA_GC_2025!$H:$H,MATCH($C60,POA_GC_2025!$A:$A,0)))</f>
        <v>530809</v>
      </c>
      <c r="T60" s="215" t="str">
        <f>IF($C60="","",INDEX(POA_GC_2025!$I:$I,MATCH($C60,POA_GC_2025!$A:$A,0)))</f>
        <v>1303</v>
      </c>
      <c r="U60" s="215" t="str">
        <f>IF($C60="","",INDEX(POA_GC_2025!$J:$J,MATCH($C60,POA_GC_2025!$A:$A,0)))</f>
        <v>001</v>
      </c>
      <c r="V60" s="215" t="str">
        <f>IF($C60="","",INDEX(POA_GC_2025!$K:$K,MATCH($C60,POA_GC_2025!$A:$A,0)))</f>
        <v>0000</v>
      </c>
      <c r="W60" s="215" t="str">
        <f>IF($C60="","",INDEX(POA_GC_2025!$L:$L,MATCH($C60,POA_GC_2025!$A:$A,0)))</f>
        <v>0000</v>
      </c>
      <c r="X60" s="223" t="str">
        <f>IF($C60="","",INDEX(POA_GC_2025!$AA:$AA,MATCH($C60,POA_GC_2025!$A:$A,0)))</f>
        <v>NUEVA</v>
      </c>
      <c r="Y60" s="223">
        <f>IF($C60="","",INDEX(POA_GC_2025!$BD:$BD,MATCH($C60,POA_GC_2025!$A:$A,0)))</f>
        <v>6764</v>
      </c>
      <c r="Z60" s="226">
        <v>6764</v>
      </c>
      <c r="AA60" s="226">
        <v>0</v>
      </c>
      <c r="AB60" s="227">
        <f t="shared" si="10"/>
        <v>6764</v>
      </c>
      <c r="AC60" s="226" t="s">
        <v>2567</v>
      </c>
      <c r="AD60" s="226"/>
      <c r="AE60" s="226"/>
      <c r="AF60" s="226"/>
      <c r="AG60" s="232">
        <f>IF($C60="","",INDEX(POA_GC_2025!$FF:$FF,MATCH($C60,POA_GC_2025!$A:$A,0)))</f>
        <v>0</v>
      </c>
      <c r="AH60" s="213" t="str">
        <f>IF($C60="","",INDEX(POA_GC_2025!$Q:$Q,MATCH($C60,POA_GC_2025!$A:$A,0)))</f>
        <v>MEDICAMENTOS</v>
      </c>
      <c r="AI60" s="216"/>
      <c r="AJ60" s="213" t="str">
        <f>IF($C60="","",INDEX(POA_GC_2025!$B:$B,MATCH($C60,POA_GC_2025!$A:$A,0)))</f>
        <v>HOSPITAL GENERAL DE CHONE</v>
      </c>
      <c r="AK60" s="211"/>
      <c r="AL60" s="211"/>
      <c r="AM60" s="233">
        <f t="shared" si="11"/>
        <v>6764</v>
      </c>
      <c r="AN60" s="211"/>
      <c r="AO60" s="211"/>
    </row>
    <row r="61" spans="1:41" s="193" customFormat="1" ht="12.95" customHeight="1">
      <c r="A61" s="206">
        <v>65</v>
      </c>
      <c r="B61" s="665" t="s">
        <v>2652</v>
      </c>
      <c r="C61" s="100" t="s">
        <v>2667</v>
      </c>
      <c r="D61" s="120" t="s">
        <v>2664</v>
      </c>
      <c r="E61" s="207">
        <v>46108</v>
      </c>
      <c r="F61" s="211" t="s">
        <v>2665</v>
      </c>
      <c r="G61" s="207">
        <v>46108</v>
      </c>
      <c r="H61" s="208" t="s">
        <v>2233</v>
      </c>
      <c r="I61" s="219" t="s">
        <v>2653</v>
      </c>
      <c r="J61" s="213" t="str">
        <f>IF($C61="","",INDEX(POA_GC_2025!$O:$O,MATCH($C61,POA_GC_2025!$A:$A,0)))</f>
        <v>SIN PROYECTO</v>
      </c>
      <c r="K61" s="214" t="str">
        <f>IF($C61="","",INDEX(POA_GC_2025!$V:$V,MATCH($C61,POA_GC_2025!A:A,0)))</f>
        <v>PROGRAMAR, DIRIGIR, CONTROLAR LA GESTIÒN DE LOS RECURSOS ASIGNADOS A SU CARGO Y EVALUAR SU ADECUADA UTILIZACIÒN PARA PROVEER SU CARTERA DE SERVICIOS, MEDIANTE EL PLAN OPERATIVO ANUAL Y EL COMPROMISO DE GESTION EN FUNCIÒN DE RESULTADOS DE IMPACTO SOCIAL</v>
      </c>
      <c r="L61" s="214" t="str">
        <f>IF($C61="","",INDEX(POA_GC_2025!W:W,MATCH($C61,POA_GC_2025!$A:$A,0)))</f>
        <v>PLAN DE MANTENIMIENTO PREVENTIVO Y CORRECTIVO DE LOS BIENES MUEBLES, INMUEBLES, EQUIPOS DE ELECTROMEDICINA Y VEHICULOS A CARGO DEL HOSPITAL</v>
      </c>
      <c r="M61" s="215" t="str">
        <f>IF($C61="","",INDEX(POA_GC_2025!C:C,MATCH($C61,POA_GC_2025!$A:$A,0)))</f>
        <v>CONTRATACION SERVICIO DE MANTENIMIENTO DE MAQUINARIAS Y EQUIPOS (BIOMEDICOS)</v>
      </c>
      <c r="N61" s="215" t="str">
        <f>IF($C61="","",INDEX(POA_GC_2025!$D:$D,MATCH($C61,POA_GC_2025!$A:$A,0)))</f>
        <v>1333</v>
      </c>
      <c r="O61" s="215" t="str">
        <f>IF($C61="","",INDEX(POA_GC_2025!$E:$E,MATCH($C61,POA_GC_2025!$A:$A,0)))</f>
        <v>57</v>
      </c>
      <c r="P61" s="215" t="str">
        <f>IF($C61="","",INDEX(POA_GC_2025!$F:$F,MATCH($C61,POA_GC_2025!$A:$A,0)))</f>
        <v>000</v>
      </c>
      <c r="Q61" s="215" t="str">
        <f>IF($C61="","",INDEX(POA_GC_2025!$G:$G,MATCH($C61,POA_GC_2025!$A:$A,0)))</f>
        <v>001</v>
      </c>
      <c r="R61" s="215" t="str">
        <f t="shared" si="0"/>
        <v>PLAN DE MANTENIMIENTO PREVENTIVO Y CORRECTIVO DE LOS BIENES MUEBLES, INMUEBLES, EQUIPOS DE ELECTROMEDICINA Y VEHICULOS A CARGO DEL HOSPITAL</v>
      </c>
      <c r="S61" s="215">
        <f>IF($C61="","",INDEX(POA_GC_2025!$H:$H,MATCH($C61,POA_GC_2025!$A:$A,0)))</f>
        <v>530404</v>
      </c>
      <c r="T61" s="215" t="str">
        <f>IF($C61="","",INDEX(POA_GC_2025!$I:$I,MATCH($C61,POA_GC_2025!$A:$A,0)))</f>
        <v>1303</v>
      </c>
      <c r="U61" s="215" t="str">
        <f>IF($C61="","",INDEX(POA_GC_2025!$J:$J,MATCH($C61,POA_GC_2025!$A:$A,0)))</f>
        <v>001</v>
      </c>
      <c r="V61" s="215" t="str">
        <f>IF($C61="","",INDEX(POA_GC_2025!$K:$K,MATCH($C61,POA_GC_2025!$A:$A,0)))</f>
        <v>0000</v>
      </c>
      <c r="W61" s="215" t="str">
        <f>IF($C61="","",INDEX(POA_GC_2025!$L:$L,MATCH($C61,POA_GC_2025!$A:$A,0)))</f>
        <v>0000</v>
      </c>
      <c r="X61" s="223" t="str">
        <f>IF($C61="","",INDEX(POA_GC_2025!$AA:$AA,MATCH($C61,POA_GC_2025!$A:$A,0)))</f>
        <v>NUEVA</v>
      </c>
      <c r="Y61" s="223">
        <f>IF($C61="","",INDEX(POA_GC_2025!$BD:$BD,MATCH($C61,POA_GC_2025!$A:$A,0)))</f>
        <v>5000</v>
      </c>
      <c r="Z61" s="226">
        <v>5000</v>
      </c>
      <c r="AA61" s="226">
        <v>0</v>
      </c>
      <c r="AB61" s="227">
        <f t="shared" si="10"/>
        <v>5000</v>
      </c>
      <c r="AC61" s="226" t="s">
        <v>2567</v>
      </c>
      <c r="AD61" s="226"/>
      <c r="AE61" s="226"/>
      <c r="AF61" s="226"/>
      <c r="AG61" s="232">
        <f>IF($C61="","",INDEX(POA_GC_2025!$FF:$FF,MATCH($C61,POA_GC_2025!$A:$A,0)))</f>
        <v>0</v>
      </c>
      <c r="AH61" s="213" t="str">
        <f>IF($C61="","",INDEX(POA_GC_2025!$Q:$Q,MATCH($C61,POA_GC_2025!$A:$A,0)))</f>
        <v>MAQUINARIAS Y EQUIPOS (INSTALACION- MANTENIMIENTO Y REPARACIONES)</v>
      </c>
      <c r="AI61" s="216"/>
      <c r="AJ61" s="213" t="str">
        <f>IF($C61="","",INDEX(POA_GC_2025!$B:$B,MATCH($C61,POA_GC_2025!$A:$A,0)))</f>
        <v>HOSPITAL GENERAL DE CHONE</v>
      </c>
      <c r="AK61" s="211"/>
      <c r="AL61" s="211"/>
      <c r="AM61" s="233">
        <f t="shared" si="11"/>
        <v>5000</v>
      </c>
      <c r="AN61" s="211"/>
      <c r="AO61" s="211"/>
    </row>
    <row r="62" spans="1:41" s="193" customFormat="1" ht="12.95" customHeight="1">
      <c r="A62" s="206">
        <v>66</v>
      </c>
      <c r="B62" s="665" t="s">
        <v>2775</v>
      </c>
      <c r="C62" s="100" t="s">
        <v>2745</v>
      </c>
      <c r="D62" s="185" t="s">
        <v>2777</v>
      </c>
      <c r="E62" s="207">
        <v>46118</v>
      </c>
      <c r="F62" s="185" t="s">
        <v>2777</v>
      </c>
      <c r="G62" s="207">
        <v>46118</v>
      </c>
      <c r="H62" s="208" t="s">
        <v>2233</v>
      </c>
      <c r="I62" s="216" t="s">
        <v>2776</v>
      </c>
      <c r="J62" s="213" t="str">
        <f>IF($C62="","",INDEX(POA_GC_2025!$O:$O,MATCH($C62,POA_GC_2025!$A:$A,0)))</f>
        <v>SIN PROYECTO</v>
      </c>
      <c r="K62" s="214" t="str">
        <f>IF($C62="","",INDEX(POA_GC_2025!$V:$V,MATCH($C62,POA_GC_2025!A:A,0)))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L62" s="214" t="str">
        <f>IF($C62="","",INDEX(POA_GC_2025!W:W,MATCH($C62,POA_GC_2025!$A:$A,0)))</f>
        <v>ACTA DE ENTREGA RECEPCION DE DISPOSITIVOS MEDICOS PARA LABORATORIO CLINICO Y PÀTOLOGIA ADQUIRIDOS, COMPROBANDO SUS CANTIDADES, CALIDAD Y CARACTERISTICAS DE ACUERDO A LO SOLICITADO</v>
      </c>
      <c r="M62" s="215" t="str">
        <f>IF($C62="","",INDEX(POA_GC_2025!C:C,MATCH($C62,POA_GC_2025!$A:$A,0)))</f>
        <v>ADQUISICION DE DISPOSITIVOS PARA LABORATORIO CLINICO Y PATOLOGIA</v>
      </c>
      <c r="N62" s="215" t="str">
        <f>IF($C62="","",INDEX(POA_GC_2025!$D:$D,MATCH($C62,POA_GC_2025!$A:$A,0)))</f>
        <v>1333</v>
      </c>
      <c r="O62" s="215" t="str">
        <f>IF($C62="","",INDEX(POA_GC_2025!$E:$E,MATCH($C62,POA_GC_2025!$A:$A,0)))</f>
        <v>90</v>
      </c>
      <c r="P62" s="215" t="str">
        <f>IF($C62="","",INDEX(POA_GC_2025!$F:$F,MATCH($C62,POA_GC_2025!$A:$A,0)))</f>
        <v>000</v>
      </c>
      <c r="Q62" s="215" t="str">
        <f>IF($C62="","",INDEX(POA_GC_2025!$G:$G,MATCH($C62,POA_GC_2025!$A:$A,0)))</f>
        <v>004</v>
      </c>
      <c r="R62" s="215" t="str">
        <f t="shared" si="0"/>
        <v>ACTA DE ENTREGA RECEPCION DE DISPOSITIVOS MEDICOS PARA LABORATORIO CLINICO Y PÀTOLOGIA ADQUIRIDOS, COMPROBANDO SUS CANTIDADES, CALIDAD Y CARACTERISTICAS DE ACUERDO A LO SOLICITADO</v>
      </c>
      <c r="S62" s="215">
        <f>IF($C62="","",INDEX(POA_GC_2025!$H:$H,MATCH($C62,POA_GC_2025!$A:$A,0)))</f>
        <v>530810</v>
      </c>
      <c r="T62" s="215" t="str">
        <f>IF($C62="","",INDEX(POA_GC_2025!$I:$I,MATCH($C62,POA_GC_2025!$A:$A,0)))</f>
        <v>1303</v>
      </c>
      <c r="U62" s="215" t="str">
        <f>IF($C62="","",INDEX(POA_GC_2025!$J:$J,MATCH($C62,POA_GC_2025!$A:$A,0)))</f>
        <v>001</v>
      </c>
      <c r="V62" s="215" t="str">
        <f>IF($C62="","",INDEX(POA_GC_2025!$K:$K,MATCH($C62,POA_GC_2025!$A:$A,0)))</f>
        <v>0000</v>
      </c>
      <c r="W62" s="215" t="str">
        <f>IF($C62="","",INDEX(POA_GC_2025!$L:$L,MATCH($C62,POA_GC_2025!$A:$A,0)))</f>
        <v>0000</v>
      </c>
      <c r="X62" s="223" t="str">
        <f>IF($C62="","",INDEX(POA_GC_2025!$AA:$AA,MATCH($C62,POA_GC_2025!$A:$A,0)))</f>
        <v>NUEVA</v>
      </c>
      <c r="Y62" s="223">
        <f>IF($C62="","",INDEX(POA_GC_2025!$BD:$BD,MATCH($C62,POA_GC_2025!$A:$A,0)))</f>
        <v>0</v>
      </c>
      <c r="Z62" s="226">
        <v>0</v>
      </c>
      <c r="AA62" s="226">
        <v>0</v>
      </c>
      <c r="AB62" s="227">
        <f t="shared" si="10"/>
        <v>0</v>
      </c>
      <c r="AC62" s="226"/>
      <c r="AD62" s="226"/>
      <c r="AE62" s="226"/>
      <c r="AF62" s="226"/>
      <c r="AG62" s="232">
        <f>IF($C62="","",INDEX(POA_GC_2025!$FF:$FF,MATCH($C62,POA_GC_2025!$A:$A,0)))</f>
        <v>0</v>
      </c>
      <c r="AH62" s="213" t="str">
        <f>IF($C62="","",INDEX(POA_GC_2025!$Q:$Q,MATCH($C62,POA_GC_2025!$A:$A,0)))</f>
        <v>DISPOSITIVOS MEDICOS PARA LABORATORIO CLINICO Y PATOLOGIA</v>
      </c>
      <c r="AI62" s="216"/>
      <c r="AJ62" s="213" t="str">
        <f>IF($C62="","",INDEX(POA_GC_2025!$B:$B,MATCH($C62,POA_GC_2025!$A:$A,0)))</f>
        <v>HOSPITAL GENERAL DE CHONE</v>
      </c>
      <c r="AK62" s="211"/>
      <c r="AL62" s="211"/>
      <c r="AM62" s="233">
        <f t="shared" si="11"/>
        <v>0</v>
      </c>
      <c r="AN62" s="211"/>
      <c r="AO62" s="211"/>
    </row>
    <row r="63" spans="1:41" s="194" customFormat="1" ht="12.95" customHeight="1">
      <c r="A63" s="209">
        <v>67</v>
      </c>
      <c r="B63" s="665" t="s">
        <v>2781</v>
      </c>
      <c r="C63" s="100" t="s">
        <v>2752</v>
      </c>
      <c r="D63" s="206" t="s">
        <v>2799</v>
      </c>
      <c r="E63" s="207">
        <v>46139</v>
      </c>
      <c r="F63" s="206" t="s">
        <v>2804</v>
      </c>
      <c r="G63" s="207">
        <v>46139</v>
      </c>
      <c r="H63" s="208" t="s">
        <v>2233</v>
      </c>
      <c r="I63" s="216" t="s">
        <v>2791</v>
      </c>
      <c r="J63" s="213" t="str">
        <f>IF($C63="","",INDEX(POA_GC_2025!$O:$O,MATCH($C63,POA_GC_2025!$A:$A,0)))</f>
        <v>SIN PROYECTO</v>
      </c>
      <c r="K63" s="214" t="str">
        <f>IF($C63="","",INDEX(POA_GC_2025!$V:$V,MATCH($C63,POA_GC_2025!A:A,0)))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L63" s="214" t="str">
        <f>IF($C63="","",INDEX(POA_GC_2025!W:W,MATCH($C63,POA_GC_2025!$A:$A,0)))</f>
        <v>ACTA DE ENTREGA RECEPCION DE DISPOSITIVOS MEDICOS DE USO GENERAL ADQUIRIDOS, COMPROBANDO SUS CANTIDADES, CALIDAD Y CARACTERISTICAS DE ACUERDO A LO SOLICITADO</v>
      </c>
      <c r="M63" s="215" t="str">
        <f>IF($C63="","",INDEX(POA_GC_2025!C:C,MATCH($C63,POA_GC_2025!$A:$A,0)))</f>
        <v>ADQUISICION DE DISPOSITIVOS MEDICOS DE USO GENERAL</v>
      </c>
      <c r="N63" s="215" t="str">
        <f>IF($C63="","",INDEX(POA_GC_2025!$D:$D,MATCH($C63,POA_GC_2025!$A:$A,0)))</f>
        <v>1333</v>
      </c>
      <c r="O63" s="215" t="str">
        <f>IF($C63="","",INDEX(POA_GC_2025!$E:$E,MATCH($C63,POA_GC_2025!$A:$A,0)))</f>
        <v>90</v>
      </c>
      <c r="P63" s="215" t="str">
        <f>IF($C63="","",INDEX(POA_GC_2025!$F:$F,MATCH($C63,POA_GC_2025!$A:$A,0)))</f>
        <v>000</v>
      </c>
      <c r="Q63" s="215" t="str">
        <f>IF($C63="","",INDEX(POA_GC_2025!$G:$G,MATCH($C63,POA_GC_2025!$A:$A,0)))</f>
        <v>004</v>
      </c>
      <c r="R63" s="215" t="str">
        <f t="shared" ref="R63:R126" si="12">+IF($L63="","",$L63)</f>
        <v>ACTA DE ENTREGA RECEPCION DE DISPOSITIVOS MEDICOS DE USO GENERAL ADQUIRIDOS, COMPROBANDO SUS CANTIDADES, CALIDAD Y CARACTERISTICAS DE ACUERDO A LO SOLICITADO</v>
      </c>
      <c r="S63" s="215">
        <f>IF($C63="","",INDEX(POA_GC_2025!$H:$H,MATCH($C63,POA_GC_2025!$A:$A,0)))</f>
        <v>530826</v>
      </c>
      <c r="T63" s="215" t="str">
        <f>IF($C63="","",INDEX(POA_GC_2025!$I:$I,MATCH($C63,POA_GC_2025!$A:$A,0)))</f>
        <v>1303</v>
      </c>
      <c r="U63" s="215" t="str">
        <f>IF($C63="","",INDEX(POA_GC_2025!$J:$J,MATCH($C63,POA_GC_2025!$A:$A,0)))</f>
        <v>001</v>
      </c>
      <c r="V63" s="215" t="str">
        <f>IF($C63="","",INDEX(POA_GC_2025!$K:$K,MATCH($C63,POA_GC_2025!$A:$A,0)))</f>
        <v>0000</v>
      </c>
      <c r="W63" s="215" t="str">
        <f>IF($C63="","",INDEX(POA_GC_2025!$L:$L,MATCH($C63,POA_GC_2025!$A:$A,0)))</f>
        <v>0000</v>
      </c>
      <c r="X63" s="223" t="str">
        <f>IF($C63="","",INDEX(POA_GC_2025!$AA:$AA,MATCH($C63,POA_GC_2025!$A:$A,0)))</f>
        <v>NUEVA</v>
      </c>
      <c r="Y63" s="223">
        <f>IF($C63="","",INDEX(POA_GC_2025!$BD:$BD,MATCH($C63,POA_GC_2025!$A:$A,0)))</f>
        <v>37368.480000000003</v>
      </c>
      <c r="Z63" s="226">
        <v>37368.480000000003</v>
      </c>
      <c r="AA63" s="226">
        <v>0</v>
      </c>
      <c r="AB63" s="227">
        <f t="shared" si="10"/>
        <v>37368.480000000003</v>
      </c>
      <c r="AC63" s="226" t="s">
        <v>2567</v>
      </c>
      <c r="AD63" s="226"/>
      <c r="AE63" s="226"/>
      <c r="AF63" s="226"/>
      <c r="AG63" s="232">
        <f>IF($C63="","",INDEX(POA_GC_2025!$FF:$FF,MATCH($C63,POA_GC_2025!$A:$A,0)))</f>
        <v>0</v>
      </c>
      <c r="AH63" s="213" t="str">
        <f>IF($C63="","",INDEX(POA_GC_2025!$Q:$Q,MATCH($C63,POA_GC_2025!$A:$A,0)))</f>
        <v>DISPOSITIVOS MEDICOS DE USO GENERAL</v>
      </c>
      <c r="AI63" s="216"/>
      <c r="AJ63" s="213" t="str">
        <f>IF($C63="","",INDEX(POA_GC_2025!$B:$B,MATCH($C63,POA_GC_2025!$A:$A,0)))</f>
        <v>HOSPITAL GENERAL DE CHONE</v>
      </c>
      <c r="AK63" s="211"/>
      <c r="AL63" s="211"/>
      <c r="AM63" s="233">
        <f t="shared" si="11"/>
        <v>37368.480000000003</v>
      </c>
      <c r="AN63" s="211"/>
      <c r="AO63" s="211"/>
    </row>
    <row r="64" spans="1:41" s="193" customFormat="1" ht="12.95" customHeight="1">
      <c r="A64" s="206">
        <v>68</v>
      </c>
      <c r="B64" s="665" t="s">
        <v>2782</v>
      </c>
      <c r="C64" s="100" t="s">
        <v>2753</v>
      </c>
      <c r="D64" s="206" t="s">
        <v>2788</v>
      </c>
      <c r="E64" s="207">
        <v>46136</v>
      </c>
      <c r="F64" s="206" t="s">
        <v>2798</v>
      </c>
      <c r="G64" s="207">
        <v>46139</v>
      </c>
      <c r="H64" s="208" t="s">
        <v>2233</v>
      </c>
      <c r="I64" s="216" t="s">
        <v>2792</v>
      </c>
      <c r="J64" s="213" t="str">
        <f>IF($C64="","",INDEX(POA_GC_2025!$O:$O,MATCH($C64,POA_GC_2025!$A:$A,0)))</f>
        <v>SIN PROYECTO</v>
      </c>
      <c r="K64" s="214" t="str">
        <f>IF($C64="","",INDEX(POA_GC_2025!$V:$V,MATCH($C64,POA_GC_2025!A:A,0)))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L64" s="214" t="str">
        <f>IF($C64="","",INDEX(POA_GC_2025!W:W,MATCH($C64,POA_GC_2025!$A:$A,0)))</f>
        <v>ACTA DE ENTREGA RECEPCION DE DISPOSITIVOS MEDICOS DE USO GENERAL ADQUIRIDOS, COMPROBANDO SUS CANTIDADES, CALIDAD Y CARACTERISTICAS DE ACUERDO A LO SOLICITADO</v>
      </c>
      <c r="M64" s="215" t="str">
        <f>IF($C64="","",INDEX(POA_GC_2025!C:C,MATCH($C64,POA_GC_2025!$A:$A,0)))</f>
        <v>ADQUISICION DE DISPOSITIVOS MEDICOS DE USO GENERAL</v>
      </c>
      <c r="N64" s="215" t="str">
        <f>IF($C64="","",INDEX(POA_GC_2025!$D:$D,MATCH($C64,POA_GC_2025!$A:$A,0)))</f>
        <v>1333</v>
      </c>
      <c r="O64" s="215" t="str">
        <f>IF($C64="","",INDEX(POA_GC_2025!$E:$E,MATCH($C64,POA_GC_2025!$A:$A,0)))</f>
        <v>90</v>
      </c>
      <c r="P64" s="215" t="str">
        <f>IF($C64="","",INDEX(POA_GC_2025!$F:$F,MATCH($C64,POA_GC_2025!$A:$A,0)))</f>
        <v>000</v>
      </c>
      <c r="Q64" s="215" t="str">
        <f>IF($C64="","",INDEX(POA_GC_2025!$G:$G,MATCH($C64,POA_GC_2025!$A:$A,0)))</f>
        <v>004</v>
      </c>
      <c r="R64" s="215" t="str">
        <f t="shared" si="12"/>
        <v>ACTA DE ENTREGA RECEPCION DE DISPOSITIVOS MEDICOS DE USO GENERAL ADQUIRIDOS, COMPROBANDO SUS CANTIDADES, CALIDAD Y CARACTERISTICAS DE ACUERDO A LO SOLICITADO</v>
      </c>
      <c r="S64" s="215">
        <f>IF($C64="","",INDEX(POA_GC_2025!$H:$H,MATCH($C64,POA_GC_2025!$A:$A,0)))</f>
        <v>530826</v>
      </c>
      <c r="T64" s="215" t="str">
        <f>IF($C64="","",INDEX(POA_GC_2025!$I:$I,MATCH($C64,POA_GC_2025!$A:$A,0)))</f>
        <v>1303</v>
      </c>
      <c r="U64" s="215" t="str">
        <f>IF($C64="","",INDEX(POA_GC_2025!$J:$J,MATCH($C64,POA_GC_2025!$A:$A,0)))</f>
        <v>001</v>
      </c>
      <c r="V64" s="215" t="str">
        <f>IF($C64="","",INDEX(POA_GC_2025!$K:$K,MATCH($C64,POA_GC_2025!$A:$A,0)))</f>
        <v>0000</v>
      </c>
      <c r="W64" s="215" t="str">
        <f>IF($C64="","",INDEX(POA_GC_2025!$L:$L,MATCH($C64,POA_GC_2025!$A:$A,0)))</f>
        <v>0000</v>
      </c>
      <c r="X64" s="223" t="str">
        <f>IF($C64="","",INDEX(POA_GC_2025!$AA:$AA,MATCH($C64,POA_GC_2025!$A:$A,0)))</f>
        <v>NUEVA</v>
      </c>
      <c r="Y64" s="223">
        <f>IF($C64="","",INDEX(POA_GC_2025!$BD:$BD,MATCH($C64,POA_GC_2025!$A:$A,0)))</f>
        <v>157194.37</v>
      </c>
      <c r="Z64" s="226">
        <v>157194.37</v>
      </c>
      <c r="AA64" s="226">
        <v>0</v>
      </c>
      <c r="AB64" s="227">
        <f t="shared" si="10"/>
        <v>157194.37</v>
      </c>
      <c r="AC64" s="226" t="s">
        <v>2567</v>
      </c>
      <c r="AD64" s="226"/>
      <c r="AE64" s="226"/>
      <c r="AF64" s="226"/>
      <c r="AG64" s="232">
        <f>IF($C64="","",INDEX(POA_GC_2025!$FF:$FF,MATCH($C64,POA_GC_2025!$A:$A,0)))</f>
        <v>0</v>
      </c>
      <c r="AH64" s="213" t="str">
        <f>IF($C64="","",INDEX(POA_GC_2025!$Q:$Q,MATCH($C64,POA_GC_2025!$A:$A,0)))</f>
        <v>DISPOSITIVOS MEDICOS DE USO GENERAL</v>
      </c>
      <c r="AI64" s="216"/>
      <c r="AJ64" s="213" t="str">
        <f>IF($C64="","",INDEX(POA_GC_2025!$B:$B,MATCH($C64,POA_GC_2025!$A:$A,0)))</f>
        <v>HOSPITAL GENERAL DE CHONE</v>
      </c>
      <c r="AK64" s="211"/>
      <c r="AL64" s="211"/>
      <c r="AM64" s="233">
        <f t="shared" si="11"/>
        <v>157194.37</v>
      </c>
      <c r="AN64" s="211"/>
      <c r="AO64" s="211"/>
    </row>
    <row r="65" spans="1:41" s="193" customFormat="1" ht="12.95" customHeight="1">
      <c r="A65" s="206">
        <v>69</v>
      </c>
      <c r="B65" s="665" t="s">
        <v>2783</v>
      </c>
      <c r="C65" s="100" t="s">
        <v>2754</v>
      </c>
      <c r="D65" s="206" t="s">
        <v>2789</v>
      </c>
      <c r="E65" s="207">
        <v>46136</v>
      </c>
      <c r="F65" s="206" t="s">
        <v>2797</v>
      </c>
      <c r="G65" s="207">
        <v>46139</v>
      </c>
      <c r="H65" s="208" t="s">
        <v>2233</v>
      </c>
      <c r="I65" s="216" t="s">
        <v>2793</v>
      </c>
      <c r="J65" s="213" t="str">
        <f>IF($C65="","",INDEX(POA_GC_2025!$O:$O,MATCH($C65,POA_GC_2025!$A:$A,0)))</f>
        <v>SIN PROYECTO</v>
      </c>
      <c r="K65" s="214" t="str">
        <f>IF($C65="","",INDEX(POA_GC_2025!$V:$V,MATCH($C65,POA_GC_2025!A:A,0)))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L65" s="214" t="str">
        <f>IF($C65="","",INDEX(POA_GC_2025!W:W,MATCH($C65,POA_GC_2025!$A:$A,0)))</f>
        <v>ACTA DE ENTREGA RECEPCION DE DISPOSITIVOS MEDICOS DE USO GENERAL ADQUIRIDOS, COMPROBANDO SUS CANTIDADES, CALIDAD Y CARACTERISTICAS DE ACUERDO A LO SOLICITADO</v>
      </c>
      <c r="M65" s="215" t="str">
        <f>IF($C65="","",INDEX(POA_GC_2025!C:C,MATCH($C65,POA_GC_2025!$A:$A,0)))</f>
        <v>ADQUISICION DE DISPOSITIVOS MEDICOS DE USO GENERAL</v>
      </c>
      <c r="N65" s="215" t="str">
        <f>IF($C65="","",INDEX(POA_GC_2025!$D:$D,MATCH($C65,POA_GC_2025!$A:$A,0)))</f>
        <v>1333</v>
      </c>
      <c r="O65" s="215" t="str">
        <f>IF($C65="","",INDEX(POA_GC_2025!$E:$E,MATCH($C65,POA_GC_2025!$A:$A,0)))</f>
        <v>90</v>
      </c>
      <c r="P65" s="215" t="str">
        <f>IF($C65="","",INDEX(POA_GC_2025!$F:$F,MATCH($C65,POA_GC_2025!$A:$A,0)))</f>
        <v>000</v>
      </c>
      <c r="Q65" s="215" t="str">
        <f>IF($C65="","",INDEX(POA_GC_2025!$G:$G,MATCH($C65,POA_GC_2025!$A:$A,0)))</f>
        <v>004</v>
      </c>
      <c r="R65" s="215" t="str">
        <f t="shared" si="12"/>
        <v>ACTA DE ENTREGA RECEPCION DE DISPOSITIVOS MEDICOS DE USO GENERAL ADQUIRIDOS, COMPROBANDO SUS CANTIDADES, CALIDAD Y CARACTERISTICAS DE ACUERDO A LO SOLICITADO</v>
      </c>
      <c r="S65" s="215">
        <f>IF($C65="","",INDEX(POA_GC_2025!$H:$H,MATCH($C65,POA_GC_2025!$A:$A,0)))</f>
        <v>530826</v>
      </c>
      <c r="T65" s="215" t="str">
        <f>IF($C65="","",INDEX(POA_GC_2025!$I:$I,MATCH($C65,POA_GC_2025!$A:$A,0)))</f>
        <v>1303</v>
      </c>
      <c r="U65" s="215" t="str">
        <f>IF($C65="","",INDEX(POA_GC_2025!$J:$J,MATCH($C65,POA_GC_2025!$A:$A,0)))</f>
        <v>001</v>
      </c>
      <c r="V65" s="215" t="str">
        <f>IF($C65="","",INDEX(POA_GC_2025!$K:$K,MATCH($C65,POA_GC_2025!$A:$A,0)))</f>
        <v>0000</v>
      </c>
      <c r="W65" s="215" t="str">
        <f>IF($C65="","",INDEX(POA_GC_2025!$L:$L,MATCH($C65,POA_GC_2025!$A:$A,0)))</f>
        <v>0000</v>
      </c>
      <c r="X65" s="223" t="str">
        <f>IF($C65="","",INDEX(POA_GC_2025!$AA:$AA,MATCH($C65,POA_GC_2025!$A:$A,0)))</f>
        <v>NUEVA</v>
      </c>
      <c r="Y65" s="223">
        <f>IF($C65="","",INDEX(POA_GC_2025!$BD:$BD,MATCH($C65,POA_GC_2025!$A:$A,0)))</f>
        <v>2754</v>
      </c>
      <c r="Z65" s="226">
        <v>2754</v>
      </c>
      <c r="AA65" s="226">
        <v>0</v>
      </c>
      <c r="AB65" s="227">
        <f t="shared" si="10"/>
        <v>2754</v>
      </c>
      <c r="AC65" s="226" t="s">
        <v>2567</v>
      </c>
      <c r="AD65" s="226"/>
      <c r="AE65" s="226"/>
      <c r="AF65" s="226"/>
      <c r="AG65" s="232">
        <f>IF($C65="","",INDEX(POA_GC_2025!$FF:$FF,MATCH($C65,POA_GC_2025!$A:$A,0)))</f>
        <v>0</v>
      </c>
      <c r="AH65" s="213" t="str">
        <f>IF($C65="","",INDEX(POA_GC_2025!$Q:$Q,MATCH($C65,POA_GC_2025!$A:$A,0)))</f>
        <v>DISPOSITIVOS MEDICOS DE USO GENERAL</v>
      </c>
      <c r="AI65" s="216"/>
      <c r="AJ65" s="213" t="str">
        <f>IF($C65="","",INDEX(POA_GC_2025!$B:$B,MATCH($C65,POA_GC_2025!$A:$A,0)))</f>
        <v>HOSPITAL GENERAL DE CHONE</v>
      </c>
      <c r="AK65" s="211"/>
      <c r="AL65" s="211"/>
      <c r="AM65" s="233">
        <f t="shared" si="11"/>
        <v>2754</v>
      </c>
      <c r="AN65" s="211"/>
      <c r="AO65" s="211"/>
    </row>
    <row r="66" spans="1:41" s="193" customFormat="1" ht="12.95" customHeight="1">
      <c r="A66" s="206">
        <v>70</v>
      </c>
      <c r="B66" s="665" t="s">
        <v>2784</v>
      </c>
      <c r="C66" s="100" t="s">
        <v>2755</v>
      </c>
      <c r="D66" s="206" t="s">
        <v>2801</v>
      </c>
      <c r="E66" s="207">
        <v>46139</v>
      </c>
      <c r="F66" s="206" t="s">
        <v>2805</v>
      </c>
      <c r="G66" s="207">
        <v>46139</v>
      </c>
      <c r="H66" s="208" t="s">
        <v>2233</v>
      </c>
      <c r="I66" s="216" t="s">
        <v>2794</v>
      </c>
      <c r="J66" s="213" t="str">
        <f>IF($C66="","",INDEX(POA_GC_2025!$O:$O,MATCH($C66,POA_GC_2025!$A:$A,0)))</f>
        <v>SIN PROYECTO</v>
      </c>
      <c r="K66" s="214" t="str">
        <f>IF($C66="","",INDEX(POA_GC_2025!$V:$V,MATCH($C66,POA_GC_2025!A:A,0)))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L66" s="214" t="str">
        <f>IF($C66="","",INDEX(POA_GC_2025!W:W,MATCH($C66,POA_GC_2025!$A:$A,0)))</f>
        <v>ACTA DE ENTREGA RECEPCION DE DISPOSITIVOS MEDICOS DE USO GENERAL ADQUIRIDOS, COMPROBANDO SUS CANTIDADES, CALIDAD Y CARACTERISTICAS DE ACUERDO A LO SOLICITADO</v>
      </c>
      <c r="M66" s="215" t="str">
        <f>IF($C66="","",INDEX(POA_GC_2025!C:C,MATCH($C66,POA_GC_2025!$A:$A,0)))</f>
        <v>ADQUISICION DE DISPOSITIVOS MEDICOS DE USO GENERAL</v>
      </c>
      <c r="N66" s="215" t="str">
        <f>IF($C66="","",INDEX(POA_GC_2025!$D:$D,MATCH($C66,POA_GC_2025!$A:$A,0)))</f>
        <v>1333</v>
      </c>
      <c r="O66" s="215" t="str">
        <f>IF($C66="","",INDEX(POA_GC_2025!$E:$E,MATCH($C66,POA_GC_2025!$A:$A,0)))</f>
        <v>90</v>
      </c>
      <c r="P66" s="215" t="str">
        <f>IF($C66="","",INDEX(POA_GC_2025!$F:$F,MATCH($C66,POA_GC_2025!$A:$A,0)))</f>
        <v>000</v>
      </c>
      <c r="Q66" s="215" t="str">
        <f>IF($C66="","",INDEX(POA_GC_2025!$G:$G,MATCH($C66,POA_GC_2025!$A:$A,0)))</f>
        <v>004</v>
      </c>
      <c r="R66" s="215" t="str">
        <f t="shared" si="12"/>
        <v>ACTA DE ENTREGA RECEPCION DE DISPOSITIVOS MEDICOS DE USO GENERAL ADQUIRIDOS, COMPROBANDO SUS CANTIDADES, CALIDAD Y CARACTERISTICAS DE ACUERDO A LO SOLICITADO</v>
      </c>
      <c r="S66" s="215">
        <f>IF($C66="","",INDEX(POA_GC_2025!$H:$H,MATCH($C66,POA_GC_2025!$A:$A,0)))</f>
        <v>530826</v>
      </c>
      <c r="T66" s="215" t="str">
        <f>IF($C66="","",INDEX(POA_GC_2025!$I:$I,MATCH($C66,POA_GC_2025!$A:$A,0)))</f>
        <v>1303</v>
      </c>
      <c r="U66" s="215" t="str">
        <f>IF($C66="","",INDEX(POA_GC_2025!$J:$J,MATCH($C66,POA_GC_2025!$A:$A,0)))</f>
        <v>001</v>
      </c>
      <c r="V66" s="215" t="str">
        <f>IF($C66="","",INDEX(POA_GC_2025!$K:$K,MATCH($C66,POA_GC_2025!$A:$A,0)))</f>
        <v>0000</v>
      </c>
      <c r="W66" s="215" t="str">
        <f>IF($C66="","",INDEX(POA_GC_2025!$L:$L,MATCH($C66,POA_GC_2025!$A:$A,0)))</f>
        <v>0000</v>
      </c>
      <c r="X66" s="223" t="str">
        <f>IF($C66="","",INDEX(POA_GC_2025!$AA:$AA,MATCH($C66,POA_GC_2025!$A:$A,0)))</f>
        <v>NUEVA</v>
      </c>
      <c r="Y66" s="223">
        <f>IF($C66="","",INDEX(POA_GC_2025!$BD:$BD,MATCH($C66,POA_GC_2025!$A:$A,0)))</f>
        <v>3412.8</v>
      </c>
      <c r="Z66" s="226">
        <v>3412.8</v>
      </c>
      <c r="AA66" s="226">
        <v>0</v>
      </c>
      <c r="AB66" s="227">
        <f t="shared" si="10"/>
        <v>3412.8</v>
      </c>
      <c r="AC66" s="226" t="s">
        <v>2567</v>
      </c>
      <c r="AD66" s="226"/>
      <c r="AE66" s="226"/>
      <c r="AF66" s="226"/>
      <c r="AG66" s="232">
        <f>IF($C66="","",INDEX(POA_GC_2025!$FF:$FF,MATCH($C66,POA_GC_2025!$A:$A,0)))</f>
        <v>0</v>
      </c>
      <c r="AH66" s="213" t="str">
        <f>IF($C66="","",INDEX(POA_GC_2025!$Q:$Q,MATCH($C66,POA_GC_2025!$A:$A,0)))</f>
        <v>DISPOSITIVOS MEDICOS DE USO GENERAL</v>
      </c>
      <c r="AI66" s="216"/>
      <c r="AJ66" s="213" t="str">
        <f>IF($C66="","",INDEX(POA_GC_2025!$B:$B,MATCH($C66,POA_GC_2025!$A:$A,0)))</f>
        <v>HOSPITAL GENERAL DE CHONE</v>
      </c>
      <c r="AK66" s="211"/>
      <c r="AL66" s="211"/>
      <c r="AM66" s="233">
        <f t="shared" si="11"/>
        <v>3412.8</v>
      </c>
      <c r="AN66" s="211"/>
      <c r="AO66" s="211"/>
    </row>
    <row r="67" spans="1:41" s="193" customFormat="1" ht="12.95" customHeight="1">
      <c r="A67" s="206">
        <v>71</v>
      </c>
      <c r="B67" s="665" t="s">
        <v>2785</v>
      </c>
      <c r="C67" s="100" t="s">
        <v>2756</v>
      </c>
      <c r="D67" s="206" t="s">
        <v>2800</v>
      </c>
      <c r="E67" s="207">
        <v>46139</v>
      </c>
      <c r="F67" s="206" t="s">
        <v>2806</v>
      </c>
      <c r="G67" s="207">
        <v>46139</v>
      </c>
      <c r="H67" s="208" t="s">
        <v>2233</v>
      </c>
      <c r="I67" s="216" t="s">
        <v>2795</v>
      </c>
      <c r="J67" s="213" t="str">
        <f>IF($C67="","",INDEX(POA_GC_2025!$O:$O,MATCH($C67,POA_GC_2025!$A:$A,0)))</f>
        <v>SIN PROYECTO</v>
      </c>
      <c r="K67" s="214" t="str">
        <f>IF($C67="","",INDEX(POA_GC_2025!$V:$V,MATCH($C67,POA_GC_2025!A:A,0)))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L67" s="214" t="str">
        <f>IF($C67="","",INDEX(POA_GC_2025!W:W,MATCH($C67,POA_GC_2025!$A:$A,0)))</f>
        <v>ACTA DE ENTREGA RECEPCION DE DISPOSITIVOS MEDICOS DE USO GENERAL ADQUIRIDOS, COMPROBANDO SUS CANTIDADES, CALIDAD Y CARACTERISTICAS DE ACUERDO A LO SOLICITADO</v>
      </c>
      <c r="M67" s="215" t="str">
        <f>IF($C67="","",INDEX(POA_GC_2025!C:C,MATCH($C67,POA_GC_2025!$A:$A,0)))</f>
        <v>ADQUISICION DE DISPOSITIVOS MEDICOS DE USO GENERAL</v>
      </c>
      <c r="N67" s="215" t="str">
        <f>IF($C67="","",INDEX(POA_GC_2025!$D:$D,MATCH($C67,POA_GC_2025!$A:$A,0)))</f>
        <v>1333</v>
      </c>
      <c r="O67" s="215" t="str">
        <f>IF($C67="","",INDEX(POA_GC_2025!$E:$E,MATCH($C67,POA_GC_2025!$A:$A,0)))</f>
        <v>90</v>
      </c>
      <c r="P67" s="215" t="str">
        <f>IF($C67="","",INDEX(POA_GC_2025!$F:$F,MATCH($C67,POA_GC_2025!$A:$A,0)))</f>
        <v>000</v>
      </c>
      <c r="Q67" s="215" t="str">
        <f>IF($C67="","",INDEX(POA_GC_2025!$G:$G,MATCH($C67,POA_GC_2025!$A:$A,0)))</f>
        <v>004</v>
      </c>
      <c r="R67" s="215" t="str">
        <f t="shared" si="12"/>
        <v>ACTA DE ENTREGA RECEPCION DE DISPOSITIVOS MEDICOS DE USO GENERAL ADQUIRIDOS, COMPROBANDO SUS CANTIDADES, CALIDAD Y CARACTERISTICAS DE ACUERDO A LO SOLICITADO</v>
      </c>
      <c r="S67" s="215">
        <f>IF($C67="","",INDEX(POA_GC_2025!$H:$H,MATCH($C67,POA_GC_2025!$A:$A,0)))</f>
        <v>530826</v>
      </c>
      <c r="T67" s="215" t="str">
        <f>IF($C67="","",INDEX(POA_GC_2025!$I:$I,MATCH($C67,POA_GC_2025!$A:$A,0)))</f>
        <v>1303</v>
      </c>
      <c r="U67" s="215" t="str">
        <f>IF($C67="","",INDEX(POA_GC_2025!$J:$J,MATCH($C67,POA_GC_2025!$A:$A,0)))</f>
        <v>001</v>
      </c>
      <c r="V67" s="215" t="str">
        <f>IF($C67="","",INDEX(POA_GC_2025!$K:$K,MATCH($C67,POA_GC_2025!$A:$A,0)))</f>
        <v>0000</v>
      </c>
      <c r="W67" s="215" t="str">
        <f>IF($C67="","",INDEX(POA_GC_2025!$L:$L,MATCH($C67,POA_GC_2025!$A:$A,0)))</f>
        <v>0000</v>
      </c>
      <c r="X67" s="223" t="str">
        <f>IF($C67="","",INDEX(POA_GC_2025!$AA:$AA,MATCH($C67,POA_GC_2025!$A:$A,0)))</f>
        <v>NUEVA</v>
      </c>
      <c r="Y67" s="223">
        <f>IF($C67="","",INDEX(POA_GC_2025!$BD:$BD,MATCH($C67,POA_GC_2025!$A:$A,0)))</f>
        <v>1410</v>
      </c>
      <c r="Z67" s="226">
        <v>1410</v>
      </c>
      <c r="AA67" s="226">
        <v>0</v>
      </c>
      <c r="AB67" s="227">
        <f t="shared" si="10"/>
        <v>1410</v>
      </c>
      <c r="AC67" s="226" t="s">
        <v>2567</v>
      </c>
      <c r="AD67" s="226"/>
      <c r="AE67" s="226"/>
      <c r="AF67" s="226"/>
      <c r="AG67" s="232">
        <f>IF($C67="","",INDEX(POA_GC_2025!$FF:$FF,MATCH($C67,POA_GC_2025!$A:$A,0)))</f>
        <v>0</v>
      </c>
      <c r="AH67" s="213" t="str">
        <f>IF($C67="","",INDEX(POA_GC_2025!$Q:$Q,MATCH($C67,POA_GC_2025!$A:$A,0)))</f>
        <v>DISPOSITIVOS MEDICOS DE USO GENERAL</v>
      </c>
      <c r="AI67" s="216"/>
      <c r="AJ67" s="213" t="str">
        <f>IF($C67="","",INDEX(POA_GC_2025!$B:$B,MATCH($C67,POA_GC_2025!$A:$A,0)))</f>
        <v>HOSPITAL GENERAL DE CHONE</v>
      </c>
      <c r="AK67" s="211"/>
      <c r="AL67" s="211"/>
      <c r="AM67" s="233">
        <f t="shared" si="11"/>
        <v>1410</v>
      </c>
      <c r="AN67" s="211"/>
      <c r="AO67" s="211"/>
    </row>
    <row r="68" spans="1:41" s="193" customFormat="1" ht="12.95" customHeight="1">
      <c r="A68" s="206">
        <v>72</v>
      </c>
      <c r="B68" s="665" t="s">
        <v>2786</v>
      </c>
      <c r="C68" s="100" t="s">
        <v>2773</v>
      </c>
      <c r="D68" s="206" t="s">
        <v>2802</v>
      </c>
      <c r="E68" s="207">
        <v>46139</v>
      </c>
      <c r="F68" s="206" t="s">
        <v>2803</v>
      </c>
      <c r="G68" s="207">
        <v>46139</v>
      </c>
      <c r="H68" s="208" t="s">
        <v>2233</v>
      </c>
      <c r="I68" s="216" t="s">
        <v>2796</v>
      </c>
      <c r="J68" s="213" t="str">
        <f>IF($C68="","",INDEX(POA_GC_2025!$O:$O,MATCH($C68,POA_GC_2025!$A:$A,0)))</f>
        <v>SIN PROYECTO</v>
      </c>
      <c r="K68" s="214" t="str">
        <f>IF($C68="","",INDEX(POA_GC_2025!$V:$V,MATCH($C68,POA_GC_2025!A:A,0)))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L68" s="214" t="str">
        <f>IF($C68="","",INDEX(POA_GC_2025!W:W,MATCH($C68,POA_GC_2025!$A:$A,0)))</f>
        <v>ACTA DE ENTREGA RECEPCION DE MEDICAMENTOS ADQUIRIDOS, COMPROBANDO SUS CANTIDADES, CALIDAD Y CARACTERISTICAS DE ACUERDO A LO SOLICITADO</v>
      </c>
      <c r="M68" s="215" t="str">
        <f>IF($C68="","",INDEX(POA_GC_2025!C:C,MATCH($C68,POA_GC_2025!$A:$A,0)))</f>
        <v xml:space="preserve">ADQUISICION DE MEDICAMENTOS </v>
      </c>
      <c r="N68" s="215" t="str">
        <f>IF($C68="","",INDEX(POA_GC_2025!$D:$D,MATCH($C68,POA_GC_2025!$A:$A,0)))</f>
        <v>1333</v>
      </c>
      <c r="O68" s="215" t="str">
        <f>IF($C68="","",INDEX(POA_GC_2025!$E:$E,MATCH($C68,POA_GC_2025!$A:$A,0)))</f>
        <v>90</v>
      </c>
      <c r="P68" s="215" t="str">
        <f>IF($C68="","",INDEX(POA_GC_2025!$F:$F,MATCH($C68,POA_GC_2025!$A:$A,0)))</f>
        <v>000</v>
      </c>
      <c r="Q68" s="215" t="str">
        <f>IF($C68="","",INDEX(POA_GC_2025!$G:$G,MATCH($C68,POA_GC_2025!$A:$A,0)))</f>
        <v>004</v>
      </c>
      <c r="R68" s="215" t="str">
        <f t="shared" si="12"/>
        <v>ACTA DE ENTREGA RECEPCION DE MEDICAMENTOS ADQUIRIDOS, COMPROBANDO SUS CANTIDADES, CALIDAD Y CARACTERISTICAS DE ACUERDO A LO SOLICITADO</v>
      </c>
      <c r="S68" s="215">
        <f>IF($C68="","",INDEX(POA_GC_2025!$H:$H,MATCH($C68,POA_GC_2025!$A:$A,0)))</f>
        <v>530809</v>
      </c>
      <c r="T68" s="215" t="str">
        <f>IF($C68="","",INDEX(POA_GC_2025!$I:$I,MATCH($C68,POA_GC_2025!$A:$A,0)))</f>
        <v>1303</v>
      </c>
      <c r="U68" s="215" t="str">
        <f>IF($C68="","",INDEX(POA_GC_2025!$J:$J,MATCH($C68,POA_GC_2025!$A:$A,0)))</f>
        <v>001</v>
      </c>
      <c r="V68" s="215" t="str">
        <f>IF($C68="","",INDEX(POA_GC_2025!$K:$K,MATCH($C68,POA_GC_2025!$A:$A,0)))</f>
        <v>0000</v>
      </c>
      <c r="W68" s="215" t="str">
        <f>IF($C68="","",INDEX(POA_GC_2025!$L:$L,MATCH($C68,POA_GC_2025!$A:$A,0)))</f>
        <v>0000</v>
      </c>
      <c r="X68" s="223" t="str">
        <f>IF($C68="","",INDEX(POA_GC_2025!$AA:$AA,MATCH($C68,POA_GC_2025!$A:$A,0)))</f>
        <v>NUEVA</v>
      </c>
      <c r="Y68" s="223">
        <f>IF($C68="","",INDEX(POA_GC_2025!$BD:$BD,MATCH($C68,POA_GC_2025!$A:$A,0)))</f>
        <v>22284.84</v>
      </c>
      <c r="Z68" s="226">
        <v>22284.84</v>
      </c>
      <c r="AA68" s="226">
        <v>0</v>
      </c>
      <c r="AB68" s="227">
        <f t="shared" si="10"/>
        <v>22284.84</v>
      </c>
      <c r="AC68" s="226" t="s">
        <v>2567</v>
      </c>
      <c r="AD68" s="226"/>
      <c r="AE68" s="226"/>
      <c r="AF68" s="226"/>
      <c r="AG68" s="232">
        <f>IF($C68="","",INDEX(POA_GC_2025!$FF:$FF,MATCH($C68,POA_GC_2025!$A:$A,0)))</f>
        <v>0</v>
      </c>
      <c r="AH68" s="213" t="str">
        <f>IF($C68="","",INDEX(POA_GC_2025!$Q:$Q,MATCH($C68,POA_GC_2025!$A:$A,0)))</f>
        <v>MEDICAMENTOS</v>
      </c>
      <c r="AI68" s="216"/>
      <c r="AJ68" s="213" t="str">
        <f>IF($C68="","",INDEX(POA_GC_2025!$B:$B,MATCH($C68,POA_GC_2025!$A:$A,0)))</f>
        <v>HOSPITAL GENERAL DE CHONE</v>
      </c>
      <c r="AK68" s="211"/>
      <c r="AL68" s="211"/>
      <c r="AM68" s="233">
        <f t="shared" si="11"/>
        <v>22284.84</v>
      </c>
      <c r="AN68" s="211"/>
      <c r="AO68" s="211"/>
    </row>
    <row r="69" spans="1:41" s="193" customFormat="1" ht="12.95" customHeight="1">
      <c r="A69" s="206">
        <v>73</v>
      </c>
      <c r="B69" s="665" t="s">
        <v>2812</v>
      </c>
      <c r="C69" s="100" t="s">
        <v>2771</v>
      </c>
      <c r="D69" s="206" t="s">
        <v>2813</v>
      </c>
      <c r="E69" s="207">
        <v>46148</v>
      </c>
      <c r="F69" s="206" t="s">
        <v>2815</v>
      </c>
      <c r="G69" s="207">
        <v>46148</v>
      </c>
      <c r="H69" s="208" t="s">
        <v>2233</v>
      </c>
      <c r="I69" s="216" t="s">
        <v>2814</v>
      </c>
      <c r="J69" s="213" t="str">
        <f>IF($C69="","",INDEX(POA_GC_2025!$O:$O,MATCH($C69,POA_GC_2025!$A:$A,0)))</f>
        <v>SIN PROYECTO</v>
      </c>
      <c r="K69" s="214" t="str">
        <f>IF($C69="","",INDEX(POA_GC_2025!$V:$V,MATCH($C69,POA_GC_2025!A:A,0)))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L69" s="214" t="str">
        <f>IF($C69="","",INDEX(POA_GC_2025!W:W,MATCH($C69,POA_GC_2025!$A:$A,0)))</f>
        <v>SOLICITUD DE PAGO POR UTILIZACION DE COMBUSTIBLE, LUBRICANTES Y COMPRA DE PIEZAS O ACCESORIOS DE VEHICULOS</v>
      </c>
      <c r="M69" s="215" t="str">
        <f>IF($C69="","",INDEX(POA_GC_2025!C:C,MATCH($C69,POA_GC_2025!$A:$A,0)))</f>
        <v>ADQUISICION DE COMBUSTIBLES</v>
      </c>
      <c r="N69" s="215" t="str">
        <f>IF($C69="","",INDEX(POA_GC_2025!$D:$D,MATCH($C69,POA_GC_2025!$A:$A,0)))</f>
        <v>1333</v>
      </c>
      <c r="O69" s="215" t="str">
        <f>IF($C69="","",INDEX(POA_GC_2025!$E:$E,MATCH($C69,POA_GC_2025!$A:$A,0)))</f>
        <v>90</v>
      </c>
      <c r="P69" s="215" t="str">
        <f>IF($C69="","",INDEX(POA_GC_2025!$F:$F,MATCH($C69,POA_GC_2025!$A:$A,0)))</f>
        <v>000</v>
      </c>
      <c r="Q69" s="215" t="str">
        <f>IF($C69="","",INDEX(POA_GC_2025!$G:$G,MATCH($C69,POA_GC_2025!$A:$A,0)))</f>
        <v>004</v>
      </c>
      <c r="R69" s="215" t="str">
        <f t="shared" si="12"/>
        <v>SOLICITUD DE PAGO POR UTILIZACION DE COMBUSTIBLE, LUBRICANTES Y COMPRA DE PIEZAS O ACCESORIOS DE VEHICULOS</v>
      </c>
      <c r="S69" s="215">
        <f>IF($C69="","",INDEX(POA_GC_2025!$H:$H,MATCH($C69,POA_GC_2025!$A:$A,0)))</f>
        <v>530255</v>
      </c>
      <c r="T69" s="215" t="str">
        <f>IF($C69="","",INDEX(POA_GC_2025!$I:$I,MATCH($C69,POA_GC_2025!$A:$A,0)))</f>
        <v>1303</v>
      </c>
      <c r="U69" s="215" t="str">
        <f>IF($C69="","",INDEX(POA_GC_2025!$J:$J,MATCH($C69,POA_GC_2025!$A:$A,0)))</f>
        <v>001</v>
      </c>
      <c r="V69" s="215" t="str">
        <f>IF($C69="","",INDEX(POA_GC_2025!$K:$K,MATCH($C69,POA_GC_2025!$A:$A,0)))</f>
        <v>0000</v>
      </c>
      <c r="W69" s="215" t="str">
        <f>IF($C69="","",INDEX(POA_GC_2025!$L:$L,MATCH($C69,POA_GC_2025!$A:$A,0)))</f>
        <v>0000</v>
      </c>
      <c r="X69" s="223" t="str">
        <f>IF($C69="","",INDEX(POA_GC_2025!$AA:$AA,MATCH($C69,POA_GC_2025!$A:$A,0)))</f>
        <v>NUEVA</v>
      </c>
      <c r="Y69" s="223">
        <f>IF($C69="","",INDEX(POA_GC_2025!$BD:$BD,MATCH($C69,POA_GC_2025!$A:$A,0)))</f>
        <v>7947.3099999999995</v>
      </c>
      <c r="Z69" s="226">
        <v>7947.31</v>
      </c>
      <c r="AA69" s="226">
        <v>0</v>
      </c>
      <c r="AB69" s="227">
        <f t="shared" ref="AB69:AB85" si="13">+Z69+AA69</f>
        <v>7947.31</v>
      </c>
      <c r="AC69" s="226" t="s">
        <v>2567</v>
      </c>
      <c r="AD69" s="226"/>
      <c r="AE69" s="226"/>
      <c r="AF69" s="226"/>
      <c r="AG69" s="232">
        <f>IF($C69="","",INDEX(POA_GC_2025!$FF:$FF,MATCH($C69,POA_GC_2025!$A:$A,0)))</f>
        <v>0</v>
      </c>
      <c r="AH69" s="213" t="str">
        <f>IF($C69="","",INDEX(POA_GC_2025!$Q:$Q,MATCH($C69,POA_GC_2025!$A:$A,0)))</f>
        <v>COMBUSTIBLES Y LUBRICANTES</v>
      </c>
      <c r="AI69" s="216"/>
      <c r="AJ69" s="213" t="str">
        <f>IF($C69="","",INDEX(POA_GC_2025!$B:$B,MATCH($C69,POA_GC_2025!$A:$A,0)))</f>
        <v>HOSPITAL GENERAL DE CHONE</v>
      </c>
      <c r="AK69" s="211"/>
      <c r="AL69" s="238"/>
      <c r="AM69" s="233">
        <f t="shared" ref="AM69:AM124" si="14">+AB69+AL69</f>
        <v>7947.31</v>
      </c>
      <c r="AN69" s="238"/>
      <c r="AO69" s="238"/>
    </row>
    <row r="70" spans="1:41" s="193" customFormat="1" ht="12.95" customHeight="1">
      <c r="A70" s="206">
        <v>74</v>
      </c>
      <c r="B70" s="665" t="s">
        <v>2816</v>
      </c>
      <c r="C70" s="100" t="s">
        <v>2729</v>
      </c>
      <c r="D70" s="206" t="s">
        <v>2823</v>
      </c>
      <c r="E70" s="207">
        <v>46148</v>
      </c>
      <c r="F70" s="206" t="s">
        <v>2824</v>
      </c>
      <c r="G70" s="207">
        <v>46148</v>
      </c>
      <c r="H70" s="208" t="s">
        <v>2233</v>
      </c>
      <c r="I70" s="216" t="s">
        <v>2825</v>
      </c>
      <c r="J70" s="213" t="str">
        <f>IF($C70="","",INDEX(POA_GC_2025!$O:$O,MATCH($C70,POA_GC_2025!$A:$A,0)))</f>
        <v>SIN PROYECTO</v>
      </c>
      <c r="K70" s="214" t="str">
        <f>IF($C70="","",INDEX(POA_GC_2025!$V:$V,MATCH($C70,POA_GC_2025!A:A,0)))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L70" s="214" t="str">
        <f>IF($C70="","",INDEX(POA_GC_2025!W:W,MATCH($C70,POA_GC_2025!$A:$A,0)))</f>
        <v>INFORME  DE INGRESOS Y EGRESOS DE SUMINISTROS Y MATERIALES</v>
      </c>
      <c r="M70" s="215" t="str">
        <f>IF($C70="","",INDEX(POA_GC_2025!C:C,MATCH($C70,POA_GC_2025!$A:$A,0)))</f>
        <v>ADQUISICION DE MATERIALES DE OFICINA</v>
      </c>
      <c r="N70" s="215" t="str">
        <f>IF($C70="","",INDEX(POA_GC_2025!$D:$D,MATCH($C70,POA_GC_2025!$A:$A,0)))</f>
        <v>1333</v>
      </c>
      <c r="O70" s="215" t="str">
        <f>IF($C70="","",INDEX(POA_GC_2025!$E:$E,MATCH($C70,POA_GC_2025!$A:$A,0)))</f>
        <v>90</v>
      </c>
      <c r="P70" s="215" t="str">
        <f>IF($C70="","",INDEX(POA_GC_2025!$F:$F,MATCH($C70,POA_GC_2025!$A:$A,0)))</f>
        <v>000</v>
      </c>
      <c r="Q70" s="215" t="str">
        <f>IF($C70="","",INDEX(POA_GC_2025!$G:$G,MATCH($C70,POA_GC_2025!$A:$A,0)))</f>
        <v>004</v>
      </c>
      <c r="R70" s="215" t="str">
        <f t="shared" si="12"/>
        <v>INFORME  DE INGRESOS Y EGRESOS DE SUMINISTROS Y MATERIALES</v>
      </c>
      <c r="S70" s="215">
        <f>IF($C70="","",INDEX(POA_GC_2025!$H:$H,MATCH($C70,POA_GC_2025!$A:$A,0)))</f>
        <v>530804</v>
      </c>
      <c r="T70" s="215" t="str">
        <f>IF($C70="","",INDEX(POA_GC_2025!$I:$I,MATCH($C70,POA_GC_2025!$A:$A,0)))</f>
        <v>1303</v>
      </c>
      <c r="U70" s="215" t="str">
        <f>IF($C70="","",INDEX(POA_GC_2025!$J:$J,MATCH($C70,POA_GC_2025!$A:$A,0)))</f>
        <v>001</v>
      </c>
      <c r="V70" s="215" t="str">
        <f>IF($C70="","",INDEX(POA_GC_2025!$K:$K,MATCH($C70,POA_GC_2025!$A:$A,0)))</f>
        <v>0000</v>
      </c>
      <c r="W70" s="215" t="str">
        <f>IF($C70="","",INDEX(POA_GC_2025!$L:$L,MATCH($C70,POA_GC_2025!$A:$A,0)))</f>
        <v>0000</v>
      </c>
      <c r="X70" s="223" t="str">
        <f>IF($C70="","",INDEX(POA_GC_2025!$AA:$AA,MATCH($C70,POA_GC_2025!$A:$A,0)))</f>
        <v>ARRASTRE</v>
      </c>
      <c r="Y70" s="223">
        <f>IF($C70="","",INDEX(POA_GC_2025!$BD:$BD,MATCH($C70,POA_GC_2025!$A:$A,0)))</f>
        <v>1400</v>
      </c>
      <c r="Z70" s="226">
        <v>1400</v>
      </c>
      <c r="AA70" s="226">
        <v>0</v>
      </c>
      <c r="AB70" s="227">
        <f t="shared" si="13"/>
        <v>1400</v>
      </c>
      <c r="AC70" s="226" t="s">
        <v>2567</v>
      </c>
      <c r="AD70" s="226"/>
      <c r="AE70" s="226"/>
      <c r="AF70" s="226"/>
      <c r="AG70" s="232">
        <f>IF($C70="","",INDEX(POA_GC_2025!$FF:$FF,MATCH($C70,POA_GC_2025!$A:$A,0)))</f>
        <v>0</v>
      </c>
      <c r="AH70" s="213" t="str">
        <f>IF($C70="","",INDEX(POA_GC_2025!$Q:$Q,MATCH($C70,POA_GC_2025!$A:$A,0)))</f>
        <v>MATERIALES DE OFICINA</v>
      </c>
      <c r="AI70" s="216"/>
      <c r="AJ70" s="213" t="str">
        <f>IF($C70="","",INDEX(POA_GC_2025!$B:$B,MATCH($C70,POA_GC_2025!$A:$A,0)))</f>
        <v>HOSPITAL GENERAL DE CHONE</v>
      </c>
      <c r="AK70" s="211"/>
      <c r="AL70" s="238"/>
      <c r="AM70" s="233">
        <f t="shared" si="14"/>
        <v>1400</v>
      </c>
      <c r="AN70" s="238"/>
      <c r="AO70" s="238"/>
    </row>
    <row r="71" spans="1:41" s="193" customFormat="1" ht="12.95" customHeight="1">
      <c r="A71" s="206">
        <v>75</v>
      </c>
      <c r="B71" s="665" t="s">
        <v>2817</v>
      </c>
      <c r="C71" s="100" t="s">
        <v>2733</v>
      </c>
      <c r="D71" s="206" t="s">
        <v>2823</v>
      </c>
      <c r="E71" s="207">
        <v>46148</v>
      </c>
      <c r="F71" s="206" t="s">
        <v>2824</v>
      </c>
      <c r="G71" s="207">
        <v>46148</v>
      </c>
      <c r="H71" s="208" t="s">
        <v>2233</v>
      </c>
      <c r="I71" s="216" t="s">
        <v>2588</v>
      </c>
      <c r="J71" s="213" t="str">
        <f>IF($C71="","",INDEX(POA_GC_2025!$O:$O,MATCH($C71,POA_GC_2025!$A:$A,0)))</f>
        <v>SIN PROYECTO</v>
      </c>
      <c r="K71" s="214" t="str">
        <f>IF($C71="","",INDEX(POA_GC_2025!$V:$V,MATCH($C71,POA_GC_2025!A:A,0)))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L71" s="214" t="str">
        <f>IF($C71="","",INDEX(POA_GC_2025!W:W,MATCH($C71,POA_GC_2025!$A:$A,0)))</f>
        <v>INFORME  DE INGRESOS Y EGRESOS DE SUMINISTROS Y MATERIALES</v>
      </c>
      <c r="M71" s="215" t="str">
        <f>IF($C71="","",INDEX(POA_GC_2025!C:C,MATCH($C71,POA_GC_2025!$A:$A,0)))</f>
        <v>ADQUISICION DE MATERIALES DE ASEO</v>
      </c>
      <c r="N71" s="215" t="str">
        <f>IF($C71="","",INDEX(POA_GC_2025!$D:$D,MATCH($C71,POA_GC_2025!$A:$A,0)))</f>
        <v>1333</v>
      </c>
      <c r="O71" s="215" t="str">
        <f>IF($C71="","",INDEX(POA_GC_2025!$E:$E,MATCH($C71,POA_GC_2025!$A:$A,0)))</f>
        <v>90</v>
      </c>
      <c r="P71" s="215" t="str">
        <f>IF($C71="","",INDEX(POA_GC_2025!$F:$F,MATCH($C71,POA_GC_2025!$A:$A,0)))</f>
        <v>000</v>
      </c>
      <c r="Q71" s="215" t="str">
        <f>IF($C71="","",INDEX(POA_GC_2025!$G:$G,MATCH($C71,POA_GC_2025!$A:$A,0)))</f>
        <v>004</v>
      </c>
      <c r="R71" s="215" t="str">
        <f t="shared" si="12"/>
        <v>INFORME  DE INGRESOS Y EGRESOS DE SUMINISTROS Y MATERIALES</v>
      </c>
      <c r="S71" s="215">
        <f>IF($C71="","",INDEX(POA_GC_2025!$H:$H,MATCH($C71,POA_GC_2025!$A:$A,0)))</f>
        <v>530805</v>
      </c>
      <c r="T71" s="215" t="str">
        <f>IF($C71="","",INDEX(POA_GC_2025!$I:$I,MATCH($C71,POA_GC_2025!$A:$A,0)))</f>
        <v>1303</v>
      </c>
      <c r="U71" s="215" t="str">
        <f>IF($C71="","",INDEX(POA_GC_2025!$J:$J,MATCH($C71,POA_GC_2025!$A:$A,0)))</f>
        <v>001</v>
      </c>
      <c r="V71" s="215" t="str">
        <f>IF($C71="","",INDEX(POA_GC_2025!$K:$K,MATCH($C71,POA_GC_2025!$A:$A,0)))</f>
        <v>0000</v>
      </c>
      <c r="W71" s="215" t="str">
        <f>IF($C71="","",INDEX(POA_GC_2025!$L:$L,MATCH($C71,POA_GC_2025!$A:$A,0)))</f>
        <v>0000</v>
      </c>
      <c r="X71" s="223" t="str">
        <f>IF($C71="","",INDEX(POA_GC_2025!$AA:$AA,MATCH($C71,POA_GC_2025!$A:$A,0)))</f>
        <v>ARRASTRE</v>
      </c>
      <c r="Y71" s="223">
        <f>IF($C71="","",INDEX(POA_GC_2025!$BD:$BD,MATCH($C71,POA_GC_2025!$A:$A,0)))</f>
        <v>166.6</v>
      </c>
      <c r="Z71" s="226">
        <v>166.6</v>
      </c>
      <c r="AA71" s="226">
        <v>0</v>
      </c>
      <c r="AB71" s="227">
        <f t="shared" si="13"/>
        <v>166.6</v>
      </c>
      <c r="AC71" s="226" t="s">
        <v>2567</v>
      </c>
      <c r="AD71" s="226"/>
      <c r="AE71" s="226"/>
      <c r="AF71" s="226"/>
      <c r="AG71" s="232">
        <f>IF($C71="","",INDEX(POA_GC_2025!$FF:$FF,MATCH($C71,POA_GC_2025!$A:$A,0)))</f>
        <v>0</v>
      </c>
      <c r="AH71" s="213" t="str">
        <f>IF($C71="","",INDEX(POA_GC_2025!$Q:$Q,MATCH($C71,POA_GC_2025!$A:$A,0)))</f>
        <v>MATERIALES DE ASEO</v>
      </c>
      <c r="AI71" s="216"/>
      <c r="AJ71" s="213" t="str">
        <f>IF($C71="","",INDEX(POA_GC_2025!$B:$B,MATCH($C71,POA_GC_2025!$A:$A,0)))</f>
        <v>HOSPITAL GENERAL DE CHONE</v>
      </c>
      <c r="AK71" s="211"/>
      <c r="AL71" s="238"/>
      <c r="AM71" s="233">
        <f t="shared" si="14"/>
        <v>166.6</v>
      </c>
      <c r="AN71" s="238"/>
      <c r="AO71" s="238"/>
    </row>
    <row r="72" spans="1:41" s="193" customFormat="1" ht="12.95" customHeight="1">
      <c r="A72" s="206">
        <v>76</v>
      </c>
      <c r="B72" s="665" t="s">
        <v>2818</v>
      </c>
      <c r="C72" s="100" t="s">
        <v>2699</v>
      </c>
      <c r="D72" s="206" t="s">
        <v>2823</v>
      </c>
      <c r="E72" s="207">
        <v>46148</v>
      </c>
      <c r="F72" s="206" t="s">
        <v>2824</v>
      </c>
      <c r="G72" s="207">
        <v>46148</v>
      </c>
      <c r="H72" s="208" t="s">
        <v>2233</v>
      </c>
      <c r="I72" s="216" t="s">
        <v>2826</v>
      </c>
      <c r="J72" s="213" t="str">
        <f>IF($C72="","",INDEX(POA_GC_2025!$O:$O,MATCH($C72,POA_GC_2025!$A:$A,0)))</f>
        <v>SIN PROYECTO</v>
      </c>
      <c r="K72" s="214" t="str">
        <f>IF($C72="","",INDEX(POA_GC_2025!$V:$V,MATCH($C72,POA_GC_2025!A:A,0)))</f>
        <v>PROGRAMAR, DIRIGIR, CONTROLAR LA GESTIÒN DE LOS RECURSOS ASIGNADOS A SU CARGO Y EVALUAR SU ADECUADA UTILIZACIÒN PARA PROVEER SU CARTERA DE SERVICIOS, MEDIANTE EL PLAN OPERATIVO ANUAL Y EL COMPROMISO DE GESTION EN FUNCIÒN DE RESULTADOS DE IMPACTO SOCIAL</v>
      </c>
      <c r="L72" s="214" t="str">
        <f>IF($C72="","",INDEX(POA_GC_2025!W:W,MATCH($C72,POA_GC_2025!$A:$A,0)))</f>
        <v>INFORME CONSOLIDADO DE PAGOS DE SERVICIOS BASICOS</v>
      </c>
      <c r="M72" s="215" t="str">
        <f>IF($C72="","",INDEX(POA_GC_2025!C:C,MATCH($C72,POA_GC_2025!$A:$A,0)))</f>
        <v>PAGO DE  AGUA POTABLE</v>
      </c>
      <c r="N72" s="215" t="str">
        <f>IF($C72="","",INDEX(POA_GC_2025!$D:$D,MATCH($C72,POA_GC_2025!$A:$A,0)))</f>
        <v>1333</v>
      </c>
      <c r="O72" s="215" t="str">
        <f>IF($C72="","",INDEX(POA_GC_2025!$E:$E,MATCH($C72,POA_GC_2025!$A:$A,0)))</f>
        <v>90</v>
      </c>
      <c r="P72" s="215" t="str">
        <f>IF($C72="","",INDEX(POA_GC_2025!$F:$F,MATCH($C72,POA_GC_2025!$A:$A,0)))</f>
        <v>000</v>
      </c>
      <c r="Q72" s="215" t="str">
        <f>IF($C72="","",INDEX(POA_GC_2025!$G:$G,MATCH($C72,POA_GC_2025!$A:$A,0)))</f>
        <v>004</v>
      </c>
      <c r="R72" s="215" t="str">
        <f t="shared" si="12"/>
        <v>INFORME CONSOLIDADO DE PAGOS DE SERVICIOS BASICOS</v>
      </c>
      <c r="S72" s="215">
        <f>IF($C72="","",INDEX(POA_GC_2025!$H:$H,MATCH($C72,POA_GC_2025!$A:$A,0)))</f>
        <v>530101</v>
      </c>
      <c r="T72" s="215" t="str">
        <f>IF($C72="","",INDEX(POA_GC_2025!$I:$I,MATCH($C72,POA_GC_2025!$A:$A,0)))</f>
        <v>1303</v>
      </c>
      <c r="U72" s="215" t="str">
        <f>IF($C72="","",INDEX(POA_GC_2025!$J:$J,MATCH($C72,POA_GC_2025!$A:$A,0)))</f>
        <v>001</v>
      </c>
      <c r="V72" s="215" t="str">
        <f>IF($C72="","",INDEX(POA_GC_2025!$K:$K,MATCH($C72,POA_GC_2025!$A:$A,0)))</f>
        <v>0000</v>
      </c>
      <c r="W72" s="215" t="str">
        <f>IF($C72="","",INDEX(POA_GC_2025!$L:$L,MATCH($C72,POA_GC_2025!$A:$A,0)))</f>
        <v>0000</v>
      </c>
      <c r="X72" s="223" t="str">
        <f>IF($C72="","",INDEX(POA_GC_2025!$AA:$AA,MATCH($C72,POA_GC_2025!$A:$A,0)))</f>
        <v>NUEVA</v>
      </c>
      <c r="Y72" s="223">
        <f>IF($C72="","",INDEX(POA_GC_2025!$BD:$BD,MATCH($C72,POA_GC_2025!$A:$A,0)))</f>
        <v>5328.1299999999974</v>
      </c>
      <c r="Z72" s="226">
        <v>5328.13</v>
      </c>
      <c r="AA72" s="226">
        <v>0</v>
      </c>
      <c r="AB72" s="227">
        <f t="shared" si="13"/>
        <v>5328.13</v>
      </c>
      <c r="AC72" s="226" t="s">
        <v>2567</v>
      </c>
      <c r="AD72" s="226"/>
      <c r="AE72" s="226"/>
      <c r="AF72" s="226"/>
      <c r="AG72" s="232">
        <f>IF($C72="","",INDEX(POA_GC_2025!$FF:$FF,MATCH($C72,POA_GC_2025!$A:$A,0)))</f>
        <v>0</v>
      </c>
      <c r="AH72" s="213" t="str">
        <f>IF($C72="","",INDEX(POA_GC_2025!$Q:$Q,MATCH($C72,POA_GC_2025!$A:$A,0)))</f>
        <v>AGUA POTABLE</v>
      </c>
      <c r="AI72" s="216"/>
      <c r="AJ72" s="213" t="str">
        <f>IF($C72="","",INDEX(POA_GC_2025!$B:$B,MATCH($C72,POA_GC_2025!$A:$A,0)))</f>
        <v>HOSPITAL GENERAL DE CHONE</v>
      </c>
      <c r="AK72" s="211"/>
      <c r="AL72" s="226"/>
      <c r="AM72" s="233">
        <f t="shared" si="14"/>
        <v>5328.13</v>
      </c>
      <c r="AN72" s="238"/>
      <c r="AO72" s="238"/>
    </row>
    <row r="73" spans="1:41" s="193" customFormat="1" ht="12.95" customHeight="1">
      <c r="A73" s="206">
        <v>77</v>
      </c>
      <c r="B73" s="665" t="s">
        <v>2819</v>
      </c>
      <c r="C73" s="100" t="s">
        <v>2723</v>
      </c>
      <c r="D73" s="206" t="s">
        <v>2823</v>
      </c>
      <c r="E73" s="207">
        <v>46148</v>
      </c>
      <c r="F73" s="206" t="s">
        <v>2824</v>
      </c>
      <c r="G73" s="207">
        <v>46148</v>
      </c>
      <c r="H73" s="208" t="s">
        <v>2233</v>
      </c>
      <c r="I73" s="216" t="s">
        <v>2827</v>
      </c>
      <c r="J73" s="213" t="str">
        <f>IF($C73="","",INDEX(POA_GC_2025!$O:$O,MATCH($C73,POA_GC_2025!$A:$A,0)))</f>
        <v>SIN PROYECTO</v>
      </c>
      <c r="K73" s="214" t="str">
        <f>IF($C73="","",INDEX(POA_GC_2025!$V:$V,MATCH($C73,POA_GC_2025!A:A,0)))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L73" s="214" t="str">
        <f>IF($C73="","",INDEX(POA_GC_2025!W:W,MATCH($C73,POA_GC_2025!$A:$A,0)))</f>
        <v>PLAN DE MANTENIMIENTO PREVENTIVO Y CORRECTIVO DE LOS BIENES MUEBLES, INMUEBLES, EQUIPOS DE ELECTROMEDICINA Y VEHICULOS A CARGO DEL HOSPITAL</v>
      </c>
      <c r="M73" s="215" t="str">
        <f>IF($C73="","",INDEX(POA_GC_2025!C:C,MATCH($C73,POA_GC_2025!$A:$A,0)))</f>
        <v>CONTRATACION  DEL SERVICIO MANTENIMIENTO DE VEHICULOS(Ambulancias)</v>
      </c>
      <c r="N73" s="215" t="str">
        <f>IF($C73="","",INDEX(POA_GC_2025!$D:$D,MATCH($C73,POA_GC_2025!$A:$A,0)))</f>
        <v>1333</v>
      </c>
      <c r="O73" s="215" t="str">
        <f>IF($C73="","",INDEX(POA_GC_2025!$E:$E,MATCH($C73,POA_GC_2025!$A:$A,0)))</f>
        <v>90</v>
      </c>
      <c r="P73" s="215" t="str">
        <f>IF($C73="","",INDEX(POA_GC_2025!$F:$F,MATCH($C73,POA_GC_2025!$A:$A,0)))</f>
        <v>000</v>
      </c>
      <c r="Q73" s="215" t="str">
        <f>IF($C73="","",INDEX(POA_GC_2025!$G:$G,MATCH($C73,POA_GC_2025!$A:$A,0)))</f>
        <v>004</v>
      </c>
      <c r="R73" s="215" t="str">
        <f t="shared" si="12"/>
        <v>PLAN DE MANTENIMIENTO PREVENTIVO Y CORRECTIVO DE LOS BIENES MUEBLES, INMUEBLES, EQUIPOS DE ELECTROMEDICINA Y VEHICULOS A CARGO DEL HOSPITAL</v>
      </c>
      <c r="S73" s="215">
        <f>IF($C73="","",INDEX(POA_GC_2025!$H:$H,MATCH($C73,POA_GC_2025!$A:$A,0)))</f>
        <v>530405</v>
      </c>
      <c r="T73" s="215" t="str">
        <f>IF($C73="","",INDEX(POA_GC_2025!$I:$I,MATCH($C73,POA_GC_2025!$A:$A,0)))</f>
        <v>1303</v>
      </c>
      <c r="U73" s="215" t="str">
        <f>IF($C73="","",INDEX(POA_GC_2025!$J:$J,MATCH($C73,POA_GC_2025!$A:$A,0)))</f>
        <v>001</v>
      </c>
      <c r="V73" s="215" t="str">
        <f>IF($C73="","",INDEX(POA_GC_2025!$K:$K,MATCH($C73,POA_GC_2025!$A:$A,0)))</f>
        <v>0000</v>
      </c>
      <c r="W73" s="215" t="str">
        <f>IF($C73="","",INDEX(POA_GC_2025!$L:$L,MATCH($C73,POA_GC_2025!$A:$A,0)))</f>
        <v>0000</v>
      </c>
      <c r="X73" s="223" t="str">
        <f>IF($C73="","",INDEX(POA_GC_2025!$AA:$AA,MATCH($C73,POA_GC_2025!$A:$A,0)))</f>
        <v>ARRASTRE</v>
      </c>
      <c r="Y73" s="223">
        <f>IF($C73="","",INDEX(POA_GC_2025!$BD:$BD,MATCH($C73,POA_GC_2025!$A:$A,0)))</f>
        <v>306</v>
      </c>
      <c r="Z73" s="226">
        <v>306</v>
      </c>
      <c r="AA73" s="226">
        <v>0</v>
      </c>
      <c r="AB73" s="227">
        <f t="shared" si="13"/>
        <v>306</v>
      </c>
      <c r="AC73" s="226" t="s">
        <v>2567</v>
      </c>
      <c r="AD73" s="226"/>
      <c r="AE73" s="226"/>
      <c r="AF73" s="226"/>
      <c r="AG73" s="232">
        <f>IF($C73="","",INDEX(POA_GC_2025!$FF:$FF,MATCH($C73,POA_GC_2025!$A:$A,0)))</f>
        <v>0</v>
      </c>
      <c r="AH73" s="213" t="str">
        <f>IF($C73="","",INDEX(POA_GC_2025!$Q:$Q,MATCH($C73,POA_GC_2025!$A:$A,0)))</f>
        <v>VEHICULOS (INSTALACION- MANTENIMIENTO Y REPARACIONES)</v>
      </c>
      <c r="AI73" s="216"/>
      <c r="AJ73" s="213" t="str">
        <f>IF($C73="","",INDEX(POA_GC_2025!$B:$B,MATCH($C73,POA_GC_2025!$A:$A,0)))</f>
        <v>HOSPITAL GENERAL DE CHONE</v>
      </c>
      <c r="AK73" s="211"/>
      <c r="AL73" s="238"/>
      <c r="AM73" s="233">
        <f t="shared" si="14"/>
        <v>306</v>
      </c>
      <c r="AN73" s="238"/>
      <c r="AO73" s="238"/>
    </row>
    <row r="74" spans="1:41" s="193" customFormat="1" ht="12.95" customHeight="1">
      <c r="A74" s="206">
        <v>78</v>
      </c>
      <c r="B74" s="665" t="s">
        <v>2820</v>
      </c>
      <c r="C74" s="100" t="s">
        <v>2703</v>
      </c>
      <c r="D74" s="206" t="s">
        <v>2832</v>
      </c>
      <c r="E74" s="207">
        <v>46148</v>
      </c>
      <c r="F74" t="s">
        <v>2833</v>
      </c>
      <c r="G74" s="207">
        <v>46148</v>
      </c>
      <c r="H74" s="208" t="s">
        <v>2233</v>
      </c>
      <c r="I74" s="216" t="s">
        <v>2828</v>
      </c>
      <c r="J74" s="213" t="str">
        <f>IF($C74="","",INDEX(POA_GC_2025!$O:$O,MATCH($C74,POA_GC_2025!$A:$A,0)))</f>
        <v>SIN PROYECTO</v>
      </c>
      <c r="K74" s="214" t="str">
        <f>IF($C74="","",INDEX(POA_GC_2025!$V:$V,MATCH($C74,POA_GC_2025!A:A,0)))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L74" s="214" t="str">
        <f>IF($C74="","",INDEX(POA_GC_2025!W:W,MATCH($C74,POA_GC_2025!$A:$A,0)))</f>
        <v>PUBLICACIONES, INFORMES, PRODUCCION DEL HOSPITAL Y TODO LO REFERENTE A HECHOS TRASCENDENTALES DE LA INSTITUCION, PARA CONOCIMIENTO DE LA POBLACION</v>
      </c>
      <c r="M74" s="215" t="str">
        <f>IF($C74="","",INDEX(POA_GC_2025!C:C,MATCH($C74,POA_GC_2025!$A:$A,0)))</f>
        <v>ADQUISICION DE  EDICION, IMPRESION, REPRODUCCION, PUBLICACION,SUSCRIPCION, FOTOCOPIADO, TRADUCCION, EMPASTADO, ENMARCACION, SERIGRAFIA, FOTOGRAFIA, CARNETIZACION, FILMACION E IMÁGENES SATELITALES</v>
      </c>
      <c r="N74" s="215" t="str">
        <f>IF($C74="","",INDEX(POA_GC_2025!$D:$D,MATCH($C74,POA_GC_2025!$A:$A,0)))</f>
        <v>1333</v>
      </c>
      <c r="O74" s="215" t="str">
        <f>IF($C74="","",INDEX(POA_GC_2025!$E:$E,MATCH($C74,POA_GC_2025!$A:$A,0)))</f>
        <v>90</v>
      </c>
      <c r="P74" s="215" t="str">
        <f>IF($C74="","",INDEX(POA_GC_2025!$F:$F,MATCH($C74,POA_GC_2025!$A:$A,0)))</f>
        <v>000</v>
      </c>
      <c r="Q74" s="215" t="str">
        <f>IF($C74="","",INDEX(POA_GC_2025!$G:$G,MATCH($C74,POA_GC_2025!$A:$A,0)))</f>
        <v>004</v>
      </c>
      <c r="R74" s="215" t="str">
        <f t="shared" si="12"/>
        <v>PUBLICACIONES, INFORMES, PRODUCCION DEL HOSPITAL Y TODO LO REFERENTE A HECHOS TRASCENDENTALES DE LA INSTITUCION, PARA CONOCIMIENTO DE LA POBLACION</v>
      </c>
      <c r="S74" s="215">
        <f>IF($C74="","",INDEX(POA_GC_2025!$H:$H,MATCH($C74,POA_GC_2025!$A:$A,0)))</f>
        <v>530204</v>
      </c>
      <c r="T74" s="215" t="str">
        <f>IF($C74="","",INDEX(POA_GC_2025!$I:$I,MATCH($C74,POA_GC_2025!$A:$A,0)))</f>
        <v>1303</v>
      </c>
      <c r="U74" s="215" t="str">
        <f>IF($C74="","",INDEX(POA_GC_2025!$J:$J,MATCH($C74,POA_GC_2025!$A:$A,0)))</f>
        <v>001</v>
      </c>
      <c r="V74" s="215" t="str">
        <f>IF($C74="","",INDEX(POA_GC_2025!$K:$K,MATCH($C74,POA_GC_2025!$A:$A,0)))</f>
        <v>0000</v>
      </c>
      <c r="W74" s="215" t="str">
        <f>IF($C74="","",INDEX(POA_GC_2025!$L:$L,MATCH($C74,POA_GC_2025!$A:$A,0)))</f>
        <v>0000</v>
      </c>
      <c r="X74" s="223" t="str">
        <f>IF($C74="","",INDEX(POA_GC_2025!$AA:$AA,MATCH($C74,POA_GC_2025!$A:$A,0)))</f>
        <v>NUEVA</v>
      </c>
      <c r="Y74" s="223">
        <f>IF($C74="","",INDEX(POA_GC_2025!$BD:$BD,MATCH($C74,POA_GC_2025!$A:$A,0)))</f>
        <v>1038.6000000000004</v>
      </c>
      <c r="Z74" s="226">
        <v>1038.5999999999999</v>
      </c>
      <c r="AA74" s="226">
        <v>0</v>
      </c>
      <c r="AB74" s="227">
        <f t="shared" si="13"/>
        <v>1038.5999999999999</v>
      </c>
      <c r="AC74" s="226" t="s">
        <v>2567</v>
      </c>
      <c r="AD74" s="226"/>
      <c r="AE74" s="226"/>
      <c r="AF74" s="226"/>
      <c r="AG74" s="232">
        <f>IF($C74="","",INDEX(POA_GC_2025!$FF:$FF,MATCH($C74,POA_GC_2025!$A:$A,0)))</f>
        <v>0</v>
      </c>
      <c r="AH74" s="213" t="str">
        <f>IF($C74="","",INDEX(POA_GC_2025!$Q:$Q,MATCH($C74,POA_GC_2025!$A:$A,0)))</f>
        <v>EDICIÓN IMPRESIÓN REPRODUCCIÓN PUBLICACIONES SUSCR</v>
      </c>
      <c r="AI74" s="216"/>
      <c r="AJ74" s="213" t="str">
        <f>IF($C74="","",INDEX(POA_GC_2025!$B:$B,MATCH($C74,POA_GC_2025!$A:$A,0)))</f>
        <v>HOSPITAL GENERAL DE CHONE</v>
      </c>
      <c r="AK74" s="211"/>
      <c r="AL74" s="238"/>
      <c r="AM74" s="233">
        <f t="shared" si="14"/>
        <v>1038.5999999999999</v>
      </c>
      <c r="AN74" s="238"/>
      <c r="AO74" s="238"/>
    </row>
    <row r="75" spans="1:41" s="85" customFormat="1" ht="12.95" customHeight="1">
      <c r="A75" s="206">
        <v>79</v>
      </c>
      <c r="B75" s="665" t="s">
        <v>2821</v>
      </c>
      <c r="C75" s="100" t="s">
        <v>2706</v>
      </c>
      <c r="D75" s="206" t="s">
        <v>2823</v>
      </c>
      <c r="E75" s="207">
        <v>46148</v>
      </c>
      <c r="F75" s="206" t="s">
        <v>2824</v>
      </c>
      <c r="G75" s="207">
        <v>46148</v>
      </c>
      <c r="H75" s="208" t="s">
        <v>2233</v>
      </c>
      <c r="I75" s="216" t="s">
        <v>2583</v>
      </c>
      <c r="J75" s="213" t="str">
        <f>IF($C75="","",INDEX(POA_GC_2025!$O:$O,MATCH($C75,POA_GC_2025!$A:$A,0)))</f>
        <v>SIN PROYECTO</v>
      </c>
      <c r="K75" s="214" t="str">
        <f>IF($C75="","",INDEX(POA_GC_2025!$V:$V,MATCH($C75,POA_GC_2025!A:A,0)))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L75" s="214" t="str">
        <f>IF($C75="","",INDEX(POA_GC_2025!W:W,MATCH($C75,POA_GC_2025!$A:$A,0)))</f>
        <v>PUBLICACIONES, INFORMES, PRODUCCION DEL HOSPITAL Y TODO LO REFERENTE A HECHOS TRASCENDENTALES DE LA INSTITUCION, PARA CONOCIMIENTO DE LA POBLACION</v>
      </c>
      <c r="M75" s="215" t="str">
        <f>IF($C75="","",INDEX(POA_GC_2025!C:C,MATCH($C75,POA_GC_2025!$A:$A,0)))</f>
        <v>ADQUISICION DE  EDICION, IMPRESION, REPRODUCCION, PUBLICACION,SUSCRIPCION, FOTOCOPIADO, TRADUCCION, EMPASTADO, ENMARCACION, SERIGRAFIA, FOTOGRAFIA, CARNETIZACION, FILMACION E IMÁGENES SATELITALES</v>
      </c>
      <c r="N75" s="215" t="str">
        <f>IF($C75="","",INDEX(POA_GC_2025!$D:$D,MATCH($C75,POA_GC_2025!$A:$A,0)))</f>
        <v>1333</v>
      </c>
      <c r="O75" s="215" t="str">
        <f>IF($C75="","",INDEX(POA_GC_2025!$E:$E,MATCH($C75,POA_GC_2025!$A:$A,0)))</f>
        <v>90</v>
      </c>
      <c r="P75" s="215" t="str">
        <f>IF($C75="","",INDEX(POA_GC_2025!$F:$F,MATCH($C75,POA_GC_2025!$A:$A,0)))</f>
        <v>000</v>
      </c>
      <c r="Q75" s="215" t="str">
        <f>IF($C75="","",INDEX(POA_GC_2025!$G:$G,MATCH($C75,POA_GC_2025!$A:$A,0)))</f>
        <v>004</v>
      </c>
      <c r="R75" s="215" t="str">
        <f t="shared" si="12"/>
        <v>PUBLICACIONES, INFORMES, PRODUCCION DEL HOSPITAL Y TODO LO REFERENTE A HECHOS TRASCENDENTALES DE LA INSTITUCION, PARA CONOCIMIENTO DE LA POBLACION</v>
      </c>
      <c r="S75" s="215">
        <f>IF($C75="","",INDEX(POA_GC_2025!$H:$H,MATCH($C75,POA_GC_2025!$A:$A,0)))</f>
        <v>530204</v>
      </c>
      <c r="T75" s="215" t="str">
        <f>IF($C75="","",INDEX(POA_GC_2025!$I:$I,MATCH($C75,POA_GC_2025!$A:$A,0)))</f>
        <v>1303</v>
      </c>
      <c r="U75" s="215" t="str">
        <f>IF($C75="","",INDEX(POA_GC_2025!$J:$J,MATCH($C75,POA_GC_2025!$A:$A,0)))</f>
        <v>001</v>
      </c>
      <c r="V75" s="215" t="str">
        <f>IF($C75="","",INDEX(POA_GC_2025!$K:$K,MATCH($C75,POA_GC_2025!$A:$A,0)))</f>
        <v>0000</v>
      </c>
      <c r="W75" s="215" t="str">
        <f>IF($C75="","",INDEX(POA_GC_2025!$L:$L,MATCH($C75,POA_GC_2025!$A:$A,0)))</f>
        <v>0000</v>
      </c>
      <c r="X75" s="223" t="str">
        <f>IF($C75="","",INDEX(POA_GC_2025!$AA:$AA,MATCH($C75,POA_GC_2025!$A:$A,0)))</f>
        <v>ARRASTRE</v>
      </c>
      <c r="Y75" s="223">
        <f>IF($C75="","",INDEX(POA_GC_2025!$BD:$BD,MATCH($C75,POA_GC_2025!$A:$A,0)))</f>
        <v>900</v>
      </c>
      <c r="Z75" s="226">
        <v>900</v>
      </c>
      <c r="AA75" s="226">
        <v>0</v>
      </c>
      <c r="AB75" s="227">
        <f t="shared" si="13"/>
        <v>900</v>
      </c>
      <c r="AC75" s="226" t="s">
        <v>2567</v>
      </c>
      <c r="AD75" s="226"/>
      <c r="AE75" s="226"/>
      <c r="AF75" s="226"/>
      <c r="AG75" s="232">
        <f>IF($C75="","",INDEX(POA_GC_2025!$FF:$FF,MATCH($C75,POA_GC_2025!$A:$A,0)))</f>
        <v>0</v>
      </c>
      <c r="AH75" s="213" t="str">
        <f>IF($C75="","",INDEX(POA_GC_2025!$Q:$Q,MATCH($C75,POA_GC_2025!$A:$A,0)))</f>
        <v>EDICIÓN IMPRESIÓN REPRODUCCIÓN PUBLICACIONES SUSCR</v>
      </c>
      <c r="AI75" s="216"/>
      <c r="AJ75" s="213" t="str">
        <f>IF($C75="","",INDEX(POA_GC_2025!$B:$B,MATCH($C75,POA_GC_2025!$A:$A,0)))</f>
        <v>HOSPITAL GENERAL DE CHONE</v>
      </c>
      <c r="AK75" s="211"/>
      <c r="AL75" s="120"/>
      <c r="AM75" s="233">
        <f t="shared" si="14"/>
        <v>900</v>
      </c>
      <c r="AN75" s="120"/>
      <c r="AO75" s="120"/>
    </row>
    <row r="76" spans="1:41" s="85" customFormat="1" ht="12.95" customHeight="1">
      <c r="A76" s="206">
        <v>80</v>
      </c>
      <c r="B76" s="665" t="s">
        <v>2822</v>
      </c>
      <c r="C76" s="100" t="s">
        <v>2704</v>
      </c>
      <c r="D76" s="206" t="s">
        <v>2823</v>
      </c>
      <c r="E76" s="207">
        <v>46148</v>
      </c>
      <c r="F76" s="206" t="s">
        <v>2824</v>
      </c>
      <c r="G76" s="207">
        <v>46148</v>
      </c>
      <c r="H76" s="208" t="s">
        <v>2233</v>
      </c>
      <c r="I76" s="216" t="s">
        <v>2829</v>
      </c>
      <c r="J76" s="213" t="str">
        <f>IF($C76="","",INDEX(POA_GC_2025!$O:$O,MATCH($C76,POA_GC_2025!$A:$A,0)))</f>
        <v>SIN PROYECTO</v>
      </c>
      <c r="K76" s="214" t="str">
        <f>IF($C76="","",INDEX(POA_GC_2025!$V:$V,MATCH($C76,POA_GC_2025!A:A,0)))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L76" s="214" t="str">
        <f>IF($C76="","",INDEX(POA_GC_2025!W:W,MATCH($C76,POA_GC_2025!$A:$A,0)))</f>
        <v>PUBLICACIONES, INFORMES, PRODUCCION DEL HOSPITAL Y TODO LO REFERENTE A HECHOS TRASCENDENTALES DE LA INSTITUCION, PARA CONOCIMIENTO DE LA POBLACION</v>
      </c>
      <c r="M76" s="215" t="str">
        <f>IF($C76="","",INDEX(POA_GC_2025!C:C,MATCH($C76,POA_GC_2025!$A:$A,0)))</f>
        <v>ADQUISICION DE  EDICION, IMPRESION, REPRODUCCION, PUBLICACION,SUSCRIPCION, FOTOCOPIADO, TRADUCCION, EMPASTADO, ENMARCACION, SERIGRAFIA, FOTOGRAFIA, CARNETIZACION, FILMACION E IMÁGENES SATELITALES</v>
      </c>
      <c r="N76" s="215" t="str">
        <f>IF($C76="","",INDEX(POA_GC_2025!$D:$D,MATCH($C76,POA_GC_2025!$A:$A,0)))</f>
        <v>1333</v>
      </c>
      <c r="O76" s="215" t="str">
        <f>IF($C76="","",INDEX(POA_GC_2025!$E:$E,MATCH($C76,POA_GC_2025!$A:$A,0)))</f>
        <v>90</v>
      </c>
      <c r="P76" s="215" t="str">
        <f>IF($C76="","",INDEX(POA_GC_2025!$F:$F,MATCH($C76,POA_GC_2025!$A:$A,0)))</f>
        <v>000</v>
      </c>
      <c r="Q76" s="215" t="str">
        <f>IF($C76="","",INDEX(POA_GC_2025!$G:$G,MATCH($C76,POA_GC_2025!$A:$A,0)))</f>
        <v>004</v>
      </c>
      <c r="R76" s="215" t="str">
        <f t="shared" si="12"/>
        <v>PUBLICACIONES, INFORMES, PRODUCCION DEL HOSPITAL Y TODO LO REFERENTE A HECHOS TRASCENDENTALES DE LA INSTITUCION, PARA CONOCIMIENTO DE LA POBLACION</v>
      </c>
      <c r="S76" s="215">
        <f>IF($C76="","",INDEX(POA_GC_2025!$H:$H,MATCH($C76,POA_GC_2025!$A:$A,0)))</f>
        <v>530204</v>
      </c>
      <c r="T76" s="215" t="str">
        <f>IF($C76="","",INDEX(POA_GC_2025!$I:$I,MATCH($C76,POA_GC_2025!$A:$A,0)))</f>
        <v>1303</v>
      </c>
      <c r="U76" s="215" t="str">
        <f>IF($C76="","",INDEX(POA_GC_2025!$J:$J,MATCH($C76,POA_GC_2025!$A:$A,0)))</f>
        <v>001</v>
      </c>
      <c r="V76" s="215" t="str">
        <f>IF($C76="","",INDEX(POA_GC_2025!$K:$K,MATCH($C76,POA_GC_2025!$A:$A,0)))</f>
        <v>0000</v>
      </c>
      <c r="W76" s="215" t="str">
        <f>IF($C76="","",INDEX(POA_GC_2025!$L:$L,MATCH($C76,POA_GC_2025!$A:$A,0)))</f>
        <v>0000</v>
      </c>
      <c r="X76" s="223" t="str">
        <f>IF($C76="","",INDEX(POA_GC_2025!$AA:$AA,MATCH($C76,POA_GC_2025!$A:$A,0)))</f>
        <v>NUEVA</v>
      </c>
      <c r="Y76" s="223">
        <f>IF($C76="","",INDEX(POA_GC_2025!$BD:$BD,MATCH($C76,POA_GC_2025!$A:$A,0)))</f>
        <v>1799.7999999999993</v>
      </c>
      <c r="Z76" s="226">
        <v>0</v>
      </c>
      <c r="AA76" s="226">
        <v>0</v>
      </c>
      <c r="AB76" s="227">
        <f t="shared" si="13"/>
        <v>0</v>
      </c>
      <c r="AC76" s="226" t="s">
        <v>2567</v>
      </c>
      <c r="AD76" s="226"/>
      <c r="AE76" s="226"/>
      <c r="AF76" s="226"/>
      <c r="AG76" s="232">
        <f>IF($C76="","",INDEX(POA_GC_2025!$FF:$FF,MATCH($C76,POA_GC_2025!$A:$A,0)))</f>
        <v>0</v>
      </c>
      <c r="AH76" s="213" t="str">
        <f>IF($C76="","",INDEX(POA_GC_2025!$Q:$Q,MATCH($C76,POA_GC_2025!$A:$A,0)))</f>
        <v>EDICIÓN IMPRESIÓN REPRODUCCIÓN PUBLICACIONES SUSCR</v>
      </c>
      <c r="AI76" s="216"/>
      <c r="AJ76" s="213" t="str">
        <f>IF($C76="","",INDEX(POA_GC_2025!$B:$B,MATCH($C76,POA_GC_2025!$A:$A,0)))</f>
        <v>HOSPITAL GENERAL DE CHONE</v>
      </c>
      <c r="AK76" s="211"/>
      <c r="AL76" s="120"/>
      <c r="AM76" s="233">
        <f t="shared" si="14"/>
        <v>0</v>
      </c>
      <c r="AN76" s="120"/>
      <c r="AO76" s="120"/>
    </row>
    <row r="77" spans="1:41" s="85" customFormat="1" ht="12.95" customHeight="1">
      <c r="A77" s="206">
        <v>81</v>
      </c>
      <c r="B77" s="665" t="s">
        <v>2851</v>
      </c>
      <c r="C77" s="100" t="s">
        <v>2669</v>
      </c>
      <c r="D77" s="206" t="s">
        <v>2852</v>
      </c>
      <c r="E77" s="207">
        <v>46155</v>
      </c>
      <c r="F77" s="206" t="s">
        <v>2854</v>
      </c>
      <c r="G77" s="207">
        <v>46155</v>
      </c>
      <c r="H77" s="208" t="s">
        <v>2233</v>
      </c>
      <c r="I77" s="216" t="s">
        <v>2853</v>
      </c>
      <c r="J77" s="213" t="str">
        <f>IF($C77="","",INDEX(POA_GC_2025!$O:$O,MATCH($C77,POA_GC_2025!$A:$A,0)))</f>
        <v>SIN PROYECTO</v>
      </c>
      <c r="K77" s="214" t="str">
        <f>IF($C77="","",INDEX(POA_GC_2025!$V:$V,MATCH($C77,POA_GC_2025!A:A,0)))</f>
        <v>PROGRAMAR, DIRIGIR, CONTROLAR LA GESTIÒN DE LOS RECURSOS ASIGNADOS A SU CARGO Y EVALUAR SU ADECUADA UTILIZACIÒN PARA PROVEER SU CARTERA DE SERVICIOS, MEDIANTE EL PLAN OPERATIVO ANUAL Y EL COMPROMISO DE GESTION EN FUNCIÒN DE RESULTADOS DE IMPACTO SOCIAL</v>
      </c>
      <c r="L77" s="214" t="str">
        <f>IF($C77="","",INDEX(POA_GC_2025!W:W,MATCH($C77,POA_GC_2025!$A:$A,0)))</f>
        <v>PLAN DE MANTENIMIENTO PREVENTIVO Y CORRECTIVO DE LOS BIENES MUEBLES, INMUEBLES, EQUIPOS DE ELECTROMEDICINA Y VEHICULOS A CARGO DEL HOSPITAL</v>
      </c>
      <c r="M77" s="215" t="str">
        <f>IF($C77="","",INDEX(POA_GC_2025!C:C,MATCH($C77,POA_GC_2025!$A:$A,0)))</f>
        <v>CONTRATACION DEL SERVICIO DE MANTENIMIENTO DE MAQUINARIAS Y EQUIPOS</v>
      </c>
      <c r="N77" s="215" t="str">
        <f>IF($C77="","",INDEX(POA_GC_2025!$D:$D,MATCH($C77,POA_GC_2025!$A:$A,0)))</f>
        <v>1333</v>
      </c>
      <c r="O77" s="215" t="str">
        <f>IF($C77="","",INDEX(POA_GC_2025!$E:$E,MATCH($C77,POA_GC_2025!$A:$A,0)))</f>
        <v>57</v>
      </c>
      <c r="P77" s="215" t="str">
        <f>IF($C77="","",INDEX(POA_GC_2025!$F:$F,MATCH($C77,POA_GC_2025!$A:$A,0)))</f>
        <v>000</v>
      </c>
      <c r="Q77" s="215" t="str">
        <f>IF($C77="","",INDEX(POA_GC_2025!$G:$G,MATCH($C77,POA_GC_2025!$A:$A,0)))</f>
        <v>002</v>
      </c>
      <c r="R77" s="215" t="str">
        <f t="shared" si="12"/>
        <v>PLAN DE MANTENIMIENTO PREVENTIVO Y CORRECTIVO DE LOS BIENES MUEBLES, INMUEBLES, EQUIPOS DE ELECTROMEDICINA Y VEHICULOS A CARGO DEL HOSPITAL</v>
      </c>
      <c r="S77" s="215">
        <f>IF($C77="","",INDEX(POA_GC_2025!$H:$H,MATCH($C77,POA_GC_2025!$A:$A,0)))</f>
        <v>530404</v>
      </c>
      <c r="T77" s="215" t="str">
        <f>IF($C77="","",INDEX(POA_GC_2025!$I:$I,MATCH($C77,POA_GC_2025!$A:$A,0)))</f>
        <v>1303</v>
      </c>
      <c r="U77" s="215" t="str">
        <f>IF($C77="","",INDEX(POA_GC_2025!$J:$J,MATCH($C77,POA_GC_2025!$A:$A,0)))</f>
        <v>001</v>
      </c>
      <c r="V77" s="215" t="str">
        <f>IF($C77="","",INDEX(POA_GC_2025!$K:$K,MATCH($C77,POA_GC_2025!$A:$A,0)))</f>
        <v>0000</v>
      </c>
      <c r="W77" s="215" t="str">
        <f>IF($C77="","",INDEX(POA_GC_2025!$L:$L,MATCH($C77,POA_GC_2025!$A:$A,0)))</f>
        <v>0000</v>
      </c>
      <c r="X77" s="223" t="str">
        <f>IF($C77="","",INDEX(POA_GC_2025!$AA:$AA,MATCH($C77,POA_GC_2025!$A:$A,0)))</f>
        <v>NUEVA</v>
      </c>
      <c r="Y77" s="223">
        <f>IF($C77="","",INDEX(POA_GC_2025!$BD:$BD,MATCH($C77,POA_GC_2025!$A:$A,0)))</f>
        <v>2160</v>
      </c>
      <c r="Z77" s="226">
        <v>2160</v>
      </c>
      <c r="AA77" s="226">
        <v>0</v>
      </c>
      <c r="AB77" s="227">
        <f t="shared" si="13"/>
        <v>2160</v>
      </c>
      <c r="AC77" s="226" t="s">
        <v>2567</v>
      </c>
      <c r="AD77" s="226"/>
      <c r="AE77" s="226"/>
      <c r="AF77" s="226"/>
      <c r="AG77" s="232">
        <f>IF($C77="","",INDEX(POA_GC_2025!$FF:$FF,MATCH($C77,POA_GC_2025!$A:$A,0)))</f>
        <v>0</v>
      </c>
      <c r="AH77" s="213" t="str">
        <f>IF($C77="","",INDEX(POA_GC_2025!$Q:$Q,MATCH($C77,POA_GC_2025!$A:$A,0)))</f>
        <v>MAQUINARIAS Y EQUIPOS (INSTALACION- MANTENIMIENTO Y REPARACIONES)</v>
      </c>
      <c r="AI77" s="216"/>
      <c r="AJ77" s="213" t="str">
        <f>IF($C77="","",INDEX(POA_GC_2025!$B:$B,MATCH($C77,POA_GC_2025!$A:$A,0)))</f>
        <v>HOSPITAL GENERAL DE CHONE</v>
      </c>
      <c r="AK77" s="211"/>
      <c r="AL77" s="120"/>
      <c r="AM77" s="233">
        <f t="shared" si="14"/>
        <v>2160</v>
      </c>
      <c r="AN77" s="120"/>
      <c r="AO77" s="120"/>
    </row>
    <row r="78" spans="1:41" s="85" customFormat="1" ht="12.95" customHeight="1">
      <c r="A78" s="206">
        <v>82</v>
      </c>
      <c r="B78" s="665" t="s">
        <v>2893</v>
      </c>
      <c r="C78" s="100" t="s">
        <v>2710</v>
      </c>
      <c r="D78" s="206" t="s">
        <v>2894</v>
      </c>
      <c r="E78" s="207">
        <v>46161</v>
      </c>
      <c r="F78" s="206" t="s">
        <v>2894</v>
      </c>
      <c r="G78" s="207">
        <v>46161</v>
      </c>
      <c r="H78" s="208" t="s">
        <v>2233</v>
      </c>
      <c r="I78" s="216" t="s">
        <v>2895</v>
      </c>
      <c r="J78" s="213" t="str">
        <f>IF($C78="","",INDEX(POA_GC_2025!$O:$O,MATCH($C78,POA_GC_2025!$A:$A,0)))</f>
        <v>SIN PROYECTO</v>
      </c>
      <c r="K78" s="214" t="str">
        <f>IF($C78="","",INDEX(POA_GC_2025!$V:$V,MATCH($C78,POA_GC_2025!A:A,0)))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L78" s="214" t="str">
        <f>IF($C78="","",INDEX(POA_GC_2025!W:W,MATCH($C78,POA_GC_2025!$A:$A,0)))</f>
        <v>SISTEMA DE INFORMACION DE SERVICIOS HOTELEROS Y GENERALES, LIMPIEZA, CARPINTERIA, ELECTRICIDAD, CONSEJERIA, ENTRE OTRAS</v>
      </c>
      <c r="M78" s="215" t="str">
        <f>IF($C78="","",INDEX(POA_GC_2025!C:C,MATCH($C78,POA_GC_2025!$A:$A,0)))</f>
        <v>ADQUISICIÓN DEL SERVICIO DE LIMPIEZA DE LAS INSTALACIONES HOSPITALARIAS</v>
      </c>
      <c r="N78" s="215" t="str">
        <f>IF($C78="","",INDEX(POA_GC_2025!$D:$D,MATCH($C78,POA_GC_2025!$A:$A,0)))</f>
        <v>1333</v>
      </c>
      <c r="O78" s="215" t="str">
        <f>IF($C78="","",INDEX(POA_GC_2025!$E:$E,MATCH($C78,POA_GC_2025!$A:$A,0)))</f>
        <v>90</v>
      </c>
      <c r="P78" s="215" t="str">
        <f>IF($C78="","",INDEX(POA_GC_2025!$F:$F,MATCH($C78,POA_GC_2025!$A:$A,0)))</f>
        <v>000</v>
      </c>
      <c r="Q78" s="215" t="str">
        <f>IF($C78="","",INDEX(POA_GC_2025!$G:$G,MATCH($C78,POA_GC_2025!$A:$A,0)))</f>
        <v>004</v>
      </c>
      <c r="R78" s="215" t="str">
        <f t="shared" si="12"/>
        <v>SISTEMA DE INFORMACION DE SERVICIOS HOTELEROS Y GENERALES, LIMPIEZA, CARPINTERIA, ELECTRICIDAD, CONSEJERIA, ENTRE OTRAS</v>
      </c>
      <c r="S78" s="215">
        <f>IF($C78="","",INDEX(POA_GC_2025!$H:$H,MATCH($C78,POA_GC_2025!$A:$A,0)))</f>
        <v>530209</v>
      </c>
      <c r="T78" s="215" t="str">
        <f>IF($C78="","",INDEX(POA_GC_2025!$I:$I,MATCH($C78,POA_GC_2025!$A:$A,0)))</f>
        <v>1303</v>
      </c>
      <c r="U78" s="215" t="str">
        <f>IF($C78="","",INDEX(POA_GC_2025!$J:$J,MATCH($C78,POA_GC_2025!$A:$A,0)))</f>
        <v>001</v>
      </c>
      <c r="V78" s="215" t="str">
        <f>IF($C78="","",INDEX(POA_GC_2025!$K:$K,MATCH($C78,POA_GC_2025!$A:$A,0)))</f>
        <v>0000</v>
      </c>
      <c r="W78" s="215" t="str">
        <f>IF($C78="","",INDEX(POA_GC_2025!$L:$L,MATCH($C78,POA_GC_2025!$A:$A,0)))</f>
        <v>0000</v>
      </c>
      <c r="X78" s="223" t="str">
        <f>IF($C78="","",INDEX(POA_GC_2025!$AA:$AA,MATCH($C78,POA_GC_2025!$A:$A,0)))</f>
        <v>NUEVA</v>
      </c>
      <c r="Y78" s="223">
        <f>IF($C78="","",INDEX(POA_GC_2025!$BD:$BD,MATCH($C78,POA_GC_2025!$A:$A,0)))</f>
        <v>238788.30999999997</v>
      </c>
      <c r="Z78" s="226">
        <v>238788.31</v>
      </c>
      <c r="AA78" s="226">
        <v>0</v>
      </c>
      <c r="AB78" s="227">
        <f t="shared" si="13"/>
        <v>238788.31</v>
      </c>
      <c r="AC78" s="226" t="s">
        <v>2567</v>
      </c>
      <c r="AD78" s="226"/>
      <c r="AE78" s="226"/>
      <c r="AF78" s="226"/>
      <c r="AG78" s="232">
        <f>IF($C78="","",INDEX(POA_GC_2025!$FF:$FF,MATCH($C78,POA_GC_2025!$A:$A,0)))</f>
        <v>0</v>
      </c>
      <c r="AH78" s="213" t="str">
        <f>IF($C78="","",INDEX(POA_GC_2025!$Q:$Q,MATCH($C78,POA_GC_2025!$A:$A,0)))</f>
        <v>SERVICIOS DE ASEO LAVADO DE VESTIMENTA DE TRABAJO</v>
      </c>
      <c r="AI78" s="216"/>
      <c r="AJ78" s="213" t="str">
        <f>IF($C78="","",INDEX(POA_GC_2025!$B:$B,MATCH($C78,POA_GC_2025!$A:$A,0)))</f>
        <v>HOSPITAL GENERAL DE CHONE</v>
      </c>
      <c r="AK78" s="211"/>
      <c r="AL78" s="120"/>
      <c r="AM78" s="233">
        <f t="shared" si="14"/>
        <v>238788.31</v>
      </c>
      <c r="AN78" s="211"/>
      <c r="AO78" s="120"/>
    </row>
    <row r="79" spans="1:41" s="85" customFormat="1" ht="12.95" customHeight="1">
      <c r="A79" s="206">
        <v>83</v>
      </c>
      <c r="B79" s="665" t="s">
        <v>2897</v>
      </c>
      <c r="C79" s="100" t="s">
        <v>2707</v>
      </c>
      <c r="D79" s="206" t="s">
        <v>2898</v>
      </c>
      <c r="E79" s="207">
        <v>46163</v>
      </c>
      <c r="F79" s="206" t="s">
        <v>2898</v>
      </c>
      <c r="G79" s="207">
        <v>46163</v>
      </c>
      <c r="H79" s="208" t="s">
        <v>2233</v>
      </c>
      <c r="I79" s="216" t="s">
        <v>2542</v>
      </c>
      <c r="J79" s="213" t="str">
        <f>IF($C79="","",INDEX(POA_GC_2025!$O:$O,MATCH($C79,POA_GC_2025!$A:$A,0)))</f>
        <v>SIN PROYECTO</v>
      </c>
      <c r="K79" s="214" t="str">
        <f>IF($C79="","",INDEX(POA_GC_2025!$V:$V,MATCH($C79,POA_GC_2025!A:A,0)))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PUBLCA</v>
      </c>
      <c r="L79" s="214" t="str">
        <f>IF($C79="","",INDEX(POA_GC_2025!W:W,MATCH($C79,POA_GC_2025!$A:$A,0)))</f>
        <v>SISTEMA DE INFORMACION DE SERVICIOS HOTELEROS Y GENERALES, LIMPIEZA, CARPINTERIA, ELECTRICIDAD, CONSEJERIA, ENTRE OTRAS</v>
      </c>
      <c r="M79" s="215" t="str">
        <f>IF($C79="","",INDEX(POA_GC_2025!C:C,MATCH($C79,POA_GC_2025!$A:$A,0)))</f>
        <v>ADQUISICION DEL SERVICIO DE  SEGURIDAD Y VIGILANCIA</v>
      </c>
      <c r="N79" s="215" t="str">
        <f>IF($C79="","",INDEX(POA_GC_2025!$D:$D,MATCH($C79,POA_GC_2025!$A:$A,0)))</f>
        <v>1333</v>
      </c>
      <c r="O79" s="215" t="str">
        <f>IF($C79="","",INDEX(POA_GC_2025!$E:$E,MATCH($C79,POA_GC_2025!$A:$A,0)))</f>
        <v>90</v>
      </c>
      <c r="P79" s="215" t="str">
        <f>IF($C79="","",INDEX(POA_GC_2025!$F:$F,MATCH($C79,POA_GC_2025!$A:$A,0)))</f>
        <v>000</v>
      </c>
      <c r="Q79" s="215" t="str">
        <f>IF($C79="","",INDEX(POA_GC_2025!$G:$G,MATCH($C79,POA_GC_2025!$A:$A,0)))</f>
        <v>004</v>
      </c>
      <c r="R79" s="215" t="str">
        <f t="shared" si="12"/>
        <v>SISTEMA DE INFORMACION DE SERVICIOS HOTELEROS Y GENERALES, LIMPIEZA, CARPINTERIA, ELECTRICIDAD, CONSEJERIA, ENTRE OTRAS</v>
      </c>
      <c r="S79" s="215">
        <f>IF($C79="","",INDEX(POA_GC_2025!$H:$H,MATCH($C79,POA_GC_2025!$A:$A,0)))</f>
        <v>530208</v>
      </c>
      <c r="T79" s="215" t="str">
        <f>IF($C79="","",INDEX(POA_GC_2025!$I:$I,MATCH($C79,POA_GC_2025!$A:$A,0)))</f>
        <v>1303</v>
      </c>
      <c r="U79" s="215" t="str">
        <f>IF($C79="","",INDEX(POA_GC_2025!$J:$J,MATCH($C79,POA_GC_2025!$A:$A,0)))</f>
        <v>001</v>
      </c>
      <c r="V79" s="215" t="str">
        <f>IF($C79="","",INDEX(POA_GC_2025!$K:$K,MATCH($C79,POA_GC_2025!$A:$A,0)))</f>
        <v>0000</v>
      </c>
      <c r="W79" s="215" t="str">
        <f>IF($C79="","",INDEX(POA_GC_2025!$L:$L,MATCH($C79,POA_GC_2025!$A:$A,0)))</f>
        <v>0000</v>
      </c>
      <c r="X79" s="223" t="str">
        <f>IF($C79="","",INDEX(POA_GC_2025!$AA:$AA,MATCH($C79,POA_GC_2025!$A:$A,0)))</f>
        <v>NUEVA</v>
      </c>
      <c r="Y79" s="223">
        <f>IF($C79="","",INDEX(POA_GC_2025!$BD:$BD,MATCH($C79,POA_GC_2025!$A:$A,0)))</f>
        <v>26928.299999999988</v>
      </c>
      <c r="Z79" s="226">
        <v>11898.53</v>
      </c>
      <c r="AA79" s="226">
        <v>0</v>
      </c>
      <c r="AB79" s="227">
        <f t="shared" si="13"/>
        <v>11898.53</v>
      </c>
      <c r="AC79" s="226" t="s">
        <v>2567</v>
      </c>
      <c r="AD79" s="226"/>
      <c r="AE79" s="226"/>
      <c r="AF79" s="226"/>
      <c r="AG79" s="232">
        <f>IF($C79="","",INDEX(POA_GC_2025!$FF:$FF,MATCH($C79,POA_GC_2025!$A:$A,0)))</f>
        <v>0</v>
      </c>
      <c r="AH79" s="213" t="str">
        <f>IF($C79="","",INDEX(POA_GC_2025!$Q:$Q,MATCH($C79,POA_GC_2025!$A:$A,0)))</f>
        <v>SERVICIO DE SEGURIDAD Y VIGILANCIA</v>
      </c>
      <c r="AI79" s="216"/>
      <c r="AJ79" s="213" t="str">
        <f>IF($C79="","",INDEX(POA_GC_2025!$B:$B,MATCH($C79,POA_GC_2025!$A:$A,0)))</f>
        <v>HOSPITAL GENERAL DE CHONE</v>
      </c>
      <c r="AK79" s="211"/>
      <c r="AL79" s="120"/>
      <c r="AM79" s="233">
        <f t="shared" si="14"/>
        <v>11898.53</v>
      </c>
      <c r="AN79" s="120"/>
      <c r="AO79" s="120"/>
    </row>
    <row r="80" spans="1:41" s="193" customFormat="1" ht="12.95" customHeight="1">
      <c r="A80" s="206">
        <v>84</v>
      </c>
      <c r="B80" s="665" t="s">
        <v>2899</v>
      </c>
      <c r="C80" s="100" t="s">
        <v>2708</v>
      </c>
      <c r="D80" s="206" t="s">
        <v>2900</v>
      </c>
      <c r="E80" s="207">
        <v>46163</v>
      </c>
      <c r="F80" s="206" t="s">
        <v>2900</v>
      </c>
      <c r="G80" s="207">
        <v>46163</v>
      </c>
      <c r="H80" s="208" t="s">
        <v>2233</v>
      </c>
      <c r="I80" s="216" t="s">
        <v>2599</v>
      </c>
      <c r="J80" s="213" t="str">
        <f>IF($C80="","",INDEX(POA_GC_2025!$O:$O,MATCH($C80,POA_GC_2025!$A:$A,0)))</f>
        <v>SIN PROYECTO</v>
      </c>
      <c r="K80" s="214" t="str">
        <f>IF($C80="","",INDEX(POA_GC_2025!$V:$V,MATCH($C80,POA_GC_2025!A:A,0)))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L80" s="214" t="str">
        <f>IF($C80="","",INDEX(POA_GC_2025!W:W,MATCH($C80,POA_GC_2025!$A:$A,0)))</f>
        <v>SISTEMA DE INFORMACION DE SERVICIOS HOTELEROS Y GENERALES, LIMPIEZA, CARPINTERIA, ELECTRICIDAD, CONSEJERIA, ENTRE OTRAS</v>
      </c>
      <c r="M80" s="215" t="str">
        <f>IF($C80="","",INDEX(POA_GC_2025!C:C,MATCH($C80,POA_GC_2025!$A:$A,0)))</f>
        <v>ADQUISICION DEL SERVICIO DE  SEGURIDAD Y VIGILANCIA</v>
      </c>
      <c r="N80" s="215" t="str">
        <f>IF($C80="","",INDEX(POA_GC_2025!$D:$D,MATCH($C80,POA_GC_2025!$A:$A,0)))</f>
        <v>1333</v>
      </c>
      <c r="O80" s="215" t="str">
        <f>IF($C80="","",INDEX(POA_GC_2025!$E:$E,MATCH($C80,POA_GC_2025!$A:$A,0)))</f>
        <v>90</v>
      </c>
      <c r="P80" s="215" t="str">
        <f>IF($C80="","",INDEX(POA_GC_2025!$F:$F,MATCH($C80,POA_GC_2025!$A:$A,0)))</f>
        <v>000</v>
      </c>
      <c r="Q80" s="215" t="str">
        <f>IF($C80="","",INDEX(POA_GC_2025!$G:$G,MATCH($C80,POA_GC_2025!$A:$A,0)))</f>
        <v>004</v>
      </c>
      <c r="R80" s="215" t="str">
        <f t="shared" si="12"/>
        <v>SISTEMA DE INFORMACION DE SERVICIOS HOTELEROS Y GENERALES, LIMPIEZA, CARPINTERIA, ELECTRICIDAD, CONSEJERIA, ENTRE OTRAS</v>
      </c>
      <c r="S80" s="215">
        <f>IF($C80="","",INDEX(POA_GC_2025!$H:$H,MATCH($C80,POA_GC_2025!$A:$A,0)))</f>
        <v>530208</v>
      </c>
      <c r="T80" s="215" t="str">
        <f>IF($C80="","",INDEX(POA_GC_2025!$I:$I,MATCH($C80,POA_GC_2025!$A:$A,0)))</f>
        <v>1303</v>
      </c>
      <c r="U80" s="215" t="str">
        <f>IF($C80="","",INDEX(POA_GC_2025!$J:$J,MATCH($C80,POA_GC_2025!$A:$A,0)))</f>
        <v>001</v>
      </c>
      <c r="V80" s="215" t="str">
        <f>IF($C80="","",INDEX(POA_GC_2025!$K:$K,MATCH($C80,POA_GC_2025!$A:$A,0)))</f>
        <v>0000</v>
      </c>
      <c r="W80" s="215" t="str">
        <f>IF($C80="","",INDEX(POA_GC_2025!$L:$L,MATCH($C80,POA_GC_2025!$A:$A,0)))</f>
        <v>0000</v>
      </c>
      <c r="X80" s="223" t="str">
        <f>IF($C80="","",INDEX(POA_GC_2025!$AA:$AA,MATCH($C80,POA_GC_2025!$A:$A,0)))</f>
        <v>ARRASTRE</v>
      </c>
      <c r="Y80" s="223">
        <f>IF($C80="","",INDEX(POA_GC_2025!$BD:$BD,MATCH($C80,POA_GC_2025!$A:$A,0)))</f>
        <v>163181.40000000002</v>
      </c>
      <c r="Z80" s="226">
        <v>115314.86</v>
      </c>
      <c r="AA80" s="226">
        <v>0</v>
      </c>
      <c r="AB80" s="227">
        <f t="shared" si="13"/>
        <v>115314.86</v>
      </c>
      <c r="AC80" s="226" t="s">
        <v>2567</v>
      </c>
      <c r="AD80" s="226"/>
      <c r="AE80" s="226"/>
      <c r="AF80" s="226"/>
      <c r="AG80" s="232">
        <f>IF($C80="","",INDEX(POA_GC_2025!$FF:$FF,MATCH($C80,POA_GC_2025!$A:$A,0)))</f>
        <v>0</v>
      </c>
      <c r="AH80" s="213" t="str">
        <f>IF($C80="","",INDEX(POA_GC_2025!$Q:$Q,MATCH($C80,POA_GC_2025!$A:$A,0)))</f>
        <v>SERVICIO DE SEGURIDAD Y VIGILANCIA</v>
      </c>
      <c r="AI80" s="216"/>
      <c r="AJ80" s="213" t="str">
        <f>IF($C80="","",INDEX(POA_GC_2025!$B:$B,MATCH($C80,POA_GC_2025!$A:$A,0)))</f>
        <v>HOSPITAL GENERAL DE CHONE</v>
      </c>
      <c r="AK80" s="211"/>
      <c r="AL80" s="120"/>
      <c r="AM80" s="233">
        <f t="shared" si="14"/>
        <v>115314.86</v>
      </c>
      <c r="AN80" s="238"/>
      <c r="AO80" s="238"/>
    </row>
    <row r="81" spans="1:41" s="85" customFormat="1" ht="12.95" customHeight="1">
      <c r="A81" s="206">
        <v>85</v>
      </c>
      <c r="B81" s="665" t="s">
        <v>2901</v>
      </c>
      <c r="C81" s="100" t="s">
        <v>2707</v>
      </c>
      <c r="D81" s="206" t="s">
        <v>2902</v>
      </c>
      <c r="E81" s="207">
        <v>46164</v>
      </c>
      <c r="F81" s="206" t="s">
        <v>2902</v>
      </c>
      <c r="G81" s="207">
        <v>46164</v>
      </c>
      <c r="H81" s="208" t="s">
        <v>2233</v>
      </c>
      <c r="I81" s="216" t="s">
        <v>2542</v>
      </c>
      <c r="J81" s="213" t="str">
        <f>IF($C81="","",INDEX(POA_GC_2025!$O:$O,MATCH($C81,POA_GC_2025!$A:$A,0)))</f>
        <v>SIN PROYECTO</v>
      </c>
      <c r="K81" s="214" t="str">
        <f>IF($C81="","",INDEX(POA_GC_2025!$V:$V,MATCH($C81,POA_GC_2025!A:A,0)))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PUBLCA</v>
      </c>
      <c r="L81" s="214" t="str">
        <f>IF($C81="","",INDEX(POA_GC_2025!W:W,MATCH($C81,POA_GC_2025!$A:$A,0)))</f>
        <v>SISTEMA DE INFORMACION DE SERVICIOS HOTELEROS Y GENERALES, LIMPIEZA, CARPINTERIA, ELECTRICIDAD, CONSEJERIA, ENTRE OTRAS</v>
      </c>
      <c r="M81" s="215" t="str">
        <f>IF($C81="","",INDEX(POA_GC_2025!C:C,MATCH($C81,POA_GC_2025!$A:$A,0)))</f>
        <v>ADQUISICION DEL SERVICIO DE  SEGURIDAD Y VIGILANCIA</v>
      </c>
      <c r="N81" s="215" t="str">
        <f>IF($C81="","",INDEX(POA_GC_2025!$D:$D,MATCH($C81,POA_GC_2025!$A:$A,0)))</f>
        <v>1333</v>
      </c>
      <c r="O81" s="215" t="str">
        <f>IF($C81="","",INDEX(POA_GC_2025!$E:$E,MATCH($C81,POA_GC_2025!$A:$A,0)))</f>
        <v>90</v>
      </c>
      <c r="P81" s="215" t="str">
        <f>IF($C81="","",INDEX(POA_GC_2025!$F:$F,MATCH($C81,POA_GC_2025!$A:$A,0)))</f>
        <v>000</v>
      </c>
      <c r="Q81" s="215" t="str">
        <f>IF($C81="","",INDEX(POA_GC_2025!$G:$G,MATCH($C81,POA_GC_2025!$A:$A,0)))</f>
        <v>004</v>
      </c>
      <c r="R81" s="215" t="str">
        <f t="shared" si="12"/>
        <v>SISTEMA DE INFORMACION DE SERVICIOS HOTELEROS Y GENERALES, LIMPIEZA, CARPINTERIA, ELECTRICIDAD, CONSEJERIA, ENTRE OTRAS</v>
      </c>
      <c r="S81" s="215">
        <f>IF($C81="","",INDEX(POA_GC_2025!$H:$H,MATCH($C81,POA_GC_2025!$A:$A,0)))</f>
        <v>530208</v>
      </c>
      <c r="T81" s="215" t="str">
        <f>IF($C81="","",INDEX(POA_GC_2025!$I:$I,MATCH($C81,POA_GC_2025!$A:$A,0)))</f>
        <v>1303</v>
      </c>
      <c r="U81" s="215" t="str">
        <f>IF($C81="","",INDEX(POA_GC_2025!$J:$J,MATCH($C81,POA_GC_2025!$A:$A,0)))</f>
        <v>001</v>
      </c>
      <c r="V81" s="215" t="str">
        <f>IF($C81="","",INDEX(POA_GC_2025!$K:$K,MATCH($C81,POA_GC_2025!$A:$A,0)))</f>
        <v>0000</v>
      </c>
      <c r="W81" s="215" t="str">
        <f>IF($C81="","",INDEX(POA_GC_2025!$L:$L,MATCH($C81,POA_GC_2025!$A:$A,0)))</f>
        <v>0000</v>
      </c>
      <c r="X81" s="223" t="str">
        <f>IF($C81="","",INDEX(POA_GC_2025!$AA:$AA,MATCH($C81,POA_GC_2025!$A:$A,0)))</f>
        <v>NUEVA</v>
      </c>
      <c r="Y81" s="223">
        <f>IF($C81="","",INDEX(POA_GC_2025!$BD:$BD,MATCH($C81,POA_GC_2025!$A:$A,0)))</f>
        <v>26928.299999999988</v>
      </c>
      <c r="Z81" s="226">
        <v>15029.72</v>
      </c>
      <c r="AA81" s="226">
        <v>0</v>
      </c>
      <c r="AB81" s="227">
        <f t="shared" si="13"/>
        <v>15029.72</v>
      </c>
      <c r="AC81" s="226" t="s">
        <v>2567</v>
      </c>
      <c r="AD81" s="226"/>
      <c r="AE81" s="226"/>
      <c r="AF81" s="226"/>
      <c r="AG81" s="232">
        <f>IF($C81="","",INDEX(POA_GC_2025!$FF:$FF,MATCH($C81,POA_GC_2025!$A:$A,0)))</f>
        <v>0</v>
      </c>
      <c r="AH81" s="213" t="str">
        <f>IF($C81="","",INDEX(POA_GC_2025!$Q:$Q,MATCH($C81,POA_GC_2025!$A:$A,0)))</f>
        <v>SERVICIO DE SEGURIDAD Y VIGILANCIA</v>
      </c>
      <c r="AI81" s="216"/>
      <c r="AJ81" s="213" t="str">
        <f>IF($C81="","",INDEX(POA_GC_2025!$B:$B,MATCH($C81,POA_GC_2025!$A:$A,0)))</f>
        <v>HOSPITAL GENERAL DE CHONE</v>
      </c>
      <c r="AK81" s="211"/>
      <c r="AL81" s="120"/>
      <c r="AM81" s="233">
        <f t="shared" si="14"/>
        <v>15029.72</v>
      </c>
      <c r="AN81" s="120"/>
      <c r="AO81" s="120"/>
    </row>
    <row r="82" spans="1:41" s="193" customFormat="1" ht="12.95" customHeight="1">
      <c r="A82" s="206">
        <v>86</v>
      </c>
      <c r="B82" s="665" t="s">
        <v>2904</v>
      </c>
      <c r="C82" s="100" t="s">
        <v>2757</v>
      </c>
      <c r="D82" s="206" t="s">
        <v>2906</v>
      </c>
      <c r="E82" s="207">
        <v>46164</v>
      </c>
      <c r="F82" s="206" t="s">
        <v>2907</v>
      </c>
      <c r="G82" s="207">
        <v>46164</v>
      </c>
      <c r="H82" s="208" t="s">
        <v>2233</v>
      </c>
      <c r="I82" s="216" t="s">
        <v>2905</v>
      </c>
      <c r="J82" s="213" t="str">
        <f>IF($C82="","",INDEX(POA_GC_2025!$O:$O,MATCH($C82,POA_GC_2025!$A:$A,0)))</f>
        <v>SIN PROYECTO</v>
      </c>
      <c r="K82" s="214" t="str">
        <f>IF($C82="","",INDEX(POA_GC_2025!$V:$V,MATCH($C82,POA_GC_2025!A:A,0)))</f>
        <v>APROBAR Y GARANTIZAR LA EJECUCION DEL PLAN ANUAL DE COMPRAS DE INSUMOS MEDICOS, MEDICAMENTOS, EQUIPAMIENTO DEL HOSPITAL, ACTIVOS FIJOS EN GENERAL, CONSTRUCCIONES, INVERSIONES Y DEMAS SUMINISTROS ASEGURANDO EL CUMPLIMIENTO DE LA LEY ORGANICA DEL SISTEMA NACIONAL</v>
      </c>
      <c r="L82" s="214" t="str">
        <f>IF($C82="","",INDEX(POA_GC_2025!W:W,MATCH($C82,POA_GC_2025!$A:$A,0)))</f>
        <v>ACTA DE ENTREGA RECEPCION DE DISPOSITIVOS MEDICOS DE USO GENERAL ADQUIRIDOS, COMPROBANDO SUS CANTIDADES, CALIDAD Y CARACTERISTICAS DE ACUERDO A LO SOLICITADO</v>
      </c>
      <c r="M82" s="215" t="str">
        <f>IF($C82="","",INDEX(POA_GC_2025!C:C,MATCH($C82,POA_GC_2025!$A:$A,0)))</f>
        <v>ADQUISICION DE DISPOSITIVOS MEDICOS DE USO GENERAL</v>
      </c>
      <c r="N82" s="215" t="str">
        <f>IF($C82="","",INDEX(POA_GC_2025!$D:$D,MATCH($C82,POA_GC_2025!$A:$A,0)))</f>
        <v>1333</v>
      </c>
      <c r="O82" s="215" t="str">
        <f>IF($C82="","",INDEX(POA_GC_2025!$E:$E,MATCH($C82,POA_GC_2025!$A:$A,0)))</f>
        <v>90</v>
      </c>
      <c r="P82" s="215" t="str">
        <f>IF($C82="","",INDEX(POA_GC_2025!$F:$F,MATCH($C82,POA_GC_2025!$A:$A,0)))</f>
        <v>000</v>
      </c>
      <c r="Q82" s="215" t="str">
        <f>IF($C82="","",INDEX(POA_GC_2025!$G:$G,MATCH($C82,POA_GC_2025!$A:$A,0)))</f>
        <v>004</v>
      </c>
      <c r="R82" s="215" t="str">
        <f t="shared" si="12"/>
        <v>ACTA DE ENTREGA RECEPCION DE DISPOSITIVOS MEDICOS DE USO GENERAL ADQUIRIDOS, COMPROBANDO SUS CANTIDADES, CALIDAD Y CARACTERISTICAS DE ACUERDO A LO SOLICITADO</v>
      </c>
      <c r="S82" s="215">
        <f>IF($C82="","",INDEX(POA_GC_2025!$H:$H,MATCH($C82,POA_GC_2025!$A:$A,0)))</f>
        <v>530826</v>
      </c>
      <c r="T82" s="215" t="str">
        <f>IF($C82="","",INDEX(POA_GC_2025!$I:$I,MATCH($C82,POA_GC_2025!$A:$A,0)))</f>
        <v>1303</v>
      </c>
      <c r="U82" s="215" t="str">
        <f>IF($C82="","",INDEX(POA_GC_2025!$J:$J,MATCH($C82,POA_GC_2025!$A:$A,0)))</f>
        <v>001</v>
      </c>
      <c r="V82" s="215" t="str">
        <f>IF($C82="","",INDEX(POA_GC_2025!$K:$K,MATCH($C82,POA_GC_2025!$A:$A,0)))</f>
        <v>0000</v>
      </c>
      <c r="W82" s="215" t="str">
        <f>IF($C82="","",INDEX(POA_GC_2025!$L:$L,MATCH($C82,POA_GC_2025!$A:$A,0)))</f>
        <v>0000</v>
      </c>
      <c r="X82" s="223" t="str">
        <f>IF($C82="","",INDEX(POA_GC_2025!$AA:$AA,MATCH($C82,POA_GC_2025!$A:$A,0)))</f>
        <v>NUEVA</v>
      </c>
      <c r="Y82" s="223">
        <f>IF($C82="","",INDEX(POA_GC_2025!$BD:$BD,MATCH($C82,POA_GC_2025!$A:$A,0)))</f>
        <v>21537.89</v>
      </c>
      <c r="Z82" s="226">
        <v>21201.74</v>
      </c>
      <c r="AA82" s="226">
        <v>0</v>
      </c>
      <c r="AB82" s="227">
        <f t="shared" si="13"/>
        <v>21201.74</v>
      </c>
      <c r="AC82" s="226" t="s">
        <v>2567</v>
      </c>
      <c r="AD82" s="226"/>
      <c r="AE82" s="226"/>
      <c r="AF82" s="226"/>
      <c r="AG82" s="232">
        <f>IF($C82="","",INDEX(POA_GC_2025!$FF:$FF,MATCH($C82,POA_GC_2025!$A:$A,0)))</f>
        <v>0</v>
      </c>
      <c r="AH82" s="213" t="str">
        <f>IF($C82="","",INDEX(POA_GC_2025!$Q:$Q,MATCH($C82,POA_GC_2025!$A:$A,0)))</f>
        <v>DISPOSITIVOS MEDICOS DE USO GENERAL</v>
      </c>
      <c r="AI82" s="216"/>
      <c r="AJ82" s="213" t="str">
        <f>IF($C82="","",INDEX(POA_GC_2025!$B:$B,MATCH($C82,POA_GC_2025!$A:$A,0)))</f>
        <v>HOSPITAL GENERAL DE CHONE</v>
      </c>
      <c r="AK82" s="211"/>
      <c r="AL82" s="120"/>
      <c r="AM82" s="233">
        <f t="shared" si="14"/>
        <v>21201.74</v>
      </c>
      <c r="AN82" s="238"/>
      <c r="AO82" s="238"/>
    </row>
    <row r="83" spans="1:41" s="193" customFormat="1" ht="12.95" customHeight="1">
      <c r="A83" s="206">
        <v>87</v>
      </c>
      <c r="B83" s="665" t="s">
        <v>2908</v>
      </c>
      <c r="C83" s="100" t="s">
        <v>2704</v>
      </c>
      <c r="D83" s="206" t="s">
        <v>2909</v>
      </c>
      <c r="E83" s="207">
        <v>46169</v>
      </c>
      <c r="F83" s="206" t="s">
        <v>2910</v>
      </c>
      <c r="G83" s="207">
        <v>46169</v>
      </c>
      <c r="H83" s="208" t="s">
        <v>2233</v>
      </c>
      <c r="I83" s="216" t="s">
        <v>2829</v>
      </c>
      <c r="J83" s="213" t="str">
        <f>IF($C83="","",INDEX(POA_GC_2025!$O:$O,MATCH($C83,POA_GC_2025!$A:$A,0)))</f>
        <v>SIN PROYECTO</v>
      </c>
      <c r="K83" s="214" t="str">
        <f>IF($C83="","",INDEX(POA_GC_2025!$V:$V,MATCH($C83,POA_GC_2025!A:A,0)))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L83" s="214" t="str">
        <f>IF($C83="","",INDEX(POA_GC_2025!W:W,MATCH($C83,POA_GC_2025!$A:$A,0)))</f>
        <v>PUBLICACIONES, INFORMES, PRODUCCION DEL HOSPITAL Y TODO LO REFERENTE A HECHOS TRASCENDENTALES DE LA INSTITUCION, PARA CONOCIMIENTO DE LA POBLACION</v>
      </c>
      <c r="M83" s="215" t="str">
        <f>IF($C83="","",INDEX(POA_GC_2025!C:C,MATCH($C83,POA_GC_2025!$A:$A,0)))</f>
        <v>ADQUISICION DE  EDICION, IMPRESION, REPRODUCCION, PUBLICACION,SUSCRIPCION, FOTOCOPIADO, TRADUCCION, EMPASTADO, ENMARCACION, SERIGRAFIA, FOTOGRAFIA, CARNETIZACION, FILMACION E IMÁGENES SATELITALES</v>
      </c>
      <c r="N83" s="215" t="str">
        <f>IF($C83="","",INDEX(POA_GC_2025!$D:$D,MATCH($C83,POA_GC_2025!$A:$A,0)))</f>
        <v>1333</v>
      </c>
      <c r="O83" s="215" t="str">
        <f>IF($C83="","",INDEX(POA_GC_2025!$E:$E,MATCH($C83,POA_GC_2025!$A:$A,0)))</f>
        <v>90</v>
      </c>
      <c r="P83" s="215" t="str">
        <f>IF($C83="","",INDEX(POA_GC_2025!$F:$F,MATCH($C83,POA_GC_2025!$A:$A,0)))</f>
        <v>000</v>
      </c>
      <c r="Q83" s="215" t="str">
        <f>IF($C83="","",INDEX(POA_GC_2025!$G:$G,MATCH($C83,POA_GC_2025!$A:$A,0)))</f>
        <v>004</v>
      </c>
      <c r="R83" s="215" t="str">
        <f t="shared" si="12"/>
        <v>PUBLICACIONES, INFORMES, PRODUCCION DEL HOSPITAL Y TODO LO REFERENTE A HECHOS TRASCENDENTALES DE LA INSTITUCION, PARA CONOCIMIENTO DE LA POBLACION</v>
      </c>
      <c r="S83" s="215">
        <f>IF($C83="","",INDEX(POA_GC_2025!$H:$H,MATCH($C83,POA_GC_2025!$A:$A,0)))</f>
        <v>530204</v>
      </c>
      <c r="T83" s="215" t="str">
        <f>IF($C83="","",INDEX(POA_GC_2025!$I:$I,MATCH($C83,POA_GC_2025!$A:$A,0)))</f>
        <v>1303</v>
      </c>
      <c r="U83" s="215" t="str">
        <f>IF($C83="","",INDEX(POA_GC_2025!$J:$J,MATCH($C83,POA_GC_2025!$A:$A,0)))</f>
        <v>001</v>
      </c>
      <c r="V83" s="215" t="str">
        <f>IF($C83="","",INDEX(POA_GC_2025!$K:$K,MATCH($C83,POA_GC_2025!$A:$A,0)))</f>
        <v>0000</v>
      </c>
      <c r="W83" s="215" t="str">
        <f>IF($C83="","",INDEX(POA_GC_2025!$L:$L,MATCH($C83,POA_GC_2025!$A:$A,0)))</f>
        <v>0000</v>
      </c>
      <c r="X83" s="223" t="str">
        <f>IF($C83="","",INDEX(POA_GC_2025!$AA:$AA,MATCH($C83,POA_GC_2025!$A:$A,0)))</f>
        <v>NUEVA</v>
      </c>
      <c r="Y83" s="223">
        <f>IF($C83="","",INDEX(POA_GC_2025!$BD:$BD,MATCH($C83,POA_GC_2025!$A:$A,0)))</f>
        <v>1799.7999999999993</v>
      </c>
      <c r="Z83" s="226">
        <v>1674</v>
      </c>
      <c r="AA83" s="226">
        <v>0</v>
      </c>
      <c r="AB83" s="227">
        <f t="shared" si="13"/>
        <v>1674</v>
      </c>
      <c r="AC83" s="226" t="s">
        <v>2567</v>
      </c>
      <c r="AD83" s="226"/>
      <c r="AE83" s="226"/>
      <c r="AF83" s="226"/>
      <c r="AG83" s="232">
        <f>IF($C83="","",INDEX(POA_GC_2025!$FF:$FF,MATCH($C83,POA_GC_2025!$A:$A,0)))</f>
        <v>0</v>
      </c>
      <c r="AH83" s="213" t="str">
        <f>IF($C83="","",INDEX(POA_GC_2025!$Q:$Q,MATCH($C83,POA_GC_2025!$A:$A,0)))</f>
        <v>EDICIÓN IMPRESIÓN REPRODUCCIÓN PUBLICACIONES SUSCR</v>
      </c>
      <c r="AI83" s="216"/>
      <c r="AJ83" s="213" t="str">
        <f>IF($C83="","",INDEX(POA_GC_2025!$B:$B,MATCH($C83,POA_GC_2025!$A:$A,0)))</f>
        <v>HOSPITAL GENERAL DE CHONE</v>
      </c>
      <c r="AK83" s="211"/>
      <c r="AL83" s="238"/>
      <c r="AM83" s="233">
        <f t="shared" si="14"/>
        <v>1674</v>
      </c>
      <c r="AN83" s="238"/>
      <c r="AO83" s="238"/>
    </row>
    <row r="84" spans="1:41" s="193" customFormat="1" ht="12.95" customHeight="1" thickBot="1">
      <c r="A84" s="206">
        <v>88</v>
      </c>
      <c r="B84" s="665" t="s">
        <v>2913</v>
      </c>
      <c r="C84" s="100" t="s">
        <v>2731</v>
      </c>
      <c r="D84" s="206" t="s">
        <v>2911</v>
      </c>
      <c r="E84" s="207">
        <v>46170</v>
      </c>
      <c r="F84" s="206" t="s">
        <v>2911</v>
      </c>
      <c r="G84" s="207">
        <v>46170</v>
      </c>
      <c r="H84" s="208" t="s">
        <v>2233</v>
      </c>
      <c r="I84" s="251" t="s">
        <v>2550</v>
      </c>
      <c r="J84" s="213" t="str">
        <f>IF($C84="","",INDEX(POA_GC_2025!$O:$O,MATCH($C84,POA_GC_2025!$A:$A,0)))</f>
        <v>SIN PROYECTO</v>
      </c>
      <c r="K84" s="214" t="str">
        <f>IF($C84="","",INDEX(POA_GC_2025!$V:$V,MATCH($C84,POA_GC_2025!A:A,0)))</f>
        <v>APROBAR Y GARANTIZAR LA EJECUCION DEL PLAN ANUAL DE COMPRAS DE INSUMOS MEDICOS, MEDICAMENTOS, EQUIPAMIENTO DEL HOSPITAL, ACTIVOS FIJOS EN GENERAL, CONSTRUCCIONES, INVERSIONES Y DEMAS SUMINISTROS ASEGURANDO EL CUMPLIMIENTO DE LA LEY ORGANICA DEL SISTEMA NACIONAL DE CONTRATACION PUBLICA</v>
      </c>
      <c r="L84" s="214" t="str">
        <f>IF($C84="","",INDEX(POA_GC_2025!W:W,MATCH($C84,POA_GC_2025!$A:$A,0)))</f>
        <v>INFORME  DE INGRESOS Y EGRESOS DE SUMINISTROS Y MATERIALES</v>
      </c>
      <c r="M84" s="215" t="str">
        <f>IF($C84="","",INDEX(POA_GC_2025!C:C,MATCH($C84,POA_GC_2025!$A:$A,0)))</f>
        <v>ADQUISICION DE MATERIALES DE ASEO</v>
      </c>
      <c r="N84" s="215" t="str">
        <f>IF($C84="","",INDEX(POA_GC_2025!$D:$D,MATCH($C84,POA_GC_2025!$A:$A,0)))</f>
        <v>1333</v>
      </c>
      <c r="O84" s="215" t="str">
        <f>IF($C84="","",INDEX(POA_GC_2025!$E:$E,MATCH($C84,POA_GC_2025!$A:$A,0)))</f>
        <v>90</v>
      </c>
      <c r="P84" s="215" t="str">
        <f>IF($C84="","",INDEX(POA_GC_2025!$F:$F,MATCH($C84,POA_GC_2025!$A:$A,0)))</f>
        <v>000</v>
      </c>
      <c r="Q84" s="215" t="str">
        <f>IF($C84="","",INDEX(POA_GC_2025!$G:$G,MATCH($C84,POA_GC_2025!$A:$A,0)))</f>
        <v>004</v>
      </c>
      <c r="R84" s="215" t="str">
        <f t="shared" si="12"/>
        <v>INFORME  DE INGRESOS Y EGRESOS DE SUMINISTROS Y MATERIALES</v>
      </c>
      <c r="S84" s="215">
        <f>IF($C84="","",INDEX(POA_GC_2025!$H:$H,MATCH($C84,POA_GC_2025!$A:$A,0)))</f>
        <v>530805</v>
      </c>
      <c r="T84" s="215" t="str">
        <f>IF($C84="","",INDEX(POA_GC_2025!$I:$I,MATCH($C84,POA_GC_2025!$A:$A,0)))</f>
        <v>1303</v>
      </c>
      <c r="U84" s="215" t="str">
        <f>IF($C84="","",INDEX(POA_GC_2025!$J:$J,MATCH($C84,POA_GC_2025!$A:$A,0)))</f>
        <v>001</v>
      </c>
      <c r="V84" s="215" t="str">
        <f>IF($C84="","",INDEX(POA_GC_2025!$K:$K,MATCH($C84,POA_GC_2025!$A:$A,0)))</f>
        <v>0000</v>
      </c>
      <c r="W84" s="215" t="str">
        <f>IF($C84="","",INDEX(POA_GC_2025!$L:$L,MATCH($C84,POA_GC_2025!$A:$A,0)))</f>
        <v>0000</v>
      </c>
      <c r="X84" s="223" t="str">
        <f>IF($C84="","",INDEX(POA_GC_2025!$AA:$AA,MATCH($C84,POA_GC_2025!$A:$A,0)))</f>
        <v>NUEVA</v>
      </c>
      <c r="Y84" s="223">
        <f>IF($C84="","",INDEX(POA_GC_2025!$BD:$BD,MATCH($C84,POA_GC_2025!$A:$A,0)))</f>
        <v>97144.000000000015</v>
      </c>
      <c r="Z84" s="226">
        <v>97144</v>
      </c>
      <c r="AA84" s="226">
        <v>0</v>
      </c>
      <c r="AB84" s="227">
        <f t="shared" si="13"/>
        <v>97144</v>
      </c>
      <c r="AC84" s="226" t="s">
        <v>2567</v>
      </c>
      <c r="AD84" s="226"/>
      <c r="AE84" s="226"/>
      <c r="AF84" s="226"/>
      <c r="AG84" s="232">
        <f>IF($C84="","",INDEX(POA_GC_2025!$FF:$FF,MATCH($C84,POA_GC_2025!$A:$A,0)))</f>
        <v>0</v>
      </c>
      <c r="AH84" s="213" t="str">
        <f>IF($C84="","",INDEX(POA_GC_2025!$Q:$Q,MATCH($C84,POA_GC_2025!$A:$A,0)))</f>
        <v>MATERIALES DE ASEO</v>
      </c>
      <c r="AI84" s="216"/>
      <c r="AJ84" s="213" t="str">
        <f>IF($C84="","",INDEX(POA_GC_2025!$B:$B,MATCH($C84,POA_GC_2025!$A:$A,0)))</f>
        <v>HOSPITAL GENERAL DE CHONE</v>
      </c>
      <c r="AK84" s="211"/>
      <c r="AL84" s="256"/>
      <c r="AM84" s="233">
        <f t="shared" si="14"/>
        <v>97144</v>
      </c>
      <c r="AN84" s="238"/>
      <c r="AO84" s="238"/>
    </row>
    <row r="85" spans="1:41" s="193" customFormat="1" ht="12.95" customHeight="1">
      <c r="A85" s="206">
        <v>89</v>
      </c>
      <c r="B85" s="206"/>
      <c r="C85" s="100"/>
      <c r="D85" s="206"/>
      <c r="E85" s="207"/>
      <c r="F85" s="206"/>
      <c r="G85" s="207"/>
      <c r="H85" s="208"/>
      <c r="I85" s="250"/>
      <c r="J85" s="213" t="str">
        <f>IF($C85="","",INDEX(POA_GC_2025!$O:$O,MATCH($C85,POA_GC_2025!$A:$A,0)))</f>
        <v/>
      </c>
      <c r="K85" s="214" t="str">
        <f>IF($C85="","",INDEX(POA_GC_2025!$V:$V,MATCH($C85,POA_GC_2025!A:A,0)))</f>
        <v/>
      </c>
      <c r="L85" s="214" t="str">
        <f>IF($C85="","",INDEX(POA_GC_2025!W:W,MATCH($C85,POA_GC_2025!$A:$A,0)))</f>
        <v/>
      </c>
      <c r="M85" s="215" t="str">
        <f>IF($C85="","",INDEX(POA_GC_2025!C:C,MATCH($C85,POA_GC_2025!$A:$A,0)))</f>
        <v/>
      </c>
      <c r="N85" s="215" t="str">
        <f>IF($C85="","",INDEX(POA_GC_2025!$D:$D,MATCH($C85,POA_GC_2025!$A:$A,0)))</f>
        <v/>
      </c>
      <c r="O85" s="215" t="str">
        <f>IF($C85="","",INDEX(POA_GC_2025!$E:$E,MATCH($C85,POA_GC_2025!$A:$A,0)))</f>
        <v/>
      </c>
      <c r="P85" s="215" t="str">
        <f>IF($C85="","",INDEX(POA_GC_2025!$F:$F,MATCH($C85,POA_GC_2025!$A:$A,0)))</f>
        <v/>
      </c>
      <c r="Q85" s="215" t="str">
        <f>IF($C85="","",INDEX(POA_GC_2025!$G:$G,MATCH($C85,POA_GC_2025!$A:$A,0)))</f>
        <v/>
      </c>
      <c r="R85" s="215" t="str">
        <f t="shared" si="12"/>
        <v/>
      </c>
      <c r="S85" s="215" t="str">
        <f>IF($C85="","",INDEX(POA_GC_2025!$H:$H,MATCH($C85,POA_GC_2025!$A:$A,0)))</f>
        <v/>
      </c>
      <c r="T85" s="215" t="str">
        <f>IF($C85="","",INDEX(POA_GC_2025!$I:$I,MATCH($C85,POA_GC_2025!$A:$A,0)))</f>
        <v/>
      </c>
      <c r="U85" s="215" t="str">
        <f>IF($C85="","",INDEX(POA_GC_2025!$J:$J,MATCH($C85,POA_GC_2025!$A:$A,0)))</f>
        <v/>
      </c>
      <c r="V85" s="215" t="str">
        <f>IF($C85="","",INDEX(POA_GC_2025!$K:$K,MATCH($C85,POA_GC_2025!$A:$A,0)))</f>
        <v/>
      </c>
      <c r="W85" s="215" t="str">
        <f>IF($C85="","",INDEX(POA_GC_2025!$L:$L,MATCH($C85,POA_GC_2025!$A:$A,0)))</f>
        <v/>
      </c>
      <c r="X85" s="223" t="str">
        <f>IF($C85="","",INDEX(POA_GC_2025!$AA:$AA,MATCH($C85,POA_GC_2025!$A:$A,0)))</f>
        <v/>
      </c>
      <c r="Y85" s="223" t="str">
        <f>IF($C85="","",INDEX(POA_GC_2025!$BD:$BD,MATCH($C85,POA_GC_2025!$A:$A,0)))</f>
        <v/>
      </c>
      <c r="Z85" s="226"/>
      <c r="AA85" s="226">
        <v>0</v>
      </c>
      <c r="AB85" s="227">
        <f t="shared" si="13"/>
        <v>0</v>
      </c>
      <c r="AC85" s="226"/>
      <c r="AD85" s="226"/>
      <c r="AE85" s="226"/>
      <c r="AF85" s="226"/>
      <c r="AG85" s="232" t="str">
        <f>IF($C85="","",INDEX(POA_GC_2025!$FF:$FF,MATCH($C85,POA_GC_2025!$A:$A,0)))</f>
        <v/>
      </c>
      <c r="AH85" s="213" t="str">
        <f>IF($C85="","",INDEX(POA_GC_2025!$Q:$Q,MATCH($C85,POA_GC_2025!$A:$A,0)))</f>
        <v/>
      </c>
      <c r="AI85" s="216"/>
      <c r="AJ85" s="213" t="str">
        <f>IF($C85="","",INDEX(POA_GC_2025!$B:$B,MATCH($C85,POA_GC_2025!$A:$A,0)))</f>
        <v/>
      </c>
      <c r="AK85" s="211"/>
      <c r="AL85" s="238"/>
      <c r="AM85" s="233">
        <f t="shared" si="14"/>
        <v>0</v>
      </c>
      <c r="AN85" s="238"/>
      <c r="AO85" s="238"/>
    </row>
    <row r="86" spans="1:41" s="193" customFormat="1" ht="12.95" customHeight="1">
      <c r="A86" s="206">
        <v>90</v>
      </c>
      <c r="B86" s="206"/>
      <c r="C86" s="100"/>
      <c r="D86" s="206"/>
      <c r="E86" s="207"/>
      <c r="F86" s="206"/>
      <c r="G86" s="207"/>
      <c r="H86" s="208"/>
      <c r="I86" s="250"/>
      <c r="J86" s="213" t="str">
        <f>IF($C86="","",INDEX(POA_GC_2025!$O:$O,MATCH($C86,POA_GC_2025!$A:$A,0)))</f>
        <v/>
      </c>
      <c r="K86" s="214" t="str">
        <f>IF($C86="","",INDEX(POA_GC_2025!$V:$V,MATCH($C86,POA_GC_2025!A:A,0)))</f>
        <v/>
      </c>
      <c r="L86" s="214" t="str">
        <f>IF($C86="","",INDEX(POA_GC_2025!W:W,MATCH($C86,POA_GC_2025!$A:$A,0)))</f>
        <v/>
      </c>
      <c r="M86" s="215" t="str">
        <f>IF($C86="","",INDEX(POA_GC_2025!C:C,MATCH($C86,POA_GC_2025!$A:$A,0)))</f>
        <v/>
      </c>
      <c r="N86" s="215" t="str">
        <f>IF($C86="","",INDEX(POA_GC_2025!$D:$D,MATCH($C86,POA_GC_2025!$A:$A,0)))</f>
        <v/>
      </c>
      <c r="O86" s="215" t="str">
        <f>IF($C86="","",INDEX(POA_GC_2025!$E:$E,MATCH($C86,POA_GC_2025!$A:$A,0)))</f>
        <v/>
      </c>
      <c r="P86" s="215" t="str">
        <f>IF($C86="","",INDEX(POA_GC_2025!$F:$F,MATCH($C86,POA_GC_2025!$A:$A,0)))</f>
        <v/>
      </c>
      <c r="Q86" s="215" t="str">
        <f>IF($C86="","",INDEX(POA_GC_2025!$G:$G,MATCH($C86,POA_GC_2025!$A:$A,0)))</f>
        <v/>
      </c>
      <c r="R86" s="215" t="str">
        <f t="shared" si="12"/>
        <v/>
      </c>
      <c r="S86" s="215" t="str">
        <f>IF($C86="","",INDEX(POA_GC_2025!$H:$H,MATCH($C86,POA_GC_2025!$A:$A,0)))</f>
        <v/>
      </c>
      <c r="T86" s="215" t="str">
        <f>IF($C86="","",INDEX(POA_GC_2025!$I:$I,MATCH($C86,POA_GC_2025!$A:$A,0)))</f>
        <v/>
      </c>
      <c r="U86" s="215" t="str">
        <f>IF($C86="","",INDEX(POA_GC_2025!$J:$J,MATCH($C86,POA_GC_2025!$A:$A,0)))</f>
        <v/>
      </c>
      <c r="V86" s="215" t="str">
        <f>IF($C86="","",INDEX(POA_GC_2025!$K:$K,MATCH($C86,POA_GC_2025!$A:$A,0)))</f>
        <v/>
      </c>
      <c r="W86" s="215" t="str">
        <f>IF($C86="","",INDEX(POA_GC_2025!$L:$L,MATCH($C86,POA_GC_2025!$A:$A,0)))</f>
        <v/>
      </c>
      <c r="X86" s="223" t="str">
        <f>IF($C86="","",INDEX(POA_GC_2025!$AA:$AA,MATCH($C86,POA_GC_2025!$A:$A,0)))</f>
        <v/>
      </c>
      <c r="Y86" s="223" t="str">
        <f>IF($C86="","",INDEX(POA_GC_2025!$BD:$BD,MATCH($C86,POA_GC_2025!$A:$A,0)))</f>
        <v/>
      </c>
      <c r="Z86" s="226"/>
      <c r="AA86" s="226"/>
      <c r="AB86" s="227"/>
      <c r="AC86" s="226"/>
      <c r="AD86" s="226"/>
      <c r="AE86" s="226"/>
      <c r="AF86" s="226"/>
      <c r="AG86" s="232" t="str">
        <f>IF($C86="","",INDEX(POA_GC_2025!$FF:$FF,MATCH($C86,POA_GC_2025!$A:$A,0)))</f>
        <v/>
      </c>
      <c r="AH86" s="213" t="str">
        <f>IF($C86="","",INDEX(POA_GC_2025!$Q:$Q,MATCH($C86,POA_GC_2025!$A:$A,0)))</f>
        <v/>
      </c>
      <c r="AI86" s="216"/>
      <c r="AJ86" s="213" t="str">
        <f>IF($C86="","",INDEX(POA_GC_2025!$B:$B,MATCH($C86,POA_GC_2025!$A:$A,0)))</f>
        <v/>
      </c>
      <c r="AK86" s="211"/>
      <c r="AL86" s="238"/>
      <c r="AM86" s="233">
        <f t="shared" si="14"/>
        <v>0</v>
      </c>
      <c r="AN86" s="238"/>
      <c r="AO86" s="238"/>
    </row>
    <row r="87" spans="1:41" s="85" customFormat="1" ht="12.95" customHeight="1">
      <c r="A87" s="206">
        <v>91</v>
      </c>
      <c r="B87" s="206"/>
      <c r="C87" s="100"/>
      <c r="D87" s="206"/>
      <c r="E87" s="207"/>
      <c r="F87" s="206"/>
      <c r="G87" s="207"/>
      <c r="H87" s="208"/>
      <c r="I87" s="217"/>
      <c r="J87" s="213" t="str">
        <f>IF($C87="","",INDEX(POA_GC_2025!$O:$O,MATCH($C87,POA_GC_2025!$A:$A,0)))</f>
        <v/>
      </c>
      <c r="K87" s="214" t="str">
        <f>IF($C87="","",INDEX(POA_GC_2025!$V:$V,MATCH($C87,POA_GC_2025!A:A,0)))</f>
        <v/>
      </c>
      <c r="L87" s="214" t="str">
        <f>IF($C87="","",INDEX(POA_GC_2025!W:W,MATCH($C87,POA_GC_2025!$A:$A,0)))</f>
        <v/>
      </c>
      <c r="M87" s="215" t="str">
        <f>IF($C87="","",INDEX(POA_GC_2025!C:C,MATCH($C87,POA_GC_2025!$A:$A,0)))</f>
        <v/>
      </c>
      <c r="N87" s="215" t="str">
        <f>IF($C87="","",INDEX(POA_GC_2025!$D:$D,MATCH($C87,POA_GC_2025!$A:$A,0)))</f>
        <v/>
      </c>
      <c r="O87" s="215" t="str">
        <f>IF($C87="","",INDEX(POA_GC_2025!$E:$E,MATCH($C87,POA_GC_2025!$A:$A,0)))</f>
        <v/>
      </c>
      <c r="P87" s="215" t="str">
        <f>IF($C87="","",INDEX(POA_GC_2025!$F:$F,MATCH($C87,POA_GC_2025!$A:$A,0)))</f>
        <v/>
      </c>
      <c r="Q87" s="215" t="str">
        <f>IF($C87="","",INDEX(POA_GC_2025!$G:$G,MATCH($C87,POA_GC_2025!$A:$A,0)))</f>
        <v/>
      </c>
      <c r="R87" s="215" t="str">
        <f t="shared" si="12"/>
        <v/>
      </c>
      <c r="S87" s="215" t="str">
        <f>IF($C87="","",INDEX(POA_GC_2025!$H:$H,MATCH($C87,POA_GC_2025!$A:$A,0)))</f>
        <v/>
      </c>
      <c r="T87" s="215" t="str">
        <f>IF($C87="","",INDEX(POA_GC_2025!$I:$I,MATCH($C87,POA_GC_2025!$A:$A,0)))</f>
        <v/>
      </c>
      <c r="U87" s="215" t="str">
        <f>IF($C87="","",INDEX(POA_GC_2025!$J:$J,MATCH($C87,POA_GC_2025!$A:$A,0)))</f>
        <v/>
      </c>
      <c r="V87" s="215" t="str">
        <f>IF($C87="","",INDEX(POA_GC_2025!$K:$K,MATCH($C87,POA_GC_2025!$A:$A,0)))</f>
        <v/>
      </c>
      <c r="W87" s="215" t="str">
        <f>IF($C87="","",INDEX(POA_GC_2025!$L:$L,MATCH($C87,POA_GC_2025!$A:$A,0)))</f>
        <v/>
      </c>
      <c r="X87" s="223" t="str">
        <f>IF($C87="","",INDEX(POA_GC_2025!$AA:$AA,MATCH($C87,POA_GC_2025!$A:$A,0)))</f>
        <v/>
      </c>
      <c r="Y87" s="223" t="str">
        <f>IF($C87="","",INDEX(POA_GC_2025!$BD:$BD,MATCH($C87,POA_GC_2025!$A:$A,0)))</f>
        <v/>
      </c>
      <c r="Z87" s="226"/>
      <c r="AA87" s="226"/>
      <c r="AB87" s="227"/>
      <c r="AC87" s="226"/>
      <c r="AD87" s="226"/>
      <c r="AE87" s="226"/>
      <c r="AF87" s="226"/>
      <c r="AG87" s="232" t="str">
        <f>IF($C87="","",INDEX(POA_GC_2025!$FF:$FF,MATCH($C87,POA_GC_2025!$A:$A,0)))</f>
        <v/>
      </c>
      <c r="AH87" s="213" t="str">
        <f>IF($C87="","",INDEX(POA_GC_2025!$Q:$Q,MATCH($C87,POA_GC_2025!$A:$A,0)))</f>
        <v/>
      </c>
      <c r="AI87" s="216"/>
      <c r="AJ87" s="213" t="str">
        <f>IF($C87="","",INDEX(POA_GC_2025!$B:$B,MATCH($C87,POA_GC_2025!$A:$A,0)))</f>
        <v/>
      </c>
      <c r="AK87" s="211"/>
      <c r="AL87" s="120"/>
      <c r="AM87" s="233">
        <f t="shared" si="14"/>
        <v>0</v>
      </c>
      <c r="AN87" s="120"/>
      <c r="AO87" s="120"/>
    </row>
    <row r="88" spans="1:41" s="193" customFormat="1" ht="12.95" customHeight="1">
      <c r="A88" s="206">
        <v>92</v>
      </c>
      <c r="B88" s="206"/>
      <c r="C88" s="100"/>
      <c r="D88" s="206"/>
      <c r="E88" s="207"/>
      <c r="F88" s="206"/>
      <c r="G88" s="207"/>
      <c r="H88" s="208"/>
      <c r="I88" s="250"/>
      <c r="J88" s="213" t="str">
        <f>IF($C88="","",INDEX(POA_GC_2025!$O:$O,MATCH($C88,POA_GC_2025!$A:$A,0)))</f>
        <v/>
      </c>
      <c r="K88" s="214" t="str">
        <f>IF($C88="","",INDEX(POA_GC_2025!$V:$V,MATCH($C88,POA_GC_2025!A:A,0)))</f>
        <v/>
      </c>
      <c r="L88" s="214" t="str">
        <f>IF($C88="","",INDEX(POA_GC_2025!W:W,MATCH($C88,POA_GC_2025!$A:$A,0)))</f>
        <v/>
      </c>
      <c r="M88" s="215" t="str">
        <f>IF($C88="","",INDEX(POA_GC_2025!C:C,MATCH($C88,POA_GC_2025!$A:$A,0)))</f>
        <v/>
      </c>
      <c r="N88" s="215" t="str">
        <f>IF($C88="","",INDEX(POA_GC_2025!$D:$D,MATCH($C88,POA_GC_2025!$A:$A,0)))</f>
        <v/>
      </c>
      <c r="O88" s="215" t="str">
        <f>IF($C88="","",INDEX(POA_GC_2025!$E:$E,MATCH($C88,POA_GC_2025!$A:$A,0)))</f>
        <v/>
      </c>
      <c r="P88" s="215" t="str">
        <f>IF($C88="","",INDEX(POA_GC_2025!$F:$F,MATCH($C88,POA_GC_2025!$A:$A,0)))</f>
        <v/>
      </c>
      <c r="Q88" s="215" t="str">
        <f>IF($C88="","",INDEX(POA_GC_2025!$G:$G,MATCH($C88,POA_GC_2025!$A:$A,0)))</f>
        <v/>
      </c>
      <c r="R88" s="215" t="str">
        <f t="shared" si="12"/>
        <v/>
      </c>
      <c r="S88" s="215" t="str">
        <f>IF($C88="","",INDEX(POA_GC_2025!$H:$H,MATCH($C88,POA_GC_2025!$A:$A,0)))</f>
        <v/>
      </c>
      <c r="T88" s="215" t="str">
        <f>IF($C88="","",INDEX(POA_GC_2025!$I:$I,MATCH($C88,POA_GC_2025!$A:$A,0)))</f>
        <v/>
      </c>
      <c r="U88" s="215" t="str">
        <f>IF($C88="","",INDEX(POA_GC_2025!$J:$J,MATCH($C88,POA_GC_2025!$A:$A,0)))</f>
        <v/>
      </c>
      <c r="V88" s="215" t="str">
        <f>IF($C88="","",INDEX(POA_GC_2025!$K:$K,MATCH($C88,POA_GC_2025!$A:$A,0)))</f>
        <v/>
      </c>
      <c r="W88" s="215" t="str">
        <f>IF($C88="","",INDEX(POA_GC_2025!$L:$L,MATCH($C88,POA_GC_2025!$A:$A,0)))</f>
        <v/>
      </c>
      <c r="X88" s="223" t="str">
        <f>IF($C88="","",INDEX(POA_GC_2025!$AA:$AA,MATCH($C88,POA_GC_2025!$A:$A,0)))</f>
        <v/>
      </c>
      <c r="Y88" s="223" t="str">
        <f>IF($C88="","",INDEX(POA_GC_2025!$BD:$BD,MATCH($C88,POA_GC_2025!$A:$A,0)))</f>
        <v/>
      </c>
      <c r="Z88" s="253"/>
      <c r="AA88" s="226"/>
      <c r="AB88" s="227"/>
      <c r="AC88" s="226"/>
      <c r="AD88" s="226"/>
      <c r="AE88" s="226"/>
      <c r="AF88" s="226"/>
      <c r="AG88" s="232" t="str">
        <f>IF($C88="","",INDEX(POA_GC_2025!$FF:$FF,MATCH($C88,POA_GC_2025!$A:$A,0)))</f>
        <v/>
      </c>
      <c r="AH88" s="213" t="str">
        <f>IF($C88="","",INDEX(POA_GC_2025!$Q:$Q,MATCH($C88,POA_GC_2025!$A:$A,0)))</f>
        <v/>
      </c>
      <c r="AI88" s="216"/>
      <c r="AJ88" s="213" t="str">
        <f>IF($C88="","",INDEX(POA_GC_2025!$B:$B,MATCH($C88,POA_GC_2025!$A:$A,0)))</f>
        <v/>
      </c>
      <c r="AK88" s="211"/>
      <c r="AL88" s="238"/>
      <c r="AM88" s="233">
        <f t="shared" si="14"/>
        <v>0</v>
      </c>
      <c r="AN88" s="238"/>
      <c r="AO88" s="238"/>
    </row>
    <row r="89" spans="1:41" s="85" customFormat="1" ht="12.95" customHeight="1">
      <c r="A89" s="206">
        <v>93</v>
      </c>
      <c r="B89" s="206"/>
      <c r="C89" s="100"/>
      <c r="D89" s="206"/>
      <c r="E89" s="239"/>
      <c r="F89" s="206"/>
      <c r="G89" s="239"/>
      <c r="H89" s="208"/>
      <c r="I89" s="217"/>
      <c r="J89" s="213" t="str">
        <f>IF($C89="","",INDEX(POA_GC_2025!$O:$O,MATCH($C89,POA_GC_2025!$A:$A,0)))</f>
        <v/>
      </c>
      <c r="K89" s="214" t="str">
        <f>IF($C89="","",INDEX(POA_GC_2025!$V:$V,MATCH($C89,POA_GC_2025!A:A,0)))</f>
        <v/>
      </c>
      <c r="L89" s="214" t="str">
        <f>IF($C89="","",INDEX(POA_GC_2025!W:W,MATCH($C89,POA_GC_2025!$A:$A,0)))</f>
        <v/>
      </c>
      <c r="M89" s="215" t="str">
        <f>IF($C89="","",INDEX(POA_GC_2025!C:C,MATCH($C89,POA_GC_2025!$A:$A,0)))</f>
        <v/>
      </c>
      <c r="N89" s="215" t="str">
        <f>IF($C89="","",INDEX(POA_GC_2025!$D:$D,MATCH($C89,POA_GC_2025!$A:$A,0)))</f>
        <v/>
      </c>
      <c r="O89" s="215" t="str">
        <f>IF($C89="","",INDEX(POA_GC_2025!$E:$E,MATCH($C89,POA_GC_2025!$A:$A,0)))</f>
        <v/>
      </c>
      <c r="P89" s="215" t="str">
        <f>IF($C89="","",INDEX(POA_GC_2025!$F:$F,MATCH($C89,POA_GC_2025!$A:$A,0)))</f>
        <v/>
      </c>
      <c r="Q89" s="215" t="str">
        <f>IF($C89="","",INDEX(POA_GC_2025!$G:$G,MATCH($C89,POA_GC_2025!$A:$A,0)))</f>
        <v/>
      </c>
      <c r="R89" s="215" t="str">
        <f t="shared" si="12"/>
        <v/>
      </c>
      <c r="S89" s="215" t="str">
        <f>IF($C89="","",INDEX(POA_GC_2025!$H:$H,MATCH($C89,POA_GC_2025!$A:$A,0)))</f>
        <v/>
      </c>
      <c r="T89" s="215" t="str">
        <f>IF($C89="","",INDEX(POA_GC_2025!$I:$I,MATCH($C89,POA_GC_2025!$A:$A,0)))</f>
        <v/>
      </c>
      <c r="U89" s="215" t="str">
        <f>IF($C89="","",INDEX(POA_GC_2025!$J:$J,MATCH($C89,POA_GC_2025!$A:$A,0)))</f>
        <v/>
      </c>
      <c r="V89" s="215" t="str">
        <f>IF($C89="","",INDEX(POA_GC_2025!$K:$K,MATCH($C89,POA_GC_2025!$A:$A,0)))</f>
        <v/>
      </c>
      <c r="W89" s="215" t="str">
        <f>IF($C89="","",INDEX(POA_GC_2025!$L:$L,MATCH($C89,POA_GC_2025!$A:$A,0)))</f>
        <v/>
      </c>
      <c r="X89" s="223" t="str">
        <f>IF($C89="","",INDEX(POA_GC_2025!$AA:$AA,MATCH($C89,POA_GC_2025!$A:$A,0)))</f>
        <v/>
      </c>
      <c r="Y89" s="223" t="str">
        <f>IF($C89="","",INDEX(POA_GC_2025!$BD:$BD,MATCH($C89,POA_GC_2025!$A:$A,0)))</f>
        <v/>
      </c>
      <c r="Z89" s="226"/>
      <c r="AA89" s="226"/>
      <c r="AB89" s="227"/>
      <c r="AC89" s="226"/>
      <c r="AD89" s="226"/>
      <c r="AE89" s="226"/>
      <c r="AF89" s="226"/>
      <c r="AG89" s="232" t="str">
        <f>IF($C89="","",INDEX(POA_GC_2025!$FF:$FF,MATCH($C89,POA_GC_2025!$A:$A,0)))</f>
        <v/>
      </c>
      <c r="AH89" s="213" t="str">
        <f>IF($C89="","",INDEX(POA_GC_2025!$Q:$Q,MATCH($C89,POA_GC_2025!$A:$A,0)))</f>
        <v/>
      </c>
      <c r="AI89" s="216"/>
      <c r="AJ89" s="213" t="str">
        <f>IF($C89="","",INDEX(POA_GC_2025!$B:$B,MATCH($C89,POA_GC_2025!$A:$A,0)))</f>
        <v/>
      </c>
      <c r="AK89" s="211"/>
      <c r="AL89" s="120"/>
      <c r="AM89" s="233">
        <f t="shared" si="14"/>
        <v>0</v>
      </c>
      <c r="AN89" s="120"/>
      <c r="AO89" s="120"/>
    </row>
    <row r="90" spans="1:41" s="85" customFormat="1" ht="12.95" customHeight="1">
      <c r="A90" s="206">
        <v>94</v>
      </c>
      <c r="B90" s="206"/>
      <c r="C90" s="100"/>
      <c r="D90" s="206"/>
      <c r="E90" s="239"/>
      <c r="F90" s="206"/>
      <c r="G90" s="239"/>
      <c r="H90" s="208"/>
      <c r="I90" s="206"/>
      <c r="J90" s="213" t="str">
        <f>IF($C90="","",INDEX(POA_GC_2025!$O:$O,MATCH($C90,POA_GC_2025!$A:$A,0)))</f>
        <v/>
      </c>
      <c r="K90" s="214" t="str">
        <f>IF($C90="","",INDEX(POA_GC_2025!$V:$V,MATCH($C90,POA_GC_2025!A:A,0)))</f>
        <v/>
      </c>
      <c r="L90" s="214" t="str">
        <f>IF($C90="","",INDEX(POA_GC_2025!W:W,MATCH($C90,POA_GC_2025!$A:$A,0)))</f>
        <v/>
      </c>
      <c r="M90" s="215" t="str">
        <f>IF($C90="","",INDEX(POA_GC_2025!C:C,MATCH($C90,POA_GC_2025!$A:$A,0)))</f>
        <v/>
      </c>
      <c r="N90" s="215" t="str">
        <f>IF($C90="","",INDEX(POA_GC_2025!$D:$D,MATCH($C90,POA_GC_2025!$A:$A,0)))</f>
        <v/>
      </c>
      <c r="O90" s="215" t="str">
        <f>IF($C90="","",INDEX(POA_GC_2025!$E:$E,MATCH($C90,POA_GC_2025!$A:$A,0)))</f>
        <v/>
      </c>
      <c r="P90" s="215" t="str">
        <f>IF($C90="","",INDEX(POA_GC_2025!$F:$F,MATCH($C90,POA_GC_2025!$A:$A,0)))</f>
        <v/>
      </c>
      <c r="Q90" s="215" t="str">
        <f>IF($C90="","",INDEX(POA_GC_2025!$G:$G,MATCH($C90,POA_GC_2025!$A:$A,0)))</f>
        <v/>
      </c>
      <c r="R90" s="215" t="str">
        <f t="shared" si="12"/>
        <v/>
      </c>
      <c r="S90" s="215" t="str">
        <f>IF($C90="","",INDEX(POA_GC_2025!$H:$H,MATCH($C90,POA_GC_2025!$A:$A,0)))</f>
        <v/>
      </c>
      <c r="T90" s="215" t="str">
        <f>IF($C90="","",INDEX(POA_GC_2025!$I:$I,MATCH($C90,POA_GC_2025!$A:$A,0)))</f>
        <v/>
      </c>
      <c r="U90" s="215" t="str">
        <f>IF($C90="","",INDEX(POA_GC_2025!$J:$J,MATCH($C90,POA_GC_2025!$A:$A,0)))</f>
        <v/>
      </c>
      <c r="V90" s="215" t="str">
        <f>IF($C90="","",INDEX(POA_GC_2025!$K:$K,MATCH($C90,POA_GC_2025!$A:$A,0)))</f>
        <v/>
      </c>
      <c r="W90" s="215" t="str">
        <f>IF($C90="","",INDEX(POA_GC_2025!$L:$L,MATCH($C90,POA_GC_2025!$A:$A,0)))</f>
        <v/>
      </c>
      <c r="X90" s="223" t="str">
        <f>IF($C90="","",INDEX(POA_GC_2025!$AA:$AA,MATCH($C90,POA_GC_2025!$A:$A,0)))</f>
        <v/>
      </c>
      <c r="Y90" s="223" t="str">
        <f>IF($C90="","",INDEX(POA_GC_2025!$BD:$BD,MATCH($C90,POA_GC_2025!$A:$A,0)))</f>
        <v/>
      </c>
      <c r="Z90" s="254"/>
      <c r="AA90" s="226"/>
      <c r="AB90" s="227"/>
      <c r="AC90" s="226"/>
      <c r="AD90" s="226"/>
      <c r="AE90" s="226"/>
      <c r="AF90" s="226"/>
      <c r="AG90" s="232" t="str">
        <f>IF($C90="","",INDEX(POA_GC_2025!$FF:$FF,MATCH($C90,POA_GC_2025!$A:$A,0)))</f>
        <v/>
      </c>
      <c r="AH90" s="213" t="str">
        <f>IF($C90="","",INDEX(POA_GC_2025!$Q:$Q,MATCH($C90,POA_GC_2025!$A:$A,0)))</f>
        <v/>
      </c>
      <c r="AI90" s="216"/>
      <c r="AJ90" s="213" t="str">
        <f>IF($C90="","",INDEX(POA_GC_2025!$B:$B,MATCH($C90,POA_GC_2025!$A:$A,0)))</f>
        <v/>
      </c>
      <c r="AK90" s="211"/>
      <c r="AL90" s="120"/>
      <c r="AM90" s="233">
        <f t="shared" si="14"/>
        <v>0</v>
      </c>
      <c r="AN90" s="120"/>
      <c r="AO90" s="120"/>
    </row>
    <row r="91" spans="1:41" s="85" customFormat="1" ht="12.95" customHeight="1">
      <c r="A91" s="206">
        <v>95</v>
      </c>
      <c r="B91" s="206"/>
      <c r="C91" s="100"/>
      <c r="D91" s="211"/>
      <c r="E91" s="207"/>
      <c r="F91" s="211"/>
      <c r="G91" s="207"/>
      <c r="H91" s="208"/>
      <c r="I91" s="206"/>
      <c r="J91" s="213" t="str">
        <f>IF($C91="","",INDEX(POA_GC_2025!$O:$O,MATCH($C91,POA_GC_2025!$A:$A,0)))</f>
        <v/>
      </c>
      <c r="K91" s="214" t="str">
        <f>IF($C91="","",INDEX(POA_GC_2025!$V:$V,MATCH($C91,POA_GC_2025!A:A,0)))</f>
        <v/>
      </c>
      <c r="L91" s="214" t="str">
        <f>IF($C91="","",INDEX(POA_GC_2025!W:W,MATCH($C91,POA_GC_2025!$A:$A,0)))</f>
        <v/>
      </c>
      <c r="M91" s="215" t="str">
        <f>IF($C91="","",INDEX(POA_GC_2025!C:C,MATCH($C91,POA_GC_2025!$A:$A,0)))</f>
        <v/>
      </c>
      <c r="N91" s="215" t="str">
        <f>IF($C91="","",INDEX(POA_GC_2025!$D:$D,MATCH($C91,POA_GC_2025!$A:$A,0)))</f>
        <v/>
      </c>
      <c r="O91" s="215" t="str">
        <f>IF($C91="","",INDEX(POA_GC_2025!$E:$E,MATCH($C91,POA_GC_2025!$A:$A,0)))</f>
        <v/>
      </c>
      <c r="P91" s="215" t="str">
        <f>IF($C91="","",INDEX(POA_GC_2025!$F:$F,MATCH($C91,POA_GC_2025!$A:$A,0)))</f>
        <v/>
      </c>
      <c r="Q91" s="215" t="str">
        <f>IF($C91="","",INDEX(POA_GC_2025!$G:$G,MATCH($C91,POA_GC_2025!$A:$A,0)))</f>
        <v/>
      </c>
      <c r="R91" s="215" t="str">
        <f t="shared" si="12"/>
        <v/>
      </c>
      <c r="S91" s="215" t="str">
        <f>IF($C91="","",INDEX(POA_GC_2025!$H:$H,MATCH($C91,POA_GC_2025!$A:$A,0)))</f>
        <v/>
      </c>
      <c r="T91" s="215" t="str">
        <f>IF($C91="","",INDEX(POA_GC_2025!$I:$I,MATCH($C91,POA_GC_2025!$A:$A,0)))</f>
        <v/>
      </c>
      <c r="U91" s="215" t="str">
        <f>IF($C91="","",INDEX(POA_GC_2025!$J:$J,MATCH($C91,POA_GC_2025!$A:$A,0)))</f>
        <v/>
      </c>
      <c r="V91" s="215" t="str">
        <f>IF($C91="","",INDEX(POA_GC_2025!$K:$K,MATCH($C91,POA_GC_2025!$A:$A,0)))</f>
        <v/>
      </c>
      <c r="W91" s="215" t="str">
        <f>IF($C91="","",INDEX(POA_GC_2025!$L:$L,MATCH($C91,POA_GC_2025!$A:$A,0)))</f>
        <v/>
      </c>
      <c r="X91" s="223" t="str">
        <f>IF($C91="","",INDEX(POA_GC_2025!$AA:$AA,MATCH($C91,POA_GC_2025!$A:$A,0)))</f>
        <v/>
      </c>
      <c r="Y91" s="223" t="str">
        <f>IF($C91="","",INDEX(POA_GC_2025!$BD:$BD,MATCH($C91,POA_GC_2025!$A:$A,0)))</f>
        <v/>
      </c>
      <c r="Z91" s="226"/>
      <c r="AA91" s="226"/>
      <c r="AB91" s="227"/>
      <c r="AC91" s="226"/>
      <c r="AD91" s="226"/>
      <c r="AE91" s="226"/>
      <c r="AF91" s="226"/>
      <c r="AG91" s="232" t="str">
        <f>IF($C91="","",INDEX(POA_GC_2025!$FF:$FF,MATCH($C91,POA_GC_2025!$A:$A,0)))</f>
        <v/>
      </c>
      <c r="AH91" s="213" t="str">
        <f>IF($C91="","",INDEX(POA_GC_2025!$Q:$Q,MATCH($C91,POA_GC_2025!$A:$A,0)))</f>
        <v/>
      </c>
      <c r="AI91" s="216"/>
      <c r="AJ91" s="213" t="str">
        <f>IF($C91="","",INDEX(POA_GC_2025!$B:$B,MATCH($C91,POA_GC_2025!$A:$A,0)))</f>
        <v/>
      </c>
      <c r="AK91" s="211"/>
      <c r="AL91" s="120"/>
      <c r="AM91" s="233">
        <f t="shared" si="14"/>
        <v>0</v>
      </c>
      <c r="AN91" s="120"/>
      <c r="AO91" s="120"/>
    </row>
    <row r="92" spans="1:41" s="85" customFormat="1" ht="12.95" customHeight="1">
      <c r="A92" s="206">
        <v>96</v>
      </c>
      <c r="B92" s="206"/>
      <c r="C92" s="100"/>
      <c r="D92" s="206"/>
      <c r="E92" s="239"/>
      <c r="F92" s="206"/>
      <c r="G92" s="239"/>
      <c r="H92" s="208"/>
      <c r="I92" s="206"/>
      <c r="J92" s="213" t="str">
        <f>IF($C92="","",INDEX(POA_GC_2025!$O:$O,MATCH($C92,POA_GC_2025!$A:$A,0)))</f>
        <v/>
      </c>
      <c r="K92" s="214" t="str">
        <f>IF($C92="","",INDEX(POA_GC_2025!$V:$V,MATCH($C92,POA_GC_2025!A:A,0)))</f>
        <v/>
      </c>
      <c r="L92" s="214" t="str">
        <f>IF($C92="","",INDEX(POA_GC_2025!W:W,MATCH($C92,POA_GC_2025!$A:$A,0)))</f>
        <v/>
      </c>
      <c r="M92" s="215" t="str">
        <f>IF($C92="","",INDEX(POA_GC_2025!C:C,MATCH($C92,POA_GC_2025!$A:$A,0)))</f>
        <v/>
      </c>
      <c r="N92" s="215" t="str">
        <f>IF($C92="","",INDEX(POA_GC_2025!$D:$D,MATCH($C92,POA_GC_2025!$A:$A,0)))</f>
        <v/>
      </c>
      <c r="O92" s="215" t="str">
        <f>IF($C92="","",INDEX(POA_GC_2025!$E:$E,MATCH($C92,POA_GC_2025!$A:$A,0)))</f>
        <v/>
      </c>
      <c r="P92" s="215" t="str">
        <f>IF($C92="","",INDEX(POA_GC_2025!$F:$F,MATCH($C92,POA_GC_2025!$A:$A,0)))</f>
        <v/>
      </c>
      <c r="Q92" s="215" t="str">
        <f>IF($C92="","",INDEX(POA_GC_2025!$G:$G,MATCH($C92,POA_GC_2025!$A:$A,0)))</f>
        <v/>
      </c>
      <c r="R92" s="215" t="str">
        <f t="shared" si="12"/>
        <v/>
      </c>
      <c r="S92" s="215" t="str">
        <f>IF($C92="","",INDEX(POA_GC_2025!$H:$H,MATCH($C92,POA_GC_2025!$A:$A,0)))</f>
        <v/>
      </c>
      <c r="T92" s="215" t="str">
        <f>IF($C92="","",INDEX(POA_GC_2025!$I:$I,MATCH($C92,POA_GC_2025!$A:$A,0)))</f>
        <v/>
      </c>
      <c r="U92" s="215" t="str">
        <f>IF($C92="","",INDEX(POA_GC_2025!$J:$J,MATCH($C92,POA_GC_2025!$A:$A,0)))</f>
        <v/>
      </c>
      <c r="V92" s="215" t="str">
        <f>IF($C92="","",INDEX(POA_GC_2025!$K:$K,MATCH($C92,POA_GC_2025!$A:$A,0)))</f>
        <v/>
      </c>
      <c r="W92" s="215" t="str">
        <f>IF($C92="","",INDEX(POA_GC_2025!$L:$L,MATCH($C92,POA_GC_2025!$A:$A,0)))</f>
        <v/>
      </c>
      <c r="X92" s="223" t="str">
        <f>IF($C92="","",INDEX(POA_GC_2025!$AA:$AA,MATCH($C92,POA_GC_2025!$A:$A,0)))</f>
        <v/>
      </c>
      <c r="Y92" s="223" t="str">
        <f>IF($C92="","",INDEX(POA_GC_2025!$BD:$BD,MATCH($C92,POA_GC_2025!$A:$A,0)))</f>
        <v/>
      </c>
      <c r="Z92" s="226"/>
      <c r="AA92" s="226"/>
      <c r="AB92" s="227"/>
      <c r="AC92" s="226"/>
      <c r="AD92" s="226"/>
      <c r="AE92" s="226"/>
      <c r="AF92" s="226"/>
      <c r="AG92" s="232" t="str">
        <f>IF($C92="","",INDEX(POA_GC_2025!$FF:$FF,MATCH($C92,POA_GC_2025!$A:$A,0)))</f>
        <v/>
      </c>
      <c r="AH92" s="213" t="str">
        <f>IF($C92="","",INDEX(POA_GC_2025!$Q:$Q,MATCH($C92,POA_GC_2025!$A:$A,0)))</f>
        <v/>
      </c>
      <c r="AI92" s="216"/>
      <c r="AJ92" s="213" t="str">
        <f>IF($C92="","",INDEX(POA_GC_2025!$B:$B,MATCH($C92,POA_GC_2025!$A:$A,0)))</f>
        <v/>
      </c>
      <c r="AK92" s="211"/>
      <c r="AL92" s="120"/>
      <c r="AM92" s="233">
        <f t="shared" si="14"/>
        <v>0</v>
      </c>
      <c r="AN92" s="120"/>
      <c r="AO92" s="120"/>
    </row>
    <row r="93" spans="1:41" s="193" customFormat="1" ht="12.95" customHeight="1">
      <c r="A93" s="206">
        <v>97</v>
      </c>
      <c r="B93" s="206"/>
      <c r="C93" s="100"/>
      <c r="D93" s="240"/>
      <c r="E93" s="241"/>
      <c r="F93" s="240"/>
      <c r="G93" s="241"/>
      <c r="H93" s="208"/>
      <c r="I93" s="250"/>
      <c r="J93" s="213" t="str">
        <f>IF($C93="","",INDEX(POA_GC_2025!$O:$O,MATCH($C93,POA_GC_2025!$A:$A,0)))</f>
        <v/>
      </c>
      <c r="K93" s="214" t="str">
        <f>IF($C93="","",INDEX(POA_GC_2025!$V:$V,MATCH($C93,POA_GC_2025!A:A,0)))</f>
        <v/>
      </c>
      <c r="L93" s="214" t="str">
        <f>IF($C93="","",INDEX(POA_GC_2025!W:W,MATCH($C93,POA_GC_2025!$A:$A,0)))</f>
        <v/>
      </c>
      <c r="M93" s="215" t="str">
        <f>IF($C93="","",INDEX(POA_GC_2025!C:C,MATCH($C93,POA_GC_2025!$A:$A,0)))</f>
        <v/>
      </c>
      <c r="N93" s="215" t="str">
        <f>IF($C93="","",INDEX(POA_GC_2025!$D:$D,MATCH($C93,POA_GC_2025!$A:$A,0)))</f>
        <v/>
      </c>
      <c r="O93" s="215" t="str">
        <f>IF($C93="","",INDEX(POA_GC_2025!$E:$E,MATCH($C93,POA_GC_2025!$A:$A,0)))</f>
        <v/>
      </c>
      <c r="P93" s="215" t="str">
        <f>IF($C93="","",INDEX(POA_GC_2025!$F:$F,MATCH($C93,POA_GC_2025!$A:$A,0)))</f>
        <v/>
      </c>
      <c r="Q93" s="215" t="str">
        <f>IF($C93="","",INDEX(POA_GC_2025!$G:$G,MATCH($C93,POA_GC_2025!$A:$A,0)))</f>
        <v/>
      </c>
      <c r="R93" s="215" t="str">
        <f t="shared" si="12"/>
        <v/>
      </c>
      <c r="S93" s="215" t="str">
        <f>IF($C93="","",INDEX(POA_GC_2025!$H:$H,MATCH($C93,POA_GC_2025!$A:$A,0)))</f>
        <v/>
      </c>
      <c r="T93" s="215" t="str">
        <f>IF($C93="","",INDEX(POA_GC_2025!$I:$I,MATCH($C93,POA_GC_2025!$A:$A,0)))</f>
        <v/>
      </c>
      <c r="U93" s="215" t="str">
        <f>IF($C93="","",INDEX(POA_GC_2025!$J:$J,MATCH($C93,POA_GC_2025!$A:$A,0)))</f>
        <v/>
      </c>
      <c r="V93" s="215" t="str">
        <f>IF($C93="","",INDEX(POA_GC_2025!$K:$K,MATCH($C93,POA_GC_2025!$A:$A,0)))</f>
        <v/>
      </c>
      <c r="W93" s="215" t="str">
        <f>IF($C93="","",INDEX(POA_GC_2025!$L:$L,MATCH($C93,POA_GC_2025!$A:$A,0)))</f>
        <v/>
      </c>
      <c r="X93" s="223" t="str">
        <f>IF($C93="","",INDEX(POA_GC_2025!$AA:$AA,MATCH($C93,POA_GC_2025!$A:$A,0)))</f>
        <v/>
      </c>
      <c r="Y93" s="223" t="str">
        <f>IF($C93="","",INDEX(POA_GC_2025!$BD:$BD,MATCH($C93,POA_GC_2025!$A:$A,0)))</f>
        <v/>
      </c>
      <c r="Z93" s="226"/>
      <c r="AA93" s="226"/>
      <c r="AB93" s="227"/>
      <c r="AC93" s="226"/>
      <c r="AD93" s="226"/>
      <c r="AE93" s="226"/>
      <c r="AF93" s="226"/>
      <c r="AG93" s="232" t="str">
        <f>IF($C93="","",INDEX(POA_GC_2025!$FF:$FF,MATCH($C93,POA_GC_2025!$A:$A,0)))</f>
        <v/>
      </c>
      <c r="AH93" s="213" t="str">
        <f>IF($C93="","",INDEX(POA_GC_2025!$Q:$Q,MATCH($C93,POA_GC_2025!$A:$A,0)))</f>
        <v/>
      </c>
      <c r="AI93" s="216"/>
      <c r="AJ93" s="213" t="str">
        <f>IF($C93="","",INDEX(POA_GC_2025!$B:$B,MATCH($C93,POA_GC_2025!$A:$A,0)))</f>
        <v/>
      </c>
      <c r="AK93" s="211"/>
      <c r="AL93" s="238"/>
      <c r="AM93" s="233">
        <f t="shared" si="14"/>
        <v>0</v>
      </c>
      <c r="AN93" s="238"/>
      <c r="AO93" s="238"/>
    </row>
    <row r="94" spans="1:41" s="193" customFormat="1" ht="12.95" customHeight="1">
      <c r="A94" s="206">
        <v>98</v>
      </c>
      <c r="B94" s="206"/>
      <c r="C94" s="100"/>
      <c r="D94" s="240"/>
      <c r="E94" s="241"/>
      <c r="F94" s="240"/>
      <c r="G94" s="241"/>
      <c r="H94" s="208"/>
      <c r="I94" s="250"/>
      <c r="J94" s="213" t="str">
        <f>IF($C94="","",INDEX(POA_GC_2025!$O:$O,MATCH($C94,POA_GC_2025!$A:$A,0)))</f>
        <v/>
      </c>
      <c r="K94" s="214" t="str">
        <f>IF($C94="","",INDEX(POA_GC_2025!$V:$V,MATCH($C94,POA_GC_2025!A:A,0)))</f>
        <v/>
      </c>
      <c r="L94" s="214" t="str">
        <f>IF($C94="","",INDEX(POA_GC_2025!W:W,MATCH($C94,POA_GC_2025!$A:$A,0)))</f>
        <v/>
      </c>
      <c r="M94" s="215" t="str">
        <f>IF($C94="","",INDEX(POA_GC_2025!C:C,MATCH($C94,POA_GC_2025!$A:$A,0)))</f>
        <v/>
      </c>
      <c r="N94" s="215" t="str">
        <f>IF($C94="","",INDEX(POA_GC_2025!$D:$D,MATCH($C94,POA_GC_2025!$A:$A,0)))</f>
        <v/>
      </c>
      <c r="O94" s="215" t="str">
        <f>IF($C94="","",INDEX(POA_GC_2025!$E:$E,MATCH($C94,POA_GC_2025!$A:$A,0)))</f>
        <v/>
      </c>
      <c r="P94" s="215" t="str">
        <f>IF($C94="","",INDEX(POA_GC_2025!$F:$F,MATCH($C94,POA_GC_2025!$A:$A,0)))</f>
        <v/>
      </c>
      <c r="Q94" s="215" t="str">
        <f>IF($C94="","",INDEX(POA_GC_2025!$G:$G,MATCH($C94,POA_GC_2025!$A:$A,0)))</f>
        <v/>
      </c>
      <c r="R94" s="215" t="str">
        <f t="shared" si="12"/>
        <v/>
      </c>
      <c r="S94" s="215" t="str">
        <f>IF($C94="","",INDEX(POA_GC_2025!$H:$H,MATCH($C94,POA_GC_2025!$A:$A,0)))</f>
        <v/>
      </c>
      <c r="T94" s="215" t="str">
        <f>IF($C94="","",INDEX(POA_GC_2025!$I:$I,MATCH($C94,POA_GC_2025!$A:$A,0)))</f>
        <v/>
      </c>
      <c r="U94" s="215" t="str">
        <f>IF($C94="","",INDEX(POA_GC_2025!$J:$J,MATCH($C94,POA_GC_2025!$A:$A,0)))</f>
        <v/>
      </c>
      <c r="V94" s="215" t="str">
        <f>IF($C94="","",INDEX(POA_GC_2025!$K:$K,MATCH($C94,POA_GC_2025!$A:$A,0)))</f>
        <v/>
      </c>
      <c r="W94" s="215" t="str">
        <f>IF($C94="","",INDEX(POA_GC_2025!$L:$L,MATCH($C94,POA_GC_2025!$A:$A,0)))</f>
        <v/>
      </c>
      <c r="X94" s="223" t="str">
        <f>IF($C94="","",INDEX(POA_GC_2025!$AA:$AA,MATCH($C94,POA_GC_2025!$A:$A,0)))</f>
        <v/>
      </c>
      <c r="Y94" s="223" t="str">
        <f>IF($C94="","",INDEX(POA_GC_2025!$BD:$BD,MATCH($C94,POA_GC_2025!$A:$A,0)))</f>
        <v/>
      </c>
      <c r="Z94" s="226"/>
      <c r="AA94" s="226"/>
      <c r="AB94" s="227"/>
      <c r="AC94" s="226"/>
      <c r="AD94" s="226"/>
      <c r="AE94" s="226"/>
      <c r="AF94" s="226"/>
      <c r="AG94" s="232" t="str">
        <f>IF($C94="","",INDEX(POA_GC_2025!$FF:$FF,MATCH($C94,POA_GC_2025!$A:$A,0)))</f>
        <v/>
      </c>
      <c r="AH94" s="213" t="str">
        <f>IF($C94="","",INDEX(POA_GC_2025!$Q:$Q,MATCH($C94,POA_GC_2025!$A:$A,0)))</f>
        <v/>
      </c>
      <c r="AI94" s="216"/>
      <c r="AJ94" s="213" t="str">
        <f>IF($C94="","",INDEX(POA_GC_2025!$B:$B,MATCH($C94,POA_GC_2025!$A:$A,0)))</f>
        <v/>
      </c>
      <c r="AK94" s="211"/>
      <c r="AL94" s="238"/>
      <c r="AM94" s="233">
        <f t="shared" si="14"/>
        <v>0</v>
      </c>
      <c r="AN94" s="238"/>
      <c r="AO94" s="238"/>
    </row>
    <row r="95" spans="1:41" s="193" customFormat="1" ht="12.95" customHeight="1">
      <c r="A95" s="206">
        <v>99</v>
      </c>
      <c r="B95" s="206"/>
      <c r="C95" s="100"/>
      <c r="D95" s="240"/>
      <c r="E95" s="241"/>
      <c r="F95" s="240"/>
      <c r="G95" s="241"/>
      <c r="H95" s="208"/>
      <c r="I95" s="250"/>
      <c r="J95" s="213" t="str">
        <f>IF($C95="","",INDEX(POA_GC_2025!$O:$O,MATCH($C95,POA_GC_2025!$A:$A,0)))</f>
        <v/>
      </c>
      <c r="K95" s="214" t="str">
        <f>IF($C95="","",INDEX(POA_GC_2025!$V:$V,MATCH($C95,POA_GC_2025!A:A,0)))</f>
        <v/>
      </c>
      <c r="L95" s="214" t="str">
        <f>IF($C95="","",INDEX(POA_GC_2025!W:W,MATCH($C95,POA_GC_2025!$A:$A,0)))</f>
        <v/>
      </c>
      <c r="M95" s="215" t="str">
        <f>IF($C95="","",INDEX(POA_GC_2025!C:C,MATCH($C95,POA_GC_2025!$A:$A,0)))</f>
        <v/>
      </c>
      <c r="N95" s="215" t="str">
        <f>IF($C95="","",INDEX(POA_GC_2025!$D:$D,MATCH($C95,POA_GC_2025!$A:$A,0)))</f>
        <v/>
      </c>
      <c r="O95" s="215" t="str">
        <f>IF($C95="","",INDEX(POA_GC_2025!$E:$E,MATCH($C95,POA_GC_2025!$A:$A,0)))</f>
        <v/>
      </c>
      <c r="P95" s="215" t="str">
        <f>IF($C95="","",INDEX(POA_GC_2025!$F:$F,MATCH($C95,POA_GC_2025!$A:$A,0)))</f>
        <v/>
      </c>
      <c r="Q95" s="215" t="str">
        <f>IF($C95="","",INDEX(POA_GC_2025!$G:$G,MATCH($C95,POA_GC_2025!$A:$A,0)))</f>
        <v/>
      </c>
      <c r="R95" s="215" t="str">
        <f t="shared" si="12"/>
        <v/>
      </c>
      <c r="S95" s="215" t="str">
        <f>IF($C95="","",INDEX(POA_GC_2025!$H:$H,MATCH($C95,POA_GC_2025!$A:$A,0)))</f>
        <v/>
      </c>
      <c r="T95" s="215" t="str">
        <f>IF($C95="","",INDEX(POA_GC_2025!$I:$I,MATCH($C95,POA_GC_2025!$A:$A,0)))</f>
        <v/>
      </c>
      <c r="U95" s="215" t="str">
        <f>IF($C95="","",INDEX(POA_GC_2025!$J:$J,MATCH($C95,POA_GC_2025!$A:$A,0)))</f>
        <v/>
      </c>
      <c r="V95" s="215" t="str">
        <f>IF($C95="","",INDEX(POA_GC_2025!$K:$K,MATCH($C95,POA_GC_2025!$A:$A,0)))</f>
        <v/>
      </c>
      <c r="W95" s="215" t="str">
        <f>IF($C95="","",INDEX(POA_GC_2025!$L:$L,MATCH($C95,POA_GC_2025!$A:$A,0)))</f>
        <v/>
      </c>
      <c r="X95" s="223" t="str">
        <f>IF($C95="","",INDEX(POA_GC_2025!$AA:$AA,MATCH($C95,POA_GC_2025!$A:$A,0)))</f>
        <v/>
      </c>
      <c r="Y95" s="223" t="str">
        <f>IF($C95="","",INDEX(POA_GC_2025!$BD:$BD,MATCH($C95,POA_GC_2025!$A:$A,0)))</f>
        <v/>
      </c>
      <c r="Z95" s="226"/>
      <c r="AA95" s="226"/>
      <c r="AB95" s="227"/>
      <c r="AC95" s="226"/>
      <c r="AD95" s="226"/>
      <c r="AE95" s="226"/>
      <c r="AF95" s="226"/>
      <c r="AG95" s="232" t="str">
        <f>IF($C95="","",INDEX(POA_GC_2025!$FF:$FF,MATCH($C95,POA_GC_2025!$A:$A,0)))</f>
        <v/>
      </c>
      <c r="AH95" s="213" t="str">
        <f>IF($C95="","",INDEX(POA_GC_2025!$Q:$Q,MATCH($C95,POA_GC_2025!$A:$A,0)))</f>
        <v/>
      </c>
      <c r="AI95" s="216"/>
      <c r="AJ95" s="213" t="str">
        <f>IF($C95="","",INDEX(POA_GC_2025!$B:$B,MATCH($C95,POA_GC_2025!$A:$A,0)))</f>
        <v/>
      </c>
      <c r="AK95" s="211"/>
      <c r="AL95" s="238"/>
      <c r="AM95" s="233">
        <f t="shared" si="14"/>
        <v>0</v>
      </c>
      <c r="AN95" s="238"/>
      <c r="AO95" s="238"/>
    </row>
    <row r="96" spans="1:41" s="193" customFormat="1" ht="12.95" customHeight="1">
      <c r="A96" s="206">
        <v>100</v>
      </c>
      <c r="B96" s="206"/>
      <c r="C96" s="100"/>
      <c r="D96" s="242"/>
      <c r="E96" s="241"/>
      <c r="F96" s="242"/>
      <c r="G96" s="241"/>
      <c r="H96" s="208"/>
      <c r="I96" s="251"/>
      <c r="J96" s="213" t="str">
        <f>IF($C96="","",INDEX(POA_GC_2025!$O:$O,MATCH($C96,POA_GC_2025!$A:$A,0)))</f>
        <v/>
      </c>
      <c r="K96" s="214" t="str">
        <f>IF($C96="","",INDEX(POA_GC_2025!$V:$V,MATCH($C96,POA_GC_2025!A:A,0)))</f>
        <v/>
      </c>
      <c r="L96" s="214" t="str">
        <f>IF($C96="","",INDEX(POA_GC_2025!W:W,MATCH($C96,POA_GC_2025!$A:$A,0)))</f>
        <v/>
      </c>
      <c r="M96" s="215" t="str">
        <f>IF($C96="","",INDEX(POA_GC_2025!C:C,MATCH($C96,POA_GC_2025!$A:$A,0)))</f>
        <v/>
      </c>
      <c r="N96" s="215" t="str">
        <f>IF($C96="","",INDEX(POA_GC_2025!$D:$D,MATCH($C96,POA_GC_2025!$A:$A,0)))</f>
        <v/>
      </c>
      <c r="O96" s="215" t="str">
        <f>IF($C96="","",INDEX(POA_GC_2025!$E:$E,MATCH($C96,POA_GC_2025!$A:$A,0)))</f>
        <v/>
      </c>
      <c r="P96" s="215" t="str">
        <f>IF($C96="","",INDEX(POA_GC_2025!$F:$F,MATCH($C96,POA_GC_2025!$A:$A,0)))</f>
        <v/>
      </c>
      <c r="Q96" s="215" t="str">
        <f>IF($C96="","",INDEX(POA_GC_2025!$G:$G,MATCH($C96,POA_GC_2025!$A:$A,0)))</f>
        <v/>
      </c>
      <c r="R96" s="215" t="str">
        <f t="shared" si="12"/>
        <v/>
      </c>
      <c r="S96" s="215" t="str">
        <f>IF($C96="","",INDEX(POA_GC_2025!$H:$H,MATCH($C96,POA_GC_2025!$A:$A,0)))</f>
        <v/>
      </c>
      <c r="T96" s="215" t="str">
        <f>IF($C96="","",INDEX(POA_GC_2025!$I:$I,MATCH($C96,POA_GC_2025!$A:$A,0)))</f>
        <v/>
      </c>
      <c r="U96" s="215" t="str">
        <f>IF($C96="","",INDEX(POA_GC_2025!$J:$J,MATCH($C96,POA_GC_2025!$A:$A,0)))</f>
        <v/>
      </c>
      <c r="V96" s="215" t="str">
        <f>IF($C96="","",INDEX(POA_GC_2025!$K:$K,MATCH($C96,POA_GC_2025!$A:$A,0)))</f>
        <v/>
      </c>
      <c r="W96" s="215" t="str">
        <f>IF($C96="","",INDEX(POA_GC_2025!$L:$L,MATCH($C96,POA_GC_2025!$A:$A,0)))</f>
        <v/>
      </c>
      <c r="X96" s="223" t="str">
        <f>IF($C96="","",INDEX(POA_GC_2025!$AA:$AA,MATCH($C96,POA_GC_2025!$A:$A,0)))</f>
        <v/>
      </c>
      <c r="Y96" s="223" t="str">
        <f>IF($C96="","",INDEX(POA_GC_2025!$BD:$BD,MATCH($C96,POA_GC_2025!$A:$A,0)))</f>
        <v/>
      </c>
      <c r="Z96" s="226"/>
      <c r="AA96" s="226"/>
      <c r="AB96" s="227"/>
      <c r="AC96" s="226"/>
      <c r="AD96" s="226"/>
      <c r="AE96" s="226"/>
      <c r="AF96" s="226"/>
      <c r="AG96" s="232" t="str">
        <f>IF($C96="","",INDEX(POA_GC_2025!$FF:$FF,MATCH($C96,POA_GC_2025!$A:$A,0)))</f>
        <v/>
      </c>
      <c r="AH96" s="213" t="str">
        <f>IF($C96="","",INDEX(POA_GC_2025!$Q:$Q,MATCH($C96,POA_GC_2025!$A:$A,0)))</f>
        <v/>
      </c>
      <c r="AI96" s="216"/>
      <c r="AJ96" s="213" t="str">
        <f>IF($C96="","",INDEX(POA_GC_2025!$B:$B,MATCH($C96,POA_GC_2025!$A:$A,0)))</f>
        <v/>
      </c>
      <c r="AK96" s="211"/>
      <c r="AL96" s="238"/>
      <c r="AM96" s="233">
        <f t="shared" si="14"/>
        <v>0</v>
      </c>
      <c r="AN96" s="238"/>
      <c r="AO96" s="238"/>
    </row>
    <row r="97" spans="1:41" s="193" customFormat="1" ht="12.95" customHeight="1">
      <c r="A97" s="206">
        <v>101</v>
      </c>
      <c r="B97" s="206"/>
      <c r="C97" s="100"/>
      <c r="D97" s="240"/>
      <c r="E97" s="241"/>
      <c r="F97" s="240"/>
      <c r="G97" s="241"/>
      <c r="H97" s="208"/>
      <c r="I97" s="250"/>
      <c r="J97" s="213" t="str">
        <f>IF($C97="","",INDEX(POA_GC_2025!$O:$O,MATCH($C97,POA_GC_2025!$A:$A,0)))</f>
        <v/>
      </c>
      <c r="K97" s="214" t="str">
        <f>IF($C97="","",INDEX(POA_GC_2025!$V:$V,MATCH($C97,POA_GC_2025!A:A,0)))</f>
        <v/>
      </c>
      <c r="L97" s="214" t="str">
        <f>IF($C97="","",INDEX(POA_GC_2025!W:W,MATCH($C97,POA_GC_2025!$A:$A,0)))</f>
        <v/>
      </c>
      <c r="M97" s="215" t="str">
        <f>IF($C97="","",INDEX(POA_GC_2025!C:C,MATCH($C97,POA_GC_2025!$A:$A,0)))</f>
        <v/>
      </c>
      <c r="N97" s="215" t="str">
        <f>IF($C97="","",INDEX(POA_GC_2025!$D:$D,MATCH($C97,POA_GC_2025!$A:$A,0)))</f>
        <v/>
      </c>
      <c r="O97" s="215" t="str">
        <f>IF($C97="","",INDEX(POA_GC_2025!$E:$E,MATCH($C97,POA_GC_2025!$A:$A,0)))</f>
        <v/>
      </c>
      <c r="P97" s="215" t="str">
        <f>IF($C97="","",INDEX(POA_GC_2025!$F:$F,MATCH($C97,POA_GC_2025!$A:$A,0)))</f>
        <v/>
      </c>
      <c r="Q97" s="215" t="str">
        <f>IF($C97="","",INDEX(POA_GC_2025!$G:$G,MATCH($C97,POA_GC_2025!$A:$A,0)))</f>
        <v/>
      </c>
      <c r="R97" s="215" t="str">
        <f t="shared" si="12"/>
        <v/>
      </c>
      <c r="S97" s="215" t="str">
        <f>IF($C97="","",INDEX(POA_GC_2025!$H:$H,MATCH($C97,POA_GC_2025!$A:$A,0)))</f>
        <v/>
      </c>
      <c r="T97" s="215" t="str">
        <f>IF($C97="","",INDEX(POA_GC_2025!$I:$I,MATCH($C97,POA_GC_2025!$A:$A,0)))</f>
        <v/>
      </c>
      <c r="U97" s="215" t="str">
        <f>IF($C97="","",INDEX(POA_GC_2025!$J:$J,MATCH($C97,POA_GC_2025!$A:$A,0)))</f>
        <v/>
      </c>
      <c r="V97" s="215" t="str">
        <f>IF($C97="","",INDEX(POA_GC_2025!$K:$K,MATCH($C97,POA_GC_2025!$A:$A,0)))</f>
        <v/>
      </c>
      <c r="W97" s="215" t="str">
        <f>IF($C97="","",INDEX(POA_GC_2025!$L:$L,MATCH($C97,POA_GC_2025!$A:$A,0)))</f>
        <v/>
      </c>
      <c r="X97" s="223" t="str">
        <f>IF($C97="","",INDEX(POA_GC_2025!$AA:$AA,MATCH($C97,POA_GC_2025!$A:$A,0)))</f>
        <v/>
      </c>
      <c r="Y97" s="223" t="str">
        <f>IF($C97="","",INDEX(POA_GC_2025!$BD:$BD,MATCH($C97,POA_GC_2025!$A:$A,0)))</f>
        <v/>
      </c>
      <c r="Z97" s="226"/>
      <c r="AA97" s="226"/>
      <c r="AB97" s="227"/>
      <c r="AC97" s="226"/>
      <c r="AD97" s="226"/>
      <c r="AE97" s="226"/>
      <c r="AF97" s="226"/>
      <c r="AG97" s="232" t="str">
        <f>IF($C97="","",INDEX(POA_GC_2025!$FF:$FF,MATCH($C97,POA_GC_2025!$A:$A,0)))</f>
        <v/>
      </c>
      <c r="AH97" s="213" t="str">
        <f>IF($C97="","",INDEX(POA_GC_2025!$Q:$Q,MATCH($C97,POA_GC_2025!$A:$A,0)))</f>
        <v/>
      </c>
      <c r="AI97" s="216"/>
      <c r="AJ97" s="213" t="str">
        <f>IF($C97="","",INDEX(POA_GC_2025!$B:$B,MATCH($C97,POA_GC_2025!$A:$A,0)))</f>
        <v/>
      </c>
      <c r="AK97" s="211"/>
      <c r="AL97" s="238"/>
      <c r="AM97" s="233">
        <f t="shared" si="14"/>
        <v>0</v>
      </c>
      <c r="AN97" s="238"/>
      <c r="AO97" s="238"/>
    </row>
    <row r="98" spans="1:41" s="193" customFormat="1" ht="12.95" customHeight="1">
      <c r="A98" s="206">
        <v>102</v>
      </c>
      <c r="B98" s="206"/>
      <c r="C98" s="100"/>
      <c r="D98" s="243"/>
      <c r="E98" s="244"/>
      <c r="F98" s="243"/>
      <c r="G98" s="244"/>
      <c r="H98" s="208"/>
      <c r="I98" s="243"/>
      <c r="J98" s="213" t="str">
        <f>IF($C98="","",INDEX(POA_GC_2025!$O:$O,MATCH($C98,POA_GC_2025!$A:$A,0)))</f>
        <v/>
      </c>
      <c r="K98" s="214" t="str">
        <f>IF($C98="","",INDEX(POA_GC_2025!$V:$V,MATCH($C98,POA_GC_2025!A:A,0)))</f>
        <v/>
      </c>
      <c r="L98" s="214" t="str">
        <f>IF($C98="","",INDEX(POA_GC_2025!W:W,MATCH($C98,POA_GC_2025!$A:$A,0)))</f>
        <v/>
      </c>
      <c r="M98" s="215" t="str">
        <f>IF($C98="","",INDEX(POA_GC_2025!C:C,MATCH($C98,POA_GC_2025!$A:$A,0)))</f>
        <v/>
      </c>
      <c r="N98" s="215" t="str">
        <f>IF($C98="","",INDEX(POA_GC_2025!$D:$D,MATCH($C98,POA_GC_2025!$A:$A,0)))</f>
        <v/>
      </c>
      <c r="O98" s="215" t="str">
        <f>IF($C98="","",INDEX(POA_GC_2025!$E:$E,MATCH($C98,POA_GC_2025!$A:$A,0)))</f>
        <v/>
      </c>
      <c r="P98" s="215" t="str">
        <f>IF($C98="","",INDEX(POA_GC_2025!$F:$F,MATCH($C98,POA_GC_2025!$A:$A,0)))</f>
        <v/>
      </c>
      <c r="Q98" s="215" t="str">
        <f>IF($C98="","",INDEX(POA_GC_2025!$G:$G,MATCH($C98,POA_GC_2025!$A:$A,0)))</f>
        <v/>
      </c>
      <c r="R98" s="215" t="str">
        <f t="shared" si="12"/>
        <v/>
      </c>
      <c r="S98" s="215" t="str">
        <f>IF($C98="","",INDEX(POA_GC_2025!$H:$H,MATCH($C98,POA_GC_2025!$A:$A,0)))</f>
        <v/>
      </c>
      <c r="T98" s="215" t="str">
        <f>IF($C98="","",INDEX(POA_GC_2025!$I:$I,MATCH($C98,POA_GC_2025!$A:$A,0)))</f>
        <v/>
      </c>
      <c r="U98" s="215" t="str">
        <f>IF($C98="","",INDEX(POA_GC_2025!$J:$J,MATCH($C98,POA_GC_2025!$A:$A,0)))</f>
        <v/>
      </c>
      <c r="V98" s="215" t="str">
        <f>IF($C98="","",INDEX(POA_GC_2025!$K:$K,MATCH($C98,POA_GC_2025!$A:$A,0)))</f>
        <v/>
      </c>
      <c r="W98" s="215" t="str">
        <f>IF($C98="","",INDEX(POA_GC_2025!$L:$L,MATCH($C98,POA_GC_2025!$A:$A,0)))</f>
        <v/>
      </c>
      <c r="X98" s="223" t="str">
        <f>IF($C98="","",INDEX(POA_GC_2025!$AA:$AA,MATCH($C98,POA_GC_2025!$A:$A,0)))</f>
        <v/>
      </c>
      <c r="Y98" s="223" t="str">
        <f>IF($C98="","",INDEX(POA_GC_2025!$BD:$BD,MATCH($C98,POA_GC_2025!$A:$A,0)))</f>
        <v/>
      </c>
      <c r="Z98" s="226"/>
      <c r="AA98" s="226"/>
      <c r="AB98" s="227"/>
      <c r="AC98" s="226"/>
      <c r="AD98" s="226"/>
      <c r="AE98" s="226"/>
      <c r="AF98" s="226"/>
      <c r="AG98" s="232" t="str">
        <f>IF($C98="","",INDEX(POA_GC_2025!$FF:$FF,MATCH($C98,POA_GC_2025!$A:$A,0)))</f>
        <v/>
      </c>
      <c r="AH98" s="213" t="str">
        <f>IF($C98="","",INDEX(POA_GC_2025!$Q:$Q,MATCH($C98,POA_GC_2025!$A:$A,0)))</f>
        <v/>
      </c>
      <c r="AI98" s="216"/>
      <c r="AJ98" s="213" t="str">
        <f>IF($C98="","",INDEX(POA_GC_2025!$B:$B,MATCH($C98,POA_GC_2025!$A:$A,0)))</f>
        <v/>
      </c>
      <c r="AK98" s="211"/>
      <c r="AL98" s="238"/>
      <c r="AM98" s="233">
        <f t="shared" si="14"/>
        <v>0</v>
      </c>
      <c r="AN98" s="238"/>
      <c r="AO98" s="238"/>
    </row>
    <row r="99" spans="1:41" s="193" customFormat="1" ht="12.95" customHeight="1">
      <c r="A99" s="206">
        <v>103</v>
      </c>
      <c r="B99" s="206"/>
      <c r="C99" s="100"/>
      <c r="D99" s="243"/>
      <c r="E99" s="244"/>
      <c r="F99" s="243"/>
      <c r="G99" s="244"/>
      <c r="H99" s="208"/>
      <c r="I99" s="243"/>
      <c r="J99" s="213" t="str">
        <f>IF($C99="","",INDEX(POA_GC_2025!$O:$O,MATCH($C99,POA_GC_2025!$A:$A,0)))</f>
        <v/>
      </c>
      <c r="K99" s="214" t="str">
        <f>IF($C99="","",INDEX(POA_GC_2025!$V:$V,MATCH($C99,POA_GC_2025!A:A,0)))</f>
        <v/>
      </c>
      <c r="L99" s="214" t="str">
        <f>IF($C99="","",INDEX(POA_GC_2025!W:W,MATCH($C99,POA_GC_2025!$A:$A,0)))</f>
        <v/>
      </c>
      <c r="M99" s="215" t="str">
        <f>IF($C99="","",INDEX(POA_GC_2025!C:C,MATCH($C99,POA_GC_2025!$A:$A,0)))</f>
        <v/>
      </c>
      <c r="N99" s="215" t="str">
        <f>IF($C99="","",INDEX(POA_GC_2025!$D:$D,MATCH($C99,POA_GC_2025!$A:$A,0)))</f>
        <v/>
      </c>
      <c r="O99" s="215" t="str">
        <f>IF($C99="","",INDEX(POA_GC_2025!$E:$E,MATCH($C99,POA_GC_2025!$A:$A,0)))</f>
        <v/>
      </c>
      <c r="P99" s="215" t="str">
        <f>IF($C99="","",INDEX(POA_GC_2025!$F:$F,MATCH($C99,POA_GC_2025!$A:$A,0)))</f>
        <v/>
      </c>
      <c r="Q99" s="215" t="str">
        <f>IF($C99="","",INDEX(POA_GC_2025!$G:$G,MATCH($C99,POA_GC_2025!$A:$A,0)))</f>
        <v/>
      </c>
      <c r="R99" s="215" t="str">
        <f t="shared" si="12"/>
        <v/>
      </c>
      <c r="S99" s="215" t="str">
        <f>IF($C99="","",INDEX(POA_GC_2025!$H:$H,MATCH($C99,POA_GC_2025!$A:$A,0)))</f>
        <v/>
      </c>
      <c r="T99" s="215" t="str">
        <f>IF($C99="","",INDEX(POA_GC_2025!$I:$I,MATCH($C99,POA_GC_2025!$A:$A,0)))</f>
        <v/>
      </c>
      <c r="U99" s="215" t="str">
        <f>IF($C99="","",INDEX(POA_GC_2025!$J:$J,MATCH($C99,POA_GC_2025!$A:$A,0)))</f>
        <v/>
      </c>
      <c r="V99" s="215" t="str">
        <f>IF($C99="","",INDEX(POA_GC_2025!$K:$K,MATCH($C99,POA_GC_2025!$A:$A,0)))</f>
        <v/>
      </c>
      <c r="W99" s="215" t="str">
        <f>IF($C99="","",INDEX(POA_GC_2025!$L:$L,MATCH($C99,POA_GC_2025!$A:$A,0)))</f>
        <v/>
      </c>
      <c r="X99" s="223" t="str">
        <f>IF($C99="","",INDEX(POA_GC_2025!$AA:$AA,MATCH($C99,POA_GC_2025!$A:$A,0)))</f>
        <v/>
      </c>
      <c r="Y99" s="223" t="str">
        <f>IF($C99="","",INDEX(POA_GC_2025!$BD:$BD,MATCH($C99,POA_GC_2025!$A:$A,0)))</f>
        <v/>
      </c>
      <c r="Z99" s="226"/>
      <c r="AA99" s="226"/>
      <c r="AB99" s="227"/>
      <c r="AC99" s="226"/>
      <c r="AD99" s="226"/>
      <c r="AE99" s="226"/>
      <c r="AF99" s="226"/>
      <c r="AG99" s="232" t="str">
        <f>IF($C99="","",INDEX(POA_GC_2025!$FF:$FF,MATCH($C99,POA_GC_2025!$A:$A,0)))</f>
        <v/>
      </c>
      <c r="AH99" s="213" t="str">
        <f>IF($C99="","",INDEX(POA_GC_2025!$Q:$Q,MATCH($C99,POA_GC_2025!$A:$A,0)))</f>
        <v/>
      </c>
      <c r="AI99" s="216"/>
      <c r="AJ99" s="213" t="str">
        <f>IF($C99="","",INDEX(POA_GC_2025!$B:$B,MATCH($C99,POA_GC_2025!$A:$A,0)))</f>
        <v/>
      </c>
      <c r="AK99" s="211"/>
      <c r="AL99" s="238"/>
      <c r="AM99" s="233">
        <f t="shared" si="14"/>
        <v>0</v>
      </c>
      <c r="AN99" s="238"/>
      <c r="AO99" s="238"/>
    </row>
    <row r="100" spans="1:41" s="193" customFormat="1" ht="12.95" customHeight="1">
      <c r="A100" s="206">
        <v>104</v>
      </c>
      <c r="B100" s="206"/>
      <c r="C100" s="100"/>
      <c r="D100" s="243"/>
      <c r="E100" s="244"/>
      <c r="F100" s="243"/>
      <c r="G100" s="244"/>
      <c r="H100" s="208"/>
      <c r="I100" s="243"/>
      <c r="J100" s="213" t="str">
        <f>IF($C100="","",INDEX(POA_GC_2025!$O:$O,MATCH($C100,POA_GC_2025!$A:$A,0)))</f>
        <v/>
      </c>
      <c r="K100" s="214" t="str">
        <f>IF($C100="","",INDEX(POA_GC_2025!$V:$V,MATCH($C100,POA_GC_2025!A:A,0)))</f>
        <v/>
      </c>
      <c r="L100" s="214" t="str">
        <f>IF($C100="","",INDEX(POA_GC_2025!W:W,MATCH($C100,POA_GC_2025!$A:$A,0)))</f>
        <v/>
      </c>
      <c r="M100" s="215" t="str">
        <f>IF($C100="","",INDEX(POA_GC_2025!C:C,MATCH($C100,POA_GC_2025!$A:$A,0)))</f>
        <v/>
      </c>
      <c r="N100" s="215" t="str">
        <f>IF($C100="","",INDEX(POA_GC_2025!$D:$D,MATCH($C100,POA_GC_2025!$A:$A,0)))</f>
        <v/>
      </c>
      <c r="O100" s="215" t="str">
        <f>IF($C100="","",INDEX(POA_GC_2025!$E:$E,MATCH($C100,POA_GC_2025!$A:$A,0)))</f>
        <v/>
      </c>
      <c r="P100" s="215" t="str">
        <f>IF($C100="","",INDEX(POA_GC_2025!$F:$F,MATCH($C100,POA_GC_2025!$A:$A,0)))</f>
        <v/>
      </c>
      <c r="Q100" s="215" t="str">
        <f>IF($C100="","",INDEX(POA_GC_2025!$G:$G,MATCH($C100,POA_GC_2025!$A:$A,0)))</f>
        <v/>
      </c>
      <c r="R100" s="215" t="str">
        <f t="shared" si="12"/>
        <v/>
      </c>
      <c r="S100" s="215" t="str">
        <f>IF($C100="","",INDEX(POA_GC_2025!$H:$H,MATCH($C100,POA_GC_2025!$A:$A,0)))</f>
        <v/>
      </c>
      <c r="T100" s="215" t="str">
        <f>IF($C100="","",INDEX(POA_GC_2025!$I:$I,MATCH($C100,POA_GC_2025!$A:$A,0)))</f>
        <v/>
      </c>
      <c r="U100" s="215" t="str">
        <f>IF($C100="","",INDEX(POA_GC_2025!$J:$J,MATCH($C100,POA_GC_2025!$A:$A,0)))</f>
        <v/>
      </c>
      <c r="V100" s="215" t="str">
        <f>IF($C100="","",INDEX(POA_GC_2025!$K:$K,MATCH($C100,POA_GC_2025!$A:$A,0)))</f>
        <v/>
      </c>
      <c r="W100" s="215" t="str">
        <f>IF($C100="","",INDEX(POA_GC_2025!$L:$L,MATCH($C100,POA_GC_2025!$A:$A,0)))</f>
        <v/>
      </c>
      <c r="X100" s="223" t="str">
        <f>IF($C100="","",INDEX(POA_GC_2025!$AA:$AA,MATCH($C100,POA_GC_2025!$A:$A,0)))</f>
        <v/>
      </c>
      <c r="Y100" s="223" t="str">
        <f>IF($C100="","",INDEX(POA_GC_2025!$BD:$BD,MATCH($C100,POA_GC_2025!$A:$A,0)))</f>
        <v/>
      </c>
      <c r="Z100" s="226"/>
      <c r="AA100" s="226"/>
      <c r="AB100" s="227"/>
      <c r="AC100" s="226"/>
      <c r="AD100" s="226"/>
      <c r="AE100" s="226"/>
      <c r="AF100" s="226"/>
      <c r="AG100" s="232" t="str">
        <f>IF($C100="","",INDEX(POA_GC_2025!$FF:$FF,MATCH($C100,POA_GC_2025!$A:$A,0)))</f>
        <v/>
      </c>
      <c r="AH100" s="213" t="str">
        <f>IF($C100="","",INDEX(POA_GC_2025!$Q:$Q,MATCH($C100,POA_GC_2025!$A:$A,0)))</f>
        <v/>
      </c>
      <c r="AI100" s="216"/>
      <c r="AJ100" s="213" t="str">
        <f>IF($C100="","",INDEX(POA_GC_2025!$B:$B,MATCH($C100,POA_GC_2025!$A:$A,0)))</f>
        <v/>
      </c>
      <c r="AK100" s="211"/>
      <c r="AL100" s="255"/>
      <c r="AM100" s="233">
        <f t="shared" si="14"/>
        <v>0</v>
      </c>
      <c r="AN100" s="238"/>
      <c r="AO100" s="238"/>
    </row>
    <row r="101" spans="1:41" s="193" customFormat="1" ht="12.95" customHeight="1">
      <c r="A101" s="206">
        <v>106</v>
      </c>
      <c r="B101" s="206"/>
      <c r="C101" s="100"/>
      <c r="D101" s="243"/>
      <c r="E101" s="244"/>
      <c r="F101" s="243"/>
      <c r="G101" s="244"/>
      <c r="H101" s="208"/>
      <c r="I101" s="243"/>
      <c r="J101" s="213" t="str">
        <f>IF($C101="","",INDEX(POA_GC_2025!$O:$O,MATCH($C101,POA_GC_2025!$A:$A,0)))</f>
        <v/>
      </c>
      <c r="K101" s="214" t="str">
        <f>IF($C101="","",INDEX(POA_GC_2025!$V:$V,MATCH($C101,POA_GC_2025!A:A,0)))</f>
        <v/>
      </c>
      <c r="L101" s="214" t="str">
        <f>IF($C101="","",INDEX(POA_GC_2025!W:W,MATCH($C101,POA_GC_2025!$A:$A,0)))</f>
        <v/>
      </c>
      <c r="M101" s="215" t="str">
        <f>IF($C101="","",INDEX(POA_GC_2025!C:C,MATCH($C101,POA_GC_2025!$A:$A,0)))</f>
        <v/>
      </c>
      <c r="N101" s="215" t="str">
        <f>IF($C101="","",INDEX(POA_GC_2025!$D:$D,MATCH($C101,POA_GC_2025!$A:$A,0)))</f>
        <v/>
      </c>
      <c r="O101" s="215" t="str">
        <f>IF($C101="","",INDEX(POA_GC_2025!$E:$E,MATCH($C101,POA_GC_2025!$A:$A,0)))</f>
        <v/>
      </c>
      <c r="P101" s="215" t="str">
        <f>IF($C101="","",INDEX(POA_GC_2025!$F:$F,MATCH($C101,POA_GC_2025!$A:$A,0)))</f>
        <v/>
      </c>
      <c r="Q101" s="215" t="str">
        <f>IF($C101="","",INDEX(POA_GC_2025!$G:$G,MATCH($C101,POA_GC_2025!$A:$A,0)))</f>
        <v/>
      </c>
      <c r="R101" s="215" t="str">
        <f t="shared" si="12"/>
        <v/>
      </c>
      <c r="S101" s="215" t="str">
        <f>IF($C101="","",INDEX(POA_GC_2025!$H:$H,MATCH($C101,POA_GC_2025!$A:$A,0)))</f>
        <v/>
      </c>
      <c r="T101" s="215" t="str">
        <f>IF($C101="","",INDEX(POA_GC_2025!$I:$I,MATCH($C101,POA_GC_2025!$A:$A,0)))</f>
        <v/>
      </c>
      <c r="U101" s="215" t="str">
        <f>IF($C101="","",INDEX(POA_GC_2025!$J:$J,MATCH($C101,POA_GC_2025!$A:$A,0)))</f>
        <v/>
      </c>
      <c r="V101" s="215" t="str">
        <f>IF($C101="","",INDEX(POA_GC_2025!$K:$K,MATCH($C101,POA_GC_2025!$A:$A,0)))</f>
        <v/>
      </c>
      <c r="W101" s="215" t="str">
        <f>IF($C101="","",INDEX(POA_GC_2025!$L:$L,MATCH($C101,POA_GC_2025!$A:$A,0)))</f>
        <v/>
      </c>
      <c r="X101" s="223" t="str">
        <f>IF($C101="","",INDEX(POA_GC_2025!$AA:$AA,MATCH($C101,POA_GC_2025!$A:$A,0)))</f>
        <v/>
      </c>
      <c r="Y101" s="223" t="str">
        <f>IF($C101="","",INDEX(POA_GC_2025!$BD:$BD,MATCH($C101,POA_GC_2025!$A:$A,0)))</f>
        <v/>
      </c>
      <c r="Z101" s="226"/>
      <c r="AA101" s="226"/>
      <c r="AB101" s="227"/>
      <c r="AC101" s="226"/>
      <c r="AD101" s="226"/>
      <c r="AE101" s="226"/>
      <c r="AF101" s="226"/>
      <c r="AG101" s="232" t="str">
        <f>IF($C101="","",INDEX(POA_GC_2025!$FF:$FF,MATCH($C101,POA_GC_2025!$A:$A,0)))</f>
        <v/>
      </c>
      <c r="AH101" s="213" t="str">
        <f>IF($C101="","",INDEX(POA_GC_2025!$Q:$Q,MATCH($C101,POA_GC_2025!$A:$A,0)))</f>
        <v/>
      </c>
      <c r="AI101" s="216"/>
      <c r="AJ101" s="213" t="str">
        <f>IF($C101="","",INDEX(POA_GC_2025!$B:$B,MATCH($C101,POA_GC_2025!$A:$A,0)))</f>
        <v/>
      </c>
      <c r="AK101" s="211"/>
      <c r="AL101" s="238"/>
      <c r="AM101" s="233">
        <f t="shared" si="14"/>
        <v>0</v>
      </c>
      <c r="AN101" s="238"/>
      <c r="AO101" s="238"/>
    </row>
    <row r="102" spans="1:41" s="85" customFormat="1" ht="12.95" customHeight="1">
      <c r="A102" s="206">
        <v>107</v>
      </c>
      <c r="B102" s="206"/>
      <c r="C102" s="188"/>
      <c r="D102" s="245"/>
      <c r="E102" s="246"/>
      <c r="F102" s="245"/>
      <c r="G102" s="246"/>
      <c r="H102" s="208"/>
      <c r="I102" s="245"/>
      <c r="J102" s="213" t="str">
        <f>IF($C102="","",INDEX(POA_GC_2025!$O:$O,MATCH($C102,POA_GC_2025!$A:$A,0)))</f>
        <v/>
      </c>
      <c r="K102" s="214" t="str">
        <f>IF($C102="","",INDEX(POA_GC_2025!$V:$V,MATCH($C102,POA_GC_2025!A:A,0)))</f>
        <v/>
      </c>
      <c r="L102" s="214" t="str">
        <f>IF($C102="","",INDEX(POA_GC_2025!W:W,MATCH($C102,POA_GC_2025!$A:$A,0)))</f>
        <v/>
      </c>
      <c r="M102" s="215" t="str">
        <f>IF($C102="","",INDEX(POA_GC_2025!C:C,MATCH($C102,POA_GC_2025!$A:$A,0)))</f>
        <v/>
      </c>
      <c r="N102" s="215" t="str">
        <f>IF($C102="","",INDEX(POA_GC_2025!$D:$D,MATCH($C102,POA_GC_2025!$A:$A,0)))</f>
        <v/>
      </c>
      <c r="O102" s="215" t="str">
        <f>IF($C102="","",INDEX(POA_GC_2025!$E:$E,MATCH($C102,POA_GC_2025!$A:$A,0)))</f>
        <v/>
      </c>
      <c r="P102" s="215" t="str">
        <f>IF($C102="","",INDEX(POA_GC_2025!$F:$F,MATCH($C102,POA_GC_2025!$A:$A,0)))</f>
        <v/>
      </c>
      <c r="Q102" s="215" t="str">
        <f>IF($C102="","",INDEX(POA_GC_2025!$G:$G,MATCH($C102,POA_GC_2025!$A:$A,0)))</f>
        <v/>
      </c>
      <c r="R102" s="215" t="str">
        <f t="shared" si="12"/>
        <v/>
      </c>
      <c r="S102" s="215" t="str">
        <f>IF($C102="","",INDEX(POA_GC_2025!$H:$H,MATCH($C102,POA_GC_2025!$A:$A,0)))</f>
        <v/>
      </c>
      <c r="T102" s="215" t="str">
        <f>IF($C102="","",INDEX(POA_GC_2025!$I:$I,MATCH($C102,POA_GC_2025!$A:$A,0)))</f>
        <v/>
      </c>
      <c r="U102" s="215" t="str">
        <f>IF($C102="","",INDEX(POA_GC_2025!$J:$J,MATCH($C102,POA_GC_2025!$A:$A,0)))</f>
        <v/>
      </c>
      <c r="V102" s="215" t="str">
        <f>IF($C102="","",INDEX(POA_GC_2025!$K:$K,MATCH($C102,POA_GC_2025!$A:$A,0)))</f>
        <v/>
      </c>
      <c r="W102" s="215" t="str">
        <f>IF($C102="","",INDEX(POA_GC_2025!$L:$L,MATCH($C102,POA_GC_2025!$A:$A,0)))</f>
        <v/>
      </c>
      <c r="X102" s="223" t="str">
        <f>IF($C102="","",INDEX(POA_GC_2025!$AA:$AA,MATCH($C102,POA_GC_2025!$A:$A,0)))</f>
        <v/>
      </c>
      <c r="Y102" s="223" t="str">
        <f>IF($C102="","",INDEX(POA_GC_2025!$BD:$BD,MATCH($C102,POA_GC_2025!$A:$A,0)))</f>
        <v/>
      </c>
      <c r="Z102" s="226"/>
      <c r="AA102" s="226"/>
      <c r="AB102" s="227"/>
      <c r="AC102" s="226"/>
      <c r="AD102" s="226"/>
      <c r="AE102" s="226"/>
      <c r="AF102" s="226"/>
      <c r="AG102" s="232" t="str">
        <f>IF($C102="","",INDEX(POA_GC_2025!$FF:$FF,MATCH($C102,POA_GC_2025!$A:$A,0)))</f>
        <v/>
      </c>
      <c r="AH102" s="213" t="str">
        <f>IF($C102="","",INDEX(POA_GC_2025!$Q:$Q,MATCH($C102,POA_GC_2025!$A:$A,0)))</f>
        <v/>
      </c>
      <c r="AI102" s="216"/>
      <c r="AJ102" s="213" t="str">
        <f>IF($C102="","",INDEX(POA_GC_2025!$B:$B,MATCH($C102,POA_GC_2025!$A:$A,0)))</f>
        <v/>
      </c>
      <c r="AK102" s="211"/>
      <c r="AL102" s="120"/>
      <c r="AM102" s="233">
        <f t="shared" si="14"/>
        <v>0</v>
      </c>
      <c r="AN102" s="120"/>
      <c r="AO102" s="120"/>
    </row>
    <row r="103" spans="1:41" s="85" customFormat="1" ht="12.95" customHeight="1">
      <c r="A103" s="206">
        <v>108</v>
      </c>
      <c r="B103" s="206"/>
      <c r="C103" s="188"/>
      <c r="D103" s="245"/>
      <c r="E103" s="246"/>
      <c r="F103" s="245"/>
      <c r="G103" s="246"/>
      <c r="H103" s="247"/>
      <c r="I103" s="39"/>
      <c r="J103" s="213" t="str">
        <f>IF($C103="","",INDEX(POA_GC_2025!$O:$O,MATCH($C103,POA_GC_2025!$A:$A,0)))</f>
        <v/>
      </c>
      <c r="K103" s="214" t="str">
        <f>IF($C103="","",INDEX(POA_GC_2025!$V:$V,MATCH($C103,POA_GC_2025!A:A,0)))</f>
        <v/>
      </c>
      <c r="L103" s="214" t="str">
        <f>IF($C103="","",INDEX(POA_GC_2025!W:W,MATCH($C103,POA_GC_2025!$A:$A,0)))</f>
        <v/>
      </c>
      <c r="M103" s="215" t="str">
        <f>IF($C103="","",INDEX(POA_GC_2025!C:C,MATCH($C103,POA_GC_2025!$A:$A,0)))</f>
        <v/>
      </c>
      <c r="N103" s="215" t="str">
        <f>IF($C103="","",INDEX(POA_GC_2025!$D:$D,MATCH($C103,POA_GC_2025!$A:$A,0)))</f>
        <v/>
      </c>
      <c r="O103" s="215" t="str">
        <f>IF($C103="","",INDEX(POA_GC_2025!$E:$E,MATCH($C103,POA_GC_2025!$A:$A,0)))</f>
        <v/>
      </c>
      <c r="P103" s="215" t="str">
        <f>IF($C103="","",INDEX(POA_GC_2025!$F:$F,MATCH($C103,POA_GC_2025!$A:$A,0)))</f>
        <v/>
      </c>
      <c r="Q103" s="215" t="str">
        <f>IF($C103="","",INDEX(POA_GC_2025!$G:$G,MATCH($C103,POA_GC_2025!$A:$A,0)))</f>
        <v/>
      </c>
      <c r="R103" s="215" t="str">
        <f t="shared" si="12"/>
        <v/>
      </c>
      <c r="S103" s="215" t="str">
        <f>IF($C103="","",INDEX(POA_GC_2025!$H:$H,MATCH($C103,POA_GC_2025!$A:$A,0)))</f>
        <v/>
      </c>
      <c r="T103" s="215" t="str">
        <f>IF($C103="","",INDEX(POA_GC_2025!$I:$I,MATCH($C103,POA_GC_2025!$A:$A,0)))</f>
        <v/>
      </c>
      <c r="U103" s="215" t="str">
        <f>IF($C103="","",INDEX(POA_GC_2025!$J:$J,MATCH($C103,POA_GC_2025!$A:$A,0)))</f>
        <v/>
      </c>
      <c r="V103" s="215" t="str">
        <f>IF($C103="","",INDEX(POA_GC_2025!$K:$K,MATCH($C103,POA_GC_2025!$A:$A,0)))</f>
        <v/>
      </c>
      <c r="W103" s="215" t="str">
        <f>IF($C103="","",INDEX(POA_GC_2025!$L:$L,MATCH($C103,POA_GC_2025!$A:$A,0)))</f>
        <v/>
      </c>
      <c r="X103" s="223" t="str">
        <f>IF($C103="","",INDEX(POA_GC_2025!$AA:$AA,MATCH($C103,POA_GC_2025!$A:$A,0)))</f>
        <v/>
      </c>
      <c r="Y103" s="223" t="str">
        <f>IF($C103="","",INDEX(POA_GC_2025!$BD:$BD,MATCH($C103,POA_GC_2025!$A:$A,0)))</f>
        <v/>
      </c>
      <c r="Z103" s="226"/>
      <c r="AA103" s="226"/>
      <c r="AB103" s="227"/>
      <c r="AC103" s="226"/>
      <c r="AD103" s="226"/>
      <c r="AE103" s="226"/>
      <c r="AF103" s="226"/>
      <c r="AG103" s="232" t="str">
        <f>IF($C103="","",INDEX(POA_GC_2025!$FF:$FF,MATCH($C103,POA_GC_2025!$A:$A,0)))</f>
        <v/>
      </c>
      <c r="AH103" s="213" t="str">
        <f>IF($C103="","",INDEX(POA_GC_2025!$Q:$Q,MATCH($C103,POA_GC_2025!$A:$A,0)))</f>
        <v/>
      </c>
      <c r="AI103" s="216"/>
      <c r="AJ103" s="213" t="str">
        <f>IF($C103="","",INDEX(POA_GC_2025!$B:$B,MATCH($C103,POA_GC_2025!$A:$A,0)))</f>
        <v/>
      </c>
      <c r="AK103" s="120"/>
      <c r="AL103" s="120"/>
      <c r="AM103" s="233">
        <f t="shared" si="14"/>
        <v>0</v>
      </c>
      <c r="AN103" s="120"/>
      <c r="AO103" s="120"/>
    </row>
    <row r="104" spans="1:41" s="85" customFormat="1" ht="12.95" customHeight="1">
      <c r="A104" s="206">
        <v>109</v>
      </c>
      <c r="B104" s="206"/>
      <c r="C104" s="188"/>
      <c r="D104" s="245"/>
      <c r="E104" s="246"/>
      <c r="F104" s="245"/>
      <c r="G104" s="246"/>
      <c r="H104" s="247"/>
      <c r="I104" s="252"/>
      <c r="J104" s="213" t="str">
        <f>IF($C104="","",INDEX(POA_GC_2025!$O:$O,MATCH($C104,POA_GC_2025!$A:$A,0)))</f>
        <v/>
      </c>
      <c r="K104" s="214" t="str">
        <f>IF($C104="","",INDEX(POA_GC_2025!$V:$V,MATCH($C104,POA_GC_2025!A:A,0)))</f>
        <v/>
      </c>
      <c r="L104" s="214" t="str">
        <f>IF($C104="","",INDEX(POA_GC_2025!W:W,MATCH($C104,POA_GC_2025!$A:$A,0)))</f>
        <v/>
      </c>
      <c r="M104" s="215" t="str">
        <f>IF($C104="","",INDEX(POA_GC_2025!C:C,MATCH($C104,POA_GC_2025!$A:$A,0)))</f>
        <v/>
      </c>
      <c r="N104" s="215" t="str">
        <f>IF($C104="","",INDEX(POA_GC_2025!$D:$D,MATCH($C104,POA_GC_2025!$A:$A,0)))</f>
        <v/>
      </c>
      <c r="O104" s="215" t="str">
        <f>IF($C104="","",INDEX(POA_GC_2025!$E:$E,MATCH($C104,POA_GC_2025!$A:$A,0)))</f>
        <v/>
      </c>
      <c r="P104" s="215" t="str">
        <f>IF($C104="","",INDEX(POA_GC_2025!$F:$F,MATCH($C104,POA_GC_2025!$A:$A,0)))</f>
        <v/>
      </c>
      <c r="Q104" s="215" t="str">
        <f>IF($C104="","",INDEX(POA_GC_2025!$G:$G,MATCH($C104,POA_GC_2025!$A:$A,0)))</f>
        <v/>
      </c>
      <c r="R104" s="215" t="str">
        <f t="shared" si="12"/>
        <v/>
      </c>
      <c r="S104" s="215" t="str">
        <f>IF($C104="","",INDEX(POA_GC_2025!$H:$H,MATCH($C104,POA_GC_2025!$A:$A,0)))</f>
        <v/>
      </c>
      <c r="T104" s="215" t="str">
        <f>IF($C104="","",INDEX(POA_GC_2025!$I:$I,MATCH($C104,POA_GC_2025!$A:$A,0)))</f>
        <v/>
      </c>
      <c r="U104" s="215" t="str">
        <f>IF($C104="","",INDEX(POA_GC_2025!$J:$J,MATCH($C104,POA_GC_2025!$A:$A,0)))</f>
        <v/>
      </c>
      <c r="V104" s="215" t="str">
        <f>IF($C104="","",INDEX(POA_GC_2025!$K:$K,MATCH($C104,POA_GC_2025!$A:$A,0)))</f>
        <v/>
      </c>
      <c r="W104" s="215" t="str">
        <f>IF($C104="","",INDEX(POA_GC_2025!$L:$L,MATCH($C104,POA_GC_2025!$A:$A,0)))</f>
        <v/>
      </c>
      <c r="X104" s="223" t="str">
        <f>IF($C104="","",INDEX(POA_GC_2025!$AA:$AA,MATCH($C104,POA_GC_2025!$A:$A,0)))</f>
        <v/>
      </c>
      <c r="Y104" s="223" t="str">
        <f>IF($C104="","",INDEX(POA_GC_2025!$BD:$BD,MATCH($C104,POA_GC_2025!$A:$A,0)))</f>
        <v/>
      </c>
      <c r="Z104" s="226"/>
      <c r="AA104" s="226"/>
      <c r="AB104" s="227"/>
      <c r="AC104" s="226"/>
      <c r="AD104" s="226"/>
      <c r="AE104" s="226"/>
      <c r="AF104" s="226"/>
      <c r="AG104" s="232" t="str">
        <f>IF($C104="","",INDEX(POA_GC_2025!$FF:$FF,MATCH($C104,POA_GC_2025!$A:$A,0)))</f>
        <v/>
      </c>
      <c r="AH104" s="213" t="str">
        <f>IF($C104="","",INDEX(POA_GC_2025!$Q:$Q,MATCH($C104,POA_GC_2025!$A:$A,0)))</f>
        <v/>
      </c>
      <c r="AI104" s="216"/>
      <c r="AJ104" s="213" t="str">
        <f>IF($C104="","",INDEX(POA_GC_2025!$B:$B,MATCH($C104,POA_GC_2025!$A:$A,0)))</f>
        <v/>
      </c>
      <c r="AK104" s="39"/>
      <c r="AL104" s="120"/>
      <c r="AM104" s="233">
        <f t="shared" si="14"/>
        <v>0</v>
      </c>
      <c r="AN104" s="120"/>
      <c r="AO104" s="120"/>
    </row>
    <row r="105" spans="1:41" s="85" customFormat="1" ht="12.95" customHeight="1">
      <c r="A105" s="206">
        <v>110</v>
      </c>
      <c r="B105" s="206"/>
      <c r="C105" s="188"/>
      <c r="D105" s="245"/>
      <c r="E105" s="246"/>
      <c r="F105" s="245"/>
      <c r="G105" s="246"/>
      <c r="H105" s="247"/>
      <c r="I105" s="245"/>
      <c r="J105" s="213" t="str">
        <f>IF($C105="","",INDEX(POA_GC_2025!$O:$O,MATCH($C105,POA_GC_2025!$A:$A,0)))</f>
        <v/>
      </c>
      <c r="K105" s="214" t="str">
        <f>IF($C105="","",INDEX(POA_GC_2025!$V:$V,MATCH($C105,POA_GC_2025!A:A,0)))</f>
        <v/>
      </c>
      <c r="L105" s="214" t="str">
        <f>IF($C105="","",INDEX(POA_GC_2025!W:W,MATCH($C105,POA_GC_2025!$A:$A,0)))</f>
        <v/>
      </c>
      <c r="M105" s="215" t="str">
        <f>IF($C105="","",INDEX(POA_GC_2025!C:C,MATCH($C105,POA_GC_2025!$A:$A,0)))</f>
        <v/>
      </c>
      <c r="N105" s="215" t="str">
        <f>IF($C105="","",INDEX(POA_GC_2025!$D:$D,MATCH($C105,POA_GC_2025!$A:$A,0)))</f>
        <v/>
      </c>
      <c r="O105" s="215" t="str">
        <f>IF($C105="","",INDEX(POA_GC_2025!$E:$E,MATCH($C105,POA_GC_2025!$A:$A,0)))</f>
        <v/>
      </c>
      <c r="P105" s="215" t="str">
        <f>IF($C105="","",INDEX(POA_GC_2025!$F:$F,MATCH($C105,POA_GC_2025!$A:$A,0)))</f>
        <v/>
      </c>
      <c r="Q105" s="215" t="str">
        <f>IF($C105="","",INDEX(POA_GC_2025!$G:$G,MATCH($C105,POA_GC_2025!$A:$A,0)))</f>
        <v/>
      </c>
      <c r="R105" s="215" t="str">
        <f t="shared" si="12"/>
        <v/>
      </c>
      <c r="S105" s="215" t="str">
        <f>IF($C105="","",INDEX(POA_GC_2025!$H:$H,MATCH($C105,POA_GC_2025!$A:$A,0)))</f>
        <v/>
      </c>
      <c r="T105" s="215" t="str">
        <f>IF($C105="","",INDEX(POA_GC_2025!$I:$I,MATCH($C105,POA_GC_2025!$A:$A,0)))</f>
        <v/>
      </c>
      <c r="U105" s="215" t="str">
        <f>IF($C105="","",INDEX(POA_GC_2025!$J:$J,MATCH($C105,POA_GC_2025!$A:$A,0)))</f>
        <v/>
      </c>
      <c r="V105" s="215" t="str">
        <f>IF($C105="","",INDEX(POA_GC_2025!$K:$K,MATCH($C105,POA_GC_2025!$A:$A,0)))</f>
        <v/>
      </c>
      <c r="W105" s="215" t="str">
        <f>IF($C105="","",INDEX(POA_GC_2025!$L:$L,MATCH($C105,POA_GC_2025!$A:$A,0)))</f>
        <v/>
      </c>
      <c r="X105" s="223" t="str">
        <f>IF($C105="","",INDEX(POA_GC_2025!$AA:$AA,MATCH($C105,POA_GC_2025!$A:$A,0)))</f>
        <v/>
      </c>
      <c r="Y105" s="223" t="str">
        <f>IF($C105="","",INDEX(POA_GC_2025!$BD:$BD,MATCH($C105,POA_GC_2025!$A:$A,0)))</f>
        <v/>
      </c>
      <c r="Z105" s="226"/>
      <c r="AA105" s="226"/>
      <c r="AB105" s="227"/>
      <c r="AC105" s="226"/>
      <c r="AD105" s="226"/>
      <c r="AE105" s="226"/>
      <c r="AF105" s="226"/>
      <c r="AG105" s="232" t="str">
        <f>IF($C105="","",INDEX(POA_GC_2025!$FF:$FF,MATCH($C105,POA_GC_2025!$A:$A,0)))</f>
        <v/>
      </c>
      <c r="AH105" s="213" t="str">
        <f>IF($C105="","",INDEX(POA_GC_2025!$Q:$Q,MATCH($C105,POA_GC_2025!$A:$A,0)))</f>
        <v/>
      </c>
      <c r="AI105" s="216"/>
      <c r="AJ105" s="213" t="str">
        <f>IF($C105="","",INDEX(POA_GC_2025!$B:$B,MATCH($C105,POA_GC_2025!$A:$A,0)))</f>
        <v/>
      </c>
      <c r="AK105" s="120"/>
      <c r="AL105" s="120"/>
      <c r="AM105" s="233">
        <f t="shared" si="14"/>
        <v>0</v>
      </c>
      <c r="AN105" s="120"/>
      <c r="AO105" s="120"/>
    </row>
    <row r="106" spans="1:41" s="85" customFormat="1" ht="12.95" customHeight="1">
      <c r="A106" s="206">
        <v>111</v>
      </c>
      <c r="B106" s="206"/>
      <c r="C106" s="188"/>
      <c r="D106" s="245"/>
      <c r="E106" s="246"/>
      <c r="F106" s="245"/>
      <c r="G106" s="246"/>
      <c r="H106" s="247"/>
      <c r="I106" s="245"/>
      <c r="J106" s="213" t="str">
        <f>IF($C106="","",INDEX(POA_GC_2025!$O:$O,MATCH($C106,POA_GC_2025!$A:$A,0)))</f>
        <v/>
      </c>
      <c r="K106" s="214" t="str">
        <f>IF($C106="","",INDEX(POA_GC_2025!$V:$V,MATCH($C106,POA_GC_2025!A:A,0)))</f>
        <v/>
      </c>
      <c r="L106" s="214" t="str">
        <f>IF($C106="","",INDEX(POA_GC_2025!W:W,MATCH($C106,POA_GC_2025!$A:$A,0)))</f>
        <v/>
      </c>
      <c r="M106" s="215" t="str">
        <f>IF($C106="","",INDEX(POA_GC_2025!C:C,MATCH($C106,POA_GC_2025!$A:$A,0)))</f>
        <v/>
      </c>
      <c r="N106" s="215" t="str">
        <f>IF($C106="","",INDEX(POA_GC_2025!$D:$D,MATCH($C106,POA_GC_2025!$A:$A,0)))</f>
        <v/>
      </c>
      <c r="O106" s="215" t="str">
        <f>IF($C106="","",INDEX(POA_GC_2025!$E:$E,MATCH($C106,POA_GC_2025!$A:$A,0)))</f>
        <v/>
      </c>
      <c r="P106" s="215" t="str">
        <f>IF($C106="","",INDEX(POA_GC_2025!$F:$F,MATCH($C106,POA_GC_2025!$A:$A,0)))</f>
        <v/>
      </c>
      <c r="Q106" s="215" t="str">
        <f>IF($C106="","",INDEX(POA_GC_2025!$G:$G,MATCH($C106,POA_GC_2025!$A:$A,0)))</f>
        <v/>
      </c>
      <c r="R106" s="215" t="str">
        <f t="shared" si="12"/>
        <v/>
      </c>
      <c r="S106" s="215" t="str">
        <f>IF($C106="","",INDEX(POA_GC_2025!$H:$H,MATCH($C106,POA_GC_2025!$A:$A,0)))</f>
        <v/>
      </c>
      <c r="T106" s="215" t="str">
        <f>IF($C106="","",INDEX(POA_GC_2025!$I:$I,MATCH($C106,POA_GC_2025!$A:$A,0)))</f>
        <v/>
      </c>
      <c r="U106" s="215" t="str">
        <f>IF($C106="","",INDEX(POA_GC_2025!$J:$J,MATCH($C106,POA_GC_2025!$A:$A,0)))</f>
        <v/>
      </c>
      <c r="V106" s="215" t="str">
        <f>IF($C106="","",INDEX(POA_GC_2025!$K:$K,MATCH($C106,POA_GC_2025!$A:$A,0)))</f>
        <v/>
      </c>
      <c r="W106" s="215" t="str">
        <f>IF($C106="","",INDEX(POA_GC_2025!$L:$L,MATCH($C106,POA_GC_2025!$A:$A,0)))</f>
        <v/>
      </c>
      <c r="X106" s="223" t="str">
        <f>IF($C106="","",INDEX(POA_GC_2025!$AA:$AA,MATCH($C106,POA_GC_2025!$A:$A,0)))</f>
        <v/>
      </c>
      <c r="Y106" s="223" t="str">
        <f>IF($C106="","",INDEX(POA_GC_2025!$BD:$BD,MATCH($C106,POA_GC_2025!$A:$A,0)))</f>
        <v/>
      </c>
      <c r="Z106" s="226"/>
      <c r="AA106" s="226"/>
      <c r="AB106" s="227"/>
      <c r="AC106" s="226"/>
      <c r="AD106" s="226"/>
      <c r="AE106" s="226"/>
      <c r="AF106" s="226"/>
      <c r="AG106" s="232" t="str">
        <f>IF($C106="","",INDEX(POA_GC_2025!$FF:$FF,MATCH($C106,POA_GC_2025!$A:$A,0)))</f>
        <v/>
      </c>
      <c r="AH106" s="213" t="str">
        <f>IF($C106="","",INDEX(POA_GC_2025!$Q:$Q,MATCH($C106,POA_GC_2025!$A:$A,0)))</f>
        <v/>
      </c>
      <c r="AI106" s="216"/>
      <c r="AJ106" s="213" t="str">
        <f>IF($C106="","",INDEX(POA_GC_2025!$B:$B,MATCH($C106,POA_GC_2025!$A:$A,0)))</f>
        <v/>
      </c>
      <c r="AK106" s="120"/>
      <c r="AL106" s="120"/>
      <c r="AM106" s="233">
        <f t="shared" si="14"/>
        <v>0</v>
      </c>
      <c r="AN106" s="120"/>
      <c r="AO106" s="120"/>
    </row>
    <row r="107" spans="1:41" s="85" customFormat="1" ht="12.95" customHeight="1">
      <c r="A107" s="206">
        <v>112</v>
      </c>
      <c r="B107" s="206"/>
      <c r="C107" s="188"/>
      <c r="D107" s="245"/>
      <c r="E107" s="246"/>
      <c r="F107" s="245"/>
      <c r="G107" s="246"/>
      <c r="H107" s="247"/>
      <c r="I107" s="245"/>
      <c r="J107" s="213" t="str">
        <f>IF($C107="","",INDEX(POA_GC_2025!$O:$O,MATCH($C107,POA_GC_2025!$A:$A,0)))</f>
        <v/>
      </c>
      <c r="K107" s="214" t="str">
        <f>IF($C107="","",INDEX(POA_GC_2025!$V:$V,MATCH($C107,POA_GC_2025!A:A,0)))</f>
        <v/>
      </c>
      <c r="L107" s="214" t="str">
        <f>IF($C107="","",INDEX(POA_GC_2025!W:W,MATCH($C107,POA_GC_2025!$A:$A,0)))</f>
        <v/>
      </c>
      <c r="M107" s="215" t="str">
        <f>IF($C107="","",INDEX(POA_GC_2025!C:C,MATCH($C107,POA_GC_2025!$A:$A,0)))</f>
        <v/>
      </c>
      <c r="N107" s="215" t="str">
        <f>IF($C107="","",INDEX(POA_GC_2025!$D:$D,MATCH($C107,POA_GC_2025!$A:$A,0)))</f>
        <v/>
      </c>
      <c r="O107" s="215" t="str">
        <f>IF($C107="","",INDEX(POA_GC_2025!$E:$E,MATCH($C107,POA_GC_2025!$A:$A,0)))</f>
        <v/>
      </c>
      <c r="P107" s="215" t="str">
        <f>IF($C107="","",INDEX(POA_GC_2025!$F:$F,MATCH($C107,POA_GC_2025!$A:$A,0)))</f>
        <v/>
      </c>
      <c r="Q107" s="215" t="str">
        <f>IF($C107="","",INDEX(POA_GC_2025!$G:$G,MATCH($C107,POA_GC_2025!$A:$A,0)))</f>
        <v/>
      </c>
      <c r="R107" s="215" t="str">
        <f t="shared" si="12"/>
        <v/>
      </c>
      <c r="S107" s="215" t="str">
        <f>IF($C107="","",INDEX(POA_GC_2025!$H:$H,MATCH($C107,POA_GC_2025!$A:$A,0)))</f>
        <v/>
      </c>
      <c r="T107" s="215" t="str">
        <f>IF($C107="","",INDEX(POA_GC_2025!$I:$I,MATCH($C107,POA_GC_2025!$A:$A,0)))</f>
        <v/>
      </c>
      <c r="U107" s="215" t="str">
        <f>IF($C107="","",INDEX(POA_GC_2025!$J:$J,MATCH($C107,POA_GC_2025!$A:$A,0)))</f>
        <v/>
      </c>
      <c r="V107" s="215" t="str">
        <f>IF($C107="","",INDEX(POA_GC_2025!$K:$K,MATCH($C107,POA_GC_2025!$A:$A,0)))</f>
        <v/>
      </c>
      <c r="W107" s="215" t="str">
        <f>IF($C107="","",INDEX(POA_GC_2025!$L:$L,MATCH($C107,POA_GC_2025!$A:$A,0)))</f>
        <v/>
      </c>
      <c r="X107" s="223" t="str">
        <f>IF($C107="","",INDEX(POA_GC_2025!$AA:$AA,MATCH($C107,POA_GC_2025!$A:$A,0)))</f>
        <v/>
      </c>
      <c r="Y107" s="223" t="str">
        <f>IF($C107="","",INDEX(POA_GC_2025!$BD:$BD,MATCH($C107,POA_GC_2025!$A:$A,0)))</f>
        <v/>
      </c>
      <c r="Z107" s="226"/>
      <c r="AA107" s="226"/>
      <c r="AB107" s="227"/>
      <c r="AC107" s="226"/>
      <c r="AD107" s="226"/>
      <c r="AE107" s="226"/>
      <c r="AF107" s="226"/>
      <c r="AG107" s="232" t="str">
        <f>IF($C107="","",INDEX(POA_GC_2025!$FF:$FF,MATCH($C107,POA_GC_2025!$A:$A,0)))</f>
        <v/>
      </c>
      <c r="AH107" s="213" t="str">
        <f>IF($C107="","",INDEX(POA_GC_2025!$Q:$Q,MATCH($C107,POA_GC_2025!$A:$A,0)))</f>
        <v/>
      </c>
      <c r="AI107" s="216"/>
      <c r="AJ107" s="213" t="str">
        <f>IF($C107="","",INDEX(POA_GC_2025!$B:$B,MATCH($C107,POA_GC_2025!$A:$A,0)))</f>
        <v/>
      </c>
      <c r="AK107" s="120"/>
      <c r="AL107" s="120"/>
      <c r="AM107" s="233">
        <f t="shared" si="14"/>
        <v>0</v>
      </c>
      <c r="AN107" s="120"/>
      <c r="AO107" s="120"/>
    </row>
    <row r="108" spans="1:41" s="194" customFormat="1" ht="12.95" customHeight="1">
      <c r="A108" s="209">
        <v>113</v>
      </c>
      <c r="B108" s="206"/>
      <c r="C108" s="100"/>
      <c r="D108" s="248"/>
      <c r="E108" s="210"/>
      <c r="F108" s="248"/>
      <c r="G108" s="210"/>
      <c r="H108" s="249"/>
      <c r="I108" s="248"/>
      <c r="J108" s="213" t="str">
        <f>IF($C108="","",INDEX(POA_GC_2025!$O:$O,MATCH($C108,POA_GC_2025!$A:$A,0)))</f>
        <v/>
      </c>
      <c r="K108" s="214" t="str">
        <f>IF($C108="","",INDEX(POA_GC_2025!$V:$V,MATCH($C108,POA_GC_2025!A:A,0)))</f>
        <v/>
      </c>
      <c r="L108" s="214" t="str">
        <f>IF($C108="","",INDEX(POA_GC_2025!W:W,MATCH($C108,POA_GC_2025!$A:$A,0)))</f>
        <v/>
      </c>
      <c r="M108" s="215" t="str">
        <f>IF($C108="","",INDEX(POA_GC_2025!C:C,MATCH($C108,POA_GC_2025!$A:$A,0)))</f>
        <v/>
      </c>
      <c r="N108" s="215" t="str">
        <f>IF($C108="","",INDEX(POA_GC_2025!$D:$D,MATCH($C108,POA_GC_2025!$A:$A,0)))</f>
        <v/>
      </c>
      <c r="O108" s="215" t="str">
        <f>IF($C108="","",INDEX(POA_GC_2025!$E:$E,MATCH($C108,POA_GC_2025!$A:$A,0)))</f>
        <v/>
      </c>
      <c r="P108" s="215" t="str">
        <f>IF($C108="","",INDEX(POA_GC_2025!$F:$F,MATCH($C108,POA_GC_2025!$A:$A,0)))</f>
        <v/>
      </c>
      <c r="Q108" s="215" t="str">
        <f>IF($C108="","",INDEX(POA_GC_2025!$G:$G,MATCH($C108,POA_GC_2025!$A:$A,0)))</f>
        <v/>
      </c>
      <c r="R108" s="215" t="str">
        <f t="shared" si="12"/>
        <v/>
      </c>
      <c r="S108" s="215" t="str">
        <f>IF($C108="","",INDEX(POA_GC_2025!$H:$H,MATCH($C108,POA_GC_2025!$A:$A,0)))</f>
        <v/>
      </c>
      <c r="T108" s="215" t="str">
        <f>IF($C108="","",INDEX(POA_GC_2025!$I:$I,MATCH($C108,POA_GC_2025!$A:$A,0)))</f>
        <v/>
      </c>
      <c r="U108" s="215" t="str">
        <f>IF($C108="","",INDEX(POA_GC_2025!$J:$J,MATCH($C108,POA_GC_2025!$A:$A,0)))</f>
        <v/>
      </c>
      <c r="V108" s="215" t="str">
        <f>IF($C108="","",INDEX(POA_GC_2025!$K:$K,MATCH($C108,POA_GC_2025!$A:$A,0)))</f>
        <v/>
      </c>
      <c r="W108" s="215" t="str">
        <f>IF($C108="","",INDEX(POA_GC_2025!$L:$L,MATCH($C108,POA_GC_2025!$A:$A,0)))</f>
        <v/>
      </c>
      <c r="X108" s="223" t="str">
        <f>IF($C108="","",INDEX(POA_GC_2025!$AA:$AA,MATCH($C108,POA_GC_2025!$A:$A,0)))</f>
        <v/>
      </c>
      <c r="Y108" s="223" t="str">
        <f>IF($C108="","",INDEX(POA_GC_2025!$BD:$BD,MATCH($C108,POA_GC_2025!$A:$A,0)))</f>
        <v/>
      </c>
      <c r="Z108" s="226"/>
      <c r="AA108" s="229"/>
      <c r="AB108" s="227"/>
      <c r="AC108" s="229"/>
      <c r="AD108" s="229"/>
      <c r="AE108" s="229"/>
      <c r="AF108" s="229"/>
      <c r="AG108" s="232" t="str">
        <f>IF($C108="","",INDEX(POA_GC_2025!$FF:$FF,MATCH($C108,POA_GC_2025!$A:$A,0)))</f>
        <v/>
      </c>
      <c r="AH108" s="213" t="str">
        <f>IF($C108="","",INDEX(POA_GC_2025!$Q:$Q,MATCH($C108,POA_GC_2025!$A:$A,0)))</f>
        <v/>
      </c>
      <c r="AI108" s="216"/>
      <c r="AJ108" s="213" t="str">
        <f>IF($C108="","",INDEX(POA_GC_2025!$B:$B,MATCH($C108,POA_GC_2025!$A:$A,0)))</f>
        <v/>
      </c>
      <c r="AK108" s="120"/>
      <c r="AL108" s="255"/>
      <c r="AM108" s="235">
        <f t="shared" si="14"/>
        <v>0</v>
      </c>
      <c r="AN108" s="255"/>
      <c r="AO108" s="255"/>
    </row>
    <row r="109" spans="1:41" s="85" customFormat="1" ht="12.95" customHeight="1">
      <c r="A109" s="206">
        <v>114</v>
      </c>
      <c r="B109" s="206"/>
      <c r="C109" s="188"/>
      <c r="D109" s="245"/>
      <c r="E109" s="246"/>
      <c r="F109" s="245"/>
      <c r="G109" s="246"/>
      <c r="H109" s="247"/>
      <c r="I109" s="245"/>
      <c r="J109" s="213" t="str">
        <f>IF($C109="","",INDEX(POA_GC_2025!$O:$O,MATCH($C109,POA_GC_2025!$A:$A,0)))</f>
        <v/>
      </c>
      <c r="K109" s="214" t="str">
        <f>IF($C109="","",INDEX(POA_GC_2025!$V:$V,MATCH($C109,POA_GC_2025!A:A,0)))</f>
        <v/>
      </c>
      <c r="L109" s="214" t="str">
        <f>IF($C109="","",INDEX(POA_GC_2025!W:W,MATCH($C109,POA_GC_2025!$A:$A,0)))</f>
        <v/>
      </c>
      <c r="M109" s="215" t="str">
        <f>IF($C109="","",INDEX(POA_GC_2025!C:C,MATCH($C109,POA_GC_2025!$A:$A,0)))</f>
        <v/>
      </c>
      <c r="N109" s="215" t="str">
        <f>IF($C109="","",INDEX(POA_GC_2025!$D:$D,MATCH($C109,POA_GC_2025!$A:$A,0)))</f>
        <v/>
      </c>
      <c r="O109" s="215" t="str">
        <f>IF($C109="","",INDEX(POA_GC_2025!$E:$E,MATCH($C109,POA_GC_2025!$A:$A,0)))</f>
        <v/>
      </c>
      <c r="P109" s="215" t="str">
        <f>IF($C109="","",INDEX(POA_GC_2025!$F:$F,MATCH($C109,POA_GC_2025!$A:$A,0)))</f>
        <v/>
      </c>
      <c r="Q109" s="215" t="str">
        <f>IF($C109="","",INDEX(POA_GC_2025!$G:$G,MATCH($C109,POA_GC_2025!$A:$A,0)))</f>
        <v/>
      </c>
      <c r="R109" s="215" t="str">
        <f t="shared" si="12"/>
        <v/>
      </c>
      <c r="S109" s="215" t="str">
        <f>IF($C109="","",INDEX(POA_GC_2025!$H:$H,MATCH($C109,POA_GC_2025!$A:$A,0)))</f>
        <v/>
      </c>
      <c r="T109" s="215" t="str">
        <f>IF($C109="","",INDEX(POA_GC_2025!$I:$I,MATCH($C109,POA_GC_2025!$A:$A,0)))</f>
        <v/>
      </c>
      <c r="U109" s="215" t="str">
        <f>IF($C109="","",INDEX(POA_GC_2025!$J:$J,MATCH($C109,POA_GC_2025!$A:$A,0)))</f>
        <v/>
      </c>
      <c r="V109" s="215" t="str">
        <f>IF($C109="","",INDEX(POA_GC_2025!$K:$K,MATCH($C109,POA_GC_2025!$A:$A,0)))</f>
        <v/>
      </c>
      <c r="W109" s="215" t="str">
        <f>IF($C109="","",INDEX(POA_GC_2025!$L:$L,MATCH($C109,POA_GC_2025!$A:$A,0)))</f>
        <v/>
      </c>
      <c r="X109" s="223" t="str">
        <f>IF($C109="","",INDEX(POA_GC_2025!$AA:$AA,MATCH($C109,POA_GC_2025!$A:$A,0)))</f>
        <v/>
      </c>
      <c r="Y109" s="223" t="str">
        <f>IF($C109="","",INDEX(POA_GC_2025!$BD:$BD,MATCH($C109,POA_GC_2025!$A:$A,0)))</f>
        <v/>
      </c>
      <c r="Z109" s="226"/>
      <c r="AA109" s="226"/>
      <c r="AB109" s="227"/>
      <c r="AC109" s="226"/>
      <c r="AD109" s="226"/>
      <c r="AE109" s="226"/>
      <c r="AF109" s="226"/>
      <c r="AG109" s="232" t="str">
        <f>IF($C109="","",INDEX(POA_GC_2025!$FF:$FF,MATCH($C109,POA_GC_2025!$A:$A,0)))</f>
        <v/>
      </c>
      <c r="AH109" s="213" t="str">
        <f>IF($C109="","",INDEX(POA_GC_2025!$Q:$Q,MATCH($C109,POA_GC_2025!$A:$A,0)))</f>
        <v/>
      </c>
      <c r="AI109" s="216"/>
      <c r="AJ109" s="213" t="str">
        <f>IF($C109="","",INDEX(POA_GC_2025!$B:$B,MATCH($C109,POA_GC_2025!$A:$A,0)))</f>
        <v/>
      </c>
      <c r="AK109" s="120"/>
      <c r="AL109" s="120"/>
      <c r="AM109" s="233">
        <f t="shared" si="14"/>
        <v>0</v>
      </c>
      <c r="AN109" s="120"/>
      <c r="AO109" s="120"/>
    </row>
    <row r="110" spans="1:41" s="85" customFormat="1" ht="12.95" customHeight="1">
      <c r="A110" s="206">
        <v>115</v>
      </c>
      <c r="B110" s="206"/>
      <c r="C110" s="188"/>
      <c r="D110" s="245"/>
      <c r="E110" s="246"/>
      <c r="F110" s="245"/>
      <c r="G110" s="246"/>
      <c r="H110" s="247"/>
      <c r="I110" s="245"/>
      <c r="J110" s="213" t="str">
        <f>IF($C110="","",INDEX(POA_GC_2025!$O:$O,MATCH($C110,POA_GC_2025!$A:$A,0)))</f>
        <v/>
      </c>
      <c r="K110" s="214" t="str">
        <f>IF($C110="","",INDEX(POA_GC_2025!$V:$V,MATCH($C110,POA_GC_2025!A:A,0)))</f>
        <v/>
      </c>
      <c r="L110" s="214" t="str">
        <f>IF($C110="","",INDEX(POA_GC_2025!W:W,MATCH($C110,POA_GC_2025!$A:$A,0)))</f>
        <v/>
      </c>
      <c r="M110" s="215" t="str">
        <f>IF($C110="","",INDEX(POA_GC_2025!C:C,MATCH($C110,POA_GC_2025!$A:$A,0)))</f>
        <v/>
      </c>
      <c r="N110" s="215" t="str">
        <f>IF($C110="","",INDEX(POA_GC_2025!$D:$D,MATCH($C110,POA_GC_2025!$A:$A,0)))</f>
        <v/>
      </c>
      <c r="O110" s="215" t="str">
        <f>IF($C110="","",INDEX(POA_GC_2025!$E:$E,MATCH($C110,POA_GC_2025!$A:$A,0)))</f>
        <v/>
      </c>
      <c r="P110" s="215" t="str">
        <f>IF($C110="","",INDEX(POA_GC_2025!$F:$F,MATCH($C110,POA_GC_2025!$A:$A,0)))</f>
        <v/>
      </c>
      <c r="Q110" s="215" t="str">
        <f>IF($C110="","",INDEX(POA_GC_2025!$G:$G,MATCH($C110,POA_GC_2025!$A:$A,0)))</f>
        <v/>
      </c>
      <c r="R110" s="215" t="str">
        <f t="shared" si="12"/>
        <v/>
      </c>
      <c r="S110" s="215" t="str">
        <f>IF($C110="","",INDEX(POA_GC_2025!$H:$H,MATCH($C110,POA_GC_2025!$A:$A,0)))</f>
        <v/>
      </c>
      <c r="T110" s="215" t="str">
        <f>IF($C110="","",INDEX(POA_GC_2025!$I:$I,MATCH($C110,POA_GC_2025!$A:$A,0)))</f>
        <v/>
      </c>
      <c r="U110" s="215" t="str">
        <f>IF($C110="","",INDEX(POA_GC_2025!$J:$J,MATCH($C110,POA_GC_2025!$A:$A,0)))</f>
        <v/>
      </c>
      <c r="V110" s="215" t="str">
        <f>IF($C110="","",INDEX(POA_GC_2025!$K:$K,MATCH($C110,POA_GC_2025!$A:$A,0)))</f>
        <v/>
      </c>
      <c r="W110" s="215" t="str">
        <f>IF($C110="","",INDEX(POA_GC_2025!$L:$L,MATCH($C110,POA_GC_2025!$A:$A,0)))</f>
        <v/>
      </c>
      <c r="X110" s="223" t="str">
        <f>IF($C110="","",INDEX(POA_GC_2025!$AA:$AA,MATCH($C110,POA_GC_2025!$A:$A,0)))</f>
        <v/>
      </c>
      <c r="Y110" s="223" t="str">
        <f>IF($C110="","",INDEX(POA_GC_2025!$BD:$BD,MATCH($C110,POA_GC_2025!$A:$A,0)))</f>
        <v/>
      </c>
      <c r="Z110" s="226"/>
      <c r="AA110" s="226"/>
      <c r="AB110" s="227"/>
      <c r="AC110" s="226"/>
      <c r="AD110" s="226"/>
      <c r="AE110" s="226"/>
      <c r="AF110" s="226"/>
      <c r="AG110" s="232" t="str">
        <f>IF($C110="","",INDEX(POA_GC_2025!$FF:$FF,MATCH($C110,POA_GC_2025!$A:$A,0)))</f>
        <v/>
      </c>
      <c r="AH110" s="213" t="str">
        <f>IF($C110="","",INDEX(POA_GC_2025!$Q:$Q,MATCH($C110,POA_GC_2025!$A:$A,0)))</f>
        <v/>
      </c>
      <c r="AI110" s="216"/>
      <c r="AJ110" s="213" t="str">
        <f>IF($C110="","",INDEX(POA_GC_2025!$B:$B,MATCH($C110,POA_GC_2025!$A:$A,0)))</f>
        <v/>
      </c>
      <c r="AK110" s="120"/>
      <c r="AL110" s="226"/>
      <c r="AM110" s="233">
        <f t="shared" si="14"/>
        <v>0</v>
      </c>
      <c r="AN110" s="120"/>
      <c r="AO110" s="120"/>
    </row>
    <row r="111" spans="1:41" s="85" customFormat="1" ht="12.95" customHeight="1">
      <c r="A111" s="206">
        <v>116</v>
      </c>
      <c r="B111" s="206"/>
      <c r="C111" s="100"/>
      <c r="D111" s="245"/>
      <c r="E111" s="246"/>
      <c r="F111" s="245"/>
      <c r="G111" s="246"/>
      <c r="H111" s="247"/>
      <c r="I111" s="245"/>
      <c r="J111" s="213" t="str">
        <f>IF($C111="","",INDEX(POA_GC_2025!$O:$O,MATCH($C111,POA_GC_2025!$A:$A,0)))</f>
        <v/>
      </c>
      <c r="K111" s="214" t="str">
        <f>IF($C111="","",INDEX(POA_GC_2025!$V:$V,MATCH($C111,POA_GC_2025!A:A,0)))</f>
        <v/>
      </c>
      <c r="L111" s="214" t="str">
        <f>IF($C111="","",INDEX(POA_GC_2025!W:W,MATCH($C111,POA_GC_2025!$A:$A,0)))</f>
        <v/>
      </c>
      <c r="M111" s="215" t="str">
        <f>IF($C111="","",INDEX(POA_GC_2025!C:C,MATCH($C111,POA_GC_2025!$A:$A,0)))</f>
        <v/>
      </c>
      <c r="N111" s="215" t="str">
        <f>IF($C111="","",INDEX(POA_GC_2025!$D:$D,MATCH($C111,POA_GC_2025!$A:$A,0)))</f>
        <v/>
      </c>
      <c r="O111" s="215" t="str">
        <f>IF($C111="","",INDEX(POA_GC_2025!$E:$E,MATCH($C111,POA_GC_2025!$A:$A,0)))</f>
        <v/>
      </c>
      <c r="P111" s="215" t="str">
        <f>IF($C111="","",INDEX(POA_GC_2025!$F:$F,MATCH($C111,POA_GC_2025!$A:$A,0)))</f>
        <v/>
      </c>
      <c r="Q111" s="215" t="str">
        <f>IF($C111="","",INDEX(POA_GC_2025!$G:$G,MATCH($C111,POA_GC_2025!$A:$A,0)))</f>
        <v/>
      </c>
      <c r="R111" s="215" t="str">
        <f t="shared" si="12"/>
        <v/>
      </c>
      <c r="S111" s="215" t="str">
        <f>IF($C111="","",INDEX(POA_GC_2025!$H:$H,MATCH($C111,POA_GC_2025!$A:$A,0)))</f>
        <v/>
      </c>
      <c r="T111" s="215" t="str">
        <f>IF($C111="","",INDEX(POA_GC_2025!$I:$I,MATCH($C111,POA_GC_2025!$A:$A,0)))</f>
        <v/>
      </c>
      <c r="U111" s="215" t="str">
        <f>IF($C111="","",INDEX(POA_GC_2025!$J:$J,MATCH($C111,POA_GC_2025!$A:$A,0)))</f>
        <v/>
      </c>
      <c r="V111" s="215" t="str">
        <f>IF($C111="","",INDEX(POA_GC_2025!$K:$K,MATCH($C111,POA_GC_2025!$A:$A,0)))</f>
        <v/>
      </c>
      <c r="W111" s="215" t="str">
        <f>IF($C111="","",INDEX(POA_GC_2025!$L:$L,MATCH($C111,POA_GC_2025!$A:$A,0)))</f>
        <v/>
      </c>
      <c r="X111" s="223" t="str">
        <f>IF($C111="","",INDEX(POA_GC_2025!$AA:$AA,MATCH($C111,POA_GC_2025!$A:$A,0)))</f>
        <v/>
      </c>
      <c r="Y111" s="223" t="str">
        <f>IF($C111="","",INDEX(POA_GC_2025!$BD:$BD,MATCH($C111,POA_GC_2025!$A:$A,0)))</f>
        <v/>
      </c>
      <c r="Z111" s="226"/>
      <c r="AA111" s="226"/>
      <c r="AB111" s="227"/>
      <c r="AC111" s="226"/>
      <c r="AD111" s="226"/>
      <c r="AE111" s="226"/>
      <c r="AF111" s="226"/>
      <c r="AG111" s="232" t="str">
        <f>IF($C111="","",INDEX(POA_GC_2025!$FF:$FF,MATCH($C111,POA_GC_2025!$A:$A,0)))</f>
        <v/>
      </c>
      <c r="AH111" s="213" t="str">
        <f>IF($C111="","",INDEX(POA_GC_2025!$Q:$Q,MATCH($C111,POA_GC_2025!$A:$A,0)))</f>
        <v/>
      </c>
      <c r="AI111" s="216"/>
      <c r="AJ111" s="213" t="str">
        <f>IF($C111="","",INDEX(POA_GC_2025!$B:$B,MATCH($C111,POA_GC_2025!$A:$A,0)))</f>
        <v/>
      </c>
      <c r="AK111" s="120"/>
      <c r="AL111" s="120"/>
      <c r="AM111" s="233">
        <f t="shared" si="14"/>
        <v>0</v>
      </c>
      <c r="AN111" s="120"/>
      <c r="AO111" s="120"/>
    </row>
    <row r="112" spans="1:41" s="85" customFormat="1" ht="12.95" customHeight="1">
      <c r="A112" s="206">
        <v>117</v>
      </c>
      <c r="B112" s="206"/>
      <c r="C112" s="188"/>
      <c r="D112" s="245"/>
      <c r="E112" s="246"/>
      <c r="F112" s="245"/>
      <c r="G112" s="246"/>
      <c r="H112" s="247"/>
      <c r="I112" s="245"/>
      <c r="J112" s="213" t="str">
        <f>IF($C112="","",INDEX(POA_GC_2025!$O:$O,MATCH($C112,POA_GC_2025!$A:$A,0)))</f>
        <v/>
      </c>
      <c r="K112" s="214" t="str">
        <f>IF($C112="","",INDEX(POA_GC_2025!$V:$V,MATCH($C112,POA_GC_2025!A:A,0)))</f>
        <v/>
      </c>
      <c r="L112" s="214" t="str">
        <f>IF($C112="","",INDEX(POA_GC_2025!W:W,MATCH($C112,POA_GC_2025!$A:$A,0)))</f>
        <v/>
      </c>
      <c r="M112" s="215" t="str">
        <f>IF($C112="","",INDEX(POA_GC_2025!C:C,MATCH($C112,POA_GC_2025!$A:$A,0)))</f>
        <v/>
      </c>
      <c r="N112" s="215" t="str">
        <f>IF($C112="","",INDEX(POA_GC_2025!$D:$D,MATCH($C112,POA_GC_2025!$A:$A,0)))</f>
        <v/>
      </c>
      <c r="O112" s="215" t="str">
        <f>IF($C112="","",INDEX(POA_GC_2025!$E:$E,MATCH($C112,POA_GC_2025!$A:$A,0)))</f>
        <v/>
      </c>
      <c r="P112" s="215" t="str">
        <f>IF($C112="","",INDEX(POA_GC_2025!$F:$F,MATCH($C112,POA_GC_2025!$A:$A,0)))</f>
        <v/>
      </c>
      <c r="Q112" s="215" t="str">
        <f>IF($C112="","",INDEX(POA_GC_2025!$G:$G,MATCH($C112,POA_GC_2025!$A:$A,0)))</f>
        <v/>
      </c>
      <c r="R112" s="215" t="str">
        <f t="shared" si="12"/>
        <v/>
      </c>
      <c r="S112" s="215" t="str">
        <f>IF($C112="","",INDEX(POA_GC_2025!$H:$H,MATCH($C112,POA_GC_2025!$A:$A,0)))</f>
        <v/>
      </c>
      <c r="T112" s="215" t="str">
        <f>IF($C112="","",INDEX(POA_GC_2025!$I:$I,MATCH($C112,POA_GC_2025!$A:$A,0)))</f>
        <v/>
      </c>
      <c r="U112" s="215" t="str">
        <f>IF($C112="","",INDEX(POA_GC_2025!$J:$J,MATCH($C112,POA_GC_2025!$A:$A,0)))</f>
        <v/>
      </c>
      <c r="V112" s="215" t="str">
        <f>IF($C112="","",INDEX(POA_GC_2025!$K:$K,MATCH($C112,POA_GC_2025!$A:$A,0)))</f>
        <v/>
      </c>
      <c r="W112" s="215" t="str">
        <f>IF($C112="","",INDEX(POA_GC_2025!$L:$L,MATCH($C112,POA_GC_2025!$A:$A,0)))</f>
        <v/>
      </c>
      <c r="X112" s="223" t="str">
        <f>IF($C112="","",INDEX(POA_GC_2025!$AA:$AA,MATCH($C112,POA_GC_2025!$A:$A,0)))</f>
        <v/>
      </c>
      <c r="Y112" s="223" t="str">
        <f>IF($C112="","",INDEX(POA_GC_2025!$BD:$BD,MATCH($C112,POA_GC_2025!$A:$A,0)))</f>
        <v/>
      </c>
      <c r="Z112" s="226"/>
      <c r="AA112" s="226"/>
      <c r="AB112" s="227"/>
      <c r="AC112" s="226"/>
      <c r="AD112" s="226"/>
      <c r="AE112" s="226"/>
      <c r="AF112" s="226"/>
      <c r="AG112" s="232" t="str">
        <f>IF($C112="","",INDEX(POA_GC_2025!$FF:$FF,MATCH($C112,POA_GC_2025!$A:$A,0)))</f>
        <v/>
      </c>
      <c r="AH112" s="213" t="str">
        <f>IF($C112="","",INDEX(POA_GC_2025!$Q:$Q,MATCH($C112,POA_GC_2025!$A:$A,0)))</f>
        <v/>
      </c>
      <c r="AI112" s="216"/>
      <c r="AJ112" s="213" t="str">
        <f>IF($C112="","",INDEX(POA_GC_2025!$B:$B,MATCH($C112,POA_GC_2025!$A:$A,0)))</f>
        <v/>
      </c>
      <c r="AK112" s="120"/>
      <c r="AL112" s="120"/>
      <c r="AM112" s="233">
        <f t="shared" si="14"/>
        <v>0</v>
      </c>
      <c r="AN112" s="120"/>
      <c r="AO112" s="120"/>
    </row>
    <row r="113" spans="1:41" s="85" customFormat="1" ht="12.95" customHeight="1">
      <c r="A113" s="206">
        <v>118</v>
      </c>
      <c r="B113" s="206"/>
      <c r="C113" s="188"/>
      <c r="D113" s="245"/>
      <c r="E113" s="246"/>
      <c r="F113" s="245"/>
      <c r="G113" s="246"/>
      <c r="H113" s="247"/>
      <c r="I113" s="245"/>
      <c r="J113" s="213" t="str">
        <f>IF($C113="","",INDEX(POA_GC_2025!$O:$O,MATCH($C113,POA_GC_2025!$A:$A,0)))</f>
        <v/>
      </c>
      <c r="K113" s="214" t="str">
        <f>IF($C113="","",INDEX(POA_GC_2025!$V:$V,MATCH($C113,POA_GC_2025!A:A,0)))</f>
        <v/>
      </c>
      <c r="L113" s="214" t="str">
        <f>IF($C113="","",INDEX(POA_GC_2025!W:W,MATCH($C113,POA_GC_2025!$A:$A,0)))</f>
        <v/>
      </c>
      <c r="M113" s="215" t="str">
        <f>IF($C113="","",INDEX(POA_GC_2025!C:C,MATCH($C113,POA_GC_2025!$A:$A,0)))</f>
        <v/>
      </c>
      <c r="N113" s="215" t="str">
        <f>IF($C113="","",INDEX(POA_GC_2025!$D:$D,MATCH($C113,POA_GC_2025!$A:$A,0)))</f>
        <v/>
      </c>
      <c r="O113" s="215" t="str">
        <f>IF($C113="","",INDEX(POA_GC_2025!$E:$E,MATCH($C113,POA_GC_2025!$A:$A,0)))</f>
        <v/>
      </c>
      <c r="P113" s="215" t="str">
        <f>IF($C113="","",INDEX(POA_GC_2025!$F:$F,MATCH($C113,POA_GC_2025!$A:$A,0)))</f>
        <v/>
      </c>
      <c r="Q113" s="215" t="str">
        <f>IF($C113="","",INDEX(POA_GC_2025!$G:$G,MATCH($C113,POA_GC_2025!$A:$A,0)))</f>
        <v/>
      </c>
      <c r="R113" s="215" t="str">
        <f t="shared" si="12"/>
        <v/>
      </c>
      <c r="S113" s="215" t="str">
        <f>IF($C113="","",INDEX(POA_GC_2025!$H:$H,MATCH($C113,POA_GC_2025!$A:$A,0)))</f>
        <v/>
      </c>
      <c r="T113" s="215" t="str">
        <f>IF($C113="","",INDEX(POA_GC_2025!$I:$I,MATCH($C113,POA_GC_2025!$A:$A,0)))</f>
        <v/>
      </c>
      <c r="U113" s="215" t="str">
        <f>IF($C113="","",INDEX(POA_GC_2025!$J:$J,MATCH($C113,POA_GC_2025!$A:$A,0)))</f>
        <v/>
      </c>
      <c r="V113" s="215" t="str">
        <f>IF($C113="","",INDEX(POA_GC_2025!$K:$K,MATCH($C113,POA_GC_2025!$A:$A,0)))</f>
        <v/>
      </c>
      <c r="W113" s="215" t="str">
        <f>IF($C113="","",INDEX(POA_GC_2025!$L:$L,MATCH($C113,POA_GC_2025!$A:$A,0)))</f>
        <v/>
      </c>
      <c r="X113" s="223" t="str">
        <f>IF($C113="","",INDEX(POA_GC_2025!$AA:$AA,MATCH($C113,POA_GC_2025!$A:$A,0)))</f>
        <v/>
      </c>
      <c r="Y113" s="223" t="str">
        <f>IF($C113="","",INDEX(POA_GC_2025!$BD:$BD,MATCH($C113,POA_GC_2025!$A:$A,0)))</f>
        <v/>
      </c>
      <c r="Z113" s="226"/>
      <c r="AA113" s="226"/>
      <c r="AB113" s="227"/>
      <c r="AC113" s="226"/>
      <c r="AD113" s="226"/>
      <c r="AE113" s="226"/>
      <c r="AF113" s="226"/>
      <c r="AG113" s="232" t="str">
        <f>IF($C113="","",INDEX(POA_GC_2025!$FF:$FF,MATCH($C113,POA_GC_2025!$A:$A,0)))</f>
        <v/>
      </c>
      <c r="AH113" s="213" t="str">
        <f>IF($C113="","",INDEX(POA_GC_2025!$Q:$Q,MATCH($C113,POA_GC_2025!$A:$A,0)))</f>
        <v/>
      </c>
      <c r="AI113" s="216"/>
      <c r="AJ113" s="213" t="str">
        <f>IF($C113="","",INDEX(POA_GC_2025!$B:$B,MATCH($C113,POA_GC_2025!$A:$A,0)))</f>
        <v/>
      </c>
      <c r="AK113" s="120"/>
      <c r="AL113" s="120"/>
      <c r="AM113" s="233">
        <f t="shared" si="14"/>
        <v>0</v>
      </c>
      <c r="AN113" s="120"/>
      <c r="AO113" s="120"/>
    </row>
    <row r="114" spans="1:41" s="85" customFormat="1" ht="12.95" customHeight="1">
      <c r="A114" s="206">
        <v>119</v>
      </c>
      <c r="B114" s="206"/>
      <c r="C114" s="100"/>
      <c r="D114" s="206"/>
      <c r="E114" s="207"/>
      <c r="F114" s="206"/>
      <c r="G114" s="207"/>
      <c r="H114" s="208"/>
      <c r="I114" s="216"/>
      <c r="J114" s="213" t="str">
        <f>IF($C114="","",INDEX(POA_GC_2025!$O:$O,MATCH($C114,POA_GC_2025!$A:$A,0)))</f>
        <v/>
      </c>
      <c r="K114" s="214" t="str">
        <f>IF($C114="","",INDEX(POA_GC_2025!$V:$V,MATCH($C114,POA_GC_2025!A:A,0)))</f>
        <v/>
      </c>
      <c r="L114" s="214" t="str">
        <f>IF($C114="","",INDEX(POA_GC_2025!W:W,MATCH($C114,POA_GC_2025!$A:$A,0)))</f>
        <v/>
      </c>
      <c r="M114" s="215" t="str">
        <f>IF($C114="","",INDEX(POA_GC_2025!C:C,MATCH($C114,POA_GC_2025!$A:$A,0)))</f>
        <v/>
      </c>
      <c r="N114" s="215" t="str">
        <f>IF($C114="","",INDEX(POA_GC_2025!$D:$D,MATCH($C114,POA_GC_2025!$A:$A,0)))</f>
        <v/>
      </c>
      <c r="O114" s="215" t="str">
        <f>IF($C114="","",INDEX(POA_GC_2025!$E:$E,MATCH($C114,POA_GC_2025!$A:$A,0)))</f>
        <v/>
      </c>
      <c r="P114" s="215" t="str">
        <f>IF($C114="","",INDEX(POA_GC_2025!$F:$F,MATCH($C114,POA_GC_2025!$A:$A,0)))</f>
        <v/>
      </c>
      <c r="Q114" s="215" t="str">
        <f>IF($C114="","",INDEX(POA_GC_2025!$G:$G,MATCH($C114,POA_GC_2025!$A:$A,0)))</f>
        <v/>
      </c>
      <c r="R114" s="215" t="str">
        <f t="shared" si="12"/>
        <v/>
      </c>
      <c r="S114" s="215" t="str">
        <f>IF($C114="","",INDEX(POA_GC_2025!$H:$H,MATCH($C114,POA_GC_2025!$A:$A,0)))</f>
        <v/>
      </c>
      <c r="T114" s="215" t="str">
        <f>IF($C114="","",INDEX(POA_GC_2025!$I:$I,MATCH($C114,POA_GC_2025!$A:$A,0)))</f>
        <v/>
      </c>
      <c r="U114" s="215" t="str">
        <f>IF($C114="","",INDEX(POA_GC_2025!$J:$J,MATCH($C114,POA_GC_2025!$A:$A,0)))</f>
        <v/>
      </c>
      <c r="V114" s="215" t="str">
        <f>IF($C114="","",INDEX(POA_GC_2025!$K:$K,MATCH($C114,POA_GC_2025!$A:$A,0)))</f>
        <v/>
      </c>
      <c r="W114" s="215" t="str">
        <f>IF($C114="","",INDEX(POA_GC_2025!$L:$L,MATCH($C114,POA_GC_2025!$A:$A,0)))</f>
        <v/>
      </c>
      <c r="X114" s="223" t="str">
        <f>IF($C114="","",INDEX(POA_GC_2025!$AA:$AA,MATCH($C114,POA_GC_2025!$A:$A,0)))</f>
        <v/>
      </c>
      <c r="Y114" s="223" t="str">
        <f>IF($C114="","",INDEX(POA_GC_2025!$BD:$BD,MATCH($C114,POA_GC_2025!$A:$A,0)))</f>
        <v/>
      </c>
      <c r="Z114" s="226"/>
      <c r="AA114" s="226"/>
      <c r="AB114" s="227"/>
      <c r="AC114" s="226"/>
      <c r="AD114" s="226"/>
      <c r="AE114" s="226"/>
      <c r="AF114" s="226"/>
      <c r="AG114" s="232" t="str">
        <f>IF($C114="","",INDEX(POA_GC_2025!$FF:$FF,MATCH($C114,POA_GC_2025!$A:$A,0)))</f>
        <v/>
      </c>
      <c r="AH114" s="213" t="str">
        <f>IF($C114="","",INDEX(POA_GC_2025!$Q:$Q,MATCH($C114,POA_GC_2025!$A:$A,0)))</f>
        <v/>
      </c>
      <c r="AI114" s="216"/>
      <c r="AJ114" s="213" t="str">
        <f>IF($C114="","",INDEX(POA_GC_2025!$B:$B,MATCH($C114,POA_GC_2025!$A:$A,0)))</f>
        <v/>
      </c>
      <c r="AK114" s="120"/>
      <c r="AL114" s="120"/>
      <c r="AM114" s="233">
        <f t="shared" si="14"/>
        <v>0</v>
      </c>
      <c r="AN114" s="120"/>
      <c r="AO114" s="120"/>
    </row>
    <row r="115" spans="1:41" s="85" customFormat="1" ht="12.95" customHeight="1">
      <c r="A115" s="206">
        <v>120</v>
      </c>
      <c r="B115" s="206"/>
      <c r="C115" s="188"/>
      <c r="D115" s="245"/>
      <c r="E115" s="246"/>
      <c r="F115" s="245"/>
      <c r="G115" s="246"/>
      <c r="H115" s="247"/>
      <c r="I115" s="245"/>
      <c r="J115" s="213" t="str">
        <f>IF($C115="","",INDEX(POA_GC_2025!$O:$O,MATCH($C115,POA_GC_2025!$A:$A,0)))</f>
        <v/>
      </c>
      <c r="K115" s="214" t="str">
        <f>IF($C115="","",INDEX(POA_GC_2025!$V:$V,MATCH($C115,POA_GC_2025!A:A,0)))</f>
        <v/>
      </c>
      <c r="L115" s="214" t="str">
        <f>IF($C115="","",INDEX(POA_GC_2025!W:W,MATCH($C115,POA_GC_2025!$A:$A,0)))</f>
        <v/>
      </c>
      <c r="M115" s="215" t="str">
        <f>IF($C115="","",INDEX(POA_GC_2025!C:C,MATCH($C115,POA_GC_2025!$A:$A,0)))</f>
        <v/>
      </c>
      <c r="N115" s="215" t="str">
        <f>IF($C115="","",INDEX(POA_GC_2025!$D:$D,MATCH($C115,POA_GC_2025!$A:$A,0)))</f>
        <v/>
      </c>
      <c r="O115" s="215" t="str">
        <f>IF($C115="","",INDEX(POA_GC_2025!$E:$E,MATCH($C115,POA_GC_2025!$A:$A,0)))</f>
        <v/>
      </c>
      <c r="P115" s="215" t="str">
        <f>IF($C115="","",INDEX(POA_GC_2025!$F:$F,MATCH($C115,POA_GC_2025!$A:$A,0)))</f>
        <v/>
      </c>
      <c r="Q115" s="215" t="str">
        <f>IF($C115="","",INDEX(POA_GC_2025!$G:$G,MATCH($C115,POA_GC_2025!$A:$A,0)))</f>
        <v/>
      </c>
      <c r="R115" s="215" t="str">
        <f t="shared" si="12"/>
        <v/>
      </c>
      <c r="S115" s="215" t="str">
        <f>IF($C115="","",INDEX(POA_GC_2025!$H:$H,MATCH($C115,POA_GC_2025!$A:$A,0)))</f>
        <v/>
      </c>
      <c r="T115" s="215" t="str">
        <f>IF($C115="","",INDEX(POA_GC_2025!$I:$I,MATCH($C115,POA_GC_2025!$A:$A,0)))</f>
        <v/>
      </c>
      <c r="U115" s="215" t="str">
        <f>IF($C115="","",INDEX(POA_GC_2025!$J:$J,MATCH($C115,POA_GC_2025!$A:$A,0)))</f>
        <v/>
      </c>
      <c r="V115" s="215" t="str">
        <f>IF($C115="","",INDEX(POA_GC_2025!$K:$K,MATCH($C115,POA_GC_2025!$A:$A,0)))</f>
        <v/>
      </c>
      <c r="W115" s="215" t="str">
        <f>IF($C115="","",INDEX(POA_GC_2025!$L:$L,MATCH($C115,POA_GC_2025!$A:$A,0)))</f>
        <v/>
      </c>
      <c r="X115" s="223" t="str">
        <f>IF($C115="","",INDEX(POA_GC_2025!$AA:$AA,MATCH($C115,POA_GC_2025!$A:$A,0)))</f>
        <v/>
      </c>
      <c r="Y115" s="223" t="str">
        <f>IF($C115="","",INDEX(POA_GC_2025!$BD:$BD,MATCH($C115,POA_GC_2025!$A:$A,0)))</f>
        <v/>
      </c>
      <c r="Z115" s="226"/>
      <c r="AA115" s="226"/>
      <c r="AB115" s="227"/>
      <c r="AC115" s="226"/>
      <c r="AD115" s="226"/>
      <c r="AE115" s="226"/>
      <c r="AF115" s="226"/>
      <c r="AG115" s="232" t="str">
        <f>IF($C115="","",INDEX(POA_GC_2025!$FF:$FF,MATCH($C115,POA_GC_2025!$A:$A,0)))</f>
        <v/>
      </c>
      <c r="AH115" s="213" t="str">
        <f>IF($C115="","",INDEX(POA_GC_2025!$Q:$Q,MATCH($C115,POA_GC_2025!$A:$A,0)))</f>
        <v/>
      </c>
      <c r="AI115" s="216"/>
      <c r="AJ115" s="213" t="str">
        <f>IF($C115="","",INDEX(POA_GC_2025!$B:$B,MATCH($C115,POA_GC_2025!$A:$A,0)))</f>
        <v/>
      </c>
      <c r="AK115" s="120"/>
      <c r="AL115" s="120"/>
      <c r="AM115" s="233">
        <f t="shared" si="14"/>
        <v>0</v>
      </c>
      <c r="AN115" s="120"/>
      <c r="AO115" s="120"/>
    </row>
    <row r="116" spans="1:41" s="85" customFormat="1" ht="12.95" customHeight="1">
      <c r="A116" s="206">
        <v>121</v>
      </c>
      <c r="B116" s="206"/>
      <c r="C116" s="188"/>
      <c r="D116" s="245"/>
      <c r="E116" s="246"/>
      <c r="F116" s="245"/>
      <c r="G116" s="246"/>
      <c r="H116" s="247"/>
      <c r="I116" s="245"/>
      <c r="J116" s="213" t="str">
        <f>IF($C116="","",INDEX(POA_GC_2025!$O:$O,MATCH($C116,POA_GC_2025!$A:$A,0)))</f>
        <v/>
      </c>
      <c r="K116" s="214" t="str">
        <f>IF($C116="","",INDEX(POA_GC_2025!$V:$V,MATCH($C116,POA_GC_2025!A:A,0)))</f>
        <v/>
      </c>
      <c r="L116" s="214" t="str">
        <f>IF($C116="","",INDEX(POA_GC_2025!W:W,MATCH($C116,POA_GC_2025!$A:$A,0)))</f>
        <v/>
      </c>
      <c r="M116" s="215" t="str">
        <f>IF($C116="","",INDEX(POA_GC_2025!C:C,MATCH($C116,POA_GC_2025!$A:$A,0)))</f>
        <v/>
      </c>
      <c r="N116" s="215" t="str">
        <f>IF($C116="","",INDEX(POA_GC_2025!$D:$D,MATCH($C116,POA_GC_2025!$A:$A,0)))</f>
        <v/>
      </c>
      <c r="O116" s="215" t="str">
        <f>IF($C116="","",INDEX(POA_GC_2025!$E:$E,MATCH($C116,POA_GC_2025!$A:$A,0)))</f>
        <v/>
      </c>
      <c r="P116" s="215" t="str">
        <f>IF($C116="","",INDEX(POA_GC_2025!$F:$F,MATCH($C116,POA_GC_2025!$A:$A,0)))</f>
        <v/>
      </c>
      <c r="Q116" s="215" t="str">
        <f>IF($C116="","",INDEX(POA_GC_2025!$G:$G,MATCH($C116,POA_GC_2025!$A:$A,0)))</f>
        <v/>
      </c>
      <c r="R116" s="215" t="str">
        <f t="shared" si="12"/>
        <v/>
      </c>
      <c r="S116" s="215" t="str">
        <f>IF($C116="","",INDEX(POA_GC_2025!$H:$H,MATCH($C116,POA_GC_2025!$A:$A,0)))</f>
        <v/>
      </c>
      <c r="T116" s="215" t="str">
        <f>IF($C116="","",INDEX(POA_GC_2025!$I:$I,MATCH($C116,POA_GC_2025!$A:$A,0)))</f>
        <v/>
      </c>
      <c r="U116" s="215" t="str">
        <f>IF($C116="","",INDEX(POA_GC_2025!$J:$J,MATCH($C116,POA_GC_2025!$A:$A,0)))</f>
        <v/>
      </c>
      <c r="V116" s="215" t="str">
        <f>IF($C116="","",INDEX(POA_GC_2025!$K:$K,MATCH($C116,POA_GC_2025!$A:$A,0)))</f>
        <v/>
      </c>
      <c r="W116" s="215" t="str">
        <f>IF($C116="","",INDEX(POA_GC_2025!$L:$L,MATCH($C116,POA_GC_2025!$A:$A,0)))</f>
        <v/>
      </c>
      <c r="X116" s="223" t="str">
        <f>IF($C116="","",INDEX(POA_GC_2025!$AA:$AA,MATCH($C116,POA_GC_2025!$A:$A,0)))</f>
        <v/>
      </c>
      <c r="Y116" s="223" t="str">
        <f>IF($C116="","",INDEX(POA_GC_2025!$BD:$BD,MATCH($C116,POA_GC_2025!$A:$A,0)))</f>
        <v/>
      </c>
      <c r="Z116" s="226"/>
      <c r="AA116" s="226"/>
      <c r="AB116" s="227"/>
      <c r="AC116" s="226"/>
      <c r="AD116" s="226"/>
      <c r="AE116" s="226"/>
      <c r="AF116" s="226"/>
      <c r="AG116" s="232" t="str">
        <f>IF($C116="","",INDEX(POA_GC_2025!$FF:$FF,MATCH($C116,POA_GC_2025!$A:$A,0)))</f>
        <v/>
      </c>
      <c r="AH116" s="213" t="str">
        <f>IF($C116="","",INDEX(POA_GC_2025!$Q:$Q,MATCH($C116,POA_GC_2025!$A:$A,0)))</f>
        <v/>
      </c>
      <c r="AI116" s="216"/>
      <c r="AJ116" s="213" t="str">
        <f>IF($C116="","",INDEX(POA_GC_2025!$B:$B,MATCH($C116,POA_GC_2025!$A:$A,0)))</f>
        <v/>
      </c>
      <c r="AK116" s="120"/>
      <c r="AL116" s="120"/>
      <c r="AM116" s="233">
        <f t="shared" si="14"/>
        <v>0</v>
      </c>
      <c r="AN116" s="120"/>
      <c r="AO116" s="120"/>
    </row>
    <row r="117" spans="1:41" s="85" customFormat="1" ht="12.95" customHeight="1">
      <c r="A117" s="206">
        <v>122</v>
      </c>
      <c r="B117" s="206"/>
      <c r="C117" s="100"/>
      <c r="D117" s="245"/>
      <c r="E117" s="246"/>
      <c r="F117" s="245"/>
      <c r="G117" s="246"/>
      <c r="H117" s="247"/>
      <c r="I117" s="245"/>
      <c r="J117" s="213" t="str">
        <f>IF($C117="","",INDEX(POA_GC_2025!$O:$O,MATCH($C117,POA_GC_2025!$A:$A,0)))</f>
        <v/>
      </c>
      <c r="K117" s="214" t="str">
        <f>IF($C117="","",INDEX(POA_GC_2025!$V:$V,MATCH($C117,POA_GC_2025!A:A,0)))</f>
        <v/>
      </c>
      <c r="L117" s="214" t="str">
        <f>IF($C117="","",INDEX(POA_GC_2025!W:W,MATCH($C117,POA_GC_2025!$A:$A,0)))</f>
        <v/>
      </c>
      <c r="M117" s="215" t="str">
        <f>IF($C117="","",INDEX(POA_GC_2025!C:C,MATCH($C117,POA_GC_2025!$A:$A,0)))</f>
        <v/>
      </c>
      <c r="N117" s="215" t="str">
        <f>IF($C117="","",INDEX(POA_GC_2025!$D:$D,MATCH($C117,POA_GC_2025!$A:$A,0)))</f>
        <v/>
      </c>
      <c r="O117" s="215" t="str">
        <f>IF($C117="","",INDEX(POA_GC_2025!$E:$E,MATCH($C117,POA_GC_2025!$A:$A,0)))</f>
        <v/>
      </c>
      <c r="P117" s="215" t="str">
        <f>IF($C117="","",INDEX(POA_GC_2025!$F:$F,MATCH($C117,POA_GC_2025!$A:$A,0)))</f>
        <v/>
      </c>
      <c r="Q117" s="215" t="str">
        <f>IF($C117="","",INDEX(POA_GC_2025!$G:$G,MATCH($C117,POA_GC_2025!$A:$A,0)))</f>
        <v/>
      </c>
      <c r="R117" s="215" t="str">
        <f t="shared" si="12"/>
        <v/>
      </c>
      <c r="S117" s="215" t="str">
        <f>IF($C117="","",INDEX(POA_GC_2025!$H:$H,MATCH($C117,POA_GC_2025!$A:$A,0)))</f>
        <v/>
      </c>
      <c r="T117" s="215" t="str">
        <f>IF($C117="","",INDEX(POA_GC_2025!$I:$I,MATCH($C117,POA_GC_2025!$A:$A,0)))</f>
        <v/>
      </c>
      <c r="U117" s="215" t="str">
        <f>IF($C117="","",INDEX(POA_GC_2025!$J:$J,MATCH($C117,POA_GC_2025!$A:$A,0)))</f>
        <v/>
      </c>
      <c r="V117" s="215" t="str">
        <f>IF($C117="","",INDEX(POA_GC_2025!$K:$K,MATCH($C117,POA_GC_2025!$A:$A,0)))</f>
        <v/>
      </c>
      <c r="W117" s="215" t="str">
        <f>IF($C117="","",INDEX(POA_GC_2025!$L:$L,MATCH($C117,POA_GC_2025!$A:$A,0)))</f>
        <v/>
      </c>
      <c r="X117" s="223" t="str">
        <f>IF($C117="","",INDEX(POA_GC_2025!$AA:$AA,MATCH($C117,POA_GC_2025!$A:$A,0)))</f>
        <v/>
      </c>
      <c r="Y117" s="223" t="str">
        <f>IF($C117="","",INDEX(POA_GC_2025!$BD:$BD,MATCH($C117,POA_GC_2025!$A:$A,0)))</f>
        <v/>
      </c>
      <c r="Z117" s="226"/>
      <c r="AA117" s="226"/>
      <c r="AB117" s="227"/>
      <c r="AC117" s="226"/>
      <c r="AD117" s="226"/>
      <c r="AE117" s="226"/>
      <c r="AF117" s="226"/>
      <c r="AG117" s="232" t="str">
        <f>IF($C117="","",INDEX(POA_GC_2025!$FF:$FF,MATCH($C117,POA_GC_2025!$A:$A,0)))</f>
        <v/>
      </c>
      <c r="AH117" s="213" t="str">
        <f>IF($C117="","",INDEX(POA_GC_2025!$Q:$Q,MATCH($C117,POA_GC_2025!$A:$A,0)))</f>
        <v/>
      </c>
      <c r="AI117" s="216"/>
      <c r="AJ117" s="213" t="str">
        <f>IF($C117="","",INDEX(POA_GC_2025!$B:$B,MATCH($C117,POA_GC_2025!$A:$A,0)))</f>
        <v/>
      </c>
      <c r="AK117" s="120"/>
      <c r="AL117" s="120"/>
      <c r="AM117" s="233">
        <f t="shared" si="14"/>
        <v>0</v>
      </c>
      <c r="AN117" s="120"/>
      <c r="AO117" s="120"/>
    </row>
    <row r="118" spans="1:41" s="85" customFormat="1" ht="12.95" customHeight="1">
      <c r="A118" s="206">
        <v>123</v>
      </c>
      <c r="B118" s="206"/>
      <c r="C118" s="100"/>
      <c r="D118" s="245"/>
      <c r="E118" s="246"/>
      <c r="F118" s="245"/>
      <c r="G118" s="246"/>
      <c r="H118" s="247"/>
      <c r="I118" s="245"/>
      <c r="J118" s="213" t="str">
        <f>IF($C118="","",INDEX(POA_GC_2025!$O:$O,MATCH($C118,POA_GC_2025!$A:$A,0)))</f>
        <v/>
      </c>
      <c r="K118" s="214" t="str">
        <f>IF($C118="","",INDEX(POA_GC_2025!$V:$V,MATCH($C118,POA_GC_2025!A:A,0)))</f>
        <v/>
      </c>
      <c r="L118" s="214" t="str">
        <f>IF($C118="","",INDEX(POA_GC_2025!W:W,MATCH($C118,POA_GC_2025!$A:$A,0)))</f>
        <v/>
      </c>
      <c r="M118" s="215" t="str">
        <f>IF($C118="","",INDEX(POA_GC_2025!C:C,MATCH($C118,POA_GC_2025!$A:$A,0)))</f>
        <v/>
      </c>
      <c r="N118" s="215" t="str">
        <f>IF($C118="","",INDEX(POA_GC_2025!$D:$D,MATCH($C118,POA_GC_2025!$A:$A,0)))</f>
        <v/>
      </c>
      <c r="O118" s="215" t="str">
        <f>IF($C118="","",INDEX(POA_GC_2025!$E:$E,MATCH($C118,POA_GC_2025!$A:$A,0)))</f>
        <v/>
      </c>
      <c r="P118" s="215" t="str">
        <f>IF($C118="","",INDEX(POA_GC_2025!$F:$F,MATCH($C118,POA_GC_2025!$A:$A,0)))</f>
        <v/>
      </c>
      <c r="Q118" s="215" t="str">
        <f>IF($C118="","",INDEX(POA_GC_2025!$G:$G,MATCH($C118,POA_GC_2025!$A:$A,0)))</f>
        <v/>
      </c>
      <c r="R118" s="215" t="str">
        <f t="shared" si="12"/>
        <v/>
      </c>
      <c r="S118" s="215" t="str">
        <f>IF($C118="","",INDEX(POA_GC_2025!$H:$H,MATCH($C118,POA_GC_2025!$A:$A,0)))</f>
        <v/>
      </c>
      <c r="T118" s="215" t="str">
        <f>IF($C118="","",INDEX(POA_GC_2025!$I:$I,MATCH($C118,POA_GC_2025!$A:$A,0)))</f>
        <v/>
      </c>
      <c r="U118" s="215" t="str">
        <f>IF($C118="","",INDEX(POA_GC_2025!$J:$J,MATCH($C118,POA_GC_2025!$A:$A,0)))</f>
        <v/>
      </c>
      <c r="V118" s="215" t="str">
        <f>IF($C118="","",INDEX(POA_GC_2025!$K:$K,MATCH($C118,POA_GC_2025!$A:$A,0)))</f>
        <v/>
      </c>
      <c r="W118" s="215" t="str">
        <f>IF($C118="","",INDEX(POA_GC_2025!$L:$L,MATCH($C118,POA_GC_2025!$A:$A,0)))</f>
        <v/>
      </c>
      <c r="X118" s="223" t="str">
        <f>IF($C118="","",INDEX(POA_GC_2025!$AA:$AA,MATCH($C118,POA_GC_2025!$A:$A,0)))</f>
        <v/>
      </c>
      <c r="Y118" s="223" t="str">
        <f>IF($C118="","",INDEX(POA_GC_2025!$BD:$BD,MATCH($C118,POA_GC_2025!$A:$A,0)))</f>
        <v/>
      </c>
      <c r="Z118" s="226"/>
      <c r="AA118" s="226"/>
      <c r="AB118" s="227"/>
      <c r="AC118" s="226"/>
      <c r="AD118" s="226"/>
      <c r="AE118" s="226"/>
      <c r="AF118" s="226"/>
      <c r="AG118" s="232" t="str">
        <f>IF($C118="","",INDEX(POA_GC_2025!$FF:$FF,MATCH($C118,POA_GC_2025!$A:$A,0)))</f>
        <v/>
      </c>
      <c r="AH118" s="213" t="str">
        <f>IF($C118="","",INDEX(POA_GC_2025!$Q:$Q,MATCH($C118,POA_GC_2025!$A:$A,0)))</f>
        <v/>
      </c>
      <c r="AI118" s="216"/>
      <c r="AJ118" s="213" t="str">
        <f>IF($C118="","",INDEX(POA_GC_2025!$B:$B,MATCH($C118,POA_GC_2025!$A:$A,0)))</f>
        <v/>
      </c>
      <c r="AK118" s="120"/>
      <c r="AL118" s="120"/>
      <c r="AM118" s="233">
        <f t="shared" si="14"/>
        <v>0</v>
      </c>
      <c r="AN118" s="120"/>
      <c r="AO118" s="120"/>
    </row>
    <row r="119" spans="1:41" s="85" customFormat="1" ht="12.95" customHeight="1">
      <c r="A119" s="206">
        <v>124</v>
      </c>
      <c r="B119" s="206"/>
      <c r="C119" s="100"/>
      <c r="D119" s="245"/>
      <c r="E119" s="246"/>
      <c r="F119" s="245"/>
      <c r="G119" s="246"/>
      <c r="H119" s="247"/>
      <c r="I119" s="252"/>
      <c r="J119" s="213" t="str">
        <f>IF($C119="","",INDEX(POA_GC_2025!$O:$O,MATCH($C119,POA_GC_2025!$A:$A,0)))</f>
        <v/>
      </c>
      <c r="K119" s="214" t="str">
        <f>IF($C119="","",INDEX(POA_GC_2025!$V:$V,MATCH($C119,POA_GC_2025!A:A,0)))</f>
        <v/>
      </c>
      <c r="L119" s="214" t="str">
        <f>IF($C119="","",INDEX(POA_GC_2025!W:W,MATCH($C119,POA_GC_2025!$A:$A,0)))</f>
        <v/>
      </c>
      <c r="M119" s="215" t="str">
        <f>IF($C119="","",INDEX(POA_GC_2025!C:C,MATCH($C119,POA_GC_2025!$A:$A,0)))</f>
        <v/>
      </c>
      <c r="N119" s="215" t="str">
        <f>IF($C119="","",INDEX(POA_GC_2025!$D:$D,MATCH($C119,POA_GC_2025!$A:$A,0)))</f>
        <v/>
      </c>
      <c r="O119" s="215" t="str">
        <f>IF($C119="","",INDEX(POA_GC_2025!$E:$E,MATCH($C119,POA_GC_2025!$A:$A,0)))</f>
        <v/>
      </c>
      <c r="P119" s="215" t="str">
        <f>IF($C119="","",INDEX(POA_GC_2025!$F:$F,MATCH($C119,POA_GC_2025!$A:$A,0)))</f>
        <v/>
      </c>
      <c r="Q119" s="215" t="str">
        <f>IF($C119="","",INDEX(POA_GC_2025!$G:$G,MATCH($C119,POA_GC_2025!$A:$A,0)))</f>
        <v/>
      </c>
      <c r="R119" s="215" t="str">
        <f t="shared" si="12"/>
        <v/>
      </c>
      <c r="S119" s="215" t="str">
        <f>IF($C119="","",INDEX(POA_GC_2025!$H:$H,MATCH($C119,POA_GC_2025!$A:$A,0)))</f>
        <v/>
      </c>
      <c r="T119" s="215" t="str">
        <f>IF($C119="","",INDEX(POA_GC_2025!$I:$I,MATCH($C119,POA_GC_2025!$A:$A,0)))</f>
        <v/>
      </c>
      <c r="U119" s="215" t="str">
        <f>IF($C119="","",INDEX(POA_GC_2025!$J:$J,MATCH($C119,POA_GC_2025!$A:$A,0)))</f>
        <v/>
      </c>
      <c r="V119" s="215" t="str">
        <f>IF($C119="","",INDEX(POA_GC_2025!$K:$K,MATCH($C119,POA_GC_2025!$A:$A,0)))</f>
        <v/>
      </c>
      <c r="W119" s="215" t="str">
        <f>IF($C119="","",INDEX(POA_GC_2025!$L:$L,MATCH($C119,POA_GC_2025!$A:$A,0)))</f>
        <v/>
      </c>
      <c r="X119" s="223" t="str">
        <f>IF($C119="","",INDEX(POA_GC_2025!$AA:$AA,MATCH($C119,POA_GC_2025!$A:$A,0)))</f>
        <v/>
      </c>
      <c r="Y119" s="223" t="str">
        <f>IF($C119="","",INDEX(POA_GC_2025!$BD:$BD,MATCH($C119,POA_GC_2025!$A:$A,0)))</f>
        <v/>
      </c>
      <c r="Z119" s="226"/>
      <c r="AA119" s="226"/>
      <c r="AB119" s="227"/>
      <c r="AC119" s="226"/>
      <c r="AD119" s="226"/>
      <c r="AE119" s="226"/>
      <c r="AF119" s="226"/>
      <c r="AG119" s="232" t="str">
        <f>IF($C119="","",INDEX(POA_GC_2025!$FF:$FF,MATCH($C119,POA_GC_2025!$A:$A,0)))</f>
        <v/>
      </c>
      <c r="AH119" s="213" t="str">
        <f>IF($C119="","",INDEX(POA_GC_2025!$Q:$Q,MATCH($C119,POA_GC_2025!$A:$A,0)))</f>
        <v/>
      </c>
      <c r="AI119" s="216"/>
      <c r="AJ119" s="213" t="str">
        <f>IF($C119="","",INDEX(POA_GC_2025!$B:$B,MATCH($C119,POA_GC_2025!$A:$A,0)))</f>
        <v/>
      </c>
      <c r="AK119" s="120"/>
      <c r="AL119" s="120"/>
      <c r="AM119" s="233">
        <f t="shared" si="14"/>
        <v>0</v>
      </c>
      <c r="AN119" s="120"/>
      <c r="AO119" s="120"/>
    </row>
    <row r="120" spans="1:41" s="85" customFormat="1" ht="12.95" customHeight="1">
      <c r="A120" s="206">
        <v>125</v>
      </c>
      <c r="B120" s="206"/>
      <c r="C120" s="100"/>
      <c r="D120" s="245"/>
      <c r="E120" s="246"/>
      <c r="F120" s="245"/>
      <c r="G120" s="246"/>
      <c r="H120" s="247"/>
      <c r="I120" s="252"/>
      <c r="J120" s="213" t="str">
        <f>IF($C120="","",INDEX(POA_GC_2025!$O:$O,MATCH($C120,POA_GC_2025!$A:$A,0)))</f>
        <v/>
      </c>
      <c r="K120" s="214" t="str">
        <f>IF($C120="","",INDEX(POA_GC_2025!$V:$V,MATCH($C120,POA_GC_2025!A:A,0)))</f>
        <v/>
      </c>
      <c r="L120" s="214" t="str">
        <f>IF($C120="","",INDEX(POA_GC_2025!W:W,MATCH($C120,POA_GC_2025!$A:$A,0)))</f>
        <v/>
      </c>
      <c r="M120" s="215" t="str">
        <f>IF($C120="","",INDEX(POA_GC_2025!C:C,MATCH($C120,POA_GC_2025!$A:$A,0)))</f>
        <v/>
      </c>
      <c r="N120" s="215" t="str">
        <f>IF($C120="","",INDEX(POA_GC_2025!$D:$D,MATCH($C120,POA_GC_2025!$A:$A,0)))</f>
        <v/>
      </c>
      <c r="O120" s="215" t="str">
        <f>IF($C120="","",INDEX(POA_GC_2025!$E:$E,MATCH($C120,POA_GC_2025!$A:$A,0)))</f>
        <v/>
      </c>
      <c r="P120" s="215" t="str">
        <f>IF($C120="","",INDEX(POA_GC_2025!$F:$F,MATCH($C120,POA_GC_2025!$A:$A,0)))</f>
        <v/>
      </c>
      <c r="Q120" s="215" t="str">
        <f>IF($C120="","",INDEX(POA_GC_2025!$G:$G,MATCH($C120,POA_GC_2025!$A:$A,0)))</f>
        <v/>
      </c>
      <c r="R120" s="215" t="str">
        <f t="shared" si="12"/>
        <v/>
      </c>
      <c r="S120" s="215" t="str">
        <f>IF($C120="","",INDEX(POA_GC_2025!$H:$H,MATCH($C120,POA_GC_2025!$A:$A,0)))</f>
        <v/>
      </c>
      <c r="T120" s="215" t="str">
        <f>IF($C120="","",INDEX(POA_GC_2025!$I:$I,MATCH($C120,POA_GC_2025!$A:$A,0)))</f>
        <v/>
      </c>
      <c r="U120" s="215" t="str">
        <f>IF($C120="","",INDEX(POA_GC_2025!$J:$J,MATCH($C120,POA_GC_2025!$A:$A,0)))</f>
        <v/>
      </c>
      <c r="V120" s="215" t="str">
        <f>IF($C120="","",INDEX(POA_GC_2025!$K:$K,MATCH($C120,POA_GC_2025!$A:$A,0)))</f>
        <v/>
      </c>
      <c r="W120" s="215" t="str">
        <f>IF($C120="","",INDEX(POA_GC_2025!$L:$L,MATCH($C120,POA_GC_2025!$A:$A,0)))</f>
        <v/>
      </c>
      <c r="X120" s="223" t="str">
        <f>IF($C120="","",INDEX(POA_GC_2025!$AA:$AA,MATCH($C120,POA_GC_2025!$A:$A,0)))</f>
        <v/>
      </c>
      <c r="Y120" s="223" t="str">
        <f>IF($C120="","",INDEX(POA_GC_2025!$BD:$BD,MATCH($C120,POA_GC_2025!$A:$A,0)))</f>
        <v/>
      </c>
      <c r="Z120" s="258"/>
      <c r="AA120" s="226"/>
      <c r="AB120" s="227"/>
      <c r="AC120" s="226"/>
      <c r="AD120" s="226"/>
      <c r="AE120" s="226"/>
      <c r="AF120" s="226"/>
      <c r="AG120" s="232" t="str">
        <f>IF($C120="","",INDEX(POA_GC_2025!$FF:$FF,MATCH($C120,POA_GC_2025!$A:$A,0)))</f>
        <v/>
      </c>
      <c r="AH120" s="213" t="str">
        <f>IF($C120="","",INDEX(POA_GC_2025!$Q:$Q,MATCH($C120,POA_GC_2025!$A:$A,0)))</f>
        <v/>
      </c>
      <c r="AI120" s="216"/>
      <c r="AJ120" s="213" t="str">
        <f>IF($C120="","",INDEX(POA_GC_2025!$B:$B,MATCH($C120,POA_GC_2025!$A:$A,0)))</f>
        <v/>
      </c>
      <c r="AK120" s="120"/>
      <c r="AL120" s="120"/>
      <c r="AM120" s="233">
        <f t="shared" si="14"/>
        <v>0</v>
      </c>
      <c r="AN120" s="120"/>
      <c r="AO120" s="120"/>
    </row>
    <row r="121" spans="1:41" s="85" customFormat="1" ht="12.95" customHeight="1">
      <c r="A121" s="206">
        <v>126</v>
      </c>
      <c r="B121" s="206"/>
      <c r="C121" s="188"/>
      <c r="D121" s="245"/>
      <c r="E121" s="246"/>
      <c r="F121" s="245"/>
      <c r="G121" s="246"/>
      <c r="H121" s="247"/>
      <c r="I121" s="245"/>
      <c r="J121" s="213" t="str">
        <f>IF($C121="","",INDEX(POA_GC_2025!$O:$O,MATCH($C121,POA_GC_2025!$A:$A,0)))</f>
        <v/>
      </c>
      <c r="K121" s="214" t="str">
        <f>IF($C121="","",INDEX(POA_GC_2025!$V:$V,MATCH($C121,POA_GC_2025!A:A,0)))</f>
        <v/>
      </c>
      <c r="L121" s="214" t="str">
        <f>IF($C121="","",INDEX(POA_GC_2025!W:W,MATCH($C121,POA_GC_2025!$A:$A,0)))</f>
        <v/>
      </c>
      <c r="M121" s="215" t="str">
        <f>IF($C121="","",INDEX(POA_GC_2025!C:C,MATCH($C121,POA_GC_2025!$A:$A,0)))</f>
        <v/>
      </c>
      <c r="N121" s="215" t="str">
        <f>IF($C121="","",INDEX(POA_GC_2025!$D:$D,MATCH($C121,POA_GC_2025!$A:$A,0)))</f>
        <v/>
      </c>
      <c r="O121" s="215" t="str">
        <f>IF($C121="","",INDEX(POA_GC_2025!$E:$E,MATCH($C121,POA_GC_2025!$A:$A,0)))</f>
        <v/>
      </c>
      <c r="P121" s="215" t="str">
        <f>IF($C121="","",INDEX(POA_GC_2025!$F:$F,MATCH($C121,POA_GC_2025!$A:$A,0)))</f>
        <v/>
      </c>
      <c r="Q121" s="215" t="str">
        <f>IF($C121="","",INDEX(POA_GC_2025!$G:$G,MATCH($C121,POA_GC_2025!$A:$A,0)))</f>
        <v/>
      </c>
      <c r="R121" s="215" t="str">
        <f t="shared" si="12"/>
        <v/>
      </c>
      <c r="S121" s="215" t="str">
        <f>IF($C121="","",INDEX(POA_GC_2025!$H:$H,MATCH($C121,POA_GC_2025!$A:$A,0)))</f>
        <v/>
      </c>
      <c r="T121" s="215" t="str">
        <f>IF($C121="","",INDEX(POA_GC_2025!$I:$I,MATCH($C121,POA_GC_2025!$A:$A,0)))</f>
        <v/>
      </c>
      <c r="U121" s="215" t="str">
        <f>IF($C121="","",INDEX(POA_GC_2025!$J:$J,MATCH($C121,POA_GC_2025!$A:$A,0)))</f>
        <v/>
      </c>
      <c r="V121" s="215" t="str">
        <f>IF($C121="","",INDEX(POA_GC_2025!$K:$K,MATCH($C121,POA_GC_2025!$A:$A,0)))</f>
        <v/>
      </c>
      <c r="W121" s="215" t="str">
        <f>IF($C121="","",INDEX(POA_GC_2025!$L:$L,MATCH($C121,POA_GC_2025!$A:$A,0)))</f>
        <v/>
      </c>
      <c r="X121" s="223" t="str">
        <f>IF($C121="","",INDEX(POA_GC_2025!$AA:$AA,MATCH($C121,POA_GC_2025!$A:$A,0)))</f>
        <v/>
      </c>
      <c r="Y121" s="223" t="str">
        <f>IF($C121="","",INDEX(POA_GC_2025!$BD:$BD,MATCH($C121,POA_GC_2025!$A:$A,0)))</f>
        <v/>
      </c>
      <c r="Z121" s="226"/>
      <c r="AA121" s="226"/>
      <c r="AB121" s="227"/>
      <c r="AC121" s="226"/>
      <c r="AD121" s="226"/>
      <c r="AE121" s="226"/>
      <c r="AF121" s="226"/>
      <c r="AG121" s="232" t="str">
        <f>IF($C121="","",INDEX(POA_GC_2025!$FF:$FF,MATCH($C121,POA_GC_2025!$A:$A,0)))</f>
        <v/>
      </c>
      <c r="AH121" s="213" t="str">
        <f>IF($C121="","",INDEX(POA_GC_2025!$Q:$Q,MATCH($C121,POA_GC_2025!$A:$A,0)))</f>
        <v/>
      </c>
      <c r="AI121" s="216"/>
      <c r="AJ121" s="213" t="str">
        <f>IF($C121="","",INDEX(POA_GC_2025!$B:$B,MATCH($C121,POA_GC_2025!$A:$A,0)))</f>
        <v/>
      </c>
      <c r="AK121" s="120"/>
      <c r="AL121" s="120"/>
      <c r="AM121" s="233">
        <f t="shared" si="14"/>
        <v>0</v>
      </c>
      <c r="AN121" s="120"/>
      <c r="AO121" s="120"/>
    </row>
    <row r="122" spans="1:41" s="85" customFormat="1" ht="12.95" customHeight="1">
      <c r="A122" s="206">
        <v>127</v>
      </c>
      <c r="B122" s="206"/>
      <c r="C122" s="100"/>
      <c r="D122" s="245"/>
      <c r="E122" s="246"/>
      <c r="F122" s="245"/>
      <c r="G122" s="246"/>
      <c r="H122" s="247"/>
      <c r="I122" s="245"/>
      <c r="J122" s="213" t="str">
        <f>IF($C122="","",INDEX(POA_GC_2025!$O:$O,MATCH($C122,POA_GC_2025!$A:$A,0)))</f>
        <v/>
      </c>
      <c r="K122" s="214" t="str">
        <f>IF($C122="","",INDEX(POA_GC_2025!$V:$V,MATCH($C122,POA_GC_2025!A:A,0)))</f>
        <v/>
      </c>
      <c r="L122" s="214" t="str">
        <f>IF($C122="","",INDEX(POA_GC_2025!W:W,MATCH($C122,POA_GC_2025!$A:$A,0)))</f>
        <v/>
      </c>
      <c r="M122" s="215" t="str">
        <f>IF($C122="","",INDEX(POA_GC_2025!C:C,MATCH($C122,POA_GC_2025!$A:$A,0)))</f>
        <v/>
      </c>
      <c r="N122" s="215" t="str">
        <f>IF($C122="","",INDEX(POA_GC_2025!$D:$D,MATCH($C122,POA_GC_2025!$A:$A,0)))</f>
        <v/>
      </c>
      <c r="O122" s="215" t="str">
        <f>IF($C122="","",INDEX(POA_GC_2025!$E:$E,MATCH($C122,POA_GC_2025!$A:$A,0)))</f>
        <v/>
      </c>
      <c r="P122" s="215" t="str">
        <f>IF($C122="","",INDEX(POA_GC_2025!$F:$F,MATCH($C122,POA_GC_2025!$A:$A,0)))</f>
        <v/>
      </c>
      <c r="Q122" s="215" t="str">
        <f>IF($C122="","",INDEX(POA_GC_2025!$G:$G,MATCH($C122,POA_GC_2025!$A:$A,0)))</f>
        <v/>
      </c>
      <c r="R122" s="215" t="str">
        <f t="shared" si="12"/>
        <v/>
      </c>
      <c r="S122" s="215" t="str">
        <f>IF($C122="","",INDEX(POA_GC_2025!$H:$H,MATCH($C122,POA_GC_2025!$A:$A,0)))</f>
        <v/>
      </c>
      <c r="T122" s="215" t="str">
        <f>IF($C122="","",INDEX(POA_GC_2025!$I:$I,MATCH($C122,POA_GC_2025!$A:$A,0)))</f>
        <v/>
      </c>
      <c r="U122" s="215" t="str">
        <f>IF($C122="","",INDEX(POA_GC_2025!$J:$J,MATCH($C122,POA_GC_2025!$A:$A,0)))</f>
        <v/>
      </c>
      <c r="V122" s="215" t="str">
        <f>IF($C122="","",INDEX(POA_GC_2025!$K:$K,MATCH($C122,POA_GC_2025!$A:$A,0)))</f>
        <v/>
      </c>
      <c r="W122" s="215" t="str">
        <f>IF($C122="","",INDEX(POA_GC_2025!$L:$L,MATCH($C122,POA_GC_2025!$A:$A,0)))</f>
        <v/>
      </c>
      <c r="X122" s="223" t="str">
        <f>IF($C122="","",INDEX(POA_GC_2025!$AA:$AA,MATCH($C122,POA_GC_2025!$A:$A,0)))</f>
        <v/>
      </c>
      <c r="Y122" s="223" t="str">
        <f>IF($C122="","",INDEX(POA_GC_2025!$BD:$BD,MATCH($C122,POA_GC_2025!$A:$A,0)))</f>
        <v/>
      </c>
      <c r="Z122" s="226"/>
      <c r="AA122" s="226"/>
      <c r="AB122" s="227"/>
      <c r="AC122" s="226"/>
      <c r="AD122" s="226"/>
      <c r="AE122" s="226"/>
      <c r="AF122" s="226"/>
      <c r="AG122" s="232" t="str">
        <f>IF($C122="","",INDEX(POA_GC_2025!$FF:$FF,MATCH($C122,POA_GC_2025!$A:$A,0)))</f>
        <v/>
      </c>
      <c r="AH122" s="213" t="str">
        <f>IF($C122="","",INDEX(POA_GC_2025!$Q:$Q,MATCH($C122,POA_GC_2025!$A:$A,0)))</f>
        <v/>
      </c>
      <c r="AI122" s="216"/>
      <c r="AJ122" s="213" t="str">
        <f>IF($C122="","",INDEX(POA_GC_2025!$B:$B,MATCH($C122,POA_GC_2025!$A:$A,0)))</f>
        <v/>
      </c>
      <c r="AK122" s="120"/>
      <c r="AL122" s="120"/>
      <c r="AM122" s="233">
        <f t="shared" si="14"/>
        <v>0</v>
      </c>
      <c r="AN122" s="120"/>
      <c r="AO122" s="120"/>
    </row>
    <row r="123" spans="1:41" s="85" customFormat="1" ht="12.95" customHeight="1">
      <c r="A123" s="206">
        <v>128</v>
      </c>
      <c r="B123" s="206"/>
      <c r="C123" s="100"/>
      <c r="D123" s="245"/>
      <c r="E123" s="246"/>
      <c r="F123" s="245"/>
      <c r="G123" s="246"/>
      <c r="H123" s="247"/>
      <c r="I123" s="245"/>
      <c r="J123" s="213" t="str">
        <f>IF($C123="","",INDEX(POA_GC_2025!$O:$O,MATCH($C123,POA_GC_2025!$A:$A,0)))</f>
        <v/>
      </c>
      <c r="K123" s="214" t="str">
        <f>IF($C123="","",INDEX(POA_GC_2025!$V:$V,MATCH($C123,POA_GC_2025!A:A,0)))</f>
        <v/>
      </c>
      <c r="L123" s="214" t="str">
        <f>IF($C123="","",INDEX(POA_GC_2025!W:W,MATCH($C123,POA_GC_2025!$A:$A,0)))</f>
        <v/>
      </c>
      <c r="M123" s="215" t="str">
        <f>IF($C123="","",INDEX(POA_GC_2025!C:C,MATCH($C123,POA_GC_2025!$A:$A,0)))</f>
        <v/>
      </c>
      <c r="N123" s="215" t="str">
        <f>IF($C123="","",INDEX(POA_GC_2025!$D:$D,MATCH($C123,POA_GC_2025!$A:$A,0)))</f>
        <v/>
      </c>
      <c r="O123" s="215" t="str">
        <f>IF($C123="","",INDEX(POA_GC_2025!$E:$E,MATCH($C123,POA_GC_2025!$A:$A,0)))</f>
        <v/>
      </c>
      <c r="P123" s="215" t="str">
        <f>IF($C123="","",INDEX(POA_GC_2025!$F:$F,MATCH($C123,POA_GC_2025!$A:$A,0)))</f>
        <v/>
      </c>
      <c r="Q123" s="215" t="str">
        <f>IF($C123="","",INDEX(POA_GC_2025!$G:$G,MATCH($C123,POA_GC_2025!$A:$A,0)))</f>
        <v/>
      </c>
      <c r="R123" s="215" t="str">
        <f t="shared" si="12"/>
        <v/>
      </c>
      <c r="S123" s="215" t="str">
        <f>IF($C123="","",INDEX(POA_GC_2025!$H:$H,MATCH($C123,POA_GC_2025!$A:$A,0)))</f>
        <v/>
      </c>
      <c r="T123" s="215" t="str">
        <f>IF($C123="","",INDEX(POA_GC_2025!$I:$I,MATCH($C123,POA_GC_2025!$A:$A,0)))</f>
        <v/>
      </c>
      <c r="U123" s="215" t="str">
        <f>IF($C123="","",INDEX(POA_GC_2025!$J:$J,MATCH($C123,POA_GC_2025!$A:$A,0)))</f>
        <v/>
      </c>
      <c r="V123" s="215" t="str">
        <f>IF($C123="","",INDEX(POA_GC_2025!$K:$K,MATCH($C123,POA_GC_2025!$A:$A,0)))</f>
        <v/>
      </c>
      <c r="W123" s="215" t="str">
        <f>IF($C123="","",INDEX(POA_GC_2025!$L:$L,MATCH($C123,POA_GC_2025!$A:$A,0)))</f>
        <v/>
      </c>
      <c r="X123" s="223" t="str">
        <f>IF($C123="","",INDEX(POA_GC_2025!$AA:$AA,MATCH($C123,POA_GC_2025!$A:$A,0)))</f>
        <v/>
      </c>
      <c r="Y123" s="223" t="str">
        <f>IF($C123="","",INDEX(POA_GC_2025!$BD:$BD,MATCH($C123,POA_GC_2025!$A:$A,0)))</f>
        <v/>
      </c>
      <c r="Z123" s="226"/>
      <c r="AA123" s="226"/>
      <c r="AB123" s="227"/>
      <c r="AC123" s="226"/>
      <c r="AD123" s="226"/>
      <c r="AE123" s="226"/>
      <c r="AF123" s="226"/>
      <c r="AG123" s="232" t="str">
        <f>IF($C123="","",INDEX(POA_GC_2025!$FF:$FF,MATCH($C123,POA_GC_2025!$A:$A,0)))</f>
        <v/>
      </c>
      <c r="AH123" s="213" t="str">
        <f>IF($C123="","",INDEX(POA_GC_2025!$Q:$Q,MATCH($C123,POA_GC_2025!$A:$A,0)))</f>
        <v/>
      </c>
      <c r="AI123" s="216"/>
      <c r="AJ123" s="213" t="str">
        <f>IF($C123="","",INDEX(POA_GC_2025!$B:$B,MATCH($C123,POA_GC_2025!$A:$A,0)))</f>
        <v/>
      </c>
      <c r="AK123" s="120"/>
      <c r="AL123" s="120"/>
      <c r="AM123" s="233">
        <f t="shared" si="14"/>
        <v>0</v>
      </c>
      <c r="AN123" s="120"/>
      <c r="AO123" s="120"/>
    </row>
    <row r="124" spans="1:41" s="85" customFormat="1" ht="12.95" customHeight="1">
      <c r="A124" s="206">
        <v>129</v>
      </c>
      <c r="B124" s="206"/>
      <c r="C124" s="188"/>
      <c r="D124" s="245"/>
      <c r="E124" s="246"/>
      <c r="F124" s="245"/>
      <c r="G124" s="246"/>
      <c r="H124" s="247"/>
      <c r="I124" s="245"/>
      <c r="J124" s="213" t="str">
        <f>IF($C124="","",INDEX(POA_GC_2025!$O:$O,MATCH($C124,POA_GC_2025!$A:$A,0)))</f>
        <v/>
      </c>
      <c r="K124" s="214" t="str">
        <f>IF($C124="","",INDEX(POA_GC_2025!$V:$V,MATCH($C124,POA_GC_2025!A:A,0)))</f>
        <v/>
      </c>
      <c r="L124" s="214" t="str">
        <f>IF($C124="","",INDEX(POA_GC_2025!W:W,MATCH($C124,POA_GC_2025!$A:$A,0)))</f>
        <v/>
      </c>
      <c r="M124" s="215" t="str">
        <f>IF($C124="","",INDEX(POA_GC_2025!C:C,MATCH($C124,POA_GC_2025!$A:$A,0)))</f>
        <v/>
      </c>
      <c r="N124" s="215" t="str">
        <f>IF($C124="","",INDEX(POA_GC_2025!$D:$D,MATCH($C124,POA_GC_2025!$A:$A,0)))</f>
        <v/>
      </c>
      <c r="O124" s="215" t="str">
        <f>IF($C124="","",INDEX(POA_GC_2025!$E:$E,MATCH($C124,POA_GC_2025!$A:$A,0)))</f>
        <v/>
      </c>
      <c r="P124" s="215" t="str">
        <f>IF($C124="","",INDEX(POA_GC_2025!$F:$F,MATCH($C124,POA_GC_2025!$A:$A,0)))</f>
        <v/>
      </c>
      <c r="Q124" s="215" t="str">
        <f>IF($C124="","",INDEX(POA_GC_2025!$G:$G,MATCH($C124,POA_GC_2025!$A:$A,0)))</f>
        <v/>
      </c>
      <c r="R124" s="215" t="str">
        <f t="shared" si="12"/>
        <v/>
      </c>
      <c r="S124" s="215" t="str">
        <f>IF($C124="","",INDEX(POA_GC_2025!$H:$H,MATCH($C124,POA_GC_2025!$A:$A,0)))</f>
        <v/>
      </c>
      <c r="T124" s="215" t="str">
        <f>IF($C124="","",INDEX(POA_GC_2025!$I:$I,MATCH($C124,POA_GC_2025!$A:$A,0)))</f>
        <v/>
      </c>
      <c r="U124" s="215" t="str">
        <f>IF($C124="","",INDEX(POA_GC_2025!$J:$J,MATCH($C124,POA_GC_2025!$A:$A,0)))</f>
        <v/>
      </c>
      <c r="V124" s="215" t="str">
        <f>IF($C124="","",INDEX(POA_GC_2025!$K:$K,MATCH($C124,POA_GC_2025!$A:$A,0)))</f>
        <v/>
      </c>
      <c r="W124" s="215" t="str">
        <f>IF($C124="","",INDEX(POA_GC_2025!$L:$L,MATCH($C124,POA_GC_2025!$A:$A,0)))</f>
        <v/>
      </c>
      <c r="X124" s="223" t="str">
        <f>IF($C124="","",INDEX(POA_GC_2025!$AA:$AA,MATCH($C124,POA_GC_2025!$A:$A,0)))</f>
        <v/>
      </c>
      <c r="Y124" s="223" t="str">
        <f>IF($C124="","",INDEX(POA_GC_2025!$BD:$BD,MATCH($C124,POA_GC_2025!$A:$A,0)))</f>
        <v/>
      </c>
      <c r="Z124" s="226"/>
      <c r="AA124" s="226"/>
      <c r="AB124" s="227"/>
      <c r="AC124" s="226"/>
      <c r="AD124" s="226"/>
      <c r="AE124" s="226"/>
      <c r="AF124" s="226"/>
      <c r="AG124" s="232" t="str">
        <f>IF($C124="","",INDEX(POA_GC_2025!$FF:$FF,MATCH($C124,POA_GC_2025!$A:$A,0)))</f>
        <v/>
      </c>
      <c r="AH124" s="213" t="str">
        <f>IF($C124="","",INDEX(POA_GC_2025!$Q:$Q,MATCH($C124,POA_GC_2025!$A:$A,0)))</f>
        <v/>
      </c>
      <c r="AI124" s="216"/>
      <c r="AJ124" s="213" t="str">
        <f>IF($C124="","",INDEX(POA_GC_2025!$B:$B,MATCH($C124,POA_GC_2025!$A:$A,0)))</f>
        <v/>
      </c>
      <c r="AK124" s="120"/>
      <c r="AL124" s="120"/>
      <c r="AM124" s="233">
        <f t="shared" si="14"/>
        <v>0</v>
      </c>
      <c r="AN124" s="120"/>
      <c r="AO124" s="120"/>
    </row>
    <row r="125" spans="1:41" s="85" customFormat="1" ht="12.95" customHeight="1">
      <c r="A125" s="206">
        <v>130</v>
      </c>
      <c r="B125" s="206"/>
      <c r="C125" s="100"/>
      <c r="D125" s="245"/>
      <c r="E125" s="246"/>
      <c r="F125" s="245"/>
      <c r="G125" s="246"/>
      <c r="H125" s="247"/>
      <c r="I125" s="245"/>
      <c r="J125" s="213" t="str">
        <f>IF($C125="","",INDEX(POA_GC_2025!$O:$O,MATCH($C125,POA_GC_2025!$A:$A,0)))</f>
        <v/>
      </c>
      <c r="K125" s="214" t="str">
        <f>IF($C125="","",INDEX(POA_GC_2025!$V:$V,MATCH($C125,POA_GC_2025!A:A,0)))</f>
        <v/>
      </c>
      <c r="L125" s="214" t="str">
        <f>IF($C125="","",INDEX(POA_GC_2025!W:W,MATCH($C125,POA_GC_2025!$A:$A,0)))</f>
        <v/>
      </c>
      <c r="M125" s="215" t="str">
        <f>IF($C125="","",INDEX(POA_GC_2025!C:C,MATCH($C125,POA_GC_2025!$A:$A,0)))</f>
        <v/>
      </c>
      <c r="N125" s="215" t="str">
        <f>IF($C125="","",INDEX(POA_GC_2025!$D:$D,MATCH($C125,POA_GC_2025!$A:$A,0)))</f>
        <v/>
      </c>
      <c r="O125" s="215" t="str">
        <f>IF($C125="","",INDEX(POA_GC_2025!$E:$E,MATCH($C125,POA_GC_2025!$A:$A,0)))</f>
        <v/>
      </c>
      <c r="P125" s="215" t="str">
        <f>IF($C125="","",INDEX(POA_GC_2025!$F:$F,MATCH($C125,POA_GC_2025!$A:$A,0)))</f>
        <v/>
      </c>
      <c r="Q125" s="215" t="str">
        <f>IF($C125="","",INDEX(POA_GC_2025!$G:$G,MATCH($C125,POA_GC_2025!$A:$A,0)))</f>
        <v/>
      </c>
      <c r="R125" s="215" t="str">
        <f t="shared" si="12"/>
        <v/>
      </c>
      <c r="S125" s="215" t="str">
        <f>IF($C125="","",INDEX(POA_GC_2025!$H:$H,MATCH($C125,POA_GC_2025!$A:$A,0)))</f>
        <v/>
      </c>
      <c r="T125" s="215" t="str">
        <f>IF($C125="","",INDEX(POA_GC_2025!$I:$I,MATCH($C125,POA_GC_2025!$A:$A,0)))</f>
        <v/>
      </c>
      <c r="U125" s="215" t="str">
        <f>IF($C125="","",INDEX(POA_GC_2025!$J:$J,MATCH($C125,POA_GC_2025!$A:$A,0)))</f>
        <v/>
      </c>
      <c r="V125" s="215" t="str">
        <f>IF($C125="","",INDEX(POA_GC_2025!$K:$K,MATCH($C125,POA_GC_2025!$A:$A,0)))</f>
        <v/>
      </c>
      <c r="W125" s="215" t="str">
        <f>IF($C125="","",INDEX(POA_GC_2025!$L:$L,MATCH($C125,POA_GC_2025!$A:$A,0)))</f>
        <v/>
      </c>
      <c r="X125" s="223" t="str">
        <f>IF($C125="","",INDEX(POA_GC_2025!$AA:$AA,MATCH($C125,POA_GC_2025!$A:$A,0)))</f>
        <v/>
      </c>
      <c r="Y125" s="223" t="str">
        <f>IF($C125="","",INDEX(POA_GC_2025!$BD:$BD,MATCH($C125,POA_GC_2025!$A:$A,0)))</f>
        <v/>
      </c>
      <c r="Z125" s="226"/>
      <c r="AA125" s="226"/>
      <c r="AB125" s="227"/>
      <c r="AC125" s="226"/>
      <c r="AD125" s="226"/>
      <c r="AE125" s="226"/>
      <c r="AF125" s="226"/>
      <c r="AG125" s="232" t="str">
        <f>IF($C125="","",INDEX(POA_GC_2025!$FF:$FF,MATCH($C125,POA_GC_2025!$A:$A,0)))</f>
        <v/>
      </c>
      <c r="AH125" s="213" t="str">
        <f>IF($C125="","",INDEX(POA_GC_2025!$Q:$Q,MATCH($C125,POA_GC_2025!$A:$A,0)))</f>
        <v/>
      </c>
      <c r="AI125" s="216"/>
      <c r="AJ125" s="213" t="str">
        <f>IF($C125="","",INDEX(POA_GC_2025!$B:$B,MATCH($C125,POA_GC_2025!$A:$A,0)))</f>
        <v/>
      </c>
      <c r="AK125" s="120"/>
      <c r="AL125" s="120"/>
      <c r="AM125" s="233">
        <f t="shared" ref="AM125:AM188" si="15">+AB125+AL125</f>
        <v>0</v>
      </c>
      <c r="AN125" s="120"/>
      <c r="AO125" s="120"/>
    </row>
    <row r="126" spans="1:41" s="85" customFormat="1" ht="12.95" customHeight="1">
      <c r="A126" s="206">
        <v>131</v>
      </c>
      <c r="B126" s="206"/>
      <c r="C126" s="188"/>
      <c r="D126" s="245"/>
      <c r="E126" s="246"/>
      <c r="F126" s="245"/>
      <c r="G126" s="246"/>
      <c r="H126" s="247"/>
      <c r="I126"/>
      <c r="J126" s="213" t="str">
        <f>IF($C126="","",INDEX(POA_GC_2025!$O:$O,MATCH($C126,POA_GC_2025!$A:$A,0)))</f>
        <v/>
      </c>
      <c r="K126" s="214" t="str">
        <f>IF($C126="","",INDEX(POA_GC_2025!$V:$V,MATCH($C126,POA_GC_2025!A:A,0)))</f>
        <v/>
      </c>
      <c r="L126" s="214" t="str">
        <f>IF($C126="","",INDEX(POA_GC_2025!W:W,MATCH($C126,POA_GC_2025!$A:$A,0)))</f>
        <v/>
      </c>
      <c r="M126" s="215" t="str">
        <f>IF($C126="","",INDEX(POA_GC_2025!C:C,MATCH($C126,POA_GC_2025!$A:$A,0)))</f>
        <v/>
      </c>
      <c r="N126" s="215" t="str">
        <f>IF($C126="","",INDEX(POA_GC_2025!$D:$D,MATCH($C126,POA_GC_2025!$A:$A,0)))</f>
        <v/>
      </c>
      <c r="O126" s="215" t="str">
        <f>IF($C126="","",INDEX(POA_GC_2025!$E:$E,MATCH($C126,POA_GC_2025!$A:$A,0)))</f>
        <v/>
      </c>
      <c r="P126" s="215" t="str">
        <f>IF($C126="","",INDEX(POA_GC_2025!$F:$F,MATCH($C126,POA_GC_2025!$A:$A,0)))</f>
        <v/>
      </c>
      <c r="Q126" s="215" t="str">
        <f>IF($C126="","",INDEX(POA_GC_2025!$G:$G,MATCH($C126,POA_GC_2025!$A:$A,0)))</f>
        <v/>
      </c>
      <c r="R126" s="215" t="str">
        <f t="shared" si="12"/>
        <v/>
      </c>
      <c r="S126" s="215" t="str">
        <f>IF($C126="","",INDEX(POA_GC_2025!$H:$H,MATCH($C126,POA_GC_2025!$A:$A,0)))</f>
        <v/>
      </c>
      <c r="T126" s="215" t="str">
        <f>IF($C126="","",INDEX(POA_GC_2025!$I:$I,MATCH($C126,POA_GC_2025!$A:$A,0)))</f>
        <v/>
      </c>
      <c r="U126" s="215" t="str">
        <f>IF($C126="","",INDEX(POA_GC_2025!$J:$J,MATCH($C126,POA_GC_2025!$A:$A,0)))</f>
        <v/>
      </c>
      <c r="V126" s="215" t="str">
        <f>IF($C126="","",INDEX(POA_GC_2025!$K:$K,MATCH($C126,POA_GC_2025!$A:$A,0)))</f>
        <v/>
      </c>
      <c r="W126" s="215" t="str">
        <f>IF($C126="","",INDEX(POA_GC_2025!$L:$L,MATCH($C126,POA_GC_2025!$A:$A,0)))</f>
        <v/>
      </c>
      <c r="X126" s="223" t="str">
        <f>IF($C126="","",INDEX(POA_GC_2025!$AA:$AA,MATCH($C126,POA_GC_2025!$A:$A,0)))</f>
        <v/>
      </c>
      <c r="Y126" s="223" t="str">
        <f>IF($C126="","",INDEX(POA_GC_2025!$BD:$BD,MATCH($C126,POA_GC_2025!$A:$A,0)))</f>
        <v/>
      </c>
      <c r="Z126" s="226"/>
      <c r="AA126" s="226"/>
      <c r="AB126" s="227"/>
      <c r="AC126" s="226"/>
      <c r="AD126" s="226"/>
      <c r="AE126" s="226"/>
      <c r="AF126" s="226"/>
      <c r="AG126" s="232" t="str">
        <f>IF($C126="","",INDEX(POA_GC_2025!$FF:$FF,MATCH($C126,POA_GC_2025!$A:$A,0)))</f>
        <v/>
      </c>
      <c r="AH126" s="213" t="str">
        <f>IF($C126="","",INDEX(POA_GC_2025!$Q:$Q,MATCH($C126,POA_GC_2025!$A:$A,0)))</f>
        <v/>
      </c>
      <c r="AI126" s="216"/>
      <c r="AJ126" s="213" t="str">
        <f>IF($C126="","",INDEX(POA_GC_2025!$B:$B,MATCH($C126,POA_GC_2025!$A:$A,0)))</f>
        <v/>
      </c>
      <c r="AK126" s="259"/>
      <c r="AL126" s="120"/>
      <c r="AM126" s="233">
        <f t="shared" si="15"/>
        <v>0</v>
      </c>
      <c r="AN126" s="120"/>
      <c r="AO126" s="120"/>
    </row>
    <row r="127" spans="1:41" s="85" customFormat="1" ht="12.95" customHeight="1">
      <c r="A127" s="206">
        <v>132</v>
      </c>
      <c r="B127" s="206"/>
      <c r="C127" s="188"/>
      <c r="D127" s="245"/>
      <c r="E127" s="246"/>
      <c r="F127" s="245"/>
      <c r="G127" s="246"/>
      <c r="H127" s="247"/>
      <c r="I127" s="245"/>
      <c r="J127" s="213" t="str">
        <f>IF($C127="","",INDEX(POA_GC_2025!$O:$O,MATCH($C127,POA_GC_2025!$A:$A,0)))</f>
        <v/>
      </c>
      <c r="K127" s="214" t="str">
        <f>IF($C127="","",INDEX(POA_GC_2025!$V:$V,MATCH($C127,POA_GC_2025!A:A,0)))</f>
        <v/>
      </c>
      <c r="L127" s="214" t="str">
        <f>IF($C127="","",INDEX(POA_GC_2025!W:W,MATCH($C127,POA_GC_2025!$A:$A,0)))</f>
        <v/>
      </c>
      <c r="M127" s="215" t="str">
        <f>IF($C127="","",INDEX(POA_GC_2025!C:C,MATCH($C127,POA_GC_2025!$A:$A,0)))</f>
        <v/>
      </c>
      <c r="N127" s="215" t="str">
        <f>IF($C127="","",INDEX(POA_GC_2025!$D:$D,MATCH($C127,POA_GC_2025!$A:$A,0)))</f>
        <v/>
      </c>
      <c r="O127" s="215" t="str">
        <f>IF($C127="","",INDEX(POA_GC_2025!$E:$E,MATCH($C127,POA_GC_2025!$A:$A,0)))</f>
        <v/>
      </c>
      <c r="P127" s="215" t="str">
        <f>IF($C127="","",INDEX(POA_GC_2025!$F:$F,MATCH($C127,POA_GC_2025!$A:$A,0)))</f>
        <v/>
      </c>
      <c r="Q127" s="215" t="str">
        <f>IF($C127="","",INDEX(POA_GC_2025!$G:$G,MATCH($C127,POA_GC_2025!$A:$A,0)))</f>
        <v/>
      </c>
      <c r="R127" s="215" t="str">
        <f t="shared" ref="R127:R190" si="16">+IF($L127="","",$L127)</f>
        <v/>
      </c>
      <c r="S127" s="215" t="str">
        <f>IF($C127="","",INDEX(POA_GC_2025!$H:$H,MATCH($C127,POA_GC_2025!$A:$A,0)))</f>
        <v/>
      </c>
      <c r="T127" s="215" t="str">
        <f>IF($C127="","",INDEX(POA_GC_2025!$I:$I,MATCH($C127,POA_GC_2025!$A:$A,0)))</f>
        <v/>
      </c>
      <c r="U127" s="215" t="str">
        <f>IF($C127="","",INDEX(POA_GC_2025!$J:$J,MATCH($C127,POA_GC_2025!$A:$A,0)))</f>
        <v/>
      </c>
      <c r="V127" s="215" t="str">
        <f>IF($C127="","",INDEX(POA_GC_2025!$K:$K,MATCH($C127,POA_GC_2025!$A:$A,0)))</f>
        <v/>
      </c>
      <c r="W127" s="215" t="str">
        <f>IF($C127="","",INDEX(POA_GC_2025!$L:$L,MATCH($C127,POA_GC_2025!$A:$A,0)))</f>
        <v/>
      </c>
      <c r="X127" s="223" t="str">
        <f>IF($C127="","",INDEX(POA_GC_2025!$AA:$AA,MATCH($C127,POA_GC_2025!$A:$A,0)))</f>
        <v/>
      </c>
      <c r="Y127" s="223" t="str">
        <f>IF($C127="","",INDEX(POA_GC_2025!$BD:$BD,MATCH($C127,POA_GC_2025!$A:$A,0)))</f>
        <v/>
      </c>
      <c r="Z127" s="226"/>
      <c r="AA127" s="226"/>
      <c r="AB127" s="227"/>
      <c r="AC127" s="226"/>
      <c r="AD127" s="226"/>
      <c r="AE127" s="226"/>
      <c r="AF127" s="226"/>
      <c r="AG127" s="232" t="str">
        <f>IF($C127="","",INDEX(POA_GC_2025!$FF:$FF,MATCH($C127,POA_GC_2025!$A:$A,0)))</f>
        <v/>
      </c>
      <c r="AH127" s="213" t="str">
        <f>IF($C127="","",INDEX(POA_GC_2025!$Q:$Q,MATCH($C127,POA_GC_2025!$A:$A,0)))</f>
        <v/>
      </c>
      <c r="AI127" s="216"/>
      <c r="AJ127" s="213" t="str">
        <f>IF($C127="","",INDEX(POA_GC_2025!$B:$B,MATCH($C127,POA_GC_2025!$A:$A,0)))</f>
        <v/>
      </c>
      <c r="AK127" s="259"/>
      <c r="AL127" s="120"/>
      <c r="AM127" s="233">
        <f t="shared" si="15"/>
        <v>0</v>
      </c>
      <c r="AN127" s="120"/>
      <c r="AO127" s="120"/>
    </row>
    <row r="128" spans="1:41" s="85" customFormat="1" ht="12.95" customHeight="1">
      <c r="A128" s="206">
        <v>133</v>
      </c>
      <c r="B128" s="206"/>
      <c r="C128" s="100"/>
      <c r="D128" s="252"/>
      <c r="E128" s="246"/>
      <c r="F128" s="252"/>
      <c r="G128" s="246"/>
      <c r="H128" s="247"/>
      <c r="I128" s="252"/>
      <c r="J128" s="213" t="str">
        <f>IF($C128="","",INDEX(POA_GC_2025!$O:$O,MATCH($C128,POA_GC_2025!$A:$A,0)))</f>
        <v/>
      </c>
      <c r="K128" s="214" t="str">
        <f>IF($C128="","",INDEX(POA_GC_2025!$V:$V,MATCH($C128,POA_GC_2025!A:A,0)))</f>
        <v/>
      </c>
      <c r="L128" s="214" t="str">
        <f>IF($C128="","",INDEX(POA_GC_2025!W:W,MATCH($C128,POA_GC_2025!$A:$A,0)))</f>
        <v/>
      </c>
      <c r="M128" s="215" t="str">
        <f>IF($C128="","",INDEX(POA_GC_2025!C:C,MATCH($C128,POA_GC_2025!$A:$A,0)))</f>
        <v/>
      </c>
      <c r="N128" s="215" t="str">
        <f>IF($C128="","",INDEX(POA_GC_2025!$D:$D,MATCH($C128,POA_GC_2025!$A:$A,0)))</f>
        <v/>
      </c>
      <c r="O128" s="215" t="str">
        <f>IF($C128="","",INDEX(POA_GC_2025!$E:$E,MATCH($C128,POA_GC_2025!$A:$A,0)))</f>
        <v/>
      </c>
      <c r="P128" s="215" t="str">
        <f>IF($C128="","",INDEX(POA_GC_2025!$F:$F,MATCH($C128,POA_GC_2025!$A:$A,0)))</f>
        <v/>
      </c>
      <c r="Q128" s="215" t="str">
        <f>IF($C128="","",INDEX(POA_GC_2025!$G:$G,MATCH($C128,POA_GC_2025!$A:$A,0)))</f>
        <v/>
      </c>
      <c r="R128" s="215" t="str">
        <f t="shared" si="16"/>
        <v/>
      </c>
      <c r="S128" s="215" t="str">
        <f>IF($C128="","",INDEX(POA_GC_2025!$H:$H,MATCH($C128,POA_GC_2025!$A:$A,0)))</f>
        <v/>
      </c>
      <c r="T128" s="215" t="str">
        <f>IF($C128="","",INDEX(POA_GC_2025!$I:$I,MATCH($C128,POA_GC_2025!$A:$A,0)))</f>
        <v/>
      </c>
      <c r="U128" s="215" t="str">
        <f>IF($C128="","",INDEX(POA_GC_2025!$J:$J,MATCH($C128,POA_GC_2025!$A:$A,0)))</f>
        <v/>
      </c>
      <c r="V128" s="215" t="str">
        <f>IF($C128="","",INDEX(POA_GC_2025!$K:$K,MATCH($C128,POA_GC_2025!$A:$A,0)))</f>
        <v/>
      </c>
      <c r="W128" s="215" t="str">
        <f>IF($C128="","",INDEX(POA_GC_2025!$L:$L,MATCH($C128,POA_GC_2025!$A:$A,0)))</f>
        <v/>
      </c>
      <c r="X128" s="223" t="str">
        <f>IF($C128="","",INDEX(POA_GC_2025!$AA:$AA,MATCH($C128,POA_GC_2025!$A:$A,0)))</f>
        <v/>
      </c>
      <c r="Y128" s="223" t="str">
        <f>IF($C128="","",INDEX(POA_GC_2025!$BD:$BD,MATCH($C128,POA_GC_2025!$A:$A,0)))</f>
        <v/>
      </c>
      <c r="Z128" s="226"/>
      <c r="AA128" s="226"/>
      <c r="AB128" s="227"/>
      <c r="AC128" s="226"/>
      <c r="AD128" s="226"/>
      <c r="AE128" s="226"/>
      <c r="AF128" s="226"/>
      <c r="AG128" s="232" t="str">
        <f>IF($C128="","",INDEX(POA_GC_2025!$FF:$FF,MATCH($C128,POA_GC_2025!$A:$A,0)))</f>
        <v/>
      </c>
      <c r="AH128" s="213" t="str">
        <f>IF($C128="","",INDEX(POA_GC_2025!$Q:$Q,MATCH($C128,POA_GC_2025!$A:$A,0)))</f>
        <v/>
      </c>
      <c r="AI128" s="216"/>
      <c r="AJ128" s="213" t="str">
        <f>IF($C128="","",INDEX(POA_GC_2025!$B:$B,MATCH($C128,POA_GC_2025!$A:$A,0)))</f>
        <v/>
      </c>
      <c r="AK128" s="120"/>
      <c r="AL128" s="120"/>
      <c r="AM128" s="233">
        <f t="shared" si="15"/>
        <v>0</v>
      </c>
      <c r="AN128" s="120"/>
      <c r="AO128" s="120"/>
    </row>
    <row r="129" spans="1:41" s="85" customFormat="1" ht="12.95" customHeight="1">
      <c r="A129" s="206">
        <v>134</v>
      </c>
      <c r="B129" s="206"/>
      <c r="C129" s="100"/>
      <c r="D129" s="245"/>
      <c r="E129" s="246"/>
      <c r="F129" s="245"/>
      <c r="G129" s="246"/>
      <c r="H129" s="208"/>
      <c r="I129" s="217"/>
      <c r="J129" s="213" t="str">
        <f>IF($C129="","",INDEX(POA_GC_2025!$O:$O,MATCH($C129,POA_GC_2025!$A:$A,0)))</f>
        <v/>
      </c>
      <c r="K129" s="214" t="str">
        <f>IF($C129="","",INDEX(POA_GC_2025!$V:$V,MATCH($C129,POA_GC_2025!A:A,0)))</f>
        <v/>
      </c>
      <c r="L129" s="214" t="str">
        <f>IF($C129="","",INDEX(POA_GC_2025!W:W,MATCH($C129,POA_GC_2025!$A:$A,0)))</f>
        <v/>
      </c>
      <c r="M129" s="215" t="str">
        <f>IF($C129="","",INDEX(POA_GC_2025!C:C,MATCH($C129,POA_GC_2025!$A:$A,0)))</f>
        <v/>
      </c>
      <c r="N129" s="215" t="str">
        <f>IF($C129="","",INDEX(POA_GC_2025!$D:$D,MATCH($C129,POA_GC_2025!$A:$A,0)))</f>
        <v/>
      </c>
      <c r="O129" s="215" t="str">
        <f>IF($C129="","",INDEX(POA_GC_2025!$E:$E,MATCH($C129,POA_GC_2025!$A:$A,0)))</f>
        <v/>
      </c>
      <c r="P129" s="215" t="str">
        <f>IF($C129="","",INDEX(POA_GC_2025!$F:$F,MATCH($C129,POA_GC_2025!$A:$A,0)))</f>
        <v/>
      </c>
      <c r="Q129" s="215" t="str">
        <f>IF($C129="","",INDEX(POA_GC_2025!$G:$G,MATCH($C129,POA_GC_2025!$A:$A,0)))</f>
        <v/>
      </c>
      <c r="R129" s="215" t="str">
        <f t="shared" si="16"/>
        <v/>
      </c>
      <c r="S129" s="215" t="str">
        <f>IF($C129="","",INDEX(POA_GC_2025!$H:$H,MATCH($C129,POA_GC_2025!$A:$A,0)))</f>
        <v/>
      </c>
      <c r="T129" s="215" t="str">
        <f>IF($C129="","",INDEX(POA_GC_2025!$I:$I,MATCH($C129,POA_GC_2025!$A:$A,0)))</f>
        <v/>
      </c>
      <c r="U129" s="215" t="str">
        <f>IF($C129="","",INDEX(POA_GC_2025!$J:$J,MATCH($C129,POA_GC_2025!$A:$A,0)))</f>
        <v/>
      </c>
      <c r="V129" s="215" t="str">
        <f>IF($C129="","",INDEX(POA_GC_2025!$K:$K,MATCH($C129,POA_GC_2025!$A:$A,0)))</f>
        <v/>
      </c>
      <c r="W129" s="215" t="str">
        <f>IF($C129="","",INDEX(POA_GC_2025!$L:$L,MATCH($C129,POA_GC_2025!$A:$A,0)))</f>
        <v/>
      </c>
      <c r="X129" s="223" t="str">
        <f>IF($C129="","",INDEX(POA_GC_2025!$AA:$AA,MATCH($C129,POA_GC_2025!$A:$A,0)))</f>
        <v/>
      </c>
      <c r="Y129" s="223" t="str">
        <f>IF($C129="","",INDEX(POA_GC_2025!$BD:$BD,MATCH($C129,POA_GC_2025!$A:$A,0)))</f>
        <v/>
      </c>
      <c r="Z129" s="226"/>
      <c r="AA129" s="226"/>
      <c r="AB129" s="227"/>
      <c r="AC129" s="226"/>
      <c r="AD129" s="226"/>
      <c r="AE129" s="226"/>
      <c r="AF129" s="226"/>
      <c r="AG129" s="232" t="str">
        <f>IF($C129="","",INDEX(POA_GC_2025!$FF:$FF,MATCH($C129,POA_GC_2025!$A:$A,0)))</f>
        <v/>
      </c>
      <c r="AH129" s="213" t="str">
        <f>IF($C129="","",INDEX(POA_GC_2025!$Q:$Q,MATCH($C129,POA_GC_2025!$A:$A,0)))</f>
        <v/>
      </c>
      <c r="AI129" s="216"/>
      <c r="AJ129" s="213" t="str">
        <f>IF($C129="","",INDEX(POA_GC_2025!$B:$B,MATCH($C129,POA_GC_2025!$A:$A,0)))</f>
        <v/>
      </c>
      <c r="AK129" s="120"/>
      <c r="AL129" s="120"/>
      <c r="AM129" s="233">
        <f t="shared" si="15"/>
        <v>0</v>
      </c>
      <c r="AN129" s="120"/>
      <c r="AO129" s="120"/>
    </row>
    <row r="130" spans="1:41" s="85" customFormat="1" ht="12.95" customHeight="1">
      <c r="A130" s="206">
        <v>135</v>
      </c>
      <c r="B130" s="206"/>
      <c r="C130" s="188"/>
      <c r="D130" s="245"/>
      <c r="E130" s="246"/>
      <c r="F130" s="245"/>
      <c r="G130" s="246"/>
      <c r="H130" s="208"/>
      <c r="I130" s="245"/>
      <c r="J130" s="213" t="str">
        <f>IF($C130="","",INDEX(POA_GC_2025!$O:$O,MATCH($C130,POA_GC_2025!$A:$A,0)))</f>
        <v/>
      </c>
      <c r="K130" s="214" t="str">
        <f>IF($C130="","",INDEX(POA_GC_2025!$V:$V,MATCH($C130,POA_GC_2025!A:A,0)))</f>
        <v/>
      </c>
      <c r="L130" s="214" t="str">
        <f>IF($C130="","",INDEX(POA_GC_2025!W:W,MATCH($C130,POA_GC_2025!$A:$A,0)))</f>
        <v/>
      </c>
      <c r="M130" s="215" t="str">
        <f>IF($C130="","",INDEX(POA_GC_2025!C:C,MATCH($C130,POA_GC_2025!$A:$A,0)))</f>
        <v/>
      </c>
      <c r="N130" s="215" t="str">
        <f>IF($C130="","",INDEX(POA_GC_2025!$D:$D,MATCH($C130,POA_GC_2025!$A:$A,0)))</f>
        <v/>
      </c>
      <c r="O130" s="215" t="str">
        <f>IF($C130="","",INDEX(POA_GC_2025!$E:$E,MATCH($C130,POA_GC_2025!$A:$A,0)))</f>
        <v/>
      </c>
      <c r="P130" s="215" t="str">
        <f>IF($C130="","",INDEX(POA_GC_2025!$F:$F,MATCH($C130,POA_GC_2025!$A:$A,0)))</f>
        <v/>
      </c>
      <c r="Q130" s="215" t="str">
        <f>IF($C130="","",INDEX(POA_GC_2025!$G:$G,MATCH($C130,POA_GC_2025!$A:$A,0)))</f>
        <v/>
      </c>
      <c r="R130" s="215" t="str">
        <f t="shared" si="16"/>
        <v/>
      </c>
      <c r="S130" s="215" t="str">
        <f>IF($C130="","",INDEX(POA_GC_2025!$H:$H,MATCH($C130,POA_GC_2025!$A:$A,0)))</f>
        <v/>
      </c>
      <c r="T130" s="215" t="str">
        <f>IF($C130="","",INDEX(POA_GC_2025!$I:$I,MATCH($C130,POA_GC_2025!$A:$A,0)))</f>
        <v/>
      </c>
      <c r="U130" s="215" t="str">
        <f>IF($C130="","",INDEX(POA_GC_2025!$J:$J,MATCH($C130,POA_GC_2025!$A:$A,0)))</f>
        <v/>
      </c>
      <c r="V130" s="215" t="str">
        <f>IF($C130="","",INDEX(POA_GC_2025!$K:$K,MATCH($C130,POA_GC_2025!$A:$A,0)))</f>
        <v/>
      </c>
      <c r="W130" s="215" t="str">
        <f>IF($C130="","",INDEX(POA_GC_2025!$L:$L,MATCH($C130,POA_GC_2025!$A:$A,0)))</f>
        <v/>
      </c>
      <c r="X130" s="223" t="str">
        <f>IF($C130="","",INDEX(POA_GC_2025!$AA:$AA,MATCH($C130,POA_GC_2025!$A:$A,0)))</f>
        <v/>
      </c>
      <c r="Y130" s="223" t="str">
        <f>IF($C130="","",INDEX(POA_GC_2025!$BD:$BD,MATCH($C130,POA_GC_2025!$A:$A,0)))</f>
        <v/>
      </c>
      <c r="Z130" s="226"/>
      <c r="AA130" s="226"/>
      <c r="AB130" s="227"/>
      <c r="AC130" s="226"/>
      <c r="AD130" s="226"/>
      <c r="AE130" s="226"/>
      <c r="AF130" s="226"/>
      <c r="AG130" s="232" t="str">
        <f>IF($C130="","",INDEX(POA_GC_2025!$FF:$FF,MATCH($C130,POA_GC_2025!$A:$A,0)))</f>
        <v/>
      </c>
      <c r="AH130" s="213" t="str">
        <f>IF($C130="","",INDEX(POA_GC_2025!$Q:$Q,MATCH($C130,POA_GC_2025!$A:$A,0)))</f>
        <v/>
      </c>
      <c r="AI130" s="216"/>
      <c r="AJ130" s="213" t="str">
        <f>IF($C130="","",INDEX(POA_GC_2025!$B:$B,MATCH($C130,POA_GC_2025!$A:$A,0)))</f>
        <v/>
      </c>
      <c r="AK130" s="211"/>
      <c r="AL130" s="120"/>
      <c r="AM130" s="233">
        <f t="shared" si="15"/>
        <v>0</v>
      </c>
      <c r="AN130" s="120"/>
      <c r="AO130" s="120"/>
    </row>
    <row r="131" spans="1:41" s="85" customFormat="1" ht="12.95" customHeight="1">
      <c r="A131" s="206">
        <v>136</v>
      </c>
      <c r="B131" s="206"/>
      <c r="C131" s="188"/>
      <c r="D131" s="245"/>
      <c r="E131" s="246"/>
      <c r="F131" s="245"/>
      <c r="G131" s="246"/>
      <c r="H131" s="208"/>
      <c r="I131" s="245"/>
      <c r="J131" s="213" t="str">
        <f>IF($C131="","",INDEX(POA_GC_2025!$O:$O,MATCH($C131,POA_GC_2025!$A:$A,0)))</f>
        <v/>
      </c>
      <c r="K131" s="214" t="str">
        <f>IF($C131="","",INDEX(POA_GC_2025!$V:$V,MATCH($C131,POA_GC_2025!A:A,0)))</f>
        <v/>
      </c>
      <c r="L131" s="214" t="str">
        <f>IF($C131="","",INDEX(POA_GC_2025!W:W,MATCH($C131,POA_GC_2025!$A:$A,0)))</f>
        <v/>
      </c>
      <c r="M131" s="215" t="str">
        <f>IF($C131="","",INDEX(POA_GC_2025!C:C,MATCH($C131,POA_GC_2025!$A:$A,0)))</f>
        <v/>
      </c>
      <c r="N131" s="215" t="str">
        <f>IF($C131="","",INDEX(POA_GC_2025!$D:$D,MATCH($C131,POA_GC_2025!$A:$A,0)))</f>
        <v/>
      </c>
      <c r="O131" s="215" t="str">
        <f>IF($C131="","",INDEX(POA_GC_2025!$E:$E,MATCH($C131,POA_GC_2025!$A:$A,0)))</f>
        <v/>
      </c>
      <c r="P131" s="215" t="str">
        <f>IF($C131="","",INDEX(POA_GC_2025!$F:$F,MATCH($C131,POA_GC_2025!$A:$A,0)))</f>
        <v/>
      </c>
      <c r="Q131" s="215" t="str">
        <f>IF($C131="","",INDEX(POA_GC_2025!$G:$G,MATCH($C131,POA_GC_2025!$A:$A,0)))</f>
        <v/>
      </c>
      <c r="R131" s="215" t="str">
        <f t="shared" si="16"/>
        <v/>
      </c>
      <c r="S131" s="215" t="str">
        <f>IF($C131="","",INDEX(POA_GC_2025!$H:$H,MATCH($C131,POA_GC_2025!$A:$A,0)))</f>
        <v/>
      </c>
      <c r="T131" s="215" t="str">
        <f>IF($C131="","",INDEX(POA_GC_2025!$I:$I,MATCH($C131,POA_GC_2025!$A:$A,0)))</f>
        <v/>
      </c>
      <c r="U131" s="215" t="str">
        <f>IF($C131="","",INDEX(POA_GC_2025!$J:$J,MATCH($C131,POA_GC_2025!$A:$A,0)))</f>
        <v/>
      </c>
      <c r="V131" s="215" t="str">
        <f>IF($C131="","",INDEX(POA_GC_2025!$K:$K,MATCH($C131,POA_GC_2025!$A:$A,0)))</f>
        <v/>
      </c>
      <c r="W131" s="215" t="str">
        <f>IF($C131="","",INDEX(POA_GC_2025!$L:$L,MATCH($C131,POA_GC_2025!$A:$A,0)))</f>
        <v/>
      </c>
      <c r="X131" s="223" t="str">
        <f>IF($C131="","",INDEX(POA_GC_2025!$AA:$AA,MATCH($C131,POA_GC_2025!$A:$A,0)))</f>
        <v/>
      </c>
      <c r="Y131" s="223" t="str">
        <f>IF($C131="","",INDEX(POA_GC_2025!$BD:$BD,MATCH($C131,POA_GC_2025!$A:$A,0)))</f>
        <v/>
      </c>
      <c r="Z131" s="226"/>
      <c r="AA131" s="226"/>
      <c r="AB131" s="227"/>
      <c r="AC131" s="226"/>
      <c r="AD131" s="226"/>
      <c r="AE131" s="226"/>
      <c r="AF131" s="226"/>
      <c r="AG131" s="232" t="str">
        <f>IF($C131="","",INDEX(POA_GC_2025!$FF:$FF,MATCH($C131,POA_GC_2025!$A:$A,0)))</f>
        <v/>
      </c>
      <c r="AH131" s="213" t="str">
        <f>IF($C131="","",INDEX(POA_GC_2025!$Q:$Q,MATCH($C131,POA_GC_2025!$A:$A,0)))</f>
        <v/>
      </c>
      <c r="AI131" s="216"/>
      <c r="AJ131" s="213" t="str">
        <f>IF($C131="","",INDEX(POA_GC_2025!$B:$B,MATCH($C131,POA_GC_2025!$A:$A,0)))</f>
        <v/>
      </c>
      <c r="AK131" s="120"/>
      <c r="AL131" s="120"/>
      <c r="AM131" s="233">
        <f t="shared" si="15"/>
        <v>0</v>
      </c>
      <c r="AN131" s="120"/>
      <c r="AO131" s="120"/>
    </row>
    <row r="132" spans="1:41" s="85" customFormat="1" ht="12.95" customHeight="1">
      <c r="A132" s="206">
        <v>137</v>
      </c>
      <c r="B132" s="206"/>
      <c r="C132" s="188"/>
      <c r="D132" s="245"/>
      <c r="E132" s="246"/>
      <c r="F132" s="245"/>
      <c r="G132" s="246"/>
      <c r="H132" s="208"/>
      <c r="I132" s="245"/>
      <c r="J132" s="213" t="str">
        <f>IF($C132="","",INDEX(POA_GC_2025!$O:$O,MATCH($C132,POA_GC_2025!$A:$A,0)))</f>
        <v/>
      </c>
      <c r="K132" s="214" t="str">
        <f>IF($C132="","",INDEX(POA_GC_2025!$V:$V,MATCH($C132,POA_GC_2025!A:A,0)))</f>
        <v/>
      </c>
      <c r="L132" s="214" t="str">
        <f>IF($C132="","",INDEX(POA_GC_2025!W:W,MATCH($C132,POA_GC_2025!$A:$A,0)))</f>
        <v/>
      </c>
      <c r="M132" s="215" t="str">
        <f>IF($C132="","",INDEX(POA_GC_2025!C:C,MATCH($C132,POA_GC_2025!$A:$A,0)))</f>
        <v/>
      </c>
      <c r="N132" s="215" t="str">
        <f>IF($C132="","",INDEX(POA_GC_2025!$D:$D,MATCH($C132,POA_GC_2025!$A:$A,0)))</f>
        <v/>
      </c>
      <c r="O132" s="215" t="str">
        <f>IF($C132="","",INDEX(POA_GC_2025!$E:$E,MATCH($C132,POA_GC_2025!$A:$A,0)))</f>
        <v/>
      </c>
      <c r="P132" s="215" t="str">
        <f>IF($C132="","",INDEX(POA_GC_2025!$F:$F,MATCH($C132,POA_GC_2025!$A:$A,0)))</f>
        <v/>
      </c>
      <c r="Q132" s="215" t="str">
        <f>IF($C132="","",INDEX(POA_GC_2025!$G:$G,MATCH($C132,POA_GC_2025!$A:$A,0)))</f>
        <v/>
      </c>
      <c r="R132" s="215" t="str">
        <f t="shared" si="16"/>
        <v/>
      </c>
      <c r="S132" s="215" t="str">
        <f>IF($C132="","",INDEX(POA_GC_2025!$H:$H,MATCH($C132,POA_GC_2025!$A:$A,0)))</f>
        <v/>
      </c>
      <c r="T132" s="215" t="str">
        <f>IF($C132="","",INDEX(POA_GC_2025!$I:$I,MATCH($C132,POA_GC_2025!$A:$A,0)))</f>
        <v/>
      </c>
      <c r="U132" s="215" t="str">
        <f>IF($C132="","",INDEX(POA_GC_2025!$J:$J,MATCH($C132,POA_GC_2025!$A:$A,0)))</f>
        <v/>
      </c>
      <c r="V132" s="215" t="str">
        <f>IF($C132="","",INDEX(POA_GC_2025!$K:$K,MATCH($C132,POA_GC_2025!$A:$A,0)))</f>
        <v/>
      </c>
      <c r="W132" s="215" t="str">
        <f>IF($C132="","",INDEX(POA_GC_2025!$L:$L,MATCH($C132,POA_GC_2025!$A:$A,0)))</f>
        <v/>
      </c>
      <c r="X132" s="223" t="str">
        <f>IF($C132="","",INDEX(POA_GC_2025!$AA:$AA,MATCH($C132,POA_GC_2025!$A:$A,0)))</f>
        <v/>
      </c>
      <c r="Y132" s="223" t="str">
        <f>IF($C132="","",INDEX(POA_GC_2025!$BD:$BD,MATCH($C132,POA_GC_2025!$A:$A,0)))</f>
        <v/>
      </c>
      <c r="Z132" s="226"/>
      <c r="AA132" s="226"/>
      <c r="AB132" s="227"/>
      <c r="AC132" s="226"/>
      <c r="AD132" s="226"/>
      <c r="AE132" s="226"/>
      <c r="AF132" s="226"/>
      <c r="AG132" s="232" t="str">
        <f>IF($C132="","",INDEX(POA_GC_2025!$FF:$FF,MATCH($C132,POA_GC_2025!$A:$A,0)))</f>
        <v/>
      </c>
      <c r="AH132" s="213" t="str">
        <f>IF($C132="","",INDEX(POA_GC_2025!$Q:$Q,MATCH($C132,POA_GC_2025!$A:$A,0)))</f>
        <v/>
      </c>
      <c r="AI132" s="216"/>
      <c r="AJ132" s="213" t="str">
        <f>IF($C132="","",INDEX(POA_GC_2025!$B:$B,MATCH($C132,POA_GC_2025!$A:$A,0)))</f>
        <v/>
      </c>
      <c r="AK132" s="120"/>
      <c r="AL132" s="120"/>
      <c r="AM132" s="233">
        <f t="shared" si="15"/>
        <v>0</v>
      </c>
      <c r="AN132" s="120"/>
      <c r="AO132" s="120"/>
    </row>
    <row r="133" spans="1:41" s="85" customFormat="1" ht="12.95" customHeight="1">
      <c r="A133" s="206">
        <v>138</v>
      </c>
      <c r="B133" s="206"/>
      <c r="C133" s="188"/>
      <c r="D133" s="245"/>
      <c r="E133" s="246"/>
      <c r="F133" s="245"/>
      <c r="G133" s="246"/>
      <c r="H133" s="208"/>
      <c r="I133" s="245"/>
      <c r="J133" s="213" t="str">
        <f>IF($C133="","",INDEX(POA_GC_2025!$O:$O,MATCH($C133,POA_GC_2025!$A:$A,0)))</f>
        <v/>
      </c>
      <c r="K133" s="214" t="str">
        <f>IF($C133="","",INDEX(POA_GC_2025!$V:$V,MATCH($C133,POA_GC_2025!A:A,0)))</f>
        <v/>
      </c>
      <c r="L133" s="214" t="str">
        <f>IF($C133="","",INDEX(POA_GC_2025!W:W,MATCH($C133,POA_GC_2025!$A:$A,0)))</f>
        <v/>
      </c>
      <c r="M133" s="215" t="str">
        <f>IF($C133="","",INDEX(POA_GC_2025!C:C,MATCH($C133,POA_GC_2025!$A:$A,0)))</f>
        <v/>
      </c>
      <c r="N133" s="215" t="str">
        <f>IF($C133="","",INDEX(POA_GC_2025!$D:$D,MATCH($C133,POA_GC_2025!$A:$A,0)))</f>
        <v/>
      </c>
      <c r="O133" s="215" t="str">
        <f>IF($C133="","",INDEX(POA_GC_2025!$E:$E,MATCH($C133,POA_GC_2025!$A:$A,0)))</f>
        <v/>
      </c>
      <c r="P133" s="215" t="str">
        <f>IF($C133="","",INDEX(POA_GC_2025!$F:$F,MATCH($C133,POA_GC_2025!$A:$A,0)))</f>
        <v/>
      </c>
      <c r="Q133" s="215" t="str">
        <f>IF($C133="","",INDEX(POA_GC_2025!$G:$G,MATCH($C133,POA_GC_2025!$A:$A,0)))</f>
        <v/>
      </c>
      <c r="R133" s="215" t="str">
        <f t="shared" si="16"/>
        <v/>
      </c>
      <c r="S133" s="215" t="str">
        <f>IF($C133="","",INDEX(POA_GC_2025!$H:$H,MATCH($C133,POA_GC_2025!$A:$A,0)))</f>
        <v/>
      </c>
      <c r="T133" s="215" t="str">
        <f>IF($C133="","",INDEX(POA_GC_2025!$I:$I,MATCH($C133,POA_GC_2025!$A:$A,0)))</f>
        <v/>
      </c>
      <c r="U133" s="215" t="str">
        <f>IF($C133="","",INDEX(POA_GC_2025!$J:$J,MATCH($C133,POA_GC_2025!$A:$A,0)))</f>
        <v/>
      </c>
      <c r="V133" s="215" t="str">
        <f>IF($C133="","",INDEX(POA_GC_2025!$K:$K,MATCH($C133,POA_GC_2025!$A:$A,0)))</f>
        <v/>
      </c>
      <c r="W133" s="215" t="str">
        <f>IF($C133="","",INDEX(POA_GC_2025!$L:$L,MATCH($C133,POA_GC_2025!$A:$A,0)))</f>
        <v/>
      </c>
      <c r="X133" s="223" t="str">
        <f>IF($C133="","",INDEX(POA_GC_2025!$AA:$AA,MATCH($C133,POA_GC_2025!$A:$A,0)))</f>
        <v/>
      </c>
      <c r="Y133" s="223" t="str">
        <f>IF($C133="","",INDEX(POA_GC_2025!$BD:$BD,MATCH($C133,POA_GC_2025!$A:$A,0)))</f>
        <v/>
      </c>
      <c r="Z133" s="226"/>
      <c r="AA133" s="226"/>
      <c r="AB133" s="227"/>
      <c r="AC133" s="226"/>
      <c r="AD133" s="226"/>
      <c r="AE133" s="226"/>
      <c r="AF133" s="226"/>
      <c r="AG133" s="232" t="str">
        <f>IF($C133="","",INDEX(POA_GC_2025!$FF:$FF,MATCH($C133,POA_GC_2025!$A:$A,0)))</f>
        <v/>
      </c>
      <c r="AH133" s="213" t="str">
        <f>IF($C133="","",INDEX(POA_GC_2025!$Q:$Q,MATCH($C133,POA_GC_2025!$A:$A,0)))</f>
        <v/>
      </c>
      <c r="AI133" s="216"/>
      <c r="AJ133" s="213" t="str">
        <f>IF($C133="","",INDEX(POA_GC_2025!$B:$B,MATCH($C133,POA_GC_2025!$A:$A,0)))</f>
        <v/>
      </c>
      <c r="AK133" s="120"/>
      <c r="AL133" s="120"/>
      <c r="AM133" s="233">
        <f t="shared" si="15"/>
        <v>0</v>
      </c>
      <c r="AN133" s="120"/>
      <c r="AO133" s="120"/>
    </row>
    <row r="134" spans="1:41" s="85" customFormat="1" ht="12.95" customHeight="1">
      <c r="A134" s="206">
        <v>139</v>
      </c>
      <c r="B134" s="206"/>
      <c r="C134" s="188"/>
      <c r="D134" s="245"/>
      <c r="E134" s="246"/>
      <c r="F134" s="245"/>
      <c r="G134" s="246"/>
      <c r="H134" s="208"/>
      <c r="I134" s="245"/>
      <c r="J134" s="213" t="str">
        <f>IF($C134="","",INDEX(POA_GC_2025!$O:$O,MATCH($C134,POA_GC_2025!$A:$A,0)))</f>
        <v/>
      </c>
      <c r="K134" s="214" t="str">
        <f>IF($C134="","",INDEX(POA_GC_2025!$V:$V,MATCH($C134,POA_GC_2025!A:A,0)))</f>
        <v/>
      </c>
      <c r="L134" s="214" t="str">
        <f>IF($C134="","",INDEX(POA_GC_2025!W:W,MATCH($C134,POA_GC_2025!$A:$A,0)))</f>
        <v/>
      </c>
      <c r="M134" s="215" t="str">
        <f>IF($C134="","",INDEX(POA_GC_2025!C:C,MATCH($C134,POA_GC_2025!$A:$A,0)))</f>
        <v/>
      </c>
      <c r="N134" s="215" t="str">
        <f>IF($C134="","",INDEX(POA_GC_2025!$D:$D,MATCH($C134,POA_GC_2025!$A:$A,0)))</f>
        <v/>
      </c>
      <c r="O134" s="215" t="str">
        <f>IF($C134="","",INDEX(POA_GC_2025!$E:$E,MATCH($C134,POA_GC_2025!$A:$A,0)))</f>
        <v/>
      </c>
      <c r="P134" s="215" t="str">
        <f>IF($C134="","",INDEX(POA_GC_2025!$F:$F,MATCH($C134,POA_GC_2025!$A:$A,0)))</f>
        <v/>
      </c>
      <c r="Q134" s="215" t="str">
        <f>IF($C134="","",INDEX(POA_GC_2025!$G:$G,MATCH($C134,POA_GC_2025!$A:$A,0)))</f>
        <v/>
      </c>
      <c r="R134" s="215" t="str">
        <f t="shared" si="16"/>
        <v/>
      </c>
      <c r="S134" s="215" t="str">
        <f>IF($C134="","",INDEX(POA_GC_2025!$H:$H,MATCH($C134,POA_GC_2025!$A:$A,0)))</f>
        <v/>
      </c>
      <c r="T134" s="215" t="str">
        <f>IF($C134="","",INDEX(POA_GC_2025!$I:$I,MATCH($C134,POA_GC_2025!$A:$A,0)))</f>
        <v/>
      </c>
      <c r="U134" s="215" t="str">
        <f>IF($C134="","",INDEX(POA_GC_2025!$J:$J,MATCH($C134,POA_GC_2025!$A:$A,0)))</f>
        <v/>
      </c>
      <c r="V134" s="215" t="str">
        <f>IF($C134="","",INDEX(POA_GC_2025!$K:$K,MATCH($C134,POA_GC_2025!$A:$A,0)))</f>
        <v/>
      </c>
      <c r="W134" s="215" t="str">
        <f>IF($C134="","",INDEX(POA_GC_2025!$L:$L,MATCH($C134,POA_GC_2025!$A:$A,0)))</f>
        <v/>
      </c>
      <c r="X134" s="223" t="str">
        <f>IF($C134="","",INDEX(POA_GC_2025!$AA:$AA,MATCH($C134,POA_GC_2025!$A:$A,0)))</f>
        <v/>
      </c>
      <c r="Y134" s="223" t="str">
        <f>IF($C134="","",INDEX(POA_GC_2025!$BD:$BD,MATCH($C134,POA_GC_2025!$A:$A,0)))</f>
        <v/>
      </c>
      <c r="Z134" s="226"/>
      <c r="AA134" s="226"/>
      <c r="AB134" s="227"/>
      <c r="AC134" s="226"/>
      <c r="AD134" s="226"/>
      <c r="AE134" s="226"/>
      <c r="AF134" s="226"/>
      <c r="AG134" s="232" t="str">
        <f>IF($C134="","",INDEX(POA_GC_2025!$FF:$FF,MATCH($C134,POA_GC_2025!$A:$A,0)))</f>
        <v/>
      </c>
      <c r="AH134" s="213" t="str">
        <f>IF($C134="","",INDEX(POA_GC_2025!$Q:$Q,MATCH($C134,POA_GC_2025!$A:$A,0)))</f>
        <v/>
      </c>
      <c r="AI134" s="216"/>
      <c r="AJ134" s="213" t="str">
        <f>IF($C134="","",INDEX(POA_GC_2025!$B:$B,MATCH($C134,POA_GC_2025!$A:$A,0)))</f>
        <v/>
      </c>
      <c r="AK134" s="120"/>
      <c r="AL134" s="120"/>
      <c r="AM134" s="233">
        <f t="shared" si="15"/>
        <v>0</v>
      </c>
      <c r="AN134" s="120"/>
      <c r="AO134" s="120"/>
    </row>
    <row r="135" spans="1:41" s="85" customFormat="1" ht="12.95" customHeight="1">
      <c r="A135" s="206">
        <v>140</v>
      </c>
      <c r="B135" s="206"/>
      <c r="C135" s="188"/>
      <c r="D135" s="245"/>
      <c r="E135" s="246"/>
      <c r="F135" s="245"/>
      <c r="G135" s="246"/>
      <c r="H135" s="208"/>
      <c r="I135" s="245"/>
      <c r="J135" s="213" t="str">
        <f>IF($C135="","",INDEX(POA_GC_2025!$O:$O,MATCH($C135,POA_GC_2025!$A:$A,0)))</f>
        <v/>
      </c>
      <c r="K135" s="214" t="str">
        <f>IF($C135="","",INDEX(POA_GC_2025!$V:$V,MATCH($C135,POA_GC_2025!A:A,0)))</f>
        <v/>
      </c>
      <c r="L135" s="214" t="str">
        <f>IF($C135="","",INDEX(POA_GC_2025!W:W,MATCH($C135,POA_GC_2025!$A:$A,0)))</f>
        <v/>
      </c>
      <c r="M135" s="215" t="str">
        <f>IF($C135="","",INDEX(POA_GC_2025!C:C,MATCH($C135,POA_GC_2025!$A:$A,0)))</f>
        <v/>
      </c>
      <c r="N135" s="215" t="str">
        <f>IF($C135="","",INDEX(POA_GC_2025!$D:$D,MATCH($C135,POA_GC_2025!$A:$A,0)))</f>
        <v/>
      </c>
      <c r="O135" s="215" t="str">
        <f>IF($C135="","",INDEX(POA_GC_2025!$E:$E,MATCH($C135,POA_GC_2025!$A:$A,0)))</f>
        <v/>
      </c>
      <c r="P135" s="215" t="str">
        <f>IF($C135="","",INDEX(POA_GC_2025!$F:$F,MATCH($C135,POA_GC_2025!$A:$A,0)))</f>
        <v/>
      </c>
      <c r="Q135" s="215" t="str">
        <f>IF($C135="","",INDEX(POA_GC_2025!$G:$G,MATCH($C135,POA_GC_2025!$A:$A,0)))</f>
        <v/>
      </c>
      <c r="R135" s="215" t="str">
        <f t="shared" si="16"/>
        <v/>
      </c>
      <c r="S135" s="215" t="str">
        <f>IF($C135="","",INDEX(POA_GC_2025!$H:$H,MATCH($C135,POA_GC_2025!$A:$A,0)))</f>
        <v/>
      </c>
      <c r="T135" s="215" t="str">
        <f>IF($C135="","",INDEX(POA_GC_2025!$I:$I,MATCH($C135,POA_GC_2025!$A:$A,0)))</f>
        <v/>
      </c>
      <c r="U135" s="215" t="str">
        <f>IF($C135="","",INDEX(POA_GC_2025!$J:$J,MATCH($C135,POA_GC_2025!$A:$A,0)))</f>
        <v/>
      </c>
      <c r="V135" s="215" t="str">
        <f>IF($C135="","",INDEX(POA_GC_2025!$K:$K,MATCH($C135,POA_GC_2025!$A:$A,0)))</f>
        <v/>
      </c>
      <c r="W135" s="215" t="str">
        <f>IF($C135="","",INDEX(POA_GC_2025!$L:$L,MATCH($C135,POA_GC_2025!$A:$A,0)))</f>
        <v/>
      </c>
      <c r="X135" s="223" t="str">
        <f>IF($C135="","",INDEX(POA_GC_2025!$AA:$AA,MATCH($C135,POA_GC_2025!$A:$A,0)))</f>
        <v/>
      </c>
      <c r="Y135" s="223" t="str">
        <f>IF($C135="","",INDEX(POA_GC_2025!$BD:$BD,MATCH($C135,POA_GC_2025!$A:$A,0)))</f>
        <v/>
      </c>
      <c r="Z135" s="226"/>
      <c r="AA135" s="226"/>
      <c r="AB135" s="227"/>
      <c r="AC135" s="226"/>
      <c r="AD135" s="226"/>
      <c r="AE135" s="226"/>
      <c r="AF135" s="226"/>
      <c r="AG135" s="232" t="str">
        <f>IF($C135="","",INDEX(POA_GC_2025!$FF:$FF,MATCH($C135,POA_GC_2025!$A:$A,0)))</f>
        <v/>
      </c>
      <c r="AH135" s="213" t="str">
        <f>IF($C135="","",INDEX(POA_GC_2025!$Q:$Q,MATCH($C135,POA_GC_2025!$A:$A,0)))</f>
        <v/>
      </c>
      <c r="AI135" s="216"/>
      <c r="AJ135" s="213" t="str">
        <f>IF($C135="","",INDEX(POA_GC_2025!$B:$B,MATCH($C135,POA_GC_2025!$A:$A,0)))</f>
        <v/>
      </c>
      <c r="AK135" s="120"/>
      <c r="AL135" s="120"/>
      <c r="AM135" s="233">
        <f t="shared" si="15"/>
        <v>0</v>
      </c>
      <c r="AN135" s="120"/>
      <c r="AO135" s="120"/>
    </row>
    <row r="136" spans="1:41" s="85" customFormat="1" ht="12.95" customHeight="1">
      <c r="A136" s="206">
        <v>141</v>
      </c>
      <c r="B136" s="206"/>
      <c r="C136" s="188"/>
      <c r="D136" s="245"/>
      <c r="E136" s="246"/>
      <c r="F136" s="245"/>
      <c r="G136" s="246"/>
      <c r="H136" s="208"/>
      <c r="I136" s="245"/>
      <c r="J136" s="213" t="str">
        <f>IF($C136="","",INDEX(POA_GC_2025!$O:$O,MATCH($C136,POA_GC_2025!$A:$A,0)))</f>
        <v/>
      </c>
      <c r="K136" s="214" t="str">
        <f>IF($C136="","",INDEX(POA_GC_2025!$V:$V,MATCH($C136,POA_GC_2025!A:A,0)))</f>
        <v/>
      </c>
      <c r="L136" s="214" t="str">
        <f>IF($C136="","",INDEX(POA_GC_2025!W:W,MATCH($C136,POA_GC_2025!$A:$A,0)))</f>
        <v/>
      </c>
      <c r="M136" s="215" t="str">
        <f>IF($C136="","",INDEX(POA_GC_2025!C:C,MATCH($C136,POA_GC_2025!$A:$A,0)))</f>
        <v/>
      </c>
      <c r="N136" s="215" t="str">
        <f>IF($C136="","",INDEX(POA_GC_2025!$D:$D,MATCH($C136,POA_GC_2025!$A:$A,0)))</f>
        <v/>
      </c>
      <c r="O136" s="215" t="str">
        <f>IF($C136="","",INDEX(POA_GC_2025!$E:$E,MATCH($C136,POA_GC_2025!$A:$A,0)))</f>
        <v/>
      </c>
      <c r="P136" s="215" t="str">
        <f>IF($C136="","",INDEX(POA_GC_2025!$F:$F,MATCH($C136,POA_GC_2025!$A:$A,0)))</f>
        <v/>
      </c>
      <c r="Q136" s="215" t="str">
        <f>IF($C136="","",INDEX(POA_GC_2025!$G:$G,MATCH($C136,POA_GC_2025!$A:$A,0)))</f>
        <v/>
      </c>
      <c r="R136" s="215" t="str">
        <f t="shared" si="16"/>
        <v/>
      </c>
      <c r="S136" s="215" t="str">
        <f>IF($C136="","",INDEX(POA_GC_2025!$H:$H,MATCH($C136,POA_GC_2025!$A:$A,0)))</f>
        <v/>
      </c>
      <c r="T136" s="215" t="str">
        <f>IF($C136="","",INDEX(POA_GC_2025!$I:$I,MATCH($C136,POA_GC_2025!$A:$A,0)))</f>
        <v/>
      </c>
      <c r="U136" s="215" t="str">
        <f>IF($C136="","",INDEX(POA_GC_2025!$J:$J,MATCH($C136,POA_GC_2025!$A:$A,0)))</f>
        <v/>
      </c>
      <c r="V136" s="215" t="str">
        <f>IF($C136="","",INDEX(POA_GC_2025!$K:$K,MATCH($C136,POA_GC_2025!$A:$A,0)))</f>
        <v/>
      </c>
      <c r="W136" s="215" t="str">
        <f>IF($C136="","",INDEX(POA_GC_2025!$L:$L,MATCH($C136,POA_GC_2025!$A:$A,0)))</f>
        <v/>
      </c>
      <c r="X136" s="223" t="str">
        <f>IF($C136="","",INDEX(POA_GC_2025!$AA:$AA,MATCH($C136,POA_GC_2025!$A:$A,0)))</f>
        <v/>
      </c>
      <c r="Y136" s="223" t="str">
        <f>IF($C136="","",INDEX(POA_GC_2025!$BD:$BD,MATCH($C136,POA_GC_2025!$A:$A,0)))</f>
        <v/>
      </c>
      <c r="Z136" s="226"/>
      <c r="AA136" s="226"/>
      <c r="AB136" s="227"/>
      <c r="AC136" s="226"/>
      <c r="AD136" s="226"/>
      <c r="AE136" s="226"/>
      <c r="AF136" s="226"/>
      <c r="AG136" s="232" t="str">
        <f>IF($C136="","",INDEX(POA_GC_2025!$FF:$FF,MATCH($C136,POA_GC_2025!$A:$A,0)))</f>
        <v/>
      </c>
      <c r="AH136" s="213" t="str">
        <f>IF($C136="","",INDEX(POA_GC_2025!$Q:$Q,MATCH($C136,POA_GC_2025!$A:$A,0)))</f>
        <v/>
      </c>
      <c r="AI136" s="216"/>
      <c r="AJ136" s="213" t="str">
        <f>IF($C136="","",INDEX(POA_GC_2025!$B:$B,MATCH($C136,POA_GC_2025!$A:$A,0)))</f>
        <v/>
      </c>
      <c r="AK136" s="120"/>
      <c r="AL136" s="120"/>
      <c r="AM136" s="233">
        <f t="shared" si="15"/>
        <v>0</v>
      </c>
      <c r="AN136" s="120"/>
      <c r="AO136" s="120"/>
    </row>
    <row r="137" spans="1:41" s="85" customFormat="1" ht="12.95" customHeight="1">
      <c r="A137" s="206">
        <v>142</v>
      </c>
      <c r="B137" s="206"/>
      <c r="C137" s="188"/>
      <c r="D137" s="245"/>
      <c r="E137" s="246"/>
      <c r="F137" s="245"/>
      <c r="G137" s="246"/>
      <c r="H137" s="208"/>
      <c r="I137" s="245"/>
      <c r="J137" s="213" t="str">
        <f>IF($C137="","",INDEX(POA_GC_2025!$O:$O,MATCH($C137,POA_GC_2025!$A:$A,0)))</f>
        <v/>
      </c>
      <c r="K137" s="214" t="str">
        <f>IF($C137="","",INDEX(POA_GC_2025!$V:$V,MATCH($C137,POA_GC_2025!A:A,0)))</f>
        <v/>
      </c>
      <c r="L137" s="214" t="str">
        <f>IF($C137="","",INDEX(POA_GC_2025!W:W,MATCH($C137,POA_GC_2025!$A:$A,0)))</f>
        <v/>
      </c>
      <c r="M137" s="215" t="str">
        <f>IF($C137="","",INDEX(POA_GC_2025!C:C,MATCH($C137,POA_GC_2025!$A:$A,0)))</f>
        <v/>
      </c>
      <c r="N137" s="215" t="str">
        <f>IF($C137="","",INDEX(POA_GC_2025!$D:$D,MATCH($C137,POA_GC_2025!$A:$A,0)))</f>
        <v/>
      </c>
      <c r="O137" s="215" t="str">
        <f>IF($C137="","",INDEX(POA_GC_2025!$E:$E,MATCH($C137,POA_GC_2025!$A:$A,0)))</f>
        <v/>
      </c>
      <c r="P137" s="215" t="str">
        <f>IF($C137="","",INDEX(POA_GC_2025!$F:$F,MATCH($C137,POA_GC_2025!$A:$A,0)))</f>
        <v/>
      </c>
      <c r="Q137" s="215" t="str">
        <f>IF($C137="","",INDEX(POA_GC_2025!$G:$G,MATCH($C137,POA_GC_2025!$A:$A,0)))</f>
        <v/>
      </c>
      <c r="R137" s="215" t="str">
        <f t="shared" si="16"/>
        <v/>
      </c>
      <c r="S137" s="215" t="str">
        <f>IF($C137="","",INDEX(POA_GC_2025!$H:$H,MATCH($C137,POA_GC_2025!$A:$A,0)))</f>
        <v/>
      </c>
      <c r="T137" s="215" t="str">
        <f>IF($C137="","",INDEX(POA_GC_2025!$I:$I,MATCH($C137,POA_GC_2025!$A:$A,0)))</f>
        <v/>
      </c>
      <c r="U137" s="215" t="str">
        <f>IF($C137="","",INDEX(POA_GC_2025!$J:$J,MATCH($C137,POA_GC_2025!$A:$A,0)))</f>
        <v/>
      </c>
      <c r="V137" s="215" t="str">
        <f>IF($C137="","",INDEX(POA_GC_2025!$K:$K,MATCH($C137,POA_GC_2025!$A:$A,0)))</f>
        <v/>
      </c>
      <c r="W137" s="215" t="str">
        <f>IF($C137="","",INDEX(POA_GC_2025!$L:$L,MATCH($C137,POA_GC_2025!$A:$A,0)))</f>
        <v/>
      </c>
      <c r="X137" s="223" t="str">
        <f>IF($C137="","",INDEX(POA_GC_2025!$AA:$AA,MATCH($C137,POA_GC_2025!$A:$A,0)))</f>
        <v/>
      </c>
      <c r="Y137" s="223" t="str">
        <f>IF($C137="","",INDEX(POA_GC_2025!$BD:$BD,MATCH($C137,POA_GC_2025!$A:$A,0)))</f>
        <v/>
      </c>
      <c r="Z137" s="226"/>
      <c r="AA137" s="226"/>
      <c r="AB137" s="227"/>
      <c r="AC137" s="226"/>
      <c r="AD137" s="226"/>
      <c r="AE137" s="226"/>
      <c r="AF137" s="226"/>
      <c r="AG137" s="232" t="str">
        <f>IF($C137="","",INDEX(POA_GC_2025!$FF:$FF,MATCH($C137,POA_GC_2025!$A:$A,0)))</f>
        <v/>
      </c>
      <c r="AH137" s="213" t="str">
        <f>IF($C137="","",INDEX(POA_GC_2025!$Q:$Q,MATCH($C137,POA_GC_2025!$A:$A,0)))</f>
        <v/>
      </c>
      <c r="AI137" s="216"/>
      <c r="AJ137" s="213" t="str">
        <f>IF($C137="","",INDEX(POA_GC_2025!$B:$B,MATCH($C137,POA_GC_2025!$A:$A,0)))</f>
        <v/>
      </c>
      <c r="AK137" s="120"/>
      <c r="AL137" s="120"/>
      <c r="AM137" s="233">
        <f t="shared" si="15"/>
        <v>0</v>
      </c>
      <c r="AN137" s="120"/>
      <c r="AO137" s="120"/>
    </row>
    <row r="138" spans="1:41" s="85" customFormat="1" ht="12.95" customHeight="1">
      <c r="A138" s="206">
        <v>143</v>
      </c>
      <c r="B138" s="206"/>
      <c r="C138" s="188"/>
      <c r="D138" s="245"/>
      <c r="E138" s="246"/>
      <c r="F138" s="245"/>
      <c r="G138" s="246"/>
      <c r="H138" s="208"/>
      <c r="I138" s="245"/>
      <c r="J138" s="213" t="str">
        <f>IF($C138="","",INDEX(POA_GC_2025!$O:$O,MATCH($C138,POA_GC_2025!$A:$A,0)))</f>
        <v/>
      </c>
      <c r="K138" s="214" t="str">
        <f>IF($C138="","",INDEX(POA_GC_2025!$V:$V,MATCH($C138,POA_GC_2025!A:A,0)))</f>
        <v/>
      </c>
      <c r="L138" s="214" t="str">
        <f>IF($C138="","",INDEX(POA_GC_2025!W:W,MATCH($C138,POA_GC_2025!$A:$A,0)))</f>
        <v/>
      </c>
      <c r="M138" s="215" t="str">
        <f>IF($C138="","",INDEX(POA_GC_2025!C:C,MATCH($C138,POA_GC_2025!$A:$A,0)))</f>
        <v/>
      </c>
      <c r="N138" s="215" t="str">
        <f>IF($C138="","",INDEX(POA_GC_2025!$D:$D,MATCH($C138,POA_GC_2025!$A:$A,0)))</f>
        <v/>
      </c>
      <c r="O138" s="215" t="str">
        <f>IF($C138="","",INDEX(POA_GC_2025!$E:$E,MATCH($C138,POA_GC_2025!$A:$A,0)))</f>
        <v/>
      </c>
      <c r="P138" s="215" t="str">
        <f>IF($C138="","",INDEX(POA_GC_2025!$F:$F,MATCH($C138,POA_GC_2025!$A:$A,0)))</f>
        <v/>
      </c>
      <c r="Q138" s="215" t="str">
        <f>IF($C138="","",INDEX(POA_GC_2025!$G:$G,MATCH($C138,POA_GC_2025!$A:$A,0)))</f>
        <v/>
      </c>
      <c r="R138" s="215" t="str">
        <f t="shared" si="16"/>
        <v/>
      </c>
      <c r="S138" s="215" t="str">
        <f>IF($C138="","",INDEX(POA_GC_2025!$H:$H,MATCH($C138,POA_GC_2025!$A:$A,0)))</f>
        <v/>
      </c>
      <c r="T138" s="215" t="str">
        <f>IF($C138="","",INDEX(POA_GC_2025!$I:$I,MATCH($C138,POA_GC_2025!$A:$A,0)))</f>
        <v/>
      </c>
      <c r="U138" s="215" t="str">
        <f>IF($C138="","",INDEX(POA_GC_2025!$J:$J,MATCH($C138,POA_GC_2025!$A:$A,0)))</f>
        <v/>
      </c>
      <c r="V138" s="215" t="str">
        <f>IF($C138="","",INDEX(POA_GC_2025!$K:$K,MATCH($C138,POA_GC_2025!$A:$A,0)))</f>
        <v/>
      </c>
      <c r="W138" s="215" t="str">
        <f>IF($C138="","",INDEX(POA_GC_2025!$L:$L,MATCH($C138,POA_GC_2025!$A:$A,0)))</f>
        <v/>
      </c>
      <c r="X138" s="223" t="str">
        <f>IF($C138="","",INDEX(POA_GC_2025!$AA:$AA,MATCH($C138,POA_GC_2025!$A:$A,0)))</f>
        <v/>
      </c>
      <c r="Y138" s="223" t="str">
        <f>IF($C138="","",INDEX(POA_GC_2025!$BD:$BD,MATCH($C138,POA_GC_2025!$A:$A,0)))</f>
        <v/>
      </c>
      <c r="Z138" s="226"/>
      <c r="AA138" s="226"/>
      <c r="AB138" s="227"/>
      <c r="AC138" s="226"/>
      <c r="AD138" s="226"/>
      <c r="AE138" s="226"/>
      <c r="AF138" s="226"/>
      <c r="AG138" s="232" t="str">
        <f>IF($C138="","",INDEX(POA_GC_2025!$FF:$FF,MATCH($C138,POA_GC_2025!$A:$A,0)))</f>
        <v/>
      </c>
      <c r="AH138" s="213" t="str">
        <f>IF($C138="","",INDEX(POA_GC_2025!$Q:$Q,MATCH($C138,POA_GC_2025!$A:$A,0)))</f>
        <v/>
      </c>
      <c r="AI138" s="216"/>
      <c r="AJ138" s="213" t="str">
        <f>IF($C138="","",INDEX(POA_GC_2025!$B:$B,MATCH($C138,POA_GC_2025!$A:$A,0)))</f>
        <v/>
      </c>
      <c r="AK138" s="120"/>
      <c r="AL138" s="120"/>
      <c r="AM138" s="233">
        <f t="shared" si="15"/>
        <v>0</v>
      </c>
      <c r="AN138" s="120"/>
      <c r="AO138" s="120"/>
    </row>
    <row r="139" spans="1:41" s="85" customFormat="1" ht="12.95" customHeight="1">
      <c r="A139" s="206">
        <v>144</v>
      </c>
      <c r="B139" s="206"/>
      <c r="C139" s="100"/>
      <c r="D139" s="245"/>
      <c r="E139" s="246"/>
      <c r="F139" s="245"/>
      <c r="G139" s="246"/>
      <c r="H139" s="208"/>
      <c r="I139" s="252"/>
      <c r="J139" s="213" t="str">
        <f>IF($C139="","",INDEX(POA_GC_2025!$O:$O,MATCH($C139,POA_GC_2025!$A:$A,0)))</f>
        <v/>
      </c>
      <c r="K139" s="214" t="str">
        <f>IF($C139="","",INDEX(POA_GC_2025!$V:$V,MATCH($C139,POA_GC_2025!A:A,0)))</f>
        <v/>
      </c>
      <c r="L139" s="214" t="str">
        <f>IF($C139="","",INDEX(POA_GC_2025!W:W,MATCH($C139,POA_GC_2025!$A:$A,0)))</f>
        <v/>
      </c>
      <c r="M139" s="215" t="str">
        <f>IF($C139="","",INDEX(POA_GC_2025!C:C,MATCH($C139,POA_GC_2025!$A:$A,0)))</f>
        <v/>
      </c>
      <c r="N139" s="215" t="str">
        <f>IF($C139="","",INDEX(POA_GC_2025!$D:$D,MATCH($C139,POA_GC_2025!$A:$A,0)))</f>
        <v/>
      </c>
      <c r="O139" s="215" t="str">
        <f>IF($C139="","",INDEX(POA_GC_2025!$E:$E,MATCH($C139,POA_GC_2025!$A:$A,0)))</f>
        <v/>
      </c>
      <c r="P139" s="215" t="str">
        <f>IF($C139="","",INDEX(POA_GC_2025!$F:$F,MATCH($C139,POA_GC_2025!$A:$A,0)))</f>
        <v/>
      </c>
      <c r="Q139" s="215" t="str">
        <f>IF($C139="","",INDEX(POA_GC_2025!$G:$G,MATCH($C139,POA_GC_2025!$A:$A,0)))</f>
        <v/>
      </c>
      <c r="R139" s="215" t="str">
        <f t="shared" si="16"/>
        <v/>
      </c>
      <c r="S139" s="215" t="str">
        <f>IF($C139="","",INDEX(POA_GC_2025!$H:$H,MATCH($C139,POA_GC_2025!$A:$A,0)))</f>
        <v/>
      </c>
      <c r="T139" s="215" t="str">
        <f>IF($C139="","",INDEX(POA_GC_2025!$I:$I,MATCH($C139,POA_GC_2025!$A:$A,0)))</f>
        <v/>
      </c>
      <c r="U139" s="215" t="str">
        <f>IF($C139="","",INDEX(POA_GC_2025!$J:$J,MATCH($C139,POA_GC_2025!$A:$A,0)))</f>
        <v/>
      </c>
      <c r="V139" s="215" t="str">
        <f>IF($C139="","",INDEX(POA_GC_2025!$K:$K,MATCH($C139,POA_GC_2025!$A:$A,0)))</f>
        <v/>
      </c>
      <c r="W139" s="215" t="str">
        <f>IF($C139="","",INDEX(POA_GC_2025!$L:$L,MATCH($C139,POA_GC_2025!$A:$A,0)))</f>
        <v/>
      </c>
      <c r="X139" s="223" t="str">
        <f>IF($C139="","",INDEX(POA_GC_2025!$AA:$AA,MATCH($C139,POA_GC_2025!$A:$A,0)))</f>
        <v/>
      </c>
      <c r="Y139" s="223" t="str">
        <f>IF($C139="","",INDEX(POA_GC_2025!$BD:$BD,MATCH($C139,POA_GC_2025!$A:$A,0)))</f>
        <v/>
      </c>
      <c r="Z139" s="226"/>
      <c r="AA139" s="226"/>
      <c r="AB139" s="227"/>
      <c r="AC139" s="226"/>
      <c r="AD139" s="226"/>
      <c r="AE139" s="226"/>
      <c r="AF139" s="226"/>
      <c r="AG139" s="232" t="str">
        <f>IF($C139="","",INDEX(POA_GC_2025!$FF:$FF,MATCH($C139,POA_GC_2025!$A:$A,0)))</f>
        <v/>
      </c>
      <c r="AH139" s="213" t="str">
        <f>IF($C139="","",INDEX(POA_GC_2025!$Q:$Q,MATCH($C139,POA_GC_2025!$A:$A,0)))</f>
        <v/>
      </c>
      <c r="AI139" s="216"/>
      <c r="AJ139" s="213" t="str">
        <f>IF($C139="","",INDEX(POA_GC_2025!$B:$B,MATCH($C139,POA_GC_2025!$A:$A,0)))</f>
        <v/>
      </c>
      <c r="AK139" s="120"/>
      <c r="AL139" s="120"/>
      <c r="AM139" s="233">
        <f t="shared" si="15"/>
        <v>0</v>
      </c>
      <c r="AN139" s="120"/>
      <c r="AO139" s="120"/>
    </row>
    <row r="140" spans="1:41" s="85" customFormat="1" ht="12.95" customHeight="1">
      <c r="A140" s="206">
        <v>145</v>
      </c>
      <c r="B140" s="206"/>
      <c r="C140" s="100"/>
      <c r="D140" s="245"/>
      <c r="E140" s="246"/>
      <c r="F140" s="245"/>
      <c r="G140" s="246"/>
      <c r="H140" s="208"/>
      <c r="I140" s="245"/>
      <c r="J140" s="213" t="str">
        <f>IF($C140="","",INDEX(POA_GC_2025!$O:$O,MATCH($C140,POA_GC_2025!$A:$A,0)))</f>
        <v/>
      </c>
      <c r="K140" s="214" t="str">
        <f>IF($C140="","",INDEX(POA_GC_2025!$V:$V,MATCH($C140,POA_GC_2025!A:A,0)))</f>
        <v/>
      </c>
      <c r="L140" s="214" t="str">
        <f>IF($C140="","",INDEX(POA_GC_2025!W:W,MATCH($C140,POA_GC_2025!$A:$A,0)))</f>
        <v/>
      </c>
      <c r="M140" s="215" t="str">
        <f>IF($C140="","",INDEX(POA_GC_2025!C:C,MATCH($C140,POA_GC_2025!$A:$A,0)))</f>
        <v/>
      </c>
      <c r="N140" s="215" t="str">
        <f>IF($C140="","",INDEX(POA_GC_2025!$D:$D,MATCH($C140,POA_GC_2025!$A:$A,0)))</f>
        <v/>
      </c>
      <c r="O140" s="215" t="str">
        <f>IF($C140="","",INDEX(POA_GC_2025!$E:$E,MATCH($C140,POA_GC_2025!$A:$A,0)))</f>
        <v/>
      </c>
      <c r="P140" s="215" t="str">
        <f>IF($C140="","",INDEX(POA_GC_2025!$F:$F,MATCH($C140,POA_GC_2025!$A:$A,0)))</f>
        <v/>
      </c>
      <c r="Q140" s="215" t="str">
        <f>IF($C140="","",INDEX(POA_GC_2025!$G:$G,MATCH($C140,POA_GC_2025!$A:$A,0)))</f>
        <v/>
      </c>
      <c r="R140" s="215" t="str">
        <f t="shared" si="16"/>
        <v/>
      </c>
      <c r="S140" s="215" t="str">
        <f>IF($C140="","",INDEX(POA_GC_2025!$H:$H,MATCH($C140,POA_GC_2025!$A:$A,0)))</f>
        <v/>
      </c>
      <c r="T140" s="215" t="str">
        <f>IF($C140="","",INDEX(POA_GC_2025!$I:$I,MATCH($C140,POA_GC_2025!$A:$A,0)))</f>
        <v/>
      </c>
      <c r="U140" s="215" t="str">
        <f>IF($C140="","",INDEX(POA_GC_2025!$J:$J,MATCH($C140,POA_GC_2025!$A:$A,0)))</f>
        <v/>
      </c>
      <c r="V140" s="215" t="str">
        <f>IF($C140="","",INDEX(POA_GC_2025!$K:$K,MATCH($C140,POA_GC_2025!$A:$A,0)))</f>
        <v/>
      </c>
      <c r="W140" s="215" t="str">
        <f>IF($C140="","",INDEX(POA_GC_2025!$L:$L,MATCH($C140,POA_GC_2025!$A:$A,0)))</f>
        <v/>
      </c>
      <c r="X140" s="223" t="str">
        <f>IF($C140="","",INDEX(POA_GC_2025!$AA:$AA,MATCH($C140,POA_GC_2025!$A:$A,0)))</f>
        <v/>
      </c>
      <c r="Y140" s="223" t="str">
        <f>IF($C140="","",INDEX(POA_GC_2025!$BD:$BD,MATCH($C140,POA_GC_2025!$A:$A,0)))</f>
        <v/>
      </c>
      <c r="Z140" s="226"/>
      <c r="AA140" s="226"/>
      <c r="AB140" s="227"/>
      <c r="AC140" s="226"/>
      <c r="AD140" s="226"/>
      <c r="AE140" s="226"/>
      <c r="AF140" s="226"/>
      <c r="AG140" s="232" t="str">
        <f>IF($C140="","",INDEX(POA_GC_2025!$FF:$FF,MATCH($C140,POA_GC_2025!$A:$A,0)))</f>
        <v/>
      </c>
      <c r="AH140" s="213" t="str">
        <f>IF($C140="","",INDEX(POA_GC_2025!$Q:$Q,MATCH($C140,POA_GC_2025!$A:$A,0)))</f>
        <v/>
      </c>
      <c r="AI140" s="216"/>
      <c r="AJ140" s="213" t="str">
        <f>IF($C140="","",INDEX(POA_GC_2025!$B:$B,MATCH($C140,POA_GC_2025!$A:$A,0)))</f>
        <v/>
      </c>
      <c r="AK140" s="120"/>
      <c r="AL140" s="120"/>
      <c r="AM140" s="233">
        <f t="shared" si="15"/>
        <v>0</v>
      </c>
      <c r="AN140" s="120"/>
      <c r="AO140" s="120"/>
    </row>
    <row r="141" spans="1:41" s="85" customFormat="1" ht="12.95" customHeight="1">
      <c r="A141" s="206">
        <v>146</v>
      </c>
      <c r="B141" s="206"/>
      <c r="C141" s="100"/>
      <c r="D141" s="252"/>
      <c r="E141" s="246"/>
      <c r="F141" s="252"/>
      <c r="G141" s="246"/>
      <c r="H141" s="247"/>
      <c r="I141" s="245"/>
      <c r="J141" s="213" t="str">
        <f>IF($C141="","",INDEX(POA_GC_2025!$O:$O,MATCH($C141,POA_GC_2025!$A:$A,0)))</f>
        <v/>
      </c>
      <c r="K141" s="214" t="str">
        <f>IF($C141="","",INDEX(POA_GC_2025!$V:$V,MATCH($C141,POA_GC_2025!A:A,0)))</f>
        <v/>
      </c>
      <c r="L141" s="214" t="str">
        <f>IF($C141="","",INDEX(POA_GC_2025!W:W,MATCH($C141,POA_GC_2025!$A:$A,0)))</f>
        <v/>
      </c>
      <c r="M141" s="215" t="str">
        <f>IF($C141="","",INDEX(POA_GC_2025!C:C,MATCH($C141,POA_GC_2025!$A:$A,0)))</f>
        <v/>
      </c>
      <c r="N141" s="215" t="str">
        <f>IF($C141="","",INDEX(POA_GC_2025!$D:$D,MATCH($C141,POA_GC_2025!$A:$A,0)))</f>
        <v/>
      </c>
      <c r="O141" s="215" t="str">
        <f>IF($C141="","",INDEX(POA_GC_2025!$E:$E,MATCH($C141,POA_GC_2025!$A:$A,0)))</f>
        <v/>
      </c>
      <c r="P141" s="215" t="str">
        <f>IF($C141="","",INDEX(POA_GC_2025!$F:$F,MATCH($C141,POA_GC_2025!$A:$A,0)))</f>
        <v/>
      </c>
      <c r="Q141" s="215" t="str">
        <f>IF($C141="","",INDEX(POA_GC_2025!$G:$G,MATCH($C141,POA_GC_2025!$A:$A,0)))</f>
        <v/>
      </c>
      <c r="R141" s="215" t="str">
        <f t="shared" si="16"/>
        <v/>
      </c>
      <c r="S141" s="215" t="str">
        <f>IF($C141="","",INDEX(POA_GC_2025!$H:$H,MATCH($C141,POA_GC_2025!$A:$A,0)))</f>
        <v/>
      </c>
      <c r="T141" s="215" t="str">
        <f>IF($C141="","",INDEX(POA_GC_2025!$I:$I,MATCH($C141,POA_GC_2025!$A:$A,0)))</f>
        <v/>
      </c>
      <c r="U141" s="215" t="str">
        <f>IF($C141="","",INDEX(POA_GC_2025!$J:$J,MATCH($C141,POA_GC_2025!$A:$A,0)))</f>
        <v/>
      </c>
      <c r="V141" s="215" t="str">
        <f>IF($C141="","",INDEX(POA_GC_2025!$K:$K,MATCH($C141,POA_GC_2025!$A:$A,0)))</f>
        <v/>
      </c>
      <c r="W141" s="215" t="str">
        <f>IF($C141="","",INDEX(POA_GC_2025!$L:$L,MATCH($C141,POA_GC_2025!$A:$A,0)))</f>
        <v/>
      </c>
      <c r="X141" s="223" t="str">
        <f>IF($C141="","",INDEX(POA_GC_2025!$AA:$AA,MATCH($C141,POA_GC_2025!$A:$A,0)))</f>
        <v/>
      </c>
      <c r="Y141" s="223" t="str">
        <f>IF($C141="","",INDEX(POA_GC_2025!$BD:$BD,MATCH($C141,POA_GC_2025!$A:$A,0)))</f>
        <v/>
      </c>
      <c r="Z141" s="226"/>
      <c r="AA141" s="226"/>
      <c r="AB141" s="227"/>
      <c r="AC141" s="226"/>
      <c r="AD141" s="226"/>
      <c r="AE141" s="226"/>
      <c r="AF141" s="226"/>
      <c r="AG141" s="232" t="str">
        <f>IF($C141="","",INDEX(POA_GC_2025!$FF:$FF,MATCH($C141,POA_GC_2025!$A:$A,0)))</f>
        <v/>
      </c>
      <c r="AH141" s="213" t="str">
        <f>IF($C141="","",INDEX(POA_GC_2025!$Q:$Q,MATCH($C141,POA_GC_2025!$A:$A,0)))</f>
        <v/>
      </c>
      <c r="AI141" s="216"/>
      <c r="AJ141" s="213" t="str">
        <f>IF($C141="","",INDEX(POA_GC_2025!$B:$B,MATCH($C141,POA_GC_2025!$A:$A,0)))</f>
        <v/>
      </c>
      <c r="AK141" s="120"/>
      <c r="AL141" s="120"/>
      <c r="AM141" s="233">
        <f t="shared" si="15"/>
        <v>0</v>
      </c>
      <c r="AN141" s="120"/>
      <c r="AO141" s="120"/>
    </row>
    <row r="142" spans="1:41" s="85" customFormat="1" ht="12.95" customHeight="1">
      <c r="A142" s="206">
        <v>147</v>
      </c>
      <c r="B142" s="206"/>
      <c r="C142" s="188"/>
      <c r="D142" s="245"/>
      <c r="E142" s="246"/>
      <c r="F142" s="245"/>
      <c r="G142" s="246"/>
      <c r="H142" s="247"/>
      <c r="I142" s="245"/>
      <c r="J142" s="213" t="str">
        <f>IF($C142="","",INDEX(POA_GC_2025!$O:$O,MATCH($C142,POA_GC_2025!$A:$A,0)))</f>
        <v/>
      </c>
      <c r="K142" s="214" t="str">
        <f>IF($C142="","",INDEX(POA_GC_2025!$V:$V,MATCH($C142,POA_GC_2025!A:A,0)))</f>
        <v/>
      </c>
      <c r="L142" s="214" t="str">
        <f>IF($C142="","",INDEX(POA_GC_2025!W:W,MATCH($C142,POA_GC_2025!$A:$A,0)))</f>
        <v/>
      </c>
      <c r="M142" s="215" t="str">
        <f>IF($C142="","",INDEX(POA_GC_2025!C:C,MATCH($C142,POA_GC_2025!$A:$A,0)))</f>
        <v/>
      </c>
      <c r="N142" s="215" t="str">
        <f>IF($C142="","",INDEX(POA_GC_2025!$D:$D,MATCH($C142,POA_GC_2025!$A:$A,0)))</f>
        <v/>
      </c>
      <c r="O142" s="215" t="str">
        <f>IF($C142="","",INDEX(POA_GC_2025!$E:$E,MATCH($C142,POA_GC_2025!$A:$A,0)))</f>
        <v/>
      </c>
      <c r="P142" s="215" t="str">
        <f>IF($C142="","",INDEX(POA_GC_2025!$F:$F,MATCH($C142,POA_GC_2025!$A:$A,0)))</f>
        <v/>
      </c>
      <c r="Q142" s="215" t="str">
        <f>IF($C142="","",INDEX(POA_GC_2025!$G:$G,MATCH($C142,POA_GC_2025!$A:$A,0)))</f>
        <v/>
      </c>
      <c r="R142" s="215" t="str">
        <f t="shared" si="16"/>
        <v/>
      </c>
      <c r="S142" s="215" t="str">
        <f>IF($C142="","",INDEX(POA_GC_2025!$H:$H,MATCH($C142,POA_GC_2025!$A:$A,0)))</f>
        <v/>
      </c>
      <c r="T142" s="215" t="str">
        <f>IF($C142="","",INDEX(POA_GC_2025!$I:$I,MATCH($C142,POA_GC_2025!$A:$A,0)))</f>
        <v/>
      </c>
      <c r="U142" s="215" t="str">
        <f>IF($C142="","",INDEX(POA_GC_2025!$J:$J,MATCH($C142,POA_GC_2025!$A:$A,0)))</f>
        <v/>
      </c>
      <c r="V142" s="215" t="str">
        <f>IF($C142="","",INDEX(POA_GC_2025!$K:$K,MATCH($C142,POA_GC_2025!$A:$A,0)))</f>
        <v/>
      </c>
      <c r="W142" s="215" t="str">
        <f>IF($C142="","",INDEX(POA_GC_2025!$L:$L,MATCH($C142,POA_GC_2025!$A:$A,0)))</f>
        <v/>
      </c>
      <c r="X142" s="223" t="str">
        <f>IF($C142="","",INDEX(POA_GC_2025!$AA:$AA,MATCH($C142,POA_GC_2025!$A:$A,0)))</f>
        <v/>
      </c>
      <c r="Y142" s="223" t="str">
        <f>IF($C142="","",INDEX(POA_GC_2025!$BD:$BD,MATCH($C142,POA_GC_2025!$A:$A,0)))</f>
        <v/>
      </c>
      <c r="Z142" s="226"/>
      <c r="AA142" s="226"/>
      <c r="AB142" s="227"/>
      <c r="AC142" s="226"/>
      <c r="AD142" s="226"/>
      <c r="AE142" s="226"/>
      <c r="AF142" s="226"/>
      <c r="AG142" s="232" t="str">
        <f>IF($C142="","",INDEX(POA_GC_2025!$FF:$FF,MATCH($C142,POA_GC_2025!$A:$A,0)))</f>
        <v/>
      </c>
      <c r="AH142" s="213" t="str">
        <f>IF($C142="","",INDEX(POA_GC_2025!$Q:$Q,MATCH($C142,POA_GC_2025!$A:$A,0)))</f>
        <v/>
      </c>
      <c r="AI142" s="216"/>
      <c r="AJ142" s="213" t="str">
        <f>IF($C142="","",INDEX(POA_GC_2025!$B:$B,MATCH($C142,POA_GC_2025!$A:$A,0)))</f>
        <v/>
      </c>
      <c r="AK142" s="120"/>
      <c r="AL142" s="120"/>
      <c r="AM142" s="233">
        <f t="shared" si="15"/>
        <v>0</v>
      </c>
      <c r="AN142" s="120"/>
      <c r="AO142" s="120"/>
    </row>
    <row r="143" spans="1:41" s="85" customFormat="1" ht="12.95" customHeight="1">
      <c r="A143" s="206">
        <v>148</v>
      </c>
      <c r="B143" s="206"/>
      <c r="C143" s="188"/>
      <c r="D143" s="252"/>
      <c r="E143" s="246"/>
      <c r="F143" s="252"/>
      <c r="G143" s="246"/>
      <c r="H143" s="247"/>
      <c r="I143" s="245"/>
      <c r="J143" s="213" t="str">
        <f>IF($C143="","",INDEX(POA_GC_2025!$O:$O,MATCH($C143,POA_GC_2025!$A:$A,0)))</f>
        <v/>
      </c>
      <c r="K143" s="214" t="str">
        <f>IF($C143="","",INDEX(POA_GC_2025!$V:$V,MATCH($C143,POA_GC_2025!A:A,0)))</f>
        <v/>
      </c>
      <c r="L143" s="214" t="str">
        <f>IF($C143="","",INDEX(POA_GC_2025!W:W,MATCH($C143,POA_GC_2025!$A:$A,0)))</f>
        <v/>
      </c>
      <c r="M143" s="215" t="str">
        <f>IF($C143="","",INDEX(POA_GC_2025!C:C,MATCH($C143,POA_GC_2025!$A:$A,0)))</f>
        <v/>
      </c>
      <c r="N143" s="215" t="str">
        <f>IF($C143="","",INDEX(POA_GC_2025!$D:$D,MATCH($C143,POA_GC_2025!$A:$A,0)))</f>
        <v/>
      </c>
      <c r="O143" s="215" t="str">
        <f>IF($C143="","",INDEX(POA_GC_2025!$E:$E,MATCH($C143,POA_GC_2025!$A:$A,0)))</f>
        <v/>
      </c>
      <c r="P143" s="215" t="str">
        <f>IF($C143="","",INDEX(POA_GC_2025!$F:$F,MATCH($C143,POA_GC_2025!$A:$A,0)))</f>
        <v/>
      </c>
      <c r="Q143" s="215" t="str">
        <f>IF($C143="","",INDEX(POA_GC_2025!$G:$G,MATCH($C143,POA_GC_2025!$A:$A,0)))</f>
        <v/>
      </c>
      <c r="R143" s="215" t="str">
        <f t="shared" si="16"/>
        <v/>
      </c>
      <c r="S143" s="215" t="str">
        <f>IF($C143="","",INDEX(POA_GC_2025!$H:$H,MATCH($C143,POA_GC_2025!$A:$A,0)))</f>
        <v/>
      </c>
      <c r="T143" s="215" t="str">
        <f>IF($C143="","",INDEX(POA_GC_2025!$I:$I,MATCH($C143,POA_GC_2025!$A:$A,0)))</f>
        <v/>
      </c>
      <c r="U143" s="215" t="str">
        <f>IF($C143="","",INDEX(POA_GC_2025!$J:$J,MATCH($C143,POA_GC_2025!$A:$A,0)))</f>
        <v/>
      </c>
      <c r="V143" s="215" t="str">
        <f>IF($C143="","",INDEX(POA_GC_2025!$K:$K,MATCH($C143,POA_GC_2025!$A:$A,0)))</f>
        <v/>
      </c>
      <c r="W143" s="215" t="str">
        <f>IF($C143="","",INDEX(POA_GC_2025!$L:$L,MATCH($C143,POA_GC_2025!$A:$A,0)))</f>
        <v/>
      </c>
      <c r="X143" s="223" t="str">
        <f>IF($C143="","",INDEX(POA_GC_2025!$AA:$AA,MATCH($C143,POA_GC_2025!$A:$A,0)))</f>
        <v/>
      </c>
      <c r="Y143" s="223" t="str">
        <f>IF($C143="","",INDEX(POA_GC_2025!$BD:$BD,MATCH($C143,POA_GC_2025!$A:$A,0)))</f>
        <v/>
      </c>
      <c r="Z143" s="226"/>
      <c r="AA143" s="226"/>
      <c r="AB143" s="227"/>
      <c r="AC143" s="226"/>
      <c r="AD143" s="226"/>
      <c r="AE143" s="226"/>
      <c r="AF143" s="226"/>
      <c r="AG143" s="232" t="str">
        <f>IF($C143="","",INDEX(POA_GC_2025!$FF:$FF,MATCH($C143,POA_GC_2025!$A:$A,0)))</f>
        <v/>
      </c>
      <c r="AH143" s="213" t="str">
        <f>IF($C143="","",INDEX(POA_GC_2025!$Q:$Q,MATCH($C143,POA_GC_2025!$A:$A,0)))</f>
        <v/>
      </c>
      <c r="AI143" s="216"/>
      <c r="AJ143" s="213" t="str">
        <f>IF($C143="","",INDEX(POA_GC_2025!$B:$B,MATCH($C143,POA_GC_2025!$A:$A,0)))</f>
        <v/>
      </c>
      <c r="AK143" s="120"/>
      <c r="AL143" s="120"/>
      <c r="AM143" s="233">
        <f t="shared" si="15"/>
        <v>0</v>
      </c>
      <c r="AN143" s="120"/>
      <c r="AO143" s="120"/>
    </row>
    <row r="144" spans="1:41" s="85" customFormat="1" ht="12.95" customHeight="1">
      <c r="A144" s="206">
        <v>149</v>
      </c>
      <c r="B144" s="206"/>
      <c r="C144" s="188"/>
      <c r="D144" s="245"/>
      <c r="E144" s="246"/>
      <c r="F144" s="245"/>
      <c r="G144" s="246"/>
      <c r="H144" s="247"/>
      <c r="I144" s="252"/>
      <c r="J144" s="213" t="str">
        <f>IF($C144="","",INDEX(POA_GC_2025!$O:$O,MATCH($C144,POA_GC_2025!$A:$A,0)))</f>
        <v/>
      </c>
      <c r="K144" s="214" t="str">
        <f>IF($C144="","",INDEX(POA_GC_2025!$V:$V,MATCH($C144,POA_GC_2025!A:A,0)))</f>
        <v/>
      </c>
      <c r="L144" s="214" t="str">
        <f>IF($C144="","",INDEX(POA_GC_2025!W:W,MATCH($C144,POA_GC_2025!$A:$A,0)))</f>
        <v/>
      </c>
      <c r="M144" s="215" t="str">
        <f>IF($C144="","",INDEX(POA_GC_2025!C:C,MATCH($C144,POA_GC_2025!$A:$A,0)))</f>
        <v/>
      </c>
      <c r="N144" s="215" t="str">
        <f>IF($C144="","",INDEX(POA_GC_2025!$D:$D,MATCH($C144,POA_GC_2025!$A:$A,0)))</f>
        <v/>
      </c>
      <c r="O144" s="215" t="str">
        <f>IF($C144="","",INDEX(POA_GC_2025!$E:$E,MATCH($C144,POA_GC_2025!$A:$A,0)))</f>
        <v/>
      </c>
      <c r="P144" s="215" t="str">
        <f>IF($C144="","",INDEX(POA_GC_2025!$F:$F,MATCH($C144,POA_GC_2025!$A:$A,0)))</f>
        <v/>
      </c>
      <c r="Q144" s="215" t="str">
        <f>IF($C144="","",INDEX(POA_GC_2025!$G:$G,MATCH($C144,POA_GC_2025!$A:$A,0)))</f>
        <v/>
      </c>
      <c r="R144" s="215" t="str">
        <f t="shared" si="16"/>
        <v/>
      </c>
      <c r="S144" s="215" t="str">
        <f>IF($C144="","",INDEX(POA_GC_2025!$H:$H,MATCH($C144,POA_GC_2025!$A:$A,0)))</f>
        <v/>
      </c>
      <c r="T144" s="215" t="str">
        <f>IF($C144="","",INDEX(POA_GC_2025!$I:$I,MATCH($C144,POA_GC_2025!$A:$A,0)))</f>
        <v/>
      </c>
      <c r="U144" s="215" t="str">
        <f>IF($C144="","",INDEX(POA_GC_2025!$J:$J,MATCH($C144,POA_GC_2025!$A:$A,0)))</f>
        <v/>
      </c>
      <c r="V144" s="215" t="str">
        <f>IF($C144="","",INDEX(POA_GC_2025!$K:$K,MATCH($C144,POA_GC_2025!$A:$A,0)))</f>
        <v/>
      </c>
      <c r="W144" s="215" t="str">
        <f>IF($C144="","",INDEX(POA_GC_2025!$L:$L,MATCH($C144,POA_GC_2025!$A:$A,0)))</f>
        <v/>
      </c>
      <c r="X144" s="223" t="str">
        <f>IF($C144="","",INDEX(POA_GC_2025!$AA:$AA,MATCH($C144,POA_GC_2025!$A:$A,0)))</f>
        <v/>
      </c>
      <c r="Y144" s="223" t="str">
        <f>IF($C144="","",INDEX(POA_GC_2025!$BD:$BD,MATCH($C144,POA_GC_2025!$A:$A,0)))</f>
        <v/>
      </c>
      <c r="Z144" s="226"/>
      <c r="AA144" s="226"/>
      <c r="AB144" s="227"/>
      <c r="AC144" s="226"/>
      <c r="AD144" s="226"/>
      <c r="AE144" s="226"/>
      <c r="AF144" s="226"/>
      <c r="AG144" s="232" t="str">
        <f>IF($C144="","",INDEX(POA_GC_2025!$FF:$FF,MATCH($C144,POA_GC_2025!$A:$A,0)))</f>
        <v/>
      </c>
      <c r="AH144" s="213" t="str">
        <f>IF($C144="","",INDEX(POA_GC_2025!$Q:$Q,MATCH($C144,POA_GC_2025!$A:$A,0)))</f>
        <v/>
      </c>
      <c r="AI144" s="216"/>
      <c r="AJ144" s="213" t="str">
        <f>IF($C144="","",INDEX(POA_GC_2025!$B:$B,MATCH($C144,POA_GC_2025!$A:$A,0)))</f>
        <v/>
      </c>
      <c r="AK144" s="120"/>
      <c r="AL144" s="120"/>
      <c r="AM144" s="233">
        <f t="shared" si="15"/>
        <v>0</v>
      </c>
      <c r="AN144" s="120"/>
      <c r="AO144" s="120"/>
    </row>
    <row r="145" spans="1:41" s="85" customFormat="1" ht="12.95" customHeight="1">
      <c r="A145" s="206">
        <v>150</v>
      </c>
      <c r="B145" s="206"/>
      <c r="C145" s="100"/>
      <c r="D145" s="257"/>
      <c r="E145" s="246"/>
      <c r="F145" s="257"/>
      <c r="G145" s="246"/>
      <c r="H145" s="247"/>
      <c r="I145" s="245"/>
      <c r="J145" s="213" t="str">
        <f>IF($C145="","",INDEX(POA_GC_2025!$O:$O,MATCH($C145,POA_GC_2025!$A:$A,0)))</f>
        <v/>
      </c>
      <c r="K145" s="214" t="str">
        <f>IF($C145="","",INDEX(POA_GC_2025!$V:$V,MATCH($C145,POA_GC_2025!A:A,0)))</f>
        <v/>
      </c>
      <c r="L145" s="214" t="str">
        <f>IF($C145="","",INDEX(POA_GC_2025!W:W,MATCH($C145,POA_GC_2025!$A:$A,0)))</f>
        <v/>
      </c>
      <c r="M145" s="215" t="str">
        <f>IF($C145="","",INDEX(POA_GC_2025!C:C,MATCH($C145,POA_GC_2025!$A:$A,0)))</f>
        <v/>
      </c>
      <c r="N145" s="215" t="str">
        <f>IF($C145="","",INDEX(POA_GC_2025!$D:$D,MATCH($C145,POA_GC_2025!$A:$A,0)))</f>
        <v/>
      </c>
      <c r="O145" s="215" t="str">
        <f>IF($C145="","",INDEX(POA_GC_2025!$E:$E,MATCH($C145,POA_GC_2025!$A:$A,0)))</f>
        <v/>
      </c>
      <c r="P145" s="215" t="str">
        <f>IF($C145="","",INDEX(POA_GC_2025!$F:$F,MATCH($C145,POA_GC_2025!$A:$A,0)))</f>
        <v/>
      </c>
      <c r="Q145" s="215" t="str">
        <f>IF($C145="","",INDEX(POA_GC_2025!$G:$G,MATCH($C145,POA_GC_2025!$A:$A,0)))</f>
        <v/>
      </c>
      <c r="R145" s="215" t="str">
        <f t="shared" si="16"/>
        <v/>
      </c>
      <c r="S145" s="215" t="str">
        <f>IF($C145="","",INDEX(POA_GC_2025!$H:$H,MATCH($C145,POA_GC_2025!$A:$A,0)))</f>
        <v/>
      </c>
      <c r="T145" s="215" t="str">
        <f>IF($C145="","",INDEX(POA_GC_2025!$I:$I,MATCH($C145,POA_GC_2025!$A:$A,0)))</f>
        <v/>
      </c>
      <c r="U145" s="215" t="str">
        <f>IF($C145="","",INDEX(POA_GC_2025!$J:$J,MATCH($C145,POA_GC_2025!$A:$A,0)))</f>
        <v/>
      </c>
      <c r="V145" s="215" t="str">
        <f>IF($C145="","",INDEX(POA_GC_2025!$K:$K,MATCH($C145,POA_GC_2025!$A:$A,0)))</f>
        <v/>
      </c>
      <c r="W145" s="215" t="str">
        <f>IF($C145="","",INDEX(POA_GC_2025!$L:$L,MATCH($C145,POA_GC_2025!$A:$A,0)))</f>
        <v/>
      </c>
      <c r="X145" s="223" t="str">
        <f>IF($C145="","",INDEX(POA_GC_2025!$AA:$AA,MATCH($C145,POA_GC_2025!$A:$A,0)))</f>
        <v/>
      </c>
      <c r="Y145" s="223" t="str">
        <f>IF($C145="","",INDEX(POA_GC_2025!$BD:$BD,MATCH($C145,POA_GC_2025!$A:$A,0)))</f>
        <v/>
      </c>
      <c r="Z145" s="226"/>
      <c r="AA145" s="226"/>
      <c r="AB145" s="227"/>
      <c r="AC145" s="226"/>
      <c r="AD145" s="226"/>
      <c r="AE145" s="226"/>
      <c r="AF145" s="226"/>
      <c r="AG145" s="232" t="str">
        <f>IF($C145="","",INDEX(POA_GC_2025!$FF:$FF,MATCH($C145,POA_GC_2025!$A:$A,0)))</f>
        <v/>
      </c>
      <c r="AH145" s="213" t="str">
        <f>IF($C145="","",INDEX(POA_GC_2025!$Q:$Q,MATCH($C145,POA_GC_2025!$A:$A,0)))</f>
        <v/>
      </c>
      <c r="AI145" s="216"/>
      <c r="AJ145" s="213" t="str">
        <f>IF($C145="","",INDEX(POA_GC_2025!$B:$B,MATCH($C145,POA_GC_2025!$A:$A,0)))</f>
        <v/>
      </c>
      <c r="AK145" s="120"/>
      <c r="AL145" s="120"/>
      <c r="AM145" s="233">
        <f t="shared" si="15"/>
        <v>0</v>
      </c>
      <c r="AN145" s="120"/>
      <c r="AO145" s="120"/>
    </row>
    <row r="146" spans="1:41" s="85" customFormat="1" ht="12.95" customHeight="1">
      <c r="A146" s="206">
        <v>151</v>
      </c>
      <c r="B146" s="206"/>
      <c r="C146" s="188"/>
      <c r="D146" s="245"/>
      <c r="E146" s="246"/>
      <c r="F146" s="245"/>
      <c r="G146" s="246"/>
      <c r="H146" s="247"/>
      <c r="I146" s="245"/>
      <c r="J146" s="213" t="str">
        <f>IF($C146="","",INDEX(POA_GC_2025!$O:$O,MATCH($C146,POA_GC_2025!$A:$A,0)))</f>
        <v/>
      </c>
      <c r="K146" s="214" t="str">
        <f>IF($C146="","",INDEX(POA_GC_2025!$V:$V,MATCH($C146,POA_GC_2025!A:A,0)))</f>
        <v/>
      </c>
      <c r="L146" s="214" t="str">
        <f>IF($C146="","",INDEX(POA_GC_2025!W:W,MATCH($C146,POA_GC_2025!$A:$A,0)))</f>
        <v/>
      </c>
      <c r="M146" s="215" t="str">
        <f>IF($C146="","",INDEX(POA_GC_2025!C:C,MATCH($C146,POA_GC_2025!$A:$A,0)))</f>
        <v/>
      </c>
      <c r="N146" s="215" t="str">
        <f>IF($C146="","",INDEX(POA_GC_2025!$D:$D,MATCH($C146,POA_GC_2025!$A:$A,0)))</f>
        <v/>
      </c>
      <c r="O146" s="215" t="str">
        <f>IF($C146="","",INDEX(POA_GC_2025!$E:$E,MATCH($C146,POA_GC_2025!$A:$A,0)))</f>
        <v/>
      </c>
      <c r="P146" s="215" t="str">
        <f>IF($C146="","",INDEX(POA_GC_2025!$F:$F,MATCH($C146,POA_GC_2025!$A:$A,0)))</f>
        <v/>
      </c>
      <c r="Q146" s="215" t="str">
        <f>IF($C146="","",INDEX(POA_GC_2025!$G:$G,MATCH($C146,POA_GC_2025!$A:$A,0)))</f>
        <v/>
      </c>
      <c r="R146" s="215" t="str">
        <f t="shared" si="16"/>
        <v/>
      </c>
      <c r="S146" s="215" t="str">
        <f>IF($C146="","",INDEX(POA_GC_2025!$H:$H,MATCH($C146,POA_GC_2025!$A:$A,0)))</f>
        <v/>
      </c>
      <c r="T146" s="215" t="str">
        <f>IF($C146="","",INDEX(POA_GC_2025!$I:$I,MATCH($C146,POA_GC_2025!$A:$A,0)))</f>
        <v/>
      </c>
      <c r="U146" s="215" t="str">
        <f>IF($C146="","",INDEX(POA_GC_2025!$J:$J,MATCH($C146,POA_GC_2025!$A:$A,0)))</f>
        <v/>
      </c>
      <c r="V146" s="215" t="str">
        <f>IF($C146="","",INDEX(POA_GC_2025!$K:$K,MATCH($C146,POA_GC_2025!$A:$A,0)))</f>
        <v/>
      </c>
      <c r="W146" s="215" t="str">
        <f>IF($C146="","",INDEX(POA_GC_2025!$L:$L,MATCH($C146,POA_GC_2025!$A:$A,0)))</f>
        <v/>
      </c>
      <c r="X146" s="223" t="str">
        <f>IF($C146="","",INDEX(POA_GC_2025!$AA:$AA,MATCH($C146,POA_GC_2025!$A:$A,0)))</f>
        <v/>
      </c>
      <c r="Y146" s="223" t="str">
        <f>IF($C146="","",INDEX(POA_GC_2025!$BD:$BD,MATCH($C146,POA_GC_2025!$A:$A,0)))</f>
        <v/>
      </c>
      <c r="Z146" s="226"/>
      <c r="AA146" s="226"/>
      <c r="AB146" s="227"/>
      <c r="AC146" s="226"/>
      <c r="AD146" s="226"/>
      <c r="AE146" s="226"/>
      <c r="AF146" s="226"/>
      <c r="AG146" s="232" t="str">
        <f>IF($C146="","",INDEX(POA_GC_2025!$FF:$FF,MATCH($C146,POA_GC_2025!$A:$A,0)))</f>
        <v/>
      </c>
      <c r="AH146" s="213" t="str">
        <f>IF($C146="","",INDEX(POA_GC_2025!$Q:$Q,MATCH($C146,POA_GC_2025!$A:$A,0)))</f>
        <v/>
      </c>
      <c r="AI146" s="216"/>
      <c r="AJ146" s="213" t="str">
        <f>IF($C146="","",INDEX(POA_GC_2025!$B:$B,MATCH($C146,POA_GC_2025!$A:$A,0)))</f>
        <v/>
      </c>
      <c r="AK146" s="120"/>
      <c r="AL146" s="120"/>
      <c r="AM146" s="233">
        <f t="shared" si="15"/>
        <v>0</v>
      </c>
      <c r="AN146" s="120"/>
      <c r="AO146" s="120"/>
    </row>
    <row r="147" spans="1:41" s="85" customFormat="1" ht="12.95" customHeight="1">
      <c r="A147" s="206">
        <v>152</v>
      </c>
      <c r="B147" s="206"/>
      <c r="C147" s="188"/>
      <c r="D147" s="245"/>
      <c r="E147" s="246"/>
      <c r="F147" s="245"/>
      <c r="G147" s="246"/>
      <c r="H147" s="247"/>
      <c r="I147" s="245"/>
      <c r="J147" s="213" t="str">
        <f>IF($C147="","",INDEX(POA_GC_2025!$O:$O,MATCH($C147,POA_GC_2025!$A:$A,0)))</f>
        <v/>
      </c>
      <c r="K147" s="214" t="str">
        <f>IF($C147="","",INDEX(POA_GC_2025!$V:$V,MATCH($C147,POA_GC_2025!A:A,0)))</f>
        <v/>
      </c>
      <c r="L147" s="214" t="str">
        <f>IF($C147="","",INDEX(POA_GC_2025!W:W,MATCH($C147,POA_GC_2025!$A:$A,0)))</f>
        <v/>
      </c>
      <c r="M147" s="215" t="str">
        <f>IF($C147="","",INDEX(POA_GC_2025!C:C,MATCH($C147,POA_GC_2025!$A:$A,0)))</f>
        <v/>
      </c>
      <c r="N147" s="215" t="str">
        <f>IF($C147="","",INDEX(POA_GC_2025!$D:$D,MATCH($C147,POA_GC_2025!$A:$A,0)))</f>
        <v/>
      </c>
      <c r="O147" s="215" t="str">
        <f>IF($C147="","",INDEX(POA_GC_2025!$E:$E,MATCH($C147,POA_GC_2025!$A:$A,0)))</f>
        <v/>
      </c>
      <c r="P147" s="215" t="str">
        <f>IF($C147="","",INDEX(POA_GC_2025!$F:$F,MATCH($C147,POA_GC_2025!$A:$A,0)))</f>
        <v/>
      </c>
      <c r="Q147" s="215" t="str">
        <f>IF($C147="","",INDEX(POA_GC_2025!$G:$G,MATCH($C147,POA_GC_2025!$A:$A,0)))</f>
        <v/>
      </c>
      <c r="R147" s="215" t="str">
        <f t="shared" si="16"/>
        <v/>
      </c>
      <c r="S147" s="215" t="str">
        <f>IF($C147="","",INDEX(POA_GC_2025!$H:$H,MATCH($C147,POA_GC_2025!$A:$A,0)))</f>
        <v/>
      </c>
      <c r="T147" s="215" t="str">
        <f>IF($C147="","",INDEX(POA_GC_2025!$I:$I,MATCH($C147,POA_GC_2025!$A:$A,0)))</f>
        <v/>
      </c>
      <c r="U147" s="215" t="str">
        <f>IF($C147="","",INDEX(POA_GC_2025!$J:$J,MATCH($C147,POA_GC_2025!$A:$A,0)))</f>
        <v/>
      </c>
      <c r="V147" s="215" t="str">
        <f>IF($C147="","",INDEX(POA_GC_2025!$K:$K,MATCH($C147,POA_GC_2025!$A:$A,0)))</f>
        <v/>
      </c>
      <c r="W147" s="215" t="str">
        <f>IF($C147="","",INDEX(POA_GC_2025!$L:$L,MATCH($C147,POA_GC_2025!$A:$A,0)))</f>
        <v/>
      </c>
      <c r="X147" s="223" t="str">
        <f>IF($C147="","",INDEX(POA_GC_2025!$AA:$AA,MATCH($C147,POA_GC_2025!$A:$A,0)))</f>
        <v/>
      </c>
      <c r="Y147" s="223" t="str">
        <f>IF($C147="","",INDEX(POA_GC_2025!$BD:$BD,MATCH($C147,POA_GC_2025!$A:$A,0)))</f>
        <v/>
      </c>
      <c r="Z147" s="226"/>
      <c r="AA147" s="226"/>
      <c r="AB147" s="227"/>
      <c r="AC147" s="226"/>
      <c r="AD147" s="226"/>
      <c r="AE147" s="226"/>
      <c r="AF147" s="226"/>
      <c r="AG147" s="232" t="str">
        <f>IF($C147="","",INDEX(POA_GC_2025!$FF:$FF,MATCH($C147,POA_GC_2025!$A:$A,0)))</f>
        <v/>
      </c>
      <c r="AH147" s="213" t="str">
        <f>IF($C147="","",INDEX(POA_GC_2025!$Q:$Q,MATCH($C147,POA_GC_2025!$A:$A,0)))</f>
        <v/>
      </c>
      <c r="AI147" s="216"/>
      <c r="AJ147" s="213" t="str">
        <f>IF($C147="","",INDEX(POA_GC_2025!$B:$B,MATCH($C147,POA_GC_2025!$A:$A,0)))</f>
        <v/>
      </c>
      <c r="AK147" s="120"/>
      <c r="AL147" s="120"/>
      <c r="AM147" s="233">
        <f t="shared" si="15"/>
        <v>0</v>
      </c>
      <c r="AN147" s="120"/>
      <c r="AO147" s="120"/>
    </row>
    <row r="148" spans="1:41" s="85" customFormat="1" ht="12.95" customHeight="1">
      <c r="A148" s="206">
        <v>153</v>
      </c>
      <c r="B148" s="206"/>
      <c r="C148" s="188"/>
      <c r="D148" s="245"/>
      <c r="E148" s="246"/>
      <c r="F148" s="245"/>
      <c r="G148" s="246"/>
      <c r="H148" s="247"/>
      <c r="I148" s="252"/>
      <c r="J148" s="213" t="str">
        <f>IF($C148="","",INDEX(POA_GC_2025!$O:$O,MATCH($C148,POA_GC_2025!$A:$A,0)))</f>
        <v/>
      </c>
      <c r="K148" s="214" t="str">
        <f>IF($C148="","",INDEX(POA_GC_2025!$V:$V,MATCH($C148,POA_GC_2025!A:A,0)))</f>
        <v/>
      </c>
      <c r="L148" s="214" t="str">
        <f>IF($C148="","",INDEX(POA_GC_2025!W:W,MATCH($C148,POA_GC_2025!$A:$A,0)))</f>
        <v/>
      </c>
      <c r="M148" s="215" t="str">
        <f>IF($C148="","",INDEX(POA_GC_2025!C:C,MATCH($C148,POA_GC_2025!$A:$A,0)))</f>
        <v/>
      </c>
      <c r="N148" s="215" t="str">
        <f>IF($C148="","",INDEX(POA_GC_2025!$D:$D,MATCH($C148,POA_GC_2025!$A:$A,0)))</f>
        <v/>
      </c>
      <c r="O148" s="215" t="str">
        <f>IF($C148="","",INDEX(POA_GC_2025!$E:$E,MATCH($C148,POA_GC_2025!$A:$A,0)))</f>
        <v/>
      </c>
      <c r="P148" s="215" t="str">
        <f>IF($C148="","",INDEX(POA_GC_2025!$F:$F,MATCH($C148,POA_GC_2025!$A:$A,0)))</f>
        <v/>
      </c>
      <c r="Q148" s="215" t="str">
        <f>IF($C148="","",INDEX(POA_GC_2025!$G:$G,MATCH($C148,POA_GC_2025!$A:$A,0)))</f>
        <v/>
      </c>
      <c r="R148" s="215" t="str">
        <f t="shared" si="16"/>
        <v/>
      </c>
      <c r="S148" s="215" t="str">
        <f>IF($C148="","",INDEX(POA_GC_2025!$H:$H,MATCH($C148,POA_GC_2025!$A:$A,0)))</f>
        <v/>
      </c>
      <c r="T148" s="215" t="str">
        <f>IF($C148="","",INDEX(POA_GC_2025!$I:$I,MATCH($C148,POA_GC_2025!$A:$A,0)))</f>
        <v/>
      </c>
      <c r="U148" s="215" t="str">
        <f>IF($C148="","",INDEX(POA_GC_2025!$J:$J,MATCH($C148,POA_GC_2025!$A:$A,0)))</f>
        <v/>
      </c>
      <c r="V148" s="215" t="str">
        <f>IF($C148="","",INDEX(POA_GC_2025!$K:$K,MATCH($C148,POA_GC_2025!$A:$A,0)))</f>
        <v/>
      </c>
      <c r="W148" s="215" t="str">
        <f>IF($C148="","",INDEX(POA_GC_2025!$L:$L,MATCH($C148,POA_GC_2025!$A:$A,0)))</f>
        <v/>
      </c>
      <c r="X148" s="223" t="str">
        <f>IF($C148="","",INDEX(POA_GC_2025!$AA:$AA,MATCH($C148,POA_GC_2025!$A:$A,0)))</f>
        <v/>
      </c>
      <c r="Y148" s="223" t="str">
        <f>IF($C148="","",INDEX(POA_GC_2025!$BD:$BD,MATCH($C148,POA_GC_2025!$A:$A,0)))</f>
        <v/>
      </c>
      <c r="Z148" s="226"/>
      <c r="AA148" s="226"/>
      <c r="AB148" s="227"/>
      <c r="AC148" s="226"/>
      <c r="AD148" s="226"/>
      <c r="AE148" s="226"/>
      <c r="AF148" s="226"/>
      <c r="AG148" s="232" t="str">
        <f>IF($C148="","",INDEX(POA_GC_2025!$FF:$FF,MATCH($C148,POA_GC_2025!$A:$A,0)))</f>
        <v/>
      </c>
      <c r="AH148" s="213" t="str">
        <f>IF($C148="","",INDEX(POA_GC_2025!$Q:$Q,MATCH($C148,POA_GC_2025!$A:$A,0)))</f>
        <v/>
      </c>
      <c r="AI148" s="216"/>
      <c r="AJ148" s="213" t="str">
        <f>IF($C148="","",INDEX(POA_GC_2025!$B:$B,MATCH($C148,POA_GC_2025!$A:$A,0)))</f>
        <v/>
      </c>
      <c r="AK148" s="120"/>
      <c r="AL148" s="120"/>
      <c r="AM148" s="233">
        <f t="shared" si="15"/>
        <v>0</v>
      </c>
      <c r="AN148" s="120"/>
      <c r="AO148" s="120"/>
    </row>
    <row r="149" spans="1:41" s="85" customFormat="1" ht="12.95" customHeight="1">
      <c r="A149" s="206">
        <v>154</v>
      </c>
      <c r="B149" s="206"/>
      <c r="C149" s="188"/>
      <c r="D149" s="245"/>
      <c r="E149" s="246"/>
      <c r="F149" s="245"/>
      <c r="G149" s="246"/>
      <c r="H149" s="247"/>
      <c r="I149" s="252"/>
      <c r="J149" s="213" t="str">
        <f>IF($C149="","",INDEX(POA_GC_2025!$O:$O,MATCH($C149,POA_GC_2025!$A:$A,0)))</f>
        <v/>
      </c>
      <c r="K149" s="214" t="str">
        <f>IF($C149="","",INDEX(POA_GC_2025!$V:$V,MATCH($C149,POA_GC_2025!A:A,0)))</f>
        <v/>
      </c>
      <c r="L149" s="214" t="str">
        <f>IF($C149="","",INDEX(POA_GC_2025!W:W,MATCH($C149,POA_GC_2025!$A:$A,0)))</f>
        <v/>
      </c>
      <c r="M149" s="215" t="str">
        <f>IF($C149="","",INDEX(POA_GC_2025!C:C,MATCH($C149,POA_GC_2025!$A:$A,0)))</f>
        <v/>
      </c>
      <c r="N149" s="215" t="str">
        <f>IF($C149="","",INDEX(POA_GC_2025!$D:$D,MATCH($C149,POA_GC_2025!$A:$A,0)))</f>
        <v/>
      </c>
      <c r="O149" s="215" t="str">
        <f>IF($C149="","",INDEX(POA_GC_2025!$E:$E,MATCH($C149,POA_GC_2025!$A:$A,0)))</f>
        <v/>
      </c>
      <c r="P149" s="215" t="str">
        <f>IF($C149="","",INDEX(POA_GC_2025!$F:$F,MATCH($C149,POA_GC_2025!$A:$A,0)))</f>
        <v/>
      </c>
      <c r="Q149" s="215" t="str">
        <f>IF($C149="","",INDEX(POA_GC_2025!$G:$G,MATCH($C149,POA_GC_2025!$A:$A,0)))</f>
        <v/>
      </c>
      <c r="R149" s="215" t="str">
        <f t="shared" si="16"/>
        <v/>
      </c>
      <c r="S149" s="215" t="str">
        <f>IF($C149="","",INDEX(POA_GC_2025!$H:$H,MATCH($C149,POA_GC_2025!$A:$A,0)))</f>
        <v/>
      </c>
      <c r="T149" s="215" t="str">
        <f>IF($C149="","",INDEX(POA_GC_2025!$I:$I,MATCH($C149,POA_GC_2025!$A:$A,0)))</f>
        <v/>
      </c>
      <c r="U149" s="215" t="str">
        <f>IF($C149="","",INDEX(POA_GC_2025!$J:$J,MATCH($C149,POA_GC_2025!$A:$A,0)))</f>
        <v/>
      </c>
      <c r="V149" s="215" t="str">
        <f>IF($C149="","",INDEX(POA_GC_2025!$K:$K,MATCH($C149,POA_GC_2025!$A:$A,0)))</f>
        <v/>
      </c>
      <c r="W149" s="215" t="str">
        <f>IF($C149="","",INDEX(POA_GC_2025!$L:$L,MATCH($C149,POA_GC_2025!$A:$A,0)))</f>
        <v/>
      </c>
      <c r="X149" s="223" t="str">
        <f>IF($C149="","",INDEX(POA_GC_2025!$AA:$AA,MATCH($C149,POA_GC_2025!$A:$A,0)))</f>
        <v/>
      </c>
      <c r="Y149" s="223" t="str">
        <f>IF($C149="","",INDEX(POA_GC_2025!$BD:$BD,MATCH($C149,POA_GC_2025!$A:$A,0)))</f>
        <v/>
      </c>
      <c r="Z149" s="226"/>
      <c r="AA149" s="226"/>
      <c r="AB149" s="227"/>
      <c r="AC149" s="226"/>
      <c r="AD149" s="226"/>
      <c r="AE149" s="226"/>
      <c r="AF149" s="226"/>
      <c r="AG149" s="232" t="str">
        <f>IF($C149="","",INDEX(POA_GC_2025!$FF:$FF,MATCH($C149,POA_GC_2025!$A:$A,0)))</f>
        <v/>
      </c>
      <c r="AH149" s="213" t="str">
        <f>IF($C149="","",INDEX(POA_GC_2025!$Q:$Q,MATCH($C149,POA_GC_2025!$A:$A,0)))</f>
        <v/>
      </c>
      <c r="AI149" s="216"/>
      <c r="AJ149" s="213" t="str">
        <f>IF($C149="","",INDEX(POA_GC_2025!$B:$B,MATCH($C149,POA_GC_2025!$A:$A,0)))</f>
        <v/>
      </c>
      <c r="AK149" s="120"/>
      <c r="AL149" s="120"/>
      <c r="AM149" s="233">
        <f t="shared" si="15"/>
        <v>0</v>
      </c>
      <c r="AN149" s="120"/>
      <c r="AO149" s="120"/>
    </row>
    <row r="150" spans="1:41" s="85" customFormat="1" ht="12.95" customHeight="1">
      <c r="A150" s="206">
        <v>155</v>
      </c>
      <c r="B150" s="206"/>
      <c r="C150" s="188"/>
      <c r="D150" s="245"/>
      <c r="E150" s="246"/>
      <c r="F150" s="245"/>
      <c r="G150" s="246"/>
      <c r="H150" s="247"/>
      <c r="I150" s="252"/>
      <c r="J150" s="213" t="str">
        <f>IF($C150="","",INDEX(POA_GC_2025!$O:$O,MATCH($C150,POA_GC_2025!$A:$A,0)))</f>
        <v/>
      </c>
      <c r="K150" s="214" t="str">
        <f>IF($C150="","",INDEX(POA_GC_2025!$V:$V,MATCH($C150,POA_GC_2025!A:A,0)))</f>
        <v/>
      </c>
      <c r="L150" s="214" t="str">
        <f>IF($C150="","",INDEX(POA_GC_2025!W:W,MATCH($C150,POA_GC_2025!$A:$A,0)))</f>
        <v/>
      </c>
      <c r="M150" s="215" t="str">
        <f>IF($C150="","",INDEX(POA_GC_2025!C:C,MATCH($C150,POA_GC_2025!$A:$A,0)))</f>
        <v/>
      </c>
      <c r="N150" s="215" t="str">
        <f>IF($C150="","",INDEX(POA_GC_2025!$D:$D,MATCH($C150,POA_GC_2025!$A:$A,0)))</f>
        <v/>
      </c>
      <c r="O150" s="215" t="str">
        <f>IF($C150="","",INDEX(POA_GC_2025!$E:$E,MATCH($C150,POA_GC_2025!$A:$A,0)))</f>
        <v/>
      </c>
      <c r="P150" s="215" t="str">
        <f>IF($C150="","",INDEX(POA_GC_2025!$F:$F,MATCH($C150,POA_GC_2025!$A:$A,0)))</f>
        <v/>
      </c>
      <c r="Q150" s="215" t="str">
        <f>IF($C150="","",INDEX(POA_GC_2025!$G:$G,MATCH($C150,POA_GC_2025!$A:$A,0)))</f>
        <v/>
      </c>
      <c r="R150" s="215" t="str">
        <f t="shared" si="16"/>
        <v/>
      </c>
      <c r="S150" s="215" t="str">
        <f>IF($C150="","",INDEX(POA_GC_2025!$H:$H,MATCH($C150,POA_GC_2025!$A:$A,0)))</f>
        <v/>
      </c>
      <c r="T150" s="215" t="str">
        <f>IF($C150="","",INDEX(POA_GC_2025!$I:$I,MATCH($C150,POA_GC_2025!$A:$A,0)))</f>
        <v/>
      </c>
      <c r="U150" s="215" t="str">
        <f>IF($C150="","",INDEX(POA_GC_2025!$J:$J,MATCH($C150,POA_GC_2025!$A:$A,0)))</f>
        <v/>
      </c>
      <c r="V150" s="215" t="str">
        <f>IF($C150="","",INDEX(POA_GC_2025!$K:$K,MATCH($C150,POA_GC_2025!$A:$A,0)))</f>
        <v/>
      </c>
      <c r="W150" s="215" t="str">
        <f>IF($C150="","",INDEX(POA_GC_2025!$L:$L,MATCH($C150,POA_GC_2025!$A:$A,0)))</f>
        <v/>
      </c>
      <c r="X150" s="223" t="str">
        <f>IF($C150="","",INDEX(POA_GC_2025!$AA:$AA,MATCH($C150,POA_GC_2025!$A:$A,0)))</f>
        <v/>
      </c>
      <c r="Y150" s="223" t="str">
        <f>IF($C150="","",INDEX(POA_GC_2025!$BD:$BD,MATCH($C150,POA_GC_2025!$A:$A,0)))</f>
        <v/>
      </c>
      <c r="Z150" s="226"/>
      <c r="AA150" s="226"/>
      <c r="AB150" s="227"/>
      <c r="AC150" s="226"/>
      <c r="AD150" s="226"/>
      <c r="AE150" s="226"/>
      <c r="AF150" s="226"/>
      <c r="AG150" s="232" t="str">
        <f>IF($C150="","",INDEX(POA_GC_2025!$FF:$FF,MATCH($C150,POA_GC_2025!$A:$A,0)))</f>
        <v/>
      </c>
      <c r="AH150" s="213" t="str">
        <f>IF($C150="","",INDEX(POA_GC_2025!$Q:$Q,MATCH($C150,POA_GC_2025!$A:$A,0)))</f>
        <v/>
      </c>
      <c r="AI150" s="216"/>
      <c r="AJ150" s="213" t="str">
        <f>IF($C150="","",INDEX(POA_GC_2025!$B:$B,MATCH($C150,POA_GC_2025!$A:$A,0)))</f>
        <v/>
      </c>
      <c r="AK150" s="120"/>
      <c r="AL150" s="120"/>
      <c r="AM150" s="233">
        <f t="shared" si="15"/>
        <v>0</v>
      </c>
      <c r="AN150" s="120"/>
      <c r="AO150" s="120"/>
    </row>
    <row r="151" spans="1:41" s="85" customFormat="1" ht="12.95" customHeight="1">
      <c r="A151" s="206">
        <v>156</v>
      </c>
      <c r="B151" s="206"/>
      <c r="C151" s="188"/>
      <c r="D151" s="245"/>
      <c r="E151" s="246"/>
      <c r="F151" s="245"/>
      <c r="G151" s="246"/>
      <c r="H151" s="247"/>
      <c r="I151" s="252"/>
      <c r="J151" s="213" t="str">
        <f>IF($C151="","",INDEX(POA_GC_2025!$O:$O,MATCH($C151,POA_GC_2025!$A:$A,0)))</f>
        <v/>
      </c>
      <c r="K151" s="214" t="str">
        <f>IF($C151="","",INDEX(POA_GC_2025!$V:$V,MATCH($C151,POA_GC_2025!A:A,0)))</f>
        <v/>
      </c>
      <c r="L151" s="214" t="str">
        <f>IF($C151="","",INDEX(POA_GC_2025!W:W,MATCH($C151,POA_GC_2025!$A:$A,0)))</f>
        <v/>
      </c>
      <c r="M151" s="215" t="str">
        <f>IF($C151="","",INDEX(POA_GC_2025!C:C,MATCH($C151,POA_GC_2025!$A:$A,0)))</f>
        <v/>
      </c>
      <c r="N151" s="215" t="str">
        <f>IF($C151="","",INDEX(POA_GC_2025!$D:$D,MATCH($C151,POA_GC_2025!$A:$A,0)))</f>
        <v/>
      </c>
      <c r="O151" s="215" t="str">
        <f>IF($C151="","",INDEX(POA_GC_2025!$E:$E,MATCH($C151,POA_GC_2025!$A:$A,0)))</f>
        <v/>
      </c>
      <c r="P151" s="215" t="str">
        <f>IF($C151="","",INDEX(POA_GC_2025!$F:$F,MATCH($C151,POA_GC_2025!$A:$A,0)))</f>
        <v/>
      </c>
      <c r="Q151" s="215" t="str">
        <f>IF($C151="","",INDEX(POA_GC_2025!$G:$G,MATCH($C151,POA_GC_2025!$A:$A,0)))</f>
        <v/>
      </c>
      <c r="R151" s="215" t="str">
        <f t="shared" si="16"/>
        <v/>
      </c>
      <c r="S151" s="215" t="str">
        <f>IF($C151="","",INDEX(POA_GC_2025!$H:$H,MATCH($C151,POA_GC_2025!$A:$A,0)))</f>
        <v/>
      </c>
      <c r="T151" s="215" t="str">
        <f>IF($C151="","",INDEX(POA_GC_2025!$I:$I,MATCH($C151,POA_GC_2025!$A:$A,0)))</f>
        <v/>
      </c>
      <c r="U151" s="215" t="str">
        <f>IF($C151="","",INDEX(POA_GC_2025!$J:$J,MATCH($C151,POA_GC_2025!$A:$A,0)))</f>
        <v/>
      </c>
      <c r="V151" s="215" t="str">
        <f>IF($C151="","",INDEX(POA_GC_2025!$K:$K,MATCH($C151,POA_GC_2025!$A:$A,0)))</f>
        <v/>
      </c>
      <c r="W151" s="215" t="str">
        <f>IF($C151="","",INDEX(POA_GC_2025!$L:$L,MATCH($C151,POA_GC_2025!$A:$A,0)))</f>
        <v/>
      </c>
      <c r="X151" s="223" t="str">
        <f>IF($C151="","",INDEX(POA_GC_2025!$AA:$AA,MATCH($C151,POA_GC_2025!$A:$A,0)))</f>
        <v/>
      </c>
      <c r="Y151" s="223" t="str">
        <f>IF($C151="","",INDEX(POA_GC_2025!$BD:$BD,MATCH($C151,POA_GC_2025!$A:$A,0)))</f>
        <v/>
      </c>
      <c r="Z151" s="226"/>
      <c r="AA151" s="226"/>
      <c r="AB151" s="227"/>
      <c r="AC151" s="226"/>
      <c r="AD151" s="226"/>
      <c r="AE151" s="226"/>
      <c r="AF151" s="226"/>
      <c r="AG151" s="232" t="str">
        <f>IF($C151="","",INDEX(POA_GC_2025!$FF:$FF,MATCH($C151,POA_GC_2025!$A:$A,0)))</f>
        <v/>
      </c>
      <c r="AH151" s="213" t="str">
        <f>IF($C151="","",INDEX(POA_GC_2025!$Q:$Q,MATCH($C151,POA_GC_2025!$A:$A,0)))</f>
        <v/>
      </c>
      <c r="AI151" s="216"/>
      <c r="AJ151" s="213" t="str">
        <f>IF($C151="","",INDEX(POA_GC_2025!$B:$B,MATCH($C151,POA_GC_2025!$A:$A,0)))</f>
        <v/>
      </c>
      <c r="AK151" s="120"/>
      <c r="AL151" s="120"/>
      <c r="AM151" s="233">
        <f t="shared" si="15"/>
        <v>0</v>
      </c>
      <c r="AN151" s="120"/>
      <c r="AO151" s="120"/>
    </row>
    <row r="152" spans="1:41" s="85" customFormat="1" ht="12.95" customHeight="1">
      <c r="A152" s="206">
        <v>157</v>
      </c>
      <c r="B152" s="206"/>
      <c r="C152" s="188"/>
      <c r="D152" s="245"/>
      <c r="E152" s="246"/>
      <c r="F152" s="245"/>
      <c r="G152" s="246"/>
      <c r="H152" s="247"/>
      <c r="I152" s="252"/>
      <c r="J152" s="213" t="str">
        <f>IF($C152="","",INDEX(POA_GC_2025!$O:$O,MATCH($C152,POA_GC_2025!$A:$A,0)))</f>
        <v/>
      </c>
      <c r="K152" s="214" t="str">
        <f>IF($C152="","",INDEX(POA_GC_2025!$V:$V,MATCH($C152,POA_GC_2025!A:A,0)))</f>
        <v/>
      </c>
      <c r="L152" s="214" t="str">
        <f>IF($C152="","",INDEX(POA_GC_2025!W:W,MATCH($C152,POA_GC_2025!$A:$A,0)))</f>
        <v/>
      </c>
      <c r="M152" s="215" t="str">
        <f>IF($C152="","",INDEX(POA_GC_2025!C:C,MATCH($C152,POA_GC_2025!$A:$A,0)))</f>
        <v/>
      </c>
      <c r="N152" s="215" t="str">
        <f>IF($C152="","",INDEX(POA_GC_2025!$D:$D,MATCH($C152,POA_GC_2025!$A:$A,0)))</f>
        <v/>
      </c>
      <c r="O152" s="215" t="str">
        <f>IF($C152="","",INDEX(POA_GC_2025!$E:$E,MATCH($C152,POA_GC_2025!$A:$A,0)))</f>
        <v/>
      </c>
      <c r="P152" s="215" t="str">
        <f>IF($C152="","",INDEX(POA_GC_2025!$F:$F,MATCH($C152,POA_GC_2025!$A:$A,0)))</f>
        <v/>
      </c>
      <c r="Q152" s="215" t="str">
        <f>IF($C152="","",INDEX(POA_GC_2025!$G:$G,MATCH($C152,POA_GC_2025!$A:$A,0)))</f>
        <v/>
      </c>
      <c r="R152" s="215" t="str">
        <f t="shared" si="16"/>
        <v/>
      </c>
      <c r="S152" s="215" t="str">
        <f>IF($C152="","",INDEX(POA_GC_2025!$H:$H,MATCH($C152,POA_GC_2025!$A:$A,0)))</f>
        <v/>
      </c>
      <c r="T152" s="215" t="str">
        <f>IF($C152="","",INDEX(POA_GC_2025!$I:$I,MATCH($C152,POA_GC_2025!$A:$A,0)))</f>
        <v/>
      </c>
      <c r="U152" s="215" t="str">
        <f>IF($C152="","",INDEX(POA_GC_2025!$J:$J,MATCH($C152,POA_GC_2025!$A:$A,0)))</f>
        <v/>
      </c>
      <c r="V152" s="215" t="str">
        <f>IF($C152="","",INDEX(POA_GC_2025!$K:$K,MATCH($C152,POA_GC_2025!$A:$A,0)))</f>
        <v/>
      </c>
      <c r="W152" s="215" t="str">
        <f>IF($C152="","",INDEX(POA_GC_2025!$L:$L,MATCH($C152,POA_GC_2025!$A:$A,0)))</f>
        <v/>
      </c>
      <c r="X152" s="223" t="str">
        <f>IF($C152="","",INDEX(POA_GC_2025!$AA:$AA,MATCH($C152,POA_GC_2025!$A:$A,0)))</f>
        <v/>
      </c>
      <c r="Y152" s="223" t="str">
        <f>IF($C152="","",INDEX(POA_GC_2025!$BD:$BD,MATCH($C152,POA_GC_2025!$A:$A,0)))</f>
        <v/>
      </c>
      <c r="Z152" s="226"/>
      <c r="AA152" s="226"/>
      <c r="AB152" s="227"/>
      <c r="AC152" s="226"/>
      <c r="AD152" s="226"/>
      <c r="AE152" s="226"/>
      <c r="AF152" s="226"/>
      <c r="AG152" s="232" t="str">
        <f>IF($C152="","",INDEX(POA_GC_2025!$FF:$FF,MATCH($C152,POA_GC_2025!$A:$A,0)))</f>
        <v/>
      </c>
      <c r="AH152" s="213" t="str">
        <f>IF($C152="","",INDEX(POA_GC_2025!$Q:$Q,MATCH($C152,POA_GC_2025!$A:$A,0)))</f>
        <v/>
      </c>
      <c r="AI152" s="216"/>
      <c r="AJ152" s="213" t="str">
        <f>IF($C152="","",INDEX(POA_GC_2025!$B:$B,MATCH($C152,POA_GC_2025!$A:$A,0)))</f>
        <v/>
      </c>
      <c r="AK152" s="120"/>
      <c r="AL152" s="120"/>
      <c r="AM152" s="233">
        <f t="shared" si="15"/>
        <v>0</v>
      </c>
      <c r="AN152" s="120"/>
      <c r="AO152" s="120"/>
    </row>
    <row r="153" spans="1:41" s="85" customFormat="1" ht="12.95" customHeight="1">
      <c r="A153" s="206">
        <v>158</v>
      </c>
      <c r="B153" s="206"/>
      <c r="C153" s="188"/>
      <c r="D153" s="245"/>
      <c r="E153" s="246"/>
      <c r="F153" s="245"/>
      <c r="G153" s="246"/>
      <c r="H153" s="247"/>
      <c r="I153" s="252"/>
      <c r="J153" s="213" t="str">
        <f>IF($C153="","",INDEX(POA_GC_2025!$O:$O,MATCH($C153,POA_GC_2025!$A:$A,0)))</f>
        <v/>
      </c>
      <c r="K153" s="214" t="str">
        <f>IF($C153="","",INDEX(POA_GC_2025!$V:$V,MATCH($C153,POA_GC_2025!A:A,0)))</f>
        <v/>
      </c>
      <c r="L153" s="214" t="str">
        <f>IF($C153="","",INDEX(POA_GC_2025!W:W,MATCH($C153,POA_GC_2025!$A:$A,0)))</f>
        <v/>
      </c>
      <c r="M153" s="215" t="str">
        <f>IF($C153="","",INDEX(POA_GC_2025!C:C,MATCH($C153,POA_GC_2025!$A:$A,0)))</f>
        <v/>
      </c>
      <c r="N153" s="215" t="str">
        <f>IF($C153="","",INDEX(POA_GC_2025!$D:$D,MATCH($C153,POA_GC_2025!$A:$A,0)))</f>
        <v/>
      </c>
      <c r="O153" s="215" t="str">
        <f>IF($C153="","",INDEX(POA_GC_2025!$E:$E,MATCH($C153,POA_GC_2025!$A:$A,0)))</f>
        <v/>
      </c>
      <c r="P153" s="215" t="str">
        <f>IF($C153="","",INDEX(POA_GC_2025!$F:$F,MATCH($C153,POA_GC_2025!$A:$A,0)))</f>
        <v/>
      </c>
      <c r="Q153" s="215" t="str">
        <f>IF($C153="","",INDEX(POA_GC_2025!$G:$G,MATCH($C153,POA_GC_2025!$A:$A,0)))</f>
        <v/>
      </c>
      <c r="R153" s="215" t="str">
        <f t="shared" si="16"/>
        <v/>
      </c>
      <c r="S153" s="215" t="str">
        <f>IF($C153="","",INDEX(POA_GC_2025!$H:$H,MATCH($C153,POA_GC_2025!$A:$A,0)))</f>
        <v/>
      </c>
      <c r="T153" s="215" t="str">
        <f>IF($C153="","",INDEX(POA_GC_2025!$I:$I,MATCH($C153,POA_GC_2025!$A:$A,0)))</f>
        <v/>
      </c>
      <c r="U153" s="215" t="str">
        <f>IF($C153="","",INDEX(POA_GC_2025!$J:$J,MATCH($C153,POA_GC_2025!$A:$A,0)))</f>
        <v/>
      </c>
      <c r="V153" s="215" t="str">
        <f>IF($C153="","",INDEX(POA_GC_2025!$K:$K,MATCH($C153,POA_GC_2025!$A:$A,0)))</f>
        <v/>
      </c>
      <c r="W153" s="215" t="str">
        <f>IF($C153="","",INDEX(POA_GC_2025!$L:$L,MATCH($C153,POA_GC_2025!$A:$A,0)))</f>
        <v/>
      </c>
      <c r="X153" s="223" t="str">
        <f>IF($C153="","",INDEX(POA_GC_2025!$AA:$AA,MATCH($C153,POA_GC_2025!$A:$A,0)))</f>
        <v/>
      </c>
      <c r="Y153" s="223" t="str">
        <f>IF($C153="","",INDEX(POA_GC_2025!$BD:$BD,MATCH($C153,POA_GC_2025!$A:$A,0)))</f>
        <v/>
      </c>
      <c r="Z153" s="226"/>
      <c r="AA153" s="226"/>
      <c r="AB153" s="227"/>
      <c r="AC153" s="226"/>
      <c r="AD153" s="226"/>
      <c r="AE153" s="226"/>
      <c r="AF153" s="226"/>
      <c r="AG153" s="232" t="str">
        <f>IF($C153="","",INDEX(POA_GC_2025!$FF:$FF,MATCH($C153,POA_GC_2025!$A:$A,0)))</f>
        <v/>
      </c>
      <c r="AH153" s="213" t="str">
        <f>IF($C153="","",INDEX(POA_GC_2025!$Q:$Q,MATCH($C153,POA_GC_2025!$A:$A,0)))</f>
        <v/>
      </c>
      <c r="AI153" s="216"/>
      <c r="AJ153" s="213" t="str">
        <f>IF($C153="","",INDEX(POA_GC_2025!$B:$B,MATCH($C153,POA_GC_2025!$A:$A,0)))</f>
        <v/>
      </c>
      <c r="AK153" s="120"/>
      <c r="AL153" s="120"/>
      <c r="AM153" s="233">
        <f t="shared" si="15"/>
        <v>0</v>
      </c>
      <c r="AN153" s="120"/>
      <c r="AO153" s="120"/>
    </row>
    <row r="154" spans="1:41" s="85" customFormat="1" ht="12.95" customHeight="1">
      <c r="A154" s="206">
        <v>159</v>
      </c>
      <c r="B154" s="206"/>
      <c r="C154" s="188"/>
      <c r="D154" s="252"/>
      <c r="E154" s="246"/>
      <c r="F154" s="252"/>
      <c r="G154" s="246"/>
      <c r="H154" s="247"/>
      <c r="I154" s="252"/>
      <c r="J154" s="213" t="str">
        <f>IF($C154="","",INDEX(POA_GC_2025!$O:$O,MATCH($C154,POA_GC_2025!$A:$A,0)))</f>
        <v/>
      </c>
      <c r="K154" s="214" t="str">
        <f>IF($C154="","",INDEX(POA_GC_2025!$V:$V,MATCH($C154,POA_GC_2025!A:A,0)))</f>
        <v/>
      </c>
      <c r="L154" s="214" t="str">
        <f>IF($C154="","",INDEX(POA_GC_2025!W:W,MATCH($C154,POA_GC_2025!$A:$A,0)))</f>
        <v/>
      </c>
      <c r="M154" s="215" t="str">
        <f>IF($C154="","",INDEX(POA_GC_2025!C:C,MATCH($C154,POA_GC_2025!$A:$A,0)))</f>
        <v/>
      </c>
      <c r="N154" s="215" t="str">
        <f>IF($C154="","",INDEX(POA_GC_2025!$D:$D,MATCH($C154,POA_GC_2025!$A:$A,0)))</f>
        <v/>
      </c>
      <c r="O154" s="215" t="str">
        <f>IF($C154="","",INDEX(POA_GC_2025!$E:$E,MATCH($C154,POA_GC_2025!$A:$A,0)))</f>
        <v/>
      </c>
      <c r="P154" s="215" t="str">
        <f>IF($C154="","",INDEX(POA_GC_2025!$F:$F,MATCH($C154,POA_GC_2025!$A:$A,0)))</f>
        <v/>
      </c>
      <c r="Q154" s="215" t="str">
        <f>IF($C154="","",INDEX(POA_GC_2025!$G:$G,MATCH($C154,POA_GC_2025!$A:$A,0)))</f>
        <v/>
      </c>
      <c r="R154" s="215" t="str">
        <f t="shared" si="16"/>
        <v/>
      </c>
      <c r="S154" s="215" t="str">
        <f>IF($C154="","",INDEX(POA_GC_2025!$H:$H,MATCH($C154,POA_GC_2025!$A:$A,0)))</f>
        <v/>
      </c>
      <c r="T154" s="215" t="str">
        <f>IF($C154="","",INDEX(POA_GC_2025!$I:$I,MATCH($C154,POA_GC_2025!$A:$A,0)))</f>
        <v/>
      </c>
      <c r="U154" s="215" t="str">
        <f>IF($C154="","",INDEX(POA_GC_2025!$J:$J,MATCH($C154,POA_GC_2025!$A:$A,0)))</f>
        <v/>
      </c>
      <c r="V154" s="215" t="str">
        <f>IF($C154="","",INDEX(POA_GC_2025!$K:$K,MATCH($C154,POA_GC_2025!$A:$A,0)))</f>
        <v/>
      </c>
      <c r="W154" s="215" t="str">
        <f>IF($C154="","",INDEX(POA_GC_2025!$L:$L,MATCH($C154,POA_GC_2025!$A:$A,0)))</f>
        <v/>
      </c>
      <c r="X154" s="223" t="str">
        <f>IF($C154="","",INDEX(POA_GC_2025!$AA:$AA,MATCH($C154,POA_GC_2025!$A:$A,0)))</f>
        <v/>
      </c>
      <c r="Y154" s="223" t="str">
        <f>IF($C154="","",INDEX(POA_GC_2025!$BD:$BD,MATCH($C154,POA_GC_2025!$A:$A,0)))</f>
        <v/>
      </c>
      <c r="Z154" s="226"/>
      <c r="AA154" s="226"/>
      <c r="AB154" s="227"/>
      <c r="AC154" s="226"/>
      <c r="AD154" s="226"/>
      <c r="AE154" s="226"/>
      <c r="AF154" s="226"/>
      <c r="AG154" s="232" t="str">
        <f>IF($C154="","",INDEX(POA_GC_2025!$FF:$FF,MATCH($C154,POA_GC_2025!$A:$A,0)))</f>
        <v/>
      </c>
      <c r="AH154" s="213" t="str">
        <f>IF($C154="","",INDEX(POA_GC_2025!$Q:$Q,MATCH($C154,POA_GC_2025!$A:$A,0)))</f>
        <v/>
      </c>
      <c r="AI154" s="216"/>
      <c r="AJ154" s="213" t="str">
        <f>IF($C154="","",INDEX(POA_GC_2025!$B:$B,MATCH($C154,POA_GC_2025!$A:$A,0)))</f>
        <v/>
      </c>
      <c r="AK154" s="120"/>
      <c r="AL154" s="120"/>
      <c r="AM154" s="233">
        <f t="shared" si="15"/>
        <v>0</v>
      </c>
      <c r="AN154" s="120"/>
      <c r="AO154" s="120"/>
    </row>
    <row r="155" spans="1:41" s="85" customFormat="1" ht="12.95" customHeight="1">
      <c r="A155" s="206">
        <v>160</v>
      </c>
      <c r="B155" s="206"/>
      <c r="C155" s="188"/>
      <c r="D155" s="252"/>
      <c r="E155" s="246"/>
      <c r="F155" s="252"/>
      <c r="G155" s="246"/>
      <c r="H155" s="247"/>
      <c r="I155" s="252"/>
      <c r="J155" s="213" t="str">
        <f>IF($C155="","",INDEX(POA_GC_2025!$O:$O,MATCH($C155,POA_GC_2025!$A:$A,0)))</f>
        <v/>
      </c>
      <c r="K155" s="214" t="str">
        <f>IF($C155="","",INDEX(POA_GC_2025!$V:$V,MATCH($C155,POA_GC_2025!A:A,0)))</f>
        <v/>
      </c>
      <c r="L155" s="214" t="str">
        <f>IF($C155="","",INDEX(POA_GC_2025!W:W,MATCH($C155,POA_GC_2025!$A:$A,0)))</f>
        <v/>
      </c>
      <c r="M155" s="215" t="str">
        <f>IF($C155="","",INDEX(POA_GC_2025!C:C,MATCH($C155,POA_GC_2025!$A:$A,0)))</f>
        <v/>
      </c>
      <c r="N155" s="215" t="str">
        <f>IF($C155="","",INDEX(POA_GC_2025!$D:$D,MATCH($C155,POA_GC_2025!$A:$A,0)))</f>
        <v/>
      </c>
      <c r="O155" s="215" t="str">
        <f>IF($C155="","",INDEX(POA_GC_2025!$E:$E,MATCH($C155,POA_GC_2025!$A:$A,0)))</f>
        <v/>
      </c>
      <c r="P155" s="215" t="str">
        <f>IF($C155="","",INDEX(POA_GC_2025!$F:$F,MATCH($C155,POA_GC_2025!$A:$A,0)))</f>
        <v/>
      </c>
      <c r="Q155" s="215" t="str">
        <f>IF($C155="","",INDEX(POA_GC_2025!$G:$G,MATCH($C155,POA_GC_2025!$A:$A,0)))</f>
        <v/>
      </c>
      <c r="R155" s="215" t="str">
        <f t="shared" si="16"/>
        <v/>
      </c>
      <c r="S155" s="215" t="str">
        <f>IF($C155="","",INDEX(POA_GC_2025!$H:$H,MATCH($C155,POA_GC_2025!$A:$A,0)))</f>
        <v/>
      </c>
      <c r="T155" s="215" t="str">
        <f>IF($C155="","",INDEX(POA_GC_2025!$I:$I,MATCH($C155,POA_GC_2025!$A:$A,0)))</f>
        <v/>
      </c>
      <c r="U155" s="215" t="str">
        <f>IF($C155="","",INDEX(POA_GC_2025!$J:$J,MATCH($C155,POA_GC_2025!$A:$A,0)))</f>
        <v/>
      </c>
      <c r="V155" s="215" t="str">
        <f>IF($C155="","",INDEX(POA_GC_2025!$K:$K,MATCH($C155,POA_GC_2025!$A:$A,0)))</f>
        <v/>
      </c>
      <c r="W155" s="215" t="str">
        <f>IF($C155="","",INDEX(POA_GC_2025!$L:$L,MATCH($C155,POA_GC_2025!$A:$A,0)))</f>
        <v/>
      </c>
      <c r="X155" s="223" t="str">
        <f>IF($C155="","",INDEX(POA_GC_2025!$AA:$AA,MATCH($C155,POA_GC_2025!$A:$A,0)))</f>
        <v/>
      </c>
      <c r="Y155" s="223" t="str">
        <f>IF($C155="","",INDEX(POA_GC_2025!$BD:$BD,MATCH($C155,POA_GC_2025!$A:$A,0)))</f>
        <v/>
      </c>
      <c r="Z155" s="226"/>
      <c r="AA155" s="226"/>
      <c r="AB155" s="227"/>
      <c r="AC155" s="226"/>
      <c r="AD155" s="226"/>
      <c r="AE155" s="226"/>
      <c r="AF155" s="226"/>
      <c r="AG155" s="232" t="str">
        <f>IF($C155="","",INDEX(POA_GC_2025!$FF:$FF,MATCH($C155,POA_GC_2025!$A:$A,0)))</f>
        <v/>
      </c>
      <c r="AH155" s="213" t="str">
        <f>IF($C155="","",INDEX(POA_GC_2025!$Q:$Q,MATCH($C155,POA_GC_2025!$A:$A,0)))</f>
        <v/>
      </c>
      <c r="AI155" s="216"/>
      <c r="AJ155" s="213" t="str">
        <f>IF($C155="","",INDEX(POA_GC_2025!$B:$B,MATCH($C155,POA_GC_2025!$A:$A,0)))</f>
        <v/>
      </c>
      <c r="AK155" s="120"/>
      <c r="AL155" s="120"/>
      <c r="AM155" s="233">
        <f t="shared" si="15"/>
        <v>0</v>
      </c>
      <c r="AN155" s="120"/>
      <c r="AO155" s="120"/>
    </row>
    <row r="156" spans="1:41" s="85" customFormat="1" ht="12.95" customHeight="1">
      <c r="A156" s="206">
        <v>161</v>
      </c>
      <c r="B156" s="206"/>
      <c r="C156" s="188"/>
      <c r="D156" s="245"/>
      <c r="E156" s="246"/>
      <c r="F156" s="245"/>
      <c r="G156" s="246"/>
      <c r="H156" s="247"/>
      <c r="I156" s="245"/>
      <c r="J156" s="213" t="str">
        <f>IF($C156="","",INDEX(POA_GC_2025!$O:$O,MATCH($C156,POA_GC_2025!$A:$A,0)))</f>
        <v/>
      </c>
      <c r="K156" s="214" t="str">
        <f>IF($C156="","",INDEX(POA_GC_2025!$V:$V,MATCH($C156,POA_GC_2025!A:A,0)))</f>
        <v/>
      </c>
      <c r="L156" s="214" t="str">
        <f>IF($C156="","",INDEX(POA_GC_2025!W:W,MATCH($C156,POA_GC_2025!$A:$A,0)))</f>
        <v/>
      </c>
      <c r="M156" s="215" t="str">
        <f>IF($C156="","",INDEX(POA_GC_2025!C:C,MATCH($C156,POA_GC_2025!$A:$A,0)))</f>
        <v/>
      </c>
      <c r="N156" s="215" t="str">
        <f>IF($C156="","",INDEX(POA_GC_2025!$D:$D,MATCH($C156,POA_GC_2025!$A:$A,0)))</f>
        <v/>
      </c>
      <c r="O156" s="215" t="str">
        <f>IF($C156="","",INDEX(POA_GC_2025!$E:$E,MATCH($C156,POA_GC_2025!$A:$A,0)))</f>
        <v/>
      </c>
      <c r="P156" s="215" t="str">
        <f>IF($C156="","",INDEX(POA_GC_2025!$F:$F,MATCH($C156,POA_GC_2025!$A:$A,0)))</f>
        <v/>
      </c>
      <c r="Q156" s="215" t="str">
        <f>IF($C156="","",INDEX(POA_GC_2025!$G:$G,MATCH($C156,POA_GC_2025!$A:$A,0)))</f>
        <v/>
      </c>
      <c r="R156" s="215" t="str">
        <f t="shared" si="16"/>
        <v/>
      </c>
      <c r="S156" s="215" t="str">
        <f>IF($C156="","",INDEX(POA_GC_2025!$H:$H,MATCH($C156,POA_GC_2025!$A:$A,0)))</f>
        <v/>
      </c>
      <c r="T156" s="215" t="str">
        <f>IF($C156="","",INDEX(POA_GC_2025!$I:$I,MATCH($C156,POA_GC_2025!$A:$A,0)))</f>
        <v/>
      </c>
      <c r="U156" s="215" t="str">
        <f>IF($C156="","",INDEX(POA_GC_2025!$J:$J,MATCH($C156,POA_GC_2025!$A:$A,0)))</f>
        <v/>
      </c>
      <c r="V156" s="215" t="str">
        <f>IF($C156="","",INDEX(POA_GC_2025!$K:$K,MATCH($C156,POA_GC_2025!$A:$A,0)))</f>
        <v/>
      </c>
      <c r="W156" s="215" t="str">
        <f>IF($C156="","",INDEX(POA_GC_2025!$L:$L,MATCH($C156,POA_GC_2025!$A:$A,0)))</f>
        <v/>
      </c>
      <c r="X156" s="223" t="str">
        <f>IF($C156="","",INDEX(POA_GC_2025!$AA:$AA,MATCH($C156,POA_GC_2025!$A:$A,0)))</f>
        <v/>
      </c>
      <c r="Y156" s="223" t="str">
        <f>IF($C156="","",INDEX(POA_GC_2025!$BD:$BD,MATCH($C156,POA_GC_2025!$A:$A,0)))</f>
        <v/>
      </c>
      <c r="Z156" s="226"/>
      <c r="AA156" s="226"/>
      <c r="AB156" s="227"/>
      <c r="AC156" s="226"/>
      <c r="AD156" s="226"/>
      <c r="AE156" s="226"/>
      <c r="AF156" s="226"/>
      <c r="AG156" s="232" t="str">
        <f>IF($C156="","",INDEX(POA_GC_2025!$FF:$FF,MATCH($C156,POA_GC_2025!$A:$A,0)))</f>
        <v/>
      </c>
      <c r="AH156" s="213" t="str">
        <f>IF($C156="","",INDEX(POA_GC_2025!$Q:$Q,MATCH($C156,POA_GC_2025!$A:$A,0)))</f>
        <v/>
      </c>
      <c r="AI156" s="216"/>
      <c r="AJ156" s="213" t="str">
        <f>IF($C156="","",INDEX(POA_GC_2025!$B:$B,MATCH($C156,POA_GC_2025!$A:$A,0)))</f>
        <v/>
      </c>
      <c r="AK156" s="120"/>
      <c r="AL156" s="120"/>
      <c r="AM156" s="233">
        <f t="shared" si="15"/>
        <v>0</v>
      </c>
      <c r="AN156" s="120"/>
      <c r="AO156" s="120"/>
    </row>
    <row r="157" spans="1:41" s="85" customFormat="1" ht="12.95" customHeight="1">
      <c r="A157" s="206">
        <v>162</v>
      </c>
      <c r="B157" s="206"/>
      <c r="C157" s="100"/>
      <c r="D157" s="245"/>
      <c r="E157" s="246"/>
      <c r="F157" s="245"/>
      <c r="G157" s="246"/>
      <c r="H157" s="247"/>
      <c r="I157" s="252"/>
      <c r="J157" s="213" t="str">
        <f>IF($C157="","",INDEX(POA_GC_2025!$O:$O,MATCH($C157,POA_GC_2025!$A:$A,0)))</f>
        <v/>
      </c>
      <c r="K157" s="214" t="str">
        <f>IF($C157="","",INDEX(POA_GC_2025!$V:$V,MATCH($C157,POA_GC_2025!A:A,0)))</f>
        <v/>
      </c>
      <c r="L157" s="214" t="str">
        <f>IF($C157="","",INDEX(POA_GC_2025!W:W,MATCH($C157,POA_GC_2025!$A:$A,0)))</f>
        <v/>
      </c>
      <c r="M157" s="215" t="str">
        <f>IF($C157="","",INDEX(POA_GC_2025!C:C,MATCH($C157,POA_GC_2025!$A:$A,0)))</f>
        <v/>
      </c>
      <c r="N157" s="215" t="str">
        <f>IF($C157="","",INDEX(POA_GC_2025!$D:$D,MATCH($C157,POA_GC_2025!$A:$A,0)))</f>
        <v/>
      </c>
      <c r="O157" s="215" t="str">
        <f>IF($C157="","",INDEX(POA_GC_2025!$E:$E,MATCH($C157,POA_GC_2025!$A:$A,0)))</f>
        <v/>
      </c>
      <c r="P157" s="215" t="str">
        <f>IF($C157="","",INDEX(POA_GC_2025!$F:$F,MATCH($C157,POA_GC_2025!$A:$A,0)))</f>
        <v/>
      </c>
      <c r="Q157" s="215" t="str">
        <f>IF($C157="","",INDEX(POA_GC_2025!$G:$G,MATCH($C157,POA_GC_2025!$A:$A,0)))</f>
        <v/>
      </c>
      <c r="R157" s="215" t="str">
        <f t="shared" si="16"/>
        <v/>
      </c>
      <c r="S157" s="215" t="str">
        <f>IF($C157="","",INDEX(POA_GC_2025!$H:$H,MATCH($C157,POA_GC_2025!$A:$A,0)))</f>
        <v/>
      </c>
      <c r="T157" s="215" t="str">
        <f>IF($C157="","",INDEX(POA_GC_2025!$I:$I,MATCH($C157,POA_GC_2025!$A:$A,0)))</f>
        <v/>
      </c>
      <c r="U157" s="215" t="str">
        <f>IF($C157="","",INDEX(POA_GC_2025!$J:$J,MATCH($C157,POA_GC_2025!$A:$A,0)))</f>
        <v/>
      </c>
      <c r="V157" s="215" t="str">
        <f>IF($C157="","",INDEX(POA_GC_2025!$K:$K,MATCH($C157,POA_GC_2025!$A:$A,0)))</f>
        <v/>
      </c>
      <c r="W157" s="215" t="str">
        <f>IF($C157="","",INDEX(POA_GC_2025!$L:$L,MATCH($C157,POA_GC_2025!$A:$A,0)))</f>
        <v/>
      </c>
      <c r="X157" s="223" t="str">
        <f>IF($C157="","",INDEX(POA_GC_2025!$AA:$AA,MATCH($C157,POA_GC_2025!$A:$A,0)))</f>
        <v/>
      </c>
      <c r="Y157" s="223" t="str">
        <f>IF($C157="","",INDEX(POA_GC_2025!$BD:$BD,MATCH($C157,POA_GC_2025!$A:$A,0)))</f>
        <v/>
      </c>
      <c r="Z157" s="226"/>
      <c r="AA157" s="226"/>
      <c r="AB157" s="227"/>
      <c r="AC157" s="226"/>
      <c r="AD157" s="226"/>
      <c r="AE157" s="226"/>
      <c r="AF157" s="226"/>
      <c r="AG157" s="232" t="str">
        <f>IF($C157="","",INDEX(POA_GC_2025!$FF:$FF,MATCH($C157,POA_GC_2025!$A:$A,0)))</f>
        <v/>
      </c>
      <c r="AH157" s="213" t="str">
        <f>IF($C157="","",INDEX(POA_GC_2025!$Q:$Q,MATCH($C157,POA_GC_2025!$A:$A,0)))</f>
        <v/>
      </c>
      <c r="AI157" s="216"/>
      <c r="AJ157" s="213" t="str">
        <f>IF($C157="","",INDEX(POA_GC_2025!$B:$B,MATCH($C157,POA_GC_2025!$A:$A,0)))</f>
        <v/>
      </c>
      <c r="AK157" s="120"/>
      <c r="AL157" s="120"/>
      <c r="AM157" s="233">
        <f t="shared" si="15"/>
        <v>0</v>
      </c>
      <c r="AN157" s="120"/>
      <c r="AO157" s="120"/>
    </row>
    <row r="158" spans="1:41" s="85" customFormat="1" ht="12.95" customHeight="1">
      <c r="A158" s="206">
        <v>163</v>
      </c>
      <c r="B158" s="206"/>
      <c r="C158" s="100"/>
      <c r="D158" s="245"/>
      <c r="E158" s="246"/>
      <c r="F158" s="245"/>
      <c r="G158" s="246"/>
      <c r="H158" s="247"/>
      <c r="I158" s="252"/>
      <c r="J158" s="213" t="str">
        <f>IF($C158="","",INDEX(POA_GC_2025!$O:$O,MATCH($C158,POA_GC_2025!$A:$A,0)))</f>
        <v/>
      </c>
      <c r="K158" s="214" t="str">
        <f>IF($C158="","",INDEX(POA_GC_2025!$V:$V,MATCH($C158,POA_GC_2025!A:A,0)))</f>
        <v/>
      </c>
      <c r="L158" s="214" t="str">
        <f>IF($C158="","",INDEX(POA_GC_2025!W:W,MATCH($C158,POA_GC_2025!$A:$A,0)))</f>
        <v/>
      </c>
      <c r="M158" s="215" t="str">
        <f>IF($C158="","",INDEX(POA_GC_2025!C:C,MATCH($C158,POA_GC_2025!$A:$A,0)))</f>
        <v/>
      </c>
      <c r="N158" s="215" t="str">
        <f>IF($C158="","",INDEX(POA_GC_2025!$D:$D,MATCH($C158,POA_GC_2025!$A:$A,0)))</f>
        <v/>
      </c>
      <c r="O158" s="215" t="str">
        <f>IF($C158="","",INDEX(POA_GC_2025!$E:$E,MATCH($C158,POA_GC_2025!$A:$A,0)))</f>
        <v/>
      </c>
      <c r="P158" s="215" t="str">
        <f>IF($C158="","",INDEX(POA_GC_2025!$F:$F,MATCH($C158,POA_GC_2025!$A:$A,0)))</f>
        <v/>
      </c>
      <c r="Q158" s="215" t="str">
        <f>IF($C158="","",INDEX(POA_GC_2025!$G:$G,MATCH($C158,POA_GC_2025!$A:$A,0)))</f>
        <v/>
      </c>
      <c r="R158" s="215" t="str">
        <f t="shared" si="16"/>
        <v/>
      </c>
      <c r="S158" s="215" t="str">
        <f>IF($C158="","",INDEX(POA_GC_2025!$H:$H,MATCH($C158,POA_GC_2025!$A:$A,0)))</f>
        <v/>
      </c>
      <c r="T158" s="215" t="str">
        <f>IF($C158="","",INDEX(POA_GC_2025!$I:$I,MATCH($C158,POA_GC_2025!$A:$A,0)))</f>
        <v/>
      </c>
      <c r="U158" s="215" t="str">
        <f>IF($C158="","",INDEX(POA_GC_2025!$J:$J,MATCH($C158,POA_GC_2025!$A:$A,0)))</f>
        <v/>
      </c>
      <c r="V158" s="215" t="str">
        <f>IF($C158="","",INDEX(POA_GC_2025!$K:$K,MATCH($C158,POA_GC_2025!$A:$A,0)))</f>
        <v/>
      </c>
      <c r="W158" s="215" t="str">
        <f>IF($C158="","",INDEX(POA_GC_2025!$L:$L,MATCH($C158,POA_GC_2025!$A:$A,0)))</f>
        <v/>
      </c>
      <c r="X158" s="223" t="str">
        <f>IF($C158="","",INDEX(POA_GC_2025!$AA:$AA,MATCH($C158,POA_GC_2025!$A:$A,0)))</f>
        <v/>
      </c>
      <c r="Y158" s="223" t="str">
        <f>IF($C158="","",INDEX(POA_GC_2025!$BD:$BD,MATCH($C158,POA_GC_2025!$A:$A,0)))</f>
        <v/>
      </c>
      <c r="Z158" s="226"/>
      <c r="AA158" s="226"/>
      <c r="AB158" s="227"/>
      <c r="AC158" s="226"/>
      <c r="AD158" s="226"/>
      <c r="AE158" s="226"/>
      <c r="AF158" s="226"/>
      <c r="AG158" s="232" t="str">
        <f>IF($C158="","",INDEX(POA_GC_2025!$FF:$FF,MATCH($C158,POA_GC_2025!$A:$A,0)))</f>
        <v/>
      </c>
      <c r="AH158" s="213" t="str">
        <f>IF($C158="","",INDEX(POA_GC_2025!$Q:$Q,MATCH($C158,POA_GC_2025!$A:$A,0)))</f>
        <v/>
      </c>
      <c r="AI158" s="216"/>
      <c r="AJ158" s="213" t="str">
        <f>IF($C158="","",INDEX(POA_GC_2025!$B:$B,MATCH($C158,POA_GC_2025!$A:$A,0)))</f>
        <v/>
      </c>
      <c r="AK158" s="120"/>
      <c r="AL158" s="120"/>
      <c r="AM158" s="233">
        <f t="shared" si="15"/>
        <v>0</v>
      </c>
      <c r="AN158" s="120"/>
      <c r="AO158" s="120"/>
    </row>
    <row r="159" spans="1:41" s="85" customFormat="1" ht="12.95" customHeight="1">
      <c r="A159" s="206">
        <v>164</v>
      </c>
      <c r="B159" s="206"/>
      <c r="C159" s="100"/>
      <c r="D159" s="245"/>
      <c r="E159" s="246"/>
      <c r="F159" s="245"/>
      <c r="G159" s="246"/>
      <c r="H159" s="247"/>
      <c r="I159" s="245"/>
      <c r="J159" s="213" t="str">
        <f>IF($C159="","",INDEX(POA_GC_2025!$O:$O,MATCH($C159,POA_GC_2025!$A:$A,0)))</f>
        <v/>
      </c>
      <c r="K159" s="214" t="str">
        <f>IF($C159="","",INDEX(POA_GC_2025!$V:$V,MATCH($C159,POA_GC_2025!A:A,0)))</f>
        <v/>
      </c>
      <c r="L159" s="214" t="str">
        <f>IF($C159="","",INDEX(POA_GC_2025!W:W,MATCH($C159,POA_GC_2025!$A:$A,0)))</f>
        <v/>
      </c>
      <c r="M159" s="215" t="str">
        <f>IF($C159="","",INDEX(POA_GC_2025!C:C,MATCH($C159,POA_GC_2025!$A:$A,0)))</f>
        <v/>
      </c>
      <c r="N159" s="215" t="str">
        <f>IF($C159="","",INDEX(POA_GC_2025!$D:$D,MATCH($C159,POA_GC_2025!$A:$A,0)))</f>
        <v/>
      </c>
      <c r="O159" s="215" t="str">
        <f>IF($C159="","",INDEX(POA_GC_2025!$E:$E,MATCH($C159,POA_GC_2025!$A:$A,0)))</f>
        <v/>
      </c>
      <c r="P159" s="215" t="str">
        <f>IF($C159="","",INDEX(POA_GC_2025!$F:$F,MATCH($C159,POA_GC_2025!$A:$A,0)))</f>
        <v/>
      </c>
      <c r="Q159" s="215" t="str">
        <f>IF($C159="","",INDEX(POA_GC_2025!$G:$G,MATCH($C159,POA_GC_2025!$A:$A,0)))</f>
        <v/>
      </c>
      <c r="R159" s="215" t="str">
        <f t="shared" si="16"/>
        <v/>
      </c>
      <c r="S159" s="215" t="str">
        <f>IF($C159="","",INDEX(POA_GC_2025!$H:$H,MATCH($C159,POA_GC_2025!$A:$A,0)))</f>
        <v/>
      </c>
      <c r="T159" s="215" t="str">
        <f>IF($C159="","",INDEX(POA_GC_2025!$I:$I,MATCH($C159,POA_GC_2025!$A:$A,0)))</f>
        <v/>
      </c>
      <c r="U159" s="215" t="str">
        <f>IF($C159="","",INDEX(POA_GC_2025!$J:$J,MATCH($C159,POA_GC_2025!$A:$A,0)))</f>
        <v/>
      </c>
      <c r="V159" s="215" t="str">
        <f>IF($C159="","",INDEX(POA_GC_2025!$K:$K,MATCH($C159,POA_GC_2025!$A:$A,0)))</f>
        <v/>
      </c>
      <c r="W159" s="215" t="str">
        <f>IF($C159="","",INDEX(POA_GC_2025!$L:$L,MATCH($C159,POA_GC_2025!$A:$A,0)))</f>
        <v/>
      </c>
      <c r="X159" s="223" t="str">
        <f>IF($C159="","",INDEX(POA_GC_2025!$AA:$AA,MATCH($C159,POA_GC_2025!$A:$A,0)))</f>
        <v/>
      </c>
      <c r="Y159" s="223" t="str">
        <f>IF($C159="","",INDEX(POA_GC_2025!$BD:$BD,MATCH($C159,POA_GC_2025!$A:$A,0)))</f>
        <v/>
      </c>
      <c r="Z159" s="226"/>
      <c r="AA159" s="226"/>
      <c r="AB159" s="227"/>
      <c r="AC159" s="226"/>
      <c r="AD159" s="226"/>
      <c r="AE159" s="226"/>
      <c r="AF159" s="226"/>
      <c r="AG159" s="232" t="str">
        <f>IF($C159="","",INDEX(POA_GC_2025!$FF:$FF,MATCH($C159,POA_GC_2025!$A:$A,0)))</f>
        <v/>
      </c>
      <c r="AH159" s="213" t="str">
        <f>IF($C159="","",INDEX(POA_GC_2025!$Q:$Q,MATCH($C159,POA_GC_2025!$A:$A,0)))</f>
        <v/>
      </c>
      <c r="AI159" s="216"/>
      <c r="AJ159" s="213" t="str">
        <f>IF($C159="","",INDEX(POA_GC_2025!$B:$B,MATCH($C159,POA_GC_2025!$A:$A,0)))</f>
        <v/>
      </c>
      <c r="AK159" s="120"/>
      <c r="AL159" s="120"/>
      <c r="AM159" s="233">
        <f t="shared" si="15"/>
        <v>0</v>
      </c>
      <c r="AN159" s="120"/>
      <c r="AO159" s="120"/>
    </row>
    <row r="160" spans="1:41" s="85" customFormat="1" ht="12.95" customHeight="1">
      <c r="A160" s="206">
        <v>165</v>
      </c>
      <c r="B160" s="206"/>
      <c r="C160" s="188"/>
      <c r="D160" s="245"/>
      <c r="E160" s="246"/>
      <c r="F160" s="245"/>
      <c r="G160" s="246"/>
      <c r="H160" s="247"/>
      <c r="I160" s="245"/>
      <c r="J160" s="213" t="str">
        <f>IF($C160="","",INDEX(POA_GC_2025!$O:$O,MATCH($C160,POA_GC_2025!$A:$A,0)))</f>
        <v/>
      </c>
      <c r="K160" s="214" t="str">
        <f>IF($C160="","",INDEX(POA_GC_2025!$V:$V,MATCH($C160,POA_GC_2025!A:A,0)))</f>
        <v/>
      </c>
      <c r="L160" s="214" t="str">
        <f>IF($C160="","",INDEX(POA_GC_2025!W:W,MATCH($C160,POA_GC_2025!$A:$A,0)))</f>
        <v/>
      </c>
      <c r="M160" s="215" t="str">
        <f>IF($C160="","",INDEX(POA_GC_2025!C:C,MATCH($C160,POA_GC_2025!$A:$A,0)))</f>
        <v/>
      </c>
      <c r="N160" s="215" t="str">
        <f>IF($C160="","",INDEX(POA_GC_2025!$D:$D,MATCH($C160,POA_GC_2025!$A:$A,0)))</f>
        <v/>
      </c>
      <c r="O160" s="215" t="str">
        <f>IF($C160="","",INDEX(POA_GC_2025!$E:$E,MATCH($C160,POA_GC_2025!$A:$A,0)))</f>
        <v/>
      </c>
      <c r="P160" s="215" t="str">
        <f>IF($C160="","",INDEX(POA_GC_2025!$F:$F,MATCH($C160,POA_GC_2025!$A:$A,0)))</f>
        <v/>
      </c>
      <c r="Q160" s="215" t="str">
        <f>IF($C160="","",INDEX(POA_GC_2025!$G:$G,MATCH($C160,POA_GC_2025!$A:$A,0)))</f>
        <v/>
      </c>
      <c r="R160" s="215" t="str">
        <f t="shared" si="16"/>
        <v/>
      </c>
      <c r="S160" s="215" t="str">
        <f>IF($C160="","",INDEX(POA_GC_2025!$H:$H,MATCH($C160,POA_GC_2025!$A:$A,0)))</f>
        <v/>
      </c>
      <c r="T160" s="215" t="str">
        <f>IF($C160="","",INDEX(POA_GC_2025!$I:$I,MATCH($C160,POA_GC_2025!$A:$A,0)))</f>
        <v/>
      </c>
      <c r="U160" s="215" t="str">
        <f>IF($C160="","",INDEX(POA_GC_2025!$J:$J,MATCH($C160,POA_GC_2025!$A:$A,0)))</f>
        <v/>
      </c>
      <c r="V160" s="215" t="str">
        <f>IF($C160="","",INDEX(POA_GC_2025!$K:$K,MATCH($C160,POA_GC_2025!$A:$A,0)))</f>
        <v/>
      </c>
      <c r="W160" s="215" t="str">
        <f>IF($C160="","",INDEX(POA_GC_2025!$L:$L,MATCH($C160,POA_GC_2025!$A:$A,0)))</f>
        <v/>
      </c>
      <c r="X160" s="223" t="str">
        <f>IF($C160="","",INDEX(POA_GC_2025!$AA:$AA,MATCH($C160,POA_GC_2025!$A:$A,0)))</f>
        <v/>
      </c>
      <c r="Y160" s="223" t="str">
        <f>IF($C160="","",INDEX(POA_GC_2025!$BD:$BD,MATCH($C160,POA_GC_2025!$A:$A,0)))</f>
        <v/>
      </c>
      <c r="Z160" s="226"/>
      <c r="AA160" s="226"/>
      <c r="AB160" s="227"/>
      <c r="AC160" s="226"/>
      <c r="AD160" s="226"/>
      <c r="AE160" s="226"/>
      <c r="AF160" s="226"/>
      <c r="AG160" s="232" t="str">
        <f>IF($C160="","",INDEX(POA_GC_2025!$FF:$FF,MATCH($C160,POA_GC_2025!$A:$A,0)))</f>
        <v/>
      </c>
      <c r="AH160" s="213" t="str">
        <f>IF($C160="","",INDEX(POA_GC_2025!$Q:$Q,MATCH($C160,POA_GC_2025!$A:$A,0)))</f>
        <v/>
      </c>
      <c r="AI160" s="216"/>
      <c r="AJ160" s="213" t="str">
        <f>IF($C160="","",INDEX(POA_GC_2025!$B:$B,MATCH($C160,POA_GC_2025!$A:$A,0)))</f>
        <v/>
      </c>
      <c r="AK160" s="120"/>
      <c r="AL160" s="120"/>
      <c r="AM160" s="233">
        <f t="shared" si="15"/>
        <v>0</v>
      </c>
      <c r="AN160" s="120"/>
      <c r="AO160" s="120"/>
    </row>
    <row r="161" spans="1:41" s="85" customFormat="1" ht="12.95" customHeight="1">
      <c r="A161" s="206">
        <v>166</v>
      </c>
      <c r="B161" s="206"/>
      <c r="C161" s="188"/>
      <c r="D161" s="245"/>
      <c r="E161" s="246"/>
      <c r="F161" s="245"/>
      <c r="G161" s="246"/>
      <c r="H161" s="247"/>
      <c r="I161" s="245"/>
      <c r="J161" s="213" t="str">
        <f>IF($C161="","",INDEX(POA_GC_2025!$O:$O,MATCH($C161,POA_GC_2025!$A:$A,0)))</f>
        <v/>
      </c>
      <c r="K161" s="214" t="str">
        <f>IF($C161="","",INDEX(POA_GC_2025!$V:$V,MATCH($C161,POA_GC_2025!A:A,0)))</f>
        <v/>
      </c>
      <c r="L161" s="214" t="str">
        <f>IF($C161="","",INDEX(POA_GC_2025!W:W,MATCH($C161,POA_GC_2025!$A:$A,0)))</f>
        <v/>
      </c>
      <c r="M161" s="215" t="str">
        <f>IF($C161="","",INDEX(POA_GC_2025!C:C,MATCH($C161,POA_GC_2025!$A:$A,0)))</f>
        <v/>
      </c>
      <c r="N161" s="215" t="str">
        <f>IF($C161="","",INDEX(POA_GC_2025!$D:$D,MATCH($C161,POA_GC_2025!$A:$A,0)))</f>
        <v/>
      </c>
      <c r="O161" s="215" t="str">
        <f>IF($C161="","",INDEX(POA_GC_2025!$E:$E,MATCH($C161,POA_GC_2025!$A:$A,0)))</f>
        <v/>
      </c>
      <c r="P161" s="215" t="str">
        <f>IF($C161="","",INDEX(POA_GC_2025!$F:$F,MATCH($C161,POA_GC_2025!$A:$A,0)))</f>
        <v/>
      </c>
      <c r="Q161" s="215" t="str">
        <f>IF($C161="","",INDEX(POA_GC_2025!$G:$G,MATCH($C161,POA_GC_2025!$A:$A,0)))</f>
        <v/>
      </c>
      <c r="R161" s="215" t="str">
        <f t="shared" si="16"/>
        <v/>
      </c>
      <c r="S161" s="215" t="str">
        <f>IF($C161="","",INDEX(POA_GC_2025!$H:$H,MATCH($C161,POA_GC_2025!$A:$A,0)))</f>
        <v/>
      </c>
      <c r="T161" s="215" t="str">
        <f>IF($C161="","",INDEX(POA_GC_2025!$I:$I,MATCH($C161,POA_GC_2025!$A:$A,0)))</f>
        <v/>
      </c>
      <c r="U161" s="215" t="str">
        <f>IF($C161="","",INDEX(POA_GC_2025!$J:$J,MATCH($C161,POA_GC_2025!$A:$A,0)))</f>
        <v/>
      </c>
      <c r="V161" s="215" t="str">
        <f>IF($C161="","",INDEX(POA_GC_2025!$K:$K,MATCH($C161,POA_GC_2025!$A:$A,0)))</f>
        <v/>
      </c>
      <c r="W161" s="215" t="str">
        <f>IF($C161="","",INDEX(POA_GC_2025!$L:$L,MATCH($C161,POA_GC_2025!$A:$A,0)))</f>
        <v/>
      </c>
      <c r="X161" s="223" t="str">
        <f>IF($C161="","",INDEX(POA_GC_2025!$AA:$AA,MATCH($C161,POA_GC_2025!$A:$A,0)))</f>
        <v/>
      </c>
      <c r="Y161" s="223" t="str">
        <f>IF($C161="","",INDEX(POA_GC_2025!$BD:$BD,MATCH($C161,POA_GC_2025!$A:$A,0)))</f>
        <v/>
      </c>
      <c r="Z161" s="226"/>
      <c r="AA161" s="226"/>
      <c r="AB161" s="227"/>
      <c r="AC161" s="226"/>
      <c r="AD161" s="226"/>
      <c r="AE161" s="226"/>
      <c r="AF161" s="226"/>
      <c r="AG161" s="232" t="str">
        <f>IF($C161="","",INDEX(POA_GC_2025!$FF:$FF,MATCH($C161,POA_GC_2025!$A:$A,0)))</f>
        <v/>
      </c>
      <c r="AH161" s="213" t="str">
        <f>IF($C161="","",INDEX(POA_GC_2025!$Q:$Q,MATCH($C161,POA_GC_2025!$A:$A,0)))</f>
        <v/>
      </c>
      <c r="AI161" s="216"/>
      <c r="AJ161" s="213" t="str">
        <f>IF($C161="","",INDEX(POA_GC_2025!$B:$B,MATCH($C161,POA_GC_2025!$A:$A,0)))</f>
        <v/>
      </c>
      <c r="AK161" s="120"/>
      <c r="AL161" s="120"/>
      <c r="AM161" s="233">
        <f t="shared" si="15"/>
        <v>0</v>
      </c>
      <c r="AN161" s="120"/>
      <c r="AO161" s="120"/>
    </row>
    <row r="162" spans="1:41" s="85" customFormat="1" ht="12.95" customHeight="1">
      <c r="A162" s="206">
        <v>167</v>
      </c>
      <c r="B162" s="206"/>
      <c r="C162" s="188"/>
      <c r="D162" s="245"/>
      <c r="E162" s="246"/>
      <c r="F162" s="245"/>
      <c r="G162" s="246"/>
      <c r="H162" s="247"/>
      <c r="I162" s="245"/>
      <c r="J162" s="213" t="str">
        <f>IF($C162="","",INDEX(POA_GC_2025!$O:$O,MATCH($C162,POA_GC_2025!$A:$A,0)))</f>
        <v/>
      </c>
      <c r="K162" s="214" t="str">
        <f>IF($C162="","",INDEX(POA_GC_2025!$V:$V,MATCH($C162,POA_GC_2025!A:A,0)))</f>
        <v/>
      </c>
      <c r="L162" s="214" t="str">
        <f>IF($C162="","",INDEX(POA_GC_2025!W:W,MATCH($C162,POA_GC_2025!$A:$A,0)))</f>
        <v/>
      </c>
      <c r="M162" s="215" t="str">
        <f>IF($C162="","",INDEX(POA_GC_2025!C:C,MATCH($C162,POA_GC_2025!$A:$A,0)))</f>
        <v/>
      </c>
      <c r="N162" s="215" t="str">
        <f>IF($C162="","",INDEX(POA_GC_2025!$D:$D,MATCH($C162,POA_GC_2025!$A:$A,0)))</f>
        <v/>
      </c>
      <c r="O162" s="215" t="str">
        <f>IF($C162="","",INDEX(POA_GC_2025!$E:$E,MATCH($C162,POA_GC_2025!$A:$A,0)))</f>
        <v/>
      </c>
      <c r="P162" s="215" t="str">
        <f>IF($C162="","",INDEX(POA_GC_2025!$F:$F,MATCH($C162,POA_GC_2025!$A:$A,0)))</f>
        <v/>
      </c>
      <c r="Q162" s="215" t="str">
        <f>IF($C162="","",INDEX(POA_GC_2025!$G:$G,MATCH($C162,POA_GC_2025!$A:$A,0)))</f>
        <v/>
      </c>
      <c r="R162" s="215" t="str">
        <f t="shared" si="16"/>
        <v/>
      </c>
      <c r="S162" s="215" t="str">
        <f>IF($C162="","",INDEX(POA_GC_2025!$H:$H,MATCH($C162,POA_GC_2025!$A:$A,0)))</f>
        <v/>
      </c>
      <c r="T162" s="215" t="str">
        <f>IF($C162="","",INDEX(POA_GC_2025!$I:$I,MATCH($C162,POA_GC_2025!$A:$A,0)))</f>
        <v/>
      </c>
      <c r="U162" s="215" t="str">
        <f>IF($C162="","",INDEX(POA_GC_2025!$J:$J,MATCH($C162,POA_GC_2025!$A:$A,0)))</f>
        <v/>
      </c>
      <c r="V162" s="215" t="str">
        <f>IF($C162="","",INDEX(POA_GC_2025!$K:$K,MATCH($C162,POA_GC_2025!$A:$A,0)))</f>
        <v/>
      </c>
      <c r="W162" s="215" t="str">
        <f>IF($C162="","",INDEX(POA_GC_2025!$L:$L,MATCH($C162,POA_GC_2025!$A:$A,0)))</f>
        <v/>
      </c>
      <c r="X162" s="223" t="str">
        <f>IF($C162="","",INDEX(POA_GC_2025!$AA:$AA,MATCH($C162,POA_GC_2025!$A:$A,0)))</f>
        <v/>
      </c>
      <c r="Y162" s="223" t="str">
        <f>IF($C162="","",INDEX(POA_GC_2025!$BD:$BD,MATCH($C162,POA_GC_2025!$A:$A,0)))</f>
        <v/>
      </c>
      <c r="Z162" s="226"/>
      <c r="AA162" s="226"/>
      <c r="AB162" s="227"/>
      <c r="AC162" s="226"/>
      <c r="AD162" s="226"/>
      <c r="AE162" s="226"/>
      <c r="AF162" s="226"/>
      <c r="AG162" s="232" t="str">
        <f>IF($C162="","",INDEX(POA_GC_2025!$FF:$FF,MATCH($C162,POA_GC_2025!$A:$A,0)))</f>
        <v/>
      </c>
      <c r="AH162" s="213" t="str">
        <f>IF($C162="","",INDEX(POA_GC_2025!$Q:$Q,MATCH($C162,POA_GC_2025!$A:$A,0)))</f>
        <v/>
      </c>
      <c r="AI162" s="216"/>
      <c r="AJ162" s="213" t="str">
        <f>IF($C162="","",INDEX(POA_GC_2025!$B:$B,MATCH($C162,POA_GC_2025!$A:$A,0)))</f>
        <v/>
      </c>
      <c r="AK162" s="120"/>
      <c r="AL162" s="120"/>
      <c r="AM162" s="233">
        <f t="shared" si="15"/>
        <v>0</v>
      </c>
      <c r="AN162" s="120"/>
      <c r="AO162" s="120"/>
    </row>
    <row r="163" spans="1:41" s="85" customFormat="1" ht="12.95" customHeight="1">
      <c r="A163" s="206">
        <v>168</v>
      </c>
      <c r="B163" s="206"/>
      <c r="C163" s="188"/>
      <c r="D163" s="245"/>
      <c r="E163" s="246"/>
      <c r="F163" s="245"/>
      <c r="G163" s="246"/>
      <c r="H163" s="247"/>
      <c r="I163" s="245"/>
      <c r="J163" s="213" t="str">
        <f>IF($C163="","",INDEX(POA_GC_2025!$O:$O,MATCH($C163,POA_GC_2025!$A:$A,0)))</f>
        <v/>
      </c>
      <c r="K163" s="214" t="str">
        <f>IF($C163="","",INDEX(POA_GC_2025!$V:$V,MATCH($C163,POA_GC_2025!A:A,0)))</f>
        <v/>
      </c>
      <c r="L163" s="214" t="str">
        <f>IF($C163="","",INDEX(POA_GC_2025!W:W,MATCH($C163,POA_GC_2025!$A:$A,0)))</f>
        <v/>
      </c>
      <c r="M163" s="215" t="str">
        <f>IF($C163="","",INDEX(POA_GC_2025!C:C,MATCH($C163,POA_GC_2025!$A:$A,0)))</f>
        <v/>
      </c>
      <c r="N163" s="215" t="str">
        <f>IF($C163="","",INDEX(POA_GC_2025!$D:$D,MATCH($C163,POA_GC_2025!$A:$A,0)))</f>
        <v/>
      </c>
      <c r="O163" s="215" t="str">
        <f>IF($C163="","",INDEX(POA_GC_2025!$E:$E,MATCH($C163,POA_GC_2025!$A:$A,0)))</f>
        <v/>
      </c>
      <c r="P163" s="215" t="str">
        <f>IF($C163="","",INDEX(POA_GC_2025!$F:$F,MATCH($C163,POA_GC_2025!$A:$A,0)))</f>
        <v/>
      </c>
      <c r="Q163" s="215" t="str">
        <f>IF($C163="","",INDEX(POA_GC_2025!$G:$G,MATCH($C163,POA_GC_2025!$A:$A,0)))</f>
        <v/>
      </c>
      <c r="R163" s="215" t="str">
        <f t="shared" si="16"/>
        <v/>
      </c>
      <c r="S163" s="215" t="str">
        <f>IF($C163="","",INDEX(POA_GC_2025!$H:$H,MATCH($C163,POA_GC_2025!$A:$A,0)))</f>
        <v/>
      </c>
      <c r="T163" s="215" t="str">
        <f>IF($C163="","",INDEX(POA_GC_2025!$I:$I,MATCH($C163,POA_GC_2025!$A:$A,0)))</f>
        <v/>
      </c>
      <c r="U163" s="215" t="str">
        <f>IF($C163="","",INDEX(POA_GC_2025!$J:$J,MATCH($C163,POA_GC_2025!$A:$A,0)))</f>
        <v/>
      </c>
      <c r="V163" s="215" t="str">
        <f>IF($C163="","",INDEX(POA_GC_2025!$K:$K,MATCH($C163,POA_GC_2025!$A:$A,0)))</f>
        <v/>
      </c>
      <c r="W163" s="215" t="str">
        <f>IF($C163="","",INDEX(POA_GC_2025!$L:$L,MATCH($C163,POA_GC_2025!$A:$A,0)))</f>
        <v/>
      </c>
      <c r="X163" s="223" t="str">
        <f>IF($C163="","",INDEX(POA_GC_2025!$AA:$AA,MATCH($C163,POA_GC_2025!$A:$A,0)))</f>
        <v/>
      </c>
      <c r="Y163" s="223" t="str">
        <f>IF($C163="","",INDEX(POA_GC_2025!$BD:$BD,MATCH($C163,POA_GC_2025!$A:$A,0)))</f>
        <v/>
      </c>
      <c r="Z163" s="226"/>
      <c r="AA163" s="226"/>
      <c r="AB163" s="227"/>
      <c r="AC163" s="226"/>
      <c r="AD163" s="226"/>
      <c r="AE163" s="226"/>
      <c r="AF163" s="226"/>
      <c r="AG163" s="232" t="str">
        <f>IF($C163="","",INDEX(POA_GC_2025!$FF:$FF,MATCH($C163,POA_GC_2025!$A:$A,0)))</f>
        <v/>
      </c>
      <c r="AH163" s="213" t="str">
        <f>IF($C163="","",INDEX(POA_GC_2025!$Q:$Q,MATCH($C163,POA_GC_2025!$A:$A,0)))</f>
        <v/>
      </c>
      <c r="AI163" s="216"/>
      <c r="AJ163" s="213" t="str">
        <f>IF($C163="","",INDEX(POA_GC_2025!$B:$B,MATCH($C163,POA_GC_2025!$A:$A,0)))</f>
        <v/>
      </c>
      <c r="AK163" s="120"/>
      <c r="AL163" s="120"/>
      <c r="AM163" s="233">
        <f t="shared" si="15"/>
        <v>0</v>
      </c>
      <c r="AN163" s="120"/>
      <c r="AO163" s="120"/>
    </row>
    <row r="164" spans="1:41" s="85" customFormat="1" ht="12.95" customHeight="1">
      <c r="A164" s="206">
        <v>169</v>
      </c>
      <c r="B164" s="206"/>
      <c r="C164" s="188"/>
      <c r="D164" s="245"/>
      <c r="E164" s="246"/>
      <c r="F164" s="245"/>
      <c r="G164" s="246"/>
      <c r="H164" s="247"/>
      <c r="I164" s="245"/>
      <c r="J164" s="213" t="str">
        <f>IF($C164="","",INDEX(POA_GC_2025!$O:$O,MATCH($C164,POA_GC_2025!$A:$A,0)))</f>
        <v/>
      </c>
      <c r="K164" s="214" t="str">
        <f>IF($C164="","",INDEX(POA_GC_2025!$V:$V,MATCH($C164,POA_GC_2025!A:A,0)))</f>
        <v/>
      </c>
      <c r="L164" s="214" t="str">
        <f>IF($C164="","",INDEX(POA_GC_2025!W:W,MATCH($C164,POA_GC_2025!$A:$A,0)))</f>
        <v/>
      </c>
      <c r="M164" s="215" t="str">
        <f>IF($C164="","",INDEX(POA_GC_2025!C:C,MATCH($C164,POA_GC_2025!$A:$A,0)))</f>
        <v/>
      </c>
      <c r="N164" s="215" t="str">
        <f>IF($C164="","",INDEX(POA_GC_2025!$D:$D,MATCH($C164,POA_GC_2025!$A:$A,0)))</f>
        <v/>
      </c>
      <c r="O164" s="215" t="str">
        <f>IF($C164="","",INDEX(POA_GC_2025!$E:$E,MATCH($C164,POA_GC_2025!$A:$A,0)))</f>
        <v/>
      </c>
      <c r="P164" s="215" t="str">
        <f>IF($C164="","",INDEX(POA_GC_2025!$F:$F,MATCH($C164,POA_GC_2025!$A:$A,0)))</f>
        <v/>
      </c>
      <c r="Q164" s="215" t="str">
        <f>IF($C164="","",INDEX(POA_GC_2025!$G:$G,MATCH($C164,POA_GC_2025!$A:$A,0)))</f>
        <v/>
      </c>
      <c r="R164" s="215" t="str">
        <f t="shared" si="16"/>
        <v/>
      </c>
      <c r="S164" s="215" t="str">
        <f>IF($C164="","",INDEX(POA_GC_2025!$H:$H,MATCH($C164,POA_GC_2025!$A:$A,0)))</f>
        <v/>
      </c>
      <c r="T164" s="215" t="str">
        <f>IF($C164="","",INDEX(POA_GC_2025!$I:$I,MATCH($C164,POA_GC_2025!$A:$A,0)))</f>
        <v/>
      </c>
      <c r="U164" s="215" t="str">
        <f>IF($C164="","",INDEX(POA_GC_2025!$J:$J,MATCH($C164,POA_GC_2025!$A:$A,0)))</f>
        <v/>
      </c>
      <c r="V164" s="215" t="str">
        <f>IF($C164="","",INDEX(POA_GC_2025!$K:$K,MATCH($C164,POA_GC_2025!$A:$A,0)))</f>
        <v/>
      </c>
      <c r="W164" s="215" t="str">
        <f>IF($C164="","",INDEX(POA_GC_2025!$L:$L,MATCH($C164,POA_GC_2025!$A:$A,0)))</f>
        <v/>
      </c>
      <c r="X164" s="223" t="str">
        <f>IF($C164="","",INDEX(POA_GC_2025!$AA:$AA,MATCH($C164,POA_GC_2025!$A:$A,0)))</f>
        <v/>
      </c>
      <c r="Y164" s="223" t="str">
        <f>IF($C164="","",INDEX(POA_GC_2025!$BD:$BD,MATCH($C164,POA_GC_2025!$A:$A,0)))</f>
        <v/>
      </c>
      <c r="Z164" s="226"/>
      <c r="AA164" s="226"/>
      <c r="AB164" s="227"/>
      <c r="AC164" s="226"/>
      <c r="AD164" s="226"/>
      <c r="AE164" s="226"/>
      <c r="AF164" s="226"/>
      <c r="AG164" s="232" t="str">
        <f>IF($C164="","",INDEX(POA_GC_2025!$FF:$FF,MATCH($C164,POA_GC_2025!$A:$A,0)))</f>
        <v/>
      </c>
      <c r="AH164" s="213" t="str">
        <f>IF($C164="","",INDEX(POA_GC_2025!$Q:$Q,MATCH($C164,POA_GC_2025!$A:$A,0)))</f>
        <v/>
      </c>
      <c r="AI164" s="216"/>
      <c r="AJ164" s="213" t="str">
        <f>IF($C164="","",INDEX(POA_GC_2025!$B:$B,MATCH($C164,POA_GC_2025!$A:$A,0)))</f>
        <v/>
      </c>
      <c r="AK164" s="120"/>
      <c r="AL164" s="120"/>
      <c r="AM164" s="233">
        <f t="shared" si="15"/>
        <v>0</v>
      </c>
      <c r="AN164" s="260"/>
      <c r="AO164" s="120"/>
    </row>
    <row r="165" spans="1:41" s="85" customFormat="1" ht="12.95" customHeight="1">
      <c r="A165" s="206">
        <v>170</v>
      </c>
      <c r="B165" s="206"/>
      <c r="C165" s="188"/>
      <c r="D165" s="245"/>
      <c r="E165" s="246"/>
      <c r="F165" s="245"/>
      <c r="G165" s="246"/>
      <c r="H165" s="247"/>
      <c r="I165" s="245"/>
      <c r="J165" s="213" t="str">
        <f>IF($C165="","",INDEX(POA_GC_2025!$O:$O,MATCH($C165,POA_GC_2025!$A:$A,0)))</f>
        <v/>
      </c>
      <c r="K165" s="214" t="str">
        <f>IF($C165="","",INDEX(POA_GC_2025!$V:$V,MATCH($C165,POA_GC_2025!A:A,0)))</f>
        <v/>
      </c>
      <c r="L165" s="214" t="str">
        <f>IF($C165="","",INDEX(POA_GC_2025!W:W,MATCH($C165,POA_GC_2025!$A:$A,0)))</f>
        <v/>
      </c>
      <c r="M165" s="215" t="str">
        <f>IF($C165="","",INDEX(POA_GC_2025!C:C,MATCH($C165,POA_GC_2025!$A:$A,0)))</f>
        <v/>
      </c>
      <c r="N165" s="215" t="str">
        <f>IF($C165="","",INDEX(POA_GC_2025!$D:$D,MATCH($C165,POA_GC_2025!$A:$A,0)))</f>
        <v/>
      </c>
      <c r="O165" s="215" t="str">
        <f>IF($C165="","",INDEX(POA_GC_2025!$E:$E,MATCH($C165,POA_GC_2025!$A:$A,0)))</f>
        <v/>
      </c>
      <c r="P165" s="215" t="str">
        <f>IF($C165="","",INDEX(POA_GC_2025!$F:$F,MATCH($C165,POA_GC_2025!$A:$A,0)))</f>
        <v/>
      </c>
      <c r="Q165" s="215" t="str">
        <f>IF($C165="","",INDEX(POA_GC_2025!$G:$G,MATCH($C165,POA_GC_2025!$A:$A,0)))</f>
        <v/>
      </c>
      <c r="R165" s="215" t="str">
        <f t="shared" si="16"/>
        <v/>
      </c>
      <c r="S165" s="215" t="str">
        <f>IF($C165="","",INDEX(POA_GC_2025!$H:$H,MATCH($C165,POA_GC_2025!$A:$A,0)))</f>
        <v/>
      </c>
      <c r="T165" s="215" t="str">
        <f>IF($C165="","",INDEX(POA_GC_2025!$I:$I,MATCH($C165,POA_GC_2025!$A:$A,0)))</f>
        <v/>
      </c>
      <c r="U165" s="215" t="str">
        <f>IF($C165="","",INDEX(POA_GC_2025!$J:$J,MATCH($C165,POA_GC_2025!$A:$A,0)))</f>
        <v/>
      </c>
      <c r="V165" s="215" t="str">
        <f>IF($C165="","",INDEX(POA_GC_2025!$K:$K,MATCH($C165,POA_GC_2025!$A:$A,0)))</f>
        <v/>
      </c>
      <c r="W165" s="215" t="str">
        <f>IF($C165="","",INDEX(POA_GC_2025!$L:$L,MATCH($C165,POA_GC_2025!$A:$A,0)))</f>
        <v/>
      </c>
      <c r="X165" s="223" t="str">
        <f>IF($C165="","",INDEX(POA_GC_2025!$AA:$AA,MATCH($C165,POA_GC_2025!$A:$A,0)))</f>
        <v/>
      </c>
      <c r="Y165" s="223" t="str">
        <f>IF($C165="","",INDEX(POA_GC_2025!$BD:$BD,MATCH($C165,POA_GC_2025!$A:$A,0)))</f>
        <v/>
      </c>
      <c r="Z165" s="226"/>
      <c r="AA165" s="226"/>
      <c r="AB165" s="227"/>
      <c r="AC165" s="226"/>
      <c r="AD165" s="226"/>
      <c r="AE165" s="226"/>
      <c r="AF165" s="226"/>
      <c r="AG165" s="232" t="str">
        <f>IF($C165="","",INDEX(POA_GC_2025!$FF:$FF,MATCH($C165,POA_GC_2025!$A:$A,0)))</f>
        <v/>
      </c>
      <c r="AH165" s="213" t="str">
        <f>IF($C165="","",INDEX(POA_GC_2025!$Q:$Q,MATCH($C165,POA_GC_2025!$A:$A,0)))</f>
        <v/>
      </c>
      <c r="AI165" s="216"/>
      <c r="AJ165" s="213" t="str">
        <f>IF($C165="","",INDEX(POA_GC_2025!$B:$B,MATCH($C165,POA_GC_2025!$A:$A,0)))</f>
        <v/>
      </c>
      <c r="AK165" s="120"/>
      <c r="AL165" s="120"/>
      <c r="AM165" s="233">
        <f t="shared" si="15"/>
        <v>0</v>
      </c>
      <c r="AN165" s="120"/>
      <c r="AO165" s="120"/>
    </row>
    <row r="166" spans="1:41" s="85" customFormat="1" ht="12.95" customHeight="1">
      <c r="A166" s="206">
        <v>171</v>
      </c>
      <c r="B166" s="206"/>
      <c r="C166" s="188"/>
      <c r="D166" s="245"/>
      <c r="E166" s="246"/>
      <c r="F166" s="245"/>
      <c r="G166" s="246"/>
      <c r="H166" s="247"/>
      <c r="I166" s="252"/>
      <c r="J166" s="213" t="str">
        <f>IF($C166="","",INDEX(POA_GC_2025!$O:$O,MATCH($C166,POA_GC_2025!$A:$A,0)))</f>
        <v/>
      </c>
      <c r="K166" s="214" t="str">
        <f>IF($C166="","",INDEX(POA_GC_2025!$V:$V,MATCH($C166,POA_GC_2025!A:A,0)))</f>
        <v/>
      </c>
      <c r="L166" s="214" t="str">
        <f>IF($C166="","",INDEX(POA_GC_2025!W:W,MATCH($C166,POA_GC_2025!$A:$A,0)))</f>
        <v/>
      </c>
      <c r="M166" s="215" t="str">
        <f>IF($C166="","",INDEX(POA_GC_2025!C:C,MATCH($C166,POA_GC_2025!$A:$A,0)))</f>
        <v/>
      </c>
      <c r="N166" s="215" t="str">
        <f>IF($C166="","",INDEX(POA_GC_2025!$D:$D,MATCH($C166,POA_GC_2025!$A:$A,0)))</f>
        <v/>
      </c>
      <c r="O166" s="215" t="str">
        <f>IF($C166="","",INDEX(POA_GC_2025!$E:$E,MATCH($C166,POA_GC_2025!$A:$A,0)))</f>
        <v/>
      </c>
      <c r="P166" s="215" t="str">
        <f>IF($C166="","",INDEX(POA_GC_2025!$F:$F,MATCH($C166,POA_GC_2025!$A:$A,0)))</f>
        <v/>
      </c>
      <c r="Q166" s="215" t="str">
        <f>IF($C166="","",INDEX(POA_GC_2025!$G:$G,MATCH($C166,POA_GC_2025!$A:$A,0)))</f>
        <v/>
      </c>
      <c r="R166" s="215" t="str">
        <f t="shared" si="16"/>
        <v/>
      </c>
      <c r="S166" s="215" t="str">
        <f>IF($C166="","",INDEX(POA_GC_2025!$H:$H,MATCH($C166,POA_GC_2025!$A:$A,0)))</f>
        <v/>
      </c>
      <c r="T166" s="215" t="str">
        <f>IF($C166="","",INDEX(POA_GC_2025!$I:$I,MATCH($C166,POA_GC_2025!$A:$A,0)))</f>
        <v/>
      </c>
      <c r="U166" s="215" t="str">
        <f>IF($C166="","",INDEX(POA_GC_2025!$J:$J,MATCH($C166,POA_GC_2025!$A:$A,0)))</f>
        <v/>
      </c>
      <c r="V166" s="215" t="str">
        <f>IF($C166="","",INDEX(POA_GC_2025!$K:$K,MATCH($C166,POA_GC_2025!$A:$A,0)))</f>
        <v/>
      </c>
      <c r="W166" s="215" t="str">
        <f>IF($C166="","",INDEX(POA_GC_2025!$L:$L,MATCH($C166,POA_GC_2025!$A:$A,0)))</f>
        <v/>
      </c>
      <c r="X166" s="223" t="str">
        <f>IF($C166="","",INDEX(POA_GC_2025!$AA:$AA,MATCH($C166,POA_GC_2025!$A:$A,0)))</f>
        <v/>
      </c>
      <c r="Y166" s="223" t="str">
        <f>IF($C166="","",INDEX(POA_GC_2025!$BD:$BD,MATCH($C166,POA_GC_2025!$A:$A,0)))</f>
        <v/>
      </c>
      <c r="Z166" s="226"/>
      <c r="AA166" s="226"/>
      <c r="AB166" s="227"/>
      <c r="AC166" s="226"/>
      <c r="AD166" s="226"/>
      <c r="AE166" s="226"/>
      <c r="AF166" s="226"/>
      <c r="AG166" s="232" t="str">
        <f>IF($C166="","",INDEX(POA_GC_2025!$FF:$FF,MATCH($C166,POA_GC_2025!$A:$A,0)))</f>
        <v/>
      </c>
      <c r="AH166" s="213" t="str">
        <f>IF($C166="","",INDEX(POA_GC_2025!$Q:$Q,MATCH($C166,POA_GC_2025!$A:$A,0)))</f>
        <v/>
      </c>
      <c r="AI166" s="216"/>
      <c r="AJ166" s="213" t="str">
        <f>IF($C166="","",INDEX(POA_GC_2025!$B:$B,MATCH($C166,POA_GC_2025!$A:$A,0)))</f>
        <v/>
      </c>
      <c r="AK166" s="120"/>
      <c r="AL166" s="120"/>
      <c r="AM166" s="233">
        <f t="shared" si="15"/>
        <v>0</v>
      </c>
      <c r="AN166" s="120"/>
      <c r="AO166" s="120"/>
    </row>
    <row r="167" spans="1:41" s="85" customFormat="1" ht="12.95" customHeight="1">
      <c r="A167" s="206">
        <v>172</v>
      </c>
      <c r="B167" s="206"/>
      <c r="C167" s="188"/>
      <c r="D167" s="245"/>
      <c r="E167" s="246"/>
      <c r="F167" s="245"/>
      <c r="G167" s="246"/>
      <c r="H167" s="247"/>
      <c r="I167" s="252"/>
      <c r="J167" s="213" t="str">
        <f>IF($C167="","",INDEX(POA_GC_2025!$O:$O,MATCH($C167,POA_GC_2025!$A:$A,0)))</f>
        <v/>
      </c>
      <c r="K167" s="214" t="str">
        <f>IF($C167="","",INDEX(POA_GC_2025!$V:$V,MATCH($C167,POA_GC_2025!A:A,0)))</f>
        <v/>
      </c>
      <c r="L167" s="214" t="str">
        <f>IF($C167="","",INDEX(POA_GC_2025!W:W,MATCH($C167,POA_GC_2025!$A:$A,0)))</f>
        <v/>
      </c>
      <c r="M167" s="215" t="str">
        <f>IF($C167="","",INDEX(POA_GC_2025!C:C,MATCH($C167,POA_GC_2025!$A:$A,0)))</f>
        <v/>
      </c>
      <c r="N167" s="215" t="str">
        <f>IF($C167="","",INDEX(POA_GC_2025!$D:$D,MATCH($C167,POA_GC_2025!$A:$A,0)))</f>
        <v/>
      </c>
      <c r="O167" s="215" t="str">
        <f>IF($C167="","",INDEX(POA_GC_2025!$E:$E,MATCH($C167,POA_GC_2025!$A:$A,0)))</f>
        <v/>
      </c>
      <c r="P167" s="215" t="str">
        <f>IF($C167="","",INDEX(POA_GC_2025!$F:$F,MATCH($C167,POA_GC_2025!$A:$A,0)))</f>
        <v/>
      </c>
      <c r="Q167" s="215" t="str">
        <f>IF($C167="","",INDEX(POA_GC_2025!$G:$G,MATCH($C167,POA_GC_2025!$A:$A,0)))</f>
        <v/>
      </c>
      <c r="R167" s="215" t="str">
        <f t="shared" si="16"/>
        <v/>
      </c>
      <c r="S167" s="215" t="str">
        <f>IF($C167="","",INDEX(POA_GC_2025!$H:$H,MATCH($C167,POA_GC_2025!$A:$A,0)))</f>
        <v/>
      </c>
      <c r="T167" s="215" t="str">
        <f>IF($C167="","",INDEX(POA_GC_2025!$I:$I,MATCH($C167,POA_GC_2025!$A:$A,0)))</f>
        <v/>
      </c>
      <c r="U167" s="215" t="str">
        <f>IF($C167="","",INDEX(POA_GC_2025!$J:$J,MATCH($C167,POA_GC_2025!$A:$A,0)))</f>
        <v/>
      </c>
      <c r="V167" s="215" t="str">
        <f>IF($C167="","",INDEX(POA_GC_2025!$K:$K,MATCH($C167,POA_GC_2025!$A:$A,0)))</f>
        <v/>
      </c>
      <c r="W167" s="215" t="str">
        <f>IF($C167="","",INDEX(POA_GC_2025!$L:$L,MATCH($C167,POA_GC_2025!$A:$A,0)))</f>
        <v/>
      </c>
      <c r="X167" s="223" t="str">
        <f>IF($C167="","",INDEX(POA_GC_2025!$AA:$AA,MATCH($C167,POA_GC_2025!$A:$A,0)))</f>
        <v/>
      </c>
      <c r="Y167" s="223" t="str">
        <f>IF($C167="","",INDEX(POA_GC_2025!$BD:$BD,MATCH($C167,POA_GC_2025!$A:$A,0)))</f>
        <v/>
      </c>
      <c r="Z167" s="226"/>
      <c r="AA167" s="226"/>
      <c r="AB167" s="227"/>
      <c r="AC167" s="226"/>
      <c r="AD167" s="226"/>
      <c r="AE167" s="226"/>
      <c r="AF167" s="226"/>
      <c r="AG167" s="232" t="str">
        <f>IF($C167="","",INDEX(POA_GC_2025!$FF:$FF,MATCH($C167,POA_GC_2025!$A:$A,0)))</f>
        <v/>
      </c>
      <c r="AH167" s="213" t="str">
        <f>IF($C167="","",INDEX(POA_GC_2025!$Q:$Q,MATCH($C167,POA_GC_2025!$A:$A,0)))</f>
        <v/>
      </c>
      <c r="AI167" s="216"/>
      <c r="AJ167" s="213" t="str">
        <f>IF($C167="","",INDEX(POA_GC_2025!$B:$B,MATCH($C167,POA_GC_2025!$A:$A,0)))</f>
        <v/>
      </c>
      <c r="AK167" s="120"/>
      <c r="AL167" s="120"/>
      <c r="AM167" s="233">
        <f t="shared" si="15"/>
        <v>0</v>
      </c>
      <c r="AN167" s="120"/>
      <c r="AO167" s="120"/>
    </row>
    <row r="168" spans="1:41" s="85" customFormat="1" ht="12.95" customHeight="1">
      <c r="A168" s="206">
        <v>173</v>
      </c>
      <c r="B168" s="206"/>
      <c r="C168" s="188"/>
      <c r="D168" s="245"/>
      <c r="E168" s="246"/>
      <c r="F168" s="245"/>
      <c r="G168" s="246"/>
      <c r="H168" s="247"/>
      <c r="I168" s="245"/>
      <c r="J168" s="213" t="str">
        <f>IF($C168="","",INDEX(POA_GC_2025!$O:$O,MATCH($C168,POA_GC_2025!$A:$A,0)))</f>
        <v/>
      </c>
      <c r="K168" s="214" t="str">
        <f>IF($C168="","",INDEX(POA_GC_2025!$V:$V,MATCH($C168,POA_GC_2025!A:A,0)))</f>
        <v/>
      </c>
      <c r="L168" s="214" t="str">
        <f>IF($C168="","",INDEX(POA_GC_2025!W:W,MATCH($C168,POA_GC_2025!$A:$A,0)))</f>
        <v/>
      </c>
      <c r="M168" s="215" t="str">
        <f>IF($C168="","",INDEX(POA_GC_2025!C:C,MATCH($C168,POA_GC_2025!$A:$A,0)))</f>
        <v/>
      </c>
      <c r="N168" s="215" t="str">
        <f>IF($C168="","",INDEX(POA_GC_2025!$D:$D,MATCH($C168,POA_GC_2025!$A:$A,0)))</f>
        <v/>
      </c>
      <c r="O168" s="215" t="str">
        <f>IF($C168="","",INDEX(POA_GC_2025!$E:$E,MATCH($C168,POA_GC_2025!$A:$A,0)))</f>
        <v/>
      </c>
      <c r="P168" s="215" t="str">
        <f>IF($C168="","",INDEX(POA_GC_2025!$F:$F,MATCH($C168,POA_GC_2025!$A:$A,0)))</f>
        <v/>
      </c>
      <c r="Q168" s="215" t="str">
        <f>IF($C168="","",INDEX(POA_GC_2025!$G:$G,MATCH($C168,POA_GC_2025!$A:$A,0)))</f>
        <v/>
      </c>
      <c r="R168" s="215" t="str">
        <f t="shared" si="16"/>
        <v/>
      </c>
      <c r="S168" s="215" t="str">
        <f>IF($C168="","",INDEX(POA_GC_2025!$H:$H,MATCH($C168,POA_GC_2025!$A:$A,0)))</f>
        <v/>
      </c>
      <c r="T168" s="215" t="str">
        <f>IF($C168="","",INDEX(POA_GC_2025!$I:$I,MATCH($C168,POA_GC_2025!$A:$A,0)))</f>
        <v/>
      </c>
      <c r="U168" s="215" t="str">
        <f>IF($C168="","",INDEX(POA_GC_2025!$J:$J,MATCH($C168,POA_GC_2025!$A:$A,0)))</f>
        <v/>
      </c>
      <c r="V168" s="215" t="str">
        <f>IF($C168="","",INDEX(POA_GC_2025!$K:$K,MATCH($C168,POA_GC_2025!$A:$A,0)))</f>
        <v/>
      </c>
      <c r="W168" s="215" t="str">
        <f>IF($C168="","",INDEX(POA_GC_2025!$L:$L,MATCH($C168,POA_GC_2025!$A:$A,0)))</f>
        <v/>
      </c>
      <c r="X168" s="223" t="str">
        <f>IF($C168="","",INDEX(POA_GC_2025!$AA:$AA,MATCH($C168,POA_GC_2025!$A:$A,0)))</f>
        <v/>
      </c>
      <c r="Y168" s="223" t="str">
        <f>IF($C168="","",INDEX(POA_GC_2025!$BD:$BD,MATCH($C168,POA_GC_2025!$A:$A,0)))</f>
        <v/>
      </c>
      <c r="Z168" s="226"/>
      <c r="AA168" s="226"/>
      <c r="AB168" s="227"/>
      <c r="AC168" s="226"/>
      <c r="AD168" s="226"/>
      <c r="AE168" s="226"/>
      <c r="AF168" s="226"/>
      <c r="AG168" s="232" t="str">
        <f>IF($C168="","",INDEX(POA_GC_2025!$FF:$FF,MATCH($C168,POA_GC_2025!$A:$A,0)))</f>
        <v/>
      </c>
      <c r="AH168" s="213" t="str">
        <f>IF($C168="","",INDEX(POA_GC_2025!$Q:$Q,MATCH($C168,POA_GC_2025!$A:$A,0)))</f>
        <v/>
      </c>
      <c r="AI168" s="216"/>
      <c r="AJ168" s="213" t="str">
        <f>IF($C168="","",INDEX(POA_GC_2025!$B:$B,MATCH($C168,POA_GC_2025!$A:$A,0)))</f>
        <v/>
      </c>
      <c r="AK168" s="120"/>
      <c r="AL168" s="120"/>
      <c r="AM168" s="233">
        <f t="shared" si="15"/>
        <v>0</v>
      </c>
      <c r="AN168" s="120"/>
      <c r="AO168" s="120"/>
    </row>
    <row r="169" spans="1:41" s="85" customFormat="1" ht="12.95" customHeight="1">
      <c r="A169" s="206">
        <v>174</v>
      </c>
      <c r="B169" s="206"/>
      <c r="C169" s="188"/>
      <c r="D169" s="252"/>
      <c r="E169" s="246"/>
      <c r="F169" s="252"/>
      <c r="G169" s="246"/>
      <c r="H169" s="247"/>
      <c r="I169" s="245"/>
      <c r="J169" s="213" t="str">
        <f>IF($C169="","",INDEX(POA_GC_2025!$O:$O,MATCH($C169,POA_GC_2025!$A:$A,0)))</f>
        <v/>
      </c>
      <c r="K169" s="214" t="str">
        <f>IF($C169="","",INDEX(POA_GC_2025!$V:$V,MATCH($C169,POA_GC_2025!A:A,0)))</f>
        <v/>
      </c>
      <c r="L169" s="214" t="str">
        <f>IF($C169="","",INDEX(POA_GC_2025!W:W,MATCH($C169,POA_GC_2025!$A:$A,0)))</f>
        <v/>
      </c>
      <c r="M169" s="215" t="str">
        <f>IF($C169="","",INDEX(POA_GC_2025!C:C,MATCH($C169,POA_GC_2025!$A:$A,0)))</f>
        <v/>
      </c>
      <c r="N169" s="215" t="str">
        <f>IF($C169="","",INDEX(POA_GC_2025!$D:$D,MATCH($C169,POA_GC_2025!$A:$A,0)))</f>
        <v/>
      </c>
      <c r="O169" s="215" t="str">
        <f>IF($C169="","",INDEX(POA_GC_2025!$E:$E,MATCH($C169,POA_GC_2025!$A:$A,0)))</f>
        <v/>
      </c>
      <c r="P169" s="215" t="str">
        <f>IF($C169="","",INDEX(POA_GC_2025!$F:$F,MATCH($C169,POA_GC_2025!$A:$A,0)))</f>
        <v/>
      </c>
      <c r="Q169" s="215" t="str">
        <f>IF($C169="","",INDEX(POA_GC_2025!$G:$G,MATCH($C169,POA_GC_2025!$A:$A,0)))</f>
        <v/>
      </c>
      <c r="R169" s="215" t="str">
        <f t="shared" si="16"/>
        <v/>
      </c>
      <c r="S169" s="215" t="str">
        <f>IF($C169="","",INDEX(POA_GC_2025!$H:$H,MATCH($C169,POA_GC_2025!$A:$A,0)))</f>
        <v/>
      </c>
      <c r="T169" s="215" t="str">
        <f>IF($C169="","",INDEX(POA_GC_2025!$I:$I,MATCH($C169,POA_GC_2025!$A:$A,0)))</f>
        <v/>
      </c>
      <c r="U169" s="215" t="str">
        <f>IF($C169="","",INDEX(POA_GC_2025!$J:$J,MATCH($C169,POA_GC_2025!$A:$A,0)))</f>
        <v/>
      </c>
      <c r="V169" s="215" t="str">
        <f>IF($C169="","",INDEX(POA_GC_2025!$K:$K,MATCH($C169,POA_GC_2025!$A:$A,0)))</f>
        <v/>
      </c>
      <c r="W169" s="215" t="str">
        <f>IF($C169="","",INDEX(POA_GC_2025!$L:$L,MATCH($C169,POA_GC_2025!$A:$A,0)))</f>
        <v/>
      </c>
      <c r="X169" s="223" t="str">
        <f>IF($C169="","",INDEX(POA_GC_2025!$AA:$AA,MATCH($C169,POA_GC_2025!$A:$A,0)))</f>
        <v/>
      </c>
      <c r="Y169" s="223" t="str">
        <f>IF($C169="","",INDEX(POA_GC_2025!$BD:$BD,MATCH($C169,POA_GC_2025!$A:$A,0)))</f>
        <v/>
      </c>
      <c r="Z169" s="226"/>
      <c r="AA169" s="226"/>
      <c r="AB169" s="227"/>
      <c r="AC169" s="226"/>
      <c r="AD169" s="226"/>
      <c r="AE169" s="226"/>
      <c r="AF169" s="226"/>
      <c r="AG169" s="232" t="str">
        <f>IF($C169="","",INDEX(POA_GC_2025!$FF:$FF,MATCH($C169,POA_GC_2025!$A:$A,0)))</f>
        <v/>
      </c>
      <c r="AH169" s="213" t="str">
        <f>IF($C169="","",INDEX(POA_GC_2025!$Q:$Q,MATCH($C169,POA_GC_2025!$A:$A,0)))</f>
        <v/>
      </c>
      <c r="AI169" s="216"/>
      <c r="AJ169" s="213" t="str">
        <f>IF($C169="","",INDEX(POA_GC_2025!$B:$B,MATCH($C169,POA_GC_2025!$A:$A,0)))</f>
        <v/>
      </c>
      <c r="AL169" s="120"/>
      <c r="AM169" s="233">
        <f t="shared" si="15"/>
        <v>0</v>
      </c>
      <c r="AN169" s="120"/>
      <c r="AO169" s="120"/>
    </row>
    <row r="170" spans="1:41" s="85" customFormat="1" ht="12.95" customHeight="1">
      <c r="A170" s="206">
        <v>175</v>
      </c>
      <c r="B170" s="206"/>
      <c r="C170" s="188"/>
      <c r="D170" s="245"/>
      <c r="E170" s="246"/>
      <c r="F170" s="245"/>
      <c r="G170" s="246"/>
      <c r="H170" s="247"/>
      <c r="I170" s="252"/>
      <c r="J170" s="213" t="str">
        <f>IF($C170="","",INDEX(POA_GC_2025!$O:$O,MATCH($C170,POA_GC_2025!$A:$A,0)))</f>
        <v/>
      </c>
      <c r="K170" s="214" t="str">
        <f>IF($C170="","",INDEX(POA_GC_2025!$V:$V,MATCH($C170,POA_GC_2025!A:A,0)))</f>
        <v/>
      </c>
      <c r="L170" s="214" t="str">
        <f>IF($C170="","",INDEX(POA_GC_2025!W:W,MATCH($C170,POA_GC_2025!$A:$A,0)))</f>
        <v/>
      </c>
      <c r="M170" s="215" t="str">
        <f>IF($C170="","",INDEX(POA_GC_2025!C:C,MATCH($C170,POA_GC_2025!$A:$A,0)))</f>
        <v/>
      </c>
      <c r="N170" s="215" t="str">
        <f>IF($C170="","",INDEX(POA_GC_2025!$D:$D,MATCH($C170,POA_GC_2025!$A:$A,0)))</f>
        <v/>
      </c>
      <c r="O170" s="215" t="str">
        <f>IF($C170="","",INDEX(POA_GC_2025!$E:$E,MATCH($C170,POA_GC_2025!$A:$A,0)))</f>
        <v/>
      </c>
      <c r="P170" s="215" t="str">
        <f>IF($C170="","",INDEX(POA_GC_2025!$F:$F,MATCH($C170,POA_GC_2025!$A:$A,0)))</f>
        <v/>
      </c>
      <c r="Q170" s="215" t="str">
        <f>IF($C170="","",INDEX(POA_GC_2025!$G:$G,MATCH($C170,POA_GC_2025!$A:$A,0)))</f>
        <v/>
      </c>
      <c r="R170" s="215" t="str">
        <f t="shared" si="16"/>
        <v/>
      </c>
      <c r="S170" s="215" t="str">
        <f>IF($C170="","",INDEX(POA_GC_2025!$H:$H,MATCH($C170,POA_GC_2025!$A:$A,0)))</f>
        <v/>
      </c>
      <c r="T170" s="215" t="str">
        <f>IF($C170="","",INDEX(POA_GC_2025!$I:$I,MATCH($C170,POA_GC_2025!$A:$A,0)))</f>
        <v/>
      </c>
      <c r="U170" s="215" t="str">
        <f>IF($C170="","",INDEX(POA_GC_2025!$J:$J,MATCH($C170,POA_GC_2025!$A:$A,0)))</f>
        <v/>
      </c>
      <c r="V170" s="215" t="str">
        <f>IF($C170="","",INDEX(POA_GC_2025!$K:$K,MATCH($C170,POA_GC_2025!$A:$A,0)))</f>
        <v/>
      </c>
      <c r="W170" s="215" t="str">
        <f>IF($C170="","",INDEX(POA_GC_2025!$L:$L,MATCH($C170,POA_GC_2025!$A:$A,0)))</f>
        <v/>
      </c>
      <c r="X170" s="223" t="str">
        <f>IF($C170="","",INDEX(POA_GC_2025!$AA:$AA,MATCH($C170,POA_GC_2025!$A:$A,0)))</f>
        <v/>
      </c>
      <c r="Y170" s="223" t="str">
        <f>IF($C170="","",INDEX(POA_GC_2025!$BD:$BD,MATCH($C170,POA_GC_2025!$A:$A,0)))</f>
        <v/>
      </c>
      <c r="Z170" s="226"/>
      <c r="AA170" s="226"/>
      <c r="AB170" s="227"/>
      <c r="AC170" s="226"/>
      <c r="AD170" s="226"/>
      <c r="AE170" s="226"/>
      <c r="AF170" s="226"/>
      <c r="AG170" s="232" t="str">
        <f>IF($C170="","",INDEX(POA_GC_2025!$FF:$FF,MATCH($C170,POA_GC_2025!$A:$A,0)))</f>
        <v/>
      </c>
      <c r="AH170" s="213" t="str">
        <f>IF($C170="","",INDEX(POA_GC_2025!$Q:$Q,MATCH($C170,POA_GC_2025!$A:$A,0)))</f>
        <v/>
      </c>
      <c r="AI170" s="216"/>
      <c r="AJ170" s="213" t="str">
        <f>IF($C170="","",INDEX(POA_GC_2025!$B:$B,MATCH($C170,POA_GC_2025!$A:$A,0)))</f>
        <v/>
      </c>
      <c r="AK170" s="120"/>
      <c r="AL170" s="120"/>
      <c r="AM170" s="233">
        <f t="shared" si="15"/>
        <v>0</v>
      </c>
      <c r="AN170" s="120"/>
      <c r="AO170" s="120"/>
    </row>
    <row r="171" spans="1:41" s="85" customFormat="1" ht="12.95" customHeight="1">
      <c r="A171" s="206">
        <v>176</v>
      </c>
      <c r="B171" s="206"/>
      <c r="C171" s="100"/>
      <c r="D171" s="245"/>
      <c r="E171" s="246"/>
      <c r="F171" s="245"/>
      <c r="G171" s="246"/>
      <c r="H171" s="247"/>
      <c r="I171" s="245"/>
      <c r="J171" s="213" t="str">
        <f>IF($C171="","",INDEX(POA_GC_2025!$O:$O,MATCH($C171,POA_GC_2025!$A:$A,0)))</f>
        <v/>
      </c>
      <c r="K171" s="214" t="str">
        <f>IF($C171="","",INDEX(POA_GC_2025!$V:$V,MATCH($C171,POA_GC_2025!A:A,0)))</f>
        <v/>
      </c>
      <c r="L171" s="214" t="str">
        <f>IF($C171="","",INDEX(POA_GC_2025!W:W,MATCH($C171,POA_GC_2025!$A:$A,0)))</f>
        <v/>
      </c>
      <c r="M171" s="215" t="str">
        <f>IF($C171="","",INDEX(POA_GC_2025!C:C,MATCH($C171,POA_GC_2025!$A:$A,0)))</f>
        <v/>
      </c>
      <c r="N171" s="215" t="str">
        <f>IF($C171="","",INDEX(POA_GC_2025!$D:$D,MATCH($C171,POA_GC_2025!$A:$A,0)))</f>
        <v/>
      </c>
      <c r="O171" s="215" t="str">
        <f>IF($C171="","",INDEX(POA_GC_2025!$E:$E,MATCH($C171,POA_GC_2025!$A:$A,0)))</f>
        <v/>
      </c>
      <c r="P171" s="215" t="str">
        <f>IF($C171="","",INDEX(POA_GC_2025!$F:$F,MATCH($C171,POA_GC_2025!$A:$A,0)))</f>
        <v/>
      </c>
      <c r="Q171" s="215" t="str">
        <f>IF($C171="","",INDEX(POA_GC_2025!$G:$G,MATCH($C171,POA_GC_2025!$A:$A,0)))</f>
        <v/>
      </c>
      <c r="R171" s="215" t="str">
        <f t="shared" si="16"/>
        <v/>
      </c>
      <c r="S171" s="215" t="str">
        <f>IF($C171="","",INDEX(POA_GC_2025!$H:$H,MATCH($C171,POA_GC_2025!$A:$A,0)))</f>
        <v/>
      </c>
      <c r="T171" s="215" t="str">
        <f>IF($C171="","",INDEX(POA_GC_2025!$I:$I,MATCH($C171,POA_GC_2025!$A:$A,0)))</f>
        <v/>
      </c>
      <c r="U171" s="215" t="str">
        <f>IF($C171="","",INDEX(POA_GC_2025!$J:$J,MATCH($C171,POA_GC_2025!$A:$A,0)))</f>
        <v/>
      </c>
      <c r="V171" s="215" t="str">
        <f>IF($C171="","",INDEX(POA_GC_2025!$K:$K,MATCH($C171,POA_GC_2025!$A:$A,0)))</f>
        <v/>
      </c>
      <c r="W171" s="215" t="str">
        <f>IF($C171="","",INDEX(POA_GC_2025!$L:$L,MATCH($C171,POA_GC_2025!$A:$A,0)))</f>
        <v/>
      </c>
      <c r="X171" s="223" t="str">
        <f>IF($C171="","",INDEX(POA_GC_2025!$AA:$AA,MATCH($C171,POA_GC_2025!$A:$A,0)))</f>
        <v/>
      </c>
      <c r="Y171" s="223" t="str">
        <f>IF($C171="","",INDEX(POA_GC_2025!$BD:$BD,MATCH($C171,POA_GC_2025!$A:$A,0)))</f>
        <v/>
      </c>
      <c r="Z171" s="226"/>
      <c r="AA171" s="226"/>
      <c r="AB171" s="227"/>
      <c r="AC171" s="226"/>
      <c r="AD171" s="226"/>
      <c r="AE171" s="226"/>
      <c r="AF171" s="226"/>
      <c r="AG171" s="232" t="str">
        <f>IF($C171="","",INDEX(POA_GC_2025!$FF:$FF,MATCH($C171,POA_GC_2025!$A:$A,0)))</f>
        <v/>
      </c>
      <c r="AH171" s="213" t="str">
        <f>IF($C171="","",INDEX(POA_GC_2025!$Q:$Q,MATCH($C171,POA_GC_2025!$A:$A,0)))</f>
        <v/>
      </c>
      <c r="AI171" s="216"/>
      <c r="AJ171" s="213" t="str">
        <f>IF($C171="","",INDEX(POA_GC_2025!$B:$B,MATCH($C171,POA_GC_2025!$A:$A,0)))</f>
        <v/>
      </c>
      <c r="AK171" s="120"/>
      <c r="AL171" s="120"/>
      <c r="AM171" s="233">
        <f t="shared" si="15"/>
        <v>0</v>
      </c>
      <c r="AN171" s="120"/>
      <c r="AO171" s="120"/>
    </row>
    <row r="172" spans="1:41" s="85" customFormat="1" ht="12.95" customHeight="1">
      <c r="A172" s="206">
        <v>177</v>
      </c>
      <c r="B172" s="206"/>
      <c r="C172" s="188"/>
      <c r="D172" s="252"/>
      <c r="E172" s="246"/>
      <c r="F172" s="252"/>
      <c r="G172" s="246"/>
      <c r="H172" s="247"/>
      <c r="I172" s="245"/>
      <c r="J172" s="213" t="str">
        <f>IF($C172="","",INDEX(POA_GC_2025!$O:$O,MATCH($C172,POA_GC_2025!$A:$A,0)))</f>
        <v/>
      </c>
      <c r="K172" s="214" t="str">
        <f>IF($C172="","",INDEX(POA_GC_2025!$V:$V,MATCH($C172,POA_GC_2025!A:A,0)))</f>
        <v/>
      </c>
      <c r="L172" s="214" t="str">
        <f>IF($C172="","",INDEX(POA_GC_2025!W:W,MATCH($C172,POA_GC_2025!$A:$A,0)))</f>
        <v/>
      </c>
      <c r="M172" s="215" t="str">
        <f>IF($C172="","",INDEX(POA_GC_2025!C:C,MATCH($C172,POA_GC_2025!$A:$A,0)))</f>
        <v/>
      </c>
      <c r="N172" s="215" t="str">
        <f>IF($C172="","",INDEX(POA_GC_2025!$D:$D,MATCH($C172,POA_GC_2025!$A:$A,0)))</f>
        <v/>
      </c>
      <c r="O172" s="215" t="str">
        <f>IF($C172="","",INDEX(POA_GC_2025!$E:$E,MATCH($C172,POA_GC_2025!$A:$A,0)))</f>
        <v/>
      </c>
      <c r="P172" s="215" t="str">
        <f>IF($C172="","",INDEX(POA_GC_2025!$F:$F,MATCH($C172,POA_GC_2025!$A:$A,0)))</f>
        <v/>
      </c>
      <c r="Q172" s="215" t="str">
        <f>IF($C172="","",INDEX(POA_GC_2025!$G:$G,MATCH($C172,POA_GC_2025!$A:$A,0)))</f>
        <v/>
      </c>
      <c r="R172" s="215" t="str">
        <f t="shared" si="16"/>
        <v/>
      </c>
      <c r="S172" s="215" t="str">
        <f>IF($C172="","",INDEX(POA_GC_2025!$H:$H,MATCH($C172,POA_GC_2025!$A:$A,0)))</f>
        <v/>
      </c>
      <c r="T172" s="215" t="str">
        <f>IF($C172="","",INDEX(POA_GC_2025!$I:$I,MATCH($C172,POA_GC_2025!$A:$A,0)))</f>
        <v/>
      </c>
      <c r="U172" s="215" t="str">
        <f>IF($C172="","",INDEX(POA_GC_2025!$J:$J,MATCH($C172,POA_GC_2025!$A:$A,0)))</f>
        <v/>
      </c>
      <c r="V172" s="215" t="str">
        <f>IF($C172="","",INDEX(POA_GC_2025!$K:$K,MATCH($C172,POA_GC_2025!$A:$A,0)))</f>
        <v/>
      </c>
      <c r="W172" s="215" t="str">
        <f>IF($C172="","",INDEX(POA_GC_2025!$L:$L,MATCH($C172,POA_GC_2025!$A:$A,0)))</f>
        <v/>
      </c>
      <c r="X172" s="223" t="str">
        <f>IF($C172="","",INDEX(POA_GC_2025!$AA:$AA,MATCH($C172,POA_GC_2025!$A:$A,0)))</f>
        <v/>
      </c>
      <c r="Y172" s="223" t="str">
        <f>IF($C172="","",INDEX(POA_GC_2025!$BD:$BD,MATCH($C172,POA_GC_2025!$A:$A,0)))</f>
        <v/>
      </c>
      <c r="Z172" s="226"/>
      <c r="AA172" s="226"/>
      <c r="AB172" s="227"/>
      <c r="AC172" s="226"/>
      <c r="AD172" s="226"/>
      <c r="AE172" s="226"/>
      <c r="AF172" s="226"/>
      <c r="AG172" s="232" t="str">
        <f>IF($C172="","",INDEX(POA_GC_2025!$FF:$FF,MATCH($C172,POA_GC_2025!$A:$A,0)))</f>
        <v/>
      </c>
      <c r="AH172" s="213" t="str">
        <f>IF($C172="","",INDEX(POA_GC_2025!$Q:$Q,MATCH($C172,POA_GC_2025!$A:$A,0)))</f>
        <v/>
      </c>
      <c r="AI172" s="216"/>
      <c r="AJ172" s="213" t="str">
        <f>IF($C172="","",INDEX(POA_GC_2025!$B:$B,MATCH($C172,POA_GC_2025!$A:$A,0)))</f>
        <v/>
      </c>
      <c r="AK172" s="120"/>
      <c r="AL172" s="120"/>
      <c r="AM172" s="233">
        <f t="shared" si="15"/>
        <v>0</v>
      </c>
      <c r="AN172" s="120"/>
      <c r="AO172" s="120"/>
    </row>
    <row r="173" spans="1:41" s="85" customFormat="1" ht="12.95" customHeight="1">
      <c r="A173" s="206">
        <v>178</v>
      </c>
      <c r="B173" s="206"/>
      <c r="C173" s="188"/>
      <c r="D173" s="252"/>
      <c r="E173" s="246"/>
      <c r="F173" s="252"/>
      <c r="G173" s="246"/>
      <c r="H173" s="247"/>
      <c r="I173" s="245"/>
      <c r="J173" s="213" t="str">
        <f>IF($C173="","",INDEX(POA_GC_2025!$O:$O,MATCH($C173,POA_GC_2025!$A:$A,0)))</f>
        <v/>
      </c>
      <c r="K173" s="214" t="str">
        <f>IF($C173="","",INDEX(POA_GC_2025!$V:$V,MATCH($C173,POA_GC_2025!A:A,0)))</f>
        <v/>
      </c>
      <c r="L173" s="214" t="str">
        <f>IF($C173="","",INDEX(POA_GC_2025!W:W,MATCH($C173,POA_GC_2025!$A:$A,0)))</f>
        <v/>
      </c>
      <c r="M173" s="215" t="str">
        <f>IF($C173="","",INDEX(POA_GC_2025!C:C,MATCH($C173,POA_GC_2025!$A:$A,0)))</f>
        <v/>
      </c>
      <c r="N173" s="215" t="str">
        <f>IF($C173="","",INDEX(POA_GC_2025!$D:$D,MATCH($C173,POA_GC_2025!$A:$A,0)))</f>
        <v/>
      </c>
      <c r="O173" s="215" t="str">
        <f>IF($C173="","",INDEX(POA_GC_2025!$E:$E,MATCH($C173,POA_GC_2025!$A:$A,0)))</f>
        <v/>
      </c>
      <c r="P173" s="215" t="str">
        <f>IF($C173="","",INDEX(POA_GC_2025!$F:$F,MATCH($C173,POA_GC_2025!$A:$A,0)))</f>
        <v/>
      </c>
      <c r="Q173" s="215" t="str">
        <f>IF($C173="","",INDEX(POA_GC_2025!$G:$G,MATCH($C173,POA_GC_2025!$A:$A,0)))</f>
        <v/>
      </c>
      <c r="R173" s="215" t="str">
        <f t="shared" si="16"/>
        <v/>
      </c>
      <c r="S173" s="215" t="str">
        <f>IF($C173="","",INDEX(POA_GC_2025!$H:$H,MATCH($C173,POA_GC_2025!$A:$A,0)))</f>
        <v/>
      </c>
      <c r="T173" s="215" t="str">
        <f>IF($C173="","",INDEX(POA_GC_2025!$I:$I,MATCH($C173,POA_GC_2025!$A:$A,0)))</f>
        <v/>
      </c>
      <c r="U173" s="215" t="str">
        <f>IF($C173="","",INDEX(POA_GC_2025!$J:$J,MATCH($C173,POA_GC_2025!$A:$A,0)))</f>
        <v/>
      </c>
      <c r="V173" s="215" t="str">
        <f>IF($C173="","",INDEX(POA_GC_2025!$K:$K,MATCH($C173,POA_GC_2025!$A:$A,0)))</f>
        <v/>
      </c>
      <c r="W173" s="215" t="str">
        <f>IF($C173="","",INDEX(POA_GC_2025!$L:$L,MATCH($C173,POA_GC_2025!$A:$A,0)))</f>
        <v/>
      </c>
      <c r="X173" s="223" t="str">
        <f>IF($C173="","",INDEX(POA_GC_2025!$AA:$AA,MATCH($C173,POA_GC_2025!$A:$A,0)))</f>
        <v/>
      </c>
      <c r="Y173" s="223" t="str">
        <f>IF($C173="","",INDEX(POA_GC_2025!$BD:$BD,MATCH($C173,POA_GC_2025!$A:$A,0)))</f>
        <v/>
      </c>
      <c r="Z173" s="226"/>
      <c r="AA173" s="226"/>
      <c r="AB173" s="227"/>
      <c r="AC173" s="226"/>
      <c r="AD173" s="226"/>
      <c r="AE173" s="226"/>
      <c r="AF173" s="226"/>
      <c r="AG173" s="232" t="str">
        <f>IF($C173="","",INDEX(POA_GC_2025!$FF:$FF,MATCH($C173,POA_GC_2025!$A:$A,0)))</f>
        <v/>
      </c>
      <c r="AH173" s="213" t="str">
        <f>IF($C173="","",INDEX(POA_GC_2025!$Q:$Q,MATCH($C173,POA_GC_2025!$A:$A,0)))</f>
        <v/>
      </c>
      <c r="AI173" s="216"/>
      <c r="AJ173" s="213" t="str">
        <f>IF($C173="","",INDEX(POA_GC_2025!$B:$B,MATCH($C173,POA_GC_2025!$A:$A,0)))</f>
        <v/>
      </c>
      <c r="AK173" s="120"/>
      <c r="AL173" s="120"/>
      <c r="AM173" s="233">
        <f t="shared" si="15"/>
        <v>0</v>
      </c>
      <c r="AN173" s="120"/>
      <c r="AO173" s="120"/>
    </row>
    <row r="174" spans="1:41" s="85" customFormat="1" ht="12.95" customHeight="1">
      <c r="A174" s="206">
        <v>179</v>
      </c>
      <c r="B174" s="206"/>
      <c r="C174" s="188"/>
      <c r="D174" s="245"/>
      <c r="E174" s="246"/>
      <c r="F174" s="245"/>
      <c r="G174" s="246"/>
      <c r="H174" s="247"/>
      <c r="I174" s="252"/>
      <c r="J174" s="213" t="str">
        <f>IF($C174="","",INDEX(POA_GC_2025!$O:$O,MATCH($C174,POA_GC_2025!$A:$A,0)))</f>
        <v/>
      </c>
      <c r="K174" s="214" t="str">
        <f>IF($C174="","",INDEX(POA_GC_2025!$V:$V,MATCH($C174,POA_GC_2025!A:A,0)))</f>
        <v/>
      </c>
      <c r="L174" s="214" t="str">
        <f>IF($C174="","",INDEX(POA_GC_2025!W:W,MATCH($C174,POA_GC_2025!$A:$A,0)))</f>
        <v/>
      </c>
      <c r="M174" s="215" t="str">
        <f>IF($C174="","",INDEX(POA_GC_2025!C:C,MATCH($C174,POA_GC_2025!$A:$A,0)))</f>
        <v/>
      </c>
      <c r="N174" s="215" t="str">
        <f>IF($C174="","",INDEX(POA_GC_2025!$D:$D,MATCH($C174,POA_GC_2025!$A:$A,0)))</f>
        <v/>
      </c>
      <c r="O174" s="215" t="str">
        <f>IF($C174="","",INDEX(POA_GC_2025!$E:$E,MATCH($C174,POA_GC_2025!$A:$A,0)))</f>
        <v/>
      </c>
      <c r="P174" s="215" t="str">
        <f>IF($C174="","",INDEX(POA_GC_2025!$F:$F,MATCH($C174,POA_GC_2025!$A:$A,0)))</f>
        <v/>
      </c>
      <c r="Q174" s="215" t="str">
        <f>IF($C174="","",INDEX(POA_GC_2025!$G:$G,MATCH($C174,POA_GC_2025!$A:$A,0)))</f>
        <v/>
      </c>
      <c r="R174" s="215" t="str">
        <f t="shared" si="16"/>
        <v/>
      </c>
      <c r="S174" s="215" t="str">
        <f>IF($C174="","",INDEX(POA_GC_2025!$H:$H,MATCH($C174,POA_GC_2025!$A:$A,0)))</f>
        <v/>
      </c>
      <c r="T174" s="215" t="str">
        <f>IF($C174="","",INDEX(POA_GC_2025!$I:$I,MATCH($C174,POA_GC_2025!$A:$A,0)))</f>
        <v/>
      </c>
      <c r="U174" s="215" t="str">
        <f>IF($C174="","",INDEX(POA_GC_2025!$J:$J,MATCH($C174,POA_GC_2025!$A:$A,0)))</f>
        <v/>
      </c>
      <c r="V174" s="215" t="str">
        <f>IF($C174="","",INDEX(POA_GC_2025!$K:$K,MATCH($C174,POA_GC_2025!$A:$A,0)))</f>
        <v/>
      </c>
      <c r="W174" s="215" t="str">
        <f>IF($C174="","",INDEX(POA_GC_2025!$L:$L,MATCH($C174,POA_GC_2025!$A:$A,0)))</f>
        <v/>
      </c>
      <c r="X174" s="223" t="str">
        <f>IF($C174="","",INDEX(POA_GC_2025!$AA:$AA,MATCH($C174,POA_GC_2025!$A:$A,0)))</f>
        <v/>
      </c>
      <c r="Y174" s="223" t="str">
        <f>IF($C174="","",INDEX(POA_GC_2025!$BD:$BD,MATCH($C174,POA_GC_2025!$A:$A,0)))</f>
        <v/>
      </c>
      <c r="Z174" s="226"/>
      <c r="AA174" s="226"/>
      <c r="AB174" s="227"/>
      <c r="AC174" s="226"/>
      <c r="AD174" s="226"/>
      <c r="AE174" s="226"/>
      <c r="AF174" s="226"/>
      <c r="AG174" s="232" t="str">
        <f>IF($C174="","",INDEX(POA_GC_2025!$FF:$FF,MATCH($C174,POA_GC_2025!$A:$A,0)))</f>
        <v/>
      </c>
      <c r="AH174" s="213" t="str">
        <f>IF($C174="","",INDEX(POA_GC_2025!$Q:$Q,MATCH($C174,POA_GC_2025!$A:$A,0)))</f>
        <v/>
      </c>
      <c r="AI174" s="216"/>
      <c r="AJ174" s="213" t="str">
        <f>IF($C174="","",INDEX(POA_GC_2025!$B:$B,MATCH($C174,POA_GC_2025!$A:$A,0)))</f>
        <v/>
      </c>
      <c r="AK174" s="120"/>
      <c r="AL174" s="120"/>
      <c r="AM174" s="233">
        <f t="shared" si="15"/>
        <v>0</v>
      </c>
      <c r="AN174" s="120"/>
      <c r="AO174" s="120"/>
    </row>
    <row r="175" spans="1:41" s="85" customFormat="1" ht="12.95" customHeight="1">
      <c r="A175" s="206">
        <v>180</v>
      </c>
      <c r="B175" s="206"/>
      <c r="C175" s="188"/>
      <c r="D175" s="245"/>
      <c r="E175" s="246"/>
      <c r="F175" s="245"/>
      <c r="G175" s="246"/>
      <c r="H175" s="247"/>
      <c r="I175" s="245"/>
      <c r="J175" s="213" t="str">
        <f>IF($C175="","",INDEX(POA_GC_2025!$O:$O,MATCH($C175,POA_GC_2025!$A:$A,0)))</f>
        <v/>
      </c>
      <c r="K175" s="214" t="str">
        <f>IF($C175="","",INDEX(POA_GC_2025!$V:$V,MATCH($C175,POA_GC_2025!A:A,0)))</f>
        <v/>
      </c>
      <c r="L175" s="214" t="str">
        <f>IF($C175="","",INDEX(POA_GC_2025!W:W,MATCH($C175,POA_GC_2025!$A:$A,0)))</f>
        <v/>
      </c>
      <c r="M175" s="215" t="str">
        <f>IF($C175="","",INDEX(POA_GC_2025!C:C,MATCH($C175,POA_GC_2025!$A:$A,0)))</f>
        <v/>
      </c>
      <c r="N175" s="215" t="str">
        <f>IF($C175="","",INDEX(POA_GC_2025!$D:$D,MATCH($C175,POA_GC_2025!$A:$A,0)))</f>
        <v/>
      </c>
      <c r="O175" s="215" t="str">
        <f>IF($C175="","",INDEX(POA_GC_2025!$E:$E,MATCH($C175,POA_GC_2025!$A:$A,0)))</f>
        <v/>
      </c>
      <c r="P175" s="215" t="str">
        <f>IF($C175="","",INDEX(POA_GC_2025!$F:$F,MATCH($C175,POA_GC_2025!$A:$A,0)))</f>
        <v/>
      </c>
      <c r="Q175" s="215" t="str">
        <f>IF($C175="","",INDEX(POA_GC_2025!$G:$G,MATCH($C175,POA_GC_2025!$A:$A,0)))</f>
        <v/>
      </c>
      <c r="R175" s="215" t="str">
        <f t="shared" si="16"/>
        <v/>
      </c>
      <c r="S175" s="215" t="str">
        <f>IF($C175="","",INDEX(POA_GC_2025!$H:$H,MATCH($C175,POA_GC_2025!$A:$A,0)))</f>
        <v/>
      </c>
      <c r="T175" s="215" t="str">
        <f>IF($C175="","",INDEX(POA_GC_2025!$I:$I,MATCH($C175,POA_GC_2025!$A:$A,0)))</f>
        <v/>
      </c>
      <c r="U175" s="215" t="str">
        <f>IF($C175="","",INDEX(POA_GC_2025!$J:$J,MATCH($C175,POA_GC_2025!$A:$A,0)))</f>
        <v/>
      </c>
      <c r="V175" s="215" t="str">
        <f>IF($C175="","",INDEX(POA_GC_2025!$K:$K,MATCH($C175,POA_GC_2025!$A:$A,0)))</f>
        <v/>
      </c>
      <c r="W175" s="215" t="str">
        <f>IF($C175="","",INDEX(POA_GC_2025!$L:$L,MATCH($C175,POA_GC_2025!$A:$A,0)))</f>
        <v/>
      </c>
      <c r="X175" s="223" t="str">
        <f>IF($C175="","",INDEX(POA_GC_2025!$AA:$AA,MATCH($C175,POA_GC_2025!$A:$A,0)))</f>
        <v/>
      </c>
      <c r="Y175" s="223" t="str">
        <f>IF($C175="","",INDEX(POA_GC_2025!$BD:$BD,MATCH($C175,POA_GC_2025!$A:$A,0)))</f>
        <v/>
      </c>
      <c r="Z175" s="226"/>
      <c r="AA175" s="226"/>
      <c r="AB175" s="227"/>
      <c r="AC175" s="226"/>
      <c r="AD175" s="226"/>
      <c r="AE175" s="226"/>
      <c r="AF175" s="226"/>
      <c r="AG175" s="232" t="str">
        <f>IF($C175="","",INDEX(POA_GC_2025!$FF:$FF,MATCH($C175,POA_GC_2025!$A:$A,0)))</f>
        <v/>
      </c>
      <c r="AH175" s="213" t="str">
        <f>IF($C175="","",INDEX(POA_GC_2025!$Q:$Q,MATCH($C175,POA_GC_2025!$A:$A,0)))</f>
        <v/>
      </c>
      <c r="AI175" s="216"/>
      <c r="AJ175" s="213" t="str">
        <f>IF($C175="","",INDEX(POA_GC_2025!$B:$B,MATCH($C175,POA_GC_2025!$A:$A,0)))</f>
        <v/>
      </c>
      <c r="AK175" s="120"/>
      <c r="AL175" s="120"/>
      <c r="AM175" s="233">
        <f t="shared" si="15"/>
        <v>0</v>
      </c>
      <c r="AN175" s="120"/>
      <c r="AO175" s="120"/>
    </row>
    <row r="176" spans="1:41" s="85" customFormat="1" ht="12.95" customHeight="1">
      <c r="A176" s="206">
        <v>181</v>
      </c>
      <c r="B176" s="206"/>
      <c r="C176" s="188"/>
      <c r="D176" s="245"/>
      <c r="E176" s="246"/>
      <c r="F176" s="245"/>
      <c r="G176" s="246"/>
      <c r="H176" s="247"/>
      <c r="I176" s="245"/>
      <c r="J176" s="213" t="str">
        <f>IF($C176="","",INDEX(POA_GC_2025!$O:$O,MATCH($C176,POA_GC_2025!$A:$A,0)))</f>
        <v/>
      </c>
      <c r="K176" s="214" t="str">
        <f>IF($C176="","",INDEX(POA_GC_2025!$V:$V,MATCH($C176,POA_GC_2025!A:A,0)))</f>
        <v/>
      </c>
      <c r="L176" s="214" t="str">
        <f>IF($C176="","",INDEX(POA_GC_2025!W:W,MATCH($C176,POA_GC_2025!$A:$A,0)))</f>
        <v/>
      </c>
      <c r="M176" s="215" t="str">
        <f>IF($C176="","",INDEX(POA_GC_2025!C:C,MATCH($C176,POA_GC_2025!$A:$A,0)))</f>
        <v/>
      </c>
      <c r="N176" s="215" t="str">
        <f>IF($C176="","",INDEX(POA_GC_2025!$D:$D,MATCH($C176,POA_GC_2025!$A:$A,0)))</f>
        <v/>
      </c>
      <c r="O176" s="215" t="str">
        <f>IF($C176="","",INDEX(POA_GC_2025!$E:$E,MATCH($C176,POA_GC_2025!$A:$A,0)))</f>
        <v/>
      </c>
      <c r="P176" s="215" t="str">
        <f>IF($C176="","",INDEX(POA_GC_2025!$F:$F,MATCH($C176,POA_GC_2025!$A:$A,0)))</f>
        <v/>
      </c>
      <c r="Q176" s="215" t="str">
        <f>IF($C176="","",INDEX(POA_GC_2025!$G:$G,MATCH($C176,POA_GC_2025!$A:$A,0)))</f>
        <v/>
      </c>
      <c r="R176" s="215" t="str">
        <f t="shared" si="16"/>
        <v/>
      </c>
      <c r="S176" s="215" t="str">
        <f>IF($C176="","",INDEX(POA_GC_2025!$H:$H,MATCH($C176,POA_GC_2025!$A:$A,0)))</f>
        <v/>
      </c>
      <c r="T176" s="215" t="str">
        <f>IF($C176="","",INDEX(POA_GC_2025!$I:$I,MATCH($C176,POA_GC_2025!$A:$A,0)))</f>
        <v/>
      </c>
      <c r="U176" s="215" t="str">
        <f>IF($C176="","",INDEX(POA_GC_2025!$J:$J,MATCH($C176,POA_GC_2025!$A:$A,0)))</f>
        <v/>
      </c>
      <c r="V176" s="215" t="str">
        <f>IF($C176="","",INDEX(POA_GC_2025!$K:$K,MATCH($C176,POA_GC_2025!$A:$A,0)))</f>
        <v/>
      </c>
      <c r="W176" s="215" t="str">
        <f>IF($C176="","",INDEX(POA_GC_2025!$L:$L,MATCH($C176,POA_GC_2025!$A:$A,0)))</f>
        <v/>
      </c>
      <c r="X176" s="223" t="str">
        <f>IF($C176="","",INDEX(POA_GC_2025!$AA:$AA,MATCH($C176,POA_GC_2025!$A:$A,0)))</f>
        <v/>
      </c>
      <c r="Y176" s="223" t="str">
        <f>IF($C176="","",INDEX(POA_GC_2025!$BD:$BD,MATCH($C176,POA_GC_2025!$A:$A,0)))</f>
        <v/>
      </c>
      <c r="Z176" s="226"/>
      <c r="AA176" s="226"/>
      <c r="AB176" s="227"/>
      <c r="AC176" s="226"/>
      <c r="AD176" s="226"/>
      <c r="AE176" s="226"/>
      <c r="AF176" s="226"/>
      <c r="AG176" s="232" t="str">
        <f>IF($C176="","",INDEX(POA_GC_2025!$FF:$FF,MATCH($C176,POA_GC_2025!$A:$A,0)))</f>
        <v/>
      </c>
      <c r="AH176" s="213" t="str">
        <f>IF($C176="","",INDEX(POA_GC_2025!$Q:$Q,MATCH($C176,POA_GC_2025!$A:$A,0)))</f>
        <v/>
      </c>
      <c r="AI176" s="216"/>
      <c r="AJ176" s="213" t="str">
        <f>IF($C176="","",INDEX(POA_GC_2025!$B:$B,MATCH($C176,POA_GC_2025!$A:$A,0)))</f>
        <v/>
      </c>
      <c r="AK176" s="259"/>
      <c r="AL176" s="120"/>
      <c r="AM176" s="233">
        <f t="shared" si="15"/>
        <v>0</v>
      </c>
      <c r="AN176" s="120"/>
      <c r="AO176" s="120"/>
    </row>
    <row r="177" spans="1:41" s="85" customFormat="1" ht="12.95" customHeight="1">
      <c r="A177" s="206">
        <v>182</v>
      </c>
      <c r="B177" s="206"/>
      <c r="C177" s="188"/>
      <c r="D177" s="245"/>
      <c r="E177" s="246"/>
      <c r="F177" s="245"/>
      <c r="G177" s="246"/>
      <c r="H177" s="247"/>
      <c r="I177" s="245"/>
      <c r="J177" s="213" t="str">
        <f>IF($C177="","",INDEX(POA_GC_2025!$O:$O,MATCH($C177,POA_GC_2025!$A:$A,0)))</f>
        <v/>
      </c>
      <c r="K177" s="214" t="str">
        <f>IF($C177="","",INDEX(POA_GC_2025!$V:$V,MATCH($C177,POA_GC_2025!A:A,0)))</f>
        <v/>
      </c>
      <c r="L177" s="214" t="str">
        <f>IF($C177="","",INDEX(POA_GC_2025!W:W,MATCH($C177,POA_GC_2025!$A:$A,0)))</f>
        <v/>
      </c>
      <c r="M177" s="215" t="str">
        <f>IF($C177="","",INDEX(POA_GC_2025!C:C,MATCH($C177,POA_GC_2025!$A:$A,0)))</f>
        <v/>
      </c>
      <c r="N177" s="215" t="str">
        <f>IF($C177="","",INDEX(POA_GC_2025!$D:$D,MATCH($C177,POA_GC_2025!$A:$A,0)))</f>
        <v/>
      </c>
      <c r="O177" s="215" t="str">
        <f>IF($C177="","",INDEX(POA_GC_2025!$E:$E,MATCH($C177,POA_GC_2025!$A:$A,0)))</f>
        <v/>
      </c>
      <c r="P177" s="215" t="str">
        <f>IF($C177="","",INDEX(POA_GC_2025!$F:$F,MATCH($C177,POA_GC_2025!$A:$A,0)))</f>
        <v/>
      </c>
      <c r="Q177" s="215" t="str">
        <f>IF($C177="","",INDEX(POA_GC_2025!$G:$G,MATCH($C177,POA_GC_2025!$A:$A,0)))</f>
        <v/>
      </c>
      <c r="R177" s="215" t="str">
        <f t="shared" si="16"/>
        <v/>
      </c>
      <c r="S177" s="215" t="str">
        <f>IF($C177="","",INDEX(POA_GC_2025!$H:$H,MATCH($C177,POA_GC_2025!$A:$A,0)))</f>
        <v/>
      </c>
      <c r="T177" s="215" t="str">
        <f>IF($C177="","",INDEX(POA_GC_2025!$I:$I,MATCH($C177,POA_GC_2025!$A:$A,0)))</f>
        <v/>
      </c>
      <c r="U177" s="215" t="str">
        <f>IF($C177="","",INDEX(POA_GC_2025!$J:$J,MATCH($C177,POA_GC_2025!$A:$A,0)))</f>
        <v/>
      </c>
      <c r="V177" s="215" t="str">
        <f>IF($C177="","",INDEX(POA_GC_2025!$K:$K,MATCH($C177,POA_GC_2025!$A:$A,0)))</f>
        <v/>
      </c>
      <c r="W177" s="215" t="str">
        <f>IF($C177="","",INDEX(POA_GC_2025!$L:$L,MATCH($C177,POA_GC_2025!$A:$A,0)))</f>
        <v/>
      </c>
      <c r="X177" s="223" t="str">
        <f>IF($C177="","",INDEX(POA_GC_2025!$AA:$AA,MATCH($C177,POA_GC_2025!$A:$A,0)))</f>
        <v/>
      </c>
      <c r="Y177" s="223" t="str">
        <f>IF($C177="","",INDEX(POA_GC_2025!$BD:$BD,MATCH($C177,POA_GC_2025!$A:$A,0)))</f>
        <v/>
      </c>
      <c r="Z177" s="226"/>
      <c r="AA177" s="226"/>
      <c r="AB177" s="227"/>
      <c r="AC177" s="226"/>
      <c r="AD177" s="226"/>
      <c r="AE177" s="226"/>
      <c r="AF177" s="226"/>
      <c r="AG177" s="232" t="str">
        <f>IF($C177="","",INDEX(POA_GC_2025!$FF:$FF,MATCH($C177,POA_GC_2025!$A:$A,0)))</f>
        <v/>
      </c>
      <c r="AH177" s="213" t="str">
        <f>IF($C177="","",INDEX(POA_GC_2025!$Q:$Q,MATCH($C177,POA_GC_2025!$A:$A,0)))</f>
        <v/>
      </c>
      <c r="AI177" s="216"/>
      <c r="AJ177" s="213" t="str">
        <f>IF($C177="","",INDEX(POA_GC_2025!$B:$B,MATCH($C177,POA_GC_2025!$A:$A,0)))</f>
        <v/>
      </c>
      <c r="AK177" s="259"/>
      <c r="AL177" s="120"/>
      <c r="AM177" s="233">
        <f t="shared" si="15"/>
        <v>0</v>
      </c>
      <c r="AN177" s="120"/>
      <c r="AO177" s="120"/>
    </row>
    <row r="178" spans="1:41" s="85" customFormat="1" ht="12.95" customHeight="1">
      <c r="A178" s="206">
        <v>183</v>
      </c>
      <c r="B178" s="206"/>
      <c r="C178" s="188"/>
      <c r="D178" s="245"/>
      <c r="E178" s="246"/>
      <c r="F178" s="245"/>
      <c r="G178" s="246"/>
      <c r="H178" s="247"/>
      <c r="I178" s="245"/>
      <c r="J178" s="213" t="str">
        <f>IF($C178="","",INDEX(POA_GC_2025!$O:$O,MATCH($C178,POA_GC_2025!$A:$A,0)))</f>
        <v/>
      </c>
      <c r="K178" s="214" t="str">
        <f>IF($C178="","",INDEX(POA_GC_2025!$V:$V,MATCH($C178,POA_GC_2025!A:A,0)))</f>
        <v/>
      </c>
      <c r="L178" s="214" t="str">
        <f>IF($C178="","",INDEX(POA_GC_2025!W:W,MATCH($C178,POA_GC_2025!$A:$A,0)))</f>
        <v/>
      </c>
      <c r="M178" s="215" t="str">
        <f>IF($C178="","",INDEX(POA_GC_2025!C:C,MATCH($C178,POA_GC_2025!$A:$A,0)))</f>
        <v/>
      </c>
      <c r="N178" s="215" t="str">
        <f>IF($C178="","",INDEX(POA_GC_2025!$D:$D,MATCH($C178,POA_GC_2025!$A:$A,0)))</f>
        <v/>
      </c>
      <c r="O178" s="215" t="str">
        <f>IF($C178="","",INDEX(POA_GC_2025!$E:$E,MATCH($C178,POA_GC_2025!$A:$A,0)))</f>
        <v/>
      </c>
      <c r="P178" s="215" t="str">
        <f>IF($C178="","",INDEX(POA_GC_2025!$F:$F,MATCH($C178,POA_GC_2025!$A:$A,0)))</f>
        <v/>
      </c>
      <c r="Q178" s="215" t="str">
        <f>IF($C178="","",INDEX(POA_GC_2025!$G:$G,MATCH($C178,POA_GC_2025!$A:$A,0)))</f>
        <v/>
      </c>
      <c r="R178" s="215" t="str">
        <f t="shared" si="16"/>
        <v/>
      </c>
      <c r="S178" s="215" t="str">
        <f>IF($C178="","",INDEX(POA_GC_2025!$H:$H,MATCH($C178,POA_GC_2025!$A:$A,0)))</f>
        <v/>
      </c>
      <c r="T178" s="215" t="str">
        <f>IF($C178="","",INDEX(POA_GC_2025!$I:$I,MATCH($C178,POA_GC_2025!$A:$A,0)))</f>
        <v/>
      </c>
      <c r="U178" s="215" t="str">
        <f>IF($C178="","",INDEX(POA_GC_2025!$J:$J,MATCH($C178,POA_GC_2025!$A:$A,0)))</f>
        <v/>
      </c>
      <c r="V178" s="215" t="str">
        <f>IF($C178="","",INDEX(POA_GC_2025!$K:$K,MATCH($C178,POA_GC_2025!$A:$A,0)))</f>
        <v/>
      </c>
      <c r="W178" s="215" t="str">
        <f>IF($C178="","",INDEX(POA_GC_2025!$L:$L,MATCH($C178,POA_GC_2025!$A:$A,0)))</f>
        <v/>
      </c>
      <c r="X178" s="223" t="str">
        <f>IF($C178="","",INDEX(POA_GC_2025!$AA:$AA,MATCH($C178,POA_GC_2025!$A:$A,0)))</f>
        <v/>
      </c>
      <c r="Y178" s="223" t="str">
        <f>IF($C178="","",INDEX(POA_GC_2025!$BD:$BD,MATCH($C178,POA_GC_2025!$A:$A,0)))</f>
        <v/>
      </c>
      <c r="Z178" s="226"/>
      <c r="AA178" s="226"/>
      <c r="AB178" s="227"/>
      <c r="AC178" s="226"/>
      <c r="AD178" s="226"/>
      <c r="AE178" s="226"/>
      <c r="AF178" s="226"/>
      <c r="AG178" s="232" t="str">
        <f>IF($C178="","",INDEX(POA_GC_2025!$FF:$FF,MATCH($C178,POA_GC_2025!$A:$A,0)))</f>
        <v/>
      </c>
      <c r="AH178" s="213" t="str">
        <f>IF($C178="","",INDEX(POA_GC_2025!$Q:$Q,MATCH($C178,POA_GC_2025!$A:$A,0)))</f>
        <v/>
      </c>
      <c r="AI178" s="216"/>
      <c r="AJ178" s="213" t="str">
        <f>IF($C178="","",INDEX(POA_GC_2025!$B:$B,MATCH($C178,POA_GC_2025!$A:$A,0)))</f>
        <v/>
      </c>
      <c r="AK178" s="259"/>
      <c r="AL178" s="120"/>
      <c r="AM178" s="233">
        <f t="shared" si="15"/>
        <v>0</v>
      </c>
      <c r="AN178" s="120"/>
      <c r="AO178" s="120"/>
    </row>
    <row r="179" spans="1:41" s="85" customFormat="1" ht="12.95" customHeight="1">
      <c r="A179" s="206">
        <v>184</v>
      </c>
      <c r="B179" s="206"/>
      <c r="C179" s="188"/>
      <c r="D179" s="245"/>
      <c r="E179" s="246"/>
      <c r="F179" s="245"/>
      <c r="G179" s="246"/>
      <c r="H179" s="247"/>
      <c r="I179" s="252"/>
      <c r="J179" s="213" t="str">
        <f>IF($C179="","",INDEX(POA_GC_2025!$O:$O,MATCH($C179,POA_GC_2025!$A:$A,0)))</f>
        <v/>
      </c>
      <c r="K179" s="214" t="str">
        <f>IF($C179="","",INDEX(POA_GC_2025!$V:$V,MATCH($C179,POA_GC_2025!A:A,0)))</f>
        <v/>
      </c>
      <c r="L179" s="214" t="str">
        <f>IF($C179="","",INDEX(POA_GC_2025!W:W,MATCH($C179,POA_GC_2025!$A:$A,0)))</f>
        <v/>
      </c>
      <c r="M179" s="215" t="str">
        <f>IF($C179="","",INDEX(POA_GC_2025!C:C,MATCH($C179,POA_GC_2025!$A:$A,0)))</f>
        <v/>
      </c>
      <c r="N179" s="215" t="str">
        <f>IF($C179="","",INDEX(POA_GC_2025!$D:$D,MATCH($C179,POA_GC_2025!$A:$A,0)))</f>
        <v/>
      </c>
      <c r="O179" s="215" t="str">
        <f>IF($C179="","",INDEX(POA_GC_2025!$E:$E,MATCH($C179,POA_GC_2025!$A:$A,0)))</f>
        <v/>
      </c>
      <c r="P179" s="215" t="str">
        <f>IF($C179="","",INDEX(POA_GC_2025!$F:$F,MATCH($C179,POA_GC_2025!$A:$A,0)))</f>
        <v/>
      </c>
      <c r="Q179" s="215" t="str">
        <f>IF($C179="","",INDEX(POA_GC_2025!$G:$G,MATCH($C179,POA_GC_2025!$A:$A,0)))</f>
        <v/>
      </c>
      <c r="R179" s="215" t="str">
        <f t="shared" si="16"/>
        <v/>
      </c>
      <c r="S179" s="215" t="str">
        <f>IF($C179="","",INDEX(POA_GC_2025!$H:$H,MATCH($C179,POA_GC_2025!$A:$A,0)))</f>
        <v/>
      </c>
      <c r="T179" s="215" t="str">
        <f>IF($C179="","",INDEX(POA_GC_2025!$I:$I,MATCH($C179,POA_GC_2025!$A:$A,0)))</f>
        <v/>
      </c>
      <c r="U179" s="215" t="str">
        <f>IF($C179="","",INDEX(POA_GC_2025!$J:$J,MATCH($C179,POA_GC_2025!$A:$A,0)))</f>
        <v/>
      </c>
      <c r="V179" s="215" t="str">
        <f>IF($C179="","",INDEX(POA_GC_2025!$K:$K,MATCH($C179,POA_GC_2025!$A:$A,0)))</f>
        <v/>
      </c>
      <c r="W179" s="215" t="str">
        <f>IF($C179="","",INDEX(POA_GC_2025!$L:$L,MATCH($C179,POA_GC_2025!$A:$A,0)))</f>
        <v/>
      </c>
      <c r="X179" s="223" t="str">
        <f>IF($C179="","",INDEX(POA_GC_2025!$AA:$AA,MATCH($C179,POA_GC_2025!$A:$A,0)))</f>
        <v/>
      </c>
      <c r="Y179" s="223" t="str">
        <f>IF($C179="","",INDEX(POA_GC_2025!$BD:$BD,MATCH($C179,POA_GC_2025!$A:$A,0)))</f>
        <v/>
      </c>
      <c r="Z179" s="226"/>
      <c r="AA179" s="226"/>
      <c r="AB179" s="227"/>
      <c r="AC179" s="226"/>
      <c r="AD179" s="226"/>
      <c r="AE179" s="226"/>
      <c r="AF179" s="226"/>
      <c r="AG179" s="232" t="str">
        <f>IF($C179="","",INDEX(POA_GC_2025!$FF:$FF,MATCH($C179,POA_GC_2025!$A:$A,0)))</f>
        <v/>
      </c>
      <c r="AH179" s="213" t="str">
        <f>IF($C179="","",INDEX(POA_GC_2025!$Q:$Q,MATCH($C179,POA_GC_2025!$A:$A,0)))</f>
        <v/>
      </c>
      <c r="AI179" s="216"/>
      <c r="AJ179" s="213" t="str">
        <f>IF($C179="","",INDEX(POA_GC_2025!$B:$B,MATCH($C179,POA_GC_2025!$A:$A,0)))</f>
        <v/>
      </c>
      <c r="AK179" s="120"/>
      <c r="AL179" s="120"/>
      <c r="AM179" s="233">
        <f t="shared" si="15"/>
        <v>0</v>
      </c>
      <c r="AN179" s="120"/>
      <c r="AO179" s="120"/>
    </row>
    <row r="180" spans="1:41" s="85" customFormat="1" ht="12.95" customHeight="1">
      <c r="A180" s="206">
        <v>185</v>
      </c>
      <c r="B180" s="206"/>
      <c r="C180" s="188"/>
      <c r="D180" s="245"/>
      <c r="E180" s="246"/>
      <c r="F180" s="245"/>
      <c r="G180" s="246"/>
      <c r="H180" s="247"/>
      <c r="I180" s="245"/>
      <c r="J180" s="213" t="str">
        <f>IF($C180="","",INDEX(POA_GC_2025!$O:$O,MATCH($C180,POA_GC_2025!$A:$A,0)))</f>
        <v/>
      </c>
      <c r="K180" s="214" t="str">
        <f>IF($C180="","",INDEX(POA_GC_2025!$V:$V,MATCH($C180,POA_GC_2025!A:A,0)))</f>
        <v/>
      </c>
      <c r="L180" s="214" t="str">
        <f>IF($C180="","",INDEX(POA_GC_2025!W:W,MATCH($C180,POA_GC_2025!$A:$A,0)))</f>
        <v/>
      </c>
      <c r="M180" s="215" t="str">
        <f>IF($C180="","",INDEX(POA_GC_2025!C:C,MATCH($C180,POA_GC_2025!$A:$A,0)))</f>
        <v/>
      </c>
      <c r="N180" s="215" t="str">
        <f>IF($C180="","",INDEX(POA_GC_2025!$D:$D,MATCH($C180,POA_GC_2025!$A:$A,0)))</f>
        <v/>
      </c>
      <c r="O180" s="215" t="str">
        <f>IF($C180="","",INDEX(POA_GC_2025!$E:$E,MATCH($C180,POA_GC_2025!$A:$A,0)))</f>
        <v/>
      </c>
      <c r="P180" s="215" t="str">
        <f>IF($C180="","",INDEX(POA_GC_2025!$F:$F,MATCH($C180,POA_GC_2025!$A:$A,0)))</f>
        <v/>
      </c>
      <c r="Q180" s="215" t="str">
        <f>IF($C180="","",INDEX(POA_GC_2025!$G:$G,MATCH($C180,POA_GC_2025!$A:$A,0)))</f>
        <v/>
      </c>
      <c r="R180" s="215" t="str">
        <f t="shared" si="16"/>
        <v/>
      </c>
      <c r="S180" s="215" t="str">
        <f>IF($C180="","",INDEX(POA_GC_2025!$H:$H,MATCH($C180,POA_GC_2025!$A:$A,0)))</f>
        <v/>
      </c>
      <c r="T180" s="215" t="str">
        <f>IF($C180="","",INDEX(POA_GC_2025!$I:$I,MATCH($C180,POA_GC_2025!$A:$A,0)))</f>
        <v/>
      </c>
      <c r="U180" s="215" t="str">
        <f>IF($C180="","",INDEX(POA_GC_2025!$J:$J,MATCH($C180,POA_GC_2025!$A:$A,0)))</f>
        <v/>
      </c>
      <c r="V180" s="215" t="str">
        <f>IF($C180="","",INDEX(POA_GC_2025!$K:$K,MATCH($C180,POA_GC_2025!$A:$A,0)))</f>
        <v/>
      </c>
      <c r="W180" s="215" t="str">
        <f>IF($C180="","",INDEX(POA_GC_2025!$L:$L,MATCH($C180,POA_GC_2025!$A:$A,0)))</f>
        <v/>
      </c>
      <c r="X180" s="223" t="str">
        <f>IF($C180="","",INDEX(POA_GC_2025!$AA:$AA,MATCH($C180,POA_GC_2025!$A:$A,0)))</f>
        <v/>
      </c>
      <c r="Y180" s="223" t="str">
        <f>IF($C180="","",INDEX(POA_GC_2025!$BD:$BD,MATCH($C180,POA_GC_2025!$A:$A,0)))</f>
        <v/>
      </c>
      <c r="Z180" s="226"/>
      <c r="AA180" s="226"/>
      <c r="AB180" s="227"/>
      <c r="AC180" s="226"/>
      <c r="AD180" s="226"/>
      <c r="AE180" s="226"/>
      <c r="AF180" s="226"/>
      <c r="AG180" s="232" t="str">
        <f>IF($C180="","",INDEX(POA_GC_2025!$FF:$FF,MATCH($C180,POA_GC_2025!$A:$A,0)))</f>
        <v/>
      </c>
      <c r="AH180" s="213" t="str">
        <f>IF($C180="","",INDEX(POA_GC_2025!$Q:$Q,MATCH($C180,POA_GC_2025!$A:$A,0)))</f>
        <v/>
      </c>
      <c r="AI180" s="216"/>
      <c r="AJ180" s="213" t="str">
        <f>IF($C180="","",INDEX(POA_GC_2025!$B:$B,MATCH($C180,POA_GC_2025!$A:$A,0)))</f>
        <v/>
      </c>
      <c r="AK180" s="120"/>
      <c r="AL180" s="120"/>
      <c r="AM180" s="233">
        <f t="shared" si="15"/>
        <v>0</v>
      </c>
      <c r="AN180" s="120"/>
      <c r="AO180" s="120"/>
    </row>
    <row r="181" spans="1:41" s="85" customFormat="1" ht="12.95" customHeight="1">
      <c r="A181" s="206">
        <v>186</v>
      </c>
      <c r="B181" s="206"/>
      <c r="C181" s="188"/>
      <c r="D181" s="245"/>
      <c r="E181" s="246"/>
      <c r="F181" s="245"/>
      <c r="G181" s="246"/>
      <c r="H181" s="247"/>
      <c r="I181" s="245"/>
      <c r="J181" s="213" t="str">
        <f>IF($C181="","",INDEX(POA_GC_2025!$O:$O,MATCH($C181,POA_GC_2025!$A:$A,0)))</f>
        <v/>
      </c>
      <c r="K181" s="214" t="str">
        <f>IF($C181="","",INDEX(POA_GC_2025!$V:$V,MATCH($C181,POA_GC_2025!A:A,0)))</f>
        <v/>
      </c>
      <c r="L181" s="214" t="str">
        <f>IF($C181="","",INDEX(POA_GC_2025!W:W,MATCH($C181,POA_GC_2025!$A:$A,0)))</f>
        <v/>
      </c>
      <c r="M181" s="215" t="str">
        <f>IF($C181="","",INDEX(POA_GC_2025!C:C,MATCH($C181,POA_GC_2025!$A:$A,0)))</f>
        <v/>
      </c>
      <c r="N181" s="215" t="str">
        <f>IF($C181="","",INDEX(POA_GC_2025!$D:$D,MATCH($C181,POA_GC_2025!$A:$A,0)))</f>
        <v/>
      </c>
      <c r="O181" s="215" t="str">
        <f>IF($C181="","",INDEX(POA_GC_2025!$E:$E,MATCH($C181,POA_GC_2025!$A:$A,0)))</f>
        <v/>
      </c>
      <c r="P181" s="215" t="str">
        <f>IF($C181="","",INDEX(POA_GC_2025!$F:$F,MATCH($C181,POA_GC_2025!$A:$A,0)))</f>
        <v/>
      </c>
      <c r="Q181" s="215" t="str">
        <f>IF($C181="","",INDEX(POA_GC_2025!$G:$G,MATCH($C181,POA_GC_2025!$A:$A,0)))</f>
        <v/>
      </c>
      <c r="R181" s="215" t="str">
        <f t="shared" si="16"/>
        <v/>
      </c>
      <c r="S181" s="215" t="str">
        <f>IF($C181="","",INDEX(POA_GC_2025!$H:$H,MATCH($C181,POA_GC_2025!$A:$A,0)))</f>
        <v/>
      </c>
      <c r="T181" s="215" t="str">
        <f>IF($C181="","",INDEX(POA_GC_2025!$I:$I,MATCH($C181,POA_GC_2025!$A:$A,0)))</f>
        <v/>
      </c>
      <c r="U181" s="215" t="str">
        <f>IF($C181="","",INDEX(POA_GC_2025!$J:$J,MATCH($C181,POA_GC_2025!$A:$A,0)))</f>
        <v/>
      </c>
      <c r="V181" s="215" t="str">
        <f>IF($C181="","",INDEX(POA_GC_2025!$K:$K,MATCH($C181,POA_GC_2025!$A:$A,0)))</f>
        <v/>
      </c>
      <c r="W181" s="215" t="str">
        <f>IF($C181="","",INDEX(POA_GC_2025!$L:$L,MATCH($C181,POA_GC_2025!$A:$A,0)))</f>
        <v/>
      </c>
      <c r="X181" s="223" t="str">
        <f>IF($C181="","",INDEX(POA_GC_2025!$AA:$AA,MATCH($C181,POA_GC_2025!$A:$A,0)))</f>
        <v/>
      </c>
      <c r="Y181" s="223" t="str">
        <f>IF($C181="","",INDEX(POA_GC_2025!$BD:$BD,MATCH($C181,POA_GC_2025!$A:$A,0)))</f>
        <v/>
      </c>
      <c r="Z181" s="226"/>
      <c r="AA181" s="226"/>
      <c r="AB181" s="227"/>
      <c r="AC181" s="226"/>
      <c r="AD181" s="226"/>
      <c r="AE181" s="226"/>
      <c r="AF181" s="226"/>
      <c r="AG181" s="232" t="str">
        <f>IF($C181="","",INDEX(POA_GC_2025!$FF:$FF,MATCH($C181,POA_GC_2025!$A:$A,0)))</f>
        <v/>
      </c>
      <c r="AH181" s="213" t="str">
        <f>IF($C181="","",INDEX(POA_GC_2025!$Q:$Q,MATCH($C181,POA_GC_2025!$A:$A,0)))</f>
        <v/>
      </c>
      <c r="AI181" s="216"/>
      <c r="AJ181" s="213" t="str">
        <f>IF($C181="","",INDEX(POA_GC_2025!$B:$B,MATCH($C181,POA_GC_2025!$A:$A,0)))</f>
        <v/>
      </c>
      <c r="AK181" s="120"/>
      <c r="AL181" s="120"/>
      <c r="AM181" s="233">
        <f t="shared" si="15"/>
        <v>0</v>
      </c>
      <c r="AN181" s="120"/>
      <c r="AO181" s="120"/>
    </row>
    <row r="182" spans="1:41" s="85" customFormat="1" ht="12.95" customHeight="1">
      <c r="A182" s="206">
        <v>187</v>
      </c>
      <c r="B182" s="206"/>
      <c r="C182" s="188"/>
      <c r="D182" s="245"/>
      <c r="E182" s="246"/>
      <c r="F182" s="245"/>
      <c r="G182" s="246"/>
      <c r="H182" s="247"/>
      <c r="I182" s="245"/>
      <c r="J182" s="213" t="str">
        <f>IF($C182="","",INDEX(POA_GC_2025!$O:$O,MATCH($C182,POA_GC_2025!$A:$A,0)))</f>
        <v/>
      </c>
      <c r="K182" s="214" t="str">
        <f>IF($C182="","",INDEX(POA_GC_2025!$V:$V,MATCH($C182,POA_GC_2025!A:A,0)))</f>
        <v/>
      </c>
      <c r="L182" s="214" t="str">
        <f>IF($C182="","",INDEX(POA_GC_2025!W:W,MATCH($C182,POA_GC_2025!$A:$A,0)))</f>
        <v/>
      </c>
      <c r="M182" s="215" t="str">
        <f>IF($C182="","",INDEX(POA_GC_2025!C:C,MATCH($C182,POA_GC_2025!$A:$A,0)))</f>
        <v/>
      </c>
      <c r="N182" s="215" t="str">
        <f>IF($C182="","",INDEX(POA_GC_2025!$D:$D,MATCH($C182,POA_GC_2025!$A:$A,0)))</f>
        <v/>
      </c>
      <c r="O182" s="215" t="str">
        <f>IF($C182="","",INDEX(POA_GC_2025!$E:$E,MATCH($C182,POA_GC_2025!$A:$A,0)))</f>
        <v/>
      </c>
      <c r="P182" s="215" t="str">
        <f>IF($C182="","",INDEX(POA_GC_2025!$F:$F,MATCH($C182,POA_GC_2025!$A:$A,0)))</f>
        <v/>
      </c>
      <c r="Q182" s="215" t="str">
        <f>IF($C182="","",INDEX(POA_GC_2025!$G:$G,MATCH($C182,POA_GC_2025!$A:$A,0)))</f>
        <v/>
      </c>
      <c r="R182" s="215" t="str">
        <f t="shared" si="16"/>
        <v/>
      </c>
      <c r="S182" s="215" t="str">
        <f>IF($C182="","",INDEX(POA_GC_2025!$H:$H,MATCH($C182,POA_GC_2025!$A:$A,0)))</f>
        <v/>
      </c>
      <c r="T182" s="215" t="str">
        <f>IF($C182="","",INDEX(POA_GC_2025!$I:$I,MATCH($C182,POA_GC_2025!$A:$A,0)))</f>
        <v/>
      </c>
      <c r="U182" s="215" t="str">
        <f>IF($C182="","",INDEX(POA_GC_2025!$J:$J,MATCH($C182,POA_GC_2025!$A:$A,0)))</f>
        <v/>
      </c>
      <c r="V182" s="215" t="str">
        <f>IF($C182="","",INDEX(POA_GC_2025!$K:$K,MATCH($C182,POA_GC_2025!$A:$A,0)))</f>
        <v/>
      </c>
      <c r="W182" s="215" t="str">
        <f>IF($C182="","",INDEX(POA_GC_2025!$L:$L,MATCH($C182,POA_GC_2025!$A:$A,0)))</f>
        <v/>
      </c>
      <c r="X182" s="223" t="str">
        <f>IF($C182="","",INDEX(POA_GC_2025!$AA:$AA,MATCH($C182,POA_GC_2025!$A:$A,0)))</f>
        <v/>
      </c>
      <c r="Y182" s="223" t="str">
        <f>IF($C182="","",INDEX(POA_GC_2025!$BD:$BD,MATCH($C182,POA_GC_2025!$A:$A,0)))</f>
        <v/>
      </c>
      <c r="Z182" s="226"/>
      <c r="AA182" s="226"/>
      <c r="AB182" s="227"/>
      <c r="AC182" s="226"/>
      <c r="AD182" s="226"/>
      <c r="AE182" s="226"/>
      <c r="AF182" s="226"/>
      <c r="AG182" s="232" t="str">
        <f>IF($C182="","",INDEX(POA_GC_2025!$FF:$FF,MATCH($C182,POA_GC_2025!$A:$A,0)))</f>
        <v/>
      </c>
      <c r="AH182" s="213" t="str">
        <f>IF($C182="","",INDEX(POA_GC_2025!$Q:$Q,MATCH($C182,POA_GC_2025!$A:$A,0)))</f>
        <v/>
      </c>
      <c r="AI182" s="216"/>
      <c r="AJ182" s="213" t="str">
        <f>IF($C182="","",INDEX(POA_GC_2025!$B:$B,MATCH($C182,POA_GC_2025!$A:$A,0)))</f>
        <v/>
      </c>
      <c r="AK182" s="120"/>
      <c r="AL182" s="120"/>
      <c r="AM182" s="233">
        <f t="shared" si="15"/>
        <v>0</v>
      </c>
      <c r="AN182" s="120"/>
      <c r="AO182" s="120"/>
    </row>
    <row r="183" spans="1:41" s="85" customFormat="1" ht="12.95" customHeight="1">
      <c r="A183" s="206">
        <v>188</v>
      </c>
      <c r="B183" s="206"/>
      <c r="C183" s="188"/>
      <c r="D183" s="245"/>
      <c r="E183" s="246"/>
      <c r="F183" s="245"/>
      <c r="G183" s="246"/>
      <c r="H183" s="247"/>
      <c r="I183" s="245"/>
      <c r="J183" s="213" t="str">
        <f>IF($C183="","",INDEX(POA_GC_2025!$O:$O,MATCH($C183,POA_GC_2025!$A:$A,0)))</f>
        <v/>
      </c>
      <c r="K183" s="214" t="str">
        <f>IF($C183="","",INDEX(POA_GC_2025!$V:$V,MATCH($C183,POA_GC_2025!A:A,0)))</f>
        <v/>
      </c>
      <c r="L183" s="214" t="str">
        <f>IF($C183="","",INDEX(POA_GC_2025!W:W,MATCH($C183,POA_GC_2025!$A:$A,0)))</f>
        <v/>
      </c>
      <c r="M183" s="215" t="str">
        <f>IF($C183="","",INDEX(POA_GC_2025!C:C,MATCH($C183,POA_GC_2025!$A:$A,0)))</f>
        <v/>
      </c>
      <c r="N183" s="215" t="str">
        <f>IF($C183="","",INDEX(POA_GC_2025!$D:$D,MATCH($C183,POA_GC_2025!$A:$A,0)))</f>
        <v/>
      </c>
      <c r="O183" s="215" t="str">
        <f>IF($C183="","",INDEX(POA_GC_2025!$E:$E,MATCH($C183,POA_GC_2025!$A:$A,0)))</f>
        <v/>
      </c>
      <c r="P183" s="215" t="str">
        <f>IF($C183="","",INDEX(POA_GC_2025!$F:$F,MATCH($C183,POA_GC_2025!$A:$A,0)))</f>
        <v/>
      </c>
      <c r="Q183" s="215" t="str">
        <f>IF($C183="","",INDEX(POA_GC_2025!$G:$G,MATCH($C183,POA_GC_2025!$A:$A,0)))</f>
        <v/>
      </c>
      <c r="R183" s="215" t="str">
        <f t="shared" si="16"/>
        <v/>
      </c>
      <c r="S183" s="215" t="str">
        <f>IF($C183="","",INDEX(POA_GC_2025!$H:$H,MATCH($C183,POA_GC_2025!$A:$A,0)))</f>
        <v/>
      </c>
      <c r="T183" s="215" t="str">
        <f>IF($C183="","",INDEX(POA_GC_2025!$I:$I,MATCH($C183,POA_GC_2025!$A:$A,0)))</f>
        <v/>
      </c>
      <c r="U183" s="215" t="str">
        <f>IF($C183="","",INDEX(POA_GC_2025!$J:$J,MATCH($C183,POA_GC_2025!$A:$A,0)))</f>
        <v/>
      </c>
      <c r="V183" s="215" t="str">
        <f>IF($C183="","",INDEX(POA_GC_2025!$K:$K,MATCH($C183,POA_GC_2025!$A:$A,0)))</f>
        <v/>
      </c>
      <c r="W183" s="215" t="str">
        <f>IF($C183="","",INDEX(POA_GC_2025!$L:$L,MATCH($C183,POA_GC_2025!$A:$A,0)))</f>
        <v/>
      </c>
      <c r="X183" s="223" t="str">
        <f>IF($C183="","",INDEX(POA_GC_2025!$AA:$AA,MATCH($C183,POA_GC_2025!$A:$A,0)))</f>
        <v/>
      </c>
      <c r="Y183" s="223" t="str">
        <f>IF($C183="","",INDEX(POA_GC_2025!$BD:$BD,MATCH($C183,POA_GC_2025!$A:$A,0)))</f>
        <v/>
      </c>
      <c r="Z183" s="226"/>
      <c r="AA183" s="226"/>
      <c r="AB183" s="227"/>
      <c r="AC183" s="226"/>
      <c r="AD183" s="226"/>
      <c r="AE183" s="226"/>
      <c r="AF183" s="226"/>
      <c r="AG183" s="232" t="str">
        <f>IF($C183="","",INDEX(POA_GC_2025!$FF:$FF,MATCH($C183,POA_GC_2025!$A:$A,0)))</f>
        <v/>
      </c>
      <c r="AH183" s="213" t="str">
        <f>IF($C183="","",INDEX(POA_GC_2025!$Q:$Q,MATCH($C183,POA_GC_2025!$A:$A,0)))</f>
        <v/>
      </c>
      <c r="AI183" s="216"/>
      <c r="AJ183" s="213" t="str">
        <f>IF($C183="","",INDEX(POA_GC_2025!$B:$B,MATCH($C183,POA_GC_2025!$A:$A,0)))</f>
        <v/>
      </c>
      <c r="AK183" s="120"/>
      <c r="AL183" s="120"/>
      <c r="AM183" s="233">
        <f t="shared" si="15"/>
        <v>0</v>
      </c>
      <c r="AN183" s="120"/>
      <c r="AO183" s="120"/>
    </row>
    <row r="184" spans="1:41" s="85" customFormat="1" ht="12.95" customHeight="1">
      <c r="A184" s="206">
        <v>189</v>
      </c>
      <c r="B184" s="206"/>
      <c r="C184" s="188"/>
      <c r="D184" s="245"/>
      <c r="E184" s="246"/>
      <c r="F184" s="245"/>
      <c r="G184" s="246"/>
      <c r="H184" s="247"/>
      <c r="I184" s="252"/>
      <c r="J184" s="213" t="str">
        <f>IF($C184="","",INDEX(POA_GC_2025!$O:$O,MATCH($C184,POA_GC_2025!$A:$A,0)))</f>
        <v/>
      </c>
      <c r="K184" s="214" t="str">
        <f>IF($C184="","",INDEX(POA_GC_2025!$V:$V,MATCH($C184,POA_GC_2025!A:A,0)))</f>
        <v/>
      </c>
      <c r="L184" s="214" t="str">
        <f>IF($C184="","",INDEX(POA_GC_2025!W:W,MATCH($C184,POA_GC_2025!$A:$A,0)))</f>
        <v/>
      </c>
      <c r="M184" s="215" t="str">
        <f>IF($C184="","",INDEX(POA_GC_2025!C:C,MATCH($C184,POA_GC_2025!$A:$A,0)))</f>
        <v/>
      </c>
      <c r="N184" s="215" t="str">
        <f>IF($C184="","",INDEX(POA_GC_2025!$D:$D,MATCH($C184,POA_GC_2025!$A:$A,0)))</f>
        <v/>
      </c>
      <c r="O184" s="215" t="str">
        <f>IF($C184="","",INDEX(POA_GC_2025!$E:$E,MATCH($C184,POA_GC_2025!$A:$A,0)))</f>
        <v/>
      </c>
      <c r="P184" s="215" t="str">
        <f>IF($C184="","",INDEX(POA_GC_2025!$F:$F,MATCH($C184,POA_GC_2025!$A:$A,0)))</f>
        <v/>
      </c>
      <c r="Q184" s="215" t="str">
        <f>IF($C184="","",INDEX(POA_GC_2025!$G:$G,MATCH($C184,POA_GC_2025!$A:$A,0)))</f>
        <v/>
      </c>
      <c r="R184" s="215" t="str">
        <f t="shared" si="16"/>
        <v/>
      </c>
      <c r="S184" s="215" t="str">
        <f>IF($C184="","",INDEX(POA_GC_2025!$H:$H,MATCH($C184,POA_GC_2025!$A:$A,0)))</f>
        <v/>
      </c>
      <c r="T184" s="215" t="str">
        <f>IF($C184="","",INDEX(POA_GC_2025!$I:$I,MATCH($C184,POA_GC_2025!$A:$A,0)))</f>
        <v/>
      </c>
      <c r="U184" s="215" t="str">
        <f>IF($C184="","",INDEX(POA_GC_2025!$J:$J,MATCH($C184,POA_GC_2025!$A:$A,0)))</f>
        <v/>
      </c>
      <c r="V184" s="215" t="str">
        <f>IF($C184="","",INDEX(POA_GC_2025!$K:$K,MATCH($C184,POA_GC_2025!$A:$A,0)))</f>
        <v/>
      </c>
      <c r="W184" s="215" t="str">
        <f>IF($C184="","",INDEX(POA_GC_2025!$L:$L,MATCH($C184,POA_GC_2025!$A:$A,0)))</f>
        <v/>
      </c>
      <c r="X184" s="223" t="str">
        <f>IF($C184="","",INDEX(POA_GC_2025!$AA:$AA,MATCH($C184,POA_GC_2025!$A:$A,0)))</f>
        <v/>
      </c>
      <c r="Y184" s="223" t="str">
        <f>IF($C184="","",INDEX(POA_GC_2025!$BD:$BD,MATCH($C184,POA_GC_2025!$A:$A,0)))</f>
        <v/>
      </c>
      <c r="Z184" s="226"/>
      <c r="AA184" s="226"/>
      <c r="AB184" s="227"/>
      <c r="AC184" s="226"/>
      <c r="AD184" s="226"/>
      <c r="AE184" s="226"/>
      <c r="AF184" s="226"/>
      <c r="AG184" s="232" t="str">
        <f>IF($C184="","",INDEX(POA_GC_2025!$FF:$FF,MATCH($C184,POA_GC_2025!$A:$A,0)))</f>
        <v/>
      </c>
      <c r="AH184" s="213" t="str">
        <f>IF($C184="","",INDEX(POA_GC_2025!$Q:$Q,MATCH($C184,POA_GC_2025!$A:$A,0)))</f>
        <v/>
      </c>
      <c r="AI184" s="216"/>
      <c r="AJ184" s="213" t="str">
        <f>IF($C184="","",INDEX(POA_GC_2025!$B:$B,MATCH($C184,POA_GC_2025!$A:$A,0)))</f>
        <v/>
      </c>
      <c r="AK184" s="120"/>
      <c r="AL184" s="120"/>
      <c r="AM184" s="233">
        <f t="shared" si="15"/>
        <v>0</v>
      </c>
      <c r="AN184" s="120"/>
      <c r="AO184" s="120"/>
    </row>
    <row r="185" spans="1:41" s="85" customFormat="1" ht="12.95" customHeight="1">
      <c r="A185" s="206">
        <v>190</v>
      </c>
      <c r="B185" s="206"/>
      <c r="C185" s="188"/>
      <c r="D185" s="245"/>
      <c r="E185" s="246"/>
      <c r="F185" s="245"/>
      <c r="G185" s="246"/>
      <c r="H185" s="247"/>
      <c r="I185" s="245"/>
      <c r="J185" s="213" t="str">
        <f>IF($C185="","",INDEX(POA_GC_2025!$O:$O,MATCH($C185,POA_GC_2025!$A:$A,0)))</f>
        <v/>
      </c>
      <c r="K185" s="214" t="str">
        <f>IF($C185="","",INDEX(POA_GC_2025!$V:$V,MATCH($C185,POA_GC_2025!A:A,0)))</f>
        <v/>
      </c>
      <c r="L185" s="214" t="str">
        <f>IF($C185="","",INDEX(POA_GC_2025!W:W,MATCH($C185,POA_GC_2025!$A:$A,0)))</f>
        <v/>
      </c>
      <c r="M185" s="215" t="str">
        <f>IF($C185="","",INDEX(POA_GC_2025!C:C,MATCH($C185,POA_GC_2025!$A:$A,0)))</f>
        <v/>
      </c>
      <c r="N185" s="215" t="str">
        <f>IF($C185="","",INDEX(POA_GC_2025!$D:$D,MATCH($C185,POA_GC_2025!$A:$A,0)))</f>
        <v/>
      </c>
      <c r="O185" s="215" t="str">
        <f>IF($C185="","",INDEX(POA_GC_2025!$E:$E,MATCH($C185,POA_GC_2025!$A:$A,0)))</f>
        <v/>
      </c>
      <c r="P185" s="215" t="str">
        <f>IF($C185="","",INDEX(POA_GC_2025!$F:$F,MATCH($C185,POA_GC_2025!$A:$A,0)))</f>
        <v/>
      </c>
      <c r="Q185" s="215" t="str">
        <f>IF($C185="","",INDEX(POA_GC_2025!$G:$G,MATCH($C185,POA_GC_2025!$A:$A,0)))</f>
        <v/>
      </c>
      <c r="R185" s="215" t="str">
        <f t="shared" si="16"/>
        <v/>
      </c>
      <c r="S185" s="215" t="str">
        <f>IF($C185="","",INDEX(POA_GC_2025!$H:$H,MATCH($C185,POA_GC_2025!$A:$A,0)))</f>
        <v/>
      </c>
      <c r="T185" s="215" t="str">
        <f>IF($C185="","",INDEX(POA_GC_2025!$I:$I,MATCH($C185,POA_GC_2025!$A:$A,0)))</f>
        <v/>
      </c>
      <c r="U185" s="215" t="str">
        <f>IF($C185="","",INDEX(POA_GC_2025!$J:$J,MATCH($C185,POA_GC_2025!$A:$A,0)))</f>
        <v/>
      </c>
      <c r="V185" s="215" t="str">
        <f>IF($C185="","",INDEX(POA_GC_2025!$K:$K,MATCH($C185,POA_GC_2025!$A:$A,0)))</f>
        <v/>
      </c>
      <c r="W185" s="215" t="str">
        <f>IF($C185="","",INDEX(POA_GC_2025!$L:$L,MATCH($C185,POA_GC_2025!$A:$A,0)))</f>
        <v/>
      </c>
      <c r="X185" s="223" t="str">
        <f>IF($C185="","",INDEX(POA_GC_2025!$AA:$AA,MATCH($C185,POA_GC_2025!$A:$A,0)))</f>
        <v/>
      </c>
      <c r="Y185" s="223" t="str">
        <f>IF($C185="","",INDEX(POA_GC_2025!$BD:$BD,MATCH($C185,POA_GC_2025!$A:$A,0)))</f>
        <v/>
      </c>
      <c r="Z185" s="226"/>
      <c r="AA185" s="226"/>
      <c r="AB185" s="227"/>
      <c r="AC185" s="226"/>
      <c r="AD185" s="226"/>
      <c r="AE185" s="226"/>
      <c r="AF185" s="226"/>
      <c r="AG185" s="232" t="str">
        <f>IF($C185="","",INDEX(POA_GC_2025!$FF:$FF,MATCH($C185,POA_GC_2025!$A:$A,0)))</f>
        <v/>
      </c>
      <c r="AH185" s="213" t="str">
        <f>IF($C185="","",INDEX(POA_GC_2025!$Q:$Q,MATCH($C185,POA_GC_2025!$A:$A,0)))</f>
        <v/>
      </c>
      <c r="AI185" s="216"/>
      <c r="AJ185" s="213" t="str">
        <f>IF($C185="","",INDEX(POA_GC_2025!$B:$B,MATCH($C185,POA_GC_2025!$A:$A,0)))</f>
        <v/>
      </c>
      <c r="AK185" s="120"/>
      <c r="AL185" s="120"/>
      <c r="AM185" s="233">
        <f t="shared" si="15"/>
        <v>0</v>
      </c>
      <c r="AN185" s="120"/>
      <c r="AO185" s="120"/>
    </row>
    <row r="186" spans="1:41" s="85" customFormat="1" ht="12.95" customHeight="1">
      <c r="A186" s="206">
        <v>191</v>
      </c>
      <c r="B186" s="206"/>
      <c r="C186" s="188"/>
      <c r="D186" s="245"/>
      <c r="E186" s="246"/>
      <c r="F186" s="245"/>
      <c r="G186" s="246"/>
      <c r="H186" s="247"/>
      <c r="I186" s="245"/>
      <c r="J186" s="213" t="str">
        <f>IF($C186="","",INDEX(POA_GC_2025!$O:$O,MATCH($C186,POA_GC_2025!$A:$A,0)))</f>
        <v/>
      </c>
      <c r="K186" s="214" t="str">
        <f>IF($C186="","",INDEX(POA_GC_2025!$V:$V,MATCH($C186,POA_GC_2025!A:A,0)))</f>
        <v/>
      </c>
      <c r="L186" s="214" t="str">
        <f>IF($C186="","",INDEX(POA_GC_2025!W:W,MATCH($C186,POA_GC_2025!$A:$A,0)))</f>
        <v/>
      </c>
      <c r="M186" s="215" t="str">
        <f>IF($C186="","",INDEX(POA_GC_2025!C:C,MATCH($C186,POA_GC_2025!$A:$A,0)))</f>
        <v/>
      </c>
      <c r="N186" s="215" t="str">
        <f>IF($C186="","",INDEX(POA_GC_2025!$D:$D,MATCH($C186,POA_GC_2025!$A:$A,0)))</f>
        <v/>
      </c>
      <c r="O186" s="215" t="str">
        <f>IF($C186="","",INDEX(POA_GC_2025!$E:$E,MATCH($C186,POA_GC_2025!$A:$A,0)))</f>
        <v/>
      </c>
      <c r="P186" s="215" t="str">
        <f>IF($C186="","",INDEX(POA_GC_2025!$F:$F,MATCH($C186,POA_GC_2025!$A:$A,0)))</f>
        <v/>
      </c>
      <c r="Q186" s="215" t="str">
        <f>IF($C186="","",INDEX(POA_GC_2025!$G:$G,MATCH($C186,POA_GC_2025!$A:$A,0)))</f>
        <v/>
      </c>
      <c r="R186" s="215" t="str">
        <f t="shared" si="16"/>
        <v/>
      </c>
      <c r="S186" s="215" t="str">
        <f>IF($C186="","",INDEX(POA_GC_2025!$H:$H,MATCH($C186,POA_GC_2025!$A:$A,0)))</f>
        <v/>
      </c>
      <c r="T186" s="215" t="str">
        <f>IF($C186="","",INDEX(POA_GC_2025!$I:$I,MATCH($C186,POA_GC_2025!$A:$A,0)))</f>
        <v/>
      </c>
      <c r="U186" s="215" t="str">
        <f>IF($C186="","",INDEX(POA_GC_2025!$J:$J,MATCH($C186,POA_GC_2025!$A:$A,0)))</f>
        <v/>
      </c>
      <c r="V186" s="215" t="str">
        <f>IF($C186="","",INDEX(POA_GC_2025!$K:$K,MATCH($C186,POA_GC_2025!$A:$A,0)))</f>
        <v/>
      </c>
      <c r="W186" s="215" t="str">
        <f>IF($C186="","",INDEX(POA_GC_2025!$L:$L,MATCH($C186,POA_GC_2025!$A:$A,0)))</f>
        <v/>
      </c>
      <c r="X186" s="223" t="str">
        <f>IF($C186="","",INDEX(POA_GC_2025!$AA:$AA,MATCH($C186,POA_GC_2025!$A:$A,0)))</f>
        <v/>
      </c>
      <c r="Y186" s="223" t="str">
        <f>IF($C186="","",INDEX(POA_GC_2025!$BD:$BD,MATCH($C186,POA_GC_2025!$A:$A,0)))</f>
        <v/>
      </c>
      <c r="Z186" s="226"/>
      <c r="AA186" s="226"/>
      <c r="AB186" s="227"/>
      <c r="AC186" s="226"/>
      <c r="AD186" s="226"/>
      <c r="AE186" s="226"/>
      <c r="AF186" s="226"/>
      <c r="AG186" s="232" t="str">
        <f>IF($C186="","",INDEX(POA_GC_2025!$FF:$FF,MATCH($C186,POA_GC_2025!$A:$A,0)))</f>
        <v/>
      </c>
      <c r="AH186" s="213" t="str">
        <f>IF($C186="","",INDEX(POA_GC_2025!$Q:$Q,MATCH($C186,POA_GC_2025!$A:$A,0)))</f>
        <v/>
      </c>
      <c r="AI186" s="216"/>
      <c r="AJ186" s="213" t="str">
        <f>IF($C186="","",INDEX(POA_GC_2025!$B:$B,MATCH($C186,POA_GC_2025!$A:$A,0)))</f>
        <v/>
      </c>
      <c r="AK186" s="120"/>
      <c r="AL186" s="120"/>
      <c r="AM186" s="233">
        <f t="shared" si="15"/>
        <v>0</v>
      </c>
      <c r="AN186" s="120"/>
      <c r="AO186" s="120"/>
    </row>
    <row r="187" spans="1:41" s="85" customFormat="1" ht="12.95" customHeight="1">
      <c r="A187" s="206">
        <v>192</v>
      </c>
      <c r="B187" s="206"/>
      <c r="C187" s="188"/>
      <c r="D187" s="245"/>
      <c r="E187" s="246"/>
      <c r="F187" s="245"/>
      <c r="G187" s="246"/>
      <c r="H187" s="247"/>
      <c r="I187" s="245"/>
      <c r="J187" s="213" t="str">
        <f>IF($C187="","",INDEX(POA_GC_2025!$O:$O,MATCH($C187,POA_GC_2025!$A:$A,0)))</f>
        <v/>
      </c>
      <c r="K187" s="214" t="str">
        <f>IF($C187="","",INDEX(POA_GC_2025!$V:$V,MATCH($C187,POA_GC_2025!A:A,0)))</f>
        <v/>
      </c>
      <c r="L187" s="214" t="str">
        <f>IF($C187="","",INDEX(POA_GC_2025!W:W,MATCH($C187,POA_GC_2025!$A:$A,0)))</f>
        <v/>
      </c>
      <c r="M187" s="215" t="str">
        <f>IF($C187="","",INDEX(POA_GC_2025!C:C,MATCH($C187,POA_GC_2025!$A:$A,0)))</f>
        <v/>
      </c>
      <c r="N187" s="215" t="str">
        <f>IF($C187="","",INDEX(POA_GC_2025!$D:$D,MATCH($C187,POA_GC_2025!$A:$A,0)))</f>
        <v/>
      </c>
      <c r="O187" s="215" t="str">
        <f>IF($C187="","",INDEX(POA_GC_2025!$E:$E,MATCH($C187,POA_GC_2025!$A:$A,0)))</f>
        <v/>
      </c>
      <c r="P187" s="215" t="str">
        <f>IF($C187="","",INDEX(POA_GC_2025!$F:$F,MATCH($C187,POA_GC_2025!$A:$A,0)))</f>
        <v/>
      </c>
      <c r="Q187" s="215" t="str">
        <f>IF($C187="","",INDEX(POA_GC_2025!$G:$G,MATCH($C187,POA_GC_2025!$A:$A,0)))</f>
        <v/>
      </c>
      <c r="R187" s="215" t="str">
        <f t="shared" si="16"/>
        <v/>
      </c>
      <c r="S187" s="215" t="str">
        <f>IF($C187="","",INDEX(POA_GC_2025!$H:$H,MATCH($C187,POA_GC_2025!$A:$A,0)))</f>
        <v/>
      </c>
      <c r="T187" s="215" t="str">
        <f>IF($C187="","",INDEX(POA_GC_2025!$I:$I,MATCH($C187,POA_GC_2025!$A:$A,0)))</f>
        <v/>
      </c>
      <c r="U187" s="215" t="str">
        <f>IF($C187="","",INDEX(POA_GC_2025!$J:$J,MATCH($C187,POA_GC_2025!$A:$A,0)))</f>
        <v/>
      </c>
      <c r="V187" s="215" t="str">
        <f>IF($C187="","",INDEX(POA_GC_2025!$K:$K,MATCH($C187,POA_GC_2025!$A:$A,0)))</f>
        <v/>
      </c>
      <c r="W187" s="215" t="str">
        <f>IF($C187="","",INDEX(POA_GC_2025!$L:$L,MATCH($C187,POA_GC_2025!$A:$A,0)))</f>
        <v/>
      </c>
      <c r="X187" s="223" t="str">
        <f>IF($C187="","",INDEX(POA_GC_2025!$AA:$AA,MATCH($C187,POA_GC_2025!$A:$A,0)))</f>
        <v/>
      </c>
      <c r="Y187" s="223" t="str">
        <f>IF($C187="","",INDEX(POA_GC_2025!$BD:$BD,MATCH($C187,POA_GC_2025!$A:$A,0)))</f>
        <v/>
      </c>
      <c r="Z187" s="226"/>
      <c r="AA187" s="226"/>
      <c r="AB187" s="227"/>
      <c r="AC187" s="226"/>
      <c r="AD187" s="226"/>
      <c r="AE187" s="226"/>
      <c r="AF187" s="226"/>
      <c r="AG187" s="232" t="str">
        <f>IF($C187="","",INDEX(POA_GC_2025!$FF:$FF,MATCH($C187,POA_GC_2025!$A:$A,0)))</f>
        <v/>
      </c>
      <c r="AH187" s="213" t="str">
        <f>IF($C187="","",INDEX(POA_GC_2025!$Q:$Q,MATCH($C187,POA_GC_2025!$A:$A,0)))</f>
        <v/>
      </c>
      <c r="AI187" s="216"/>
      <c r="AJ187" s="213" t="str">
        <f>IF($C187="","",INDEX(POA_GC_2025!$B:$B,MATCH($C187,POA_GC_2025!$A:$A,0)))</f>
        <v/>
      </c>
      <c r="AK187" s="120"/>
      <c r="AL187" s="120"/>
      <c r="AM187" s="233">
        <f t="shared" si="15"/>
        <v>0</v>
      </c>
      <c r="AN187" s="120"/>
      <c r="AO187" s="120"/>
    </row>
    <row r="188" spans="1:41" s="85" customFormat="1" ht="12.95" customHeight="1">
      <c r="A188" s="206">
        <v>193</v>
      </c>
      <c r="B188" s="206"/>
      <c r="C188" s="188"/>
      <c r="D188" s="245"/>
      <c r="E188" s="246"/>
      <c r="F188" s="245"/>
      <c r="G188" s="246"/>
      <c r="H188" s="247"/>
      <c r="I188" s="245"/>
      <c r="J188" s="213" t="str">
        <f>IF($C188="","",INDEX(POA_GC_2025!$O:$O,MATCH($C188,POA_GC_2025!$A:$A,0)))</f>
        <v/>
      </c>
      <c r="K188" s="214" t="str">
        <f>IF($C188="","",INDEX(POA_GC_2025!$V:$V,MATCH($C188,POA_GC_2025!A:A,0)))</f>
        <v/>
      </c>
      <c r="L188" s="214" t="str">
        <f>IF($C188="","",INDEX(POA_GC_2025!W:W,MATCH($C188,POA_GC_2025!$A:$A,0)))</f>
        <v/>
      </c>
      <c r="M188" s="215" t="str">
        <f>IF($C188="","",INDEX(POA_GC_2025!C:C,MATCH($C188,POA_GC_2025!$A:$A,0)))</f>
        <v/>
      </c>
      <c r="N188" s="215" t="str">
        <f>IF($C188="","",INDEX(POA_GC_2025!$D:$D,MATCH($C188,POA_GC_2025!$A:$A,0)))</f>
        <v/>
      </c>
      <c r="O188" s="215" t="str">
        <f>IF($C188="","",INDEX(POA_GC_2025!$E:$E,MATCH($C188,POA_GC_2025!$A:$A,0)))</f>
        <v/>
      </c>
      <c r="P188" s="215" t="str">
        <f>IF($C188="","",INDEX(POA_GC_2025!$F:$F,MATCH($C188,POA_GC_2025!$A:$A,0)))</f>
        <v/>
      </c>
      <c r="Q188" s="215" t="str">
        <f>IF($C188="","",INDEX(POA_GC_2025!$G:$G,MATCH($C188,POA_GC_2025!$A:$A,0)))</f>
        <v/>
      </c>
      <c r="R188" s="215" t="str">
        <f t="shared" si="16"/>
        <v/>
      </c>
      <c r="S188" s="215" t="str">
        <f>IF($C188="","",INDEX(POA_GC_2025!$H:$H,MATCH($C188,POA_GC_2025!$A:$A,0)))</f>
        <v/>
      </c>
      <c r="T188" s="215" t="str">
        <f>IF($C188="","",INDEX(POA_GC_2025!$I:$I,MATCH($C188,POA_GC_2025!$A:$A,0)))</f>
        <v/>
      </c>
      <c r="U188" s="215" t="str">
        <f>IF($C188="","",INDEX(POA_GC_2025!$J:$J,MATCH($C188,POA_GC_2025!$A:$A,0)))</f>
        <v/>
      </c>
      <c r="V188" s="215" t="str">
        <f>IF($C188="","",INDEX(POA_GC_2025!$K:$K,MATCH($C188,POA_GC_2025!$A:$A,0)))</f>
        <v/>
      </c>
      <c r="W188" s="215" t="str">
        <f>IF($C188="","",INDEX(POA_GC_2025!$L:$L,MATCH($C188,POA_GC_2025!$A:$A,0)))</f>
        <v/>
      </c>
      <c r="X188" s="223" t="str">
        <f>IF($C188="","",INDEX(POA_GC_2025!$AA:$AA,MATCH($C188,POA_GC_2025!$A:$A,0)))</f>
        <v/>
      </c>
      <c r="Y188" s="223" t="str">
        <f>IF($C188="","",INDEX(POA_GC_2025!$BD:$BD,MATCH($C188,POA_GC_2025!$A:$A,0)))</f>
        <v/>
      </c>
      <c r="Z188" s="226"/>
      <c r="AA188" s="226"/>
      <c r="AB188" s="227"/>
      <c r="AC188" s="226"/>
      <c r="AD188" s="226"/>
      <c r="AE188" s="226"/>
      <c r="AF188" s="226"/>
      <c r="AG188" s="232" t="str">
        <f>IF($C188="","",INDEX(POA_GC_2025!$FF:$FF,MATCH($C188,POA_GC_2025!$A:$A,0)))</f>
        <v/>
      </c>
      <c r="AH188" s="213" t="str">
        <f>IF($C188="","",INDEX(POA_GC_2025!$Q:$Q,MATCH($C188,POA_GC_2025!$A:$A,0)))</f>
        <v/>
      </c>
      <c r="AI188" s="216"/>
      <c r="AJ188" s="213" t="str">
        <f>IF($C188="","",INDEX(POA_GC_2025!$B:$B,MATCH($C188,POA_GC_2025!$A:$A,0)))</f>
        <v/>
      </c>
      <c r="AK188" s="120"/>
      <c r="AL188" s="120"/>
      <c r="AM188" s="233">
        <f t="shared" si="15"/>
        <v>0</v>
      </c>
      <c r="AN188" s="120"/>
      <c r="AO188" s="120"/>
    </row>
    <row r="189" spans="1:41" s="85" customFormat="1" ht="12.95" customHeight="1">
      <c r="A189" s="206">
        <v>194</v>
      </c>
      <c r="B189" s="206"/>
      <c r="C189" s="188"/>
      <c r="D189" s="245"/>
      <c r="E189" s="246"/>
      <c r="F189" s="245"/>
      <c r="G189" s="246"/>
      <c r="H189" s="247"/>
      <c r="I189" s="245"/>
      <c r="J189" s="213" t="str">
        <f>IF($C189="","",INDEX(POA_GC_2025!$O:$O,MATCH($C189,POA_GC_2025!$A:$A,0)))</f>
        <v/>
      </c>
      <c r="K189" s="214" t="str">
        <f>IF($C189="","",INDEX(POA_GC_2025!$V:$V,MATCH($C189,POA_GC_2025!A:A,0)))</f>
        <v/>
      </c>
      <c r="L189" s="214" t="str">
        <f>IF($C189="","",INDEX(POA_GC_2025!W:W,MATCH($C189,POA_GC_2025!$A:$A,0)))</f>
        <v/>
      </c>
      <c r="M189" s="215" t="str">
        <f>IF($C189="","",INDEX(POA_GC_2025!C:C,MATCH($C189,POA_GC_2025!$A:$A,0)))</f>
        <v/>
      </c>
      <c r="N189" s="215" t="str">
        <f>IF($C189="","",INDEX(POA_GC_2025!$D:$D,MATCH($C189,POA_GC_2025!$A:$A,0)))</f>
        <v/>
      </c>
      <c r="O189" s="215" t="str">
        <f>IF($C189="","",INDEX(POA_GC_2025!$E:$E,MATCH($C189,POA_GC_2025!$A:$A,0)))</f>
        <v/>
      </c>
      <c r="P189" s="215" t="str">
        <f>IF($C189="","",INDEX(POA_GC_2025!$F:$F,MATCH($C189,POA_GC_2025!$A:$A,0)))</f>
        <v/>
      </c>
      <c r="Q189" s="215" t="str">
        <f>IF($C189="","",INDEX(POA_GC_2025!$G:$G,MATCH($C189,POA_GC_2025!$A:$A,0)))</f>
        <v/>
      </c>
      <c r="R189" s="215" t="str">
        <f t="shared" si="16"/>
        <v/>
      </c>
      <c r="S189" s="215" t="str">
        <f>IF($C189="","",INDEX(POA_GC_2025!$H:$H,MATCH($C189,POA_GC_2025!$A:$A,0)))</f>
        <v/>
      </c>
      <c r="T189" s="215" t="str">
        <f>IF($C189="","",INDEX(POA_GC_2025!$I:$I,MATCH($C189,POA_GC_2025!$A:$A,0)))</f>
        <v/>
      </c>
      <c r="U189" s="215" t="str">
        <f>IF($C189="","",INDEX(POA_GC_2025!$J:$J,MATCH($C189,POA_GC_2025!$A:$A,0)))</f>
        <v/>
      </c>
      <c r="V189" s="215" t="str">
        <f>IF($C189="","",INDEX(POA_GC_2025!$K:$K,MATCH($C189,POA_GC_2025!$A:$A,0)))</f>
        <v/>
      </c>
      <c r="W189" s="215" t="str">
        <f>IF($C189="","",INDEX(POA_GC_2025!$L:$L,MATCH($C189,POA_GC_2025!$A:$A,0)))</f>
        <v/>
      </c>
      <c r="X189" s="223" t="str">
        <f>IF($C189="","",INDEX(POA_GC_2025!$AA:$AA,MATCH($C189,POA_GC_2025!$A:$A,0)))</f>
        <v/>
      </c>
      <c r="Y189" s="223" t="str">
        <f>IF($C189="","",INDEX(POA_GC_2025!$BD:$BD,MATCH($C189,POA_GC_2025!$A:$A,0)))</f>
        <v/>
      </c>
      <c r="Z189" s="226"/>
      <c r="AA189" s="226"/>
      <c r="AB189" s="227"/>
      <c r="AC189" s="226"/>
      <c r="AD189" s="226"/>
      <c r="AE189" s="226"/>
      <c r="AF189" s="226"/>
      <c r="AG189" s="232" t="str">
        <f>IF($C189="","",INDEX(POA_GC_2025!$FF:$FF,MATCH($C189,POA_GC_2025!$A:$A,0)))</f>
        <v/>
      </c>
      <c r="AH189" s="213" t="str">
        <f>IF($C189="","",INDEX(POA_GC_2025!$Q:$Q,MATCH($C189,POA_GC_2025!$A:$A,0)))</f>
        <v/>
      </c>
      <c r="AI189" s="216"/>
      <c r="AJ189" s="213" t="str">
        <f>IF($C189="","",INDEX(POA_GC_2025!$B:$B,MATCH($C189,POA_GC_2025!$A:$A,0)))</f>
        <v/>
      </c>
      <c r="AK189" s="120"/>
      <c r="AL189" s="120"/>
      <c r="AM189" s="233">
        <f t="shared" ref="AM189:AM252" si="17">+AB189+AL189</f>
        <v>0</v>
      </c>
      <c r="AN189" s="120"/>
      <c r="AO189" s="120"/>
    </row>
    <row r="190" spans="1:41" s="85" customFormat="1" ht="12.95" customHeight="1">
      <c r="A190" s="206">
        <v>195</v>
      </c>
      <c r="B190" s="206"/>
      <c r="C190" s="188"/>
      <c r="D190" s="245"/>
      <c r="E190" s="246"/>
      <c r="F190" s="245"/>
      <c r="G190" s="246"/>
      <c r="H190" s="247"/>
      <c r="I190" s="245"/>
      <c r="J190" s="213" t="str">
        <f>IF($C190="","",INDEX(POA_GC_2025!$O:$O,MATCH($C190,POA_GC_2025!$A:$A,0)))</f>
        <v/>
      </c>
      <c r="K190" s="214" t="str">
        <f>IF($C190="","",INDEX(POA_GC_2025!$V:$V,MATCH($C190,POA_GC_2025!A:A,0)))</f>
        <v/>
      </c>
      <c r="L190" s="214" t="str">
        <f>IF($C190="","",INDEX(POA_GC_2025!W:W,MATCH($C190,POA_GC_2025!$A:$A,0)))</f>
        <v/>
      </c>
      <c r="M190" s="215" t="str">
        <f>IF($C190="","",INDEX(POA_GC_2025!C:C,MATCH($C190,POA_GC_2025!$A:$A,0)))</f>
        <v/>
      </c>
      <c r="N190" s="215" t="str">
        <f>IF($C190="","",INDEX(POA_GC_2025!$D:$D,MATCH($C190,POA_GC_2025!$A:$A,0)))</f>
        <v/>
      </c>
      <c r="O190" s="215" t="str">
        <f>IF($C190="","",INDEX(POA_GC_2025!$E:$E,MATCH($C190,POA_GC_2025!$A:$A,0)))</f>
        <v/>
      </c>
      <c r="P190" s="215" t="str">
        <f>IF($C190="","",INDEX(POA_GC_2025!$F:$F,MATCH($C190,POA_GC_2025!$A:$A,0)))</f>
        <v/>
      </c>
      <c r="Q190" s="215" t="str">
        <f>IF($C190="","",INDEX(POA_GC_2025!$G:$G,MATCH($C190,POA_GC_2025!$A:$A,0)))</f>
        <v/>
      </c>
      <c r="R190" s="215" t="str">
        <f t="shared" si="16"/>
        <v/>
      </c>
      <c r="S190" s="215" t="str">
        <f>IF($C190="","",INDEX(POA_GC_2025!$H:$H,MATCH($C190,POA_GC_2025!$A:$A,0)))</f>
        <v/>
      </c>
      <c r="T190" s="215" t="str">
        <f>IF($C190="","",INDEX(POA_GC_2025!$I:$I,MATCH($C190,POA_GC_2025!$A:$A,0)))</f>
        <v/>
      </c>
      <c r="U190" s="215" t="str">
        <f>IF($C190="","",INDEX(POA_GC_2025!$J:$J,MATCH($C190,POA_GC_2025!$A:$A,0)))</f>
        <v/>
      </c>
      <c r="V190" s="215" t="str">
        <f>IF($C190="","",INDEX(POA_GC_2025!$K:$K,MATCH($C190,POA_GC_2025!$A:$A,0)))</f>
        <v/>
      </c>
      <c r="W190" s="215" t="str">
        <f>IF($C190="","",INDEX(POA_GC_2025!$L:$L,MATCH($C190,POA_GC_2025!$A:$A,0)))</f>
        <v/>
      </c>
      <c r="X190" s="223" t="str">
        <f>IF($C190="","",INDEX(POA_GC_2025!$AA:$AA,MATCH($C190,POA_GC_2025!$A:$A,0)))</f>
        <v/>
      </c>
      <c r="Y190" s="223" t="str">
        <f>IF($C190="","",INDEX(POA_GC_2025!$BD:$BD,MATCH($C190,POA_GC_2025!$A:$A,0)))</f>
        <v/>
      </c>
      <c r="Z190" s="226"/>
      <c r="AA190" s="226"/>
      <c r="AB190" s="227"/>
      <c r="AC190" s="226"/>
      <c r="AD190" s="226"/>
      <c r="AE190" s="226"/>
      <c r="AF190" s="226"/>
      <c r="AG190" s="232" t="str">
        <f>IF($C190="","",INDEX(POA_GC_2025!$FF:$FF,MATCH($C190,POA_GC_2025!$A:$A,0)))</f>
        <v/>
      </c>
      <c r="AH190" s="213" t="str">
        <f>IF($C190="","",INDEX(POA_GC_2025!$Q:$Q,MATCH($C190,POA_GC_2025!$A:$A,0)))</f>
        <v/>
      </c>
      <c r="AI190" s="216"/>
      <c r="AJ190" s="213" t="str">
        <f>IF($C190="","",INDEX(POA_GC_2025!$B:$B,MATCH($C190,POA_GC_2025!$A:$A,0)))</f>
        <v/>
      </c>
      <c r="AK190" s="120"/>
      <c r="AL190" s="120"/>
      <c r="AM190" s="233">
        <f t="shared" si="17"/>
        <v>0</v>
      </c>
      <c r="AN190" s="120"/>
      <c r="AO190" s="120"/>
    </row>
    <row r="191" spans="1:41" s="85" customFormat="1" ht="12.95" customHeight="1">
      <c r="A191" s="206">
        <v>196</v>
      </c>
      <c r="B191" s="206"/>
      <c r="C191" s="188"/>
      <c r="D191" s="245"/>
      <c r="E191" s="246"/>
      <c r="F191" s="245"/>
      <c r="G191" s="246"/>
      <c r="H191" s="247"/>
      <c r="I191" s="245"/>
      <c r="J191" s="213" t="str">
        <f>IF($C191="","",INDEX(POA_GC_2025!$O:$O,MATCH($C191,POA_GC_2025!$A:$A,0)))</f>
        <v/>
      </c>
      <c r="K191" s="214" t="str">
        <f>IF($C191="","",INDEX(POA_GC_2025!$V:$V,MATCH($C191,POA_GC_2025!A:A,0)))</f>
        <v/>
      </c>
      <c r="L191" s="214" t="str">
        <f>IF($C191="","",INDEX(POA_GC_2025!W:W,MATCH($C191,POA_GC_2025!$A:$A,0)))</f>
        <v/>
      </c>
      <c r="M191" s="215" t="str">
        <f>IF($C191="","",INDEX(POA_GC_2025!C:C,MATCH($C191,POA_GC_2025!$A:$A,0)))</f>
        <v/>
      </c>
      <c r="N191" s="215" t="str">
        <f>IF($C191="","",INDEX(POA_GC_2025!$D:$D,MATCH($C191,POA_GC_2025!$A:$A,0)))</f>
        <v/>
      </c>
      <c r="O191" s="215" t="str">
        <f>IF($C191="","",INDEX(POA_GC_2025!$E:$E,MATCH($C191,POA_GC_2025!$A:$A,0)))</f>
        <v/>
      </c>
      <c r="P191" s="215" t="str">
        <f>IF($C191="","",INDEX(POA_GC_2025!$F:$F,MATCH($C191,POA_GC_2025!$A:$A,0)))</f>
        <v/>
      </c>
      <c r="Q191" s="215" t="str">
        <f>IF($C191="","",INDEX(POA_GC_2025!$G:$G,MATCH($C191,POA_GC_2025!$A:$A,0)))</f>
        <v/>
      </c>
      <c r="R191" s="215" t="str">
        <f t="shared" ref="R191:R254" si="18">+IF($L191="","",$L191)</f>
        <v/>
      </c>
      <c r="S191" s="215" t="str">
        <f>IF($C191="","",INDEX(POA_GC_2025!$H:$H,MATCH($C191,POA_GC_2025!$A:$A,0)))</f>
        <v/>
      </c>
      <c r="T191" s="215" t="str">
        <f>IF($C191="","",INDEX(POA_GC_2025!$I:$I,MATCH($C191,POA_GC_2025!$A:$A,0)))</f>
        <v/>
      </c>
      <c r="U191" s="215" t="str">
        <f>IF($C191="","",INDEX(POA_GC_2025!$J:$J,MATCH($C191,POA_GC_2025!$A:$A,0)))</f>
        <v/>
      </c>
      <c r="V191" s="215" t="str">
        <f>IF($C191="","",INDEX(POA_GC_2025!$K:$K,MATCH($C191,POA_GC_2025!$A:$A,0)))</f>
        <v/>
      </c>
      <c r="W191" s="215" t="str">
        <f>IF($C191="","",INDEX(POA_GC_2025!$L:$L,MATCH($C191,POA_GC_2025!$A:$A,0)))</f>
        <v/>
      </c>
      <c r="X191" s="223" t="str">
        <f>IF($C191="","",INDEX(POA_GC_2025!$AA:$AA,MATCH($C191,POA_GC_2025!$A:$A,0)))</f>
        <v/>
      </c>
      <c r="Y191" s="223" t="str">
        <f>IF($C191="","",INDEX(POA_GC_2025!$BD:$BD,MATCH($C191,POA_GC_2025!$A:$A,0)))</f>
        <v/>
      </c>
      <c r="Z191" s="226"/>
      <c r="AA191" s="226"/>
      <c r="AB191" s="227"/>
      <c r="AC191" s="226"/>
      <c r="AD191" s="226"/>
      <c r="AE191" s="226"/>
      <c r="AF191" s="226"/>
      <c r="AG191" s="232" t="str">
        <f>IF($C191="","",INDEX(POA_GC_2025!$FF:$FF,MATCH($C191,POA_GC_2025!$A:$A,0)))</f>
        <v/>
      </c>
      <c r="AH191" s="213" t="str">
        <f>IF($C191="","",INDEX(POA_GC_2025!$Q:$Q,MATCH($C191,POA_GC_2025!$A:$A,0)))</f>
        <v/>
      </c>
      <c r="AI191" s="216"/>
      <c r="AJ191" s="213" t="str">
        <f>IF($C191="","",INDEX(POA_GC_2025!$B:$B,MATCH($C191,POA_GC_2025!$A:$A,0)))</f>
        <v/>
      </c>
      <c r="AK191" s="120"/>
      <c r="AL191" s="120"/>
      <c r="AM191" s="233">
        <f t="shared" si="17"/>
        <v>0</v>
      </c>
      <c r="AN191" s="120"/>
      <c r="AO191" s="120"/>
    </row>
    <row r="192" spans="1:41" s="85" customFormat="1" ht="12.95" customHeight="1">
      <c r="A192" s="206">
        <v>197</v>
      </c>
      <c r="B192" s="206"/>
      <c r="C192" s="188"/>
      <c r="D192" s="245"/>
      <c r="E192" s="246"/>
      <c r="F192" s="245"/>
      <c r="G192" s="246"/>
      <c r="H192" s="247"/>
      <c r="I192" s="245"/>
      <c r="J192" s="213" t="str">
        <f>IF($C192="","",INDEX(POA_GC_2025!$O:$O,MATCH($C192,POA_GC_2025!$A:$A,0)))</f>
        <v/>
      </c>
      <c r="K192" s="214" t="str">
        <f>IF($C192="","",INDEX(POA_GC_2025!$V:$V,MATCH($C192,POA_GC_2025!A:A,0)))</f>
        <v/>
      </c>
      <c r="L192" s="214" t="str">
        <f>IF($C192="","",INDEX(POA_GC_2025!W:W,MATCH($C192,POA_GC_2025!$A:$A,0)))</f>
        <v/>
      </c>
      <c r="M192" s="215" t="str">
        <f>IF($C192="","",INDEX(POA_GC_2025!C:C,MATCH($C192,POA_GC_2025!$A:$A,0)))</f>
        <v/>
      </c>
      <c r="N192" s="215" t="str">
        <f>IF($C192="","",INDEX(POA_GC_2025!$D:$D,MATCH($C192,POA_GC_2025!$A:$A,0)))</f>
        <v/>
      </c>
      <c r="O192" s="215" t="str">
        <f>IF($C192="","",INDEX(POA_GC_2025!$E:$E,MATCH($C192,POA_GC_2025!$A:$A,0)))</f>
        <v/>
      </c>
      <c r="P192" s="215" t="str">
        <f>IF($C192="","",INDEX(POA_GC_2025!$F:$F,MATCH($C192,POA_GC_2025!$A:$A,0)))</f>
        <v/>
      </c>
      <c r="Q192" s="215" t="str">
        <f>IF($C192="","",INDEX(POA_GC_2025!$G:$G,MATCH($C192,POA_GC_2025!$A:$A,0)))</f>
        <v/>
      </c>
      <c r="R192" s="215" t="str">
        <f t="shared" si="18"/>
        <v/>
      </c>
      <c r="S192" s="215" t="str">
        <f>IF($C192="","",INDEX(POA_GC_2025!$H:$H,MATCH($C192,POA_GC_2025!$A:$A,0)))</f>
        <v/>
      </c>
      <c r="T192" s="215" t="str">
        <f>IF($C192="","",INDEX(POA_GC_2025!$I:$I,MATCH($C192,POA_GC_2025!$A:$A,0)))</f>
        <v/>
      </c>
      <c r="U192" s="215" t="str">
        <f>IF($C192="","",INDEX(POA_GC_2025!$J:$J,MATCH($C192,POA_GC_2025!$A:$A,0)))</f>
        <v/>
      </c>
      <c r="V192" s="215" t="str">
        <f>IF($C192="","",INDEX(POA_GC_2025!$K:$K,MATCH($C192,POA_GC_2025!$A:$A,0)))</f>
        <v/>
      </c>
      <c r="W192" s="215" t="str">
        <f>IF($C192="","",INDEX(POA_GC_2025!$L:$L,MATCH($C192,POA_GC_2025!$A:$A,0)))</f>
        <v/>
      </c>
      <c r="X192" s="223" t="str">
        <f>IF($C192="","",INDEX(POA_GC_2025!$AA:$AA,MATCH($C192,POA_GC_2025!$A:$A,0)))</f>
        <v/>
      </c>
      <c r="Y192" s="223" t="str">
        <f>IF($C192="","",INDEX(POA_GC_2025!$BD:$BD,MATCH($C192,POA_GC_2025!$A:$A,0)))</f>
        <v/>
      </c>
      <c r="Z192" s="226"/>
      <c r="AA192" s="226"/>
      <c r="AB192" s="227"/>
      <c r="AC192" s="226"/>
      <c r="AD192" s="226"/>
      <c r="AE192" s="226"/>
      <c r="AF192" s="226"/>
      <c r="AG192" s="232" t="str">
        <f>IF($C192="","",INDEX(POA_GC_2025!$FF:$FF,MATCH($C192,POA_GC_2025!$A:$A,0)))</f>
        <v/>
      </c>
      <c r="AH192" s="213" t="str">
        <f>IF($C192="","",INDEX(POA_GC_2025!$Q:$Q,MATCH($C192,POA_GC_2025!$A:$A,0)))</f>
        <v/>
      </c>
      <c r="AI192" s="216"/>
      <c r="AJ192" s="213" t="str">
        <f>IF($C192="","",INDEX(POA_GC_2025!$B:$B,MATCH($C192,POA_GC_2025!$A:$A,0)))</f>
        <v/>
      </c>
      <c r="AK192" s="120"/>
      <c r="AL192" s="120"/>
      <c r="AM192" s="233">
        <f t="shared" si="17"/>
        <v>0</v>
      </c>
      <c r="AN192" s="120"/>
      <c r="AO192" s="264"/>
    </row>
    <row r="193" spans="1:41" s="85" customFormat="1" ht="12.95" customHeight="1">
      <c r="A193" s="206">
        <v>198</v>
      </c>
      <c r="B193" s="206"/>
      <c r="C193" s="188"/>
      <c r="D193" s="245"/>
      <c r="E193" s="246"/>
      <c r="F193" s="245"/>
      <c r="G193" s="246"/>
      <c r="H193" s="247"/>
      <c r="I193" s="218"/>
      <c r="J193" s="213" t="str">
        <f>IF($C193="","",INDEX(POA_GC_2025!$O:$O,MATCH($C193,POA_GC_2025!$A:$A,0)))</f>
        <v/>
      </c>
      <c r="K193" s="214" t="str">
        <f>IF($C193="","",INDEX(POA_GC_2025!$V:$V,MATCH($C193,POA_GC_2025!A:A,0)))</f>
        <v/>
      </c>
      <c r="L193" s="214" t="str">
        <f>IF($C193="","",INDEX(POA_GC_2025!W:W,MATCH($C193,POA_GC_2025!$A:$A,0)))</f>
        <v/>
      </c>
      <c r="M193" s="215" t="str">
        <f>IF($C193="","",INDEX(POA_GC_2025!C:C,MATCH($C193,POA_GC_2025!$A:$A,0)))</f>
        <v/>
      </c>
      <c r="N193" s="215" t="str">
        <f>IF($C193="","",INDEX(POA_GC_2025!$D:$D,MATCH($C193,POA_GC_2025!$A:$A,0)))</f>
        <v/>
      </c>
      <c r="O193" s="215" t="str">
        <f>IF($C193="","",INDEX(POA_GC_2025!$E:$E,MATCH($C193,POA_GC_2025!$A:$A,0)))</f>
        <v/>
      </c>
      <c r="P193" s="215" t="str">
        <f>IF($C193="","",INDEX(POA_GC_2025!$F:$F,MATCH($C193,POA_GC_2025!$A:$A,0)))</f>
        <v/>
      </c>
      <c r="Q193" s="215" t="str">
        <f>IF($C193="","",INDEX(POA_GC_2025!$G:$G,MATCH($C193,POA_GC_2025!$A:$A,0)))</f>
        <v/>
      </c>
      <c r="R193" s="215" t="str">
        <f t="shared" si="18"/>
        <v/>
      </c>
      <c r="S193" s="215" t="str">
        <f>IF($C193="","",INDEX(POA_GC_2025!$H:$H,MATCH($C193,POA_GC_2025!$A:$A,0)))</f>
        <v/>
      </c>
      <c r="T193" s="215" t="str">
        <f>IF($C193="","",INDEX(POA_GC_2025!$I:$I,MATCH($C193,POA_GC_2025!$A:$A,0)))</f>
        <v/>
      </c>
      <c r="U193" s="215" t="str">
        <f>IF($C193="","",INDEX(POA_GC_2025!$J:$J,MATCH($C193,POA_GC_2025!$A:$A,0)))</f>
        <v/>
      </c>
      <c r="V193" s="215" t="str">
        <f>IF($C193="","",INDEX(POA_GC_2025!$K:$K,MATCH($C193,POA_GC_2025!$A:$A,0)))</f>
        <v/>
      </c>
      <c r="W193" s="215" t="str">
        <f>IF($C193="","",INDEX(POA_GC_2025!$L:$L,MATCH($C193,POA_GC_2025!$A:$A,0)))</f>
        <v/>
      </c>
      <c r="X193" s="223" t="str">
        <f>IF($C193="","",INDEX(POA_GC_2025!$AA:$AA,MATCH($C193,POA_GC_2025!$A:$A,0)))</f>
        <v/>
      </c>
      <c r="Y193" s="223" t="str">
        <f>IF($C193="","",INDEX(POA_GC_2025!$BD:$BD,MATCH($C193,POA_GC_2025!$A:$A,0)))</f>
        <v/>
      </c>
      <c r="Z193" s="226"/>
      <c r="AA193" s="226"/>
      <c r="AB193" s="227"/>
      <c r="AC193" s="226"/>
      <c r="AD193" s="226"/>
      <c r="AE193" s="226"/>
      <c r="AF193" s="226"/>
      <c r="AG193" s="232" t="str">
        <f>IF($C193="","",INDEX(POA_GC_2025!$FF:$FF,MATCH($C193,POA_GC_2025!$A:$A,0)))</f>
        <v/>
      </c>
      <c r="AH193" s="213" t="str">
        <f>IF($C193="","",INDEX(POA_GC_2025!$Q:$Q,MATCH($C193,POA_GC_2025!$A:$A,0)))</f>
        <v/>
      </c>
      <c r="AI193" s="216"/>
      <c r="AJ193" s="213" t="str">
        <f>IF($C193="","",INDEX(POA_GC_2025!$B:$B,MATCH($C193,POA_GC_2025!$A:$A,0)))</f>
        <v/>
      </c>
      <c r="AK193" s="120"/>
      <c r="AL193" s="120"/>
      <c r="AM193" s="233">
        <f t="shared" si="17"/>
        <v>0</v>
      </c>
      <c r="AN193" s="120"/>
      <c r="AO193" s="120"/>
    </row>
    <row r="194" spans="1:41" s="85" customFormat="1" ht="12.95" customHeight="1">
      <c r="A194" s="206">
        <v>199</v>
      </c>
      <c r="B194" s="206"/>
      <c r="C194" s="188"/>
      <c r="D194" s="245"/>
      <c r="E194" s="246"/>
      <c r="F194" s="245"/>
      <c r="G194" s="246"/>
      <c r="H194" s="247"/>
      <c r="I194" s="218"/>
      <c r="J194" s="213" t="str">
        <f>IF($C194="","",INDEX(POA_GC_2025!$O:$O,MATCH($C194,POA_GC_2025!$A:$A,0)))</f>
        <v/>
      </c>
      <c r="K194" s="214" t="str">
        <f>IF($C194="","",INDEX(POA_GC_2025!$V:$V,MATCH($C194,POA_GC_2025!A:A,0)))</f>
        <v/>
      </c>
      <c r="L194" s="214" t="str">
        <f>IF($C194="","",INDEX(POA_GC_2025!W:W,MATCH($C194,POA_GC_2025!$A:$A,0)))</f>
        <v/>
      </c>
      <c r="M194" s="215" t="str">
        <f>IF($C194="","",INDEX(POA_GC_2025!C:C,MATCH($C194,POA_GC_2025!$A:$A,0)))</f>
        <v/>
      </c>
      <c r="N194" s="215" t="str">
        <f>IF($C194="","",INDEX(POA_GC_2025!$D:$D,MATCH($C194,POA_GC_2025!$A:$A,0)))</f>
        <v/>
      </c>
      <c r="O194" s="215" t="str">
        <f>IF($C194="","",INDEX(POA_GC_2025!$E:$E,MATCH($C194,POA_GC_2025!$A:$A,0)))</f>
        <v/>
      </c>
      <c r="P194" s="215" t="str">
        <f>IF($C194="","",INDEX(POA_GC_2025!$F:$F,MATCH($C194,POA_GC_2025!$A:$A,0)))</f>
        <v/>
      </c>
      <c r="Q194" s="215" t="str">
        <f>IF($C194="","",INDEX(POA_GC_2025!$G:$G,MATCH($C194,POA_GC_2025!$A:$A,0)))</f>
        <v/>
      </c>
      <c r="R194" s="215" t="str">
        <f t="shared" si="18"/>
        <v/>
      </c>
      <c r="S194" s="215" t="str">
        <f>IF($C194="","",INDEX(POA_GC_2025!$H:$H,MATCH($C194,POA_GC_2025!$A:$A,0)))</f>
        <v/>
      </c>
      <c r="T194" s="215" t="str">
        <f>IF($C194="","",INDEX(POA_GC_2025!$I:$I,MATCH($C194,POA_GC_2025!$A:$A,0)))</f>
        <v/>
      </c>
      <c r="U194" s="215" t="str">
        <f>IF($C194="","",INDEX(POA_GC_2025!$J:$J,MATCH($C194,POA_GC_2025!$A:$A,0)))</f>
        <v/>
      </c>
      <c r="V194" s="215" t="str">
        <f>IF($C194="","",INDEX(POA_GC_2025!$K:$K,MATCH($C194,POA_GC_2025!$A:$A,0)))</f>
        <v/>
      </c>
      <c r="W194" s="215" t="str">
        <f>IF($C194="","",INDEX(POA_GC_2025!$L:$L,MATCH($C194,POA_GC_2025!$A:$A,0)))</f>
        <v/>
      </c>
      <c r="X194" s="223" t="str">
        <f>IF($C194="","",INDEX(POA_GC_2025!$AA:$AA,MATCH($C194,POA_GC_2025!$A:$A,0)))</f>
        <v/>
      </c>
      <c r="Y194" s="223" t="str">
        <f>IF($C194="","",INDEX(POA_GC_2025!$BD:$BD,MATCH($C194,POA_GC_2025!$A:$A,0)))</f>
        <v/>
      </c>
      <c r="Z194" s="226"/>
      <c r="AA194" s="226"/>
      <c r="AB194" s="227"/>
      <c r="AC194" s="226"/>
      <c r="AD194" s="226"/>
      <c r="AE194" s="226"/>
      <c r="AF194" s="226"/>
      <c r="AG194" s="232" t="str">
        <f>IF($C194="","",INDEX(POA_GC_2025!$FF:$FF,MATCH($C194,POA_GC_2025!$A:$A,0)))</f>
        <v/>
      </c>
      <c r="AH194" s="213" t="str">
        <f>IF($C194="","",INDEX(POA_GC_2025!$Q:$Q,MATCH($C194,POA_GC_2025!$A:$A,0)))</f>
        <v/>
      </c>
      <c r="AI194" s="216"/>
      <c r="AJ194" s="213" t="str">
        <f>IF($C194="","",INDEX(POA_GC_2025!$B:$B,MATCH($C194,POA_GC_2025!$A:$A,0)))</f>
        <v/>
      </c>
      <c r="AK194" s="120"/>
      <c r="AL194" s="120"/>
      <c r="AM194" s="233">
        <f t="shared" si="17"/>
        <v>0</v>
      </c>
      <c r="AN194" s="120"/>
      <c r="AO194" s="120"/>
    </row>
    <row r="195" spans="1:41" s="85" customFormat="1" ht="12.95" customHeight="1">
      <c r="A195" s="206">
        <v>200</v>
      </c>
      <c r="B195" s="206"/>
      <c r="C195" s="188"/>
      <c r="D195" s="245"/>
      <c r="E195" s="246"/>
      <c r="F195" s="245"/>
      <c r="G195" s="246"/>
      <c r="H195" s="247"/>
      <c r="I195" s="245"/>
      <c r="J195" s="213" t="str">
        <f>IF($C195="","",INDEX(POA_GC_2025!$O:$O,MATCH($C195,POA_GC_2025!$A:$A,0)))</f>
        <v/>
      </c>
      <c r="K195" s="214" t="str">
        <f>IF($C195="","",INDEX(POA_GC_2025!$V:$V,MATCH($C195,POA_GC_2025!A:A,0)))</f>
        <v/>
      </c>
      <c r="L195" s="214" t="str">
        <f>IF($C195="","",INDEX(POA_GC_2025!W:W,MATCH($C195,POA_GC_2025!$A:$A,0)))</f>
        <v/>
      </c>
      <c r="M195" s="215" t="str">
        <f>IF($C195="","",INDEX(POA_GC_2025!C:C,MATCH($C195,POA_GC_2025!$A:$A,0)))</f>
        <v/>
      </c>
      <c r="N195" s="215" t="str">
        <f>IF($C195="","",INDEX(POA_GC_2025!$D:$D,MATCH($C195,POA_GC_2025!$A:$A,0)))</f>
        <v/>
      </c>
      <c r="O195" s="215" t="str">
        <f>IF($C195="","",INDEX(POA_GC_2025!$E:$E,MATCH($C195,POA_GC_2025!$A:$A,0)))</f>
        <v/>
      </c>
      <c r="P195" s="215" t="str">
        <f>IF($C195="","",INDEX(POA_GC_2025!$F:$F,MATCH($C195,POA_GC_2025!$A:$A,0)))</f>
        <v/>
      </c>
      <c r="Q195" s="215" t="str">
        <f>IF($C195="","",INDEX(POA_GC_2025!$G:$G,MATCH($C195,POA_GC_2025!$A:$A,0)))</f>
        <v/>
      </c>
      <c r="R195" s="215" t="str">
        <f t="shared" si="18"/>
        <v/>
      </c>
      <c r="S195" s="215" t="str">
        <f>IF($C195="","",INDEX(POA_GC_2025!$H:$H,MATCH($C195,POA_GC_2025!$A:$A,0)))</f>
        <v/>
      </c>
      <c r="T195" s="215" t="str">
        <f>IF($C195="","",INDEX(POA_GC_2025!$I:$I,MATCH($C195,POA_GC_2025!$A:$A,0)))</f>
        <v/>
      </c>
      <c r="U195" s="215" t="str">
        <f>IF($C195="","",INDEX(POA_GC_2025!$J:$J,MATCH($C195,POA_GC_2025!$A:$A,0)))</f>
        <v/>
      </c>
      <c r="V195" s="215" t="str">
        <f>IF($C195="","",INDEX(POA_GC_2025!$K:$K,MATCH($C195,POA_GC_2025!$A:$A,0)))</f>
        <v/>
      </c>
      <c r="W195" s="215" t="str">
        <f>IF($C195="","",INDEX(POA_GC_2025!$L:$L,MATCH($C195,POA_GC_2025!$A:$A,0)))</f>
        <v/>
      </c>
      <c r="X195" s="223" t="str">
        <f>IF($C195="","",INDEX(POA_GC_2025!$AA:$AA,MATCH($C195,POA_GC_2025!$A:$A,0)))</f>
        <v/>
      </c>
      <c r="Y195" s="223" t="str">
        <f>IF($C195="","",INDEX(POA_GC_2025!$BD:$BD,MATCH($C195,POA_GC_2025!$A:$A,0)))</f>
        <v/>
      </c>
      <c r="Z195" s="226"/>
      <c r="AA195" s="226"/>
      <c r="AB195" s="227"/>
      <c r="AC195" s="226"/>
      <c r="AD195" s="226"/>
      <c r="AE195" s="226"/>
      <c r="AF195" s="226"/>
      <c r="AG195" s="232" t="str">
        <f>IF($C195="","",INDEX(POA_GC_2025!$FF:$FF,MATCH($C195,POA_GC_2025!$A:$A,0)))</f>
        <v/>
      </c>
      <c r="AH195" s="213" t="str">
        <f>IF($C195="","",INDEX(POA_GC_2025!$Q:$Q,MATCH($C195,POA_GC_2025!$A:$A,0)))</f>
        <v/>
      </c>
      <c r="AI195" s="216"/>
      <c r="AJ195" s="213" t="str">
        <f>IF($C195="","",INDEX(POA_GC_2025!$B:$B,MATCH($C195,POA_GC_2025!$A:$A,0)))</f>
        <v/>
      </c>
      <c r="AK195" s="120"/>
      <c r="AL195" s="120"/>
      <c r="AM195" s="233">
        <f t="shared" si="17"/>
        <v>0</v>
      </c>
      <c r="AN195" s="120"/>
      <c r="AO195" s="120"/>
    </row>
    <row r="196" spans="1:41" s="85" customFormat="1" ht="12.95" customHeight="1">
      <c r="A196" s="206">
        <v>201</v>
      </c>
      <c r="B196" s="206"/>
      <c r="C196" s="188"/>
      <c r="D196" s="245"/>
      <c r="E196" s="246"/>
      <c r="F196" s="245"/>
      <c r="G196" s="246"/>
      <c r="H196" s="247"/>
      <c r="I196" s="245"/>
      <c r="J196" s="213" t="str">
        <f>IF($C196="","",INDEX(POA_GC_2025!$O:$O,MATCH($C196,POA_GC_2025!$A:$A,0)))</f>
        <v/>
      </c>
      <c r="K196" s="214" t="str">
        <f>IF($C196="","",INDEX(POA_GC_2025!$V:$V,MATCH($C196,POA_GC_2025!A:A,0)))</f>
        <v/>
      </c>
      <c r="L196" s="214" t="str">
        <f>IF($C196="","",INDEX(POA_GC_2025!W:W,MATCH($C196,POA_GC_2025!$A:$A,0)))</f>
        <v/>
      </c>
      <c r="M196" s="215" t="str">
        <f>IF($C196="","",INDEX(POA_GC_2025!C:C,MATCH($C196,POA_GC_2025!$A:$A,0)))</f>
        <v/>
      </c>
      <c r="N196" s="215" t="str">
        <f>IF($C196="","",INDEX(POA_GC_2025!$D:$D,MATCH($C196,POA_GC_2025!$A:$A,0)))</f>
        <v/>
      </c>
      <c r="O196" s="215" t="str">
        <f>IF($C196="","",INDEX(POA_GC_2025!$E:$E,MATCH($C196,POA_GC_2025!$A:$A,0)))</f>
        <v/>
      </c>
      <c r="P196" s="215" t="str">
        <f>IF($C196="","",INDEX(POA_GC_2025!$F:$F,MATCH($C196,POA_GC_2025!$A:$A,0)))</f>
        <v/>
      </c>
      <c r="Q196" s="215" t="str">
        <f>IF($C196="","",INDEX(POA_GC_2025!$G:$G,MATCH($C196,POA_GC_2025!$A:$A,0)))</f>
        <v/>
      </c>
      <c r="R196" s="215" t="str">
        <f t="shared" si="18"/>
        <v/>
      </c>
      <c r="S196" s="215" t="str">
        <f>IF($C196="","",INDEX(POA_GC_2025!$H:$H,MATCH($C196,POA_GC_2025!$A:$A,0)))</f>
        <v/>
      </c>
      <c r="T196" s="215" t="str">
        <f>IF($C196="","",INDEX(POA_GC_2025!$I:$I,MATCH($C196,POA_GC_2025!$A:$A,0)))</f>
        <v/>
      </c>
      <c r="U196" s="215" t="str">
        <f>IF($C196="","",INDEX(POA_GC_2025!$J:$J,MATCH($C196,POA_GC_2025!$A:$A,0)))</f>
        <v/>
      </c>
      <c r="V196" s="215" t="str">
        <f>IF($C196="","",INDEX(POA_GC_2025!$K:$K,MATCH($C196,POA_GC_2025!$A:$A,0)))</f>
        <v/>
      </c>
      <c r="W196" s="215" t="str">
        <f>IF($C196="","",INDEX(POA_GC_2025!$L:$L,MATCH($C196,POA_GC_2025!$A:$A,0)))</f>
        <v/>
      </c>
      <c r="X196" s="223" t="str">
        <f>IF($C196="","",INDEX(POA_GC_2025!$AA:$AA,MATCH($C196,POA_GC_2025!$A:$A,0)))</f>
        <v/>
      </c>
      <c r="Y196" s="223" t="str">
        <f>IF($C196="","",INDEX(POA_GC_2025!$BD:$BD,MATCH($C196,POA_GC_2025!$A:$A,0)))</f>
        <v/>
      </c>
      <c r="Z196" s="226"/>
      <c r="AA196" s="226"/>
      <c r="AB196" s="227"/>
      <c r="AC196" s="226"/>
      <c r="AD196" s="226"/>
      <c r="AE196" s="226"/>
      <c r="AF196" s="226"/>
      <c r="AG196" s="232" t="str">
        <f>IF($C196="","",INDEX(POA_GC_2025!$FF:$FF,MATCH($C196,POA_GC_2025!$A:$A,0)))</f>
        <v/>
      </c>
      <c r="AH196" s="213" t="str">
        <f>IF($C196="","",INDEX(POA_GC_2025!$Q:$Q,MATCH($C196,POA_GC_2025!$A:$A,0)))</f>
        <v/>
      </c>
      <c r="AI196" s="216"/>
      <c r="AJ196" s="213" t="str">
        <f>IF($C196="","",INDEX(POA_GC_2025!$B:$B,MATCH($C196,POA_GC_2025!$A:$A,0)))</f>
        <v/>
      </c>
      <c r="AK196" s="120"/>
      <c r="AL196" s="120"/>
      <c r="AM196" s="233">
        <f t="shared" si="17"/>
        <v>0</v>
      </c>
      <c r="AN196" s="120"/>
      <c r="AO196" s="120"/>
    </row>
    <row r="197" spans="1:41" s="85" customFormat="1" ht="12.95" customHeight="1">
      <c r="A197" s="206">
        <v>202</v>
      </c>
      <c r="B197" s="206"/>
      <c r="C197" s="188"/>
      <c r="D197" s="245"/>
      <c r="E197" s="246"/>
      <c r="F197" s="245"/>
      <c r="G197" s="246"/>
      <c r="H197" s="247"/>
      <c r="I197" s="245"/>
      <c r="J197" s="213" t="str">
        <f>IF($C197="","",INDEX(POA_GC_2025!$O:$O,MATCH($C197,POA_GC_2025!$A:$A,0)))</f>
        <v/>
      </c>
      <c r="K197" s="214" t="str">
        <f>IF($C197="","",INDEX(POA_GC_2025!$V:$V,MATCH($C197,POA_GC_2025!A:A,0)))</f>
        <v/>
      </c>
      <c r="L197" s="214" t="str">
        <f>IF($C197="","",INDEX(POA_GC_2025!W:W,MATCH($C197,POA_GC_2025!$A:$A,0)))</f>
        <v/>
      </c>
      <c r="M197" s="215" t="str">
        <f>IF($C197="","",INDEX(POA_GC_2025!C:C,MATCH($C197,POA_GC_2025!$A:$A,0)))</f>
        <v/>
      </c>
      <c r="N197" s="215" t="str">
        <f>IF($C197="","",INDEX(POA_GC_2025!$D:$D,MATCH($C197,POA_GC_2025!$A:$A,0)))</f>
        <v/>
      </c>
      <c r="O197" s="215" t="str">
        <f>IF($C197="","",INDEX(POA_GC_2025!$E:$E,MATCH($C197,POA_GC_2025!$A:$A,0)))</f>
        <v/>
      </c>
      <c r="P197" s="215" t="str">
        <f>IF($C197="","",INDEX(POA_GC_2025!$F:$F,MATCH($C197,POA_GC_2025!$A:$A,0)))</f>
        <v/>
      </c>
      <c r="Q197" s="215" t="str">
        <f>IF($C197="","",INDEX(POA_GC_2025!$G:$G,MATCH($C197,POA_GC_2025!$A:$A,0)))</f>
        <v/>
      </c>
      <c r="R197" s="215" t="str">
        <f t="shared" si="18"/>
        <v/>
      </c>
      <c r="S197" s="215" t="str">
        <f>IF($C197="","",INDEX(POA_GC_2025!$H:$H,MATCH($C197,POA_GC_2025!$A:$A,0)))</f>
        <v/>
      </c>
      <c r="T197" s="215" t="str">
        <f>IF($C197="","",INDEX(POA_GC_2025!$I:$I,MATCH($C197,POA_GC_2025!$A:$A,0)))</f>
        <v/>
      </c>
      <c r="U197" s="215" t="str">
        <f>IF($C197="","",INDEX(POA_GC_2025!$J:$J,MATCH($C197,POA_GC_2025!$A:$A,0)))</f>
        <v/>
      </c>
      <c r="V197" s="215" t="str">
        <f>IF($C197="","",INDEX(POA_GC_2025!$K:$K,MATCH($C197,POA_GC_2025!$A:$A,0)))</f>
        <v/>
      </c>
      <c r="W197" s="215" t="str">
        <f>IF($C197="","",INDEX(POA_GC_2025!$L:$L,MATCH($C197,POA_GC_2025!$A:$A,0)))</f>
        <v/>
      </c>
      <c r="X197" s="223" t="str">
        <f>IF($C197="","",INDEX(POA_GC_2025!$AA:$AA,MATCH($C197,POA_GC_2025!$A:$A,0)))</f>
        <v/>
      </c>
      <c r="Y197" s="223" t="str">
        <f>IF($C197="","",INDEX(POA_GC_2025!$BD:$BD,MATCH($C197,POA_GC_2025!$A:$A,0)))</f>
        <v/>
      </c>
      <c r="Z197" s="226"/>
      <c r="AA197" s="226"/>
      <c r="AB197" s="227"/>
      <c r="AC197" s="226"/>
      <c r="AD197" s="226"/>
      <c r="AE197" s="226"/>
      <c r="AF197" s="226"/>
      <c r="AG197" s="232" t="str">
        <f>IF($C197="","",INDEX(POA_GC_2025!$FF:$FF,MATCH($C197,POA_GC_2025!$A:$A,0)))</f>
        <v/>
      </c>
      <c r="AH197" s="213" t="str">
        <f>IF($C197="","",INDEX(POA_GC_2025!$Q:$Q,MATCH($C197,POA_GC_2025!$A:$A,0)))</f>
        <v/>
      </c>
      <c r="AI197" s="216"/>
      <c r="AJ197" s="213" t="str">
        <f>IF($C197="","",INDEX(POA_GC_2025!$B:$B,MATCH($C197,POA_GC_2025!$A:$A,0)))</f>
        <v/>
      </c>
      <c r="AK197" s="120"/>
      <c r="AL197" s="120"/>
      <c r="AM197" s="233">
        <f t="shared" si="17"/>
        <v>0</v>
      </c>
      <c r="AN197" s="120"/>
      <c r="AO197" s="120"/>
    </row>
    <row r="198" spans="1:41" s="85" customFormat="1" ht="12.95" customHeight="1">
      <c r="A198" s="206">
        <v>203</v>
      </c>
      <c r="B198" s="206"/>
      <c r="C198" s="188"/>
      <c r="D198" s="245"/>
      <c r="E198" s="246"/>
      <c r="F198" s="245"/>
      <c r="G198" s="246"/>
      <c r="H198" s="247"/>
      <c r="I198" s="245"/>
      <c r="J198" s="213" t="str">
        <f>IF($C198="","",INDEX(POA_GC_2025!$O:$O,MATCH($C198,POA_GC_2025!$A:$A,0)))</f>
        <v/>
      </c>
      <c r="K198" s="214" t="str">
        <f>IF($C198="","",INDEX(POA_GC_2025!$V:$V,MATCH($C198,POA_GC_2025!A:A,0)))</f>
        <v/>
      </c>
      <c r="L198" s="214" t="str">
        <f>IF($C198="","",INDEX(POA_GC_2025!W:W,MATCH($C198,POA_GC_2025!$A:$A,0)))</f>
        <v/>
      </c>
      <c r="M198" s="215" t="str">
        <f>IF($C198="","",INDEX(POA_GC_2025!C:C,MATCH($C198,POA_GC_2025!$A:$A,0)))</f>
        <v/>
      </c>
      <c r="N198" s="215" t="str">
        <f>IF($C198="","",INDEX(POA_GC_2025!$D:$D,MATCH($C198,POA_GC_2025!$A:$A,0)))</f>
        <v/>
      </c>
      <c r="O198" s="215" t="str">
        <f>IF($C198="","",INDEX(POA_GC_2025!$E:$E,MATCH($C198,POA_GC_2025!$A:$A,0)))</f>
        <v/>
      </c>
      <c r="P198" s="215" t="str">
        <f>IF($C198="","",INDEX(POA_GC_2025!$F:$F,MATCH($C198,POA_GC_2025!$A:$A,0)))</f>
        <v/>
      </c>
      <c r="Q198" s="215" t="str">
        <f>IF($C198="","",INDEX(POA_GC_2025!$G:$G,MATCH($C198,POA_GC_2025!$A:$A,0)))</f>
        <v/>
      </c>
      <c r="R198" s="215" t="str">
        <f t="shared" si="18"/>
        <v/>
      </c>
      <c r="S198" s="215" t="str">
        <f>IF($C198="","",INDEX(POA_GC_2025!$H:$H,MATCH($C198,POA_GC_2025!$A:$A,0)))</f>
        <v/>
      </c>
      <c r="T198" s="215" t="str">
        <f>IF($C198="","",INDEX(POA_GC_2025!$I:$I,MATCH($C198,POA_GC_2025!$A:$A,0)))</f>
        <v/>
      </c>
      <c r="U198" s="215" t="str">
        <f>IF($C198="","",INDEX(POA_GC_2025!$J:$J,MATCH($C198,POA_GC_2025!$A:$A,0)))</f>
        <v/>
      </c>
      <c r="V198" s="215" t="str">
        <f>IF($C198="","",INDEX(POA_GC_2025!$K:$K,MATCH($C198,POA_GC_2025!$A:$A,0)))</f>
        <v/>
      </c>
      <c r="W198" s="215" t="str">
        <f>IF($C198="","",INDEX(POA_GC_2025!$L:$L,MATCH($C198,POA_GC_2025!$A:$A,0)))</f>
        <v/>
      </c>
      <c r="X198" s="223" t="str">
        <f>IF($C198="","",INDEX(POA_GC_2025!$AA:$AA,MATCH($C198,POA_GC_2025!$A:$A,0)))</f>
        <v/>
      </c>
      <c r="Y198" s="223" t="str">
        <f>IF($C198="","",INDEX(POA_GC_2025!$BD:$BD,MATCH($C198,POA_GC_2025!$A:$A,0)))</f>
        <v/>
      </c>
      <c r="Z198" s="226"/>
      <c r="AA198" s="226"/>
      <c r="AB198" s="227"/>
      <c r="AC198" s="226"/>
      <c r="AD198" s="226"/>
      <c r="AE198" s="226"/>
      <c r="AF198" s="226"/>
      <c r="AG198" s="232" t="str">
        <f>IF($C198="","",INDEX(POA_GC_2025!$FF:$FF,MATCH($C198,POA_GC_2025!$A:$A,0)))</f>
        <v/>
      </c>
      <c r="AH198" s="213" t="str">
        <f>IF($C198="","",INDEX(POA_GC_2025!$Q:$Q,MATCH($C198,POA_GC_2025!$A:$A,0)))</f>
        <v/>
      </c>
      <c r="AI198" s="216"/>
      <c r="AJ198" s="213" t="str">
        <f>IF($C198="","",INDEX(POA_GC_2025!$B:$B,MATCH($C198,POA_GC_2025!$A:$A,0)))</f>
        <v/>
      </c>
      <c r="AK198" s="120"/>
      <c r="AL198" s="120"/>
      <c r="AM198" s="233">
        <f t="shared" si="17"/>
        <v>0</v>
      </c>
      <c r="AN198" s="120"/>
      <c r="AO198" s="120"/>
    </row>
    <row r="199" spans="1:41" s="85" customFormat="1" ht="12.95" customHeight="1">
      <c r="A199" s="206">
        <v>204</v>
      </c>
      <c r="B199" s="206"/>
      <c r="C199" s="188"/>
      <c r="D199" s="245"/>
      <c r="E199" s="246"/>
      <c r="F199" s="245"/>
      <c r="G199" s="246"/>
      <c r="H199" s="247"/>
      <c r="I199" s="245"/>
      <c r="J199" s="213" t="str">
        <f>IF($C199="","",INDEX(POA_GC_2025!$O:$O,MATCH($C199,POA_GC_2025!$A:$A,0)))</f>
        <v/>
      </c>
      <c r="K199" s="214" t="str">
        <f>IF($C199="","",INDEX(POA_GC_2025!$V:$V,MATCH($C199,POA_GC_2025!A:A,0)))</f>
        <v/>
      </c>
      <c r="L199" s="214" t="str">
        <f>IF($C199="","",INDEX(POA_GC_2025!W:W,MATCH($C199,POA_GC_2025!$A:$A,0)))</f>
        <v/>
      </c>
      <c r="M199" s="215" t="str">
        <f>IF($C199="","",INDEX(POA_GC_2025!C:C,MATCH($C199,POA_GC_2025!$A:$A,0)))</f>
        <v/>
      </c>
      <c r="N199" s="215" t="str">
        <f>IF($C199="","",INDEX(POA_GC_2025!$D:$D,MATCH($C199,POA_GC_2025!$A:$A,0)))</f>
        <v/>
      </c>
      <c r="O199" s="215" t="str">
        <f>IF($C199="","",INDEX(POA_GC_2025!$E:$E,MATCH($C199,POA_GC_2025!$A:$A,0)))</f>
        <v/>
      </c>
      <c r="P199" s="215" t="str">
        <f>IF($C199="","",INDEX(POA_GC_2025!$F:$F,MATCH($C199,POA_GC_2025!$A:$A,0)))</f>
        <v/>
      </c>
      <c r="Q199" s="215" t="str">
        <f>IF($C199="","",INDEX(POA_GC_2025!$G:$G,MATCH($C199,POA_GC_2025!$A:$A,0)))</f>
        <v/>
      </c>
      <c r="R199" s="215" t="str">
        <f t="shared" si="18"/>
        <v/>
      </c>
      <c r="S199" s="215" t="str">
        <f>IF($C199="","",INDEX(POA_GC_2025!$H:$H,MATCH($C199,POA_GC_2025!$A:$A,0)))</f>
        <v/>
      </c>
      <c r="T199" s="215" t="str">
        <f>IF($C199="","",INDEX(POA_GC_2025!$I:$I,MATCH($C199,POA_GC_2025!$A:$A,0)))</f>
        <v/>
      </c>
      <c r="U199" s="215" t="str">
        <f>IF($C199="","",INDEX(POA_GC_2025!$J:$J,MATCH($C199,POA_GC_2025!$A:$A,0)))</f>
        <v/>
      </c>
      <c r="V199" s="215" t="str">
        <f>IF($C199="","",INDEX(POA_GC_2025!$K:$K,MATCH($C199,POA_GC_2025!$A:$A,0)))</f>
        <v/>
      </c>
      <c r="W199" s="215" t="str">
        <f>IF($C199="","",INDEX(POA_GC_2025!$L:$L,MATCH($C199,POA_GC_2025!$A:$A,0)))</f>
        <v/>
      </c>
      <c r="X199" s="223" t="str">
        <f>IF($C199="","",INDEX(POA_GC_2025!$AA:$AA,MATCH($C199,POA_GC_2025!$A:$A,0)))</f>
        <v/>
      </c>
      <c r="Y199" s="223" t="str">
        <f>IF($C199="","",INDEX(POA_GC_2025!$BD:$BD,MATCH($C199,POA_GC_2025!$A:$A,0)))</f>
        <v/>
      </c>
      <c r="Z199" s="226"/>
      <c r="AA199" s="226"/>
      <c r="AB199" s="227"/>
      <c r="AC199" s="226"/>
      <c r="AD199" s="226"/>
      <c r="AE199" s="226"/>
      <c r="AF199" s="226"/>
      <c r="AG199" s="232" t="str">
        <f>IF($C199="","",INDEX(POA_GC_2025!$FF:$FF,MATCH($C199,POA_GC_2025!$A:$A,0)))</f>
        <v/>
      </c>
      <c r="AH199" s="213" t="str">
        <f>IF($C199="","",INDEX(POA_GC_2025!$Q:$Q,MATCH($C199,POA_GC_2025!$A:$A,0)))</f>
        <v/>
      </c>
      <c r="AI199" s="216"/>
      <c r="AJ199" s="213" t="str">
        <f>IF($C199="","",INDEX(POA_GC_2025!$B:$B,MATCH($C199,POA_GC_2025!$A:$A,0)))</f>
        <v/>
      </c>
      <c r="AK199" s="120"/>
      <c r="AL199" s="120"/>
      <c r="AM199" s="233">
        <f t="shared" si="17"/>
        <v>0</v>
      </c>
      <c r="AN199" s="120"/>
      <c r="AO199" s="120"/>
    </row>
    <row r="200" spans="1:41" s="85" customFormat="1" ht="12.95" customHeight="1">
      <c r="A200" s="206">
        <v>205</v>
      </c>
      <c r="B200" s="206"/>
      <c r="C200" s="100"/>
      <c r="D200" s="245"/>
      <c r="E200" s="246"/>
      <c r="F200" s="245"/>
      <c r="G200" s="246"/>
      <c r="H200" s="247"/>
      <c r="I200" s="245"/>
      <c r="J200" s="213" t="str">
        <f>IF($C200="","",INDEX(POA_GC_2025!$O:$O,MATCH($C200,POA_GC_2025!$A:$A,0)))</f>
        <v/>
      </c>
      <c r="K200" s="214" t="str">
        <f>IF($C200="","",INDEX(POA_GC_2025!$V:$V,MATCH($C200,POA_GC_2025!A:A,0)))</f>
        <v/>
      </c>
      <c r="L200" s="214" t="str">
        <f>IF($C200="","",INDEX(POA_GC_2025!W:W,MATCH($C200,POA_GC_2025!$A:$A,0)))</f>
        <v/>
      </c>
      <c r="M200" s="215" t="str">
        <f>IF($C200="","",INDEX(POA_GC_2025!C:C,MATCH($C200,POA_GC_2025!$A:$A,0)))</f>
        <v/>
      </c>
      <c r="N200" s="215" t="str">
        <f>IF($C200="","",INDEX(POA_GC_2025!$D:$D,MATCH($C200,POA_GC_2025!$A:$A,0)))</f>
        <v/>
      </c>
      <c r="O200" s="215" t="str">
        <f>IF($C200="","",INDEX(POA_GC_2025!$E:$E,MATCH($C200,POA_GC_2025!$A:$A,0)))</f>
        <v/>
      </c>
      <c r="P200" s="215" t="str">
        <f>IF($C200="","",INDEX(POA_GC_2025!$F:$F,MATCH($C200,POA_GC_2025!$A:$A,0)))</f>
        <v/>
      </c>
      <c r="Q200" s="215" t="str">
        <f>IF($C200="","",INDEX(POA_GC_2025!$G:$G,MATCH($C200,POA_GC_2025!$A:$A,0)))</f>
        <v/>
      </c>
      <c r="R200" s="215" t="str">
        <f t="shared" si="18"/>
        <v/>
      </c>
      <c r="S200" s="215" t="str">
        <f>IF($C200="","",INDEX(POA_GC_2025!$H:$H,MATCH($C200,POA_GC_2025!$A:$A,0)))</f>
        <v/>
      </c>
      <c r="T200" s="215" t="str">
        <f>IF($C200="","",INDEX(POA_GC_2025!$I:$I,MATCH($C200,POA_GC_2025!$A:$A,0)))</f>
        <v/>
      </c>
      <c r="U200" s="215" t="str">
        <f>IF($C200="","",INDEX(POA_GC_2025!$J:$J,MATCH($C200,POA_GC_2025!$A:$A,0)))</f>
        <v/>
      </c>
      <c r="V200" s="215" t="str">
        <f>IF($C200="","",INDEX(POA_GC_2025!$K:$K,MATCH($C200,POA_GC_2025!$A:$A,0)))</f>
        <v/>
      </c>
      <c r="W200" s="215" t="str">
        <f>IF($C200="","",INDEX(POA_GC_2025!$L:$L,MATCH($C200,POA_GC_2025!$A:$A,0)))</f>
        <v/>
      </c>
      <c r="X200" s="223" t="str">
        <f>IF($C200="","",INDEX(POA_GC_2025!$AA:$AA,MATCH($C200,POA_GC_2025!$A:$A,0)))</f>
        <v/>
      </c>
      <c r="Y200" s="223" t="str">
        <f>IF($C200="","",INDEX(POA_GC_2025!$BD:$BD,MATCH($C200,POA_GC_2025!$A:$A,0)))</f>
        <v/>
      </c>
      <c r="Z200" s="226"/>
      <c r="AA200" s="226"/>
      <c r="AB200" s="227"/>
      <c r="AC200" s="226"/>
      <c r="AD200" s="226"/>
      <c r="AE200" s="226"/>
      <c r="AF200" s="226"/>
      <c r="AG200" s="232" t="str">
        <f>IF($C200="","",INDEX(POA_GC_2025!$FF:$FF,MATCH($C200,POA_GC_2025!$A:$A,0)))</f>
        <v/>
      </c>
      <c r="AH200" s="213" t="str">
        <f>IF($C200="","",INDEX(POA_GC_2025!$Q:$Q,MATCH($C200,POA_GC_2025!$A:$A,0)))</f>
        <v/>
      </c>
      <c r="AI200" s="216"/>
      <c r="AJ200" s="213" t="str">
        <f>IF($C200="","",INDEX(POA_GC_2025!$B:$B,MATCH($C200,POA_GC_2025!$A:$A,0)))</f>
        <v/>
      </c>
      <c r="AK200" s="120"/>
      <c r="AL200" s="120"/>
      <c r="AM200" s="233">
        <f t="shared" si="17"/>
        <v>0</v>
      </c>
      <c r="AN200" s="120"/>
      <c r="AO200" s="120"/>
    </row>
    <row r="201" spans="1:41" s="85" customFormat="1" ht="12.95" customHeight="1">
      <c r="A201" s="206">
        <v>206</v>
      </c>
      <c r="B201" s="206"/>
      <c r="C201" s="100"/>
      <c r="D201" s="245"/>
      <c r="E201" s="246"/>
      <c r="F201" s="245"/>
      <c r="G201" s="246"/>
      <c r="H201" s="247"/>
      <c r="I201" s="245"/>
      <c r="J201" s="213" t="str">
        <f>IF($C201="","",INDEX(POA_GC_2025!$O:$O,MATCH($C201,POA_GC_2025!$A:$A,0)))</f>
        <v/>
      </c>
      <c r="K201" s="214" t="str">
        <f>IF($C201="","",INDEX(POA_GC_2025!$V:$V,MATCH($C201,POA_GC_2025!A:A,0)))</f>
        <v/>
      </c>
      <c r="L201" s="214" t="str">
        <f>IF($C201="","",INDEX(POA_GC_2025!W:W,MATCH($C201,POA_GC_2025!$A:$A,0)))</f>
        <v/>
      </c>
      <c r="M201" s="215" t="str">
        <f>IF($C201="","",INDEX(POA_GC_2025!C:C,MATCH($C201,POA_GC_2025!$A:$A,0)))</f>
        <v/>
      </c>
      <c r="N201" s="215" t="str">
        <f>IF($C201="","",INDEX(POA_GC_2025!$D:$D,MATCH($C201,POA_GC_2025!$A:$A,0)))</f>
        <v/>
      </c>
      <c r="O201" s="215" t="str">
        <f>IF($C201="","",INDEX(POA_GC_2025!$E:$E,MATCH($C201,POA_GC_2025!$A:$A,0)))</f>
        <v/>
      </c>
      <c r="P201" s="215" t="str">
        <f>IF($C201="","",INDEX(POA_GC_2025!$F:$F,MATCH($C201,POA_GC_2025!$A:$A,0)))</f>
        <v/>
      </c>
      <c r="Q201" s="215" t="str">
        <f>IF($C201="","",INDEX(POA_GC_2025!$G:$G,MATCH($C201,POA_GC_2025!$A:$A,0)))</f>
        <v/>
      </c>
      <c r="R201" s="215" t="str">
        <f t="shared" si="18"/>
        <v/>
      </c>
      <c r="S201" s="215" t="str">
        <f>IF($C201="","",INDEX(POA_GC_2025!$H:$H,MATCH($C201,POA_GC_2025!$A:$A,0)))</f>
        <v/>
      </c>
      <c r="T201" s="215" t="str">
        <f>IF($C201="","",INDEX(POA_GC_2025!$I:$I,MATCH($C201,POA_GC_2025!$A:$A,0)))</f>
        <v/>
      </c>
      <c r="U201" s="215" t="str">
        <f>IF($C201="","",INDEX(POA_GC_2025!$J:$J,MATCH($C201,POA_GC_2025!$A:$A,0)))</f>
        <v/>
      </c>
      <c r="V201" s="215" t="str">
        <f>IF($C201="","",INDEX(POA_GC_2025!$K:$K,MATCH($C201,POA_GC_2025!$A:$A,0)))</f>
        <v/>
      </c>
      <c r="W201" s="215" t="str">
        <f>IF($C201="","",INDEX(POA_GC_2025!$L:$L,MATCH($C201,POA_GC_2025!$A:$A,0)))</f>
        <v/>
      </c>
      <c r="X201" s="223" t="str">
        <f>IF($C201="","",INDEX(POA_GC_2025!$AA:$AA,MATCH($C201,POA_GC_2025!$A:$A,0)))</f>
        <v/>
      </c>
      <c r="Y201" s="223" t="str">
        <f>IF($C201="","",INDEX(POA_GC_2025!$BD:$BD,MATCH($C201,POA_GC_2025!$A:$A,0)))</f>
        <v/>
      </c>
      <c r="Z201" s="226"/>
      <c r="AA201" s="226"/>
      <c r="AB201" s="227"/>
      <c r="AC201" s="226"/>
      <c r="AD201" s="226"/>
      <c r="AE201" s="226"/>
      <c r="AF201" s="226"/>
      <c r="AG201" s="232" t="str">
        <f>IF($C201="","",INDEX(POA_GC_2025!$FF:$FF,MATCH($C201,POA_GC_2025!$A:$A,0)))</f>
        <v/>
      </c>
      <c r="AH201" s="213" t="str">
        <f>IF($C201="","",INDEX(POA_GC_2025!$Q:$Q,MATCH($C201,POA_GC_2025!$A:$A,0)))</f>
        <v/>
      </c>
      <c r="AI201" s="216"/>
      <c r="AJ201" s="213" t="str">
        <f>IF($C201="","",INDEX(POA_GC_2025!$B:$B,MATCH($C201,POA_GC_2025!$A:$A,0)))</f>
        <v/>
      </c>
      <c r="AK201" s="120"/>
      <c r="AL201" s="120"/>
      <c r="AM201" s="233">
        <f t="shared" si="17"/>
        <v>0</v>
      </c>
      <c r="AN201" s="120"/>
      <c r="AO201" s="120"/>
    </row>
    <row r="202" spans="1:41" s="85" customFormat="1" ht="12.95" customHeight="1">
      <c r="A202" s="206">
        <v>207</v>
      </c>
      <c r="B202" s="206"/>
      <c r="C202" s="188"/>
      <c r="D202" s="252"/>
      <c r="E202" s="246"/>
      <c r="F202" s="252"/>
      <c r="G202" s="246"/>
      <c r="H202" s="247"/>
      <c r="I202" s="245"/>
      <c r="J202" s="213" t="str">
        <f>IF($C202="","",INDEX(POA_GC_2025!$O:$O,MATCH($C202,POA_GC_2025!$A:$A,0)))</f>
        <v/>
      </c>
      <c r="K202" s="214" t="str">
        <f>IF($C202="","",INDEX(POA_GC_2025!$V:$V,MATCH($C202,POA_GC_2025!A:A,0)))</f>
        <v/>
      </c>
      <c r="L202" s="214" t="str">
        <f>IF($C202="","",INDEX(POA_GC_2025!W:W,MATCH($C202,POA_GC_2025!$A:$A,0)))</f>
        <v/>
      </c>
      <c r="M202" s="215" t="str">
        <f>IF($C202="","",INDEX(POA_GC_2025!C:C,MATCH($C202,POA_GC_2025!$A:$A,0)))</f>
        <v/>
      </c>
      <c r="N202" s="215" t="str">
        <f>IF($C202="","",INDEX(POA_GC_2025!$D:$D,MATCH($C202,POA_GC_2025!$A:$A,0)))</f>
        <v/>
      </c>
      <c r="O202" s="215" t="str">
        <f>IF($C202="","",INDEX(POA_GC_2025!$E:$E,MATCH($C202,POA_GC_2025!$A:$A,0)))</f>
        <v/>
      </c>
      <c r="P202" s="215" t="str">
        <f>IF($C202="","",INDEX(POA_GC_2025!$F:$F,MATCH($C202,POA_GC_2025!$A:$A,0)))</f>
        <v/>
      </c>
      <c r="Q202" s="215" t="str">
        <f>IF($C202="","",INDEX(POA_GC_2025!$G:$G,MATCH($C202,POA_GC_2025!$A:$A,0)))</f>
        <v/>
      </c>
      <c r="R202" s="215" t="str">
        <f t="shared" si="18"/>
        <v/>
      </c>
      <c r="S202" s="215" t="str">
        <f>IF($C202="","",INDEX(POA_GC_2025!$H:$H,MATCH($C202,POA_GC_2025!$A:$A,0)))</f>
        <v/>
      </c>
      <c r="T202" s="215" t="str">
        <f>IF($C202="","",INDEX(POA_GC_2025!$I:$I,MATCH($C202,POA_GC_2025!$A:$A,0)))</f>
        <v/>
      </c>
      <c r="U202" s="215" t="str">
        <f>IF($C202="","",INDEX(POA_GC_2025!$J:$J,MATCH($C202,POA_GC_2025!$A:$A,0)))</f>
        <v/>
      </c>
      <c r="V202" s="215" t="str">
        <f>IF($C202="","",INDEX(POA_GC_2025!$K:$K,MATCH($C202,POA_GC_2025!$A:$A,0)))</f>
        <v/>
      </c>
      <c r="W202" s="215" t="str">
        <f>IF($C202="","",INDEX(POA_GC_2025!$L:$L,MATCH($C202,POA_GC_2025!$A:$A,0)))</f>
        <v/>
      </c>
      <c r="X202" s="223" t="str">
        <f>IF($C202="","",INDEX(POA_GC_2025!$AA:$AA,MATCH($C202,POA_GC_2025!$A:$A,0)))</f>
        <v/>
      </c>
      <c r="Y202" s="223" t="str">
        <f>IF($C202="","",INDEX(POA_GC_2025!$BD:$BD,MATCH($C202,POA_GC_2025!$A:$A,0)))</f>
        <v/>
      </c>
      <c r="Z202" s="226"/>
      <c r="AA202" s="226"/>
      <c r="AB202" s="227"/>
      <c r="AC202" s="226"/>
      <c r="AD202" s="226"/>
      <c r="AE202" s="226"/>
      <c r="AF202" s="226"/>
      <c r="AG202" s="232" t="str">
        <f>IF($C202="","",INDEX(POA_GC_2025!$FF:$FF,MATCH($C202,POA_GC_2025!$A:$A,0)))</f>
        <v/>
      </c>
      <c r="AH202" s="213" t="str">
        <f>IF($C202="","",INDEX(POA_GC_2025!$Q:$Q,MATCH($C202,POA_GC_2025!$A:$A,0)))</f>
        <v/>
      </c>
      <c r="AI202" s="216"/>
      <c r="AJ202" s="213" t="str">
        <f>IF($C202="","",INDEX(POA_GC_2025!$B:$B,MATCH($C202,POA_GC_2025!$A:$A,0)))</f>
        <v/>
      </c>
      <c r="AK202" s="120"/>
      <c r="AL202" s="120"/>
      <c r="AM202" s="233">
        <f t="shared" si="17"/>
        <v>0</v>
      </c>
      <c r="AN202" s="120"/>
      <c r="AO202" s="120"/>
    </row>
    <row r="203" spans="1:41" s="85" customFormat="1" ht="12.95" customHeight="1">
      <c r="A203" s="206">
        <v>208</v>
      </c>
      <c r="B203" s="206"/>
      <c r="C203" s="188"/>
      <c r="D203" s="252"/>
      <c r="E203" s="246"/>
      <c r="F203" s="252"/>
      <c r="G203" s="246"/>
      <c r="H203" s="247"/>
      <c r="I203" s="245"/>
      <c r="J203" s="213" t="str">
        <f>IF($C203="","",INDEX(POA_GC_2025!$O:$O,MATCH($C203,POA_GC_2025!$A:$A,0)))</f>
        <v/>
      </c>
      <c r="K203" s="214" t="str">
        <f>IF($C203="","",INDEX(POA_GC_2025!$V:$V,MATCH($C203,POA_GC_2025!A:A,0)))</f>
        <v/>
      </c>
      <c r="L203" s="214" t="str">
        <f>IF($C203="","",INDEX(POA_GC_2025!W:W,MATCH($C203,POA_GC_2025!$A:$A,0)))</f>
        <v/>
      </c>
      <c r="M203" s="215" t="str">
        <f>IF($C203="","",INDEX(POA_GC_2025!C:C,MATCH($C203,POA_GC_2025!$A:$A,0)))</f>
        <v/>
      </c>
      <c r="N203" s="215" t="str">
        <f>IF($C203="","",INDEX(POA_GC_2025!$D:$D,MATCH($C203,POA_GC_2025!$A:$A,0)))</f>
        <v/>
      </c>
      <c r="O203" s="215" t="str">
        <f>IF($C203="","",INDEX(POA_GC_2025!$E:$E,MATCH($C203,POA_GC_2025!$A:$A,0)))</f>
        <v/>
      </c>
      <c r="P203" s="215" t="str">
        <f>IF($C203="","",INDEX(POA_GC_2025!$F:$F,MATCH($C203,POA_GC_2025!$A:$A,0)))</f>
        <v/>
      </c>
      <c r="Q203" s="215" t="str">
        <f>IF($C203="","",INDEX(POA_GC_2025!$G:$G,MATCH($C203,POA_GC_2025!$A:$A,0)))</f>
        <v/>
      </c>
      <c r="R203" s="215" t="str">
        <f t="shared" si="18"/>
        <v/>
      </c>
      <c r="S203" s="215" t="str">
        <f>IF($C203="","",INDEX(POA_GC_2025!$H:$H,MATCH($C203,POA_GC_2025!$A:$A,0)))</f>
        <v/>
      </c>
      <c r="T203" s="215" t="str">
        <f>IF($C203="","",INDEX(POA_GC_2025!$I:$I,MATCH($C203,POA_GC_2025!$A:$A,0)))</f>
        <v/>
      </c>
      <c r="U203" s="215" t="str">
        <f>IF($C203="","",INDEX(POA_GC_2025!$J:$J,MATCH($C203,POA_GC_2025!$A:$A,0)))</f>
        <v/>
      </c>
      <c r="V203" s="215" t="str">
        <f>IF($C203="","",INDEX(POA_GC_2025!$K:$K,MATCH($C203,POA_GC_2025!$A:$A,0)))</f>
        <v/>
      </c>
      <c r="W203" s="215" t="str">
        <f>IF($C203="","",INDEX(POA_GC_2025!$L:$L,MATCH($C203,POA_GC_2025!$A:$A,0)))</f>
        <v/>
      </c>
      <c r="X203" s="223" t="str">
        <f>IF($C203="","",INDEX(POA_GC_2025!$AA:$AA,MATCH($C203,POA_GC_2025!$A:$A,0)))</f>
        <v/>
      </c>
      <c r="Y203" s="223" t="str">
        <f>IF($C203="","",INDEX(POA_GC_2025!$BD:$BD,MATCH($C203,POA_GC_2025!$A:$A,0)))</f>
        <v/>
      </c>
      <c r="Z203" s="226"/>
      <c r="AA203" s="226"/>
      <c r="AB203" s="227"/>
      <c r="AC203" s="226"/>
      <c r="AD203" s="226"/>
      <c r="AE203" s="226"/>
      <c r="AF203" s="226"/>
      <c r="AG203" s="232" t="str">
        <f>IF($C203="","",INDEX(POA_GC_2025!$FF:$FF,MATCH($C203,POA_GC_2025!$A:$A,0)))</f>
        <v/>
      </c>
      <c r="AH203" s="213" t="str">
        <f>IF($C203="","",INDEX(POA_GC_2025!$Q:$Q,MATCH($C203,POA_GC_2025!$A:$A,0)))</f>
        <v/>
      </c>
      <c r="AI203" s="216"/>
      <c r="AJ203" s="213" t="str">
        <f>IF($C203="","",INDEX(POA_GC_2025!$B:$B,MATCH($C203,POA_GC_2025!$A:$A,0)))</f>
        <v/>
      </c>
      <c r="AK203" s="120"/>
      <c r="AL203" s="120"/>
      <c r="AM203" s="233">
        <f t="shared" si="17"/>
        <v>0</v>
      </c>
      <c r="AN203" s="120"/>
      <c r="AO203" s="120"/>
    </row>
    <row r="204" spans="1:41" s="85" customFormat="1" ht="12.95" customHeight="1">
      <c r="A204" s="206">
        <v>209</v>
      </c>
      <c r="B204" s="206"/>
      <c r="C204" s="188"/>
      <c r="D204" s="245"/>
      <c r="E204" s="246"/>
      <c r="F204" s="245"/>
      <c r="G204" s="246"/>
      <c r="H204" s="247"/>
      <c r="I204" s="262"/>
      <c r="J204" s="213" t="str">
        <f>IF($C204="","",INDEX(POA_GC_2025!$O:$O,MATCH($C204,POA_GC_2025!$A:$A,0)))</f>
        <v/>
      </c>
      <c r="K204" s="214" t="str">
        <f>IF($C204="","",INDEX(POA_GC_2025!$V:$V,MATCH($C204,POA_GC_2025!A:A,0)))</f>
        <v/>
      </c>
      <c r="L204" s="214" t="str">
        <f>IF($C204="","",INDEX(POA_GC_2025!W:W,MATCH($C204,POA_GC_2025!$A:$A,0)))</f>
        <v/>
      </c>
      <c r="M204" s="215" t="str">
        <f>IF($C204="","",INDEX(POA_GC_2025!C:C,MATCH($C204,POA_GC_2025!$A:$A,0)))</f>
        <v/>
      </c>
      <c r="N204" s="215" t="str">
        <f>IF($C204="","",INDEX(POA_GC_2025!$D:$D,MATCH($C204,POA_GC_2025!$A:$A,0)))</f>
        <v/>
      </c>
      <c r="O204" s="215" t="str">
        <f>IF($C204="","",INDEX(POA_GC_2025!$E:$E,MATCH($C204,POA_GC_2025!$A:$A,0)))</f>
        <v/>
      </c>
      <c r="P204" s="215" t="str">
        <f>IF($C204="","",INDEX(POA_GC_2025!$F:$F,MATCH($C204,POA_GC_2025!$A:$A,0)))</f>
        <v/>
      </c>
      <c r="Q204" s="215" t="str">
        <f>IF($C204="","",INDEX(POA_GC_2025!$G:$G,MATCH($C204,POA_GC_2025!$A:$A,0)))</f>
        <v/>
      </c>
      <c r="R204" s="215" t="str">
        <f t="shared" si="18"/>
        <v/>
      </c>
      <c r="S204" s="215" t="str">
        <f>IF($C204="","",INDEX(POA_GC_2025!$H:$H,MATCH($C204,POA_GC_2025!$A:$A,0)))</f>
        <v/>
      </c>
      <c r="T204" s="215" t="str">
        <f>IF($C204="","",INDEX(POA_GC_2025!$I:$I,MATCH($C204,POA_GC_2025!$A:$A,0)))</f>
        <v/>
      </c>
      <c r="U204" s="215" t="str">
        <f>IF($C204="","",INDEX(POA_GC_2025!$J:$J,MATCH($C204,POA_GC_2025!$A:$A,0)))</f>
        <v/>
      </c>
      <c r="V204" s="215" t="str">
        <f>IF($C204="","",INDEX(POA_GC_2025!$K:$K,MATCH($C204,POA_GC_2025!$A:$A,0)))</f>
        <v/>
      </c>
      <c r="W204" s="215" t="str">
        <f>IF($C204="","",INDEX(POA_GC_2025!$L:$L,MATCH($C204,POA_GC_2025!$A:$A,0)))</f>
        <v/>
      </c>
      <c r="X204" s="223" t="str">
        <f>IF($C204="","",INDEX(POA_GC_2025!$AA:$AA,MATCH($C204,POA_GC_2025!$A:$A,0)))</f>
        <v/>
      </c>
      <c r="Y204" s="223" t="str">
        <f>IF($C204="","",INDEX(POA_GC_2025!$BD:$BD,MATCH($C204,POA_GC_2025!$A:$A,0)))</f>
        <v/>
      </c>
      <c r="Z204" s="226"/>
      <c r="AA204" s="226"/>
      <c r="AB204" s="227"/>
      <c r="AC204" s="226"/>
      <c r="AD204" s="226"/>
      <c r="AE204" s="226"/>
      <c r="AF204" s="226"/>
      <c r="AG204" s="232" t="str">
        <f>IF($C204="","",INDEX(POA_GC_2025!$FF:$FF,MATCH($C204,POA_GC_2025!$A:$A,0)))</f>
        <v/>
      </c>
      <c r="AH204" s="213" t="str">
        <f>IF($C204="","",INDEX(POA_GC_2025!$Q:$Q,MATCH($C204,POA_GC_2025!$A:$A,0)))</f>
        <v/>
      </c>
      <c r="AI204" s="216"/>
      <c r="AJ204" s="213" t="str">
        <f>IF($C204="","",INDEX(POA_GC_2025!$B:$B,MATCH($C204,POA_GC_2025!$A:$A,0)))</f>
        <v/>
      </c>
      <c r="AK204" s="120"/>
      <c r="AL204" s="120"/>
      <c r="AM204" s="233">
        <f t="shared" si="17"/>
        <v>0</v>
      </c>
      <c r="AN204" s="120"/>
      <c r="AO204" s="120"/>
    </row>
    <row r="205" spans="1:41" s="85" customFormat="1" ht="12.95" customHeight="1">
      <c r="A205" s="206">
        <v>210</v>
      </c>
      <c r="B205" s="206"/>
      <c r="C205" s="188"/>
      <c r="D205" s="245"/>
      <c r="E205" s="246"/>
      <c r="F205" s="245"/>
      <c r="G205" s="246"/>
      <c r="H205" s="247"/>
      <c r="I205" s="245"/>
      <c r="J205" s="213" t="str">
        <f>IF($C205="","",INDEX(POA_GC_2025!$O:$O,MATCH($C205,POA_GC_2025!$A:$A,0)))</f>
        <v/>
      </c>
      <c r="K205" s="214" t="str">
        <f>IF($C205="","",INDEX(POA_GC_2025!$V:$V,MATCH($C205,POA_GC_2025!A:A,0)))</f>
        <v/>
      </c>
      <c r="L205" s="214" t="str">
        <f>IF($C205="","",INDEX(POA_GC_2025!W:W,MATCH($C205,POA_GC_2025!$A:$A,0)))</f>
        <v/>
      </c>
      <c r="M205" s="215" t="str">
        <f>IF($C205="","",INDEX(POA_GC_2025!C:C,MATCH($C205,POA_GC_2025!$A:$A,0)))</f>
        <v/>
      </c>
      <c r="N205" s="215" t="str">
        <f>IF($C205="","",INDEX(POA_GC_2025!$D:$D,MATCH($C205,POA_GC_2025!$A:$A,0)))</f>
        <v/>
      </c>
      <c r="O205" s="215" t="str">
        <f>IF($C205="","",INDEX(POA_GC_2025!$E:$E,MATCH($C205,POA_GC_2025!$A:$A,0)))</f>
        <v/>
      </c>
      <c r="P205" s="215" t="str">
        <f>IF($C205="","",INDEX(POA_GC_2025!$F:$F,MATCH($C205,POA_GC_2025!$A:$A,0)))</f>
        <v/>
      </c>
      <c r="Q205" s="215" t="str">
        <f>IF($C205="","",INDEX(POA_GC_2025!$G:$G,MATCH($C205,POA_GC_2025!$A:$A,0)))</f>
        <v/>
      </c>
      <c r="R205" s="215" t="str">
        <f t="shared" si="18"/>
        <v/>
      </c>
      <c r="S205" s="215" t="str">
        <f>IF($C205="","",INDEX(POA_GC_2025!$H:$H,MATCH($C205,POA_GC_2025!$A:$A,0)))</f>
        <v/>
      </c>
      <c r="T205" s="215" t="str">
        <f>IF($C205="","",INDEX(POA_GC_2025!$I:$I,MATCH($C205,POA_GC_2025!$A:$A,0)))</f>
        <v/>
      </c>
      <c r="U205" s="215" t="str">
        <f>IF($C205="","",INDEX(POA_GC_2025!$J:$J,MATCH($C205,POA_GC_2025!$A:$A,0)))</f>
        <v/>
      </c>
      <c r="V205" s="215" t="str">
        <f>IF($C205="","",INDEX(POA_GC_2025!$K:$K,MATCH($C205,POA_GC_2025!$A:$A,0)))</f>
        <v/>
      </c>
      <c r="W205" s="215" t="str">
        <f>IF($C205="","",INDEX(POA_GC_2025!$L:$L,MATCH($C205,POA_GC_2025!$A:$A,0)))</f>
        <v/>
      </c>
      <c r="X205" s="223" t="str">
        <f>IF($C205="","",INDEX(POA_GC_2025!$AA:$AA,MATCH($C205,POA_GC_2025!$A:$A,0)))</f>
        <v/>
      </c>
      <c r="Y205" s="223" t="str">
        <f>IF($C205="","",INDEX(POA_GC_2025!$BD:$BD,MATCH($C205,POA_GC_2025!$A:$A,0)))</f>
        <v/>
      </c>
      <c r="Z205" s="226"/>
      <c r="AA205" s="226"/>
      <c r="AB205" s="227"/>
      <c r="AC205" s="226"/>
      <c r="AD205" s="226"/>
      <c r="AE205" s="226"/>
      <c r="AF205" s="226"/>
      <c r="AG205" s="232" t="str">
        <f>IF($C205="","",INDEX(POA_GC_2025!$FF:$FF,MATCH($C205,POA_GC_2025!$A:$A,0)))</f>
        <v/>
      </c>
      <c r="AH205" s="213" t="str">
        <f>IF($C205="","",INDEX(POA_GC_2025!$Q:$Q,MATCH($C205,POA_GC_2025!$A:$A,0)))</f>
        <v/>
      </c>
      <c r="AI205" s="216"/>
      <c r="AJ205" s="213" t="str">
        <f>IF($C205="","",INDEX(POA_GC_2025!$B:$B,MATCH($C205,POA_GC_2025!$A:$A,0)))</f>
        <v/>
      </c>
      <c r="AK205" s="120"/>
      <c r="AL205" s="120"/>
      <c r="AM205" s="233">
        <f t="shared" si="17"/>
        <v>0</v>
      </c>
      <c r="AN205" s="120"/>
      <c r="AO205" s="120"/>
    </row>
    <row r="206" spans="1:41" s="85" customFormat="1" ht="12.95" customHeight="1">
      <c r="A206" s="206">
        <v>211</v>
      </c>
      <c r="B206" s="206"/>
      <c r="C206" s="188"/>
      <c r="D206" s="245"/>
      <c r="E206" s="246"/>
      <c r="F206" s="245"/>
      <c r="G206" s="246"/>
      <c r="H206" s="247"/>
      <c r="I206" s="245"/>
      <c r="J206" s="213" t="str">
        <f>IF($C206="","",INDEX(POA_GC_2025!$O:$O,MATCH($C206,POA_GC_2025!$A:$A,0)))</f>
        <v/>
      </c>
      <c r="K206" s="214" t="str">
        <f>IF($C206="","",INDEX(POA_GC_2025!$V:$V,MATCH($C206,POA_GC_2025!A:A,0)))</f>
        <v/>
      </c>
      <c r="L206" s="214" t="str">
        <f>IF($C206="","",INDEX(POA_GC_2025!W:W,MATCH($C206,POA_GC_2025!$A:$A,0)))</f>
        <v/>
      </c>
      <c r="M206" s="215" t="str">
        <f>IF($C206="","",INDEX(POA_GC_2025!C:C,MATCH($C206,POA_GC_2025!$A:$A,0)))</f>
        <v/>
      </c>
      <c r="N206" s="215" t="str">
        <f>IF($C206="","",INDEX(POA_GC_2025!$D:$D,MATCH($C206,POA_GC_2025!$A:$A,0)))</f>
        <v/>
      </c>
      <c r="O206" s="215" t="str">
        <f>IF($C206="","",INDEX(POA_GC_2025!$E:$E,MATCH($C206,POA_GC_2025!$A:$A,0)))</f>
        <v/>
      </c>
      <c r="P206" s="215" t="str">
        <f>IF($C206="","",INDEX(POA_GC_2025!$F:$F,MATCH($C206,POA_GC_2025!$A:$A,0)))</f>
        <v/>
      </c>
      <c r="Q206" s="215" t="str">
        <f>IF($C206="","",INDEX(POA_GC_2025!$G:$G,MATCH($C206,POA_GC_2025!$A:$A,0)))</f>
        <v/>
      </c>
      <c r="R206" s="215" t="str">
        <f t="shared" si="18"/>
        <v/>
      </c>
      <c r="S206" s="215" t="str">
        <f>IF($C206="","",INDEX(POA_GC_2025!$H:$H,MATCH($C206,POA_GC_2025!$A:$A,0)))</f>
        <v/>
      </c>
      <c r="T206" s="215" t="str">
        <f>IF($C206="","",INDEX(POA_GC_2025!$I:$I,MATCH($C206,POA_GC_2025!$A:$A,0)))</f>
        <v/>
      </c>
      <c r="U206" s="215" t="str">
        <f>IF($C206="","",INDEX(POA_GC_2025!$J:$J,MATCH($C206,POA_GC_2025!$A:$A,0)))</f>
        <v/>
      </c>
      <c r="V206" s="215" t="str">
        <f>IF($C206="","",INDEX(POA_GC_2025!$K:$K,MATCH($C206,POA_GC_2025!$A:$A,0)))</f>
        <v/>
      </c>
      <c r="W206" s="215" t="str">
        <f>IF($C206="","",INDEX(POA_GC_2025!$L:$L,MATCH($C206,POA_GC_2025!$A:$A,0)))</f>
        <v/>
      </c>
      <c r="X206" s="223" t="str">
        <f>IF($C206="","",INDEX(POA_GC_2025!$AA:$AA,MATCH($C206,POA_GC_2025!$A:$A,0)))</f>
        <v/>
      </c>
      <c r="Y206" s="223" t="str">
        <f>IF($C206="","",INDEX(POA_GC_2025!$BD:$BD,MATCH($C206,POA_GC_2025!$A:$A,0)))</f>
        <v/>
      </c>
      <c r="Z206" s="226"/>
      <c r="AA206" s="226"/>
      <c r="AB206" s="227"/>
      <c r="AC206" s="226"/>
      <c r="AD206" s="226"/>
      <c r="AE206" s="226"/>
      <c r="AF206" s="226"/>
      <c r="AG206" s="232" t="str">
        <f>IF($C206="","",INDEX(POA_GC_2025!$FF:$FF,MATCH($C206,POA_GC_2025!$A:$A,0)))</f>
        <v/>
      </c>
      <c r="AH206" s="213" t="str">
        <f>IF($C206="","",INDEX(POA_GC_2025!$Q:$Q,MATCH($C206,POA_GC_2025!$A:$A,0)))</f>
        <v/>
      </c>
      <c r="AI206" s="216"/>
      <c r="AJ206" s="213" t="str">
        <f>IF($C206="","",INDEX(POA_GC_2025!$B:$B,MATCH($C206,POA_GC_2025!$A:$A,0)))</f>
        <v/>
      </c>
      <c r="AK206" s="120"/>
      <c r="AL206" s="120"/>
      <c r="AM206" s="233">
        <f t="shared" si="17"/>
        <v>0</v>
      </c>
      <c r="AN206" s="120"/>
      <c r="AO206" s="120"/>
    </row>
    <row r="207" spans="1:41" s="85" customFormat="1" ht="12.95" customHeight="1">
      <c r="A207" s="206">
        <v>212</v>
      </c>
      <c r="B207" s="206"/>
      <c r="C207" s="188"/>
      <c r="D207" s="245"/>
      <c r="E207" s="246"/>
      <c r="F207" s="245"/>
      <c r="G207" s="246"/>
      <c r="H207" s="247"/>
      <c r="I207" s="245"/>
      <c r="J207" s="213" t="str">
        <f>IF($C207="","",INDEX(POA_GC_2025!$O:$O,MATCH($C207,POA_GC_2025!$A:$A,0)))</f>
        <v/>
      </c>
      <c r="K207" s="214" t="str">
        <f>IF($C207="","",INDEX(POA_GC_2025!$V:$V,MATCH($C207,POA_GC_2025!A:A,0)))</f>
        <v/>
      </c>
      <c r="L207" s="214" t="str">
        <f>IF($C207="","",INDEX(POA_GC_2025!W:W,MATCH($C207,POA_GC_2025!$A:$A,0)))</f>
        <v/>
      </c>
      <c r="M207" s="215" t="str">
        <f>IF($C207="","",INDEX(POA_GC_2025!C:C,MATCH($C207,POA_GC_2025!$A:$A,0)))</f>
        <v/>
      </c>
      <c r="N207" s="215" t="str">
        <f>IF($C207="","",INDEX(POA_GC_2025!$D:$D,MATCH($C207,POA_GC_2025!$A:$A,0)))</f>
        <v/>
      </c>
      <c r="O207" s="215" t="str">
        <f>IF($C207="","",INDEX(POA_GC_2025!$E:$E,MATCH($C207,POA_GC_2025!$A:$A,0)))</f>
        <v/>
      </c>
      <c r="P207" s="215" t="str">
        <f>IF($C207="","",INDEX(POA_GC_2025!$F:$F,MATCH($C207,POA_GC_2025!$A:$A,0)))</f>
        <v/>
      </c>
      <c r="Q207" s="215" t="str">
        <f>IF($C207="","",INDEX(POA_GC_2025!$G:$G,MATCH($C207,POA_GC_2025!$A:$A,0)))</f>
        <v/>
      </c>
      <c r="R207" s="215" t="str">
        <f t="shared" si="18"/>
        <v/>
      </c>
      <c r="S207" s="215" t="str">
        <f>IF($C207="","",INDEX(POA_GC_2025!$H:$H,MATCH($C207,POA_GC_2025!$A:$A,0)))</f>
        <v/>
      </c>
      <c r="T207" s="215" t="str">
        <f>IF($C207="","",INDEX(POA_GC_2025!$I:$I,MATCH($C207,POA_GC_2025!$A:$A,0)))</f>
        <v/>
      </c>
      <c r="U207" s="215" t="str">
        <f>IF($C207="","",INDEX(POA_GC_2025!$J:$J,MATCH($C207,POA_GC_2025!$A:$A,0)))</f>
        <v/>
      </c>
      <c r="V207" s="215" t="str">
        <f>IF($C207="","",INDEX(POA_GC_2025!$K:$K,MATCH($C207,POA_GC_2025!$A:$A,0)))</f>
        <v/>
      </c>
      <c r="W207" s="215" t="str">
        <f>IF($C207="","",INDEX(POA_GC_2025!$L:$L,MATCH($C207,POA_GC_2025!$A:$A,0)))</f>
        <v/>
      </c>
      <c r="X207" s="223" t="str">
        <f>IF($C207="","",INDEX(POA_GC_2025!$AA:$AA,MATCH($C207,POA_GC_2025!$A:$A,0)))</f>
        <v/>
      </c>
      <c r="Y207" s="223" t="str">
        <f>IF($C207="","",INDEX(POA_GC_2025!$BD:$BD,MATCH($C207,POA_GC_2025!$A:$A,0)))</f>
        <v/>
      </c>
      <c r="Z207" s="226"/>
      <c r="AA207" s="226"/>
      <c r="AB207" s="227"/>
      <c r="AC207" s="226"/>
      <c r="AD207" s="226"/>
      <c r="AE207" s="226"/>
      <c r="AF207" s="226"/>
      <c r="AG207" s="232" t="str">
        <f>IF($C207="","",INDEX(POA_GC_2025!$FF:$FF,MATCH($C207,POA_GC_2025!$A:$A,0)))</f>
        <v/>
      </c>
      <c r="AH207" s="213" t="str">
        <f>IF($C207="","",INDEX(POA_GC_2025!$Q:$Q,MATCH($C207,POA_GC_2025!$A:$A,0)))</f>
        <v/>
      </c>
      <c r="AI207" s="216"/>
      <c r="AJ207" s="213" t="str">
        <f>IF($C207="","",INDEX(POA_GC_2025!$B:$B,MATCH($C207,POA_GC_2025!$A:$A,0)))</f>
        <v/>
      </c>
      <c r="AK207" s="120"/>
      <c r="AL207" s="120"/>
      <c r="AM207" s="233">
        <f t="shared" si="17"/>
        <v>0</v>
      </c>
      <c r="AN207" s="120"/>
      <c r="AO207" s="120"/>
    </row>
    <row r="208" spans="1:41" s="85" customFormat="1" ht="12.95" customHeight="1">
      <c r="A208" s="206">
        <v>213</v>
      </c>
      <c r="B208" s="206"/>
      <c r="C208" s="188"/>
      <c r="D208" s="245"/>
      <c r="E208" s="246"/>
      <c r="F208" s="245"/>
      <c r="G208" s="246"/>
      <c r="H208" s="247"/>
      <c r="I208" s="245"/>
      <c r="J208" s="213" t="str">
        <f>IF($C208="","",INDEX(POA_GC_2025!$O:$O,MATCH($C208,POA_GC_2025!$A:$A,0)))</f>
        <v/>
      </c>
      <c r="K208" s="214" t="str">
        <f>IF($C208="","",INDEX(POA_GC_2025!$V:$V,MATCH($C208,POA_GC_2025!A:A,0)))</f>
        <v/>
      </c>
      <c r="L208" s="214" t="str">
        <f>IF($C208="","",INDEX(POA_GC_2025!W:W,MATCH($C208,POA_GC_2025!$A:$A,0)))</f>
        <v/>
      </c>
      <c r="M208" s="215" t="str">
        <f>IF($C208="","",INDEX(POA_GC_2025!C:C,MATCH($C208,POA_GC_2025!$A:$A,0)))</f>
        <v/>
      </c>
      <c r="N208" s="215" t="str">
        <f>IF($C208="","",INDEX(POA_GC_2025!$D:$D,MATCH($C208,POA_GC_2025!$A:$A,0)))</f>
        <v/>
      </c>
      <c r="O208" s="215" t="str">
        <f>IF($C208="","",INDEX(POA_GC_2025!$E:$E,MATCH($C208,POA_GC_2025!$A:$A,0)))</f>
        <v/>
      </c>
      <c r="P208" s="215" t="str">
        <f>IF($C208="","",INDEX(POA_GC_2025!$F:$F,MATCH($C208,POA_GC_2025!$A:$A,0)))</f>
        <v/>
      </c>
      <c r="Q208" s="215" t="str">
        <f>IF($C208="","",INDEX(POA_GC_2025!$G:$G,MATCH($C208,POA_GC_2025!$A:$A,0)))</f>
        <v/>
      </c>
      <c r="R208" s="215" t="str">
        <f t="shared" si="18"/>
        <v/>
      </c>
      <c r="S208" s="215" t="str">
        <f>IF($C208="","",INDEX(POA_GC_2025!$H:$H,MATCH($C208,POA_GC_2025!$A:$A,0)))</f>
        <v/>
      </c>
      <c r="T208" s="215" t="str">
        <f>IF($C208="","",INDEX(POA_GC_2025!$I:$I,MATCH($C208,POA_GC_2025!$A:$A,0)))</f>
        <v/>
      </c>
      <c r="U208" s="215" t="str">
        <f>IF($C208="","",INDEX(POA_GC_2025!$J:$J,MATCH($C208,POA_GC_2025!$A:$A,0)))</f>
        <v/>
      </c>
      <c r="V208" s="215" t="str">
        <f>IF($C208="","",INDEX(POA_GC_2025!$K:$K,MATCH($C208,POA_GC_2025!$A:$A,0)))</f>
        <v/>
      </c>
      <c r="W208" s="215" t="str">
        <f>IF($C208="","",INDEX(POA_GC_2025!$L:$L,MATCH($C208,POA_GC_2025!$A:$A,0)))</f>
        <v/>
      </c>
      <c r="X208" s="223" t="str">
        <f>IF($C208="","",INDEX(POA_GC_2025!$AA:$AA,MATCH($C208,POA_GC_2025!$A:$A,0)))</f>
        <v/>
      </c>
      <c r="Y208" s="223" t="str">
        <f>IF($C208="","",INDEX(POA_GC_2025!$BD:$BD,MATCH($C208,POA_GC_2025!$A:$A,0)))</f>
        <v/>
      </c>
      <c r="Z208" s="226"/>
      <c r="AA208" s="226"/>
      <c r="AB208" s="227"/>
      <c r="AC208" s="226"/>
      <c r="AD208" s="226"/>
      <c r="AE208" s="226"/>
      <c r="AF208" s="226"/>
      <c r="AG208" s="232" t="str">
        <f>IF($C208="","",INDEX(POA_GC_2025!$FF:$FF,MATCH($C208,POA_GC_2025!$A:$A,0)))</f>
        <v/>
      </c>
      <c r="AH208" s="213" t="str">
        <f>IF($C208="","",INDEX(POA_GC_2025!$Q:$Q,MATCH($C208,POA_GC_2025!$A:$A,0)))</f>
        <v/>
      </c>
      <c r="AI208" s="216"/>
      <c r="AJ208" s="213" t="str">
        <f>IF($C208="","",INDEX(POA_GC_2025!$B:$B,MATCH($C208,POA_GC_2025!$A:$A,0)))</f>
        <v/>
      </c>
      <c r="AK208" s="120"/>
      <c r="AL208" s="120"/>
      <c r="AM208" s="233">
        <f t="shared" si="17"/>
        <v>0</v>
      </c>
      <c r="AN208" s="120"/>
      <c r="AO208" s="120"/>
    </row>
    <row r="209" spans="1:41" s="85" customFormat="1" ht="12.95" customHeight="1">
      <c r="A209" s="206">
        <v>214</v>
      </c>
      <c r="B209" s="206"/>
      <c r="C209" s="188"/>
      <c r="D209" s="245"/>
      <c r="E209" s="246"/>
      <c r="F209" s="245"/>
      <c r="G209" s="246"/>
      <c r="H209" s="247"/>
      <c r="I209" s="245"/>
      <c r="J209" s="213" t="str">
        <f>IF($C209="","",INDEX(POA_GC_2025!$O:$O,MATCH($C209,POA_GC_2025!$A:$A,0)))</f>
        <v/>
      </c>
      <c r="K209" s="214" t="str">
        <f>IF($C209="","",INDEX(POA_GC_2025!$V:$V,MATCH($C209,POA_GC_2025!A:A,0)))</f>
        <v/>
      </c>
      <c r="L209" s="214" t="str">
        <f>IF($C209="","",INDEX(POA_GC_2025!W:W,MATCH($C209,POA_GC_2025!$A:$A,0)))</f>
        <v/>
      </c>
      <c r="M209" s="215" t="str">
        <f>IF($C209="","",INDEX(POA_GC_2025!C:C,MATCH($C209,POA_GC_2025!$A:$A,0)))</f>
        <v/>
      </c>
      <c r="N209" s="215" t="str">
        <f>IF($C209="","",INDEX(POA_GC_2025!$D:$D,MATCH($C209,POA_GC_2025!$A:$A,0)))</f>
        <v/>
      </c>
      <c r="O209" s="215" t="str">
        <f>IF($C209="","",INDEX(POA_GC_2025!$E:$E,MATCH($C209,POA_GC_2025!$A:$A,0)))</f>
        <v/>
      </c>
      <c r="P209" s="215" t="str">
        <f>IF($C209="","",INDEX(POA_GC_2025!$F:$F,MATCH($C209,POA_GC_2025!$A:$A,0)))</f>
        <v/>
      </c>
      <c r="Q209" s="215" t="str">
        <f>IF($C209="","",INDEX(POA_GC_2025!$G:$G,MATCH($C209,POA_GC_2025!$A:$A,0)))</f>
        <v/>
      </c>
      <c r="R209" s="215" t="str">
        <f t="shared" si="18"/>
        <v/>
      </c>
      <c r="S209" s="215" t="str">
        <f>IF($C209="","",INDEX(POA_GC_2025!$H:$H,MATCH($C209,POA_GC_2025!$A:$A,0)))</f>
        <v/>
      </c>
      <c r="T209" s="215" t="str">
        <f>IF($C209="","",INDEX(POA_GC_2025!$I:$I,MATCH($C209,POA_GC_2025!$A:$A,0)))</f>
        <v/>
      </c>
      <c r="U209" s="215" t="str">
        <f>IF($C209="","",INDEX(POA_GC_2025!$J:$J,MATCH($C209,POA_GC_2025!$A:$A,0)))</f>
        <v/>
      </c>
      <c r="V209" s="215" t="str">
        <f>IF($C209="","",INDEX(POA_GC_2025!$K:$K,MATCH($C209,POA_GC_2025!$A:$A,0)))</f>
        <v/>
      </c>
      <c r="W209" s="215" t="str">
        <f>IF($C209="","",INDEX(POA_GC_2025!$L:$L,MATCH($C209,POA_GC_2025!$A:$A,0)))</f>
        <v/>
      </c>
      <c r="X209" s="223" t="str">
        <f>IF($C209="","",INDEX(POA_GC_2025!$AA:$AA,MATCH($C209,POA_GC_2025!$A:$A,0)))</f>
        <v/>
      </c>
      <c r="Y209" s="223" t="str">
        <f>IF($C209="","",INDEX(POA_GC_2025!$BD:$BD,MATCH($C209,POA_GC_2025!$A:$A,0)))</f>
        <v/>
      </c>
      <c r="Z209" s="226"/>
      <c r="AA209" s="226"/>
      <c r="AB209" s="227"/>
      <c r="AC209" s="226"/>
      <c r="AD209" s="226"/>
      <c r="AE209" s="226"/>
      <c r="AF209" s="226"/>
      <c r="AG209" s="232" t="str">
        <f>IF($C209="","",INDEX(POA_GC_2025!$FF:$FF,MATCH($C209,POA_GC_2025!$A:$A,0)))</f>
        <v/>
      </c>
      <c r="AH209" s="213" t="str">
        <f>IF($C209="","",INDEX(POA_GC_2025!$Q:$Q,MATCH($C209,POA_GC_2025!$A:$A,0)))</f>
        <v/>
      </c>
      <c r="AI209" s="216"/>
      <c r="AJ209" s="213" t="str">
        <f>IF($C209="","",INDEX(POA_GC_2025!$B:$B,MATCH($C209,POA_GC_2025!$A:$A,0)))</f>
        <v/>
      </c>
      <c r="AK209" s="120"/>
      <c r="AL209" s="120"/>
      <c r="AM209" s="233">
        <f t="shared" si="17"/>
        <v>0</v>
      </c>
      <c r="AN209" s="120"/>
      <c r="AO209" s="120"/>
    </row>
    <row r="210" spans="1:41" s="85" customFormat="1" ht="12.95" customHeight="1">
      <c r="A210" s="206">
        <v>215</v>
      </c>
      <c r="B210" s="206"/>
      <c r="C210" s="188"/>
      <c r="D210" s="245"/>
      <c r="E210" s="246"/>
      <c r="F210" s="245"/>
      <c r="G210" s="246"/>
      <c r="H210" s="247"/>
      <c r="I210" s="245"/>
      <c r="J210" s="213" t="str">
        <f>IF($C210="","",INDEX(POA_GC_2025!$O:$O,MATCH($C210,POA_GC_2025!$A:$A,0)))</f>
        <v/>
      </c>
      <c r="K210" s="214" t="str">
        <f>IF($C210="","",INDEX(POA_GC_2025!$V:$V,MATCH($C210,POA_GC_2025!A:A,0)))</f>
        <v/>
      </c>
      <c r="L210" s="214" t="str">
        <f>IF($C210="","",INDEX(POA_GC_2025!W:W,MATCH($C210,POA_GC_2025!$A:$A,0)))</f>
        <v/>
      </c>
      <c r="M210" s="215" t="str">
        <f>IF($C210="","",INDEX(POA_GC_2025!C:C,MATCH($C210,POA_GC_2025!$A:$A,0)))</f>
        <v/>
      </c>
      <c r="N210" s="215" t="str">
        <f>IF($C210="","",INDEX(POA_GC_2025!$D:$D,MATCH($C210,POA_GC_2025!$A:$A,0)))</f>
        <v/>
      </c>
      <c r="O210" s="215" t="str">
        <f>IF($C210="","",INDEX(POA_GC_2025!$E:$E,MATCH($C210,POA_GC_2025!$A:$A,0)))</f>
        <v/>
      </c>
      <c r="P210" s="215" t="str">
        <f>IF($C210="","",INDEX(POA_GC_2025!$F:$F,MATCH($C210,POA_GC_2025!$A:$A,0)))</f>
        <v/>
      </c>
      <c r="Q210" s="215" t="str">
        <f>IF($C210="","",INDEX(POA_GC_2025!$G:$G,MATCH($C210,POA_GC_2025!$A:$A,0)))</f>
        <v/>
      </c>
      <c r="R210" s="215" t="str">
        <f t="shared" si="18"/>
        <v/>
      </c>
      <c r="S210" s="215" t="str">
        <f>IF($C210="","",INDEX(POA_GC_2025!$H:$H,MATCH($C210,POA_GC_2025!$A:$A,0)))</f>
        <v/>
      </c>
      <c r="T210" s="215" t="str">
        <f>IF($C210="","",INDEX(POA_GC_2025!$I:$I,MATCH($C210,POA_GC_2025!$A:$A,0)))</f>
        <v/>
      </c>
      <c r="U210" s="215" t="str">
        <f>IF($C210="","",INDEX(POA_GC_2025!$J:$J,MATCH($C210,POA_GC_2025!$A:$A,0)))</f>
        <v/>
      </c>
      <c r="V210" s="215" t="str">
        <f>IF($C210="","",INDEX(POA_GC_2025!$K:$K,MATCH($C210,POA_GC_2025!$A:$A,0)))</f>
        <v/>
      </c>
      <c r="W210" s="215" t="str">
        <f>IF($C210="","",INDEX(POA_GC_2025!$L:$L,MATCH($C210,POA_GC_2025!$A:$A,0)))</f>
        <v/>
      </c>
      <c r="X210" s="223" t="str">
        <f>IF($C210="","",INDEX(POA_GC_2025!$AA:$AA,MATCH($C210,POA_GC_2025!$A:$A,0)))</f>
        <v/>
      </c>
      <c r="Y210" s="223" t="str">
        <f>IF($C210="","",INDEX(POA_GC_2025!$BD:$BD,MATCH($C210,POA_GC_2025!$A:$A,0)))</f>
        <v/>
      </c>
      <c r="Z210" s="226"/>
      <c r="AA210" s="226"/>
      <c r="AB210" s="227"/>
      <c r="AC210" s="226"/>
      <c r="AD210" s="226"/>
      <c r="AE210" s="226"/>
      <c r="AF210" s="226"/>
      <c r="AG210" s="232" t="str">
        <f>IF($C210="","",INDEX(POA_GC_2025!$FF:$FF,MATCH($C210,POA_GC_2025!$A:$A,0)))</f>
        <v/>
      </c>
      <c r="AH210" s="213" t="str">
        <f>IF($C210="","",INDEX(POA_GC_2025!$Q:$Q,MATCH($C210,POA_GC_2025!$A:$A,0)))</f>
        <v/>
      </c>
      <c r="AI210" s="216"/>
      <c r="AJ210" s="213" t="str">
        <f>IF($C210="","",INDEX(POA_GC_2025!$B:$B,MATCH($C210,POA_GC_2025!$A:$A,0)))</f>
        <v/>
      </c>
      <c r="AK210" s="120"/>
      <c r="AL210" s="120"/>
      <c r="AM210" s="233">
        <f t="shared" si="17"/>
        <v>0</v>
      </c>
      <c r="AN210" s="120"/>
      <c r="AO210" s="120"/>
    </row>
    <row r="211" spans="1:41" s="85" customFormat="1" ht="12.95" customHeight="1">
      <c r="A211" s="206">
        <v>216</v>
      </c>
      <c r="B211" s="206"/>
      <c r="C211" s="188"/>
      <c r="D211" s="245"/>
      <c r="E211" s="246"/>
      <c r="F211" s="245"/>
      <c r="G211" s="246"/>
      <c r="H211" s="247"/>
      <c r="I211" s="245"/>
      <c r="J211" s="213" t="str">
        <f>IF($C211="","",INDEX(POA_GC_2025!$O:$O,MATCH($C211,POA_GC_2025!$A:$A,0)))</f>
        <v/>
      </c>
      <c r="K211" s="214" t="str">
        <f>IF($C211="","",INDEX(POA_GC_2025!$V:$V,MATCH($C211,POA_GC_2025!A:A,0)))</f>
        <v/>
      </c>
      <c r="L211" s="214" t="str">
        <f>IF($C211="","",INDEX(POA_GC_2025!W:W,MATCH($C211,POA_GC_2025!$A:$A,0)))</f>
        <v/>
      </c>
      <c r="M211" s="215" t="str">
        <f>IF($C211="","",INDEX(POA_GC_2025!C:C,MATCH($C211,POA_GC_2025!$A:$A,0)))</f>
        <v/>
      </c>
      <c r="N211" s="215" t="str">
        <f>IF($C211="","",INDEX(POA_GC_2025!$D:$D,MATCH($C211,POA_GC_2025!$A:$A,0)))</f>
        <v/>
      </c>
      <c r="O211" s="215" t="str">
        <f>IF($C211="","",INDEX(POA_GC_2025!$E:$E,MATCH($C211,POA_GC_2025!$A:$A,0)))</f>
        <v/>
      </c>
      <c r="P211" s="215" t="str">
        <f>IF($C211="","",INDEX(POA_GC_2025!$F:$F,MATCH($C211,POA_GC_2025!$A:$A,0)))</f>
        <v/>
      </c>
      <c r="Q211" s="215" t="str">
        <f>IF($C211="","",INDEX(POA_GC_2025!$G:$G,MATCH($C211,POA_GC_2025!$A:$A,0)))</f>
        <v/>
      </c>
      <c r="R211" s="215" t="str">
        <f t="shared" si="18"/>
        <v/>
      </c>
      <c r="S211" s="215" t="str">
        <f>IF($C211="","",INDEX(POA_GC_2025!$H:$H,MATCH($C211,POA_GC_2025!$A:$A,0)))</f>
        <v/>
      </c>
      <c r="T211" s="215" t="str">
        <f>IF($C211="","",INDEX(POA_GC_2025!$I:$I,MATCH($C211,POA_GC_2025!$A:$A,0)))</f>
        <v/>
      </c>
      <c r="U211" s="215" t="str">
        <f>IF($C211="","",INDEX(POA_GC_2025!$J:$J,MATCH($C211,POA_GC_2025!$A:$A,0)))</f>
        <v/>
      </c>
      <c r="V211" s="215" t="str">
        <f>IF($C211="","",INDEX(POA_GC_2025!$K:$K,MATCH($C211,POA_GC_2025!$A:$A,0)))</f>
        <v/>
      </c>
      <c r="W211" s="215" t="str">
        <f>IF($C211="","",INDEX(POA_GC_2025!$L:$L,MATCH($C211,POA_GC_2025!$A:$A,0)))</f>
        <v/>
      </c>
      <c r="X211" s="223" t="str">
        <f>IF($C211="","",INDEX(POA_GC_2025!$AA:$AA,MATCH($C211,POA_GC_2025!$A:$A,0)))</f>
        <v/>
      </c>
      <c r="Y211" s="223" t="str">
        <f>IF($C211="","",INDEX(POA_GC_2025!$BD:$BD,MATCH($C211,POA_GC_2025!$A:$A,0)))</f>
        <v/>
      </c>
      <c r="Z211" s="226"/>
      <c r="AA211" s="226"/>
      <c r="AB211" s="227"/>
      <c r="AC211" s="226"/>
      <c r="AD211" s="226"/>
      <c r="AE211" s="226"/>
      <c r="AF211" s="226"/>
      <c r="AG211" s="232" t="str">
        <f>IF($C211="","",INDEX(POA_GC_2025!$FF:$FF,MATCH($C211,POA_GC_2025!$A:$A,0)))</f>
        <v/>
      </c>
      <c r="AH211" s="213" t="str">
        <f>IF($C211="","",INDEX(POA_GC_2025!$Q:$Q,MATCH($C211,POA_GC_2025!$A:$A,0)))</f>
        <v/>
      </c>
      <c r="AI211" s="216"/>
      <c r="AJ211" s="213" t="str">
        <f>IF($C211="","",INDEX(POA_GC_2025!$B:$B,MATCH($C211,POA_GC_2025!$A:$A,0)))</f>
        <v/>
      </c>
      <c r="AK211" s="120"/>
      <c r="AL211" s="120"/>
      <c r="AM211" s="233">
        <f t="shared" si="17"/>
        <v>0</v>
      </c>
      <c r="AN211" s="120"/>
      <c r="AO211" s="120"/>
    </row>
    <row r="212" spans="1:41" s="39" customFormat="1" ht="12.95" customHeight="1">
      <c r="A212" s="206">
        <v>217</v>
      </c>
      <c r="B212" s="206"/>
      <c r="C212" s="188"/>
      <c r="D212" s="245"/>
      <c r="E212" s="246"/>
      <c r="F212" s="245"/>
      <c r="G212" s="246"/>
      <c r="H212" s="247"/>
      <c r="I212" s="245"/>
      <c r="J212" s="213" t="str">
        <f>IF($C212="","",INDEX(POA_GC_2025!$O:$O,MATCH($C212,POA_GC_2025!$A:$A,0)))</f>
        <v/>
      </c>
      <c r="K212" s="214" t="str">
        <f>IF($C212="","",INDEX(POA_GC_2025!$V:$V,MATCH($C212,POA_GC_2025!A:A,0)))</f>
        <v/>
      </c>
      <c r="L212" s="214" t="str">
        <f>IF($C212="","",INDEX(POA_GC_2025!W:W,MATCH($C212,POA_GC_2025!$A:$A,0)))</f>
        <v/>
      </c>
      <c r="M212" s="215" t="str">
        <f>IF($C212="","",INDEX(POA_GC_2025!C:C,MATCH($C212,POA_GC_2025!$A:$A,0)))</f>
        <v/>
      </c>
      <c r="N212" s="215" t="str">
        <f>IF($C212="","",INDEX(POA_GC_2025!$D:$D,MATCH($C212,POA_GC_2025!$A:$A,0)))</f>
        <v/>
      </c>
      <c r="O212" s="215" t="str">
        <f>IF($C212="","",INDEX(POA_GC_2025!$E:$E,MATCH($C212,POA_GC_2025!$A:$A,0)))</f>
        <v/>
      </c>
      <c r="P212" s="215" t="str">
        <f>IF($C212="","",INDEX(POA_GC_2025!$F:$F,MATCH($C212,POA_GC_2025!$A:$A,0)))</f>
        <v/>
      </c>
      <c r="Q212" s="215" t="str">
        <f>IF($C212="","",INDEX(POA_GC_2025!$G:$G,MATCH($C212,POA_GC_2025!$A:$A,0)))</f>
        <v/>
      </c>
      <c r="R212" s="215" t="str">
        <f t="shared" si="18"/>
        <v/>
      </c>
      <c r="S212" s="215" t="str">
        <f>IF($C212="","",INDEX(POA_GC_2025!$H:$H,MATCH($C212,POA_GC_2025!$A:$A,0)))</f>
        <v/>
      </c>
      <c r="T212" s="215" t="str">
        <f>IF($C212="","",INDEX(POA_GC_2025!$I:$I,MATCH($C212,POA_GC_2025!$A:$A,0)))</f>
        <v/>
      </c>
      <c r="U212" s="215" t="str">
        <f>IF($C212="","",INDEX(POA_GC_2025!$J:$J,MATCH($C212,POA_GC_2025!$A:$A,0)))</f>
        <v/>
      </c>
      <c r="V212" s="215" t="str">
        <f>IF($C212="","",INDEX(POA_GC_2025!$K:$K,MATCH($C212,POA_GC_2025!$A:$A,0)))</f>
        <v/>
      </c>
      <c r="W212" s="215" t="str">
        <f>IF($C212="","",INDEX(POA_GC_2025!$L:$L,MATCH($C212,POA_GC_2025!$A:$A,0)))</f>
        <v/>
      </c>
      <c r="X212" s="223" t="str">
        <f>IF($C212="","",INDEX(POA_GC_2025!$AA:$AA,MATCH($C212,POA_GC_2025!$A:$A,0)))</f>
        <v/>
      </c>
      <c r="Y212" s="223" t="str">
        <f>IF($C212="","",INDEX(POA_GC_2025!$BD:$BD,MATCH($C212,POA_GC_2025!$A:$A,0)))</f>
        <v/>
      </c>
      <c r="Z212" s="226"/>
      <c r="AA212" s="226"/>
      <c r="AB212" s="227"/>
      <c r="AC212" s="226"/>
      <c r="AD212" s="226"/>
      <c r="AE212" s="226"/>
      <c r="AF212" s="226"/>
      <c r="AG212" s="232" t="str">
        <f>IF($C212="","",INDEX(POA_GC_2025!$FF:$FF,MATCH($C212,POA_GC_2025!$A:$A,0)))</f>
        <v/>
      </c>
      <c r="AH212" s="213" t="str">
        <f>IF($C212="","",INDEX(POA_GC_2025!$Q:$Q,MATCH($C212,POA_GC_2025!$A:$A,0)))</f>
        <v/>
      </c>
      <c r="AI212" s="216"/>
      <c r="AJ212" s="213" t="str">
        <f>IF($C212="","",INDEX(POA_GC_2025!$B:$B,MATCH($C212,POA_GC_2025!$A:$A,0)))</f>
        <v/>
      </c>
      <c r="AK212" s="120"/>
      <c r="AL212" s="263"/>
      <c r="AM212" s="233">
        <f t="shared" si="17"/>
        <v>0</v>
      </c>
      <c r="AN212" s="263"/>
      <c r="AO212" s="263"/>
    </row>
    <row r="213" spans="1:41" s="39" customFormat="1" ht="12.95" customHeight="1">
      <c r="A213" s="206">
        <v>218</v>
      </c>
      <c r="B213" s="206"/>
      <c r="C213" s="188"/>
      <c r="D213" s="245"/>
      <c r="E213" s="246"/>
      <c r="F213" s="245"/>
      <c r="G213" s="246"/>
      <c r="H213" s="247"/>
      <c r="I213" s="245"/>
      <c r="J213" s="213" t="str">
        <f>IF($C213="","",INDEX(POA_GC_2025!$O:$O,MATCH($C213,POA_GC_2025!$A:$A,0)))</f>
        <v/>
      </c>
      <c r="K213" s="214" t="str">
        <f>IF($C213="","",INDEX(POA_GC_2025!$V:$V,MATCH($C213,POA_GC_2025!A:A,0)))</f>
        <v/>
      </c>
      <c r="L213" s="214" t="str">
        <f>IF($C213="","",INDEX(POA_GC_2025!W:W,MATCH($C213,POA_GC_2025!$A:$A,0)))</f>
        <v/>
      </c>
      <c r="M213" s="215" t="str">
        <f>IF($C213="","",INDEX(POA_GC_2025!C:C,MATCH($C213,POA_GC_2025!$A:$A,0)))</f>
        <v/>
      </c>
      <c r="N213" s="215" t="str">
        <f>IF($C213="","",INDEX(POA_GC_2025!$D:$D,MATCH($C213,POA_GC_2025!$A:$A,0)))</f>
        <v/>
      </c>
      <c r="O213" s="215" t="str">
        <f>IF($C213="","",INDEX(POA_GC_2025!$E:$E,MATCH($C213,POA_GC_2025!$A:$A,0)))</f>
        <v/>
      </c>
      <c r="P213" s="215" t="str">
        <f>IF($C213="","",INDEX(POA_GC_2025!$F:$F,MATCH($C213,POA_GC_2025!$A:$A,0)))</f>
        <v/>
      </c>
      <c r="Q213" s="215" t="str">
        <f>IF($C213="","",INDEX(POA_GC_2025!$G:$G,MATCH($C213,POA_GC_2025!$A:$A,0)))</f>
        <v/>
      </c>
      <c r="R213" s="215" t="str">
        <f t="shared" si="18"/>
        <v/>
      </c>
      <c r="S213" s="215" t="str">
        <f>IF($C213="","",INDEX(POA_GC_2025!$H:$H,MATCH($C213,POA_GC_2025!$A:$A,0)))</f>
        <v/>
      </c>
      <c r="T213" s="215" t="str">
        <f>IF($C213="","",INDEX(POA_GC_2025!$I:$I,MATCH($C213,POA_GC_2025!$A:$A,0)))</f>
        <v/>
      </c>
      <c r="U213" s="215" t="str">
        <f>IF($C213="","",INDEX(POA_GC_2025!$J:$J,MATCH($C213,POA_GC_2025!$A:$A,0)))</f>
        <v/>
      </c>
      <c r="V213" s="215" t="str">
        <f>IF($C213="","",INDEX(POA_GC_2025!$K:$K,MATCH($C213,POA_GC_2025!$A:$A,0)))</f>
        <v/>
      </c>
      <c r="W213" s="215" t="str">
        <f>IF($C213="","",INDEX(POA_GC_2025!$L:$L,MATCH($C213,POA_GC_2025!$A:$A,0)))</f>
        <v/>
      </c>
      <c r="X213" s="223" t="str">
        <f>IF($C213="","",INDEX(POA_GC_2025!$AA:$AA,MATCH($C213,POA_GC_2025!$A:$A,0)))</f>
        <v/>
      </c>
      <c r="Y213" s="223" t="str">
        <f>IF($C213="","",INDEX(POA_GC_2025!$BD:$BD,MATCH($C213,POA_GC_2025!$A:$A,0)))</f>
        <v/>
      </c>
      <c r="Z213" s="226"/>
      <c r="AA213" s="226"/>
      <c r="AB213" s="227"/>
      <c r="AC213" s="226"/>
      <c r="AD213" s="226"/>
      <c r="AE213" s="226"/>
      <c r="AF213" s="226"/>
      <c r="AG213" s="232" t="str">
        <f>IF($C213="","",INDEX(POA_GC_2025!$FF:$FF,MATCH($C213,POA_GC_2025!$A:$A,0)))</f>
        <v/>
      </c>
      <c r="AH213" s="213" t="str">
        <f>IF($C213="","",INDEX(POA_GC_2025!$Q:$Q,MATCH($C213,POA_GC_2025!$A:$A,0)))</f>
        <v/>
      </c>
      <c r="AI213" s="216"/>
      <c r="AJ213" s="213" t="str">
        <f>IF($C213="","",INDEX(POA_GC_2025!$B:$B,MATCH($C213,POA_GC_2025!$A:$A,0)))</f>
        <v/>
      </c>
      <c r="AK213" s="120"/>
      <c r="AL213" s="263"/>
      <c r="AM213" s="233">
        <f t="shared" si="17"/>
        <v>0</v>
      </c>
      <c r="AN213" s="263"/>
      <c r="AO213" s="263"/>
    </row>
    <row r="214" spans="1:41" s="39" customFormat="1" ht="12.95" customHeight="1">
      <c r="A214" s="206">
        <v>219</v>
      </c>
      <c r="B214" s="206"/>
      <c r="C214" s="188"/>
      <c r="D214" s="245"/>
      <c r="E214" s="246"/>
      <c r="F214" s="245"/>
      <c r="G214" s="246"/>
      <c r="H214" s="247"/>
      <c r="I214" s="245"/>
      <c r="J214" s="213" t="str">
        <f>IF($C214="","",INDEX(POA_GC_2025!$O:$O,MATCH($C214,POA_GC_2025!$A:$A,0)))</f>
        <v/>
      </c>
      <c r="K214" s="214" t="str">
        <f>IF($C214="","",INDEX(POA_GC_2025!$V:$V,MATCH($C214,POA_GC_2025!A:A,0)))</f>
        <v/>
      </c>
      <c r="L214" s="214" t="str">
        <f>IF($C214="","",INDEX(POA_GC_2025!W:W,MATCH($C214,POA_GC_2025!$A:$A,0)))</f>
        <v/>
      </c>
      <c r="M214" s="215" t="str">
        <f>IF($C214="","",INDEX(POA_GC_2025!C:C,MATCH($C214,POA_GC_2025!$A:$A,0)))</f>
        <v/>
      </c>
      <c r="N214" s="215" t="str">
        <f>IF($C214="","",INDEX(POA_GC_2025!$D:$D,MATCH($C214,POA_GC_2025!$A:$A,0)))</f>
        <v/>
      </c>
      <c r="O214" s="215" t="str">
        <f>IF($C214="","",INDEX(POA_GC_2025!$E:$E,MATCH($C214,POA_GC_2025!$A:$A,0)))</f>
        <v/>
      </c>
      <c r="P214" s="215" t="str">
        <f>IF($C214="","",INDEX(POA_GC_2025!$F:$F,MATCH($C214,POA_GC_2025!$A:$A,0)))</f>
        <v/>
      </c>
      <c r="Q214" s="215" t="str">
        <f>IF($C214="","",INDEX(POA_GC_2025!$G:$G,MATCH($C214,POA_GC_2025!$A:$A,0)))</f>
        <v/>
      </c>
      <c r="R214" s="215" t="str">
        <f t="shared" si="18"/>
        <v/>
      </c>
      <c r="S214" s="215" t="str">
        <f>IF($C214="","",INDEX(POA_GC_2025!$H:$H,MATCH($C214,POA_GC_2025!$A:$A,0)))</f>
        <v/>
      </c>
      <c r="T214" s="215" t="str">
        <f>IF($C214="","",INDEX(POA_GC_2025!$I:$I,MATCH($C214,POA_GC_2025!$A:$A,0)))</f>
        <v/>
      </c>
      <c r="U214" s="215" t="str">
        <f>IF($C214="","",INDEX(POA_GC_2025!$J:$J,MATCH($C214,POA_GC_2025!$A:$A,0)))</f>
        <v/>
      </c>
      <c r="V214" s="215" t="str">
        <f>IF($C214="","",INDEX(POA_GC_2025!$K:$K,MATCH($C214,POA_GC_2025!$A:$A,0)))</f>
        <v/>
      </c>
      <c r="W214" s="215" t="str">
        <f>IF($C214="","",INDEX(POA_GC_2025!$L:$L,MATCH($C214,POA_GC_2025!$A:$A,0)))</f>
        <v/>
      </c>
      <c r="X214" s="223" t="str">
        <f>IF($C214="","",INDEX(POA_GC_2025!$AA:$AA,MATCH($C214,POA_GC_2025!$A:$A,0)))</f>
        <v/>
      </c>
      <c r="Y214" s="223" t="str">
        <f>IF($C214="","",INDEX(POA_GC_2025!$BD:$BD,MATCH($C214,POA_GC_2025!$A:$A,0)))</f>
        <v/>
      </c>
      <c r="Z214" s="226"/>
      <c r="AA214" s="226"/>
      <c r="AB214" s="227"/>
      <c r="AC214" s="226"/>
      <c r="AD214" s="226"/>
      <c r="AE214" s="226"/>
      <c r="AF214" s="226"/>
      <c r="AG214" s="232" t="str">
        <f>IF($C214="","",INDEX(POA_GC_2025!$FF:$FF,MATCH($C214,POA_GC_2025!$A:$A,0)))</f>
        <v/>
      </c>
      <c r="AH214" s="213" t="str">
        <f>IF($C214="","",INDEX(POA_GC_2025!$Q:$Q,MATCH($C214,POA_GC_2025!$A:$A,0)))</f>
        <v/>
      </c>
      <c r="AI214" s="216"/>
      <c r="AJ214" s="213" t="str">
        <f>IF($C214="","",INDEX(POA_GC_2025!$B:$B,MATCH($C214,POA_GC_2025!$A:$A,0)))</f>
        <v/>
      </c>
      <c r="AK214" s="120"/>
      <c r="AL214" s="263"/>
      <c r="AM214" s="233">
        <f t="shared" si="17"/>
        <v>0</v>
      </c>
      <c r="AN214" s="263"/>
      <c r="AO214" s="263"/>
    </row>
    <row r="215" spans="1:41" s="39" customFormat="1" ht="12.95" customHeight="1">
      <c r="A215" s="206">
        <v>220</v>
      </c>
      <c r="B215" s="206"/>
      <c r="C215" s="188"/>
      <c r="D215" s="245"/>
      <c r="E215" s="246"/>
      <c r="F215" s="245"/>
      <c r="G215" s="246"/>
      <c r="H215" s="247"/>
      <c r="I215" s="245"/>
      <c r="J215" s="213" t="str">
        <f>IF($C215="","",INDEX(POA_GC_2025!$O:$O,MATCH($C215,POA_GC_2025!$A:$A,0)))</f>
        <v/>
      </c>
      <c r="K215" s="214" t="str">
        <f>IF($C215="","",INDEX(POA_GC_2025!$V:$V,MATCH($C215,POA_GC_2025!A:A,0)))</f>
        <v/>
      </c>
      <c r="L215" s="214" t="str">
        <f>IF($C215="","",INDEX(POA_GC_2025!W:W,MATCH($C215,POA_GC_2025!$A:$A,0)))</f>
        <v/>
      </c>
      <c r="M215" s="215" t="str">
        <f>IF($C215="","",INDEX(POA_GC_2025!C:C,MATCH($C215,POA_GC_2025!$A:$A,0)))</f>
        <v/>
      </c>
      <c r="N215" s="215" t="str">
        <f>IF($C215="","",INDEX(POA_GC_2025!$D:$D,MATCH($C215,POA_GC_2025!$A:$A,0)))</f>
        <v/>
      </c>
      <c r="O215" s="215" t="str">
        <f>IF($C215="","",INDEX(POA_GC_2025!$E:$E,MATCH($C215,POA_GC_2025!$A:$A,0)))</f>
        <v/>
      </c>
      <c r="P215" s="215" t="str">
        <f>IF($C215="","",INDEX(POA_GC_2025!$F:$F,MATCH($C215,POA_GC_2025!$A:$A,0)))</f>
        <v/>
      </c>
      <c r="Q215" s="215" t="str">
        <f>IF($C215="","",INDEX(POA_GC_2025!$G:$G,MATCH($C215,POA_GC_2025!$A:$A,0)))</f>
        <v/>
      </c>
      <c r="R215" s="215" t="str">
        <f t="shared" si="18"/>
        <v/>
      </c>
      <c r="S215" s="215" t="str">
        <f>IF($C215="","",INDEX(POA_GC_2025!$H:$H,MATCH($C215,POA_GC_2025!$A:$A,0)))</f>
        <v/>
      </c>
      <c r="T215" s="215" t="str">
        <f>IF($C215="","",INDEX(POA_GC_2025!$I:$I,MATCH($C215,POA_GC_2025!$A:$A,0)))</f>
        <v/>
      </c>
      <c r="U215" s="215" t="str">
        <f>IF($C215="","",INDEX(POA_GC_2025!$J:$J,MATCH($C215,POA_GC_2025!$A:$A,0)))</f>
        <v/>
      </c>
      <c r="V215" s="215" t="str">
        <f>IF($C215="","",INDEX(POA_GC_2025!$K:$K,MATCH($C215,POA_GC_2025!$A:$A,0)))</f>
        <v/>
      </c>
      <c r="W215" s="215" t="str">
        <f>IF($C215="","",INDEX(POA_GC_2025!$L:$L,MATCH($C215,POA_GC_2025!$A:$A,0)))</f>
        <v/>
      </c>
      <c r="X215" s="223" t="str">
        <f>IF($C215="","",INDEX(POA_GC_2025!$AA:$AA,MATCH($C215,POA_GC_2025!$A:$A,0)))</f>
        <v/>
      </c>
      <c r="Y215" s="223" t="str">
        <f>IF($C215="","",INDEX(POA_GC_2025!$BD:$BD,MATCH($C215,POA_GC_2025!$A:$A,0)))</f>
        <v/>
      </c>
      <c r="Z215" s="226"/>
      <c r="AA215" s="226"/>
      <c r="AB215" s="227"/>
      <c r="AC215" s="226"/>
      <c r="AD215" s="226"/>
      <c r="AE215" s="226"/>
      <c r="AF215" s="226"/>
      <c r="AG215" s="232" t="str">
        <f>IF($C215="","",INDEX(POA_GC_2025!$FF:$FF,MATCH($C215,POA_GC_2025!$A:$A,0)))</f>
        <v/>
      </c>
      <c r="AH215" s="213" t="str">
        <f>IF($C215="","",INDEX(POA_GC_2025!$Q:$Q,MATCH($C215,POA_GC_2025!$A:$A,0)))</f>
        <v/>
      </c>
      <c r="AI215" s="216"/>
      <c r="AJ215" s="213" t="str">
        <f>IF($C215="","",INDEX(POA_GC_2025!$B:$B,MATCH($C215,POA_GC_2025!$A:$A,0)))</f>
        <v/>
      </c>
      <c r="AK215" s="120"/>
      <c r="AL215" s="263"/>
      <c r="AM215" s="233">
        <f t="shared" si="17"/>
        <v>0</v>
      </c>
      <c r="AN215" s="263"/>
      <c r="AO215" s="263"/>
    </row>
    <row r="216" spans="1:41" s="39" customFormat="1" ht="12.95" customHeight="1">
      <c r="A216" s="206">
        <v>221</v>
      </c>
      <c r="B216" s="206"/>
      <c r="C216" s="188"/>
      <c r="D216" s="245"/>
      <c r="E216" s="261"/>
      <c r="F216" s="245"/>
      <c r="G216" s="246"/>
      <c r="H216" s="247"/>
      <c r="I216" s="245"/>
      <c r="J216" s="213" t="str">
        <f>IF($C216="","",INDEX(POA_GC_2025!$O:$O,MATCH($C216,POA_GC_2025!$A:$A,0)))</f>
        <v/>
      </c>
      <c r="K216" s="214" t="str">
        <f>IF($C216="","",INDEX(POA_GC_2025!$V:$V,MATCH($C216,POA_GC_2025!A:A,0)))</f>
        <v/>
      </c>
      <c r="L216" s="214" t="str">
        <f>IF($C216="","",INDEX(POA_GC_2025!W:W,MATCH($C216,POA_GC_2025!$A:$A,0)))</f>
        <v/>
      </c>
      <c r="M216" s="215" t="str">
        <f>IF($C216="","",INDEX(POA_GC_2025!C:C,MATCH($C216,POA_GC_2025!$A:$A,0)))</f>
        <v/>
      </c>
      <c r="N216" s="215" t="str">
        <f>IF($C216="","",INDEX(POA_GC_2025!$D:$D,MATCH($C216,POA_GC_2025!$A:$A,0)))</f>
        <v/>
      </c>
      <c r="O216" s="215" t="str">
        <f>IF($C216="","",INDEX(POA_GC_2025!$E:$E,MATCH($C216,POA_GC_2025!$A:$A,0)))</f>
        <v/>
      </c>
      <c r="P216" s="215" t="str">
        <f>IF($C216="","",INDEX(POA_GC_2025!$F:$F,MATCH($C216,POA_GC_2025!$A:$A,0)))</f>
        <v/>
      </c>
      <c r="Q216" s="215" t="str">
        <f>IF($C216="","",INDEX(POA_GC_2025!$G:$G,MATCH($C216,POA_GC_2025!$A:$A,0)))</f>
        <v/>
      </c>
      <c r="R216" s="215" t="str">
        <f t="shared" si="18"/>
        <v/>
      </c>
      <c r="S216" s="215" t="str">
        <f>IF($C216="","",INDEX(POA_GC_2025!$H:$H,MATCH($C216,POA_GC_2025!$A:$A,0)))</f>
        <v/>
      </c>
      <c r="T216" s="215" t="str">
        <f>IF($C216="","",INDEX(POA_GC_2025!$I:$I,MATCH($C216,POA_GC_2025!$A:$A,0)))</f>
        <v/>
      </c>
      <c r="U216" s="215" t="str">
        <f>IF($C216="","",INDEX(POA_GC_2025!$J:$J,MATCH($C216,POA_GC_2025!$A:$A,0)))</f>
        <v/>
      </c>
      <c r="V216" s="215" t="str">
        <f>IF($C216="","",INDEX(POA_GC_2025!$K:$K,MATCH($C216,POA_GC_2025!$A:$A,0)))</f>
        <v/>
      </c>
      <c r="W216" s="215" t="str">
        <f>IF($C216="","",INDEX(POA_GC_2025!$L:$L,MATCH($C216,POA_GC_2025!$A:$A,0)))</f>
        <v/>
      </c>
      <c r="X216" s="223" t="str">
        <f>IF($C216="","",INDEX(POA_GC_2025!$AA:$AA,MATCH($C216,POA_GC_2025!$A:$A,0)))</f>
        <v/>
      </c>
      <c r="Y216" s="223" t="str">
        <f>IF($C216="","",INDEX(POA_GC_2025!$BD:$BD,MATCH($C216,POA_GC_2025!$A:$A,0)))</f>
        <v/>
      </c>
      <c r="Z216" s="226"/>
      <c r="AA216" s="226"/>
      <c r="AB216" s="227"/>
      <c r="AC216" s="226"/>
      <c r="AD216" s="226"/>
      <c r="AE216" s="226"/>
      <c r="AF216" s="226"/>
      <c r="AG216" s="232" t="str">
        <f>IF($C216="","",INDEX(POA_GC_2025!$FF:$FF,MATCH($C216,POA_GC_2025!$A:$A,0)))</f>
        <v/>
      </c>
      <c r="AH216" s="213" t="str">
        <f>IF($C216="","",INDEX(POA_GC_2025!$Q:$Q,MATCH($C216,POA_GC_2025!$A:$A,0)))</f>
        <v/>
      </c>
      <c r="AI216" s="216"/>
      <c r="AJ216" s="213" t="str">
        <f>IF($C216="","",INDEX(POA_GC_2025!$B:$B,MATCH($C216,POA_GC_2025!$A:$A,0)))</f>
        <v/>
      </c>
      <c r="AK216" s="120"/>
      <c r="AL216" s="263"/>
      <c r="AM216" s="233">
        <f t="shared" si="17"/>
        <v>0</v>
      </c>
      <c r="AN216" s="263"/>
      <c r="AO216" s="263"/>
    </row>
    <row r="217" spans="1:41" s="39" customFormat="1" ht="12.95" customHeight="1">
      <c r="A217" s="206">
        <v>222</v>
      </c>
      <c r="B217" s="206"/>
      <c r="C217" s="188"/>
      <c r="D217" s="245"/>
      <c r="E217" s="261"/>
      <c r="F217" s="245"/>
      <c r="G217" s="246"/>
      <c r="H217" s="247"/>
      <c r="I217" s="245"/>
      <c r="J217" s="213" t="str">
        <f>IF($C217="","",INDEX(POA_GC_2025!$O:$O,MATCH($C217,POA_GC_2025!$A:$A,0)))</f>
        <v/>
      </c>
      <c r="K217" s="214" t="str">
        <f>IF($C217="","",INDEX(POA_GC_2025!$V:$V,MATCH($C217,POA_GC_2025!A:A,0)))</f>
        <v/>
      </c>
      <c r="L217" s="214" t="str">
        <f>IF($C217="","",INDEX(POA_GC_2025!W:W,MATCH($C217,POA_GC_2025!$A:$A,0)))</f>
        <v/>
      </c>
      <c r="M217" s="215" t="str">
        <f>IF($C217="","",INDEX(POA_GC_2025!C:C,MATCH($C217,POA_GC_2025!$A:$A,0)))</f>
        <v/>
      </c>
      <c r="N217" s="215" t="str">
        <f>IF($C217="","",INDEX(POA_GC_2025!$D:$D,MATCH($C217,POA_GC_2025!$A:$A,0)))</f>
        <v/>
      </c>
      <c r="O217" s="215" t="str">
        <f>IF($C217="","",INDEX(POA_GC_2025!$E:$E,MATCH($C217,POA_GC_2025!$A:$A,0)))</f>
        <v/>
      </c>
      <c r="P217" s="215" t="str">
        <f>IF($C217="","",INDEX(POA_GC_2025!$F:$F,MATCH($C217,POA_GC_2025!$A:$A,0)))</f>
        <v/>
      </c>
      <c r="Q217" s="215" t="str">
        <f>IF($C217="","",INDEX(POA_GC_2025!$G:$G,MATCH($C217,POA_GC_2025!$A:$A,0)))</f>
        <v/>
      </c>
      <c r="R217" s="215" t="str">
        <f t="shared" si="18"/>
        <v/>
      </c>
      <c r="S217" s="215" t="str">
        <f>IF($C217="","",INDEX(POA_GC_2025!$H:$H,MATCH($C217,POA_GC_2025!$A:$A,0)))</f>
        <v/>
      </c>
      <c r="T217" s="215" t="str">
        <f>IF($C217="","",INDEX(POA_GC_2025!$I:$I,MATCH($C217,POA_GC_2025!$A:$A,0)))</f>
        <v/>
      </c>
      <c r="U217" s="215" t="str">
        <f>IF($C217="","",INDEX(POA_GC_2025!$J:$J,MATCH($C217,POA_GC_2025!$A:$A,0)))</f>
        <v/>
      </c>
      <c r="V217" s="215" t="str">
        <f>IF($C217="","",INDEX(POA_GC_2025!$K:$K,MATCH($C217,POA_GC_2025!$A:$A,0)))</f>
        <v/>
      </c>
      <c r="W217" s="215" t="str">
        <f>IF($C217="","",INDEX(POA_GC_2025!$L:$L,MATCH($C217,POA_GC_2025!$A:$A,0)))</f>
        <v/>
      </c>
      <c r="X217" s="223" t="str">
        <f>IF($C217="","",INDEX(POA_GC_2025!$AA:$AA,MATCH($C217,POA_GC_2025!$A:$A,0)))</f>
        <v/>
      </c>
      <c r="Y217" s="223" t="str">
        <f>IF($C217="","",INDEX(POA_GC_2025!$BD:$BD,MATCH($C217,POA_GC_2025!$A:$A,0)))</f>
        <v/>
      </c>
      <c r="Z217" s="226"/>
      <c r="AA217" s="226"/>
      <c r="AB217" s="227"/>
      <c r="AC217" s="226"/>
      <c r="AD217" s="226"/>
      <c r="AE217" s="226"/>
      <c r="AF217" s="226"/>
      <c r="AG217" s="232" t="str">
        <f>IF($C217="","",INDEX(POA_GC_2025!$FF:$FF,MATCH($C217,POA_GC_2025!$A:$A,0)))</f>
        <v/>
      </c>
      <c r="AH217" s="213" t="str">
        <f>IF($C217="","",INDEX(POA_GC_2025!$Q:$Q,MATCH($C217,POA_GC_2025!$A:$A,0)))</f>
        <v/>
      </c>
      <c r="AI217" s="216"/>
      <c r="AJ217" s="213" t="str">
        <f>IF($C217="","",INDEX(POA_GC_2025!$B:$B,MATCH($C217,POA_GC_2025!$A:$A,0)))</f>
        <v/>
      </c>
      <c r="AK217" s="120"/>
      <c r="AL217" s="263"/>
      <c r="AM217" s="233">
        <f t="shared" si="17"/>
        <v>0</v>
      </c>
      <c r="AN217" s="263"/>
      <c r="AO217" s="263"/>
    </row>
    <row r="218" spans="1:41" s="39" customFormat="1" ht="12.95" customHeight="1">
      <c r="A218" s="206">
        <v>223</v>
      </c>
      <c r="B218" s="206"/>
      <c r="C218" s="188"/>
      <c r="D218" s="245"/>
      <c r="E218" s="261"/>
      <c r="F218" s="245"/>
      <c r="G218" s="246"/>
      <c r="H218" s="247"/>
      <c r="I218" s="245"/>
      <c r="J218" s="213" t="str">
        <f>IF($C218="","",INDEX(POA_GC_2025!$O:$O,MATCH($C218,POA_GC_2025!$A:$A,0)))</f>
        <v/>
      </c>
      <c r="K218" s="214" t="str">
        <f>IF($C218="","",INDEX(POA_GC_2025!$V:$V,MATCH($C218,POA_GC_2025!A:A,0)))</f>
        <v/>
      </c>
      <c r="L218" s="214" t="str">
        <f>IF($C218="","",INDEX(POA_GC_2025!W:W,MATCH($C218,POA_GC_2025!$A:$A,0)))</f>
        <v/>
      </c>
      <c r="M218" s="215" t="str">
        <f>IF($C218="","",INDEX(POA_GC_2025!C:C,MATCH($C218,POA_GC_2025!$A:$A,0)))</f>
        <v/>
      </c>
      <c r="N218" s="215" t="str">
        <f>IF($C218="","",INDEX(POA_GC_2025!$D:$D,MATCH($C218,POA_GC_2025!$A:$A,0)))</f>
        <v/>
      </c>
      <c r="O218" s="215" t="str">
        <f>IF($C218="","",INDEX(POA_GC_2025!$E:$E,MATCH($C218,POA_GC_2025!$A:$A,0)))</f>
        <v/>
      </c>
      <c r="P218" s="215" t="str">
        <f>IF($C218="","",INDEX(POA_GC_2025!$F:$F,MATCH($C218,POA_GC_2025!$A:$A,0)))</f>
        <v/>
      </c>
      <c r="Q218" s="215" t="str">
        <f>IF($C218="","",INDEX(POA_GC_2025!$G:$G,MATCH($C218,POA_GC_2025!$A:$A,0)))</f>
        <v/>
      </c>
      <c r="R218" s="215" t="str">
        <f t="shared" si="18"/>
        <v/>
      </c>
      <c r="S218" s="215" t="str">
        <f>IF($C218="","",INDEX(POA_GC_2025!$H:$H,MATCH($C218,POA_GC_2025!$A:$A,0)))</f>
        <v/>
      </c>
      <c r="T218" s="215" t="str">
        <f>IF($C218="","",INDEX(POA_GC_2025!$I:$I,MATCH($C218,POA_GC_2025!$A:$A,0)))</f>
        <v/>
      </c>
      <c r="U218" s="215" t="str">
        <f>IF($C218="","",INDEX(POA_GC_2025!$J:$J,MATCH($C218,POA_GC_2025!$A:$A,0)))</f>
        <v/>
      </c>
      <c r="V218" s="215" t="str">
        <f>IF($C218="","",INDEX(POA_GC_2025!$K:$K,MATCH($C218,POA_GC_2025!$A:$A,0)))</f>
        <v/>
      </c>
      <c r="W218" s="215" t="str">
        <f>IF($C218="","",INDEX(POA_GC_2025!$L:$L,MATCH($C218,POA_GC_2025!$A:$A,0)))</f>
        <v/>
      </c>
      <c r="X218" s="223" t="str">
        <f>IF($C218="","",INDEX(POA_GC_2025!$AA:$AA,MATCH($C218,POA_GC_2025!$A:$A,0)))</f>
        <v/>
      </c>
      <c r="Y218" s="223" t="str">
        <f>IF($C218="","",INDEX(POA_GC_2025!$BD:$BD,MATCH($C218,POA_GC_2025!$A:$A,0)))</f>
        <v/>
      </c>
      <c r="Z218" s="226"/>
      <c r="AA218" s="226"/>
      <c r="AB218" s="227"/>
      <c r="AC218" s="226"/>
      <c r="AD218" s="226"/>
      <c r="AE218" s="226"/>
      <c r="AF218" s="226"/>
      <c r="AG218" s="232" t="str">
        <f>IF($C218="","",INDEX(POA_GC_2025!$FF:$FF,MATCH($C218,POA_GC_2025!$A:$A,0)))</f>
        <v/>
      </c>
      <c r="AH218" s="213" t="str">
        <f>IF($C218="","",INDEX(POA_GC_2025!$Q:$Q,MATCH($C218,POA_GC_2025!$A:$A,0)))</f>
        <v/>
      </c>
      <c r="AI218" s="216"/>
      <c r="AJ218" s="213" t="str">
        <f>IF($C218="","",INDEX(POA_GC_2025!$B:$B,MATCH($C218,POA_GC_2025!$A:$A,0)))</f>
        <v/>
      </c>
      <c r="AK218" s="120"/>
      <c r="AL218" s="263"/>
      <c r="AM218" s="233">
        <f t="shared" si="17"/>
        <v>0</v>
      </c>
      <c r="AN218" s="263"/>
      <c r="AO218" s="263"/>
    </row>
    <row r="219" spans="1:41" s="39" customFormat="1" ht="12.95" customHeight="1">
      <c r="A219" s="206">
        <v>224</v>
      </c>
      <c r="B219" s="206"/>
      <c r="C219" s="188"/>
      <c r="D219" s="245"/>
      <c r="E219" s="261"/>
      <c r="F219" s="245"/>
      <c r="G219" s="246"/>
      <c r="H219" s="247"/>
      <c r="I219" s="245"/>
      <c r="J219" s="213" t="str">
        <f>IF($C219="","",INDEX(POA_GC_2025!$O:$O,MATCH($C219,POA_GC_2025!$A:$A,0)))</f>
        <v/>
      </c>
      <c r="K219" s="214" t="str">
        <f>IF($C219="","",INDEX(POA_GC_2025!$V:$V,MATCH($C219,POA_GC_2025!A:A,0)))</f>
        <v/>
      </c>
      <c r="L219" s="214" t="str">
        <f>IF($C219="","",INDEX(POA_GC_2025!W:W,MATCH($C219,POA_GC_2025!$A:$A,0)))</f>
        <v/>
      </c>
      <c r="M219" s="215" t="str">
        <f>IF($C219="","",INDEX(POA_GC_2025!C:C,MATCH($C219,POA_GC_2025!$A:$A,0)))</f>
        <v/>
      </c>
      <c r="N219" s="215" t="str">
        <f>IF($C219="","",INDEX(POA_GC_2025!$D:$D,MATCH($C219,POA_GC_2025!$A:$A,0)))</f>
        <v/>
      </c>
      <c r="O219" s="215" t="str">
        <f>IF($C219="","",INDEX(POA_GC_2025!$E:$E,MATCH($C219,POA_GC_2025!$A:$A,0)))</f>
        <v/>
      </c>
      <c r="P219" s="215" t="str">
        <f>IF($C219="","",INDEX(POA_GC_2025!$F:$F,MATCH($C219,POA_GC_2025!$A:$A,0)))</f>
        <v/>
      </c>
      <c r="Q219" s="215" t="str">
        <f>IF($C219="","",INDEX(POA_GC_2025!$G:$G,MATCH($C219,POA_GC_2025!$A:$A,0)))</f>
        <v/>
      </c>
      <c r="R219" s="215" t="str">
        <f t="shared" si="18"/>
        <v/>
      </c>
      <c r="S219" s="215" t="str">
        <f>IF($C219="","",INDEX(POA_GC_2025!$H:$H,MATCH($C219,POA_GC_2025!$A:$A,0)))</f>
        <v/>
      </c>
      <c r="T219" s="215" t="str">
        <f>IF($C219="","",INDEX(POA_GC_2025!$I:$I,MATCH($C219,POA_GC_2025!$A:$A,0)))</f>
        <v/>
      </c>
      <c r="U219" s="215" t="str">
        <f>IF($C219="","",INDEX(POA_GC_2025!$J:$J,MATCH($C219,POA_GC_2025!$A:$A,0)))</f>
        <v/>
      </c>
      <c r="V219" s="215" t="str">
        <f>IF($C219="","",INDEX(POA_GC_2025!$K:$K,MATCH($C219,POA_GC_2025!$A:$A,0)))</f>
        <v/>
      </c>
      <c r="W219" s="215" t="str">
        <f>IF($C219="","",INDEX(POA_GC_2025!$L:$L,MATCH($C219,POA_GC_2025!$A:$A,0)))</f>
        <v/>
      </c>
      <c r="X219" s="223" t="str">
        <f>IF($C219="","",INDEX(POA_GC_2025!$AA:$AA,MATCH($C219,POA_GC_2025!$A:$A,0)))</f>
        <v/>
      </c>
      <c r="Y219" s="223" t="str">
        <f>IF($C219="","",INDEX(POA_GC_2025!$BD:$BD,MATCH($C219,POA_GC_2025!$A:$A,0)))</f>
        <v/>
      </c>
      <c r="Z219" s="226"/>
      <c r="AA219" s="226"/>
      <c r="AB219" s="227"/>
      <c r="AC219" s="226"/>
      <c r="AD219" s="226"/>
      <c r="AE219" s="226"/>
      <c r="AF219" s="226"/>
      <c r="AG219" s="232" t="str">
        <f>IF($C219="","",INDEX(POA_GC_2025!$FF:$FF,MATCH($C219,POA_GC_2025!$A:$A,0)))</f>
        <v/>
      </c>
      <c r="AH219" s="213" t="str">
        <f>IF($C219="","",INDEX(POA_GC_2025!$Q:$Q,MATCH($C219,POA_GC_2025!$A:$A,0)))</f>
        <v/>
      </c>
      <c r="AI219" s="216"/>
      <c r="AJ219" s="213" t="str">
        <f>IF($C219="","",INDEX(POA_GC_2025!$B:$B,MATCH($C219,POA_GC_2025!$A:$A,0)))</f>
        <v/>
      </c>
      <c r="AK219" s="120"/>
      <c r="AL219" s="263"/>
      <c r="AM219" s="233">
        <f t="shared" si="17"/>
        <v>0</v>
      </c>
      <c r="AN219" s="263"/>
      <c r="AO219" s="263"/>
    </row>
    <row r="220" spans="1:41" s="39" customFormat="1" ht="12.95" customHeight="1">
      <c r="A220" s="206">
        <v>225</v>
      </c>
      <c r="B220" s="206"/>
      <c r="C220" s="188"/>
      <c r="D220" s="245"/>
      <c r="E220" s="261"/>
      <c r="F220" s="245"/>
      <c r="G220" s="246"/>
      <c r="H220" s="247"/>
      <c r="I220" s="245"/>
      <c r="J220" s="213" t="str">
        <f>IF($C220="","",INDEX(POA_GC_2025!$O:$O,MATCH($C220,POA_GC_2025!$A:$A,0)))</f>
        <v/>
      </c>
      <c r="K220" s="214" t="str">
        <f>IF($C220="","",INDEX(POA_GC_2025!$V:$V,MATCH($C220,POA_GC_2025!A:A,0)))</f>
        <v/>
      </c>
      <c r="L220" s="214" t="str">
        <f>IF($C220="","",INDEX(POA_GC_2025!W:W,MATCH($C220,POA_GC_2025!$A:$A,0)))</f>
        <v/>
      </c>
      <c r="M220" s="215" t="str">
        <f>IF($C220="","",INDEX(POA_GC_2025!C:C,MATCH($C220,POA_GC_2025!$A:$A,0)))</f>
        <v/>
      </c>
      <c r="N220" s="215" t="str">
        <f>IF($C220="","",INDEX(POA_GC_2025!$D:$D,MATCH($C220,POA_GC_2025!$A:$A,0)))</f>
        <v/>
      </c>
      <c r="O220" s="215" t="str">
        <f>IF($C220="","",INDEX(POA_GC_2025!$E:$E,MATCH($C220,POA_GC_2025!$A:$A,0)))</f>
        <v/>
      </c>
      <c r="P220" s="215" t="str">
        <f>IF($C220="","",INDEX(POA_GC_2025!$F:$F,MATCH($C220,POA_GC_2025!$A:$A,0)))</f>
        <v/>
      </c>
      <c r="Q220" s="215" t="str">
        <f>IF($C220="","",INDEX(POA_GC_2025!$G:$G,MATCH($C220,POA_GC_2025!$A:$A,0)))</f>
        <v/>
      </c>
      <c r="R220" s="215" t="str">
        <f t="shared" si="18"/>
        <v/>
      </c>
      <c r="S220" s="215" t="str">
        <f>IF($C220="","",INDEX(POA_GC_2025!$H:$H,MATCH($C220,POA_GC_2025!$A:$A,0)))</f>
        <v/>
      </c>
      <c r="T220" s="215" t="str">
        <f>IF($C220="","",INDEX(POA_GC_2025!$I:$I,MATCH($C220,POA_GC_2025!$A:$A,0)))</f>
        <v/>
      </c>
      <c r="U220" s="215" t="str">
        <f>IF($C220="","",INDEX(POA_GC_2025!$J:$J,MATCH($C220,POA_GC_2025!$A:$A,0)))</f>
        <v/>
      </c>
      <c r="V220" s="215" t="str">
        <f>IF($C220="","",INDEX(POA_GC_2025!$K:$K,MATCH($C220,POA_GC_2025!$A:$A,0)))</f>
        <v/>
      </c>
      <c r="W220" s="215" t="str">
        <f>IF($C220="","",INDEX(POA_GC_2025!$L:$L,MATCH($C220,POA_GC_2025!$A:$A,0)))</f>
        <v/>
      </c>
      <c r="X220" s="223" t="str">
        <f>IF($C220="","",INDEX(POA_GC_2025!$AA:$AA,MATCH($C220,POA_GC_2025!$A:$A,0)))</f>
        <v/>
      </c>
      <c r="Y220" s="223" t="str">
        <f>IF($C220="","",INDEX(POA_GC_2025!$BD:$BD,MATCH($C220,POA_GC_2025!$A:$A,0)))</f>
        <v/>
      </c>
      <c r="Z220" s="226"/>
      <c r="AA220" s="226"/>
      <c r="AB220" s="227"/>
      <c r="AC220" s="226"/>
      <c r="AD220" s="226"/>
      <c r="AE220" s="226"/>
      <c r="AF220" s="226"/>
      <c r="AG220" s="232" t="str">
        <f>IF($C220="","",INDEX(POA_GC_2025!$FF:$FF,MATCH($C220,POA_GC_2025!$A:$A,0)))</f>
        <v/>
      </c>
      <c r="AH220" s="213" t="str">
        <f>IF($C220="","",INDEX(POA_GC_2025!$Q:$Q,MATCH($C220,POA_GC_2025!$A:$A,0)))</f>
        <v/>
      </c>
      <c r="AI220" s="216"/>
      <c r="AJ220" s="213" t="str">
        <f>IF($C220="","",INDEX(POA_GC_2025!$B:$B,MATCH($C220,POA_GC_2025!$A:$A,0)))</f>
        <v/>
      </c>
      <c r="AK220" s="120"/>
      <c r="AL220" s="263"/>
      <c r="AM220" s="233">
        <f t="shared" si="17"/>
        <v>0</v>
      </c>
      <c r="AN220" s="263"/>
      <c r="AO220" s="263"/>
    </row>
    <row r="221" spans="1:41" s="39" customFormat="1" ht="12.95" customHeight="1">
      <c r="A221" s="206">
        <v>226</v>
      </c>
      <c r="B221" s="206"/>
      <c r="C221" s="188"/>
      <c r="D221" s="245"/>
      <c r="E221" s="261"/>
      <c r="F221" s="245"/>
      <c r="G221" s="261"/>
      <c r="H221" s="247"/>
      <c r="I221" s="245"/>
      <c r="J221" s="213" t="str">
        <f>IF($C221="","",INDEX(POA_GC_2025!$O:$O,MATCH($C221,POA_GC_2025!$A:$A,0)))</f>
        <v/>
      </c>
      <c r="K221" s="214" t="str">
        <f>IF($C221="","",INDEX(POA_GC_2025!$V:$V,MATCH($C221,POA_GC_2025!A:A,0)))</f>
        <v/>
      </c>
      <c r="L221" s="214" t="str">
        <f>IF($C221="","",INDEX(POA_GC_2025!W:W,MATCH($C221,POA_GC_2025!$A:$A,0)))</f>
        <v/>
      </c>
      <c r="M221" s="215" t="str">
        <f>IF($C221="","",INDEX(POA_GC_2025!C:C,MATCH($C221,POA_GC_2025!$A:$A,0)))</f>
        <v/>
      </c>
      <c r="N221" s="215" t="str">
        <f>IF($C221="","",INDEX(POA_GC_2025!$D:$D,MATCH($C221,POA_GC_2025!$A:$A,0)))</f>
        <v/>
      </c>
      <c r="O221" s="215" t="str">
        <f>IF($C221="","",INDEX(POA_GC_2025!$E:$E,MATCH($C221,POA_GC_2025!$A:$A,0)))</f>
        <v/>
      </c>
      <c r="P221" s="215" t="str">
        <f>IF($C221="","",INDEX(POA_GC_2025!$F:$F,MATCH($C221,POA_GC_2025!$A:$A,0)))</f>
        <v/>
      </c>
      <c r="Q221" s="215" t="str">
        <f>IF($C221="","",INDEX(POA_GC_2025!$G:$G,MATCH($C221,POA_GC_2025!$A:$A,0)))</f>
        <v/>
      </c>
      <c r="R221" s="215" t="str">
        <f t="shared" si="18"/>
        <v/>
      </c>
      <c r="S221" s="215" t="str">
        <f>IF($C221="","",INDEX(POA_GC_2025!$H:$H,MATCH($C221,POA_GC_2025!$A:$A,0)))</f>
        <v/>
      </c>
      <c r="T221" s="215" t="str">
        <f>IF($C221="","",INDEX(POA_GC_2025!$I:$I,MATCH($C221,POA_GC_2025!$A:$A,0)))</f>
        <v/>
      </c>
      <c r="U221" s="215" t="str">
        <f>IF($C221="","",INDEX(POA_GC_2025!$J:$J,MATCH($C221,POA_GC_2025!$A:$A,0)))</f>
        <v/>
      </c>
      <c r="V221" s="215" t="str">
        <f>IF($C221="","",INDEX(POA_GC_2025!$K:$K,MATCH($C221,POA_GC_2025!$A:$A,0)))</f>
        <v/>
      </c>
      <c r="W221" s="215" t="str">
        <f>IF($C221="","",INDEX(POA_GC_2025!$L:$L,MATCH($C221,POA_GC_2025!$A:$A,0)))</f>
        <v/>
      </c>
      <c r="X221" s="223" t="str">
        <f>IF($C221="","",INDEX(POA_GC_2025!$AA:$AA,MATCH($C221,POA_GC_2025!$A:$A,0)))</f>
        <v/>
      </c>
      <c r="Y221" s="223" t="str">
        <f>IF($C221="","",INDEX(POA_GC_2025!$BD:$BD,MATCH($C221,POA_GC_2025!$A:$A,0)))</f>
        <v/>
      </c>
      <c r="Z221" s="226"/>
      <c r="AA221" s="226"/>
      <c r="AB221" s="227"/>
      <c r="AC221" s="226"/>
      <c r="AD221" s="226"/>
      <c r="AE221" s="226"/>
      <c r="AF221" s="226"/>
      <c r="AG221" s="232" t="str">
        <f>IF($C221="","",INDEX(POA_GC_2025!$FF:$FF,MATCH($C221,POA_GC_2025!$A:$A,0)))</f>
        <v/>
      </c>
      <c r="AH221" s="213" t="str">
        <f>IF($C221="","",INDEX(POA_GC_2025!$Q:$Q,MATCH($C221,POA_GC_2025!$A:$A,0)))</f>
        <v/>
      </c>
      <c r="AI221" s="216"/>
      <c r="AJ221" s="213" t="str">
        <f>IF($C221="","",INDEX(POA_GC_2025!$B:$B,MATCH($C221,POA_GC_2025!$A:$A,0)))</f>
        <v/>
      </c>
      <c r="AK221" s="120"/>
      <c r="AL221" s="263"/>
      <c r="AM221" s="233">
        <f t="shared" si="17"/>
        <v>0</v>
      </c>
      <c r="AN221" s="263"/>
      <c r="AO221" s="263"/>
    </row>
    <row r="222" spans="1:41" s="39" customFormat="1" ht="12.95" customHeight="1">
      <c r="A222" s="206">
        <v>227</v>
      </c>
      <c r="B222" s="206"/>
      <c r="C222" s="188"/>
      <c r="D222" s="245"/>
      <c r="E222" s="261"/>
      <c r="F222" s="245"/>
      <c r="G222" s="261"/>
      <c r="H222" s="247"/>
      <c r="I222" s="245"/>
      <c r="J222" s="213" t="str">
        <f>IF($C222="","",INDEX(POA_GC_2025!$O:$O,MATCH($C222,POA_GC_2025!$A:$A,0)))</f>
        <v/>
      </c>
      <c r="K222" s="214" t="str">
        <f>IF($C222="","",INDEX(POA_GC_2025!$V:$V,MATCH($C222,POA_GC_2025!A:A,0)))</f>
        <v/>
      </c>
      <c r="L222" s="214" t="str">
        <f>IF($C222="","",INDEX(POA_GC_2025!W:W,MATCH($C222,POA_GC_2025!$A:$A,0)))</f>
        <v/>
      </c>
      <c r="M222" s="215" t="str">
        <f>IF($C222="","",INDEX(POA_GC_2025!C:C,MATCH($C222,POA_GC_2025!$A:$A,0)))</f>
        <v/>
      </c>
      <c r="N222" s="215" t="str">
        <f>IF($C222="","",INDEX(POA_GC_2025!$D:$D,MATCH($C222,POA_GC_2025!$A:$A,0)))</f>
        <v/>
      </c>
      <c r="O222" s="215" t="str">
        <f>IF($C222="","",INDEX(POA_GC_2025!$E:$E,MATCH($C222,POA_GC_2025!$A:$A,0)))</f>
        <v/>
      </c>
      <c r="P222" s="215" t="str">
        <f>IF($C222="","",INDEX(POA_GC_2025!$F:$F,MATCH($C222,POA_GC_2025!$A:$A,0)))</f>
        <v/>
      </c>
      <c r="Q222" s="215" t="str">
        <f>IF($C222="","",INDEX(POA_GC_2025!$G:$G,MATCH($C222,POA_GC_2025!$A:$A,0)))</f>
        <v/>
      </c>
      <c r="R222" s="215" t="str">
        <f t="shared" si="18"/>
        <v/>
      </c>
      <c r="S222" s="215" t="str">
        <f>IF($C222="","",INDEX(POA_GC_2025!$H:$H,MATCH($C222,POA_GC_2025!$A:$A,0)))</f>
        <v/>
      </c>
      <c r="T222" s="215" t="str">
        <f>IF($C222="","",INDEX(POA_GC_2025!$I:$I,MATCH($C222,POA_GC_2025!$A:$A,0)))</f>
        <v/>
      </c>
      <c r="U222" s="215" t="str">
        <f>IF($C222="","",INDEX(POA_GC_2025!$J:$J,MATCH($C222,POA_GC_2025!$A:$A,0)))</f>
        <v/>
      </c>
      <c r="V222" s="215" t="str">
        <f>IF($C222="","",INDEX(POA_GC_2025!$K:$K,MATCH($C222,POA_GC_2025!$A:$A,0)))</f>
        <v/>
      </c>
      <c r="W222" s="215" t="str">
        <f>IF($C222="","",INDEX(POA_GC_2025!$L:$L,MATCH($C222,POA_GC_2025!$A:$A,0)))</f>
        <v/>
      </c>
      <c r="X222" s="223" t="str">
        <f>IF($C222="","",INDEX(POA_GC_2025!$AA:$AA,MATCH($C222,POA_GC_2025!$A:$A,0)))</f>
        <v/>
      </c>
      <c r="Y222" s="223" t="str">
        <f>IF($C222="","",INDEX(POA_GC_2025!$BD:$BD,MATCH($C222,POA_GC_2025!$A:$A,0)))</f>
        <v/>
      </c>
      <c r="Z222" s="226"/>
      <c r="AA222" s="226"/>
      <c r="AB222" s="227"/>
      <c r="AC222" s="226"/>
      <c r="AD222" s="226"/>
      <c r="AE222" s="226"/>
      <c r="AF222" s="226"/>
      <c r="AG222" s="232" t="str">
        <f>IF($C222="","",INDEX(POA_GC_2025!$FF:$FF,MATCH($C222,POA_GC_2025!$A:$A,0)))</f>
        <v/>
      </c>
      <c r="AH222" s="213" t="str">
        <f>IF($C222="","",INDEX(POA_GC_2025!$Q:$Q,MATCH($C222,POA_GC_2025!$A:$A,0)))</f>
        <v/>
      </c>
      <c r="AI222" s="216"/>
      <c r="AJ222" s="213" t="str">
        <f>IF($C222="","",INDEX(POA_GC_2025!$B:$B,MATCH($C222,POA_GC_2025!$A:$A,0)))</f>
        <v/>
      </c>
      <c r="AK222" s="120"/>
      <c r="AL222" s="263"/>
      <c r="AM222" s="233">
        <f t="shared" si="17"/>
        <v>0</v>
      </c>
      <c r="AN222" s="263"/>
      <c r="AO222" s="263"/>
    </row>
    <row r="223" spans="1:41" s="39" customFormat="1" ht="12.95" customHeight="1">
      <c r="A223" s="206">
        <v>228</v>
      </c>
      <c r="B223" s="206"/>
      <c r="C223" s="188"/>
      <c r="D223" s="245"/>
      <c r="E223" s="261"/>
      <c r="F223" s="245"/>
      <c r="G223" s="261"/>
      <c r="H223" s="247"/>
      <c r="I223" s="245"/>
      <c r="J223" s="213" t="str">
        <f>IF($C223="","",INDEX(POA_GC_2025!$O:$O,MATCH($C223,POA_GC_2025!$A:$A,0)))</f>
        <v/>
      </c>
      <c r="K223" s="214" t="str">
        <f>IF($C223="","",INDEX(POA_GC_2025!$V:$V,MATCH($C223,POA_GC_2025!A:A,0)))</f>
        <v/>
      </c>
      <c r="L223" s="214" t="str">
        <f>IF($C223="","",INDEX(POA_GC_2025!W:W,MATCH($C223,POA_GC_2025!$A:$A,0)))</f>
        <v/>
      </c>
      <c r="M223" s="215" t="str">
        <f>IF($C223="","",INDEX(POA_GC_2025!C:C,MATCH($C223,POA_GC_2025!$A:$A,0)))</f>
        <v/>
      </c>
      <c r="N223" s="215" t="str">
        <f>IF($C223="","",INDEX(POA_GC_2025!$D:$D,MATCH($C223,POA_GC_2025!$A:$A,0)))</f>
        <v/>
      </c>
      <c r="O223" s="215" t="str">
        <f>IF($C223="","",INDEX(POA_GC_2025!$E:$E,MATCH($C223,POA_GC_2025!$A:$A,0)))</f>
        <v/>
      </c>
      <c r="P223" s="215" t="str">
        <f>IF($C223="","",INDEX(POA_GC_2025!$F:$F,MATCH($C223,POA_GC_2025!$A:$A,0)))</f>
        <v/>
      </c>
      <c r="Q223" s="215" t="str">
        <f>IF($C223="","",INDEX(POA_GC_2025!$G:$G,MATCH($C223,POA_GC_2025!$A:$A,0)))</f>
        <v/>
      </c>
      <c r="R223" s="215" t="str">
        <f t="shared" si="18"/>
        <v/>
      </c>
      <c r="S223" s="215" t="str">
        <f>IF($C223="","",INDEX(POA_GC_2025!$H:$H,MATCH($C223,POA_GC_2025!$A:$A,0)))</f>
        <v/>
      </c>
      <c r="T223" s="215" t="str">
        <f>IF($C223="","",INDEX(POA_GC_2025!$I:$I,MATCH($C223,POA_GC_2025!$A:$A,0)))</f>
        <v/>
      </c>
      <c r="U223" s="215" t="str">
        <f>IF($C223="","",INDEX(POA_GC_2025!$J:$J,MATCH($C223,POA_GC_2025!$A:$A,0)))</f>
        <v/>
      </c>
      <c r="V223" s="215" t="str">
        <f>IF($C223="","",INDEX(POA_GC_2025!$K:$K,MATCH($C223,POA_GC_2025!$A:$A,0)))</f>
        <v/>
      </c>
      <c r="W223" s="215" t="str">
        <f>IF($C223="","",INDEX(POA_GC_2025!$L:$L,MATCH($C223,POA_GC_2025!$A:$A,0)))</f>
        <v/>
      </c>
      <c r="X223" s="223" t="str">
        <f>IF($C223="","",INDEX(POA_GC_2025!$AA:$AA,MATCH($C223,POA_GC_2025!$A:$A,0)))</f>
        <v/>
      </c>
      <c r="Y223" s="223" t="str">
        <f>IF($C223="","",INDEX(POA_GC_2025!$BD:$BD,MATCH($C223,POA_GC_2025!$A:$A,0)))</f>
        <v/>
      </c>
      <c r="Z223" s="226"/>
      <c r="AA223" s="226"/>
      <c r="AB223" s="227"/>
      <c r="AC223" s="226"/>
      <c r="AD223" s="226"/>
      <c r="AE223" s="226"/>
      <c r="AF223" s="226"/>
      <c r="AG223" s="232" t="str">
        <f>IF($C223="","",INDEX(POA_GC_2025!$FF:$FF,MATCH($C223,POA_GC_2025!$A:$A,0)))</f>
        <v/>
      </c>
      <c r="AH223" s="213" t="str">
        <f>IF($C223="","",INDEX(POA_GC_2025!$Q:$Q,MATCH($C223,POA_GC_2025!$A:$A,0)))</f>
        <v/>
      </c>
      <c r="AI223" s="216"/>
      <c r="AJ223" s="213" t="str">
        <f>IF($C223="","",INDEX(POA_GC_2025!$B:$B,MATCH($C223,POA_GC_2025!$A:$A,0)))</f>
        <v/>
      </c>
      <c r="AK223" s="120"/>
      <c r="AL223" s="263"/>
      <c r="AM223" s="233">
        <f t="shared" si="17"/>
        <v>0</v>
      </c>
      <c r="AN223" s="263"/>
      <c r="AO223" s="263"/>
    </row>
    <row r="224" spans="1:41" s="39" customFormat="1" ht="12.95" customHeight="1">
      <c r="A224" s="206">
        <v>229</v>
      </c>
      <c r="B224" s="206"/>
      <c r="C224" s="188"/>
      <c r="D224" s="245"/>
      <c r="E224" s="245"/>
      <c r="F224" s="245"/>
      <c r="G224" s="245"/>
      <c r="H224" s="247"/>
      <c r="I224" s="245"/>
      <c r="J224" s="213" t="str">
        <f>IF($C224="","",INDEX(POA_GC_2025!$O:$O,MATCH($C224,POA_GC_2025!$A:$A,0)))</f>
        <v/>
      </c>
      <c r="K224" s="214" t="str">
        <f>IF($C224="","",INDEX(POA_GC_2025!$V:$V,MATCH($C224,POA_GC_2025!A:A,0)))</f>
        <v/>
      </c>
      <c r="L224" s="214" t="str">
        <f>IF($C224="","",INDEX(POA_GC_2025!W:W,MATCH($C224,POA_GC_2025!$A:$A,0)))</f>
        <v/>
      </c>
      <c r="M224" s="215" t="str">
        <f>IF($C224="","",INDEX(POA_GC_2025!C:C,MATCH($C224,POA_GC_2025!$A:$A,0)))</f>
        <v/>
      </c>
      <c r="N224" s="215" t="str">
        <f>IF($C224="","",INDEX(POA_GC_2025!$D:$D,MATCH($C224,POA_GC_2025!$A:$A,0)))</f>
        <v/>
      </c>
      <c r="O224" s="215" t="str">
        <f>IF($C224="","",INDEX(POA_GC_2025!$E:$E,MATCH($C224,POA_GC_2025!$A:$A,0)))</f>
        <v/>
      </c>
      <c r="P224" s="215" t="str">
        <f>IF($C224="","",INDEX(POA_GC_2025!$F:$F,MATCH($C224,POA_GC_2025!$A:$A,0)))</f>
        <v/>
      </c>
      <c r="Q224" s="215" t="str">
        <f>IF($C224="","",INDEX(POA_GC_2025!$G:$G,MATCH($C224,POA_GC_2025!$A:$A,0)))</f>
        <v/>
      </c>
      <c r="R224" s="215" t="str">
        <f t="shared" si="18"/>
        <v/>
      </c>
      <c r="S224" s="215" t="str">
        <f>IF($C224="","",INDEX(POA_GC_2025!$H:$H,MATCH($C224,POA_GC_2025!$A:$A,0)))</f>
        <v/>
      </c>
      <c r="T224" s="215" t="str">
        <f>IF($C224="","",INDEX(POA_GC_2025!$I:$I,MATCH($C224,POA_GC_2025!$A:$A,0)))</f>
        <v/>
      </c>
      <c r="U224" s="215" t="str">
        <f>IF($C224="","",INDEX(POA_GC_2025!$J:$J,MATCH($C224,POA_GC_2025!$A:$A,0)))</f>
        <v/>
      </c>
      <c r="V224" s="215" t="str">
        <f>IF($C224="","",INDEX(POA_GC_2025!$K:$K,MATCH($C224,POA_GC_2025!$A:$A,0)))</f>
        <v/>
      </c>
      <c r="W224" s="215" t="str">
        <f>IF($C224="","",INDEX(POA_GC_2025!$L:$L,MATCH($C224,POA_GC_2025!$A:$A,0)))</f>
        <v/>
      </c>
      <c r="X224" s="223" t="str">
        <f>IF($C224="","",INDEX(POA_GC_2025!$AA:$AA,MATCH($C224,POA_GC_2025!$A:$A,0)))</f>
        <v/>
      </c>
      <c r="Y224" s="223" t="str">
        <f>IF($C224="","",INDEX(POA_GC_2025!$BD:$BD,MATCH($C224,POA_GC_2025!$A:$A,0)))</f>
        <v/>
      </c>
      <c r="Z224" s="226"/>
      <c r="AA224" s="226"/>
      <c r="AB224" s="227"/>
      <c r="AC224" s="226"/>
      <c r="AD224" s="226"/>
      <c r="AE224" s="226"/>
      <c r="AF224" s="226"/>
      <c r="AG224" s="232" t="str">
        <f>IF($C224="","",INDEX(POA_GC_2025!$FF:$FF,MATCH($C224,POA_GC_2025!$A:$A,0)))</f>
        <v/>
      </c>
      <c r="AH224" s="213" t="str">
        <f>IF($C224="","",INDEX(POA_GC_2025!$Q:$Q,MATCH($C224,POA_GC_2025!$A:$A,0)))</f>
        <v/>
      </c>
      <c r="AI224" s="216"/>
      <c r="AJ224" s="213" t="str">
        <f>IF($C224="","",INDEX(POA_GC_2025!$B:$B,MATCH($C224,POA_GC_2025!$A:$A,0)))</f>
        <v/>
      </c>
      <c r="AK224" s="120"/>
      <c r="AL224" s="263"/>
      <c r="AM224" s="233">
        <f t="shared" si="17"/>
        <v>0</v>
      </c>
      <c r="AN224" s="263"/>
      <c r="AO224" s="263"/>
    </row>
    <row r="225" spans="1:41" s="39" customFormat="1" ht="12.95" customHeight="1">
      <c r="A225" s="206">
        <v>230</v>
      </c>
      <c r="B225" s="206"/>
      <c r="C225" s="188"/>
      <c r="D225" s="245"/>
      <c r="E225" s="246"/>
      <c r="F225" s="245"/>
      <c r="G225" s="246"/>
      <c r="H225" s="208"/>
      <c r="I225" s="245"/>
      <c r="J225" s="213" t="str">
        <f>IF($C225="","",INDEX(POA_GC_2025!$O:$O,MATCH($C225,POA_GC_2025!$A:$A,0)))</f>
        <v/>
      </c>
      <c r="K225" s="214" t="str">
        <f>IF($C225="","",INDEX(POA_GC_2025!$V:$V,MATCH($C225,POA_GC_2025!A:A,0)))</f>
        <v/>
      </c>
      <c r="L225" s="214" t="str">
        <f>IF($C225="","",INDEX(POA_GC_2025!W:W,MATCH($C225,POA_GC_2025!$A:$A,0)))</f>
        <v/>
      </c>
      <c r="M225" s="215" t="str">
        <f>IF($C225="","",INDEX(POA_GC_2025!C:C,MATCH($C225,POA_GC_2025!$A:$A,0)))</f>
        <v/>
      </c>
      <c r="N225" s="215" t="str">
        <f>IF($C225="","",INDEX(POA_GC_2025!$D:$D,MATCH($C225,POA_GC_2025!$A:$A,0)))</f>
        <v/>
      </c>
      <c r="O225" s="215" t="str">
        <f>IF($C225="","",INDEX(POA_GC_2025!$E:$E,MATCH($C225,POA_GC_2025!$A:$A,0)))</f>
        <v/>
      </c>
      <c r="P225" s="215" t="str">
        <f>IF($C225="","",INDEX(POA_GC_2025!$F:$F,MATCH($C225,POA_GC_2025!$A:$A,0)))</f>
        <v/>
      </c>
      <c r="Q225" s="215" t="str">
        <f>IF($C225="","",INDEX(POA_GC_2025!$G:$G,MATCH($C225,POA_GC_2025!$A:$A,0)))</f>
        <v/>
      </c>
      <c r="R225" s="215" t="str">
        <f t="shared" si="18"/>
        <v/>
      </c>
      <c r="S225" s="215" t="str">
        <f>IF($C225="","",INDEX(POA_GC_2025!$H:$H,MATCH($C225,POA_GC_2025!$A:$A,0)))</f>
        <v/>
      </c>
      <c r="T225" s="215" t="str">
        <f>IF($C225="","",INDEX(POA_GC_2025!$I:$I,MATCH($C225,POA_GC_2025!$A:$A,0)))</f>
        <v/>
      </c>
      <c r="U225" s="215" t="str">
        <f>IF($C225="","",INDEX(POA_GC_2025!$J:$J,MATCH($C225,POA_GC_2025!$A:$A,0)))</f>
        <v/>
      </c>
      <c r="V225" s="215" t="str">
        <f>IF($C225="","",INDEX(POA_GC_2025!$K:$K,MATCH($C225,POA_GC_2025!$A:$A,0)))</f>
        <v/>
      </c>
      <c r="W225" s="215" t="str">
        <f>IF($C225="","",INDEX(POA_GC_2025!$L:$L,MATCH($C225,POA_GC_2025!$A:$A,0)))</f>
        <v/>
      </c>
      <c r="X225" s="223" t="str">
        <f>IF($C225="","",INDEX(POA_GC_2025!$AA:$AA,MATCH($C225,POA_GC_2025!$A:$A,0)))</f>
        <v/>
      </c>
      <c r="Y225" s="223" t="str">
        <f>IF($C225="","",INDEX(POA_GC_2025!$BD:$BD,MATCH($C225,POA_GC_2025!$A:$A,0)))</f>
        <v/>
      </c>
      <c r="Z225" s="226"/>
      <c r="AA225" s="226"/>
      <c r="AB225" s="227"/>
      <c r="AC225" s="226"/>
      <c r="AD225" s="226"/>
      <c r="AE225" s="226"/>
      <c r="AF225" s="226"/>
      <c r="AG225" s="232" t="str">
        <f>IF($C225="","",INDEX(POA_GC_2025!$FF:$FF,MATCH($C225,POA_GC_2025!$A:$A,0)))</f>
        <v/>
      </c>
      <c r="AH225" s="213" t="str">
        <f>IF($C225="","",INDEX(POA_GC_2025!$Q:$Q,MATCH($C225,POA_GC_2025!$A:$A,0)))</f>
        <v/>
      </c>
      <c r="AI225" s="216"/>
      <c r="AJ225" s="213" t="str">
        <f>IF($C225="","",INDEX(POA_GC_2025!$B:$B,MATCH($C225,POA_GC_2025!$A:$A,0)))</f>
        <v/>
      </c>
      <c r="AK225" s="263"/>
      <c r="AL225" s="263"/>
      <c r="AM225" s="233">
        <f t="shared" si="17"/>
        <v>0</v>
      </c>
      <c r="AN225" s="263"/>
      <c r="AO225" s="263"/>
    </row>
    <row r="226" spans="1:41" s="39" customFormat="1" ht="12.95" customHeight="1">
      <c r="A226" s="206">
        <v>231</v>
      </c>
      <c r="B226" s="206"/>
      <c r="C226" s="188"/>
      <c r="D226" s="245"/>
      <c r="E226" s="246"/>
      <c r="F226" s="245"/>
      <c r="G226" s="246"/>
      <c r="H226" s="208"/>
      <c r="I226" s="245"/>
      <c r="J226" s="213" t="str">
        <f>IF($C226="","",INDEX(POA_GC_2025!$O:$O,MATCH($C226,POA_GC_2025!$A:$A,0)))</f>
        <v/>
      </c>
      <c r="K226" s="214" t="str">
        <f>IF($C226="","",INDEX(POA_GC_2025!$V:$V,MATCH($C226,POA_GC_2025!A:A,0)))</f>
        <v/>
      </c>
      <c r="L226" s="214" t="str">
        <f>IF($C226="","",INDEX(POA_GC_2025!W:W,MATCH($C226,POA_GC_2025!$A:$A,0)))</f>
        <v/>
      </c>
      <c r="M226" s="215" t="str">
        <f>IF($C226="","",INDEX(POA_GC_2025!C:C,MATCH($C226,POA_GC_2025!$A:$A,0)))</f>
        <v/>
      </c>
      <c r="N226" s="215" t="str">
        <f>IF($C226="","",INDEX(POA_GC_2025!$D:$D,MATCH($C226,POA_GC_2025!$A:$A,0)))</f>
        <v/>
      </c>
      <c r="O226" s="215" t="str">
        <f>IF($C226="","",INDEX(POA_GC_2025!$E:$E,MATCH($C226,POA_GC_2025!$A:$A,0)))</f>
        <v/>
      </c>
      <c r="P226" s="215" t="str">
        <f>IF($C226="","",INDEX(POA_GC_2025!$F:$F,MATCH($C226,POA_GC_2025!$A:$A,0)))</f>
        <v/>
      </c>
      <c r="Q226" s="215" t="str">
        <f>IF($C226="","",INDEX(POA_GC_2025!$G:$G,MATCH($C226,POA_GC_2025!$A:$A,0)))</f>
        <v/>
      </c>
      <c r="R226" s="215" t="str">
        <f t="shared" si="18"/>
        <v/>
      </c>
      <c r="S226" s="215" t="str">
        <f>IF($C226="","",INDEX(POA_GC_2025!$H:$H,MATCH($C226,POA_GC_2025!$A:$A,0)))</f>
        <v/>
      </c>
      <c r="T226" s="215" t="str">
        <f>IF($C226="","",INDEX(POA_GC_2025!$I:$I,MATCH($C226,POA_GC_2025!$A:$A,0)))</f>
        <v/>
      </c>
      <c r="U226" s="215" t="str">
        <f>IF($C226="","",INDEX(POA_GC_2025!$J:$J,MATCH($C226,POA_GC_2025!$A:$A,0)))</f>
        <v/>
      </c>
      <c r="V226" s="215" t="str">
        <f>IF($C226="","",INDEX(POA_GC_2025!$K:$K,MATCH($C226,POA_GC_2025!$A:$A,0)))</f>
        <v/>
      </c>
      <c r="W226" s="215" t="str">
        <f>IF($C226="","",INDEX(POA_GC_2025!$L:$L,MATCH($C226,POA_GC_2025!$A:$A,0)))</f>
        <v/>
      </c>
      <c r="X226" s="223" t="str">
        <f>IF($C226="","",INDEX(POA_GC_2025!$AA:$AA,MATCH($C226,POA_GC_2025!$A:$A,0)))</f>
        <v/>
      </c>
      <c r="Y226" s="223" t="str">
        <f>IF($C226="","",INDEX(POA_GC_2025!$BD:$BD,MATCH($C226,POA_GC_2025!$A:$A,0)))</f>
        <v/>
      </c>
      <c r="Z226" s="226"/>
      <c r="AA226" s="226"/>
      <c r="AB226" s="227"/>
      <c r="AC226" s="226"/>
      <c r="AD226" s="226"/>
      <c r="AE226" s="226"/>
      <c r="AF226" s="226"/>
      <c r="AG226" s="232" t="str">
        <f>IF($C226="","",INDEX(POA_GC_2025!$FF:$FF,MATCH($C226,POA_GC_2025!$A:$A,0)))</f>
        <v/>
      </c>
      <c r="AH226" s="213" t="str">
        <f>IF($C226="","",INDEX(POA_GC_2025!$Q:$Q,MATCH($C226,POA_GC_2025!$A:$A,0)))</f>
        <v/>
      </c>
      <c r="AI226" s="216"/>
      <c r="AJ226" s="213" t="str">
        <f>IF($C226="","",INDEX(POA_GC_2025!$B:$B,MATCH($C226,POA_GC_2025!$A:$A,0)))</f>
        <v/>
      </c>
      <c r="AK226" s="263"/>
      <c r="AL226" s="263"/>
      <c r="AM226" s="233">
        <f t="shared" si="17"/>
        <v>0</v>
      </c>
      <c r="AN226" s="263"/>
      <c r="AO226" s="263"/>
    </row>
    <row r="227" spans="1:41" s="39" customFormat="1" ht="12.95" customHeight="1">
      <c r="A227" s="206">
        <v>232</v>
      </c>
      <c r="B227" s="206"/>
      <c r="C227" s="188"/>
      <c r="D227" s="245"/>
      <c r="E227" s="246"/>
      <c r="F227" s="245"/>
      <c r="G227" s="246"/>
      <c r="H227" s="208"/>
      <c r="I227" s="245"/>
      <c r="J227" s="213" t="str">
        <f>IF($C227="","",INDEX(POA_GC_2025!$O:$O,MATCH($C227,POA_GC_2025!$A:$A,0)))</f>
        <v/>
      </c>
      <c r="K227" s="214" t="str">
        <f>IF($C227="","",INDEX(POA_GC_2025!$V:$V,MATCH($C227,POA_GC_2025!A:A,0)))</f>
        <v/>
      </c>
      <c r="L227" s="214" t="str">
        <f>IF($C227="","",INDEX(POA_GC_2025!W:W,MATCH($C227,POA_GC_2025!$A:$A,0)))</f>
        <v/>
      </c>
      <c r="M227" s="215" t="str">
        <f>IF($C227="","",INDEX(POA_GC_2025!C:C,MATCH($C227,POA_GC_2025!$A:$A,0)))</f>
        <v/>
      </c>
      <c r="N227" s="215" t="str">
        <f>IF($C227="","",INDEX(POA_GC_2025!$D:$D,MATCH($C227,POA_GC_2025!$A:$A,0)))</f>
        <v/>
      </c>
      <c r="O227" s="215" t="str">
        <f>IF($C227="","",INDEX(POA_GC_2025!$E:$E,MATCH($C227,POA_GC_2025!$A:$A,0)))</f>
        <v/>
      </c>
      <c r="P227" s="215" t="str">
        <f>IF($C227="","",INDEX(POA_GC_2025!$F:$F,MATCH($C227,POA_GC_2025!$A:$A,0)))</f>
        <v/>
      </c>
      <c r="Q227" s="215" t="str">
        <f>IF($C227="","",INDEX(POA_GC_2025!$G:$G,MATCH($C227,POA_GC_2025!$A:$A,0)))</f>
        <v/>
      </c>
      <c r="R227" s="215" t="str">
        <f t="shared" si="18"/>
        <v/>
      </c>
      <c r="S227" s="215" t="str">
        <f>IF($C227="","",INDEX(POA_GC_2025!$H:$H,MATCH($C227,POA_GC_2025!$A:$A,0)))</f>
        <v/>
      </c>
      <c r="T227" s="215" t="str">
        <f>IF($C227="","",INDEX(POA_GC_2025!$I:$I,MATCH($C227,POA_GC_2025!$A:$A,0)))</f>
        <v/>
      </c>
      <c r="U227" s="215" t="str">
        <f>IF($C227="","",INDEX(POA_GC_2025!$J:$J,MATCH($C227,POA_GC_2025!$A:$A,0)))</f>
        <v/>
      </c>
      <c r="V227" s="215" t="str">
        <f>IF($C227="","",INDEX(POA_GC_2025!$K:$K,MATCH($C227,POA_GC_2025!$A:$A,0)))</f>
        <v/>
      </c>
      <c r="W227" s="215" t="str">
        <f>IF($C227="","",INDEX(POA_GC_2025!$L:$L,MATCH($C227,POA_GC_2025!$A:$A,0)))</f>
        <v/>
      </c>
      <c r="X227" s="223" t="str">
        <f>IF($C227="","",INDEX(POA_GC_2025!$AA:$AA,MATCH($C227,POA_GC_2025!$A:$A,0)))</f>
        <v/>
      </c>
      <c r="Y227" s="223" t="str">
        <f>IF($C227="","",INDEX(POA_GC_2025!$BD:$BD,MATCH($C227,POA_GC_2025!$A:$A,0)))</f>
        <v/>
      </c>
      <c r="Z227" s="226"/>
      <c r="AA227" s="226"/>
      <c r="AB227" s="227"/>
      <c r="AC227" s="226"/>
      <c r="AD227" s="226"/>
      <c r="AE227" s="226"/>
      <c r="AF227" s="226"/>
      <c r="AG227" s="232" t="str">
        <f>IF($C227="","",INDEX(POA_GC_2025!$FF:$FF,MATCH($C227,POA_GC_2025!$A:$A,0)))</f>
        <v/>
      </c>
      <c r="AH227" s="213" t="str">
        <f>IF($C227="","",INDEX(POA_GC_2025!$Q:$Q,MATCH($C227,POA_GC_2025!$A:$A,0)))</f>
        <v/>
      </c>
      <c r="AI227" s="216"/>
      <c r="AJ227" s="213" t="str">
        <f>IF($C227="","",INDEX(POA_GC_2025!$B:$B,MATCH($C227,POA_GC_2025!$A:$A,0)))</f>
        <v/>
      </c>
      <c r="AK227" s="263"/>
      <c r="AL227" s="263"/>
      <c r="AM227" s="233">
        <f t="shared" si="17"/>
        <v>0</v>
      </c>
      <c r="AN227" s="263"/>
      <c r="AO227" s="263"/>
    </row>
    <row r="228" spans="1:41" s="39" customFormat="1" ht="12.95" customHeight="1">
      <c r="A228" s="206">
        <v>233</v>
      </c>
      <c r="B228" s="206"/>
      <c r="C228" s="188"/>
      <c r="D228" s="245"/>
      <c r="E228" s="246"/>
      <c r="F228" s="245"/>
      <c r="G228" s="246"/>
      <c r="H228" s="208"/>
      <c r="I228" s="245"/>
      <c r="J228" s="213" t="str">
        <f>IF($C228="","",INDEX(POA_GC_2025!$O:$O,MATCH($C228,POA_GC_2025!$A:$A,0)))</f>
        <v/>
      </c>
      <c r="K228" s="214" t="str">
        <f>IF($C228="","",INDEX(POA_GC_2025!$V:$V,MATCH($C228,POA_GC_2025!A:A,0)))</f>
        <v/>
      </c>
      <c r="L228" s="214" t="str">
        <f>IF($C228="","",INDEX(POA_GC_2025!W:W,MATCH($C228,POA_GC_2025!$A:$A,0)))</f>
        <v/>
      </c>
      <c r="M228" s="215" t="str">
        <f>IF($C228="","",INDEX(POA_GC_2025!C:C,MATCH($C228,POA_GC_2025!$A:$A,0)))</f>
        <v/>
      </c>
      <c r="N228" s="215" t="str">
        <f>IF($C228="","",INDEX(POA_GC_2025!$D:$D,MATCH($C228,POA_GC_2025!$A:$A,0)))</f>
        <v/>
      </c>
      <c r="O228" s="215" t="str">
        <f>IF($C228="","",INDEX(POA_GC_2025!$E:$E,MATCH($C228,POA_GC_2025!$A:$A,0)))</f>
        <v/>
      </c>
      <c r="P228" s="215" t="str">
        <f>IF($C228="","",INDEX(POA_GC_2025!$F:$F,MATCH($C228,POA_GC_2025!$A:$A,0)))</f>
        <v/>
      </c>
      <c r="Q228" s="215" t="str">
        <f>IF($C228="","",INDEX(POA_GC_2025!$G:$G,MATCH($C228,POA_GC_2025!$A:$A,0)))</f>
        <v/>
      </c>
      <c r="R228" s="215" t="str">
        <f t="shared" si="18"/>
        <v/>
      </c>
      <c r="S228" s="215" t="str">
        <f>IF($C228="","",INDEX(POA_GC_2025!$H:$H,MATCH($C228,POA_GC_2025!$A:$A,0)))</f>
        <v/>
      </c>
      <c r="T228" s="215" t="str">
        <f>IF($C228="","",INDEX(POA_GC_2025!$I:$I,MATCH($C228,POA_GC_2025!$A:$A,0)))</f>
        <v/>
      </c>
      <c r="U228" s="215" t="str">
        <f>IF($C228="","",INDEX(POA_GC_2025!$J:$J,MATCH($C228,POA_GC_2025!$A:$A,0)))</f>
        <v/>
      </c>
      <c r="V228" s="215" t="str">
        <f>IF($C228="","",INDEX(POA_GC_2025!$K:$K,MATCH($C228,POA_GC_2025!$A:$A,0)))</f>
        <v/>
      </c>
      <c r="W228" s="215" t="str">
        <f>IF($C228="","",INDEX(POA_GC_2025!$L:$L,MATCH($C228,POA_GC_2025!$A:$A,0)))</f>
        <v/>
      </c>
      <c r="X228" s="223" t="str">
        <f>IF($C228="","",INDEX(POA_GC_2025!$AA:$AA,MATCH($C228,POA_GC_2025!$A:$A,0)))</f>
        <v/>
      </c>
      <c r="Y228" s="223" t="str">
        <f>IF($C228="","",INDEX(POA_GC_2025!$BD:$BD,MATCH($C228,POA_GC_2025!$A:$A,0)))</f>
        <v/>
      </c>
      <c r="Z228" s="226"/>
      <c r="AA228" s="226"/>
      <c r="AB228" s="227"/>
      <c r="AC228" s="226"/>
      <c r="AD228" s="226"/>
      <c r="AE228" s="226"/>
      <c r="AF228" s="226"/>
      <c r="AG228" s="232" t="str">
        <f>IF($C228="","",INDEX(POA_GC_2025!$FF:$FF,MATCH($C228,POA_GC_2025!$A:$A,0)))</f>
        <v/>
      </c>
      <c r="AH228" s="213" t="str">
        <f>IF($C228="","",INDEX(POA_GC_2025!$Q:$Q,MATCH($C228,POA_GC_2025!$A:$A,0)))</f>
        <v/>
      </c>
      <c r="AI228" s="216"/>
      <c r="AJ228" s="213" t="str">
        <f>IF($C228="","",INDEX(POA_GC_2025!$B:$B,MATCH($C228,POA_GC_2025!$A:$A,0)))</f>
        <v/>
      </c>
      <c r="AK228" s="263"/>
      <c r="AL228" s="263"/>
      <c r="AM228" s="233">
        <f t="shared" si="17"/>
        <v>0</v>
      </c>
      <c r="AN228" s="263"/>
      <c r="AO228" s="263"/>
    </row>
    <row r="229" spans="1:41" s="39" customFormat="1" ht="12.95" customHeight="1">
      <c r="A229" s="206">
        <v>234</v>
      </c>
      <c r="B229" s="206"/>
      <c r="C229" s="188"/>
      <c r="D229" s="245"/>
      <c r="E229" s="246"/>
      <c r="F229" s="245"/>
      <c r="G229" s="246"/>
      <c r="H229" s="208"/>
      <c r="I229" s="245"/>
      <c r="J229" s="213" t="str">
        <f>IF($C229="","",INDEX(POA_GC_2025!$O:$O,MATCH($C229,POA_GC_2025!$A:$A,0)))</f>
        <v/>
      </c>
      <c r="K229" s="214" t="str">
        <f>IF($C229="","",INDEX(POA_GC_2025!$V:$V,MATCH($C229,POA_GC_2025!A:A,0)))</f>
        <v/>
      </c>
      <c r="L229" s="214" t="str">
        <f>IF($C229="","",INDEX(POA_GC_2025!W:W,MATCH($C229,POA_GC_2025!$A:$A,0)))</f>
        <v/>
      </c>
      <c r="M229" s="215" t="str">
        <f>IF($C229="","",INDEX(POA_GC_2025!C:C,MATCH($C229,POA_GC_2025!$A:$A,0)))</f>
        <v/>
      </c>
      <c r="N229" s="215" t="str">
        <f>IF($C229="","",INDEX(POA_GC_2025!$D:$D,MATCH($C229,POA_GC_2025!$A:$A,0)))</f>
        <v/>
      </c>
      <c r="O229" s="215" t="str">
        <f>IF($C229="","",INDEX(POA_GC_2025!$E:$E,MATCH($C229,POA_GC_2025!$A:$A,0)))</f>
        <v/>
      </c>
      <c r="P229" s="215" t="str">
        <f>IF($C229="","",INDEX(POA_GC_2025!$F:$F,MATCH($C229,POA_GC_2025!$A:$A,0)))</f>
        <v/>
      </c>
      <c r="Q229" s="215" t="str">
        <f>IF($C229="","",INDEX(POA_GC_2025!$G:$G,MATCH($C229,POA_GC_2025!$A:$A,0)))</f>
        <v/>
      </c>
      <c r="R229" s="215" t="str">
        <f t="shared" si="18"/>
        <v/>
      </c>
      <c r="S229" s="215" t="str">
        <f>IF($C229="","",INDEX(POA_GC_2025!$H:$H,MATCH($C229,POA_GC_2025!$A:$A,0)))</f>
        <v/>
      </c>
      <c r="T229" s="215" t="str">
        <f>IF($C229="","",INDEX(POA_GC_2025!$I:$I,MATCH($C229,POA_GC_2025!$A:$A,0)))</f>
        <v/>
      </c>
      <c r="U229" s="215" t="str">
        <f>IF($C229="","",INDEX(POA_GC_2025!$J:$J,MATCH($C229,POA_GC_2025!$A:$A,0)))</f>
        <v/>
      </c>
      <c r="V229" s="215" t="str">
        <f>IF($C229="","",INDEX(POA_GC_2025!$K:$K,MATCH($C229,POA_GC_2025!$A:$A,0)))</f>
        <v/>
      </c>
      <c r="W229" s="215" t="str">
        <f>IF($C229="","",INDEX(POA_GC_2025!$L:$L,MATCH($C229,POA_GC_2025!$A:$A,0)))</f>
        <v/>
      </c>
      <c r="X229" s="223" t="str">
        <f>IF($C229="","",INDEX(POA_GC_2025!$AA:$AA,MATCH($C229,POA_GC_2025!$A:$A,0)))</f>
        <v/>
      </c>
      <c r="Y229" s="223" t="str">
        <f>IF($C229="","",INDEX(POA_GC_2025!$BD:$BD,MATCH($C229,POA_GC_2025!$A:$A,0)))</f>
        <v/>
      </c>
      <c r="Z229" s="226"/>
      <c r="AA229" s="226"/>
      <c r="AB229" s="227"/>
      <c r="AC229" s="226"/>
      <c r="AD229" s="226"/>
      <c r="AE229" s="226"/>
      <c r="AF229" s="226"/>
      <c r="AG229" s="232" t="str">
        <f>IF($C229="","",INDEX(POA_GC_2025!$FF:$FF,MATCH($C229,POA_GC_2025!$A:$A,0)))</f>
        <v/>
      </c>
      <c r="AH229" s="213" t="str">
        <f>IF($C229="","",INDEX(POA_GC_2025!$Q:$Q,MATCH($C229,POA_GC_2025!$A:$A,0)))</f>
        <v/>
      </c>
      <c r="AI229" s="216"/>
      <c r="AJ229" s="213" t="str">
        <f>IF($C229="","",INDEX(POA_GC_2025!$B:$B,MATCH($C229,POA_GC_2025!$A:$A,0)))</f>
        <v/>
      </c>
      <c r="AK229" s="263"/>
      <c r="AL229" s="263"/>
      <c r="AM229" s="233">
        <f t="shared" si="17"/>
        <v>0</v>
      </c>
      <c r="AN229" s="263"/>
      <c r="AO229" s="263"/>
    </row>
    <row r="230" spans="1:41" s="39" customFormat="1" ht="12.95" customHeight="1">
      <c r="A230" s="206">
        <v>235</v>
      </c>
      <c r="B230" s="206"/>
      <c r="C230" s="188"/>
      <c r="D230" s="245"/>
      <c r="E230" s="246"/>
      <c r="F230" s="245"/>
      <c r="G230" s="246"/>
      <c r="H230" s="208"/>
      <c r="I230" s="245"/>
      <c r="J230" s="213" t="str">
        <f>IF($C230="","",INDEX(POA_GC_2025!$O:$O,MATCH($C230,POA_GC_2025!$A:$A,0)))</f>
        <v/>
      </c>
      <c r="K230" s="214" t="str">
        <f>IF($C230="","",INDEX(POA_GC_2025!$V:$V,MATCH($C230,POA_GC_2025!A:A,0)))</f>
        <v/>
      </c>
      <c r="L230" s="214" t="str">
        <f>IF($C230="","",INDEX(POA_GC_2025!W:W,MATCH($C230,POA_GC_2025!$A:$A,0)))</f>
        <v/>
      </c>
      <c r="M230" s="215" t="str">
        <f>IF($C230="","",INDEX(POA_GC_2025!C:C,MATCH($C230,POA_GC_2025!$A:$A,0)))</f>
        <v/>
      </c>
      <c r="N230" s="215" t="str">
        <f>IF($C230="","",INDEX(POA_GC_2025!$D:$D,MATCH($C230,POA_GC_2025!$A:$A,0)))</f>
        <v/>
      </c>
      <c r="O230" s="215" t="str">
        <f>IF($C230="","",INDEX(POA_GC_2025!$E:$E,MATCH($C230,POA_GC_2025!$A:$A,0)))</f>
        <v/>
      </c>
      <c r="P230" s="215" t="str">
        <f>IF($C230="","",INDEX(POA_GC_2025!$F:$F,MATCH($C230,POA_GC_2025!$A:$A,0)))</f>
        <v/>
      </c>
      <c r="Q230" s="215" t="str">
        <f>IF($C230="","",INDEX(POA_GC_2025!$G:$G,MATCH($C230,POA_GC_2025!$A:$A,0)))</f>
        <v/>
      </c>
      <c r="R230" s="215" t="str">
        <f t="shared" si="18"/>
        <v/>
      </c>
      <c r="S230" s="215" t="str">
        <f>IF($C230="","",INDEX(POA_GC_2025!$H:$H,MATCH($C230,POA_GC_2025!$A:$A,0)))</f>
        <v/>
      </c>
      <c r="T230" s="215" t="str">
        <f>IF($C230="","",INDEX(POA_GC_2025!$I:$I,MATCH($C230,POA_GC_2025!$A:$A,0)))</f>
        <v/>
      </c>
      <c r="U230" s="215" t="str">
        <f>IF($C230="","",INDEX(POA_GC_2025!$J:$J,MATCH($C230,POA_GC_2025!$A:$A,0)))</f>
        <v/>
      </c>
      <c r="V230" s="215" t="str">
        <f>IF($C230="","",INDEX(POA_GC_2025!$K:$K,MATCH($C230,POA_GC_2025!$A:$A,0)))</f>
        <v/>
      </c>
      <c r="W230" s="215" t="str">
        <f>IF($C230="","",INDEX(POA_GC_2025!$L:$L,MATCH($C230,POA_GC_2025!$A:$A,0)))</f>
        <v/>
      </c>
      <c r="X230" s="223" t="str">
        <f>IF($C230="","",INDEX(POA_GC_2025!$AA:$AA,MATCH($C230,POA_GC_2025!$A:$A,0)))</f>
        <v/>
      </c>
      <c r="Y230" s="223" t="str">
        <f>IF($C230="","",INDEX(POA_GC_2025!$BD:$BD,MATCH($C230,POA_GC_2025!$A:$A,0)))</f>
        <v/>
      </c>
      <c r="Z230" s="226"/>
      <c r="AA230" s="226"/>
      <c r="AB230" s="227"/>
      <c r="AC230" s="226"/>
      <c r="AD230" s="226"/>
      <c r="AE230" s="226"/>
      <c r="AF230" s="226"/>
      <c r="AG230" s="232" t="str">
        <f>IF($C230="","",INDEX(POA_GC_2025!$FF:$FF,MATCH($C230,POA_GC_2025!$A:$A,0)))</f>
        <v/>
      </c>
      <c r="AH230" s="213" t="str">
        <f>IF($C230="","",INDEX(POA_GC_2025!$Q:$Q,MATCH($C230,POA_GC_2025!$A:$A,0)))</f>
        <v/>
      </c>
      <c r="AI230" s="216"/>
      <c r="AJ230" s="213" t="str">
        <f>IF($C230="","",INDEX(POA_GC_2025!$B:$B,MATCH($C230,POA_GC_2025!$A:$A,0)))</f>
        <v/>
      </c>
      <c r="AK230" s="263"/>
      <c r="AL230" s="263"/>
      <c r="AM230" s="233">
        <f t="shared" si="17"/>
        <v>0</v>
      </c>
      <c r="AN230" s="263"/>
      <c r="AO230" s="263"/>
    </row>
    <row r="231" spans="1:41" s="39" customFormat="1" ht="12.95" customHeight="1">
      <c r="A231" s="206">
        <v>236</v>
      </c>
      <c r="B231" s="206"/>
      <c r="C231" s="188"/>
      <c r="D231" s="245"/>
      <c r="E231" s="246"/>
      <c r="F231" s="245"/>
      <c r="G231" s="246"/>
      <c r="H231" s="208"/>
      <c r="I231" s="245"/>
      <c r="J231" s="213" t="str">
        <f>IF($C231="","",INDEX(POA_GC_2025!$O:$O,MATCH($C231,POA_GC_2025!$A:$A,0)))</f>
        <v/>
      </c>
      <c r="K231" s="214" t="str">
        <f>IF($C231="","",INDEX(POA_GC_2025!$V:$V,MATCH($C231,POA_GC_2025!A:A,0)))</f>
        <v/>
      </c>
      <c r="L231" s="214" t="str">
        <f>IF($C231="","",INDEX(POA_GC_2025!W:W,MATCH($C231,POA_GC_2025!$A:$A,0)))</f>
        <v/>
      </c>
      <c r="M231" s="215" t="str">
        <f>IF($C231="","",INDEX(POA_GC_2025!C:C,MATCH($C231,POA_GC_2025!$A:$A,0)))</f>
        <v/>
      </c>
      <c r="N231" s="215" t="str">
        <f>IF($C231="","",INDEX(POA_GC_2025!$D:$D,MATCH($C231,POA_GC_2025!$A:$A,0)))</f>
        <v/>
      </c>
      <c r="O231" s="215" t="str">
        <f>IF($C231="","",INDEX(POA_GC_2025!$E:$E,MATCH($C231,POA_GC_2025!$A:$A,0)))</f>
        <v/>
      </c>
      <c r="P231" s="215" t="str">
        <f>IF($C231="","",INDEX(POA_GC_2025!$F:$F,MATCH($C231,POA_GC_2025!$A:$A,0)))</f>
        <v/>
      </c>
      <c r="Q231" s="215" t="str">
        <f>IF($C231="","",INDEX(POA_GC_2025!$G:$G,MATCH($C231,POA_GC_2025!$A:$A,0)))</f>
        <v/>
      </c>
      <c r="R231" s="215" t="str">
        <f t="shared" si="18"/>
        <v/>
      </c>
      <c r="S231" s="215" t="str">
        <f>IF($C231="","",INDEX(POA_GC_2025!$H:$H,MATCH($C231,POA_GC_2025!$A:$A,0)))</f>
        <v/>
      </c>
      <c r="T231" s="215" t="str">
        <f>IF($C231="","",INDEX(POA_GC_2025!$I:$I,MATCH($C231,POA_GC_2025!$A:$A,0)))</f>
        <v/>
      </c>
      <c r="U231" s="215" t="str">
        <f>IF($C231="","",INDEX(POA_GC_2025!$J:$J,MATCH($C231,POA_GC_2025!$A:$A,0)))</f>
        <v/>
      </c>
      <c r="V231" s="215" t="str">
        <f>IF($C231="","",INDEX(POA_GC_2025!$K:$K,MATCH($C231,POA_GC_2025!$A:$A,0)))</f>
        <v/>
      </c>
      <c r="W231" s="215" t="str">
        <f>IF($C231="","",INDEX(POA_GC_2025!$L:$L,MATCH($C231,POA_GC_2025!$A:$A,0)))</f>
        <v/>
      </c>
      <c r="X231" s="223" t="str">
        <f>IF($C231="","",INDEX(POA_GC_2025!$AA:$AA,MATCH($C231,POA_GC_2025!$A:$A,0)))</f>
        <v/>
      </c>
      <c r="Y231" s="223" t="str">
        <f>IF($C231="","",INDEX(POA_GC_2025!$BD:$BD,MATCH($C231,POA_GC_2025!$A:$A,0)))</f>
        <v/>
      </c>
      <c r="Z231" s="226"/>
      <c r="AA231" s="226"/>
      <c r="AB231" s="227"/>
      <c r="AC231" s="226"/>
      <c r="AD231" s="226"/>
      <c r="AE231" s="226"/>
      <c r="AF231" s="226"/>
      <c r="AG231" s="232" t="str">
        <f>IF($C231="","",INDEX(POA_GC_2025!$FF:$FF,MATCH($C231,POA_GC_2025!$A:$A,0)))</f>
        <v/>
      </c>
      <c r="AH231" s="213" t="str">
        <f>IF($C231="","",INDEX(POA_GC_2025!$Q:$Q,MATCH($C231,POA_GC_2025!$A:$A,0)))</f>
        <v/>
      </c>
      <c r="AI231" s="216"/>
      <c r="AJ231" s="213" t="str">
        <f>IF($C231="","",INDEX(POA_GC_2025!$B:$B,MATCH($C231,POA_GC_2025!$A:$A,0)))</f>
        <v/>
      </c>
      <c r="AK231" s="263"/>
      <c r="AL231" s="263"/>
      <c r="AM231" s="233">
        <f t="shared" si="17"/>
        <v>0</v>
      </c>
      <c r="AN231" s="263"/>
      <c r="AO231" s="263"/>
    </row>
    <row r="232" spans="1:41" s="39" customFormat="1" ht="12.95" customHeight="1">
      <c r="A232" s="206">
        <v>237</v>
      </c>
      <c r="B232" s="206"/>
      <c r="C232" s="188"/>
      <c r="D232" s="245"/>
      <c r="E232" s="246"/>
      <c r="F232" s="245"/>
      <c r="G232" s="246"/>
      <c r="H232" s="208"/>
      <c r="I232" s="245"/>
      <c r="J232" s="213" t="str">
        <f>IF($C232="","",INDEX(POA_GC_2025!$O:$O,MATCH($C232,POA_GC_2025!$A:$A,0)))</f>
        <v/>
      </c>
      <c r="K232" s="214" t="str">
        <f>IF($C232="","",INDEX(POA_GC_2025!$V:$V,MATCH($C232,POA_GC_2025!A:A,0)))</f>
        <v/>
      </c>
      <c r="L232" s="214" t="str">
        <f>IF($C232="","",INDEX(POA_GC_2025!W:W,MATCH($C232,POA_GC_2025!$A:$A,0)))</f>
        <v/>
      </c>
      <c r="M232" s="215" t="str">
        <f>IF($C232="","",INDEX(POA_GC_2025!C:C,MATCH($C232,POA_GC_2025!$A:$A,0)))</f>
        <v/>
      </c>
      <c r="N232" s="215" t="str">
        <f>IF($C232="","",INDEX(POA_GC_2025!$D:$D,MATCH($C232,POA_GC_2025!$A:$A,0)))</f>
        <v/>
      </c>
      <c r="O232" s="215" t="str">
        <f>IF($C232="","",INDEX(POA_GC_2025!$E:$E,MATCH($C232,POA_GC_2025!$A:$A,0)))</f>
        <v/>
      </c>
      <c r="P232" s="215" t="str">
        <f>IF($C232="","",INDEX(POA_GC_2025!$F:$F,MATCH($C232,POA_GC_2025!$A:$A,0)))</f>
        <v/>
      </c>
      <c r="Q232" s="215" t="str">
        <f>IF($C232="","",INDEX(POA_GC_2025!$G:$G,MATCH($C232,POA_GC_2025!$A:$A,0)))</f>
        <v/>
      </c>
      <c r="R232" s="215" t="str">
        <f t="shared" si="18"/>
        <v/>
      </c>
      <c r="S232" s="215" t="str">
        <f>IF($C232="","",INDEX(POA_GC_2025!$H:$H,MATCH($C232,POA_GC_2025!$A:$A,0)))</f>
        <v/>
      </c>
      <c r="T232" s="215" t="str">
        <f>IF($C232="","",INDEX(POA_GC_2025!$I:$I,MATCH($C232,POA_GC_2025!$A:$A,0)))</f>
        <v/>
      </c>
      <c r="U232" s="215" t="str">
        <f>IF($C232="","",INDEX(POA_GC_2025!$J:$J,MATCH($C232,POA_GC_2025!$A:$A,0)))</f>
        <v/>
      </c>
      <c r="V232" s="215" t="str">
        <f>IF($C232="","",INDEX(POA_GC_2025!$K:$K,MATCH($C232,POA_GC_2025!$A:$A,0)))</f>
        <v/>
      </c>
      <c r="W232" s="215" t="str">
        <f>IF($C232="","",INDEX(POA_GC_2025!$L:$L,MATCH($C232,POA_GC_2025!$A:$A,0)))</f>
        <v/>
      </c>
      <c r="X232" s="223" t="str">
        <f>IF($C232="","",INDEX(POA_GC_2025!$AA:$AA,MATCH($C232,POA_GC_2025!$A:$A,0)))</f>
        <v/>
      </c>
      <c r="Y232" s="223" t="str">
        <f>IF($C232="","",INDEX(POA_GC_2025!$BD:$BD,MATCH($C232,POA_GC_2025!$A:$A,0)))</f>
        <v/>
      </c>
      <c r="Z232" s="226"/>
      <c r="AA232" s="226"/>
      <c r="AB232" s="227"/>
      <c r="AC232" s="226"/>
      <c r="AD232" s="226"/>
      <c r="AE232" s="226"/>
      <c r="AF232" s="226"/>
      <c r="AG232" s="232" t="str">
        <f>IF($C232="","",INDEX(POA_GC_2025!$FF:$FF,MATCH($C232,POA_GC_2025!$A:$A,0)))</f>
        <v/>
      </c>
      <c r="AH232" s="213" t="str">
        <f>IF($C232="","",INDEX(POA_GC_2025!$Q:$Q,MATCH($C232,POA_GC_2025!$A:$A,0)))</f>
        <v/>
      </c>
      <c r="AI232" s="216"/>
      <c r="AJ232" s="213" t="str">
        <f>IF($C232="","",INDEX(POA_GC_2025!$B:$B,MATCH($C232,POA_GC_2025!$A:$A,0)))</f>
        <v/>
      </c>
      <c r="AK232" s="263"/>
      <c r="AL232" s="263"/>
      <c r="AM232" s="233">
        <f t="shared" si="17"/>
        <v>0</v>
      </c>
      <c r="AN232" s="263"/>
      <c r="AO232" s="263"/>
    </row>
    <row r="233" spans="1:41" s="39" customFormat="1" ht="12.95" customHeight="1">
      <c r="A233" s="206">
        <v>238</v>
      </c>
      <c r="B233" s="206"/>
      <c r="C233" s="188"/>
      <c r="D233" s="245"/>
      <c r="E233" s="246"/>
      <c r="F233" s="245"/>
      <c r="G233" s="246"/>
      <c r="H233" s="208"/>
      <c r="I233" s="245"/>
      <c r="J233" s="213" t="str">
        <f>IF($C233="","",INDEX(POA_GC_2025!$O:$O,MATCH($C233,POA_GC_2025!$A:$A,0)))</f>
        <v/>
      </c>
      <c r="K233" s="214" t="str">
        <f>IF($C233="","",INDEX(POA_GC_2025!$V:$V,MATCH($C233,POA_GC_2025!A:A,0)))</f>
        <v/>
      </c>
      <c r="L233" s="214" t="str">
        <f>IF($C233="","",INDEX(POA_GC_2025!W:W,MATCH($C233,POA_GC_2025!$A:$A,0)))</f>
        <v/>
      </c>
      <c r="M233" s="215" t="str">
        <f>IF($C233="","",INDEX(POA_GC_2025!C:C,MATCH($C233,POA_GC_2025!$A:$A,0)))</f>
        <v/>
      </c>
      <c r="N233" s="215" t="str">
        <f>IF($C233="","",INDEX(POA_GC_2025!$D:$D,MATCH($C233,POA_GC_2025!$A:$A,0)))</f>
        <v/>
      </c>
      <c r="O233" s="215" t="str">
        <f>IF($C233="","",INDEX(POA_GC_2025!$E:$E,MATCH($C233,POA_GC_2025!$A:$A,0)))</f>
        <v/>
      </c>
      <c r="P233" s="215" t="str">
        <f>IF($C233="","",INDEX(POA_GC_2025!$F:$F,MATCH($C233,POA_GC_2025!$A:$A,0)))</f>
        <v/>
      </c>
      <c r="Q233" s="215" t="str">
        <f>IF($C233="","",INDEX(POA_GC_2025!$G:$G,MATCH($C233,POA_GC_2025!$A:$A,0)))</f>
        <v/>
      </c>
      <c r="R233" s="215" t="str">
        <f t="shared" si="18"/>
        <v/>
      </c>
      <c r="S233" s="215" t="str">
        <f>IF($C233="","",INDEX(POA_GC_2025!$H:$H,MATCH($C233,POA_GC_2025!$A:$A,0)))</f>
        <v/>
      </c>
      <c r="T233" s="215" t="str">
        <f>IF($C233="","",INDEX(POA_GC_2025!$I:$I,MATCH($C233,POA_GC_2025!$A:$A,0)))</f>
        <v/>
      </c>
      <c r="U233" s="215" t="str">
        <f>IF($C233="","",INDEX(POA_GC_2025!$J:$J,MATCH($C233,POA_GC_2025!$A:$A,0)))</f>
        <v/>
      </c>
      <c r="V233" s="215" t="str">
        <f>IF($C233="","",INDEX(POA_GC_2025!$K:$K,MATCH($C233,POA_GC_2025!$A:$A,0)))</f>
        <v/>
      </c>
      <c r="W233" s="215" t="str">
        <f>IF($C233="","",INDEX(POA_GC_2025!$L:$L,MATCH($C233,POA_GC_2025!$A:$A,0)))</f>
        <v/>
      </c>
      <c r="X233" s="223" t="str">
        <f>IF($C233="","",INDEX(POA_GC_2025!$AA:$AA,MATCH($C233,POA_GC_2025!$A:$A,0)))</f>
        <v/>
      </c>
      <c r="Y233" s="223" t="str">
        <f>IF($C233="","",INDEX(POA_GC_2025!$BD:$BD,MATCH($C233,POA_GC_2025!$A:$A,0)))</f>
        <v/>
      </c>
      <c r="Z233" s="226"/>
      <c r="AA233" s="226"/>
      <c r="AB233" s="227"/>
      <c r="AC233" s="226"/>
      <c r="AD233" s="226"/>
      <c r="AE233" s="226"/>
      <c r="AF233" s="226"/>
      <c r="AG233" s="232" t="str">
        <f>IF($C233="","",INDEX(POA_GC_2025!$FF:$FF,MATCH($C233,POA_GC_2025!$A:$A,0)))</f>
        <v/>
      </c>
      <c r="AH233" s="213" t="str">
        <f>IF($C233="","",INDEX(POA_GC_2025!$Q:$Q,MATCH($C233,POA_GC_2025!$A:$A,0)))</f>
        <v/>
      </c>
      <c r="AI233" s="216"/>
      <c r="AJ233" s="213" t="str">
        <f>IF($C233="","",INDEX(POA_GC_2025!$B:$B,MATCH($C233,POA_GC_2025!$A:$A,0)))</f>
        <v/>
      </c>
      <c r="AK233" s="263"/>
      <c r="AL233" s="263"/>
      <c r="AM233" s="233">
        <f t="shared" si="17"/>
        <v>0</v>
      </c>
      <c r="AN233" s="263"/>
      <c r="AO233" s="263"/>
    </row>
    <row r="234" spans="1:41" s="39" customFormat="1" ht="12.95" customHeight="1">
      <c r="A234" s="206">
        <v>239</v>
      </c>
      <c r="B234" s="206"/>
      <c r="C234" s="188"/>
      <c r="D234" s="245"/>
      <c r="E234" s="246"/>
      <c r="F234" s="245"/>
      <c r="G234" s="246"/>
      <c r="H234" s="208"/>
      <c r="I234" s="245"/>
      <c r="J234" s="213" t="str">
        <f>IF($C234="","",INDEX(POA_GC_2025!$O:$O,MATCH($C234,POA_GC_2025!$A:$A,0)))</f>
        <v/>
      </c>
      <c r="K234" s="214" t="str">
        <f>IF($C234="","",INDEX(POA_GC_2025!$V:$V,MATCH($C234,POA_GC_2025!A:A,0)))</f>
        <v/>
      </c>
      <c r="L234" s="214" t="str">
        <f>IF($C234="","",INDEX(POA_GC_2025!W:W,MATCH($C234,POA_GC_2025!$A:$A,0)))</f>
        <v/>
      </c>
      <c r="M234" s="215" t="str">
        <f>IF($C234="","",INDEX(POA_GC_2025!C:C,MATCH($C234,POA_GC_2025!$A:$A,0)))</f>
        <v/>
      </c>
      <c r="N234" s="215" t="str">
        <f>IF($C234="","",INDEX(POA_GC_2025!$D:$D,MATCH($C234,POA_GC_2025!$A:$A,0)))</f>
        <v/>
      </c>
      <c r="O234" s="215" t="str">
        <f>IF($C234="","",INDEX(POA_GC_2025!$E:$E,MATCH($C234,POA_GC_2025!$A:$A,0)))</f>
        <v/>
      </c>
      <c r="P234" s="215" t="str">
        <f>IF($C234="","",INDEX(POA_GC_2025!$F:$F,MATCH($C234,POA_GC_2025!$A:$A,0)))</f>
        <v/>
      </c>
      <c r="Q234" s="215" t="str">
        <f>IF($C234="","",INDEX(POA_GC_2025!$G:$G,MATCH($C234,POA_GC_2025!$A:$A,0)))</f>
        <v/>
      </c>
      <c r="R234" s="215" t="str">
        <f t="shared" si="18"/>
        <v/>
      </c>
      <c r="S234" s="215" t="str">
        <f>IF($C234="","",INDEX(POA_GC_2025!$H:$H,MATCH($C234,POA_GC_2025!$A:$A,0)))</f>
        <v/>
      </c>
      <c r="T234" s="215" t="str">
        <f>IF($C234="","",INDEX(POA_GC_2025!$I:$I,MATCH($C234,POA_GC_2025!$A:$A,0)))</f>
        <v/>
      </c>
      <c r="U234" s="215" t="str">
        <f>IF($C234="","",INDEX(POA_GC_2025!$J:$J,MATCH($C234,POA_GC_2025!$A:$A,0)))</f>
        <v/>
      </c>
      <c r="V234" s="215" t="str">
        <f>IF($C234="","",INDEX(POA_GC_2025!$K:$K,MATCH($C234,POA_GC_2025!$A:$A,0)))</f>
        <v/>
      </c>
      <c r="W234" s="215" t="str">
        <f>IF($C234="","",INDEX(POA_GC_2025!$L:$L,MATCH($C234,POA_GC_2025!$A:$A,0)))</f>
        <v/>
      </c>
      <c r="X234" s="223" t="str">
        <f>IF($C234="","",INDEX(POA_GC_2025!$AA:$AA,MATCH($C234,POA_GC_2025!$A:$A,0)))</f>
        <v/>
      </c>
      <c r="Y234" s="223" t="str">
        <f>IF($C234="","",INDEX(POA_GC_2025!$BD:$BD,MATCH($C234,POA_GC_2025!$A:$A,0)))</f>
        <v/>
      </c>
      <c r="Z234" s="226"/>
      <c r="AA234" s="226"/>
      <c r="AB234" s="227"/>
      <c r="AC234" s="226"/>
      <c r="AD234" s="226"/>
      <c r="AE234" s="226"/>
      <c r="AF234" s="226"/>
      <c r="AG234" s="232" t="str">
        <f>IF($C234="","",INDEX(POA_GC_2025!$FF:$FF,MATCH($C234,POA_GC_2025!$A:$A,0)))</f>
        <v/>
      </c>
      <c r="AH234" s="213" t="str">
        <f>IF($C234="","",INDEX(POA_GC_2025!$Q:$Q,MATCH($C234,POA_GC_2025!$A:$A,0)))</f>
        <v/>
      </c>
      <c r="AI234" s="216"/>
      <c r="AJ234" s="213" t="str">
        <f>IF($C234="","",INDEX(POA_GC_2025!$B:$B,MATCH($C234,POA_GC_2025!$A:$A,0)))</f>
        <v/>
      </c>
      <c r="AK234" s="263"/>
      <c r="AL234" s="263"/>
      <c r="AM234" s="233">
        <f t="shared" si="17"/>
        <v>0</v>
      </c>
      <c r="AN234" s="263"/>
      <c r="AO234" s="263"/>
    </row>
    <row r="235" spans="1:41" s="39" customFormat="1" ht="12.95" customHeight="1">
      <c r="A235" s="206">
        <v>240</v>
      </c>
      <c r="B235" s="206"/>
      <c r="C235" s="188"/>
      <c r="D235" s="245"/>
      <c r="E235" s="246"/>
      <c r="F235" s="245"/>
      <c r="G235" s="246"/>
      <c r="H235" s="208"/>
      <c r="I235" s="245"/>
      <c r="J235" s="213" t="str">
        <f>IF($C235="","",INDEX(POA_GC_2025!$O:$O,MATCH($C235,POA_GC_2025!$A:$A,0)))</f>
        <v/>
      </c>
      <c r="K235" s="214" t="str">
        <f>IF($C235="","",INDEX(POA_GC_2025!$V:$V,MATCH($C235,POA_GC_2025!A:A,0)))</f>
        <v/>
      </c>
      <c r="L235" s="214" t="str">
        <f>IF($C235="","",INDEX(POA_GC_2025!W:W,MATCH($C235,POA_GC_2025!$A:$A,0)))</f>
        <v/>
      </c>
      <c r="M235" s="215" t="str">
        <f>IF($C235="","",INDEX(POA_GC_2025!C:C,MATCH($C235,POA_GC_2025!$A:$A,0)))</f>
        <v/>
      </c>
      <c r="N235" s="215" t="str">
        <f>IF($C235="","",INDEX(POA_GC_2025!$D:$D,MATCH($C235,POA_GC_2025!$A:$A,0)))</f>
        <v/>
      </c>
      <c r="O235" s="215" t="str">
        <f>IF($C235="","",INDEX(POA_GC_2025!$E:$E,MATCH($C235,POA_GC_2025!$A:$A,0)))</f>
        <v/>
      </c>
      <c r="P235" s="215" t="str">
        <f>IF($C235="","",INDEX(POA_GC_2025!$F:$F,MATCH($C235,POA_GC_2025!$A:$A,0)))</f>
        <v/>
      </c>
      <c r="Q235" s="215" t="str">
        <f>IF($C235="","",INDEX(POA_GC_2025!$G:$G,MATCH($C235,POA_GC_2025!$A:$A,0)))</f>
        <v/>
      </c>
      <c r="R235" s="215" t="str">
        <f t="shared" si="18"/>
        <v/>
      </c>
      <c r="S235" s="215" t="str">
        <f>IF($C235="","",INDEX(POA_GC_2025!$H:$H,MATCH($C235,POA_GC_2025!$A:$A,0)))</f>
        <v/>
      </c>
      <c r="T235" s="215" t="str">
        <f>IF($C235="","",INDEX(POA_GC_2025!$I:$I,MATCH($C235,POA_GC_2025!$A:$A,0)))</f>
        <v/>
      </c>
      <c r="U235" s="215" t="str">
        <f>IF($C235="","",INDEX(POA_GC_2025!$J:$J,MATCH($C235,POA_GC_2025!$A:$A,0)))</f>
        <v/>
      </c>
      <c r="V235" s="215" t="str">
        <f>IF($C235="","",INDEX(POA_GC_2025!$K:$K,MATCH($C235,POA_GC_2025!$A:$A,0)))</f>
        <v/>
      </c>
      <c r="W235" s="215" t="str">
        <f>IF($C235="","",INDEX(POA_GC_2025!$L:$L,MATCH($C235,POA_GC_2025!$A:$A,0)))</f>
        <v/>
      </c>
      <c r="X235" s="223" t="str">
        <f>IF($C235="","",INDEX(POA_GC_2025!$AA:$AA,MATCH($C235,POA_GC_2025!$A:$A,0)))</f>
        <v/>
      </c>
      <c r="Y235" s="223" t="str">
        <f>IF($C235="","",INDEX(POA_GC_2025!$BD:$BD,MATCH($C235,POA_GC_2025!$A:$A,0)))</f>
        <v/>
      </c>
      <c r="Z235" s="226"/>
      <c r="AA235" s="226"/>
      <c r="AB235" s="227"/>
      <c r="AC235" s="226"/>
      <c r="AD235" s="226"/>
      <c r="AE235" s="226"/>
      <c r="AF235" s="226"/>
      <c r="AG235" s="232" t="str">
        <f>IF($C235="","",INDEX(POA_GC_2025!$FF:$FF,MATCH($C235,POA_GC_2025!$A:$A,0)))</f>
        <v/>
      </c>
      <c r="AH235" s="213" t="str">
        <f>IF($C235="","",INDEX(POA_GC_2025!$Q:$Q,MATCH($C235,POA_GC_2025!$A:$A,0)))</f>
        <v/>
      </c>
      <c r="AI235" s="216"/>
      <c r="AJ235" s="213" t="str">
        <f>IF($C235="","",INDEX(POA_GC_2025!$B:$B,MATCH($C235,POA_GC_2025!$A:$A,0)))</f>
        <v/>
      </c>
      <c r="AK235" s="263"/>
      <c r="AL235" s="263"/>
      <c r="AM235" s="233">
        <f t="shared" si="17"/>
        <v>0</v>
      </c>
      <c r="AN235" s="263"/>
      <c r="AO235" s="263"/>
    </row>
    <row r="236" spans="1:41" s="39" customFormat="1" ht="12.95" customHeight="1">
      <c r="A236" s="206">
        <v>241</v>
      </c>
      <c r="B236" s="206"/>
      <c r="C236" s="188"/>
      <c r="D236" s="245"/>
      <c r="E236" s="246"/>
      <c r="F236" s="245"/>
      <c r="G236" s="246"/>
      <c r="H236" s="208"/>
      <c r="I236" s="245"/>
      <c r="J236" s="213" t="str">
        <f>IF($C236="","",INDEX(POA_GC_2025!$O:$O,MATCH($C236,POA_GC_2025!$A:$A,0)))</f>
        <v/>
      </c>
      <c r="K236" s="214" t="str">
        <f>IF($C236="","",INDEX(POA_GC_2025!$V:$V,MATCH($C236,POA_GC_2025!A:A,0)))</f>
        <v/>
      </c>
      <c r="L236" s="214" t="str">
        <f>IF($C236="","",INDEX(POA_GC_2025!W:W,MATCH($C236,POA_GC_2025!$A:$A,0)))</f>
        <v/>
      </c>
      <c r="M236" s="215" t="str">
        <f>IF($C236="","",INDEX(POA_GC_2025!C:C,MATCH($C236,POA_GC_2025!$A:$A,0)))</f>
        <v/>
      </c>
      <c r="N236" s="215" t="str">
        <f>IF($C236="","",INDEX(POA_GC_2025!$D:$D,MATCH($C236,POA_GC_2025!$A:$A,0)))</f>
        <v/>
      </c>
      <c r="O236" s="215" t="str">
        <f>IF($C236="","",INDEX(POA_GC_2025!$E:$E,MATCH($C236,POA_GC_2025!$A:$A,0)))</f>
        <v/>
      </c>
      <c r="P236" s="215" t="str">
        <f>IF($C236="","",INDEX(POA_GC_2025!$F:$F,MATCH($C236,POA_GC_2025!$A:$A,0)))</f>
        <v/>
      </c>
      <c r="Q236" s="215" t="str">
        <f>IF($C236="","",INDEX(POA_GC_2025!$G:$G,MATCH($C236,POA_GC_2025!$A:$A,0)))</f>
        <v/>
      </c>
      <c r="R236" s="215" t="str">
        <f t="shared" si="18"/>
        <v/>
      </c>
      <c r="S236" s="215" t="str">
        <f>IF($C236="","",INDEX(POA_GC_2025!$H:$H,MATCH($C236,POA_GC_2025!$A:$A,0)))</f>
        <v/>
      </c>
      <c r="T236" s="215" t="str">
        <f>IF($C236="","",INDEX(POA_GC_2025!$I:$I,MATCH($C236,POA_GC_2025!$A:$A,0)))</f>
        <v/>
      </c>
      <c r="U236" s="215" t="str">
        <f>IF($C236="","",INDEX(POA_GC_2025!$J:$J,MATCH($C236,POA_GC_2025!$A:$A,0)))</f>
        <v/>
      </c>
      <c r="V236" s="215" t="str">
        <f>IF($C236="","",INDEX(POA_GC_2025!$K:$K,MATCH($C236,POA_GC_2025!$A:$A,0)))</f>
        <v/>
      </c>
      <c r="W236" s="215" t="str">
        <f>IF($C236="","",INDEX(POA_GC_2025!$L:$L,MATCH($C236,POA_GC_2025!$A:$A,0)))</f>
        <v/>
      </c>
      <c r="X236" s="223" t="str">
        <f>IF($C236="","",INDEX(POA_GC_2025!$AA:$AA,MATCH($C236,POA_GC_2025!$A:$A,0)))</f>
        <v/>
      </c>
      <c r="Y236" s="223" t="str">
        <f>IF($C236="","",INDEX(POA_GC_2025!$BD:$BD,MATCH($C236,POA_GC_2025!$A:$A,0)))</f>
        <v/>
      </c>
      <c r="Z236" s="226"/>
      <c r="AA236" s="226"/>
      <c r="AB236" s="227"/>
      <c r="AC236" s="226"/>
      <c r="AD236" s="226"/>
      <c r="AE236" s="226"/>
      <c r="AF236" s="226"/>
      <c r="AG236" s="232" t="str">
        <f>IF($C236="","",INDEX(POA_GC_2025!$FF:$FF,MATCH($C236,POA_GC_2025!$A:$A,0)))</f>
        <v/>
      </c>
      <c r="AH236" s="213" t="str">
        <f>IF($C236="","",INDEX(POA_GC_2025!$Q:$Q,MATCH($C236,POA_GC_2025!$A:$A,0)))</f>
        <v/>
      </c>
      <c r="AI236" s="216"/>
      <c r="AJ236" s="213" t="str">
        <f>IF($C236="","",INDEX(POA_GC_2025!$B:$B,MATCH($C236,POA_GC_2025!$A:$A,0)))</f>
        <v/>
      </c>
      <c r="AK236" s="263"/>
      <c r="AL236" s="263"/>
      <c r="AM236" s="233">
        <f t="shared" si="17"/>
        <v>0</v>
      </c>
      <c r="AN236" s="263"/>
      <c r="AO236" s="263"/>
    </row>
    <row r="237" spans="1:41" s="39" customFormat="1" ht="12.95" customHeight="1">
      <c r="A237" s="206">
        <v>242</v>
      </c>
      <c r="B237" s="206"/>
      <c r="C237" s="188"/>
      <c r="D237" s="245"/>
      <c r="E237" s="246"/>
      <c r="F237" s="245"/>
      <c r="G237" s="246"/>
      <c r="H237" s="208"/>
      <c r="I237" s="245"/>
      <c r="J237" s="213" t="str">
        <f>IF($C237="","",INDEX(POA_GC_2025!$O:$O,MATCH($C237,POA_GC_2025!$A:$A,0)))</f>
        <v/>
      </c>
      <c r="K237" s="214" t="str">
        <f>IF($C237="","",INDEX(POA_GC_2025!$V:$V,MATCH($C237,POA_GC_2025!A:A,0)))</f>
        <v/>
      </c>
      <c r="L237" s="214" t="str">
        <f>IF($C237="","",INDEX(POA_GC_2025!W:W,MATCH($C237,POA_GC_2025!$A:$A,0)))</f>
        <v/>
      </c>
      <c r="M237" s="215" t="str">
        <f>IF($C237="","",INDEX(POA_GC_2025!C:C,MATCH($C237,POA_GC_2025!$A:$A,0)))</f>
        <v/>
      </c>
      <c r="N237" s="215" t="str">
        <f>IF($C237="","",INDEX(POA_GC_2025!$D:$D,MATCH($C237,POA_GC_2025!$A:$A,0)))</f>
        <v/>
      </c>
      <c r="O237" s="215" t="str">
        <f>IF($C237="","",INDEX(POA_GC_2025!$E:$E,MATCH($C237,POA_GC_2025!$A:$A,0)))</f>
        <v/>
      </c>
      <c r="P237" s="215" t="str">
        <f>IF($C237="","",INDEX(POA_GC_2025!$F:$F,MATCH($C237,POA_GC_2025!$A:$A,0)))</f>
        <v/>
      </c>
      <c r="Q237" s="215" t="str">
        <f>IF($C237="","",INDEX(POA_GC_2025!$G:$G,MATCH($C237,POA_GC_2025!$A:$A,0)))</f>
        <v/>
      </c>
      <c r="R237" s="215" t="str">
        <f t="shared" si="18"/>
        <v/>
      </c>
      <c r="S237" s="215" t="str">
        <f>IF($C237="","",INDEX(POA_GC_2025!$H:$H,MATCH($C237,POA_GC_2025!$A:$A,0)))</f>
        <v/>
      </c>
      <c r="T237" s="215" t="str">
        <f>IF($C237="","",INDEX(POA_GC_2025!$I:$I,MATCH($C237,POA_GC_2025!$A:$A,0)))</f>
        <v/>
      </c>
      <c r="U237" s="215" t="str">
        <f>IF($C237="","",INDEX(POA_GC_2025!$J:$J,MATCH($C237,POA_GC_2025!$A:$A,0)))</f>
        <v/>
      </c>
      <c r="V237" s="215" t="str">
        <f>IF($C237="","",INDEX(POA_GC_2025!$K:$K,MATCH($C237,POA_GC_2025!$A:$A,0)))</f>
        <v/>
      </c>
      <c r="W237" s="215" t="str">
        <f>IF($C237="","",INDEX(POA_GC_2025!$L:$L,MATCH($C237,POA_GC_2025!$A:$A,0)))</f>
        <v/>
      </c>
      <c r="X237" s="223" t="str">
        <f>IF($C237="","",INDEX(POA_GC_2025!$AA:$AA,MATCH($C237,POA_GC_2025!$A:$A,0)))</f>
        <v/>
      </c>
      <c r="Y237" s="223" t="str">
        <f>IF($C237="","",INDEX(POA_GC_2025!$BD:$BD,MATCH($C237,POA_GC_2025!$A:$A,0)))</f>
        <v/>
      </c>
      <c r="Z237" s="226"/>
      <c r="AA237" s="226"/>
      <c r="AB237" s="227"/>
      <c r="AC237" s="226"/>
      <c r="AD237" s="226"/>
      <c r="AE237" s="226"/>
      <c r="AF237" s="226"/>
      <c r="AG237" s="232" t="str">
        <f>IF($C237="","",INDEX(POA_GC_2025!$FF:$FF,MATCH($C237,POA_GC_2025!$A:$A,0)))</f>
        <v/>
      </c>
      <c r="AH237" s="213" t="str">
        <f>IF($C237="","",INDEX(POA_GC_2025!$Q:$Q,MATCH($C237,POA_GC_2025!$A:$A,0)))</f>
        <v/>
      </c>
      <c r="AI237" s="216"/>
      <c r="AJ237" s="213" t="str">
        <f>IF($C237="","",INDEX(POA_GC_2025!$B:$B,MATCH($C237,POA_GC_2025!$A:$A,0)))</f>
        <v/>
      </c>
      <c r="AK237" s="263"/>
      <c r="AL237" s="263"/>
      <c r="AM237" s="233">
        <f t="shared" si="17"/>
        <v>0</v>
      </c>
      <c r="AN237" s="263"/>
      <c r="AO237" s="263"/>
    </row>
    <row r="238" spans="1:41" s="39" customFormat="1" ht="12.95" customHeight="1">
      <c r="A238" s="206">
        <v>243</v>
      </c>
      <c r="B238" s="206"/>
      <c r="C238" s="188"/>
      <c r="D238" s="245"/>
      <c r="E238" s="246"/>
      <c r="F238" s="245"/>
      <c r="G238" s="246"/>
      <c r="H238" s="208"/>
      <c r="I238" s="245"/>
      <c r="J238" s="213" t="str">
        <f>IF($C238="","",INDEX(POA_GC_2025!$O:$O,MATCH($C238,POA_GC_2025!$A:$A,0)))</f>
        <v/>
      </c>
      <c r="K238" s="214" t="str">
        <f>IF($C238="","",INDEX(POA_GC_2025!$V:$V,MATCH($C238,POA_GC_2025!A:A,0)))</f>
        <v/>
      </c>
      <c r="L238" s="214" t="str">
        <f>IF($C238="","",INDEX(POA_GC_2025!W:W,MATCH($C238,POA_GC_2025!$A:$A,0)))</f>
        <v/>
      </c>
      <c r="M238" s="215" t="str">
        <f>IF($C238="","",INDEX(POA_GC_2025!C:C,MATCH($C238,POA_GC_2025!$A:$A,0)))</f>
        <v/>
      </c>
      <c r="N238" s="215" t="str">
        <f>IF($C238="","",INDEX(POA_GC_2025!$D:$D,MATCH($C238,POA_GC_2025!$A:$A,0)))</f>
        <v/>
      </c>
      <c r="O238" s="215" t="str">
        <f>IF($C238="","",INDEX(POA_GC_2025!$E:$E,MATCH($C238,POA_GC_2025!$A:$A,0)))</f>
        <v/>
      </c>
      <c r="P238" s="215" t="str">
        <f>IF($C238="","",INDEX(POA_GC_2025!$F:$F,MATCH($C238,POA_GC_2025!$A:$A,0)))</f>
        <v/>
      </c>
      <c r="Q238" s="215" t="str">
        <f>IF($C238="","",INDEX(POA_GC_2025!$G:$G,MATCH($C238,POA_GC_2025!$A:$A,0)))</f>
        <v/>
      </c>
      <c r="R238" s="215" t="str">
        <f t="shared" si="18"/>
        <v/>
      </c>
      <c r="S238" s="215" t="str">
        <f>IF($C238="","",INDEX(POA_GC_2025!$H:$H,MATCH($C238,POA_GC_2025!$A:$A,0)))</f>
        <v/>
      </c>
      <c r="T238" s="215" t="str">
        <f>IF($C238="","",INDEX(POA_GC_2025!$I:$I,MATCH($C238,POA_GC_2025!$A:$A,0)))</f>
        <v/>
      </c>
      <c r="U238" s="215" t="str">
        <f>IF($C238="","",INDEX(POA_GC_2025!$J:$J,MATCH($C238,POA_GC_2025!$A:$A,0)))</f>
        <v/>
      </c>
      <c r="V238" s="215" t="str">
        <f>IF($C238="","",INDEX(POA_GC_2025!$K:$K,MATCH($C238,POA_GC_2025!$A:$A,0)))</f>
        <v/>
      </c>
      <c r="W238" s="215" t="str">
        <f>IF($C238="","",INDEX(POA_GC_2025!$L:$L,MATCH($C238,POA_GC_2025!$A:$A,0)))</f>
        <v/>
      </c>
      <c r="X238" s="223" t="str">
        <f>IF($C238="","",INDEX(POA_GC_2025!$AA:$AA,MATCH($C238,POA_GC_2025!$A:$A,0)))</f>
        <v/>
      </c>
      <c r="Y238" s="223" t="str">
        <f>IF($C238="","",INDEX(POA_GC_2025!$BD:$BD,MATCH($C238,POA_GC_2025!$A:$A,0)))</f>
        <v/>
      </c>
      <c r="Z238" s="226"/>
      <c r="AA238" s="226"/>
      <c r="AB238" s="227"/>
      <c r="AC238" s="226"/>
      <c r="AD238" s="226"/>
      <c r="AE238" s="226"/>
      <c r="AF238" s="226"/>
      <c r="AG238" s="232" t="str">
        <f>IF($C238="","",INDEX(POA_GC_2025!$FF:$FF,MATCH($C238,POA_GC_2025!$A:$A,0)))</f>
        <v/>
      </c>
      <c r="AH238" s="213" t="str">
        <f>IF($C238="","",INDEX(POA_GC_2025!$Q:$Q,MATCH($C238,POA_GC_2025!$A:$A,0)))</f>
        <v/>
      </c>
      <c r="AI238" s="216"/>
      <c r="AJ238" s="213" t="str">
        <f>IF($C238="","",INDEX(POA_GC_2025!$B:$B,MATCH($C238,POA_GC_2025!$A:$A,0)))</f>
        <v/>
      </c>
      <c r="AK238" s="263"/>
      <c r="AL238" s="263"/>
      <c r="AM238" s="233">
        <f t="shared" si="17"/>
        <v>0</v>
      </c>
      <c r="AN238" s="263"/>
      <c r="AO238" s="263"/>
    </row>
    <row r="239" spans="1:41" s="39" customFormat="1" ht="12.95" customHeight="1">
      <c r="A239" s="206">
        <v>244</v>
      </c>
      <c r="B239" s="206"/>
      <c r="C239" s="188"/>
      <c r="D239" s="245"/>
      <c r="E239" s="246"/>
      <c r="F239" s="245"/>
      <c r="G239" s="246"/>
      <c r="H239" s="208"/>
      <c r="I239" s="245"/>
      <c r="J239" s="213" t="str">
        <f>IF($C239="","",INDEX(POA_GC_2025!$O:$O,MATCH($C239,POA_GC_2025!$A:$A,0)))</f>
        <v/>
      </c>
      <c r="K239" s="214" t="str">
        <f>IF($C239="","",INDEX(POA_GC_2025!$V:$V,MATCH($C239,POA_GC_2025!A:A,0)))</f>
        <v/>
      </c>
      <c r="L239" s="214" t="str">
        <f>IF($C239="","",INDEX(POA_GC_2025!W:W,MATCH($C239,POA_GC_2025!$A:$A,0)))</f>
        <v/>
      </c>
      <c r="M239" s="215" t="str">
        <f>IF($C239="","",INDEX(POA_GC_2025!C:C,MATCH($C239,POA_GC_2025!$A:$A,0)))</f>
        <v/>
      </c>
      <c r="N239" s="215" t="str">
        <f>IF($C239="","",INDEX(POA_GC_2025!$D:$D,MATCH($C239,POA_GC_2025!$A:$A,0)))</f>
        <v/>
      </c>
      <c r="O239" s="215" t="str">
        <f>IF($C239="","",INDEX(POA_GC_2025!$E:$E,MATCH($C239,POA_GC_2025!$A:$A,0)))</f>
        <v/>
      </c>
      <c r="P239" s="215" t="str">
        <f>IF($C239="","",INDEX(POA_GC_2025!$F:$F,MATCH($C239,POA_GC_2025!$A:$A,0)))</f>
        <v/>
      </c>
      <c r="Q239" s="215" t="str">
        <f>IF($C239="","",INDEX(POA_GC_2025!$G:$G,MATCH($C239,POA_GC_2025!$A:$A,0)))</f>
        <v/>
      </c>
      <c r="R239" s="215" t="str">
        <f t="shared" si="18"/>
        <v/>
      </c>
      <c r="S239" s="215" t="str">
        <f>IF($C239="","",INDEX(POA_GC_2025!$H:$H,MATCH($C239,POA_GC_2025!$A:$A,0)))</f>
        <v/>
      </c>
      <c r="T239" s="215" t="str">
        <f>IF($C239="","",INDEX(POA_GC_2025!$I:$I,MATCH($C239,POA_GC_2025!$A:$A,0)))</f>
        <v/>
      </c>
      <c r="U239" s="215" t="str">
        <f>IF($C239="","",INDEX(POA_GC_2025!$J:$J,MATCH($C239,POA_GC_2025!$A:$A,0)))</f>
        <v/>
      </c>
      <c r="V239" s="215" t="str">
        <f>IF($C239="","",INDEX(POA_GC_2025!$K:$K,MATCH($C239,POA_GC_2025!$A:$A,0)))</f>
        <v/>
      </c>
      <c r="W239" s="215" t="str">
        <f>IF($C239="","",INDEX(POA_GC_2025!$L:$L,MATCH($C239,POA_GC_2025!$A:$A,0)))</f>
        <v/>
      </c>
      <c r="X239" s="223" t="str">
        <f>IF($C239="","",INDEX(POA_GC_2025!$AA:$AA,MATCH($C239,POA_GC_2025!$A:$A,0)))</f>
        <v/>
      </c>
      <c r="Y239" s="223" t="str">
        <f>IF($C239="","",INDEX(POA_GC_2025!$BD:$BD,MATCH($C239,POA_GC_2025!$A:$A,0)))</f>
        <v/>
      </c>
      <c r="Z239" s="226"/>
      <c r="AA239" s="226"/>
      <c r="AB239" s="227"/>
      <c r="AC239" s="226"/>
      <c r="AD239" s="226"/>
      <c r="AE239" s="226"/>
      <c r="AF239" s="226"/>
      <c r="AG239" s="232" t="str">
        <f>IF($C239="","",INDEX(POA_GC_2025!$FF:$FF,MATCH($C239,POA_GC_2025!$A:$A,0)))</f>
        <v/>
      </c>
      <c r="AH239" s="213" t="str">
        <f>IF($C239="","",INDEX(POA_GC_2025!$Q:$Q,MATCH($C239,POA_GC_2025!$A:$A,0)))</f>
        <v/>
      </c>
      <c r="AI239" s="216"/>
      <c r="AJ239" s="213" t="str">
        <f>IF($C239="","",INDEX(POA_GC_2025!$B:$B,MATCH($C239,POA_GC_2025!$A:$A,0)))</f>
        <v/>
      </c>
      <c r="AK239" s="263"/>
      <c r="AL239" s="263"/>
      <c r="AM239" s="233">
        <f t="shared" si="17"/>
        <v>0</v>
      </c>
      <c r="AN239" s="263"/>
      <c r="AO239" s="263"/>
    </row>
    <row r="240" spans="1:41" s="39" customFormat="1" ht="12.95" customHeight="1">
      <c r="A240" s="206">
        <v>245</v>
      </c>
      <c r="B240" s="206"/>
      <c r="C240" s="188"/>
      <c r="D240" s="245"/>
      <c r="E240" s="246"/>
      <c r="F240" s="245"/>
      <c r="G240" s="246"/>
      <c r="H240" s="208"/>
      <c r="I240" s="245"/>
      <c r="J240" s="213" t="str">
        <f>IF($C240="","",INDEX(POA_GC_2025!$O:$O,MATCH($C240,POA_GC_2025!$A:$A,0)))</f>
        <v/>
      </c>
      <c r="K240" s="214" t="str">
        <f>IF($C240="","",INDEX(POA_GC_2025!$V:$V,MATCH($C240,POA_GC_2025!A:A,0)))</f>
        <v/>
      </c>
      <c r="L240" s="214" t="str">
        <f>IF($C240="","",INDEX(POA_GC_2025!W:W,MATCH($C240,POA_GC_2025!$A:$A,0)))</f>
        <v/>
      </c>
      <c r="M240" s="215" t="str">
        <f>IF($C240="","",INDEX(POA_GC_2025!C:C,MATCH($C240,POA_GC_2025!$A:$A,0)))</f>
        <v/>
      </c>
      <c r="N240" s="215" t="str">
        <f>IF($C240="","",INDEX(POA_GC_2025!$D:$D,MATCH($C240,POA_GC_2025!$A:$A,0)))</f>
        <v/>
      </c>
      <c r="O240" s="215" t="str">
        <f>IF($C240="","",INDEX(POA_GC_2025!$E:$E,MATCH($C240,POA_GC_2025!$A:$A,0)))</f>
        <v/>
      </c>
      <c r="P240" s="215" t="str">
        <f>IF($C240="","",INDEX(POA_GC_2025!$F:$F,MATCH($C240,POA_GC_2025!$A:$A,0)))</f>
        <v/>
      </c>
      <c r="Q240" s="215" t="str">
        <f>IF($C240="","",INDEX(POA_GC_2025!$G:$G,MATCH($C240,POA_GC_2025!$A:$A,0)))</f>
        <v/>
      </c>
      <c r="R240" s="215" t="str">
        <f t="shared" si="18"/>
        <v/>
      </c>
      <c r="S240" s="215" t="str">
        <f>IF($C240="","",INDEX(POA_GC_2025!$H:$H,MATCH($C240,POA_GC_2025!$A:$A,0)))</f>
        <v/>
      </c>
      <c r="T240" s="215" t="str">
        <f>IF($C240="","",INDEX(POA_GC_2025!$I:$I,MATCH($C240,POA_GC_2025!$A:$A,0)))</f>
        <v/>
      </c>
      <c r="U240" s="215" t="str">
        <f>IF($C240="","",INDEX(POA_GC_2025!$J:$J,MATCH($C240,POA_GC_2025!$A:$A,0)))</f>
        <v/>
      </c>
      <c r="V240" s="215" t="str">
        <f>IF($C240="","",INDEX(POA_GC_2025!$K:$K,MATCH($C240,POA_GC_2025!$A:$A,0)))</f>
        <v/>
      </c>
      <c r="W240" s="215" t="str">
        <f>IF($C240="","",INDEX(POA_GC_2025!$L:$L,MATCH($C240,POA_GC_2025!$A:$A,0)))</f>
        <v/>
      </c>
      <c r="X240" s="223" t="str">
        <f>IF($C240="","",INDEX(POA_GC_2025!$AA:$AA,MATCH($C240,POA_GC_2025!$A:$A,0)))</f>
        <v/>
      </c>
      <c r="Y240" s="223" t="str">
        <f>IF($C240="","",INDEX(POA_GC_2025!$BD:$BD,MATCH($C240,POA_GC_2025!$A:$A,0)))</f>
        <v/>
      </c>
      <c r="Z240" s="226"/>
      <c r="AA240" s="226"/>
      <c r="AB240" s="227"/>
      <c r="AC240" s="226"/>
      <c r="AD240" s="226"/>
      <c r="AE240" s="226"/>
      <c r="AF240" s="226"/>
      <c r="AG240" s="232" t="str">
        <f>IF($C240="","",INDEX(POA_GC_2025!$FF:$FF,MATCH($C240,POA_GC_2025!$A:$A,0)))</f>
        <v/>
      </c>
      <c r="AH240" s="213" t="str">
        <f>IF($C240="","",INDEX(POA_GC_2025!$Q:$Q,MATCH($C240,POA_GC_2025!$A:$A,0)))</f>
        <v/>
      </c>
      <c r="AI240" s="216"/>
      <c r="AJ240" s="213" t="str">
        <f>IF($C240="","",INDEX(POA_GC_2025!$B:$B,MATCH($C240,POA_GC_2025!$A:$A,0)))</f>
        <v/>
      </c>
      <c r="AK240" s="263"/>
      <c r="AL240" s="263"/>
      <c r="AM240" s="233">
        <f t="shared" si="17"/>
        <v>0</v>
      </c>
      <c r="AN240" s="263"/>
      <c r="AO240" s="263"/>
    </row>
    <row r="241" spans="1:41" s="39" customFormat="1" ht="12.95" customHeight="1">
      <c r="A241" s="206">
        <v>246</v>
      </c>
      <c r="B241" s="206"/>
      <c r="C241" s="188"/>
      <c r="D241" s="245"/>
      <c r="E241" s="246"/>
      <c r="F241" s="245"/>
      <c r="G241" s="246"/>
      <c r="H241" s="208"/>
      <c r="I241" s="245"/>
      <c r="J241" s="213" t="str">
        <f>IF($C241="","",INDEX(POA_GC_2025!$O:$O,MATCH($C241,POA_GC_2025!$A:$A,0)))</f>
        <v/>
      </c>
      <c r="K241" s="214" t="str">
        <f>IF($C241="","",INDEX(POA_GC_2025!$V:$V,MATCH($C241,POA_GC_2025!A:A,0)))</f>
        <v/>
      </c>
      <c r="L241" s="214" t="str">
        <f>IF($C241="","",INDEX(POA_GC_2025!W:W,MATCH($C241,POA_GC_2025!$A:$A,0)))</f>
        <v/>
      </c>
      <c r="M241" s="215" t="str">
        <f>IF($C241="","",INDEX(POA_GC_2025!C:C,MATCH($C241,POA_GC_2025!$A:$A,0)))</f>
        <v/>
      </c>
      <c r="N241" s="215" t="str">
        <f>IF($C241="","",INDEX(POA_GC_2025!$D:$D,MATCH($C241,POA_GC_2025!$A:$A,0)))</f>
        <v/>
      </c>
      <c r="O241" s="215" t="str">
        <f>IF($C241="","",INDEX(POA_GC_2025!$E:$E,MATCH($C241,POA_GC_2025!$A:$A,0)))</f>
        <v/>
      </c>
      <c r="P241" s="215" t="str">
        <f>IF($C241="","",INDEX(POA_GC_2025!$F:$F,MATCH($C241,POA_GC_2025!$A:$A,0)))</f>
        <v/>
      </c>
      <c r="Q241" s="215" t="str">
        <f>IF($C241="","",INDEX(POA_GC_2025!$G:$G,MATCH($C241,POA_GC_2025!$A:$A,0)))</f>
        <v/>
      </c>
      <c r="R241" s="215" t="str">
        <f t="shared" si="18"/>
        <v/>
      </c>
      <c r="S241" s="215" t="str">
        <f>IF($C241="","",INDEX(POA_GC_2025!$H:$H,MATCH($C241,POA_GC_2025!$A:$A,0)))</f>
        <v/>
      </c>
      <c r="T241" s="215" t="str">
        <f>IF($C241="","",INDEX(POA_GC_2025!$I:$I,MATCH($C241,POA_GC_2025!$A:$A,0)))</f>
        <v/>
      </c>
      <c r="U241" s="215" t="str">
        <f>IF($C241="","",INDEX(POA_GC_2025!$J:$J,MATCH($C241,POA_GC_2025!$A:$A,0)))</f>
        <v/>
      </c>
      <c r="V241" s="215" t="str">
        <f>IF($C241="","",INDEX(POA_GC_2025!$K:$K,MATCH($C241,POA_GC_2025!$A:$A,0)))</f>
        <v/>
      </c>
      <c r="W241" s="215" t="str">
        <f>IF($C241="","",INDEX(POA_GC_2025!$L:$L,MATCH($C241,POA_GC_2025!$A:$A,0)))</f>
        <v/>
      </c>
      <c r="X241" s="223" t="str">
        <f>IF($C241="","",INDEX(POA_GC_2025!$AA:$AA,MATCH($C241,POA_GC_2025!$A:$A,0)))</f>
        <v/>
      </c>
      <c r="Y241" s="223" t="str">
        <f>IF($C241="","",INDEX(POA_GC_2025!$BD:$BD,MATCH($C241,POA_GC_2025!$A:$A,0)))</f>
        <v/>
      </c>
      <c r="Z241" s="226"/>
      <c r="AA241" s="226"/>
      <c r="AB241" s="227"/>
      <c r="AC241" s="226"/>
      <c r="AD241" s="226"/>
      <c r="AE241" s="226"/>
      <c r="AF241" s="226"/>
      <c r="AG241" s="232" t="str">
        <f>IF($C241="","",INDEX(POA_GC_2025!$FF:$FF,MATCH($C241,POA_GC_2025!$A:$A,0)))</f>
        <v/>
      </c>
      <c r="AH241" s="213" t="str">
        <f>IF($C241="","",INDEX(POA_GC_2025!$Q:$Q,MATCH($C241,POA_GC_2025!$A:$A,0)))</f>
        <v/>
      </c>
      <c r="AI241" s="216"/>
      <c r="AJ241" s="213" t="str">
        <f>IF($C241="","",INDEX(POA_GC_2025!$B:$B,MATCH($C241,POA_GC_2025!$A:$A,0)))</f>
        <v/>
      </c>
      <c r="AK241" s="263"/>
      <c r="AL241" s="263"/>
      <c r="AM241" s="233">
        <f t="shared" si="17"/>
        <v>0</v>
      </c>
      <c r="AN241" s="263"/>
      <c r="AO241" s="263"/>
    </row>
    <row r="242" spans="1:41" s="39" customFormat="1" ht="12.95" customHeight="1">
      <c r="A242" s="206">
        <v>247</v>
      </c>
      <c r="B242" s="206"/>
      <c r="C242" s="188"/>
      <c r="D242" s="245"/>
      <c r="E242" s="246"/>
      <c r="F242" s="245"/>
      <c r="G242" s="246"/>
      <c r="H242" s="208"/>
      <c r="I242" s="245"/>
      <c r="J242" s="213" t="str">
        <f>IF($C242="","",INDEX(POA_GC_2025!$O:$O,MATCH($C242,POA_GC_2025!$A:$A,0)))</f>
        <v/>
      </c>
      <c r="K242" s="214" t="str">
        <f>IF($C242="","",INDEX(POA_GC_2025!$V:$V,MATCH($C242,POA_GC_2025!A:A,0)))</f>
        <v/>
      </c>
      <c r="L242" s="214" t="str">
        <f>IF($C242="","",INDEX(POA_GC_2025!W:W,MATCH($C242,POA_GC_2025!$A:$A,0)))</f>
        <v/>
      </c>
      <c r="M242" s="215" t="str">
        <f>IF($C242="","",INDEX(POA_GC_2025!C:C,MATCH($C242,POA_GC_2025!$A:$A,0)))</f>
        <v/>
      </c>
      <c r="N242" s="215" t="str">
        <f>IF($C242="","",INDEX(POA_GC_2025!$D:$D,MATCH($C242,POA_GC_2025!$A:$A,0)))</f>
        <v/>
      </c>
      <c r="O242" s="215" t="str">
        <f>IF($C242="","",INDEX(POA_GC_2025!$E:$E,MATCH($C242,POA_GC_2025!$A:$A,0)))</f>
        <v/>
      </c>
      <c r="P242" s="215" t="str">
        <f>IF($C242="","",INDEX(POA_GC_2025!$F:$F,MATCH($C242,POA_GC_2025!$A:$A,0)))</f>
        <v/>
      </c>
      <c r="Q242" s="215" t="str">
        <f>IF($C242="","",INDEX(POA_GC_2025!$G:$G,MATCH($C242,POA_GC_2025!$A:$A,0)))</f>
        <v/>
      </c>
      <c r="R242" s="215" t="str">
        <f t="shared" si="18"/>
        <v/>
      </c>
      <c r="S242" s="215" t="str">
        <f>IF($C242="","",INDEX(POA_GC_2025!$H:$H,MATCH($C242,POA_GC_2025!$A:$A,0)))</f>
        <v/>
      </c>
      <c r="T242" s="215" t="str">
        <f>IF($C242="","",INDEX(POA_GC_2025!$I:$I,MATCH($C242,POA_GC_2025!$A:$A,0)))</f>
        <v/>
      </c>
      <c r="U242" s="215" t="str">
        <f>IF($C242="","",INDEX(POA_GC_2025!$J:$J,MATCH($C242,POA_GC_2025!$A:$A,0)))</f>
        <v/>
      </c>
      <c r="V242" s="215" t="str">
        <f>IF($C242="","",INDEX(POA_GC_2025!$K:$K,MATCH($C242,POA_GC_2025!$A:$A,0)))</f>
        <v/>
      </c>
      <c r="W242" s="215" t="str">
        <f>IF($C242="","",INDEX(POA_GC_2025!$L:$L,MATCH($C242,POA_GC_2025!$A:$A,0)))</f>
        <v/>
      </c>
      <c r="X242" s="223" t="str">
        <f>IF($C242="","",INDEX(POA_GC_2025!$AA:$AA,MATCH($C242,POA_GC_2025!$A:$A,0)))</f>
        <v/>
      </c>
      <c r="Y242" s="223" t="str">
        <f>IF($C242="","",INDEX(POA_GC_2025!$BD:$BD,MATCH($C242,POA_GC_2025!$A:$A,0)))</f>
        <v/>
      </c>
      <c r="Z242" s="226"/>
      <c r="AA242" s="226"/>
      <c r="AB242" s="227">
        <f t="shared" ref="AB242:AB252" si="19">+Z242+AA242</f>
        <v>0</v>
      </c>
      <c r="AC242" s="226"/>
      <c r="AD242" s="226"/>
      <c r="AE242" s="226"/>
      <c r="AF242" s="226"/>
      <c r="AG242" s="232" t="str">
        <f>IF($C242="","",INDEX(POA_GC_2025!$FF:$FF,MATCH($C242,POA_GC_2025!$A:$A,0)))</f>
        <v/>
      </c>
      <c r="AH242" s="213" t="str">
        <f>IF($C242="","",INDEX(POA_GC_2025!$Q:$Q,MATCH($C242,POA_GC_2025!$A:$A,0)))</f>
        <v/>
      </c>
      <c r="AI242" s="216"/>
      <c r="AJ242" s="213" t="str">
        <f>IF($C242="","",INDEX(POA_GC_2025!$B:$B,MATCH($C242,POA_GC_2025!$A:$A,0)))</f>
        <v/>
      </c>
      <c r="AK242" s="263"/>
      <c r="AL242" s="263"/>
      <c r="AM242" s="233">
        <f t="shared" si="17"/>
        <v>0</v>
      </c>
      <c r="AN242" s="263"/>
      <c r="AO242" s="263"/>
    </row>
    <row r="243" spans="1:41" s="39" customFormat="1" ht="12.95" customHeight="1">
      <c r="A243" s="206">
        <v>248</v>
      </c>
      <c r="B243" s="206"/>
      <c r="C243" s="188"/>
      <c r="D243" s="245"/>
      <c r="E243" s="246"/>
      <c r="F243" s="245"/>
      <c r="G243" s="246"/>
      <c r="H243" s="208"/>
      <c r="I243" s="245"/>
      <c r="J243" s="213" t="str">
        <f>IF($C243="","",INDEX(POA_GC_2025!$O:$O,MATCH($C243,POA_GC_2025!$A:$A,0)))</f>
        <v/>
      </c>
      <c r="K243" s="214" t="str">
        <f>IF($C243="","",INDEX(POA_GC_2025!$V:$V,MATCH($C243,POA_GC_2025!A:A,0)))</f>
        <v/>
      </c>
      <c r="L243" s="214" t="str">
        <f>IF($C243="","",INDEX(POA_GC_2025!W:W,MATCH($C243,POA_GC_2025!$A:$A,0)))</f>
        <v/>
      </c>
      <c r="M243" s="215" t="str">
        <f>IF($C243="","",INDEX(POA_GC_2025!C:C,MATCH($C243,POA_GC_2025!$A:$A,0)))</f>
        <v/>
      </c>
      <c r="N243" s="215" t="str">
        <f>IF($C243="","",INDEX(POA_GC_2025!$D:$D,MATCH($C243,POA_GC_2025!$A:$A,0)))</f>
        <v/>
      </c>
      <c r="O243" s="215" t="str">
        <f>IF($C243="","",INDEX(POA_GC_2025!$E:$E,MATCH($C243,POA_GC_2025!$A:$A,0)))</f>
        <v/>
      </c>
      <c r="P243" s="215" t="str">
        <f>IF($C243="","",INDEX(POA_GC_2025!$F:$F,MATCH($C243,POA_GC_2025!$A:$A,0)))</f>
        <v/>
      </c>
      <c r="Q243" s="215" t="str">
        <f>IF($C243="","",INDEX(POA_GC_2025!$G:$G,MATCH($C243,POA_GC_2025!$A:$A,0)))</f>
        <v/>
      </c>
      <c r="R243" s="215" t="str">
        <f t="shared" si="18"/>
        <v/>
      </c>
      <c r="S243" s="215" t="str">
        <f>IF($C243="","",INDEX(POA_GC_2025!$H:$H,MATCH($C243,POA_GC_2025!$A:$A,0)))</f>
        <v/>
      </c>
      <c r="T243" s="215" t="str">
        <f>IF($C243="","",INDEX(POA_GC_2025!$I:$I,MATCH($C243,POA_GC_2025!$A:$A,0)))</f>
        <v/>
      </c>
      <c r="U243" s="215" t="str">
        <f>IF($C243="","",INDEX(POA_GC_2025!$J:$J,MATCH($C243,POA_GC_2025!$A:$A,0)))</f>
        <v/>
      </c>
      <c r="V243" s="215" t="str">
        <f>IF($C243="","",INDEX(POA_GC_2025!$K:$K,MATCH($C243,POA_GC_2025!$A:$A,0)))</f>
        <v/>
      </c>
      <c r="W243" s="215" t="str">
        <f>IF($C243="","",INDEX(POA_GC_2025!$L:$L,MATCH($C243,POA_GC_2025!$A:$A,0)))</f>
        <v/>
      </c>
      <c r="X243" s="223" t="str">
        <f>IF($C243="","",INDEX(POA_GC_2025!$AA:$AA,MATCH($C243,POA_GC_2025!$A:$A,0)))</f>
        <v/>
      </c>
      <c r="Y243" s="223" t="str">
        <f>IF($C243="","",INDEX(POA_GC_2025!$BD:$BD,MATCH($C243,POA_GC_2025!$A:$A,0)))</f>
        <v/>
      </c>
      <c r="Z243" s="226"/>
      <c r="AA243" s="226"/>
      <c r="AB243" s="227">
        <f t="shared" si="19"/>
        <v>0</v>
      </c>
      <c r="AC243" s="226"/>
      <c r="AD243" s="226"/>
      <c r="AE243" s="226"/>
      <c r="AF243" s="226"/>
      <c r="AG243" s="232" t="str">
        <f>IF($C243="","",INDEX(POA_GC_2025!$FF:$FF,MATCH($C243,POA_GC_2025!$A:$A,0)))</f>
        <v/>
      </c>
      <c r="AH243" s="213" t="str">
        <f>IF($C243="","",INDEX(POA_GC_2025!$Q:$Q,MATCH($C243,POA_GC_2025!$A:$A,0)))</f>
        <v/>
      </c>
      <c r="AI243" s="216"/>
      <c r="AJ243" s="213" t="str">
        <f>IF($C243="","",INDEX(POA_GC_2025!$B:$B,MATCH($C243,POA_GC_2025!$A:$A,0)))</f>
        <v/>
      </c>
      <c r="AK243" s="263"/>
      <c r="AL243" s="263"/>
      <c r="AM243" s="233">
        <f t="shared" si="17"/>
        <v>0</v>
      </c>
      <c r="AN243" s="263"/>
      <c r="AO243" s="263"/>
    </row>
    <row r="244" spans="1:41" s="39" customFormat="1" ht="12.95" customHeight="1">
      <c r="A244" s="206">
        <v>249</v>
      </c>
      <c r="B244" s="206"/>
      <c r="C244" s="188"/>
      <c r="D244" s="245"/>
      <c r="E244" s="246"/>
      <c r="F244" s="245"/>
      <c r="G244" s="246"/>
      <c r="H244" s="208"/>
      <c r="I244" s="245"/>
      <c r="J244" s="213" t="str">
        <f>IF($C244="","",INDEX(POA_GC_2025!$O:$O,MATCH($C244,POA_GC_2025!$A:$A,0)))</f>
        <v/>
      </c>
      <c r="K244" s="214" t="str">
        <f>IF($C244="","",INDEX(POA_GC_2025!$V:$V,MATCH($C244,POA_GC_2025!A:A,0)))</f>
        <v/>
      </c>
      <c r="L244" s="214" t="str">
        <f>IF($C244="","",INDEX(POA_GC_2025!W:W,MATCH($C244,POA_GC_2025!$A:$A,0)))</f>
        <v/>
      </c>
      <c r="M244" s="215" t="str">
        <f>IF($C244="","",INDEX(POA_GC_2025!C:C,MATCH($C244,POA_GC_2025!$A:$A,0)))</f>
        <v/>
      </c>
      <c r="N244" s="215" t="str">
        <f>IF($C244="","",INDEX(POA_GC_2025!$D:$D,MATCH($C244,POA_GC_2025!$A:$A,0)))</f>
        <v/>
      </c>
      <c r="O244" s="215" t="str">
        <f>IF($C244="","",INDEX(POA_GC_2025!$E:$E,MATCH($C244,POA_GC_2025!$A:$A,0)))</f>
        <v/>
      </c>
      <c r="P244" s="215" t="str">
        <f>IF($C244="","",INDEX(POA_GC_2025!$F:$F,MATCH($C244,POA_GC_2025!$A:$A,0)))</f>
        <v/>
      </c>
      <c r="Q244" s="215" t="str">
        <f>IF($C244="","",INDEX(POA_GC_2025!$G:$G,MATCH($C244,POA_GC_2025!$A:$A,0)))</f>
        <v/>
      </c>
      <c r="R244" s="215" t="str">
        <f t="shared" si="18"/>
        <v/>
      </c>
      <c r="S244" s="215" t="str">
        <f>IF($C244="","",INDEX(POA_GC_2025!$H:$H,MATCH($C244,POA_GC_2025!$A:$A,0)))</f>
        <v/>
      </c>
      <c r="T244" s="215" t="str">
        <f>IF($C244="","",INDEX(POA_GC_2025!$I:$I,MATCH($C244,POA_GC_2025!$A:$A,0)))</f>
        <v/>
      </c>
      <c r="U244" s="215" t="str">
        <f>IF($C244="","",INDEX(POA_GC_2025!$J:$J,MATCH($C244,POA_GC_2025!$A:$A,0)))</f>
        <v/>
      </c>
      <c r="V244" s="215" t="str">
        <f>IF($C244="","",INDEX(POA_GC_2025!$K:$K,MATCH($C244,POA_GC_2025!$A:$A,0)))</f>
        <v/>
      </c>
      <c r="W244" s="215" t="str">
        <f>IF($C244="","",INDEX(POA_GC_2025!$L:$L,MATCH($C244,POA_GC_2025!$A:$A,0)))</f>
        <v/>
      </c>
      <c r="X244" s="223" t="str">
        <f>IF($C244="","",INDEX(POA_GC_2025!$AA:$AA,MATCH($C244,POA_GC_2025!$A:$A,0)))</f>
        <v/>
      </c>
      <c r="Y244" s="223" t="str">
        <f>IF($C244="","",INDEX(POA_GC_2025!$BD:$BD,MATCH($C244,POA_GC_2025!$A:$A,0)))</f>
        <v/>
      </c>
      <c r="Z244" s="226"/>
      <c r="AA244" s="226"/>
      <c r="AB244" s="227">
        <f t="shared" si="19"/>
        <v>0</v>
      </c>
      <c r="AC244" s="226"/>
      <c r="AD244" s="226"/>
      <c r="AE244" s="226"/>
      <c r="AF244" s="226"/>
      <c r="AG244" s="232" t="str">
        <f>IF($C244="","",INDEX(POA_GC_2025!$FF:$FF,MATCH($C244,POA_GC_2025!$A:$A,0)))</f>
        <v/>
      </c>
      <c r="AH244" s="213" t="str">
        <f>IF($C244="","",INDEX(POA_GC_2025!$Q:$Q,MATCH($C244,POA_GC_2025!$A:$A,0)))</f>
        <v/>
      </c>
      <c r="AI244" s="216"/>
      <c r="AJ244" s="213" t="str">
        <f>IF($C244="","",INDEX(POA_GC_2025!$B:$B,MATCH($C244,POA_GC_2025!$A:$A,0)))</f>
        <v/>
      </c>
      <c r="AK244" s="263"/>
      <c r="AL244" s="263"/>
      <c r="AM244" s="233">
        <f t="shared" si="17"/>
        <v>0</v>
      </c>
      <c r="AN244" s="263"/>
      <c r="AO244" s="263"/>
    </row>
    <row r="245" spans="1:41" s="39" customFormat="1" ht="12.95" customHeight="1">
      <c r="A245" s="206">
        <v>250</v>
      </c>
      <c r="B245" s="206"/>
      <c r="C245" s="188"/>
      <c r="D245" s="245"/>
      <c r="E245" s="246"/>
      <c r="F245" s="245"/>
      <c r="G245" s="246"/>
      <c r="H245" s="208"/>
      <c r="I245" s="245"/>
      <c r="J245" s="213" t="str">
        <f>IF($C245="","",INDEX(POA_GC_2025!$O:$O,MATCH($C245,POA_GC_2025!$A:$A,0)))</f>
        <v/>
      </c>
      <c r="K245" s="214" t="str">
        <f>IF($C245="","",INDEX(POA_GC_2025!$V:$V,MATCH($C245,POA_GC_2025!A:A,0)))</f>
        <v/>
      </c>
      <c r="L245" s="214" t="str">
        <f>IF($C245="","",INDEX(POA_GC_2025!W:W,MATCH($C245,POA_GC_2025!$A:$A,0)))</f>
        <v/>
      </c>
      <c r="M245" s="215" t="str">
        <f>IF($C245="","",INDEX(POA_GC_2025!C:C,MATCH($C245,POA_GC_2025!$A:$A,0)))</f>
        <v/>
      </c>
      <c r="N245" s="215" t="str">
        <f>IF($C245="","",INDEX(POA_GC_2025!$D:$D,MATCH($C245,POA_GC_2025!$A:$A,0)))</f>
        <v/>
      </c>
      <c r="O245" s="215" t="str">
        <f>IF($C245="","",INDEX(POA_GC_2025!$E:$E,MATCH($C245,POA_GC_2025!$A:$A,0)))</f>
        <v/>
      </c>
      <c r="P245" s="215" t="str">
        <f>IF($C245="","",INDEX(POA_GC_2025!$F:$F,MATCH($C245,POA_GC_2025!$A:$A,0)))</f>
        <v/>
      </c>
      <c r="Q245" s="215" t="str">
        <f>IF($C245="","",INDEX(POA_GC_2025!$G:$G,MATCH($C245,POA_GC_2025!$A:$A,0)))</f>
        <v/>
      </c>
      <c r="R245" s="215" t="str">
        <f t="shared" si="18"/>
        <v/>
      </c>
      <c r="S245" s="215" t="str">
        <f>IF($C245="","",INDEX(POA_GC_2025!$H:$H,MATCH($C245,POA_GC_2025!$A:$A,0)))</f>
        <v/>
      </c>
      <c r="T245" s="215" t="str">
        <f>IF($C245="","",INDEX(POA_GC_2025!$I:$I,MATCH($C245,POA_GC_2025!$A:$A,0)))</f>
        <v/>
      </c>
      <c r="U245" s="215" t="str">
        <f>IF($C245="","",INDEX(POA_GC_2025!$J:$J,MATCH($C245,POA_GC_2025!$A:$A,0)))</f>
        <v/>
      </c>
      <c r="V245" s="215" t="str">
        <f>IF($C245="","",INDEX(POA_GC_2025!$K:$K,MATCH($C245,POA_GC_2025!$A:$A,0)))</f>
        <v/>
      </c>
      <c r="W245" s="215" t="str">
        <f>IF($C245="","",INDEX(POA_GC_2025!$L:$L,MATCH($C245,POA_GC_2025!$A:$A,0)))</f>
        <v/>
      </c>
      <c r="X245" s="223" t="str">
        <f>IF($C245="","",INDEX(POA_GC_2025!$AA:$AA,MATCH($C245,POA_GC_2025!$A:$A,0)))</f>
        <v/>
      </c>
      <c r="Y245" s="223" t="str">
        <f>IF($C245="","",INDEX(POA_GC_2025!$BD:$BD,MATCH($C245,POA_GC_2025!$A:$A,0)))</f>
        <v/>
      </c>
      <c r="Z245" s="226"/>
      <c r="AA245" s="226"/>
      <c r="AB245" s="227">
        <f t="shared" si="19"/>
        <v>0</v>
      </c>
      <c r="AC245" s="226"/>
      <c r="AD245" s="226"/>
      <c r="AE245" s="226"/>
      <c r="AF245" s="226"/>
      <c r="AG245" s="232" t="str">
        <f>IF($C245="","",INDEX(POA_GC_2025!$FF:$FF,MATCH($C245,POA_GC_2025!$A:$A,0)))</f>
        <v/>
      </c>
      <c r="AH245" s="213" t="str">
        <f>IF($C245="","",INDEX(POA_GC_2025!$Q:$Q,MATCH($C245,POA_GC_2025!$A:$A,0)))</f>
        <v/>
      </c>
      <c r="AI245" s="216"/>
      <c r="AJ245" s="213" t="str">
        <f>IF($C245="","",INDEX(POA_GC_2025!$B:$B,MATCH($C245,POA_GC_2025!$A:$A,0)))</f>
        <v/>
      </c>
      <c r="AK245" s="263"/>
      <c r="AL245" s="263"/>
      <c r="AM245" s="233">
        <f t="shared" si="17"/>
        <v>0</v>
      </c>
      <c r="AN245" s="263"/>
      <c r="AO245" s="263"/>
    </row>
    <row r="246" spans="1:41" s="39" customFormat="1" ht="12.95" customHeight="1">
      <c r="A246" s="206">
        <v>251</v>
      </c>
      <c r="B246" s="206"/>
      <c r="C246" s="188"/>
      <c r="D246" s="245"/>
      <c r="E246" s="246"/>
      <c r="F246" s="245"/>
      <c r="G246" s="246"/>
      <c r="H246" s="208"/>
      <c r="I246" s="245"/>
      <c r="J246" s="213" t="str">
        <f>IF($C246="","",INDEX(POA_GC_2025!$O:$O,MATCH($C246,POA_GC_2025!$A:$A,0)))</f>
        <v/>
      </c>
      <c r="K246" s="214" t="str">
        <f>IF($C246="","",INDEX(POA_GC_2025!$V:$V,MATCH($C246,POA_GC_2025!A:A,0)))</f>
        <v/>
      </c>
      <c r="L246" s="214" t="str">
        <f>IF($C246="","",INDEX(POA_GC_2025!W:W,MATCH($C246,POA_GC_2025!$A:$A,0)))</f>
        <v/>
      </c>
      <c r="M246" s="215" t="str">
        <f>IF($C246="","",INDEX(POA_GC_2025!C:C,MATCH($C246,POA_GC_2025!$A:$A,0)))</f>
        <v/>
      </c>
      <c r="N246" s="215" t="str">
        <f>IF($C246="","",INDEX(POA_GC_2025!$D:$D,MATCH($C246,POA_GC_2025!$A:$A,0)))</f>
        <v/>
      </c>
      <c r="O246" s="215" t="str">
        <f>IF($C246="","",INDEX(POA_GC_2025!$E:$E,MATCH($C246,POA_GC_2025!$A:$A,0)))</f>
        <v/>
      </c>
      <c r="P246" s="215" t="str">
        <f>IF($C246="","",INDEX(POA_GC_2025!$F:$F,MATCH($C246,POA_GC_2025!$A:$A,0)))</f>
        <v/>
      </c>
      <c r="Q246" s="215" t="str">
        <f>IF($C246="","",INDEX(POA_GC_2025!$G:$G,MATCH($C246,POA_GC_2025!$A:$A,0)))</f>
        <v/>
      </c>
      <c r="R246" s="215" t="str">
        <f t="shared" si="18"/>
        <v/>
      </c>
      <c r="S246" s="215" t="str">
        <f>IF($C246="","",INDEX(POA_GC_2025!$H:$H,MATCH($C246,POA_GC_2025!$A:$A,0)))</f>
        <v/>
      </c>
      <c r="T246" s="215" t="str">
        <f>IF($C246="","",INDEX(POA_GC_2025!$I:$I,MATCH($C246,POA_GC_2025!$A:$A,0)))</f>
        <v/>
      </c>
      <c r="U246" s="215" t="str">
        <f>IF($C246="","",INDEX(POA_GC_2025!$J:$J,MATCH($C246,POA_GC_2025!$A:$A,0)))</f>
        <v/>
      </c>
      <c r="V246" s="215" t="str">
        <f>IF($C246="","",INDEX(POA_GC_2025!$K:$K,MATCH($C246,POA_GC_2025!$A:$A,0)))</f>
        <v/>
      </c>
      <c r="W246" s="215" t="str">
        <f>IF($C246="","",INDEX(POA_GC_2025!$L:$L,MATCH($C246,POA_GC_2025!$A:$A,0)))</f>
        <v/>
      </c>
      <c r="X246" s="223" t="str">
        <f>IF($C246="","",INDEX(POA_GC_2025!$AA:$AA,MATCH($C246,POA_GC_2025!$A:$A,0)))</f>
        <v/>
      </c>
      <c r="Y246" s="223" t="str">
        <f>IF($C246="","",INDEX(POA_GC_2025!$BD:$BD,MATCH($C246,POA_GC_2025!$A:$A,0)))</f>
        <v/>
      </c>
      <c r="Z246" s="226"/>
      <c r="AA246" s="226"/>
      <c r="AB246" s="227">
        <f t="shared" si="19"/>
        <v>0</v>
      </c>
      <c r="AC246" s="226"/>
      <c r="AD246" s="226"/>
      <c r="AE246" s="226"/>
      <c r="AF246" s="226"/>
      <c r="AG246" s="232" t="str">
        <f>IF($C246="","",INDEX(POA_GC_2025!$FF:$FF,MATCH($C246,POA_GC_2025!$A:$A,0)))</f>
        <v/>
      </c>
      <c r="AH246" s="213" t="str">
        <f>IF($C246="","",INDEX(POA_GC_2025!$Q:$Q,MATCH($C246,POA_GC_2025!$A:$A,0)))</f>
        <v/>
      </c>
      <c r="AI246" s="216"/>
      <c r="AJ246" s="213" t="str">
        <f>IF($C246="","",INDEX(POA_GC_2025!$B:$B,MATCH($C246,POA_GC_2025!$A:$A,0)))</f>
        <v/>
      </c>
      <c r="AK246" s="263"/>
      <c r="AL246" s="263"/>
      <c r="AM246" s="233">
        <f t="shared" si="17"/>
        <v>0</v>
      </c>
      <c r="AN246" s="263"/>
      <c r="AO246" s="263"/>
    </row>
    <row r="247" spans="1:41" s="39" customFormat="1" ht="12.95" customHeight="1">
      <c r="A247" s="206">
        <v>252</v>
      </c>
      <c r="B247" s="206"/>
      <c r="C247" s="188"/>
      <c r="D247" s="245"/>
      <c r="E247" s="246"/>
      <c r="F247" s="245"/>
      <c r="G247" s="246"/>
      <c r="H247" s="208"/>
      <c r="I247" s="245"/>
      <c r="J247" s="213" t="str">
        <f>IF($C247="","",INDEX(POA_GC_2025!$O:$O,MATCH($C247,POA_GC_2025!$A:$A,0)))</f>
        <v/>
      </c>
      <c r="K247" s="214" t="str">
        <f>IF($C247="","",INDEX(POA_GC_2025!$V:$V,MATCH($C247,POA_GC_2025!A:A,0)))</f>
        <v/>
      </c>
      <c r="L247" s="214" t="str">
        <f>IF($C247="","",INDEX(POA_GC_2025!W:W,MATCH($C247,POA_GC_2025!$A:$A,0)))</f>
        <v/>
      </c>
      <c r="M247" s="215" t="str">
        <f>IF($C247="","",INDEX(POA_GC_2025!C:C,MATCH($C247,POA_GC_2025!$A:$A,0)))</f>
        <v/>
      </c>
      <c r="N247" s="215" t="str">
        <f>IF($C247="","",INDEX(POA_GC_2025!$D:$D,MATCH($C247,POA_GC_2025!$A:$A,0)))</f>
        <v/>
      </c>
      <c r="O247" s="215" t="str">
        <f>IF($C247="","",INDEX(POA_GC_2025!$E:$E,MATCH($C247,POA_GC_2025!$A:$A,0)))</f>
        <v/>
      </c>
      <c r="P247" s="215" t="str">
        <f>IF($C247="","",INDEX(POA_GC_2025!$F:$F,MATCH($C247,POA_GC_2025!$A:$A,0)))</f>
        <v/>
      </c>
      <c r="Q247" s="215" t="str">
        <f>IF($C247="","",INDEX(POA_GC_2025!$G:$G,MATCH($C247,POA_GC_2025!$A:$A,0)))</f>
        <v/>
      </c>
      <c r="R247" s="215" t="str">
        <f t="shared" si="18"/>
        <v/>
      </c>
      <c r="S247" s="215" t="str">
        <f>IF($C247="","",INDEX(POA_GC_2025!$H:$H,MATCH($C247,POA_GC_2025!$A:$A,0)))</f>
        <v/>
      </c>
      <c r="T247" s="215" t="str">
        <f>IF($C247="","",INDEX(POA_GC_2025!$I:$I,MATCH($C247,POA_GC_2025!$A:$A,0)))</f>
        <v/>
      </c>
      <c r="U247" s="215" t="str">
        <f>IF($C247="","",INDEX(POA_GC_2025!$J:$J,MATCH($C247,POA_GC_2025!$A:$A,0)))</f>
        <v/>
      </c>
      <c r="V247" s="215" t="str">
        <f>IF($C247="","",INDEX(POA_GC_2025!$K:$K,MATCH($C247,POA_GC_2025!$A:$A,0)))</f>
        <v/>
      </c>
      <c r="W247" s="215" t="str">
        <f>IF($C247="","",INDEX(POA_GC_2025!$L:$L,MATCH($C247,POA_GC_2025!$A:$A,0)))</f>
        <v/>
      </c>
      <c r="X247" s="223" t="str">
        <f>IF($C247="","",INDEX(POA_GC_2025!$AA:$AA,MATCH($C247,POA_GC_2025!$A:$A,0)))</f>
        <v/>
      </c>
      <c r="Y247" s="223" t="str">
        <f>IF($C247="","",INDEX(POA_GC_2025!$BD:$BD,MATCH($C247,POA_GC_2025!$A:$A,0)))</f>
        <v/>
      </c>
      <c r="Z247" s="226"/>
      <c r="AA247" s="226"/>
      <c r="AB247" s="227">
        <f t="shared" si="19"/>
        <v>0</v>
      </c>
      <c r="AC247" s="226"/>
      <c r="AD247" s="226"/>
      <c r="AE247" s="226"/>
      <c r="AF247" s="226"/>
      <c r="AG247" s="232" t="str">
        <f>IF($C247="","",INDEX(POA_GC_2025!$FF:$FF,MATCH($C247,POA_GC_2025!$A:$A,0)))</f>
        <v/>
      </c>
      <c r="AH247" s="213" t="str">
        <f>IF($C247="","",INDEX(POA_GC_2025!$Q:$Q,MATCH($C247,POA_GC_2025!$A:$A,0)))</f>
        <v/>
      </c>
      <c r="AI247" s="216"/>
      <c r="AJ247" s="213" t="str">
        <f>IF($C247="","",INDEX(POA_GC_2025!$B:$B,MATCH($C247,POA_GC_2025!$A:$A,0)))</f>
        <v/>
      </c>
      <c r="AK247" s="263"/>
      <c r="AL247" s="263"/>
      <c r="AM247" s="233">
        <f t="shared" si="17"/>
        <v>0</v>
      </c>
      <c r="AN247" s="263"/>
      <c r="AO247" s="263"/>
    </row>
    <row r="248" spans="1:41" s="39" customFormat="1" ht="12.95" customHeight="1">
      <c r="A248" s="206">
        <v>253</v>
      </c>
      <c r="B248" s="206"/>
      <c r="C248" s="188"/>
      <c r="D248" s="245"/>
      <c r="E248" s="246"/>
      <c r="F248" s="245"/>
      <c r="G248" s="246"/>
      <c r="H248" s="208"/>
      <c r="I248" s="245"/>
      <c r="J248" s="213" t="str">
        <f>IF($C248="","",INDEX(POA_GC_2025!$O:$O,MATCH($C248,POA_GC_2025!$A:$A,0)))</f>
        <v/>
      </c>
      <c r="K248" s="214" t="str">
        <f>IF($C248="","",INDEX(POA_GC_2025!$V:$V,MATCH($C248,POA_GC_2025!A:A,0)))</f>
        <v/>
      </c>
      <c r="L248" s="214" t="str">
        <f>IF($C248="","",INDEX(POA_GC_2025!W:W,MATCH($C248,POA_GC_2025!$A:$A,0)))</f>
        <v/>
      </c>
      <c r="M248" s="215" t="str">
        <f>IF($C248="","",INDEX(POA_GC_2025!C:C,MATCH($C248,POA_GC_2025!$A:$A,0)))</f>
        <v/>
      </c>
      <c r="N248" s="215" t="str">
        <f>IF($C248="","",INDEX(POA_GC_2025!$D:$D,MATCH($C248,POA_GC_2025!$A:$A,0)))</f>
        <v/>
      </c>
      <c r="O248" s="215" t="str">
        <f>IF($C248="","",INDEX(POA_GC_2025!$E:$E,MATCH($C248,POA_GC_2025!$A:$A,0)))</f>
        <v/>
      </c>
      <c r="P248" s="215" t="str">
        <f>IF($C248="","",INDEX(POA_GC_2025!$F:$F,MATCH($C248,POA_GC_2025!$A:$A,0)))</f>
        <v/>
      </c>
      <c r="Q248" s="215" t="str">
        <f>IF($C248="","",INDEX(POA_GC_2025!$G:$G,MATCH($C248,POA_GC_2025!$A:$A,0)))</f>
        <v/>
      </c>
      <c r="R248" s="215" t="str">
        <f t="shared" si="18"/>
        <v/>
      </c>
      <c r="S248" s="215" t="str">
        <f>IF($C248="","",INDEX(POA_GC_2025!$H:$H,MATCH($C248,POA_GC_2025!$A:$A,0)))</f>
        <v/>
      </c>
      <c r="T248" s="215" t="str">
        <f>IF($C248="","",INDEX(POA_GC_2025!$I:$I,MATCH($C248,POA_GC_2025!$A:$A,0)))</f>
        <v/>
      </c>
      <c r="U248" s="215" t="str">
        <f>IF($C248="","",INDEX(POA_GC_2025!$J:$J,MATCH($C248,POA_GC_2025!$A:$A,0)))</f>
        <v/>
      </c>
      <c r="V248" s="215" t="str">
        <f>IF($C248="","",INDEX(POA_GC_2025!$K:$K,MATCH($C248,POA_GC_2025!$A:$A,0)))</f>
        <v/>
      </c>
      <c r="W248" s="215" t="str">
        <f>IF($C248="","",INDEX(POA_GC_2025!$L:$L,MATCH($C248,POA_GC_2025!$A:$A,0)))</f>
        <v/>
      </c>
      <c r="X248" s="223" t="str">
        <f>IF($C248="","",INDEX(POA_GC_2025!$AA:$AA,MATCH($C248,POA_GC_2025!$A:$A,0)))</f>
        <v/>
      </c>
      <c r="Y248" s="223" t="str">
        <f>IF($C248="","",INDEX(POA_GC_2025!$BD:$BD,MATCH($C248,POA_GC_2025!$A:$A,0)))</f>
        <v/>
      </c>
      <c r="Z248" s="226"/>
      <c r="AA248" s="226"/>
      <c r="AB248" s="227">
        <f t="shared" si="19"/>
        <v>0</v>
      </c>
      <c r="AC248" s="226"/>
      <c r="AD248" s="226"/>
      <c r="AE248" s="226"/>
      <c r="AF248" s="226"/>
      <c r="AG248" s="232" t="str">
        <f>IF($C248="","",INDEX(POA_GC_2025!$FF:$FF,MATCH($C248,POA_GC_2025!$A:$A,0)))</f>
        <v/>
      </c>
      <c r="AH248" s="213" t="str">
        <f>IF($C248="","",INDEX(POA_GC_2025!$Q:$Q,MATCH($C248,POA_GC_2025!$A:$A,0)))</f>
        <v/>
      </c>
      <c r="AI248" s="216"/>
      <c r="AJ248" s="213" t="str">
        <f>IF($C248="","",INDEX(POA_GC_2025!$B:$B,MATCH($C248,POA_GC_2025!$A:$A,0)))</f>
        <v/>
      </c>
      <c r="AK248" s="263"/>
      <c r="AL248" s="263"/>
      <c r="AM248" s="233">
        <f t="shared" si="17"/>
        <v>0</v>
      </c>
      <c r="AN248" s="263"/>
      <c r="AO248" s="263"/>
    </row>
    <row r="249" spans="1:41" s="39" customFormat="1" ht="12.95" customHeight="1">
      <c r="A249" s="206">
        <v>254</v>
      </c>
      <c r="B249" s="206"/>
      <c r="C249" s="188"/>
      <c r="D249" s="245"/>
      <c r="E249" s="246"/>
      <c r="F249" s="245"/>
      <c r="G249" s="246"/>
      <c r="H249" s="208"/>
      <c r="I249" s="245"/>
      <c r="J249" s="213" t="str">
        <f>IF($C249="","",INDEX(POA_GC_2025!$O:$O,MATCH($C249,POA_GC_2025!$A:$A,0)))</f>
        <v/>
      </c>
      <c r="K249" s="214" t="str">
        <f>IF($C249="","",INDEX(POA_GC_2025!$V:$V,MATCH($C249,POA_GC_2025!A:A,0)))</f>
        <v/>
      </c>
      <c r="L249" s="214" t="str">
        <f>IF($C249="","",INDEX(POA_GC_2025!W:W,MATCH($C249,POA_GC_2025!$A:$A,0)))</f>
        <v/>
      </c>
      <c r="M249" s="215" t="str">
        <f>IF($C249="","",INDEX(POA_GC_2025!C:C,MATCH($C249,POA_GC_2025!$A:$A,0)))</f>
        <v/>
      </c>
      <c r="N249" s="215" t="str">
        <f>IF($C249="","",INDEX(POA_GC_2025!$D:$D,MATCH($C249,POA_GC_2025!$A:$A,0)))</f>
        <v/>
      </c>
      <c r="O249" s="215" t="str">
        <f>IF($C249="","",INDEX(POA_GC_2025!$E:$E,MATCH($C249,POA_GC_2025!$A:$A,0)))</f>
        <v/>
      </c>
      <c r="P249" s="215" t="str">
        <f>IF($C249="","",INDEX(POA_GC_2025!$F:$F,MATCH($C249,POA_GC_2025!$A:$A,0)))</f>
        <v/>
      </c>
      <c r="Q249" s="215" t="str">
        <f>IF($C249="","",INDEX(POA_GC_2025!$G:$G,MATCH($C249,POA_GC_2025!$A:$A,0)))</f>
        <v/>
      </c>
      <c r="R249" s="215" t="str">
        <f t="shared" si="18"/>
        <v/>
      </c>
      <c r="S249" s="215" t="str">
        <f>IF($C249="","",INDEX(POA_GC_2025!$H:$H,MATCH($C249,POA_GC_2025!$A:$A,0)))</f>
        <v/>
      </c>
      <c r="T249" s="215" t="str">
        <f>IF($C249="","",INDEX(POA_GC_2025!$I:$I,MATCH($C249,POA_GC_2025!$A:$A,0)))</f>
        <v/>
      </c>
      <c r="U249" s="215" t="str">
        <f>IF($C249="","",INDEX(POA_GC_2025!$J:$J,MATCH($C249,POA_GC_2025!$A:$A,0)))</f>
        <v/>
      </c>
      <c r="V249" s="215" t="str">
        <f>IF($C249="","",INDEX(POA_GC_2025!$K:$K,MATCH($C249,POA_GC_2025!$A:$A,0)))</f>
        <v/>
      </c>
      <c r="W249" s="215" t="str">
        <f>IF($C249="","",INDEX(POA_GC_2025!$L:$L,MATCH($C249,POA_GC_2025!$A:$A,0)))</f>
        <v/>
      </c>
      <c r="X249" s="223" t="str">
        <f>IF($C249="","",INDEX(POA_GC_2025!$AA:$AA,MATCH($C249,POA_GC_2025!$A:$A,0)))</f>
        <v/>
      </c>
      <c r="Y249" s="223" t="str">
        <f>IF($C249="","",INDEX(POA_GC_2025!$BD:$BD,MATCH($C249,POA_GC_2025!$A:$A,0)))</f>
        <v/>
      </c>
      <c r="Z249" s="226"/>
      <c r="AA249" s="226"/>
      <c r="AB249" s="227">
        <f t="shared" si="19"/>
        <v>0</v>
      </c>
      <c r="AC249" s="226"/>
      <c r="AD249" s="226"/>
      <c r="AE249" s="226"/>
      <c r="AF249" s="226"/>
      <c r="AG249" s="232" t="str">
        <f>IF($C249="","",INDEX(POA_GC_2025!$FF:$FF,MATCH($C249,POA_GC_2025!$A:$A,0)))</f>
        <v/>
      </c>
      <c r="AH249" s="213" t="str">
        <f>IF($C249="","",INDEX(POA_GC_2025!$Q:$Q,MATCH($C249,POA_GC_2025!$A:$A,0)))</f>
        <v/>
      </c>
      <c r="AI249" s="216"/>
      <c r="AJ249" s="213" t="str">
        <f>IF($C249="","",INDEX(POA_GC_2025!$B:$B,MATCH($C249,POA_GC_2025!$A:$A,0)))</f>
        <v/>
      </c>
      <c r="AK249" s="263"/>
      <c r="AL249" s="263"/>
      <c r="AM249" s="233">
        <f t="shared" si="17"/>
        <v>0</v>
      </c>
      <c r="AN249" s="263"/>
      <c r="AO249" s="263"/>
    </row>
    <row r="250" spans="1:41" s="39" customFormat="1" ht="12.95" customHeight="1">
      <c r="A250" s="206">
        <v>255</v>
      </c>
      <c r="B250" s="206"/>
      <c r="C250" s="188"/>
      <c r="D250" s="245"/>
      <c r="E250" s="246"/>
      <c r="F250" s="245"/>
      <c r="G250" s="246"/>
      <c r="H250" s="208"/>
      <c r="I250" s="245"/>
      <c r="J250" s="213" t="str">
        <f>IF($C250="","",INDEX(POA_GC_2025!$O:$O,MATCH($C250,POA_GC_2025!$A:$A,0)))</f>
        <v/>
      </c>
      <c r="K250" s="214" t="str">
        <f>IF($C250="","",INDEX(POA_GC_2025!$V:$V,MATCH($C250,POA_GC_2025!A:A,0)))</f>
        <v/>
      </c>
      <c r="L250" s="214" t="str">
        <f>IF($C250="","",INDEX(POA_GC_2025!W:W,MATCH($C250,POA_GC_2025!$A:$A,0)))</f>
        <v/>
      </c>
      <c r="M250" s="215" t="str">
        <f>IF($C250="","",INDEX(POA_GC_2025!C:C,MATCH($C250,POA_GC_2025!$A:$A,0)))</f>
        <v/>
      </c>
      <c r="N250" s="215" t="str">
        <f>IF($C250="","",INDEX(POA_GC_2025!$D:$D,MATCH($C250,POA_GC_2025!$A:$A,0)))</f>
        <v/>
      </c>
      <c r="O250" s="215" t="str">
        <f>IF($C250="","",INDEX(POA_GC_2025!$E:$E,MATCH($C250,POA_GC_2025!$A:$A,0)))</f>
        <v/>
      </c>
      <c r="P250" s="215" t="str">
        <f>IF($C250="","",INDEX(POA_GC_2025!$F:$F,MATCH($C250,POA_GC_2025!$A:$A,0)))</f>
        <v/>
      </c>
      <c r="Q250" s="215" t="str">
        <f>IF($C250="","",INDEX(POA_GC_2025!$G:$G,MATCH($C250,POA_GC_2025!$A:$A,0)))</f>
        <v/>
      </c>
      <c r="R250" s="215" t="str">
        <f t="shared" si="18"/>
        <v/>
      </c>
      <c r="S250" s="215" t="str">
        <f>IF($C250="","",INDEX(POA_GC_2025!$H:$H,MATCH($C250,POA_GC_2025!$A:$A,0)))</f>
        <v/>
      </c>
      <c r="T250" s="215" t="str">
        <f>IF($C250="","",INDEX(POA_GC_2025!$I:$I,MATCH($C250,POA_GC_2025!$A:$A,0)))</f>
        <v/>
      </c>
      <c r="U250" s="215" t="str">
        <f>IF($C250="","",INDEX(POA_GC_2025!$J:$J,MATCH($C250,POA_GC_2025!$A:$A,0)))</f>
        <v/>
      </c>
      <c r="V250" s="215" t="str">
        <f>IF($C250="","",INDEX(POA_GC_2025!$K:$K,MATCH($C250,POA_GC_2025!$A:$A,0)))</f>
        <v/>
      </c>
      <c r="W250" s="215" t="str">
        <f>IF($C250="","",INDEX(POA_GC_2025!$L:$L,MATCH($C250,POA_GC_2025!$A:$A,0)))</f>
        <v/>
      </c>
      <c r="X250" s="223" t="str">
        <f>IF($C250="","",INDEX(POA_GC_2025!$AA:$AA,MATCH($C250,POA_GC_2025!$A:$A,0)))</f>
        <v/>
      </c>
      <c r="Y250" s="223" t="str">
        <f>IF($C250="","",INDEX(POA_GC_2025!$BD:$BD,MATCH($C250,POA_GC_2025!$A:$A,0)))</f>
        <v/>
      </c>
      <c r="Z250" s="226"/>
      <c r="AA250" s="226"/>
      <c r="AB250" s="227">
        <f t="shared" si="19"/>
        <v>0</v>
      </c>
      <c r="AC250" s="226"/>
      <c r="AD250" s="226"/>
      <c r="AE250" s="226"/>
      <c r="AF250" s="226"/>
      <c r="AG250" s="232" t="str">
        <f>IF($C250="","",INDEX(POA_GC_2025!$FF:$FF,MATCH($C250,POA_GC_2025!$A:$A,0)))</f>
        <v/>
      </c>
      <c r="AH250" s="213" t="str">
        <f>IF($C250="","",INDEX(POA_GC_2025!$Q:$Q,MATCH($C250,POA_GC_2025!$A:$A,0)))</f>
        <v/>
      </c>
      <c r="AI250" s="216"/>
      <c r="AJ250" s="213" t="str">
        <f>IF($C250="","",INDEX(POA_GC_2025!$B:$B,MATCH($C250,POA_GC_2025!$A:$A,0)))</f>
        <v/>
      </c>
      <c r="AK250" s="263"/>
      <c r="AL250" s="263"/>
      <c r="AM250" s="233">
        <f t="shared" si="17"/>
        <v>0</v>
      </c>
      <c r="AN250" s="263"/>
      <c r="AO250" s="263"/>
    </row>
    <row r="251" spans="1:41" s="39" customFormat="1" ht="12.95" customHeight="1">
      <c r="A251" s="206">
        <v>256</v>
      </c>
      <c r="B251" s="206"/>
      <c r="C251" s="188"/>
      <c r="D251" s="245"/>
      <c r="E251" s="246"/>
      <c r="F251" s="245"/>
      <c r="G251" s="246"/>
      <c r="H251" s="208"/>
      <c r="I251" s="245"/>
      <c r="J251" s="213" t="str">
        <f>IF($C251="","",INDEX(POA_GC_2025!$O:$O,MATCH($C251,POA_GC_2025!$A:$A,0)))</f>
        <v/>
      </c>
      <c r="K251" s="214" t="str">
        <f>IF($C251="","",INDEX(POA_GC_2025!$V:$V,MATCH($C251,POA_GC_2025!A:A,0)))</f>
        <v/>
      </c>
      <c r="L251" s="214" t="str">
        <f>IF($C251="","",INDEX(POA_GC_2025!W:W,MATCH($C251,POA_GC_2025!$A:$A,0)))</f>
        <v/>
      </c>
      <c r="M251" s="215" t="str">
        <f>IF($C251="","",INDEX(POA_GC_2025!C:C,MATCH($C251,POA_GC_2025!$A:$A,0)))</f>
        <v/>
      </c>
      <c r="N251" s="215" t="str">
        <f>IF($C251="","",INDEX(POA_GC_2025!$D:$D,MATCH($C251,POA_GC_2025!$A:$A,0)))</f>
        <v/>
      </c>
      <c r="O251" s="215" t="str">
        <f>IF($C251="","",INDEX(POA_GC_2025!$E:$E,MATCH($C251,POA_GC_2025!$A:$A,0)))</f>
        <v/>
      </c>
      <c r="P251" s="215" t="str">
        <f>IF($C251="","",INDEX(POA_GC_2025!$F:$F,MATCH($C251,POA_GC_2025!$A:$A,0)))</f>
        <v/>
      </c>
      <c r="Q251" s="215" t="str">
        <f>IF($C251="","",INDEX(POA_GC_2025!$G:$G,MATCH($C251,POA_GC_2025!$A:$A,0)))</f>
        <v/>
      </c>
      <c r="R251" s="215" t="str">
        <f t="shared" si="18"/>
        <v/>
      </c>
      <c r="S251" s="215" t="str">
        <f>IF($C251="","",INDEX(POA_GC_2025!$H:$H,MATCH($C251,POA_GC_2025!$A:$A,0)))</f>
        <v/>
      </c>
      <c r="T251" s="215" t="str">
        <f>IF($C251="","",INDEX(POA_GC_2025!$I:$I,MATCH($C251,POA_GC_2025!$A:$A,0)))</f>
        <v/>
      </c>
      <c r="U251" s="215" t="str">
        <f>IF($C251="","",INDEX(POA_GC_2025!$J:$J,MATCH($C251,POA_GC_2025!$A:$A,0)))</f>
        <v/>
      </c>
      <c r="V251" s="215" t="str">
        <f>IF($C251="","",INDEX(POA_GC_2025!$K:$K,MATCH($C251,POA_GC_2025!$A:$A,0)))</f>
        <v/>
      </c>
      <c r="W251" s="215" t="str">
        <f>IF($C251="","",INDEX(POA_GC_2025!$L:$L,MATCH($C251,POA_GC_2025!$A:$A,0)))</f>
        <v/>
      </c>
      <c r="X251" s="223" t="str">
        <f>IF($C251="","",INDEX(POA_GC_2025!$AA:$AA,MATCH($C251,POA_GC_2025!$A:$A,0)))</f>
        <v/>
      </c>
      <c r="Y251" s="223" t="str">
        <f>IF($C251="","",INDEX(POA_GC_2025!$BD:$BD,MATCH($C251,POA_GC_2025!$A:$A,0)))</f>
        <v/>
      </c>
      <c r="Z251" s="226"/>
      <c r="AA251" s="226"/>
      <c r="AB251" s="227">
        <f t="shared" si="19"/>
        <v>0</v>
      </c>
      <c r="AC251" s="226"/>
      <c r="AD251" s="226"/>
      <c r="AE251" s="226"/>
      <c r="AF251" s="226"/>
      <c r="AG251" s="232" t="str">
        <f>IF($C251="","",INDEX(POA_GC_2025!$FF:$FF,MATCH($C251,POA_GC_2025!$A:$A,0)))</f>
        <v/>
      </c>
      <c r="AH251" s="213" t="str">
        <f>IF($C251="","",INDEX(POA_GC_2025!$Q:$Q,MATCH($C251,POA_GC_2025!$A:$A,0)))</f>
        <v/>
      </c>
      <c r="AI251" s="216"/>
      <c r="AJ251" s="213" t="str">
        <f>IF($C251="","",INDEX(POA_GC_2025!$B:$B,MATCH($C251,POA_GC_2025!$A:$A,0)))</f>
        <v/>
      </c>
      <c r="AK251" s="263"/>
      <c r="AL251" s="263"/>
      <c r="AM251" s="233">
        <f t="shared" si="17"/>
        <v>0</v>
      </c>
      <c r="AN251" s="263"/>
      <c r="AO251" s="263"/>
    </row>
    <row r="252" spans="1:41" s="39" customFormat="1" ht="12.95" customHeight="1">
      <c r="A252" s="206">
        <v>257</v>
      </c>
      <c r="B252" s="206"/>
      <c r="C252" s="188"/>
      <c r="D252" s="245"/>
      <c r="E252" s="246"/>
      <c r="F252" s="245"/>
      <c r="G252" s="246"/>
      <c r="H252" s="208"/>
      <c r="I252" s="245"/>
      <c r="J252" s="213" t="str">
        <f>IF($C252="","",INDEX(POA_GC_2025!$O:$O,MATCH($C252,POA_GC_2025!$A:$A,0)))</f>
        <v/>
      </c>
      <c r="K252" s="214" t="str">
        <f>IF($C252="","",INDEX(POA_GC_2025!$V:$V,MATCH($C252,POA_GC_2025!A:A,0)))</f>
        <v/>
      </c>
      <c r="L252" s="214" t="str">
        <f>IF($C252="","",INDEX(POA_GC_2025!W:W,MATCH($C252,POA_GC_2025!$A:$A,0)))</f>
        <v/>
      </c>
      <c r="M252" s="215" t="str">
        <f>IF($C252="","",INDEX(POA_GC_2025!C:C,MATCH($C252,POA_GC_2025!$A:$A,0)))</f>
        <v/>
      </c>
      <c r="N252" s="215" t="str">
        <f>IF($C252="","",INDEX(POA_GC_2025!$D:$D,MATCH($C252,POA_GC_2025!$A:$A,0)))</f>
        <v/>
      </c>
      <c r="O252" s="215" t="str">
        <f>IF($C252="","",INDEX(POA_GC_2025!$E:$E,MATCH($C252,POA_GC_2025!$A:$A,0)))</f>
        <v/>
      </c>
      <c r="P252" s="215" t="str">
        <f>IF($C252="","",INDEX(POA_GC_2025!$F:$F,MATCH($C252,POA_GC_2025!$A:$A,0)))</f>
        <v/>
      </c>
      <c r="Q252" s="215" t="str">
        <f>IF($C252="","",INDEX(POA_GC_2025!$G:$G,MATCH($C252,POA_GC_2025!$A:$A,0)))</f>
        <v/>
      </c>
      <c r="R252" s="215" t="str">
        <f t="shared" si="18"/>
        <v/>
      </c>
      <c r="S252" s="215" t="str">
        <f>IF($C252="","",INDEX(POA_GC_2025!$H:$H,MATCH($C252,POA_GC_2025!$A:$A,0)))</f>
        <v/>
      </c>
      <c r="T252" s="215" t="str">
        <f>IF($C252="","",INDEX(POA_GC_2025!$I:$I,MATCH($C252,POA_GC_2025!$A:$A,0)))</f>
        <v/>
      </c>
      <c r="U252" s="215" t="str">
        <f>IF($C252="","",INDEX(POA_GC_2025!$J:$J,MATCH($C252,POA_GC_2025!$A:$A,0)))</f>
        <v/>
      </c>
      <c r="V252" s="215" t="str">
        <f>IF($C252="","",INDEX(POA_GC_2025!$K:$K,MATCH($C252,POA_GC_2025!$A:$A,0)))</f>
        <v/>
      </c>
      <c r="W252" s="215" t="str">
        <f>IF($C252="","",INDEX(POA_GC_2025!$L:$L,MATCH($C252,POA_GC_2025!$A:$A,0)))</f>
        <v/>
      </c>
      <c r="X252" s="223" t="str">
        <f>IF($C252="","",INDEX(POA_GC_2025!$AA:$AA,MATCH($C252,POA_GC_2025!$A:$A,0)))</f>
        <v/>
      </c>
      <c r="Y252" s="223" t="str">
        <f>IF($C252="","",INDEX(POA_GC_2025!$BD:$BD,MATCH($C252,POA_GC_2025!$A:$A,0)))</f>
        <v/>
      </c>
      <c r="Z252" s="226"/>
      <c r="AA252" s="226"/>
      <c r="AB252" s="227">
        <f t="shared" si="19"/>
        <v>0</v>
      </c>
      <c r="AC252" s="226"/>
      <c r="AD252" s="226"/>
      <c r="AE252" s="226"/>
      <c r="AF252" s="226"/>
      <c r="AG252" s="232" t="str">
        <f>IF($C252="","",INDEX(POA_GC_2025!$FF:$FF,MATCH($C252,POA_GC_2025!$A:$A,0)))</f>
        <v/>
      </c>
      <c r="AH252" s="213" t="str">
        <f>IF($C252="","",INDEX(POA_GC_2025!$Q:$Q,MATCH($C252,POA_GC_2025!$A:$A,0)))</f>
        <v/>
      </c>
      <c r="AI252" s="216"/>
      <c r="AJ252" s="213" t="str">
        <f>IF($C252="","",INDEX(POA_GC_2025!$B:$B,MATCH($C252,POA_GC_2025!$A:$A,0)))</f>
        <v/>
      </c>
      <c r="AK252" s="263"/>
      <c r="AL252" s="263"/>
      <c r="AM252" s="233">
        <f t="shared" si="17"/>
        <v>0</v>
      </c>
      <c r="AN252" s="263"/>
      <c r="AO252" s="263"/>
    </row>
    <row r="253" spans="1:41" s="39" customFormat="1" ht="12.95" customHeight="1">
      <c r="A253" s="206">
        <v>258</v>
      </c>
      <c r="B253" s="206"/>
      <c r="C253" s="188"/>
      <c r="D253" s="245"/>
      <c r="E253" s="246"/>
      <c r="F253" s="245"/>
      <c r="G253" s="246"/>
      <c r="H253" s="208"/>
      <c r="I253" s="245"/>
      <c r="J253" s="213" t="str">
        <f>IF($C253="","",INDEX(POA_GC_2025!$O:$O,MATCH($C253,POA_GC_2025!$A:$A,0)))</f>
        <v/>
      </c>
      <c r="K253" s="214" t="str">
        <f>IF($C253="","",INDEX(POA_GC_2025!$V:$V,MATCH($C253,POA_GC_2025!A:A,0)))</f>
        <v/>
      </c>
      <c r="L253" s="214" t="str">
        <f>IF($C253="","",INDEX(POA_GC_2025!W:W,MATCH($C253,POA_GC_2025!$A:$A,0)))</f>
        <v/>
      </c>
      <c r="M253" s="215" t="str">
        <f>IF($C253="","",INDEX(POA_GC_2025!C:C,MATCH($C253,POA_GC_2025!$A:$A,0)))</f>
        <v/>
      </c>
      <c r="N253" s="215" t="str">
        <f>IF($C253="","",INDEX(POA_GC_2025!$D:$D,MATCH($C253,POA_GC_2025!$A:$A,0)))</f>
        <v/>
      </c>
      <c r="O253" s="215" t="str">
        <f>IF($C253="","",INDEX(POA_GC_2025!$E:$E,MATCH($C253,POA_GC_2025!$A:$A,0)))</f>
        <v/>
      </c>
      <c r="P253" s="215" t="str">
        <f>IF($C253="","",INDEX(POA_GC_2025!$F:$F,MATCH($C253,POA_GC_2025!$A:$A,0)))</f>
        <v/>
      </c>
      <c r="Q253" s="215" t="str">
        <f>IF($C253="","",INDEX(POA_GC_2025!$G:$G,MATCH($C253,POA_GC_2025!$A:$A,0)))</f>
        <v/>
      </c>
      <c r="R253" s="215" t="str">
        <f t="shared" si="18"/>
        <v/>
      </c>
      <c r="S253" s="215" t="str">
        <f>IF($C253="","",INDEX(POA_GC_2025!$H:$H,MATCH($C253,POA_GC_2025!$A:$A,0)))</f>
        <v/>
      </c>
      <c r="T253" s="215" t="str">
        <f>IF($C253="","",INDEX(POA_GC_2025!$I:$I,MATCH($C253,POA_GC_2025!$A:$A,0)))</f>
        <v/>
      </c>
      <c r="U253" s="215" t="str">
        <f>IF($C253="","",INDEX(POA_GC_2025!$J:$J,MATCH($C253,POA_GC_2025!$A:$A,0)))</f>
        <v/>
      </c>
      <c r="V253" s="215" t="str">
        <f>IF($C253="","",INDEX(POA_GC_2025!$K:$K,MATCH($C253,POA_GC_2025!$A:$A,0)))</f>
        <v/>
      </c>
      <c r="W253" s="215" t="str">
        <f>IF($C253="","",INDEX(POA_GC_2025!$L:$L,MATCH($C253,POA_GC_2025!$A:$A,0)))</f>
        <v/>
      </c>
      <c r="X253" s="223" t="str">
        <f>IF($C253="","",INDEX(POA_GC_2025!$AA:$AA,MATCH($C253,POA_GC_2025!$A:$A,0)))</f>
        <v/>
      </c>
      <c r="Y253" s="223" t="str">
        <f>IF($C253="","",INDEX(POA_GC_2025!$BD:$BD,MATCH($C253,POA_GC_2025!$A:$A,0)))</f>
        <v/>
      </c>
      <c r="Z253" s="226"/>
      <c r="AA253" s="226"/>
      <c r="AB253" s="227">
        <f t="shared" ref="AB253:AB316" si="20">+Z253+AA253</f>
        <v>0</v>
      </c>
      <c r="AC253" s="226"/>
      <c r="AD253" s="226"/>
      <c r="AE253" s="226"/>
      <c r="AF253" s="226"/>
      <c r="AG253" s="232" t="str">
        <f>IF($C253="","",INDEX(POA_GC_2025!$FF:$FF,MATCH($C253,POA_GC_2025!$A:$A,0)))</f>
        <v/>
      </c>
      <c r="AH253" s="213" t="str">
        <f>IF($C253="","",INDEX(POA_GC_2025!$Q:$Q,MATCH($C253,POA_GC_2025!$A:$A,0)))</f>
        <v/>
      </c>
      <c r="AI253" s="216"/>
      <c r="AJ253" s="213" t="str">
        <f>IF($C253="","",INDEX(POA_GC_2025!$B:$B,MATCH($C253,POA_GC_2025!$A:$A,0)))</f>
        <v/>
      </c>
      <c r="AK253" s="263"/>
      <c r="AL253" s="263"/>
      <c r="AM253" s="233">
        <f t="shared" ref="AM253:AM316" si="21">+AB253+AL253</f>
        <v>0</v>
      </c>
      <c r="AN253" s="263"/>
      <c r="AO253" s="263"/>
    </row>
    <row r="254" spans="1:41" s="39" customFormat="1" ht="12.95" customHeight="1">
      <c r="A254" s="206">
        <v>259</v>
      </c>
      <c r="B254" s="206"/>
      <c r="C254" s="188"/>
      <c r="D254" s="245"/>
      <c r="E254" s="246"/>
      <c r="F254" s="245"/>
      <c r="G254" s="246"/>
      <c r="H254" s="208"/>
      <c r="I254" s="245"/>
      <c r="J254" s="213" t="str">
        <f>IF($C254="","",INDEX(POA_GC_2025!$O:$O,MATCH($C254,POA_GC_2025!$A:$A,0)))</f>
        <v/>
      </c>
      <c r="K254" s="214" t="str">
        <f>IF($C254="","",INDEX(POA_GC_2025!$V:$V,MATCH($C254,POA_GC_2025!A:A,0)))</f>
        <v/>
      </c>
      <c r="L254" s="214" t="str">
        <f>IF($C254="","",INDEX(POA_GC_2025!W:W,MATCH($C254,POA_GC_2025!$A:$A,0)))</f>
        <v/>
      </c>
      <c r="M254" s="215" t="str">
        <f>IF($C254="","",INDEX(POA_GC_2025!C:C,MATCH($C254,POA_GC_2025!$A:$A,0)))</f>
        <v/>
      </c>
      <c r="N254" s="215" t="str">
        <f>IF($C254="","",INDEX(POA_GC_2025!$D:$D,MATCH($C254,POA_GC_2025!$A:$A,0)))</f>
        <v/>
      </c>
      <c r="O254" s="215" t="str">
        <f>IF($C254="","",INDEX(POA_GC_2025!$E:$E,MATCH($C254,POA_GC_2025!$A:$A,0)))</f>
        <v/>
      </c>
      <c r="P254" s="215" t="str">
        <f>IF($C254="","",INDEX(POA_GC_2025!$F:$F,MATCH($C254,POA_GC_2025!$A:$A,0)))</f>
        <v/>
      </c>
      <c r="Q254" s="215" t="str">
        <f>IF($C254="","",INDEX(POA_GC_2025!$G:$G,MATCH($C254,POA_GC_2025!$A:$A,0)))</f>
        <v/>
      </c>
      <c r="R254" s="215" t="str">
        <f t="shared" si="18"/>
        <v/>
      </c>
      <c r="S254" s="215" t="str">
        <f>IF($C254="","",INDEX(POA_GC_2025!$H:$H,MATCH($C254,POA_GC_2025!$A:$A,0)))</f>
        <v/>
      </c>
      <c r="T254" s="215" t="str">
        <f>IF($C254="","",INDEX(POA_GC_2025!$I:$I,MATCH($C254,POA_GC_2025!$A:$A,0)))</f>
        <v/>
      </c>
      <c r="U254" s="215" t="str">
        <f>IF($C254="","",INDEX(POA_GC_2025!$J:$J,MATCH($C254,POA_GC_2025!$A:$A,0)))</f>
        <v/>
      </c>
      <c r="V254" s="215" t="str">
        <f>IF($C254="","",INDEX(POA_GC_2025!$K:$K,MATCH($C254,POA_GC_2025!$A:$A,0)))</f>
        <v/>
      </c>
      <c r="W254" s="215" t="str">
        <f>IF($C254="","",INDEX(POA_GC_2025!$L:$L,MATCH($C254,POA_GC_2025!$A:$A,0)))</f>
        <v/>
      </c>
      <c r="X254" s="223" t="str">
        <f>IF($C254="","",INDEX(POA_GC_2025!$AA:$AA,MATCH($C254,POA_GC_2025!$A:$A,0)))</f>
        <v/>
      </c>
      <c r="Y254" s="223" t="str">
        <f>IF($C254="","",INDEX(POA_GC_2025!$BD:$BD,MATCH($C254,POA_GC_2025!$A:$A,0)))</f>
        <v/>
      </c>
      <c r="Z254" s="226"/>
      <c r="AA254" s="226"/>
      <c r="AB254" s="227">
        <f t="shared" si="20"/>
        <v>0</v>
      </c>
      <c r="AC254" s="226"/>
      <c r="AD254" s="226"/>
      <c r="AE254" s="226"/>
      <c r="AF254" s="226"/>
      <c r="AG254" s="232" t="str">
        <f>IF($C254="","",INDEX(POA_GC_2025!$FF:$FF,MATCH($C254,POA_GC_2025!$A:$A,0)))</f>
        <v/>
      </c>
      <c r="AH254" s="213" t="str">
        <f>IF($C254="","",INDEX(POA_GC_2025!$Q:$Q,MATCH($C254,POA_GC_2025!$A:$A,0)))</f>
        <v/>
      </c>
      <c r="AI254" s="216"/>
      <c r="AJ254" s="213" t="str">
        <f>IF($C254="","",INDEX(POA_GC_2025!$B:$B,MATCH($C254,POA_GC_2025!$A:$A,0)))</f>
        <v/>
      </c>
      <c r="AK254" s="263"/>
      <c r="AL254" s="263"/>
      <c r="AM254" s="233">
        <f t="shared" si="21"/>
        <v>0</v>
      </c>
      <c r="AN254" s="263"/>
      <c r="AO254" s="263"/>
    </row>
    <row r="255" spans="1:41" s="39" customFormat="1" ht="12.95" customHeight="1">
      <c r="A255" s="206">
        <v>260</v>
      </c>
      <c r="B255" s="206"/>
      <c r="C255" s="188"/>
      <c r="D255" s="245"/>
      <c r="E255" s="246"/>
      <c r="F255" s="245"/>
      <c r="G255" s="246"/>
      <c r="H255" s="208"/>
      <c r="I255" s="245"/>
      <c r="J255" s="213" t="str">
        <f>IF($C255="","",INDEX(POA_GC_2025!$O:$O,MATCH($C255,POA_GC_2025!$A:$A,0)))</f>
        <v/>
      </c>
      <c r="K255" s="214" t="str">
        <f>IF($C255="","",INDEX(POA_GC_2025!$V:$V,MATCH($C255,POA_GC_2025!A:A,0)))</f>
        <v/>
      </c>
      <c r="L255" s="214" t="str">
        <f>IF($C255="","",INDEX(POA_GC_2025!W:W,MATCH($C255,POA_GC_2025!$A:$A,0)))</f>
        <v/>
      </c>
      <c r="M255" s="215" t="str">
        <f>IF($C255="","",INDEX(POA_GC_2025!C:C,MATCH($C255,POA_GC_2025!$A:$A,0)))</f>
        <v/>
      </c>
      <c r="N255" s="215" t="str">
        <f>IF($C255="","",INDEX(POA_GC_2025!$D:$D,MATCH($C255,POA_GC_2025!$A:$A,0)))</f>
        <v/>
      </c>
      <c r="O255" s="215" t="str">
        <f>IF($C255="","",INDEX(POA_GC_2025!$E:$E,MATCH($C255,POA_GC_2025!$A:$A,0)))</f>
        <v/>
      </c>
      <c r="P255" s="215" t="str">
        <f>IF($C255="","",INDEX(POA_GC_2025!$F:$F,MATCH($C255,POA_GC_2025!$A:$A,0)))</f>
        <v/>
      </c>
      <c r="Q255" s="215" t="str">
        <f>IF($C255="","",INDEX(POA_GC_2025!$G:$G,MATCH($C255,POA_GC_2025!$A:$A,0)))</f>
        <v/>
      </c>
      <c r="R255" s="215" t="str">
        <f t="shared" ref="R255:R318" si="22">+IF($L255="","",$L255)</f>
        <v/>
      </c>
      <c r="S255" s="215" t="str">
        <f>IF($C255="","",INDEX(POA_GC_2025!$H:$H,MATCH($C255,POA_GC_2025!$A:$A,0)))</f>
        <v/>
      </c>
      <c r="T255" s="215" t="str">
        <f>IF($C255="","",INDEX(POA_GC_2025!$I:$I,MATCH($C255,POA_GC_2025!$A:$A,0)))</f>
        <v/>
      </c>
      <c r="U255" s="215" t="str">
        <f>IF($C255="","",INDEX(POA_GC_2025!$J:$J,MATCH($C255,POA_GC_2025!$A:$A,0)))</f>
        <v/>
      </c>
      <c r="V255" s="215" t="str">
        <f>IF($C255="","",INDEX(POA_GC_2025!$K:$K,MATCH($C255,POA_GC_2025!$A:$A,0)))</f>
        <v/>
      </c>
      <c r="W255" s="215" t="str">
        <f>IF($C255="","",INDEX(POA_GC_2025!$L:$L,MATCH($C255,POA_GC_2025!$A:$A,0)))</f>
        <v/>
      </c>
      <c r="X255" s="223" t="str">
        <f>IF($C255="","",INDEX(POA_GC_2025!$AA:$AA,MATCH($C255,POA_GC_2025!$A:$A,0)))</f>
        <v/>
      </c>
      <c r="Y255" s="223" t="str">
        <f>IF($C255="","",INDEX(POA_GC_2025!$BD:$BD,MATCH($C255,POA_GC_2025!$A:$A,0)))</f>
        <v/>
      </c>
      <c r="Z255" s="226"/>
      <c r="AA255" s="226"/>
      <c r="AB255" s="227">
        <f t="shared" si="20"/>
        <v>0</v>
      </c>
      <c r="AC255" s="226"/>
      <c r="AD255" s="226"/>
      <c r="AE255" s="226"/>
      <c r="AF255" s="226"/>
      <c r="AG255" s="232" t="str">
        <f>IF($C255="","",INDEX(POA_GC_2025!$FF:$FF,MATCH($C255,POA_GC_2025!$A:$A,0)))</f>
        <v/>
      </c>
      <c r="AH255" s="213" t="str">
        <f>IF($C255="","",INDEX(POA_GC_2025!$Q:$Q,MATCH($C255,POA_GC_2025!$A:$A,0)))</f>
        <v/>
      </c>
      <c r="AI255" s="216"/>
      <c r="AJ255" s="213" t="str">
        <f>IF($C255="","",INDEX(POA_GC_2025!$B:$B,MATCH($C255,POA_GC_2025!$A:$A,0)))</f>
        <v/>
      </c>
      <c r="AK255" s="263"/>
      <c r="AL255" s="263"/>
      <c r="AM255" s="233">
        <f t="shared" si="21"/>
        <v>0</v>
      </c>
      <c r="AN255" s="263"/>
      <c r="AO255" s="263"/>
    </row>
    <row r="256" spans="1:41" s="39" customFormat="1" ht="12.95" customHeight="1">
      <c r="A256" s="206">
        <v>261</v>
      </c>
      <c r="B256" s="206"/>
      <c r="C256" s="188"/>
      <c r="D256" s="245"/>
      <c r="E256" s="246"/>
      <c r="F256" s="245"/>
      <c r="G256" s="246"/>
      <c r="H256" s="208"/>
      <c r="I256" s="245"/>
      <c r="J256" s="213" t="str">
        <f>IF($C256="","",INDEX(POA_GC_2025!$O:$O,MATCH($C256,POA_GC_2025!$A:$A,0)))</f>
        <v/>
      </c>
      <c r="K256" s="214" t="str">
        <f>IF($C256="","",INDEX(POA_GC_2025!$V:$V,MATCH($C256,POA_GC_2025!A:A,0)))</f>
        <v/>
      </c>
      <c r="L256" s="214" t="str">
        <f>IF($C256="","",INDEX(POA_GC_2025!W:W,MATCH($C256,POA_GC_2025!$A:$A,0)))</f>
        <v/>
      </c>
      <c r="M256" s="215" t="str">
        <f>IF($C256="","",INDEX(POA_GC_2025!C:C,MATCH($C256,POA_GC_2025!$A:$A,0)))</f>
        <v/>
      </c>
      <c r="N256" s="215" t="str">
        <f>IF($C256="","",INDEX(POA_GC_2025!$D:$D,MATCH($C256,POA_GC_2025!$A:$A,0)))</f>
        <v/>
      </c>
      <c r="O256" s="215" t="str">
        <f>IF($C256="","",INDEX(POA_GC_2025!$E:$E,MATCH($C256,POA_GC_2025!$A:$A,0)))</f>
        <v/>
      </c>
      <c r="P256" s="215" t="str">
        <f>IF($C256="","",INDEX(POA_GC_2025!$F:$F,MATCH($C256,POA_GC_2025!$A:$A,0)))</f>
        <v/>
      </c>
      <c r="Q256" s="215" t="str">
        <f>IF($C256="","",INDEX(POA_GC_2025!$G:$G,MATCH($C256,POA_GC_2025!$A:$A,0)))</f>
        <v/>
      </c>
      <c r="R256" s="215" t="str">
        <f t="shared" si="22"/>
        <v/>
      </c>
      <c r="S256" s="215" t="str">
        <f>IF($C256="","",INDEX(POA_GC_2025!$H:$H,MATCH($C256,POA_GC_2025!$A:$A,0)))</f>
        <v/>
      </c>
      <c r="T256" s="215" t="str">
        <f>IF($C256="","",INDEX(POA_GC_2025!$I:$I,MATCH($C256,POA_GC_2025!$A:$A,0)))</f>
        <v/>
      </c>
      <c r="U256" s="215" t="str">
        <f>IF($C256="","",INDEX(POA_GC_2025!$J:$J,MATCH($C256,POA_GC_2025!$A:$A,0)))</f>
        <v/>
      </c>
      <c r="V256" s="215" t="str">
        <f>IF($C256="","",INDEX(POA_GC_2025!$K:$K,MATCH($C256,POA_GC_2025!$A:$A,0)))</f>
        <v/>
      </c>
      <c r="W256" s="215" t="str">
        <f>IF($C256="","",INDEX(POA_GC_2025!$L:$L,MATCH($C256,POA_GC_2025!$A:$A,0)))</f>
        <v/>
      </c>
      <c r="X256" s="223" t="str">
        <f>IF($C256="","",INDEX(POA_GC_2025!$AA:$AA,MATCH($C256,POA_GC_2025!$A:$A,0)))</f>
        <v/>
      </c>
      <c r="Y256" s="223" t="str">
        <f>IF($C256="","",INDEX(POA_GC_2025!$BD:$BD,MATCH($C256,POA_GC_2025!$A:$A,0)))</f>
        <v/>
      </c>
      <c r="Z256" s="226"/>
      <c r="AA256" s="226"/>
      <c r="AB256" s="227">
        <f t="shared" si="20"/>
        <v>0</v>
      </c>
      <c r="AC256" s="226"/>
      <c r="AD256" s="226"/>
      <c r="AE256" s="226"/>
      <c r="AF256" s="226"/>
      <c r="AG256" s="232" t="str">
        <f>IF($C256="","",INDEX(POA_GC_2025!$FF:$FF,MATCH($C256,POA_GC_2025!$A:$A,0)))</f>
        <v/>
      </c>
      <c r="AH256" s="213" t="str">
        <f>IF($C256="","",INDEX(POA_GC_2025!$Q:$Q,MATCH($C256,POA_GC_2025!$A:$A,0)))</f>
        <v/>
      </c>
      <c r="AI256" s="216"/>
      <c r="AJ256" s="213" t="str">
        <f>IF($C256="","",INDEX(POA_GC_2025!$B:$B,MATCH($C256,POA_GC_2025!$A:$A,0)))</f>
        <v/>
      </c>
      <c r="AK256" s="263"/>
      <c r="AL256" s="263"/>
      <c r="AM256" s="233">
        <f t="shared" si="21"/>
        <v>0</v>
      </c>
      <c r="AN256" s="263"/>
      <c r="AO256" s="263"/>
    </row>
    <row r="257" spans="1:41" s="39" customFormat="1" ht="12.95" customHeight="1">
      <c r="A257" s="206">
        <v>262</v>
      </c>
      <c r="B257" s="206"/>
      <c r="C257" s="188"/>
      <c r="D257" s="245"/>
      <c r="E257" s="246"/>
      <c r="F257" s="245"/>
      <c r="G257" s="246"/>
      <c r="H257" s="208"/>
      <c r="I257" s="245"/>
      <c r="J257" s="213" t="str">
        <f>IF($C257="","",INDEX(POA_GC_2025!$O:$O,MATCH($C257,POA_GC_2025!$A:$A,0)))</f>
        <v/>
      </c>
      <c r="K257" s="214" t="str">
        <f>IF($C257="","",INDEX(POA_GC_2025!$V:$V,MATCH($C257,POA_GC_2025!A:A,0)))</f>
        <v/>
      </c>
      <c r="L257" s="214" t="str">
        <f>IF($C257="","",INDEX(POA_GC_2025!W:W,MATCH($C257,POA_GC_2025!$A:$A,0)))</f>
        <v/>
      </c>
      <c r="M257" s="215" t="str">
        <f>IF($C257="","",INDEX(POA_GC_2025!C:C,MATCH($C257,POA_GC_2025!$A:$A,0)))</f>
        <v/>
      </c>
      <c r="N257" s="215" t="str">
        <f>IF($C257="","",INDEX(POA_GC_2025!$D:$D,MATCH($C257,POA_GC_2025!$A:$A,0)))</f>
        <v/>
      </c>
      <c r="O257" s="215" t="str">
        <f>IF($C257="","",INDEX(POA_GC_2025!$E:$E,MATCH($C257,POA_GC_2025!$A:$A,0)))</f>
        <v/>
      </c>
      <c r="P257" s="215" t="str">
        <f>IF($C257="","",INDEX(POA_GC_2025!$F:$F,MATCH($C257,POA_GC_2025!$A:$A,0)))</f>
        <v/>
      </c>
      <c r="Q257" s="215" t="str">
        <f>IF($C257="","",INDEX(POA_GC_2025!$G:$G,MATCH($C257,POA_GC_2025!$A:$A,0)))</f>
        <v/>
      </c>
      <c r="R257" s="215" t="str">
        <f t="shared" si="22"/>
        <v/>
      </c>
      <c r="S257" s="215" t="str">
        <f>IF($C257="","",INDEX(POA_GC_2025!$H:$H,MATCH($C257,POA_GC_2025!$A:$A,0)))</f>
        <v/>
      </c>
      <c r="T257" s="215" t="str">
        <f>IF($C257="","",INDEX(POA_GC_2025!$I:$I,MATCH($C257,POA_GC_2025!$A:$A,0)))</f>
        <v/>
      </c>
      <c r="U257" s="215" t="str">
        <f>IF($C257="","",INDEX(POA_GC_2025!$J:$J,MATCH($C257,POA_GC_2025!$A:$A,0)))</f>
        <v/>
      </c>
      <c r="V257" s="215" t="str">
        <f>IF($C257="","",INDEX(POA_GC_2025!$K:$K,MATCH($C257,POA_GC_2025!$A:$A,0)))</f>
        <v/>
      </c>
      <c r="W257" s="215" t="str">
        <f>IF($C257="","",INDEX(POA_GC_2025!$L:$L,MATCH($C257,POA_GC_2025!$A:$A,0)))</f>
        <v/>
      </c>
      <c r="X257" s="223" t="str">
        <f>IF($C257="","",INDEX(POA_GC_2025!$AA:$AA,MATCH($C257,POA_GC_2025!$A:$A,0)))</f>
        <v/>
      </c>
      <c r="Y257" s="223" t="str">
        <f>IF($C257="","",INDEX(POA_GC_2025!$BD:$BD,MATCH($C257,POA_GC_2025!$A:$A,0)))</f>
        <v/>
      </c>
      <c r="Z257" s="226"/>
      <c r="AA257" s="226"/>
      <c r="AB257" s="227">
        <f t="shared" si="20"/>
        <v>0</v>
      </c>
      <c r="AC257" s="226"/>
      <c r="AD257" s="226"/>
      <c r="AE257" s="226"/>
      <c r="AF257" s="226"/>
      <c r="AG257" s="232" t="str">
        <f>IF($C257="","",INDEX(POA_GC_2025!$FF:$FF,MATCH($C257,POA_GC_2025!$A:$A,0)))</f>
        <v/>
      </c>
      <c r="AH257" s="213" t="str">
        <f>IF($C257="","",INDEX(POA_GC_2025!$Q:$Q,MATCH($C257,POA_GC_2025!$A:$A,0)))</f>
        <v/>
      </c>
      <c r="AI257" s="216"/>
      <c r="AJ257" s="213" t="str">
        <f>IF($C257="","",INDEX(POA_GC_2025!$B:$B,MATCH($C257,POA_GC_2025!$A:$A,0)))</f>
        <v/>
      </c>
      <c r="AK257" s="263"/>
      <c r="AL257" s="263"/>
      <c r="AM257" s="233">
        <f t="shared" si="21"/>
        <v>0</v>
      </c>
      <c r="AN257" s="263"/>
      <c r="AO257" s="263"/>
    </row>
    <row r="258" spans="1:41" s="39" customFormat="1" ht="12.95" customHeight="1">
      <c r="A258" s="206">
        <v>263</v>
      </c>
      <c r="B258" s="206"/>
      <c r="C258" s="188"/>
      <c r="D258" s="245"/>
      <c r="E258" s="246"/>
      <c r="F258" s="245"/>
      <c r="G258" s="246"/>
      <c r="H258" s="208"/>
      <c r="I258" s="245"/>
      <c r="J258" s="213" t="str">
        <f>IF($C258="","",INDEX(POA_GC_2025!$O:$O,MATCH($C258,POA_GC_2025!$A:$A,0)))</f>
        <v/>
      </c>
      <c r="K258" s="214" t="str">
        <f>IF($C258="","",INDEX(POA_GC_2025!$V:$V,MATCH($C258,POA_GC_2025!A:A,0)))</f>
        <v/>
      </c>
      <c r="L258" s="214" t="str">
        <f>IF($C258="","",INDEX(POA_GC_2025!W:W,MATCH($C258,POA_GC_2025!$A:$A,0)))</f>
        <v/>
      </c>
      <c r="M258" s="215" t="str">
        <f>IF($C258="","",INDEX(POA_GC_2025!C:C,MATCH($C258,POA_GC_2025!$A:$A,0)))</f>
        <v/>
      </c>
      <c r="N258" s="215" t="str">
        <f>IF($C258="","",INDEX(POA_GC_2025!$D:$D,MATCH($C258,POA_GC_2025!$A:$A,0)))</f>
        <v/>
      </c>
      <c r="O258" s="215" t="str">
        <f>IF($C258="","",INDEX(POA_GC_2025!$E:$E,MATCH($C258,POA_GC_2025!$A:$A,0)))</f>
        <v/>
      </c>
      <c r="P258" s="215" t="str">
        <f>IF($C258="","",INDEX(POA_GC_2025!$F:$F,MATCH($C258,POA_GC_2025!$A:$A,0)))</f>
        <v/>
      </c>
      <c r="Q258" s="215" t="str">
        <f>IF($C258="","",INDEX(POA_GC_2025!$G:$G,MATCH($C258,POA_GC_2025!$A:$A,0)))</f>
        <v/>
      </c>
      <c r="R258" s="215" t="str">
        <f t="shared" si="22"/>
        <v/>
      </c>
      <c r="S258" s="215" t="str">
        <f>IF($C258="","",INDEX(POA_GC_2025!$H:$H,MATCH($C258,POA_GC_2025!$A:$A,0)))</f>
        <v/>
      </c>
      <c r="T258" s="215" t="str">
        <f>IF($C258="","",INDEX(POA_GC_2025!$I:$I,MATCH($C258,POA_GC_2025!$A:$A,0)))</f>
        <v/>
      </c>
      <c r="U258" s="215" t="str">
        <f>IF($C258="","",INDEX(POA_GC_2025!$J:$J,MATCH($C258,POA_GC_2025!$A:$A,0)))</f>
        <v/>
      </c>
      <c r="V258" s="215" t="str">
        <f>IF($C258="","",INDEX(POA_GC_2025!$K:$K,MATCH($C258,POA_GC_2025!$A:$A,0)))</f>
        <v/>
      </c>
      <c r="W258" s="215" t="str">
        <f>IF($C258="","",INDEX(POA_GC_2025!$L:$L,MATCH($C258,POA_GC_2025!$A:$A,0)))</f>
        <v/>
      </c>
      <c r="X258" s="223" t="str">
        <f>IF($C258="","",INDEX(POA_GC_2025!$AA:$AA,MATCH($C258,POA_GC_2025!$A:$A,0)))</f>
        <v/>
      </c>
      <c r="Y258" s="223" t="str">
        <f>IF($C258="","",INDEX(POA_GC_2025!$BD:$BD,MATCH($C258,POA_GC_2025!$A:$A,0)))</f>
        <v/>
      </c>
      <c r="Z258" s="226"/>
      <c r="AA258" s="226"/>
      <c r="AB258" s="227">
        <f t="shared" si="20"/>
        <v>0</v>
      </c>
      <c r="AC258" s="226"/>
      <c r="AD258" s="226"/>
      <c r="AE258" s="226"/>
      <c r="AF258" s="226"/>
      <c r="AG258" s="232" t="str">
        <f>IF($C258="","",INDEX(POA_GC_2025!$FF:$FF,MATCH($C258,POA_GC_2025!$A:$A,0)))</f>
        <v/>
      </c>
      <c r="AH258" s="213" t="str">
        <f>IF($C258="","",INDEX(POA_GC_2025!$Q:$Q,MATCH($C258,POA_GC_2025!$A:$A,0)))</f>
        <v/>
      </c>
      <c r="AI258" s="216"/>
      <c r="AJ258" s="213" t="str">
        <f>IF($C258="","",INDEX(POA_GC_2025!$B:$B,MATCH($C258,POA_GC_2025!$A:$A,0)))</f>
        <v/>
      </c>
      <c r="AK258" s="263"/>
      <c r="AL258" s="263"/>
      <c r="AM258" s="233">
        <f t="shared" si="21"/>
        <v>0</v>
      </c>
      <c r="AN258" s="263"/>
      <c r="AO258" s="263"/>
    </row>
    <row r="259" spans="1:41" s="39" customFormat="1" ht="12.95" customHeight="1">
      <c r="A259" s="206">
        <v>264</v>
      </c>
      <c r="B259" s="206"/>
      <c r="C259" s="188"/>
      <c r="D259" s="245"/>
      <c r="E259" s="246"/>
      <c r="F259" s="245"/>
      <c r="G259" s="246"/>
      <c r="H259" s="208"/>
      <c r="I259" s="245"/>
      <c r="J259" s="213" t="str">
        <f>IF($C259="","",INDEX(POA_GC_2025!$O:$O,MATCH($C259,POA_GC_2025!$A:$A,0)))</f>
        <v/>
      </c>
      <c r="K259" s="214" t="str">
        <f>IF($C259="","",INDEX(POA_GC_2025!$V:$V,MATCH($C259,POA_GC_2025!A:A,0)))</f>
        <v/>
      </c>
      <c r="L259" s="214" t="str">
        <f>IF($C259="","",INDEX(POA_GC_2025!W:W,MATCH($C259,POA_GC_2025!$A:$A,0)))</f>
        <v/>
      </c>
      <c r="M259" s="215" t="str">
        <f>IF($C259="","",INDEX(POA_GC_2025!C:C,MATCH($C259,POA_GC_2025!$A:$A,0)))</f>
        <v/>
      </c>
      <c r="N259" s="215" t="str">
        <f>IF($C259="","",INDEX(POA_GC_2025!$D:$D,MATCH($C259,POA_GC_2025!$A:$A,0)))</f>
        <v/>
      </c>
      <c r="O259" s="215" t="str">
        <f>IF($C259="","",INDEX(POA_GC_2025!$E:$E,MATCH($C259,POA_GC_2025!$A:$A,0)))</f>
        <v/>
      </c>
      <c r="P259" s="215" t="str">
        <f>IF($C259="","",INDEX(POA_GC_2025!$F:$F,MATCH($C259,POA_GC_2025!$A:$A,0)))</f>
        <v/>
      </c>
      <c r="Q259" s="215" t="str">
        <f>IF($C259="","",INDEX(POA_GC_2025!$G:$G,MATCH($C259,POA_GC_2025!$A:$A,0)))</f>
        <v/>
      </c>
      <c r="R259" s="215" t="str">
        <f t="shared" si="22"/>
        <v/>
      </c>
      <c r="S259" s="215" t="str">
        <f>IF($C259="","",INDEX(POA_GC_2025!$H:$H,MATCH($C259,POA_GC_2025!$A:$A,0)))</f>
        <v/>
      </c>
      <c r="T259" s="215" t="str">
        <f>IF($C259="","",INDEX(POA_GC_2025!$I:$I,MATCH($C259,POA_GC_2025!$A:$A,0)))</f>
        <v/>
      </c>
      <c r="U259" s="215" t="str">
        <f>IF($C259="","",INDEX(POA_GC_2025!$J:$J,MATCH($C259,POA_GC_2025!$A:$A,0)))</f>
        <v/>
      </c>
      <c r="V259" s="215" t="str">
        <f>IF($C259="","",INDEX(POA_GC_2025!$K:$K,MATCH($C259,POA_GC_2025!$A:$A,0)))</f>
        <v/>
      </c>
      <c r="W259" s="215" t="str">
        <f>IF($C259="","",INDEX(POA_GC_2025!$L:$L,MATCH($C259,POA_GC_2025!$A:$A,0)))</f>
        <v/>
      </c>
      <c r="X259" s="223" t="str">
        <f>IF($C259="","",INDEX(POA_GC_2025!$AA:$AA,MATCH($C259,POA_GC_2025!$A:$A,0)))</f>
        <v/>
      </c>
      <c r="Y259" s="223" t="str">
        <f>IF($C259="","",INDEX(POA_GC_2025!$BD:$BD,MATCH($C259,POA_GC_2025!$A:$A,0)))</f>
        <v/>
      </c>
      <c r="Z259" s="226"/>
      <c r="AA259" s="226"/>
      <c r="AB259" s="227">
        <f t="shared" si="20"/>
        <v>0</v>
      </c>
      <c r="AC259" s="226"/>
      <c r="AD259" s="226"/>
      <c r="AE259" s="226"/>
      <c r="AF259" s="226"/>
      <c r="AG259" s="232" t="str">
        <f>IF($C259="","",INDEX(POA_GC_2025!$FF:$FF,MATCH($C259,POA_GC_2025!$A:$A,0)))</f>
        <v/>
      </c>
      <c r="AH259" s="213" t="str">
        <f>IF($C259="","",INDEX(POA_GC_2025!$Q:$Q,MATCH($C259,POA_GC_2025!$A:$A,0)))</f>
        <v/>
      </c>
      <c r="AI259" s="216"/>
      <c r="AJ259" s="213" t="str">
        <f>IF($C259="","",INDEX(POA_GC_2025!$B:$B,MATCH($C259,POA_GC_2025!$A:$A,0)))</f>
        <v/>
      </c>
      <c r="AK259" s="263"/>
      <c r="AL259" s="263"/>
      <c r="AM259" s="233">
        <f t="shared" si="21"/>
        <v>0</v>
      </c>
      <c r="AN259" s="263"/>
      <c r="AO259" s="263"/>
    </row>
    <row r="260" spans="1:41" s="39" customFormat="1" ht="12.95" customHeight="1">
      <c r="A260" s="206">
        <v>265</v>
      </c>
      <c r="B260" s="206"/>
      <c r="C260" s="188"/>
      <c r="D260" s="245"/>
      <c r="E260" s="246"/>
      <c r="F260" s="245"/>
      <c r="G260" s="246"/>
      <c r="H260" s="208"/>
      <c r="I260" s="245"/>
      <c r="J260" s="213" t="str">
        <f>IF($C260="","",INDEX(POA_GC_2025!$O:$O,MATCH($C260,POA_GC_2025!$A:$A,0)))</f>
        <v/>
      </c>
      <c r="K260" s="214" t="str">
        <f>IF($C260="","",INDEX(POA_GC_2025!$V:$V,MATCH($C260,POA_GC_2025!A:A,0)))</f>
        <v/>
      </c>
      <c r="L260" s="214" t="str">
        <f>IF($C260="","",INDEX(POA_GC_2025!W:W,MATCH($C260,POA_GC_2025!$A:$A,0)))</f>
        <v/>
      </c>
      <c r="M260" s="215" t="str">
        <f>IF($C260="","",INDEX(POA_GC_2025!C:C,MATCH($C260,POA_GC_2025!$A:$A,0)))</f>
        <v/>
      </c>
      <c r="N260" s="215" t="str">
        <f>IF($C260="","",INDEX(POA_GC_2025!$D:$D,MATCH($C260,POA_GC_2025!$A:$A,0)))</f>
        <v/>
      </c>
      <c r="O260" s="215" t="str">
        <f>IF($C260="","",INDEX(POA_GC_2025!$E:$E,MATCH($C260,POA_GC_2025!$A:$A,0)))</f>
        <v/>
      </c>
      <c r="P260" s="215" t="str">
        <f>IF($C260="","",INDEX(POA_GC_2025!$F:$F,MATCH($C260,POA_GC_2025!$A:$A,0)))</f>
        <v/>
      </c>
      <c r="Q260" s="215" t="str">
        <f>IF($C260="","",INDEX(POA_GC_2025!$G:$G,MATCH($C260,POA_GC_2025!$A:$A,0)))</f>
        <v/>
      </c>
      <c r="R260" s="215" t="str">
        <f t="shared" si="22"/>
        <v/>
      </c>
      <c r="S260" s="215" t="str">
        <f>IF($C260="","",INDEX(POA_GC_2025!$H:$H,MATCH($C260,POA_GC_2025!$A:$A,0)))</f>
        <v/>
      </c>
      <c r="T260" s="215" t="str">
        <f>IF($C260="","",INDEX(POA_GC_2025!$I:$I,MATCH($C260,POA_GC_2025!$A:$A,0)))</f>
        <v/>
      </c>
      <c r="U260" s="215" t="str">
        <f>IF($C260="","",INDEX(POA_GC_2025!$J:$J,MATCH($C260,POA_GC_2025!$A:$A,0)))</f>
        <v/>
      </c>
      <c r="V260" s="215" t="str">
        <f>IF($C260="","",INDEX(POA_GC_2025!$K:$K,MATCH($C260,POA_GC_2025!$A:$A,0)))</f>
        <v/>
      </c>
      <c r="W260" s="215" t="str">
        <f>IF($C260="","",INDEX(POA_GC_2025!$L:$L,MATCH($C260,POA_GC_2025!$A:$A,0)))</f>
        <v/>
      </c>
      <c r="X260" s="223" t="str">
        <f>IF($C260="","",INDEX(POA_GC_2025!$AA:$AA,MATCH($C260,POA_GC_2025!$A:$A,0)))</f>
        <v/>
      </c>
      <c r="Y260" s="223" t="str">
        <f>IF($C260="","",INDEX(POA_GC_2025!$BD:$BD,MATCH($C260,POA_GC_2025!$A:$A,0)))</f>
        <v/>
      </c>
      <c r="Z260" s="226"/>
      <c r="AA260" s="226"/>
      <c r="AB260" s="227">
        <f t="shared" si="20"/>
        <v>0</v>
      </c>
      <c r="AC260" s="226"/>
      <c r="AD260" s="226"/>
      <c r="AE260" s="226"/>
      <c r="AF260" s="226"/>
      <c r="AG260" s="232" t="str">
        <f>IF($C260="","",INDEX(POA_GC_2025!$FF:$FF,MATCH($C260,POA_GC_2025!$A:$A,0)))</f>
        <v/>
      </c>
      <c r="AH260" s="213" t="str">
        <f>IF($C260="","",INDEX(POA_GC_2025!$Q:$Q,MATCH($C260,POA_GC_2025!$A:$A,0)))</f>
        <v/>
      </c>
      <c r="AI260" s="216"/>
      <c r="AJ260" s="213" t="str">
        <f>IF($C260="","",INDEX(POA_GC_2025!$B:$B,MATCH($C260,POA_GC_2025!$A:$A,0)))</f>
        <v/>
      </c>
      <c r="AK260" s="263"/>
      <c r="AL260" s="263"/>
      <c r="AM260" s="233">
        <f t="shared" si="21"/>
        <v>0</v>
      </c>
      <c r="AN260" s="263"/>
      <c r="AO260" s="263"/>
    </row>
    <row r="261" spans="1:41" s="39" customFormat="1" ht="12.95" customHeight="1">
      <c r="A261" s="206">
        <v>266</v>
      </c>
      <c r="B261" s="206"/>
      <c r="C261" s="188"/>
      <c r="D261" s="245"/>
      <c r="E261" s="246"/>
      <c r="F261" s="245"/>
      <c r="G261" s="246"/>
      <c r="H261" s="208"/>
      <c r="I261" s="245"/>
      <c r="J261" s="213" t="str">
        <f>IF($C261="","",INDEX(POA_GC_2025!$O:$O,MATCH($C261,POA_GC_2025!$A:$A,0)))</f>
        <v/>
      </c>
      <c r="K261" s="214" t="str">
        <f>IF($C261="","",INDEX(POA_GC_2025!$V:$V,MATCH($C261,POA_GC_2025!A:A,0)))</f>
        <v/>
      </c>
      <c r="L261" s="214" t="str">
        <f>IF($C261="","",INDEX(POA_GC_2025!W:W,MATCH($C261,POA_GC_2025!$A:$A,0)))</f>
        <v/>
      </c>
      <c r="M261" s="215" t="str">
        <f>IF($C261="","",INDEX(POA_GC_2025!C:C,MATCH($C261,POA_GC_2025!$A:$A,0)))</f>
        <v/>
      </c>
      <c r="N261" s="215" t="str">
        <f>IF($C261="","",INDEX(POA_GC_2025!$D:$D,MATCH($C261,POA_GC_2025!$A:$A,0)))</f>
        <v/>
      </c>
      <c r="O261" s="215" t="str">
        <f>IF($C261="","",INDEX(POA_GC_2025!$E:$E,MATCH($C261,POA_GC_2025!$A:$A,0)))</f>
        <v/>
      </c>
      <c r="P261" s="215" t="str">
        <f>IF($C261="","",INDEX(POA_GC_2025!$F:$F,MATCH($C261,POA_GC_2025!$A:$A,0)))</f>
        <v/>
      </c>
      <c r="Q261" s="215" t="str">
        <f>IF($C261="","",INDEX(POA_GC_2025!$G:$G,MATCH($C261,POA_GC_2025!$A:$A,0)))</f>
        <v/>
      </c>
      <c r="R261" s="215" t="str">
        <f t="shared" si="22"/>
        <v/>
      </c>
      <c r="S261" s="215" t="str">
        <f>IF($C261="","",INDEX(POA_GC_2025!$H:$H,MATCH($C261,POA_GC_2025!$A:$A,0)))</f>
        <v/>
      </c>
      <c r="T261" s="215" t="str">
        <f>IF($C261="","",INDEX(POA_GC_2025!$I:$I,MATCH($C261,POA_GC_2025!$A:$A,0)))</f>
        <v/>
      </c>
      <c r="U261" s="215" t="str">
        <f>IF($C261="","",INDEX(POA_GC_2025!$J:$J,MATCH($C261,POA_GC_2025!$A:$A,0)))</f>
        <v/>
      </c>
      <c r="V261" s="215" t="str">
        <f>IF($C261="","",INDEX(POA_GC_2025!$K:$K,MATCH($C261,POA_GC_2025!$A:$A,0)))</f>
        <v/>
      </c>
      <c r="W261" s="215" t="str">
        <f>IF($C261="","",INDEX(POA_GC_2025!$L:$L,MATCH($C261,POA_GC_2025!$A:$A,0)))</f>
        <v/>
      </c>
      <c r="X261" s="223" t="str">
        <f>IF($C261="","",INDEX(POA_GC_2025!$AA:$AA,MATCH($C261,POA_GC_2025!$A:$A,0)))</f>
        <v/>
      </c>
      <c r="Y261" s="223" t="str">
        <f>IF($C261="","",INDEX(POA_GC_2025!$BD:$BD,MATCH($C261,POA_GC_2025!$A:$A,0)))</f>
        <v/>
      </c>
      <c r="Z261" s="226"/>
      <c r="AA261" s="226"/>
      <c r="AB261" s="227">
        <f t="shared" si="20"/>
        <v>0</v>
      </c>
      <c r="AC261" s="226"/>
      <c r="AD261" s="226"/>
      <c r="AE261" s="226"/>
      <c r="AF261" s="226"/>
      <c r="AG261" s="232" t="str">
        <f>IF($C261="","",INDEX(POA_GC_2025!$FF:$FF,MATCH($C261,POA_GC_2025!$A:$A,0)))</f>
        <v/>
      </c>
      <c r="AH261" s="213" t="str">
        <f>IF($C261="","",INDEX(POA_GC_2025!$Q:$Q,MATCH($C261,POA_GC_2025!$A:$A,0)))</f>
        <v/>
      </c>
      <c r="AI261" s="216"/>
      <c r="AJ261" s="213" t="str">
        <f>IF($C261="","",INDEX(POA_GC_2025!$B:$B,MATCH($C261,POA_GC_2025!$A:$A,0)))</f>
        <v/>
      </c>
      <c r="AK261" s="263"/>
      <c r="AL261" s="263"/>
      <c r="AM261" s="233">
        <f t="shared" si="21"/>
        <v>0</v>
      </c>
      <c r="AN261" s="263"/>
      <c r="AO261" s="263"/>
    </row>
    <row r="262" spans="1:41" s="39" customFormat="1" ht="12.95" customHeight="1">
      <c r="A262" s="206">
        <v>267</v>
      </c>
      <c r="B262" s="206"/>
      <c r="C262" s="188"/>
      <c r="D262" s="245"/>
      <c r="E262" s="246"/>
      <c r="F262" s="245"/>
      <c r="G262" s="246"/>
      <c r="H262" s="208"/>
      <c r="I262" s="245"/>
      <c r="J262" s="213" t="str">
        <f>IF($C262="","",INDEX(POA_GC_2025!$O:$O,MATCH($C262,POA_GC_2025!$A:$A,0)))</f>
        <v/>
      </c>
      <c r="K262" s="214" t="str">
        <f>IF($C262="","",INDEX(POA_GC_2025!$V:$V,MATCH($C262,POA_GC_2025!A:A,0)))</f>
        <v/>
      </c>
      <c r="L262" s="214" t="str">
        <f>IF($C262="","",INDEX(POA_GC_2025!W:W,MATCH($C262,POA_GC_2025!$A:$A,0)))</f>
        <v/>
      </c>
      <c r="M262" s="215" t="str">
        <f>IF($C262="","",INDEX(POA_GC_2025!C:C,MATCH($C262,POA_GC_2025!$A:$A,0)))</f>
        <v/>
      </c>
      <c r="N262" s="215" t="str">
        <f>IF($C262="","",INDEX(POA_GC_2025!$D:$D,MATCH($C262,POA_GC_2025!$A:$A,0)))</f>
        <v/>
      </c>
      <c r="O262" s="215" t="str">
        <f>IF($C262="","",INDEX(POA_GC_2025!$E:$E,MATCH($C262,POA_GC_2025!$A:$A,0)))</f>
        <v/>
      </c>
      <c r="P262" s="215" t="str">
        <f>IF($C262="","",INDEX(POA_GC_2025!$F:$F,MATCH($C262,POA_GC_2025!$A:$A,0)))</f>
        <v/>
      </c>
      <c r="Q262" s="215" t="str">
        <f>IF($C262="","",INDEX(POA_GC_2025!$G:$G,MATCH($C262,POA_GC_2025!$A:$A,0)))</f>
        <v/>
      </c>
      <c r="R262" s="215" t="str">
        <f t="shared" si="22"/>
        <v/>
      </c>
      <c r="S262" s="215" t="str">
        <f>IF($C262="","",INDEX(POA_GC_2025!$H:$H,MATCH($C262,POA_GC_2025!$A:$A,0)))</f>
        <v/>
      </c>
      <c r="T262" s="215" t="str">
        <f>IF($C262="","",INDEX(POA_GC_2025!$I:$I,MATCH($C262,POA_GC_2025!$A:$A,0)))</f>
        <v/>
      </c>
      <c r="U262" s="215" t="str">
        <f>IF($C262="","",INDEX(POA_GC_2025!$J:$J,MATCH($C262,POA_GC_2025!$A:$A,0)))</f>
        <v/>
      </c>
      <c r="V262" s="215" t="str">
        <f>IF($C262="","",INDEX(POA_GC_2025!$K:$K,MATCH($C262,POA_GC_2025!$A:$A,0)))</f>
        <v/>
      </c>
      <c r="W262" s="215" t="str">
        <f>IF($C262="","",INDEX(POA_GC_2025!$L:$L,MATCH($C262,POA_GC_2025!$A:$A,0)))</f>
        <v/>
      </c>
      <c r="X262" s="223" t="str">
        <f>IF($C262="","",INDEX(POA_GC_2025!$AA:$AA,MATCH($C262,POA_GC_2025!$A:$A,0)))</f>
        <v/>
      </c>
      <c r="Y262" s="223" t="str">
        <f>IF($C262="","",INDEX(POA_GC_2025!$BD:$BD,MATCH($C262,POA_GC_2025!$A:$A,0)))</f>
        <v/>
      </c>
      <c r="Z262" s="226"/>
      <c r="AA262" s="226"/>
      <c r="AB262" s="227">
        <f t="shared" si="20"/>
        <v>0</v>
      </c>
      <c r="AC262" s="226"/>
      <c r="AD262" s="226"/>
      <c r="AE262" s="226"/>
      <c r="AF262" s="226"/>
      <c r="AG262" s="232" t="str">
        <f>IF($C262="","",INDEX(POA_GC_2025!$FF:$FF,MATCH($C262,POA_GC_2025!$A:$A,0)))</f>
        <v/>
      </c>
      <c r="AH262" s="213" t="str">
        <f>IF($C262="","",INDEX(POA_GC_2025!$Q:$Q,MATCH($C262,POA_GC_2025!$A:$A,0)))</f>
        <v/>
      </c>
      <c r="AI262" s="216"/>
      <c r="AJ262" s="213" t="str">
        <f>IF($C262="","",INDEX(POA_GC_2025!$B:$B,MATCH($C262,POA_GC_2025!$A:$A,0)))</f>
        <v/>
      </c>
      <c r="AK262" s="263"/>
      <c r="AL262" s="263"/>
      <c r="AM262" s="233">
        <f t="shared" si="21"/>
        <v>0</v>
      </c>
      <c r="AN262" s="263"/>
      <c r="AO262" s="263"/>
    </row>
    <row r="263" spans="1:41" s="39" customFormat="1" ht="12.95" customHeight="1">
      <c r="A263" s="206">
        <v>268</v>
      </c>
      <c r="B263" s="206"/>
      <c r="C263" s="188"/>
      <c r="D263" s="245"/>
      <c r="E263" s="246"/>
      <c r="F263" s="245"/>
      <c r="G263" s="246"/>
      <c r="H263" s="208"/>
      <c r="I263" s="245"/>
      <c r="J263" s="213" t="str">
        <f>IF($C263="","",INDEX(POA_GC_2025!$O:$O,MATCH($C263,POA_GC_2025!$A:$A,0)))</f>
        <v/>
      </c>
      <c r="K263" s="214" t="str">
        <f>IF($C263="","",INDEX(POA_GC_2025!$V:$V,MATCH($C263,POA_GC_2025!A:A,0)))</f>
        <v/>
      </c>
      <c r="L263" s="214" t="str">
        <f>IF($C263="","",INDEX(POA_GC_2025!W:W,MATCH($C263,POA_GC_2025!$A:$A,0)))</f>
        <v/>
      </c>
      <c r="M263" s="215" t="str">
        <f>IF($C263="","",INDEX(POA_GC_2025!C:C,MATCH($C263,POA_GC_2025!$A:$A,0)))</f>
        <v/>
      </c>
      <c r="N263" s="215" t="str">
        <f>IF($C263="","",INDEX(POA_GC_2025!$D:$D,MATCH($C263,POA_GC_2025!$A:$A,0)))</f>
        <v/>
      </c>
      <c r="O263" s="215" t="str">
        <f>IF($C263="","",INDEX(POA_GC_2025!$E:$E,MATCH($C263,POA_GC_2025!$A:$A,0)))</f>
        <v/>
      </c>
      <c r="P263" s="215" t="str">
        <f>IF($C263="","",INDEX(POA_GC_2025!$F:$F,MATCH($C263,POA_GC_2025!$A:$A,0)))</f>
        <v/>
      </c>
      <c r="Q263" s="215" t="str">
        <f>IF($C263="","",INDEX(POA_GC_2025!$G:$G,MATCH($C263,POA_GC_2025!$A:$A,0)))</f>
        <v/>
      </c>
      <c r="R263" s="215" t="str">
        <f t="shared" si="22"/>
        <v/>
      </c>
      <c r="S263" s="215" t="str">
        <f>IF($C263="","",INDEX(POA_GC_2025!$H:$H,MATCH($C263,POA_GC_2025!$A:$A,0)))</f>
        <v/>
      </c>
      <c r="T263" s="215" t="str">
        <f>IF($C263="","",INDEX(POA_GC_2025!$I:$I,MATCH($C263,POA_GC_2025!$A:$A,0)))</f>
        <v/>
      </c>
      <c r="U263" s="215" t="str">
        <f>IF($C263="","",INDEX(POA_GC_2025!$J:$J,MATCH($C263,POA_GC_2025!$A:$A,0)))</f>
        <v/>
      </c>
      <c r="V263" s="215" t="str">
        <f>IF($C263="","",INDEX(POA_GC_2025!$K:$K,MATCH($C263,POA_GC_2025!$A:$A,0)))</f>
        <v/>
      </c>
      <c r="W263" s="215" t="str">
        <f>IF($C263="","",INDEX(POA_GC_2025!$L:$L,MATCH($C263,POA_GC_2025!$A:$A,0)))</f>
        <v/>
      </c>
      <c r="X263" s="223" t="str">
        <f>IF($C263="","",INDEX(POA_GC_2025!$AA:$AA,MATCH($C263,POA_GC_2025!$A:$A,0)))</f>
        <v/>
      </c>
      <c r="Y263" s="223" t="str">
        <f>IF($C263="","",INDEX(POA_GC_2025!$BD:$BD,MATCH($C263,POA_GC_2025!$A:$A,0)))</f>
        <v/>
      </c>
      <c r="Z263" s="226"/>
      <c r="AA263" s="226"/>
      <c r="AB263" s="227">
        <f t="shared" si="20"/>
        <v>0</v>
      </c>
      <c r="AC263" s="226"/>
      <c r="AD263" s="226"/>
      <c r="AE263" s="226"/>
      <c r="AF263" s="226"/>
      <c r="AG263" s="232" t="str">
        <f>IF($C263="","",INDEX(POA_GC_2025!$FF:$FF,MATCH($C263,POA_GC_2025!$A:$A,0)))</f>
        <v/>
      </c>
      <c r="AH263" s="213" t="str">
        <f>IF($C263="","",INDEX(POA_GC_2025!$Q:$Q,MATCH($C263,POA_GC_2025!$A:$A,0)))</f>
        <v/>
      </c>
      <c r="AI263" s="216"/>
      <c r="AJ263" s="213" t="str">
        <f>IF($C263="","",INDEX(POA_GC_2025!$B:$B,MATCH($C263,POA_GC_2025!$A:$A,0)))</f>
        <v/>
      </c>
      <c r="AK263" s="263"/>
      <c r="AL263" s="263"/>
      <c r="AM263" s="233">
        <f t="shared" si="21"/>
        <v>0</v>
      </c>
      <c r="AN263" s="263"/>
      <c r="AO263" s="263"/>
    </row>
    <row r="264" spans="1:41" s="39" customFormat="1" ht="12.95" customHeight="1">
      <c r="A264" s="206">
        <v>269</v>
      </c>
      <c r="B264" s="206"/>
      <c r="C264" s="188"/>
      <c r="D264" s="245"/>
      <c r="E264" s="246"/>
      <c r="F264" s="245"/>
      <c r="G264" s="246"/>
      <c r="H264" s="208"/>
      <c r="I264" s="245"/>
      <c r="J264" s="213" t="str">
        <f>IF($C264="","",INDEX(POA_GC_2025!$O:$O,MATCH($C264,POA_GC_2025!$A:$A,0)))</f>
        <v/>
      </c>
      <c r="K264" s="214" t="str">
        <f>IF($C264="","",INDEX(POA_GC_2025!$V:$V,MATCH($C264,POA_GC_2025!A:A,0)))</f>
        <v/>
      </c>
      <c r="L264" s="214" t="str">
        <f>IF($C264="","",INDEX(POA_GC_2025!W:W,MATCH($C264,POA_GC_2025!$A:$A,0)))</f>
        <v/>
      </c>
      <c r="M264" s="215" t="str">
        <f>IF($C264="","",INDEX(POA_GC_2025!C:C,MATCH($C264,POA_GC_2025!$A:$A,0)))</f>
        <v/>
      </c>
      <c r="N264" s="215" t="str">
        <f>IF($C264="","",INDEX(POA_GC_2025!$D:$D,MATCH($C264,POA_GC_2025!$A:$A,0)))</f>
        <v/>
      </c>
      <c r="O264" s="215" t="str">
        <f>IF($C264="","",INDEX(POA_GC_2025!$E:$E,MATCH($C264,POA_GC_2025!$A:$A,0)))</f>
        <v/>
      </c>
      <c r="P264" s="215" t="str">
        <f>IF($C264="","",INDEX(POA_GC_2025!$F:$F,MATCH($C264,POA_GC_2025!$A:$A,0)))</f>
        <v/>
      </c>
      <c r="Q264" s="215" t="str">
        <f>IF($C264="","",INDEX(POA_GC_2025!$G:$G,MATCH($C264,POA_GC_2025!$A:$A,0)))</f>
        <v/>
      </c>
      <c r="R264" s="215" t="str">
        <f t="shared" si="22"/>
        <v/>
      </c>
      <c r="S264" s="215" t="str">
        <f>IF($C264="","",INDEX(POA_GC_2025!$H:$H,MATCH($C264,POA_GC_2025!$A:$A,0)))</f>
        <v/>
      </c>
      <c r="T264" s="215" t="str">
        <f>IF($C264="","",INDEX(POA_GC_2025!$I:$I,MATCH($C264,POA_GC_2025!$A:$A,0)))</f>
        <v/>
      </c>
      <c r="U264" s="215" t="str">
        <f>IF($C264="","",INDEX(POA_GC_2025!$J:$J,MATCH($C264,POA_GC_2025!$A:$A,0)))</f>
        <v/>
      </c>
      <c r="V264" s="215" t="str">
        <f>IF($C264="","",INDEX(POA_GC_2025!$K:$K,MATCH($C264,POA_GC_2025!$A:$A,0)))</f>
        <v/>
      </c>
      <c r="W264" s="215" t="str">
        <f>IF($C264="","",INDEX(POA_GC_2025!$L:$L,MATCH($C264,POA_GC_2025!$A:$A,0)))</f>
        <v/>
      </c>
      <c r="X264" s="223" t="str">
        <f>IF($C264="","",INDEX(POA_GC_2025!$AA:$AA,MATCH($C264,POA_GC_2025!$A:$A,0)))</f>
        <v/>
      </c>
      <c r="Y264" s="223" t="str">
        <f>IF($C264="","",INDEX(POA_GC_2025!$BD:$BD,MATCH($C264,POA_GC_2025!$A:$A,0)))</f>
        <v/>
      </c>
      <c r="Z264" s="226"/>
      <c r="AA264" s="226"/>
      <c r="AB264" s="227">
        <f t="shared" si="20"/>
        <v>0</v>
      </c>
      <c r="AC264" s="226"/>
      <c r="AD264" s="226"/>
      <c r="AE264" s="226"/>
      <c r="AF264" s="226"/>
      <c r="AG264" s="232" t="str">
        <f>IF($C264="","",INDEX(POA_GC_2025!$FF:$FF,MATCH($C264,POA_GC_2025!$A:$A,0)))</f>
        <v/>
      </c>
      <c r="AH264" s="213" t="str">
        <f>IF($C264="","",INDEX(POA_GC_2025!$Q:$Q,MATCH($C264,POA_GC_2025!$A:$A,0)))</f>
        <v/>
      </c>
      <c r="AI264" s="216"/>
      <c r="AJ264" s="213" t="str">
        <f>IF($C264="","",INDEX(POA_GC_2025!$B:$B,MATCH($C264,POA_GC_2025!$A:$A,0)))</f>
        <v/>
      </c>
      <c r="AK264" s="263"/>
      <c r="AL264" s="263"/>
      <c r="AM264" s="233">
        <f t="shared" si="21"/>
        <v>0</v>
      </c>
      <c r="AN264" s="263"/>
      <c r="AO264" s="263"/>
    </row>
    <row r="265" spans="1:41" s="39" customFormat="1" ht="12.95" customHeight="1">
      <c r="A265" s="206">
        <v>270</v>
      </c>
      <c r="B265" s="206"/>
      <c r="C265" s="188"/>
      <c r="D265" s="245"/>
      <c r="E265" s="246"/>
      <c r="F265" s="245"/>
      <c r="G265" s="246"/>
      <c r="H265" s="208"/>
      <c r="I265" s="245"/>
      <c r="J265" s="213" t="str">
        <f>IF($C265="","",INDEX(POA_GC_2025!$O:$O,MATCH($C265,POA_GC_2025!$A:$A,0)))</f>
        <v/>
      </c>
      <c r="K265" s="214" t="str">
        <f>IF($C265="","",INDEX(POA_GC_2025!$V:$V,MATCH($C265,POA_GC_2025!A:A,0)))</f>
        <v/>
      </c>
      <c r="L265" s="214" t="str">
        <f>IF($C265="","",INDEX(POA_GC_2025!W:W,MATCH($C265,POA_GC_2025!$A:$A,0)))</f>
        <v/>
      </c>
      <c r="M265" s="215" t="str">
        <f>IF($C265="","",INDEX(POA_GC_2025!C:C,MATCH($C265,POA_GC_2025!$A:$A,0)))</f>
        <v/>
      </c>
      <c r="N265" s="215" t="str">
        <f>IF($C265="","",INDEX(POA_GC_2025!$D:$D,MATCH($C265,POA_GC_2025!$A:$A,0)))</f>
        <v/>
      </c>
      <c r="O265" s="215" t="str">
        <f>IF($C265="","",INDEX(POA_GC_2025!$E:$E,MATCH($C265,POA_GC_2025!$A:$A,0)))</f>
        <v/>
      </c>
      <c r="P265" s="215" t="str">
        <f>IF($C265="","",INDEX(POA_GC_2025!$F:$F,MATCH($C265,POA_GC_2025!$A:$A,0)))</f>
        <v/>
      </c>
      <c r="Q265" s="215" t="str">
        <f>IF($C265="","",INDEX(POA_GC_2025!$G:$G,MATCH($C265,POA_GC_2025!$A:$A,0)))</f>
        <v/>
      </c>
      <c r="R265" s="215" t="str">
        <f t="shared" si="22"/>
        <v/>
      </c>
      <c r="S265" s="215" t="str">
        <f>IF($C265="","",INDEX(POA_GC_2025!$H:$H,MATCH($C265,POA_GC_2025!$A:$A,0)))</f>
        <v/>
      </c>
      <c r="T265" s="215" t="str">
        <f>IF($C265="","",INDEX(POA_GC_2025!$I:$I,MATCH($C265,POA_GC_2025!$A:$A,0)))</f>
        <v/>
      </c>
      <c r="U265" s="215" t="str">
        <f>IF($C265="","",INDEX(POA_GC_2025!$J:$J,MATCH($C265,POA_GC_2025!$A:$A,0)))</f>
        <v/>
      </c>
      <c r="V265" s="215" t="str">
        <f>IF($C265="","",INDEX(POA_GC_2025!$K:$K,MATCH($C265,POA_GC_2025!$A:$A,0)))</f>
        <v/>
      </c>
      <c r="W265" s="215" t="str">
        <f>IF($C265="","",INDEX(POA_GC_2025!$L:$L,MATCH($C265,POA_GC_2025!$A:$A,0)))</f>
        <v/>
      </c>
      <c r="X265" s="223" t="str">
        <f>IF($C265="","",INDEX(POA_GC_2025!$AA:$AA,MATCH($C265,POA_GC_2025!$A:$A,0)))</f>
        <v/>
      </c>
      <c r="Y265" s="223" t="str">
        <f>IF($C265="","",INDEX(POA_GC_2025!$BD:$BD,MATCH($C265,POA_GC_2025!$A:$A,0)))</f>
        <v/>
      </c>
      <c r="Z265" s="226"/>
      <c r="AA265" s="226"/>
      <c r="AB265" s="227">
        <f t="shared" si="20"/>
        <v>0</v>
      </c>
      <c r="AC265" s="226"/>
      <c r="AD265" s="226"/>
      <c r="AE265" s="226"/>
      <c r="AF265" s="226"/>
      <c r="AG265" s="232" t="str">
        <f>IF($C265="","",INDEX(POA_GC_2025!$FF:$FF,MATCH($C265,POA_GC_2025!$A:$A,0)))</f>
        <v/>
      </c>
      <c r="AH265" s="213" t="str">
        <f>IF($C265="","",INDEX(POA_GC_2025!$Q:$Q,MATCH($C265,POA_GC_2025!$A:$A,0)))</f>
        <v/>
      </c>
      <c r="AI265" s="216"/>
      <c r="AJ265" s="213" t="str">
        <f>IF($C265="","",INDEX(POA_GC_2025!$B:$B,MATCH($C265,POA_GC_2025!$A:$A,0)))</f>
        <v/>
      </c>
      <c r="AK265" s="263"/>
      <c r="AL265" s="263"/>
      <c r="AM265" s="233">
        <f t="shared" si="21"/>
        <v>0</v>
      </c>
      <c r="AN265" s="263"/>
      <c r="AO265" s="263"/>
    </row>
    <row r="266" spans="1:41" s="39" customFormat="1" ht="12.95" customHeight="1">
      <c r="A266" s="206">
        <v>271</v>
      </c>
      <c r="B266" s="206"/>
      <c r="C266" s="188"/>
      <c r="D266" s="245"/>
      <c r="E266" s="246"/>
      <c r="F266" s="245"/>
      <c r="G266" s="246"/>
      <c r="H266" s="208"/>
      <c r="I266" s="245"/>
      <c r="J266" s="213" t="str">
        <f>IF($C266="","",INDEX(POA_GC_2025!$O:$O,MATCH($C266,POA_GC_2025!$A:$A,0)))</f>
        <v/>
      </c>
      <c r="K266" s="214" t="str">
        <f>IF($C266="","",INDEX(POA_GC_2025!$V:$V,MATCH($C266,POA_GC_2025!A:A,0)))</f>
        <v/>
      </c>
      <c r="L266" s="214" t="str">
        <f>IF($C266="","",INDEX(POA_GC_2025!W:W,MATCH($C266,POA_GC_2025!$A:$A,0)))</f>
        <v/>
      </c>
      <c r="M266" s="215" t="str">
        <f>IF($C266="","",INDEX(POA_GC_2025!C:C,MATCH($C266,POA_GC_2025!$A:$A,0)))</f>
        <v/>
      </c>
      <c r="N266" s="215" t="str">
        <f>IF($C266="","",INDEX(POA_GC_2025!$D:$D,MATCH($C266,POA_GC_2025!$A:$A,0)))</f>
        <v/>
      </c>
      <c r="O266" s="215" t="str">
        <f>IF($C266="","",INDEX(POA_GC_2025!$E:$E,MATCH($C266,POA_GC_2025!$A:$A,0)))</f>
        <v/>
      </c>
      <c r="P266" s="215" t="str">
        <f>IF($C266="","",INDEX(POA_GC_2025!$F:$F,MATCH($C266,POA_GC_2025!$A:$A,0)))</f>
        <v/>
      </c>
      <c r="Q266" s="215" t="str">
        <f>IF($C266="","",INDEX(POA_GC_2025!$G:$G,MATCH($C266,POA_GC_2025!$A:$A,0)))</f>
        <v/>
      </c>
      <c r="R266" s="215" t="str">
        <f t="shared" si="22"/>
        <v/>
      </c>
      <c r="S266" s="215" t="str">
        <f>IF($C266="","",INDEX(POA_GC_2025!$H:$H,MATCH($C266,POA_GC_2025!$A:$A,0)))</f>
        <v/>
      </c>
      <c r="T266" s="215" t="str">
        <f>IF($C266="","",INDEX(POA_GC_2025!$I:$I,MATCH($C266,POA_GC_2025!$A:$A,0)))</f>
        <v/>
      </c>
      <c r="U266" s="215" t="str">
        <f>IF($C266="","",INDEX(POA_GC_2025!$J:$J,MATCH($C266,POA_GC_2025!$A:$A,0)))</f>
        <v/>
      </c>
      <c r="V266" s="215" t="str">
        <f>IF($C266="","",INDEX(POA_GC_2025!$K:$K,MATCH($C266,POA_GC_2025!$A:$A,0)))</f>
        <v/>
      </c>
      <c r="W266" s="215" t="str">
        <f>IF($C266="","",INDEX(POA_GC_2025!$L:$L,MATCH($C266,POA_GC_2025!$A:$A,0)))</f>
        <v/>
      </c>
      <c r="X266" s="223" t="str">
        <f>IF($C266="","",INDEX(POA_GC_2025!$AA:$AA,MATCH($C266,POA_GC_2025!$A:$A,0)))</f>
        <v/>
      </c>
      <c r="Y266" s="223" t="str">
        <f>IF($C266="","",INDEX(POA_GC_2025!$BD:$BD,MATCH($C266,POA_GC_2025!$A:$A,0)))</f>
        <v/>
      </c>
      <c r="Z266" s="226"/>
      <c r="AA266" s="226"/>
      <c r="AB266" s="227">
        <f t="shared" si="20"/>
        <v>0</v>
      </c>
      <c r="AC266" s="226"/>
      <c r="AD266" s="226"/>
      <c r="AE266" s="226"/>
      <c r="AF266" s="226"/>
      <c r="AG266" s="232" t="str">
        <f>IF($C266="","",INDEX(POA_GC_2025!$FF:$FF,MATCH($C266,POA_GC_2025!$A:$A,0)))</f>
        <v/>
      </c>
      <c r="AH266" s="213" t="str">
        <f>IF($C266="","",INDEX(POA_GC_2025!$Q:$Q,MATCH($C266,POA_GC_2025!$A:$A,0)))</f>
        <v/>
      </c>
      <c r="AI266" s="216"/>
      <c r="AJ266" s="213" t="str">
        <f>IF($C266="","",INDEX(POA_GC_2025!$B:$B,MATCH($C266,POA_GC_2025!$A:$A,0)))</f>
        <v/>
      </c>
      <c r="AK266" s="263"/>
      <c r="AL266" s="263"/>
      <c r="AM266" s="233">
        <f t="shared" si="21"/>
        <v>0</v>
      </c>
      <c r="AN266" s="263"/>
      <c r="AO266" s="263"/>
    </row>
    <row r="267" spans="1:41" s="39" customFormat="1" ht="12.95" customHeight="1">
      <c r="A267" s="206">
        <v>272</v>
      </c>
      <c r="B267" s="206"/>
      <c r="C267" s="188"/>
      <c r="D267" s="245"/>
      <c r="E267" s="246"/>
      <c r="F267" s="245"/>
      <c r="G267" s="246"/>
      <c r="H267" s="208"/>
      <c r="I267" s="245"/>
      <c r="J267" s="213" t="str">
        <f>IF($C267="","",INDEX(POA_GC_2025!$O:$O,MATCH($C267,POA_GC_2025!$A:$A,0)))</f>
        <v/>
      </c>
      <c r="K267" s="214" t="str">
        <f>IF($C267="","",INDEX(POA_GC_2025!$V:$V,MATCH($C267,POA_GC_2025!A:A,0)))</f>
        <v/>
      </c>
      <c r="L267" s="214" t="str">
        <f>IF($C267="","",INDEX(POA_GC_2025!W:W,MATCH($C267,POA_GC_2025!$A:$A,0)))</f>
        <v/>
      </c>
      <c r="M267" s="215" t="str">
        <f>IF($C267="","",INDEX(POA_GC_2025!C:C,MATCH($C267,POA_GC_2025!$A:$A,0)))</f>
        <v/>
      </c>
      <c r="N267" s="215" t="str">
        <f>IF($C267="","",INDEX(POA_GC_2025!$D:$D,MATCH($C267,POA_GC_2025!$A:$A,0)))</f>
        <v/>
      </c>
      <c r="O267" s="215" t="str">
        <f>IF($C267="","",INDEX(POA_GC_2025!$E:$E,MATCH($C267,POA_GC_2025!$A:$A,0)))</f>
        <v/>
      </c>
      <c r="P267" s="215" t="str">
        <f>IF($C267="","",INDEX(POA_GC_2025!$F:$F,MATCH($C267,POA_GC_2025!$A:$A,0)))</f>
        <v/>
      </c>
      <c r="Q267" s="215" t="str">
        <f>IF($C267="","",INDEX(POA_GC_2025!$G:$G,MATCH($C267,POA_GC_2025!$A:$A,0)))</f>
        <v/>
      </c>
      <c r="R267" s="215" t="str">
        <f t="shared" si="22"/>
        <v/>
      </c>
      <c r="S267" s="215" t="str">
        <f>IF($C267="","",INDEX(POA_GC_2025!$H:$H,MATCH($C267,POA_GC_2025!$A:$A,0)))</f>
        <v/>
      </c>
      <c r="T267" s="215" t="str">
        <f>IF($C267="","",INDEX(POA_GC_2025!$I:$I,MATCH($C267,POA_GC_2025!$A:$A,0)))</f>
        <v/>
      </c>
      <c r="U267" s="215" t="str">
        <f>IF($C267="","",INDEX(POA_GC_2025!$J:$J,MATCH($C267,POA_GC_2025!$A:$A,0)))</f>
        <v/>
      </c>
      <c r="V267" s="215" t="str">
        <f>IF($C267="","",INDEX(POA_GC_2025!$K:$K,MATCH($C267,POA_GC_2025!$A:$A,0)))</f>
        <v/>
      </c>
      <c r="W267" s="215" t="str">
        <f>IF($C267="","",INDEX(POA_GC_2025!$L:$L,MATCH($C267,POA_GC_2025!$A:$A,0)))</f>
        <v/>
      </c>
      <c r="X267" s="223" t="str">
        <f>IF($C267="","",INDEX(POA_GC_2025!$AA:$AA,MATCH($C267,POA_GC_2025!$A:$A,0)))</f>
        <v/>
      </c>
      <c r="Y267" s="223" t="str">
        <f>IF($C267="","",INDEX(POA_GC_2025!$BD:$BD,MATCH($C267,POA_GC_2025!$A:$A,0)))</f>
        <v/>
      </c>
      <c r="Z267" s="226"/>
      <c r="AA267" s="226"/>
      <c r="AB267" s="227">
        <f t="shared" si="20"/>
        <v>0</v>
      </c>
      <c r="AC267" s="226"/>
      <c r="AD267" s="226"/>
      <c r="AE267" s="226"/>
      <c r="AF267" s="226"/>
      <c r="AG267" s="232" t="str">
        <f>IF($C267="","",INDEX(POA_GC_2025!$FF:$FF,MATCH($C267,POA_GC_2025!$A:$A,0)))</f>
        <v/>
      </c>
      <c r="AH267" s="213" t="str">
        <f>IF($C267="","",INDEX(POA_GC_2025!$Q:$Q,MATCH($C267,POA_GC_2025!$A:$A,0)))</f>
        <v/>
      </c>
      <c r="AI267" s="216"/>
      <c r="AJ267" s="213" t="str">
        <f>IF($C267="","",INDEX(POA_GC_2025!$B:$B,MATCH($C267,POA_GC_2025!$A:$A,0)))</f>
        <v/>
      </c>
      <c r="AK267" s="263"/>
      <c r="AL267" s="263"/>
      <c r="AM267" s="233">
        <f t="shared" si="21"/>
        <v>0</v>
      </c>
      <c r="AN267" s="263"/>
      <c r="AO267" s="263"/>
    </row>
    <row r="268" spans="1:41" s="39" customFormat="1" ht="12.95" customHeight="1">
      <c r="A268" s="206">
        <v>273</v>
      </c>
      <c r="B268" s="206"/>
      <c r="C268" s="188"/>
      <c r="D268" s="245"/>
      <c r="E268" s="246"/>
      <c r="F268" s="245"/>
      <c r="G268" s="246"/>
      <c r="H268" s="208"/>
      <c r="I268" s="245"/>
      <c r="J268" s="213" t="str">
        <f>IF($C268="","",INDEX(POA_GC_2025!$O:$O,MATCH($C268,POA_GC_2025!$A:$A,0)))</f>
        <v/>
      </c>
      <c r="K268" s="214" t="str">
        <f>IF($C268="","",INDEX(POA_GC_2025!$V:$V,MATCH($C268,POA_GC_2025!A:A,0)))</f>
        <v/>
      </c>
      <c r="L268" s="214" t="str">
        <f>IF($C268="","",INDEX(POA_GC_2025!W:W,MATCH($C268,POA_GC_2025!$A:$A,0)))</f>
        <v/>
      </c>
      <c r="M268" s="215" t="str">
        <f>IF($C268="","",INDEX(POA_GC_2025!C:C,MATCH($C268,POA_GC_2025!$A:$A,0)))</f>
        <v/>
      </c>
      <c r="N268" s="215" t="str">
        <f>IF($C268="","",INDEX(POA_GC_2025!$D:$D,MATCH($C268,POA_GC_2025!$A:$A,0)))</f>
        <v/>
      </c>
      <c r="O268" s="215" t="str">
        <f>IF($C268="","",INDEX(POA_GC_2025!$E:$E,MATCH($C268,POA_GC_2025!$A:$A,0)))</f>
        <v/>
      </c>
      <c r="P268" s="215" t="str">
        <f>IF($C268="","",INDEX(POA_GC_2025!$F:$F,MATCH($C268,POA_GC_2025!$A:$A,0)))</f>
        <v/>
      </c>
      <c r="Q268" s="215" t="str">
        <f>IF($C268="","",INDEX(POA_GC_2025!$G:$G,MATCH($C268,POA_GC_2025!$A:$A,0)))</f>
        <v/>
      </c>
      <c r="R268" s="215" t="str">
        <f t="shared" si="22"/>
        <v/>
      </c>
      <c r="S268" s="215" t="str">
        <f>IF($C268="","",INDEX(POA_GC_2025!$H:$H,MATCH($C268,POA_GC_2025!$A:$A,0)))</f>
        <v/>
      </c>
      <c r="T268" s="215" t="str">
        <f>IF($C268="","",INDEX(POA_GC_2025!$I:$I,MATCH($C268,POA_GC_2025!$A:$A,0)))</f>
        <v/>
      </c>
      <c r="U268" s="215" t="str">
        <f>IF($C268="","",INDEX(POA_GC_2025!$J:$J,MATCH($C268,POA_GC_2025!$A:$A,0)))</f>
        <v/>
      </c>
      <c r="V268" s="215" t="str">
        <f>IF($C268="","",INDEX(POA_GC_2025!$K:$K,MATCH($C268,POA_GC_2025!$A:$A,0)))</f>
        <v/>
      </c>
      <c r="W268" s="215" t="str">
        <f>IF($C268="","",INDEX(POA_GC_2025!$L:$L,MATCH($C268,POA_GC_2025!$A:$A,0)))</f>
        <v/>
      </c>
      <c r="X268" s="223" t="str">
        <f>IF($C268="","",INDEX(POA_GC_2025!$AA:$AA,MATCH($C268,POA_GC_2025!$A:$A,0)))</f>
        <v/>
      </c>
      <c r="Y268" s="223" t="str">
        <f>IF($C268="","",INDEX(POA_GC_2025!$BD:$BD,MATCH($C268,POA_GC_2025!$A:$A,0)))</f>
        <v/>
      </c>
      <c r="Z268" s="226"/>
      <c r="AA268" s="226"/>
      <c r="AB268" s="227">
        <f t="shared" si="20"/>
        <v>0</v>
      </c>
      <c r="AC268" s="226"/>
      <c r="AD268" s="226"/>
      <c r="AE268" s="226"/>
      <c r="AF268" s="226"/>
      <c r="AG268" s="232" t="str">
        <f>IF($C268="","",INDEX(POA_GC_2025!$FF:$FF,MATCH($C268,POA_GC_2025!$A:$A,0)))</f>
        <v/>
      </c>
      <c r="AH268" s="213" t="str">
        <f>IF($C268="","",INDEX(POA_GC_2025!$Q:$Q,MATCH($C268,POA_GC_2025!$A:$A,0)))</f>
        <v/>
      </c>
      <c r="AI268" s="216"/>
      <c r="AJ268" s="213" t="str">
        <f>IF($C268="","",INDEX(POA_GC_2025!$B:$B,MATCH($C268,POA_GC_2025!$A:$A,0)))</f>
        <v/>
      </c>
      <c r="AK268" s="263"/>
      <c r="AL268" s="263"/>
      <c r="AM268" s="233">
        <f t="shared" si="21"/>
        <v>0</v>
      </c>
      <c r="AN268" s="263"/>
      <c r="AO268" s="263"/>
    </row>
    <row r="269" spans="1:41" s="39" customFormat="1" ht="12.95" customHeight="1">
      <c r="A269" s="206">
        <v>274</v>
      </c>
      <c r="B269" s="206"/>
      <c r="C269" s="188"/>
      <c r="D269" s="245"/>
      <c r="E269" s="246"/>
      <c r="F269" s="245"/>
      <c r="G269" s="246"/>
      <c r="H269" s="208"/>
      <c r="I269" s="245"/>
      <c r="J269" s="213" t="str">
        <f>IF($C269="","",INDEX(POA_GC_2025!$O:$O,MATCH($C269,POA_GC_2025!$A:$A,0)))</f>
        <v/>
      </c>
      <c r="K269" s="214" t="str">
        <f>IF($C269="","",INDEX(POA_GC_2025!$V:$V,MATCH($C269,POA_GC_2025!A:A,0)))</f>
        <v/>
      </c>
      <c r="L269" s="214" t="str">
        <f>IF($C269="","",INDEX(POA_GC_2025!W:W,MATCH($C269,POA_GC_2025!$A:$A,0)))</f>
        <v/>
      </c>
      <c r="M269" s="215" t="str">
        <f>IF($C269="","",INDEX(POA_GC_2025!C:C,MATCH($C269,POA_GC_2025!$A:$A,0)))</f>
        <v/>
      </c>
      <c r="N269" s="215" t="str">
        <f>IF($C269="","",INDEX(POA_GC_2025!$D:$D,MATCH($C269,POA_GC_2025!$A:$A,0)))</f>
        <v/>
      </c>
      <c r="O269" s="215" t="str">
        <f>IF($C269="","",INDEX(POA_GC_2025!$E:$E,MATCH($C269,POA_GC_2025!$A:$A,0)))</f>
        <v/>
      </c>
      <c r="P269" s="215" t="str">
        <f>IF($C269="","",INDEX(POA_GC_2025!$F:$F,MATCH($C269,POA_GC_2025!$A:$A,0)))</f>
        <v/>
      </c>
      <c r="Q269" s="215" t="str">
        <f>IF($C269="","",INDEX(POA_GC_2025!$G:$G,MATCH($C269,POA_GC_2025!$A:$A,0)))</f>
        <v/>
      </c>
      <c r="R269" s="215" t="str">
        <f t="shared" si="22"/>
        <v/>
      </c>
      <c r="S269" s="215" t="str">
        <f>IF($C269="","",INDEX(POA_GC_2025!$H:$H,MATCH($C269,POA_GC_2025!$A:$A,0)))</f>
        <v/>
      </c>
      <c r="T269" s="215" t="str">
        <f>IF($C269="","",INDEX(POA_GC_2025!$I:$I,MATCH($C269,POA_GC_2025!$A:$A,0)))</f>
        <v/>
      </c>
      <c r="U269" s="215" t="str">
        <f>IF($C269="","",INDEX(POA_GC_2025!$J:$J,MATCH($C269,POA_GC_2025!$A:$A,0)))</f>
        <v/>
      </c>
      <c r="V269" s="215" t="str">
        <f>IF($C269="","",INDEX(POA_GC_2025!$K:$K,MATCH($C269,POA_GC_2025!$A:$A,0)))</f>
        <v/>
      </c>
      <c r="W269" s="215" t="str">
        <f>IF($C269="","",INDEX(POA_GC_2025!$L:$L,MATCH($C269,POA_GC_2025!$A:$A,0)))</f>
        <v/>
      </c>
      <c r="X269" s="223" t="str">
        <f>IF($C269="","",INDEX(POA_GC_2025!$AA:$AA,MATCH($C269,POA_GC_2025!$A:$A,0)))</f>
        <v/>
      </c>
      <c r="Y269" s="223" t="str">
        <f>IF($C269="","",INDEX(POA_GC_2025!$BD:$BD,MATCH($C269,POA_GC_2025!$A:$A,0)))</f>
        <v/>
      </c>
      <c r="Z269" s="226"/>
      <c r="AA269" s="226"/>
      <c r="AB269" s="227">
        <f t="shared" si="20"/>
        <v>0</v>
      </c>
      <c r="AC269" s="226"/>
      <c r="AD269" s="226"/>
      <c r="AE269" s="226"/>
      <c r="AF269" s="226"/>
      <c r="AG269" s="232" t="str">
        <f>IF($C269="","",INDEX(POA_GC_2025!$FF:$FF,MATCH($C269,POA_GC_2025!$A:$A,0)))</f>
        <v/>
      </c>
      <c r="AH269" s="213" t="str">
        <f>IF($C269="","",INDEX(POA_GC_2025!$Q:$Q,MATCH($C269,POA_GC_2025!$A:$A,0)))</f>
        <v/>
      </c>
      <c r="AI269" s="216"/>
      <c r="AJ269" s="213" t="str">
        <f>IF($C269="","",INDEX(POA_GC_2025!$B:$B,MATCH($C269,POA_GC_2025!$A:$A,0)))</f>
        <v/>
      </c>
      <c r="AK269" s="263"/>
      <c r="AL269" s="263"/>
      <c r="AM269" s="233">
        <f t="shared" si="21"/>
        <v>0</v>
      </c>
      <c r="AN269" s="263"/>
      <c r="AO269" s="263"/>
    </row>
    <row r="270" spans="1:41" s="39" customFormat="1" ht="12.95" customHeight="1">
      <c r="A270" s="206">
        <v>275</v>
      </c>
      <c r="B270" s="206"/>
      <c r="C270" s="188"/>
      <c r="D270" s="245"/>
      <c r="E270" s="246"/>
      <c r="F270" s="245"/>
      <c r="G270" s="246"/>
      <c r="H270" s="208"/>
      <c r="I270" s="245"/>
      <c r="J270" s="213" t="str">
        <f>IF($C270="","",INDEX(POA_GC_2025!$O:$O,MATCH($C270,POA_GC_2025!$A:$A,0)))</f>
        <v/>
      </c>
      <c r="K270" s="214" t="str">
        <f>IF($C270="","",INDEX(POA_GC_2025!$V:$V,MATCH($C270,POA_GC_2025!A:A,0)))</f>
        <v/>
      </c>
      <c r="L270" s="214" t="str">
        <f>IF($C270="","",INDEX(POA_GC_2025!W:W,MATCH($C270,POA_GC_2025!$A:$A,0)))</f>
        <v/>
      </c>
      <c r="M270" s="215" t="str">
        <f>IF($C270="","",INDEX(POA_GC_2025!C:C,MATCH($C270,POA_GC_2025!$A:$A,0)))</f>
        <v/>
      </c>
      <c r="N270" s="215" t="str">
        <f>IF($C270="","",INDEX(POA_GC_2025!$D:$D,MATCH($C270,POA_GC_2025!$A:$A,0)))</f>
        <v/>
      </c>
      <c r="O270" s="215" t="str">
        <f>IF($C270="","",INDEX(POA_GC_2025!$E:$E,MATCH($C270,POA_GC_2025!$A:$A,0)))</f>
        <v/>
      </c>
      <c r="P270" s="215" t="str">
        <f>IF($C270="","",INDEX(POA_GC_2025!$F:$F,MATCH($C270,POA_GC_2025!$A:$A,0)))</f>
        <v/>
      </c>
      <c r="Q270" s="215" t="str">
        <f>IF($C270="","",INDEX(POA_GC_2025!$G:$G,MATCH($C270,POA_GC_2025!$A:$A,0)))</f>
        <v/>
      </c>
      <c r="R270" s="215" t="str">
        <f t="shared" si="22"/>
        <v/>
      </c>
      <c r="S270" s="215" t="str">
        <f>IF($C270="","",INDEX(POA_GC_2025!$H:$H,MATCH($C270,POA_GC_2025!$A:$A,0)))</f>
        <v/>
      </c>
      <c r="T270" s="215" t="str">
        <f>IF($C270="","",INDEX(POA_GC_2025!$I:$I,MATCH($C270,POA_GC_2025!$A:$A,0)))</f>
        <v/>
      </c>
      <c r="U270" s="215" t="str">
        <f>IF($C270="","",INDEX(POA_GC_2025!$J:$J,MATCH($C270,POA_GC_2025!$A:$A,0)))</f>
        <v/>
      </c>
      <c r="V270" s="215" t="str">
        <f>IF($C270="","",INDEX(POA_GC_2025!$K:$K,MATCH($C270,POA_GC_2025!$A:$A,0)))</f>
        <v/>
      </c>
      <c r="W270" s="215" t="str">
        <f>IF($C270="","",INDEX(POA_GC_2025!$L:$L,MATCH($C270,POA_GC_2025!$A:$A,0)))</f>
        <v/>
      </c>
      <c r="X270" s="223" t="str">
        <f>IF($C270="","",INDEX(POA_GC_2025!$AA:$AA,MATCH($C270,POA_GC_2025!$A:$A,0)))</f>
        <v/>
      </c>
      <c r="Y270" s="223" t="str">
        <f>IF($C270="","",INDEX(POA_GC_2025!$BD:$BD,MATCH($C270,POA_GC_2025!$A:$A,0)))</f>
        <v/>
      </c>
      <c r="Z270" s="226"/>
      <c r="AA270" s="226"/>
      <c r="AB270" s="227">
        <f t="shared" si="20"/>
        <v>0</v>
      </c>
      <c r="AC270" s="226"/>
      <c r="AD270" s="226"/>
      <c r="AE270" s="226"/>
      <c r="AF270" s="226"/>
      <c r="AG270" s="232" t="str">
        <f>IF($C270="","",INDEX(POA_GC_2025!$FF:$FF,MATCH($C270,POA_GC_2025!$A:$A,0)))</f>
        <v/>
      </c>
      <c r="AH270" s="213" t="str">
        <f>IF($C270="","",INDEX(POA_GC_2025!$Q:$Q,MATCH($C270,POA_GC_2025!$A:$A,0)))</f>
        <v/>
      </c>
      <c r="AI270" s="216"/>
      <c r="AJ270" s="213" t="str">
        <f>IF($C270="","",INDEX(POA_GC_2025!$B:$B,MATCH($C270,POA_GC_2025!$A:$A,0)))</f>
        <v/>
      </c>
      <c r="AK270" s="263"/>
      <c r="AL270" s="263"/>
      <c r="AM270" s="233">
        <f t="shared" si="21"/>
        <v>0</v>
      </c>
      <c r="AN270" s="263"/>
      <c r="AO270" s="263"/>
    </row>
    <row r="271" spans="1:41" s="39" customFormat="1" ht="12.95" customHeight="1">
      <c r="A271" s="206">
        <v>276</v>
      </c>
      <c r="B271" s="206"/>
      <c r="C271" s="188"/>
      <c r="D271" s="245"/>
      <c r="E271" s="246"/>
      <c r="F271" s="245"/>
      <c r="G271" s="246"/>
      <c r="H271" s="208"/>
      <c r="I271" s="245"/>
      <c r="J271" s="213" t="str">
        <f>IF($C271="","",INDEX(POA_GC_2025!$O:$O,MATCH($C271,POA_GC_2025!$A:$A,0)))</f>
        <v/>
      </c>
      <c r="K271" s="214" t="str">
        <f>IF($C271="","",INDEX(POA_GC_2025!$V:$V,MATCH($C271,POA_GC_2025!A:A,0)))</f>
        <v/>
      </c>
      <c r="L271" s="214" t="str">
        <f>IF($C271="","",INDEX(POA_GC_2025!W:W,MATCH($C271,POA_GC_2025!$A:$A,0)))</f>
        <v/>
      </c>
      <c r="M271" s="215" t="str">
        <f>IF($C271="","",INDEX(POA_GC_2025!C:C,MATCH($C271,POA_GC_2025!$A:$A,0)))</f>
        <v/>
      </c>
      <c r="N271" s="215" t="str">
        <f>IF($C271="","",INDEX(POA_GC_2025!$D:$D,MATCH($C271,POA_GC_2025!$A:$A,0)))</f>
        <v/>
      </c>
      <c r="O271" s="215" t="str">
        <f>IF($C271="","",INDEX(POA_GC_2025!$E:$E,MATCH($C271,POA_GC_2025!$A:$A,0)))</f>
        <v/>
      </c>
      <c r="P271" s="215" t="str">
        <f>IF($C271="","",INDEX(POA_GC_2025!$F:$F,MATCH($C271,POA_GC_2025!$A:$A,0)))</f>
        <v/>
      </c>
      <c r="Q271" s="215" t="str">
        <f>IF($C271="","",INDEX(POA_GC_2025!$G:$G,MATCH($C271,POA_GC_2025!$A:$A,0)))</f>
        <v/>
      </c>
      <c r="R271" s="215" t="str">
        <f t="shared" si="22"/>
        <v/>
      </c>
      <c r="S271" s="215" t="str">
        <f>IF($C271="","",INDEX(POA_GC_2025!$H:$H,MATCH($C271,POA_GC_2025!$A:$A,0)))</f>
        <v/>
      </c>
      <c r="T271" s="215" t="str">
        <f>IF($C271="","",INDEX(POA_GC_2025!$I:$I,MATCH($C271,POA_GC_2025!$A:$A,0)))</f>
        <v/>
      </c>
      <c r="U271" s="215" t="str">
        <f>IF($C271="","",INDEX(POA_GC_2025!$J:$J,MATCH($C271,POA_GC_2025!$A:$A,0)))</f>
        <v/>
      </c>
      <c r="V271" s="215" t="str">
        <f>IF($C271="","",INDEX(POA_GC_2025!$K:$K,MATCH($C271,POA_GC_2025!$A:$A,0)))</f>
        <v/>
      </c>
      <c r="W271" s="215" t="str">
        <f>IF($C271="","",INDEX(POA_GC_2025!$L:$L,MATCH($C271,POA_GC_2025!$A:$A,0)))</f>
        <v/>
      </c>
      <c r="X271" s="223" t="str">
        <f>IF($C271="","",INDEX(POA_GC_2025!$AA:$AA,MATCH($C271,POA_GC_2025!$A:$A,0)))</f>
        <v/>
      </c>
      <c r="Y271" s="223" t="str">
        <f>IF($C271="","",INDEX(POA_GC_2025!$BD:$BD,MATCH($C271,POA_GC_2025!$A:$A,0)))</f>
        <v/>
      </c>
      <c r="Z271" s="226"/>
      <c r="AA271" s="226"/>
      <c r="AB271" s="227">
        <f t="shared" si="20"/>
        <v>0</v>
      </c>
      <c r="AC271" s="226"/>
      <c r="AD271" s="226"/>
      <c r="AE271" s="226"/>
      <c r="AF271" s="226"/>
      <c r="AG271" s="232" t="str">
        <f>IF($C271="","",INDEX(POA_GC_2025!$FF:$FF,MATCH($C271,POA_GC_2025!$A:$A,0)))</f>
        <v/>
      </c>
      <c r="AH271" s="213" t="str">
        <f>IF($C271="","",INDEX(POA_GC_2025!$Q:$Q,MATCH($C271,POA_GC_2025!$A:$A,0)))</f>
        <v/>
      </c>
      <c r="AI271" s="216"/>
      <c r="AJ271" s="213" t="str">
        <f>IF($C271="","",INDEX(POA_GC_2025!$B:$B,MATCH($C271,POA_GC_2025!$A:$A,0)))</f>
        <v/>
      </c>
      <c r="AK271" s="263"/>
      <c r="AL271" s="263"/>
      <c r="AM271" s="233">
        <f t="shared" si="21"/>
        <v>0</v>
      </c>
      <c r="AN271" s="263"/>
      <c r="AO271" s="263"/>
    </row>
    <row r="272" spans="1:41" s="39" customFormat="1" ht="12.95" customHeight="1">
      <c r="A272" s="206">
        <v>277</v>
      </c>
      <c r="B272" s="206"/>
      <c r="C272" s="188"/>
      <c r="D272" s="245"/>
      <c r="E272" s="246"/>
      <c r="F272" s="245"/>
      <c r="G272" s="246"/>
      <c r="H272" s="208"/>
      <c r="I272" s="245"/>
      <c r="J272" s="213" t="str">
        <f>IF($C272="","",INDEX(POA_GC_2025!$O:$O,MATCH($C272,POA_GC_2025!$A:$A,0)))</f>
        <v/>
      </c>
      <c r="K272" s="214" t="str">
        <f>IF($C272="","",INDEX(POA_GC_2025!$V:$V,MATCH($C272,POA_GC_2025!A:A,0)))</f>
        <v/>
      </c>
      <c r="L272" s="214" t="str">
        <f>IF($C272="","",INDEX(POA_GC_2025!W:W,MATCH($C272,POA_GC_2025!$A:$A,0)))</f>
        <v/>
      </c>
      <c r="M272" s="215" t="str">
        <f>IF($C272="","",INDEX(POA_GC_2025!C:C,MATCH($C272,POA_GC_2025!$A:$A,0)))</f>
        <v/>
      </c>
      <c r="N272" s="215" t="str">
        <f>IF($C272="","",INDEX(POA_GC_2025!$D:$D,MATCH($C272,POA_GC_2025!$A:$A,0)))</f>
        <v/>
      </c>
      <c r="O272" s="215" t="str">
        <f>IF($C272="","",INDEX(POA_GC_2025!$E:$E,MATCH($C272,POA_GC_2025!$A:$A,0)))</f>
        <v/>
      </c>
      <c r="P272" s="215" t="str">
        <f>IF($C272="","",INDEX(POA_GC_2025!$F:$F,MATCH($C272,POA_GC_2025!$A:$A,0)))</f>
        <v/>
      </c>
      <c r="Q272" s="215" t="str">
        <f>IF($C272="","",INDEX(POA_GC_2025!$G:$G,MATCH($C272,POA_GC_2025!$A:$A,0)))</f>
        <v/>
      </c>
      <c r="R272" s="215" t="str">
        <f t="shared" si="22"/>
        <v/>
      </c>
      <c r="S272" s="215" t="str">
        <f>IF($C272="","",INDEX(POA_GC_2025!$H:$H,MATCH($C272,POA_GC_2025!$A:$A,0)))</f>
        <v/>
      </c>
      <c r="T272" s="215" t="str">
        <f>IF($C272="","",INDEX(POA_GC_2025!$I:$I,MATCH($C272,POA_GC_2025!$A:$A,0)))</f>
        <v/>
      </c>
      <c r="U272" s="215" t="str">
        <f>IF($C272="","",INDEX(POA_GC_2025!$J:$J,MATCH($C272,POA_GC_2025!$A:$A,0)))</f>
        <v/>
      </c>
      <c r="V272" s="215" t="str">
        <f>IF($C272="","",INDEX(POA_GC_2025!$K:$K,MATCH($C272,POA_GC_2025!$A:$A,0)))</f>
        <v/>
      </c>
      <c r="W272" s="215" t="str">
        <f>IF($C272="","",INDEX(POA_GC_2025!$L:$L,MATCH($C272,POA_GC_2025!$A:$A,0)))</f>
        <v/>
      </c>
      <c r="X272" s="223" t="str">
        <f>IF($C272="","",INDEX(POA_GC_2025!$AA:$AA,MATCH($C272,POA_GC_2025!$A:$A,0)))</f>
        <v/>
      </c>
      <c r="Y272" s="223" t="str">
        <f>IF($C272="","",INDEX(POA_GC_2025!$BD:$BD,MATCH($C272,POA_GC_2025!$A:$A,0)))</f>
        <v/>
      </c>
      <c r="Z272" s="226"/>
      <c r="AA272" s="226"/>
      <c r="AB272" s="227">
        <f t="shared" si="20"/>
        <v>0</v>
      </c>
      <c r="AC272" s="226"/>
      <c r="AD272" s="226"/>
      <c r="AE272" s="226"/>
      <c r="AF272" s="226"/>
      <c r="AG272" s="232" t="str">
        <f>IF($C272="","",INDEX(POA_GC_2025!$FF:$FF,MATCH($C272,POA_GC_2025!$A:$A,0)))</f>
        <v/>
      </c>
      <c r="AH272" s="213" t="str">
        <f>IF($C272="","",INDEX(POA_GC_2025!$Q:$Q,MATCH($C272,POA_GC_2025!$A:$A,0)))</f>
        <v/>
      </c>
      <c r="AI272" s="216"/>
      <c r="AJ272" s="213" t="str">
        <f>IF($C272="","",INDEX(POA_GC_2025!$B:$B,MATCH($C272,POA_GC_2025!$A:$A,0)))</f>
        <v/>
      </c>
      <c r="AK272" s="263"/>
      <c r="AL272" s="263"/>
      <c r="AM272" s="233">
        <f t="shared" si="21"/>
        <v>0</v>
      </c>
      <c r="AN272" s="263"/>
      <c r="AO272" s="263"/>
    </row>
    <row r="273" spans="1:41" s="39" customFormat="1" ht="12.95" customHeight="1">
      <c r="A273" s="206">
        <v>278</v>
      </c>
      <c r="B273" s="206"/>
      <c r="C273" s="188"/>
      <c r="D273" s="245"/>
      <c r="E273" s="246"/>
      <c r="F273" s="245"/>
      <c r="G273" s="246"/>
      <c r="H273" s="208"/>
      <c r="I273" s="245"/>
      <c r="J273" s="213" t="str">
        <f>IF($C273="","",INDEX(POA_GC_2025!$O:$O,MATCH($C273,POA_GC_2025!$A:$A,0)))</f>
        <v/>
      </c>
      <c r="K273" s="214" t="str">
        <f>IF($C273="","",INDEX(POA_GC_2025!$V:$V,MATCH($C273,POA_GC_2025!A:A,0)))</f>
        <v/>
      </c>
      <c r="L273" s="214" t="str">
        <f>IF($C273="","",INDEX(POA_GC_2025!W:W,MATCH($C273,POA_GC_2025!$A:$A,0)))</f>
        <v/>
      </c>
      <c r="M273" s="215" t="str">
        <f>IF($C273="","",INDEX(POA_GC_2025!C:C,MATCH($C273,POA_GC_2025!$A:$A,0)))</f>
        <v/>
      </c>
      <c r="N273" s="215" t="str">
        <f>IF($C273="","",INDEX(POA_GC_2025!$D:$D,MATCH($C273,POA_GC_2025!$A:$A,0)))</f>
        <v/>
      </c>
      <c r="O273" s="215" t="str">
        <f>IF($C273="","",INDEX(POA_GC_2025!$E:$E,MATCH($C273,POA_GC_2025!$A:$A,0)))</f>
        <v/>
      </c>
      <c r="P273" s="215" t="str">
        <f>IF($C273="","",INDEX(POA_GC_2025!$F:$F,MATCH($C273,POA_GC_2025!$A:$A,0)))</f>
        <v/>
      </c>
      <c r="Q273" s="215" t="str">
        <f>IF($C273="","",INDEX(POA_GC_2025!$G:$G,MATCH($C273,POA_GC_2025!$A:$A,0)))</f>
        <v/>
      </c>
      <c r="R273" s="215" t="str">
        <f t="shared" si="22"/>
        <v/>
      </c>
      <c r="S273" s="215" t="str">
        <f>IF($C273="","",INDEX(POA_GC_2025!$H:$H,MATCH($C273,POA_GC_2025!$A:$A,0)))</f>
        <v/>
      </c>
      <c r="T273" s="215" t="str">
        <f>IF($C273="","",INDEX(POA_GC_2025!$I:$I,MATCH($C273,POA_GC_2025!$A:$A,0)))</f>
        <v/>
      </c>
      <c r="U273" s="215" t="str">
        <f>IF($C273="","",INDEX(POA_GC_2025!$J:$J,MATCH($C273,POA_GC_2025!$A:$A,0)))</f>
        <v/>
      </c>
      <c r="V273" s="215" t="str">
        <f>IF($C273="","",INDEX(POA_GC_2025!$K:$K,MATCH($C273,POA_GC_2025!$A:$A,0)))</f>
        <v/>
      </c>
      <c r="W273" s="215" t="str">
        <f>IF($C273="","",INDEX(POA_GC_2025!$L:$L,MATCH($C273,POA_GC_2025!$A:$A,0)))</f>
        <v/>
      </c>
      <c r="X273" s="223" t="str">
        <f>IF($C273="","",INDEX(POA_GC_2025!$AA:$AA,MATCH($C273,POA_GC_2025!$A:$A,0)))</f>
        <v/>
      </c>
      <c r="Y273" s="223" t="str">
        <f>IF($C273="","",INDEX(POA_GC_2025!$BD:$BD,MATCH($C273,POA_GC_2025!$A:$A,0)))</f>
        <v/>
      </c>
      <c r="Z273" s="226"/>
      <c r="AA273" s="226"/>
      <c r="AB273" s="227">
        <f t="shared" si="20"/>
        <v>0</v>
      </c>
      <c r="AC273" s="226"/>
      <c r="AD273" s="226"/>
      <c r="AE273" s="226"/>
      <c r="AF273" s="226"/>
      <c r="AG273" s="232" t="str">
        <f>IF($C273="","",INDEX(POA_GC_2025!$FF:$FF,MATCH($C273,POA_GC_2025!$A:$A,0)))</f>
        <v/>
      </c>
      <c r="AH273" s="213" t="str">
        <f>IF($C273="","",INDEX(POA_GC_2025!$Q:$Q,MATCH($C273,POA_GC_2025!$A:$A,0)))</f>
        <v/>
      </c>
      <c r="AI273" s="216"/>
      <c r="AJ273" s="213" t="str">
        <f>IF($C273="","",INDEX(POA_GC_2025!$B:$B,MATCH($C273,POA_GC_2025!$A:$A,0)))</f>
        <v/>
      </c>
      <c r="AK273" s="263"/>
      <c r="AL273" s="263"/>
      <c r="AM273" s="233">
        <f t="shared" si="21"/>
        <v>0</v>
      </c>
      <c r="AN273" s="263"/>
      <c r="AO273" s="263"/>
    </row>
    <row r="274" spans="1:41" s="39" customFormat="1" ht="12.95" customHeight="1">
      <c r="A274" s="206">
        <v>279</v>
      </c>
      <c r="B274" s="206"/>
      <c r="C274" s="188"/>
      <c r="D274" s="245"/>
      <c r="E274" s="246"/>
      <c r="F274" s="245"/>
      <c r="G274" s="246"/>
      <c r="H274" s="208"/>
      <c r="I274" s="245"/>
      <c r="J274" s="213" t="str">
        <f>IF($C274="","",INDEX(POA_GC_2025!$O:$O,MATCH($C274,POA_GC_2025!$A:$A,0)))</f>
        <v/>
      </c>
      <c r="K274" s="214" t="str">
        <f>IF($C274="","",INDEX(POA_GC_2025!$V:$V,MATCH($C274,POA_GC_2025!A:A,0)))</f>
        <v/>
      </c>
      <c r="L274" s="214" t="str">
        <f>IF($C274="","",INDEX(POA_GC_2025!W:W,MATCH($C274,POA_GC_2025!$A:$A,0)))</f>
        <v/>
      </c>
      <c r="M274" s="215" t="str">
        <f>IF($C274="","",INDEX(POA_GC_2025!C:C,MATCH($C274,POA_GC_2025!$A:$A,0)))</f>
        <v/>
      </c>
      <c r="N274" s="215" t="str">
        <f>IF($C274="","",INDEX(POA_GC_2025!$D:$D,MATCH($C274,POA_GC_2025!$A:$A,0)))</f>
        <v/>
      </c>
      <c r="O274" s="215" t="str">
        <f>IF($C274="","",INDEX(POA_GC_2025!$E:$E,MATCH($C274,POA_GC_2025!$A:$A,0)))</f>
        <v/>
      </c>
      <c r="P274" s="215" t="str">
        <f>IF($C274="","",INDEX(POA_GC_2025!$F:$F,MATCH($C274,POA_GC_2025!$A:$A,0)))</f>
        <v/>
      </c>
      <c r="Q274" s="215" t="str">
        <f>IF($C274="","",INDEX(POA_GC_2025!$G:$G,MATCH($C274,POA_GC_2025!$A:$A,0)))</f>
        <v/>
      </c>
      <c r="R274" s="215" t="str">
        <f t="shared" si="22"/>
        <v/>
      </c>
      <c r="S274" s="215" t="str">
        <f>IF($C274="","",INDEX(POA_GC_2025!$H:$H,MATCH($C274,POA_GC_2025!$A:$A,0)))</f>
        <v/>
      </c>
      <c r="T274" s="215" t="str">
        <f>IF($C274="","",INDEX(POA_GC_2025!$I:$I,MATCH($C274,POA_GC_2025!$A:$A,0)))</f>
        <v/>
      </c>
      <c r="U274" s="215" t="str">
        <f>IF($C274="","",INDEX(POA_GC_2025!$J:$J,MATCH($C274,POA_GC_2025!$A:$A,0)))</f>
        <v/>
      </c>
      <c r="V274" s="215" t="str">
        <f>IF($C274="","",INDEX(POA_GC_2025!$K:$K,MATCH($C274,POA_GC_2025!$A:$A,0)))</f>
        <v/>
      </c>
      <c r="W274" s="215" t="str">
        <f>IF($C274="","",INDEX(POA_GC_2025!$L:$L,MATCH($C274,POA_GC_2025!$A:$A,0)))</f>
        <v/>
      </c>
      <c r="X274" s="223" t="str">
        <f>IF($C274="","",INDEX(POA_GC_2025!$AA:$AA,MATCH($C274,POA_GC_2025!$A:$A,0)))</f>
        <v/>
      </c>
      <c r="Y274" s="223" t="str">
        <f>IF($C274="","",INDEX(POA_GC_2025!$BD:$BD,MATCH($C274,POA_GC_2025!$A:$A,0)))</f>
        <v/>
      </c>
      <c r="Z274" s="226"/>
      <c r="AA274" s="226"/>
      <c r="AB274" s="227">
        <f t="shared" si="20"/>
        <v>0</v>
      </c>
      <c r="AC274" s="226"/>
      <c r="AD274" s="226"/>
      <c r="AE274" s="226"/>
      <c r="AF274" s="226"/>
      <c r="AG274" s="232" t="str">
        <f>IF($C274="","",INDEX(POA_GC_2025!$FF:$FF,MATCH($C274,POA_GC_2025!$A:$A,0)))</f>
        <v/>
      </c>
      <c r="AH274" s="213" t="str">
        <f>IF($C274="","",INDEX(POA_GC_2025!$Q:$Q,MATCH($C274,POA_GC_2025!$A:$A,0)))</f>
        <v/>
      </c>
      <c r="AI274" s="216"/>
      <c r="AJ274" s="213" t="str">
        <f>IF($C274="","",INDEX(POA_GC_2025!$B:$B,MATCH($C274,POA_GC_2025!$A:$A,0)))</f>
        <v/>
      </c>
      <c r="AK274" s="263"/>
      <c r="AL274" s="263"/>
      <c r="AM274" s="233">
        <f t="shared" si="21"/>
        <v>0</v>
      </c>
      <c r="AN274" s="263"/>
      <c r="AO274" s="263"/>
    </row>
    <row r="275" spans="1:41" s="39" customFormat="1" ht="12.95" customHeight="1">
      <c r="A275" s="206">
        <v>280</v>
      </c>
      <c r="B275" s="206"/>
      <c r="C275" s="188"/>
      <c r="D275" s="245"/>
      <c r="E275" s="246"/>
      <c r="F275" s="245"/>
      <c r="G275" s="246"/>
      <c r="H275" s="208"/>
      <c r="I275" s="245"/>
      <c r="J275" s="213" t="str">
        <f>IF($C275="","",INDEX(POA_GC_2025!$O:$O,MATCH($C275,POA_GC_2025!$A:$A,0)))</f>
        <v/>
      </c>
      <c r="K275" s="214" t="str">
        <f>IF($C275="","",INDEX(POA_GC_2025!$V:$V,MATCH($C275,POA_GC_2025!A:A,0)))</f>
        <v/>
      </c>
      <c r="L275" s="214" t="str">
        <f>IF($C275="","",INDEX(POA_GC_2025!W:W,MATCH($C275,POA_GC_2025!$A:$A,0)))</f>
        <v/>
      </c>
      <c r="M275" s="215" t="str">
        <f>IF($C275="","",INDEX(POA_GC_2025!C:C,MATCH($C275,POA_GC_2025!$A:$A,0)))</f>
        <v/>
      </c>
      <c r="N275" s="215" t="str">
        <f>IF($C275="","",INDEX(POA_GC_2025!$D:$D,MATCH($C275,POA_GC_2025!$A:$A,0)))</f>
        <v/>
      </c>
      <c r="O275" s="215" t="str">
        <f>IF($C275="","",INDEX(POA_GC_2025!$E:$E,MATCH($C275,POA_GC_2025!$A:$A,0)))</f>
        <v/>
      </c>
      <c r="P275" s="215" t="str">
        <f>IF($C275="","",INDEX(POA_GC_2025!$F:$F,MATCH($C275,POA_GC_2025!$A:$A,0)))</f>
        <v/>
      </c>
      <c r="Q275" s="215" t="str">
        <f>IF($C275="","",INDEX(POA_GC_2025!$G:$G,MATCH($C275,POA_GC_2025!$A:$A,0)))</f>
        <v/>
      </c>
      <c r="R275" s="215" t="str">
        <f t="shared" si="22"/>
        <v/>
      </c>
      <c r="S275" s="215" t="str">
        <f>IF($C275="","",INDEX(POA_GC_2025!$H:$H,MATCH($C275,POA_GC_2025!$A:$A,0)))</f>
        <v/>
      </c>
      <c r="T275" s="215" t="str">
        <f>IF($C275="","",INDEX(POA_GC_2025!$I:$I,MATCH($C275,POA_GC_2025!$A:$A,0)))</f>
        <v/>
      </c>
      <c r="U275" s="215" t="str">
        <f>IF($C275="","",INDEX(POA_GC_2025!$J:$J,MATCH($C275,POA_GC_2025!$A:$A,0)))</f>
        <v/>
      </c>
      <c r="V275" s="215" t="str">
        <f>IF($C275="","",INDEX(POA_GC_2025!$K:$K,MATCH($C275,POA_GC_2025!$A:$A,0)))</f>
        <v/>
      </c>
      <c r="W275" s="215" t="str">
        <f>IF($C275="","",INDEX(POA_GC_2025!$L:$L,MATCH($C275,POA_GC_2025!$A:$A,0)))</f>
        <v/>
      </c>
      <c r="X275" s="223" t="str">
        <f>IF($C275="","",INDEX(POA_GC_2025!$AA:$AA,MATCH($C275,POA_GC_2025!$A:$A,0)))</f>
        <v/>
      </c>
      <c r="Y275" s="223" t="str">
        <f>IF($C275="","",INDEX(POA_GC_2025!$BD:$BD,MATCH($C275,POA_GC_2025!$A:$A,0)))</f>
        <v/>
      </c>
      <c r="Z275" s="226"/>
      <c r="AA275" s="226"/>
      <c r="AB275" s="227">
        <f t="shared" si="20"/>
        <v>0</v>
      </c>
      <c r="AC275" s="226"/>
      <c r="AD275" s="226"/>
      <c r="AE275" s="226"/>
      <c r="AF275" s="226"/>
      <c r="AG275" s="232" t="str">
        <f>IF($C275="","",INDEX(POA_GC_2025!$FF:$FF,MATCH($C275,POA_GC_2025!$A:$A,0)))</f>
        <v/>
      </c>
      <c r="AH275" s="213" t="str">
        <f>IF($C275="","",INDEX(POA_GC_2025!$Q:$Q,MATCH($C275,POA_GC_2025!$A:$A,0)))</f>
        <v/>
      </c>
      <c r="AI275" s="216"/>
      <c r="AJ275" s="213" t="str">
        <f>IF($C275="","",INDEX(POA_GC_2025!$B:$B,MATCH($C275,POA_GC_2025!$A:$A,0)))</f>
        <v/>
      </c>
      <c r="AK275" s="263"/>
      <c r="AL275" s="263"/>
      <c r="AM275" s="233">
        <f t="shared" si="21"/>
        <v>0</v>
      </c>
      <c r="AN275" s="263"/>
      <c r="AO275" s="263"/>
    </row>
    <row r="276" spans="1:41" s="39" customFormat="1" ht="12.95" customHeight="1">
      <c r="A276" s="206">
        <v>281</v>
      </c>
      <c r="B276" s="206"/>
      <c r="C276" s="188"/>
      <c r="D276" s="245"/>
      <c r="E276" s="246"/>
      <c r="F276" s="245"/>
      <c r="G276" s="246"/>
      <c r="H276" s="208"/>
      <c r="I276" s="245"/>
      <c r="J276" s="213" t="str">
        <f>IF($C276="","",INDEX(POA_GC_2025!$O:$O,MATCH($C276,POA_GC_2025!$A:$A,0)))</f>
        <v/>
      </c>
      <c r="K276" s="214" t="str">
        <f>IF($C276="","",INDEX(POA_GC_2025!$V:$V,MATCH($C276,POA_GC_2025!A:A,0)))</f>
        <v/>
      </c>
      <c r="L276" s="214" t="str">
        <f>IF($C276="","",INDEX(POA_GC_2025!W:W,MATCH($C276,POA_GC_2025!$A:$A,0)))</f>
        <v/>
      </c>
      <c r="M276" s="215" t="str">
        <f>IF($C276="","",INDEX(POA_GC_2025!C:C,MATCH($C276,POA_GC_2025!$A:$A,0)))</f>
        <v/>
      </c>
      <c r="N276" s="215" t="str">
        <f>IF($C276="","",INDEX(POA_GC_2025!$D:$D,MATCH($C276,POA_GC_2025!$A:$A,0)))</f>
        <v/>
      </c>
      <c r="O276" s="215" t="str">
        <f>IF($C276="","",INDEX(POA_GC_2025!$E:$E,MATCH($C276,POA_GC_2025!$A:$A,0)))</f>
        <v/>
      </c>
      <c r="P276" s="215" t="str">
        <f>IF($C276="","",INDEX(POA_GC_2025!$F:$F,MATCH($C276,POA_GC_2025!$A:$A,0)))</f>
        <v/>
      </c>
      <c r="Q276" s="215" t="str">
        <f>IF($C276="","",INDEX(POA_GC_2025!$G:$G,MATCH($C276,POA_GC_2025!$A:$A,0)))</f>
        <v/>
      </c>
      <c r="R276" s="215" t="str">
        <f t="shared" si="22"/>
        <v/>
      </c>
      <c r="S276" s="215" t="str">
        <f>IF($C276="","",INDEX(POA_GC_2025!$H:$H,MATCH($C276,POA_GC_2025!$A:$A,0)))</f>
        <v/>
      </c>
      <c r="T276" s="215" t="str">
        <f>IF($C276="","",INDEX(POA_GC_2025!$I:$I,MATCH($C276,POA_GC_2025!$A:$A,0)))</f>
        <v/>
      </c>
      <c r="U276" s="215" t="str">
        <f>IF($C276="","",INDEX(POA_GC_2025!$J:$J,MATCH($C276,POA_GC_2025!$A:$A,0)))</f>
        <v/>
      </c>
      <c r="V276" s="215" t="str">
        <f>IF($C276="","",INDEX(POA_GC_2025!$K:$K,MATCH($C276,POA_GC_2025!$A:$A,0)))</f>
        <v/>
      </c>
      <c r="W276" s="215" t="str">
        <f>IF($C276="","",INDEX(POA_GC_2025!$L:$L,MATCH($C276,POA_GC_2025!$A:$A,0)))</f>
        <v/>
      </c>
      <c r="X276" s="223" t="str">
        <f>IF($C276="","",INDEX(POA_GC_2025!$AA:$AA,MATCH($C276,POA_GC_2025!$A:$A,0)))</f>
        <v/>
      </c>
      <c r="Y276" s="223" t="str">
        <f>IF($C276="","",INDEX(POA_GC_2025!$BD:$BD,MATCH($C276,POA_GC_2025!$A:$A,0)))</f>
        <v/>
      </c>
      <c r="Z276" s="226"/>
      <c r="AA276" s="226"/>
      <c r="AB276" s="227">
        <f t="shared" si="20"/>
        <v>0</v>
      </c>
      <c r="AC276" s="226"/>
      <c r="AD276" s="226"/>
      <c r="AE276" s="226"/>
      <c r="AF276" s="226"/>
      <c r="AG276" s="232" t="str">
        <f>IF($C276="","",INDEX(POA_GC_2025!$FF:$FF,MATCH($C276,POA_GC_2025!$A:$A,0)))</f>
        <v/>
      </c>
      <c r="AH276" s="213" t="str">
        <f>IF($C276="","",INDEX(POA_GC_2025!$Q:$Q,MATCH($C276,POA_GC_2025!$A:$A,0)))</f>
        <v/>
      </c>
      <c r="AI276" s="216"/>
      <c r="AJ276" s="213" t="str">
        <f>IF($C276="","",INDEX(POA_GC_2025!$B:$B,MATCH($C276,POA_GC_2025!$A:$A,0)))</f>
        <v/>
      </c>
      <c r="AK276" s="263"/>
      <c r="AL276" s="263"/>
      <c r="AM276" s="233">
        <f t="shared" si="21"/>
        <v>0</v>
      </c>
      <c r="AN276" s="263"/>
      <c r="AO276" s="263"/>
    </row>
    <row r="277" spans="1:41" s="39" customFormat="1" ht="12.95" customHeight="1">
      <c r="A277" s="206">
        <v>282</v>
      </c>
      <c r="B277" s="206"/>
      <c r="C277" s="188"/>
      <c r="D277" s="245"/>
      <c r="E277" s="246"/>
      <c r="F277" s="245"/>
      <c r="G277" s="246"/>
      <c r="H277" s="208"/>
      <c r="I277" s="245"/>
      <c r="J277" s="213" t="str">
        <f>IF($C277="","",INDEX(POA_GC_2025!$O:$O,MATCH($C277,POA_GC_2025!$A:$A,0)))</f>
        <v/>
      </c>
      <c r="K277" s="214" t="str">
        <f>IF($C277="","",INDEX(POA_GC_2025!$V:$V,MATCH($C277,POA_GC_2025!A:A,0)))</f>
        <v/>
      </c>
      <c r="L277" s="214" t="str">
        <f>IF($C277="","",INDEX(POA_GC_2025!W:W,MATCH($C277,POA_GC_2025!$A:$A,0)))</f>
        <v/>
      </c>
      <c r="M277" s="215" t="str">
        <f>IF($C277="","",INDEX(POA_GC_2025!C:C,MATCH($C277,POA_GC_2025!$A:$A,0)))</f>
        <v/>
      </c>
      <c r="N277" s="215" t="str">
        <f>IF($C277="","",INDEX(POA_GC_2025!$D:$D,MATCH($C277,POA_GC_2025!$A:$A,0)))</f>
        <v/>
      </c>
      <c r="O277" s="215" t="str">
        <f>IF($C277="","",INDEX(POA_GC_2025!$E:$E,MATCH($C277,POA_GC_2025!$A:$A,0)))</f>
        <v/>
      </c>
      <c r="P277" s="215" t="str">
        <f>IF($C277="","",INDEX(POA_GC_2025!$F:$F,MATCH($C277,POA_GC_2025!$A:$A,0)))</f>
        <v/>
      </c>
      <c r="Q277" s="215" t="str">
        <f>IF($C277="","",INDEX(POA_GC_2025!$G:$G,MATCH($C277,POA_GC_2025!$A:$A,0)))</f>
        <v/>
      </c>
      <c r="R277" s="215" t="str">
        <f t="shared" si="22"/>
        <v/>
      </c>
      <c r="S277" s="215" t="str">
        <f>IF($C277="","",INDEX(POA_GC_2025!$H:$H,MATCH($C277,POA_GC_2025!$A:$A,0)))</f>
        <v/>
      </c>
      <c r="T277" s="215" t="str">
        <f>IF($C277="","",INDEX(POA_GC_2025!$I:$I,MATCH($C277,POA_GC_2025!$A:$A,0)))</f>
        <v/>
      </c>
      <c r="U277" s="215" t="str">
        <f>IF($C277="","",INDEX(POA_GC_2025!$J:$J,MATCH($C277,POA_GC_2025!$A:$A,0)))</f>
        <v/>
      </c>
      <c r="V277" s="215" t="str">
        <f>IF($C277="","",INDEX(POA_GC_2025!$K:$K,MATCH($C277,POA_GC_2025!$A:$A,0)))</f>
        <v/>
      </c>
      <c r="W277" s="215" t="str">
        <f>IF($C277="","",INDEX(POA_GC_2025!$L:$L,MATCH($C277,POA_GC_2025!$A:$A,0)))</f>
        <v/>
      </c>
      <c r="X277" s="223" t="str">
        <f>IF($C277="","",INDEX(POA_GC_2025!$AA:$AA,MATCH($C277,POA_GC_2025!$A:$A,0)))</f>
        <v/>
      </c>
      <c r="Y277" s="223" t="str">
        <f>IF($C277="","",INDEX(POA_GC_2025!$BD:$BD,MATCH($C277,POA_GC_2025!$A:$A,0)))</f>
        <v/>
      </c>
      <c r="Z277" s="226"/>
      <c r="AA277" s="226"/>
      <c r="AB277" s="227">
        <f t="shared" si="20"/>
        <v>0</v>
      </c>
      <c r="AC277" s="226"/>
      <c r="AD277" s="226"/>
      <c r="AE277" s="226"/>
      <c r="AF277" s="226"/>
      <c r="AG277" s="232" t="str">
        <f>IF($C277="","",INDEX(POA_GC_2025!$FF:$FF,MATCH($C277,POA_GC_2025!$A:$A,0)))</f>
        <v/>
      </c>
      <c r="AH277" s="213" t="str">
        <f>IF($C277="","",INDEX(POA_GC_2025!$Q:$Q,MATCH($C277,POA_GC_2025!$A:$A,0)))</f>
        <v/>
      </c>
      <c r="AI277" s="216"/>
      <c r="AJ277" s="213" t="str">
        <f>IF($C277="","",INDEX(POA_GC_2025!$B:$B,MATCH($C277,POA_GC_2025!$A:$A,0)))</f>
        <v/>
      </c>
      <c r="AK277" s="263"/>
      <c r="AL277" s="263"/>
      <c r="AM277" s="233">
        <f t="shared" si="21"/>
        <v>0</v>
      </c>
      <c r="AN277" s="263"/>
      <c r="AO277" s="263"/>
    </row>
    <row r="278" spans="1:41" s="39" customFormat="1" ht="12.95" customHeight="1">
      <c r="A278" s="206">
        <v>283</v>
      </c>
      <c r="B278" s="206"/>
      <c r="C278" s="188"/>
      <c r="D278" s="245"/>
      <c r="E278" s="246"/>
      <c r="F278" s="245"/>
      <c r="G278" s="246"/>
      <c r="H278" s="208"/>
      <c r="I278" s="245"/>
      <c r="J278" s="213" t="str">
        <f>IF($C278="","",INDEX(POA_GC_2025!$O:$O,MATCH($C278,POA_GC_2025!$A:$A,0)))</f>
        <v/>
      </c>
      <c r="K278" s="214" t="str">
        <f>IF($C278="","",INDEX(POA_GC_2025!$V:$V,MATCH($C278,POA_GC_2025!A:A,0)))</f>
        <v/>
      </c>
      <c r="L278" s="214" t="str">
        <f>IF($C278="","",INDEX(POA_GC_2025!W:W,MATCH($C278,POA_GC_2025!$A:$A,0)))</f>
        <v/>
      </c>
      <c r="M278" s="215" t="str">
        <f>IF($C278="","",INDEX(POA_GC_2025!C:C,MATCH($C278,POA_GC_2025!$A:$A,0)))</f>
        <v/>
      </c>
      <c r="N278" s="215" t="str">
        <f>IF($C278="","",INDEX(POA_GC_2025!$D:$D,MATCH($C278,POA_GC_2025!$A:$A,0)))</f>
        <v/>
      </c>
      <c r="O278" s="215" t="str">
        <f>IF($C278="","",INDEX(POA_GC_2025!$E:$E,MATCH($C278,POA_GC_2025!$A:$A,0)))</f>
        <v/>
      </c>
      <c r="P278" s="215" t="str">
        <f>IF($C278="","",INDEX(POA_GC_2025!$F:$F,MATCH($C278,POA_GC_2025!$A:$A,0)))</f>
        <v/>
      </c>
      <c r="Q278" s="215" t="str">
        <f>IF($C278="","",INDEX(POA_GC_2025!$G:$G,MATCH($C278,POA_GC_2025!$A:$A,0)))</f>
        <v/>
      </c>
      <c r="R278" s="215" t="str">
        <f t="shared" si="22"/>
        <v/>
      </c>
      <c r="S278" s="215" t="str">
        <f>IF($C278="","",INDEX(POA_GC_2025!$H:$H,MATCH($C278,POA_GC_2025!$A:$A,0)))</f>
        <v/>
      </c>
      <c r="T278" s="215" t="str">
        <f>IF($C278="","",INDEX(POA_GC_2025!$I:$I,MATCH($C278,POA_GC_2025!$A:$A,0)))</f>
        <v/>
      </c>
      <c r="U278" s="215" t="str">
        <f>IF($C278="","",INDEX(POA_GC_2025!$J:$J,MATCH($C278,POA_GC_2025!$A:$A,0)))</f>
        <v/>
      </c>
      <c r="V278" s="215" t="str">
        <f>IF($C278="","",INDEX(POA_GC_2025!$K:$K,MATCH($C278,POA_GC_2025!$A:$A,0)))</f>
        <v/>
      </c>
      <c r="W278" s="215" t="str">
        <f>IF($C278="","",INDEX(POA_GC_2025!$L:$L,MATCH($C278,POA_GC_2025!$A:$A,0)))</f>
        <v/>
      </c>
      <c r="X278" s="223" t="str">
        <f>IF($C278="","",INDEX(POA_GC_2025!$AA:$AA,MATCH($C278,POA_GC_2025!$A:$A,0)))</f>
        <v/>
      </c>
      <c r="Y278" s="223" t="str">
        <f>IF($C278="","",INDEX(POA_GC_2025!$BD:$BD,MATCH($C278,POA_GC_2025!$A:$A,0)))</f>
        <v/>
      </c>
      <c r="Z278" s="226"/>
      <c r="AA278" s="226"/>
      <c r="AB278" s="227">
        <f t="shared" si="20"/>
        <v>0</v>
      </c>
      <c r="AC278" s="226"/>
      <c r="AD278" s="226"/>
      <c r="AE278" s="226"/>
      <c r="AF278" s="226"/>
      <c r="AG278" s="232" t="str">
        <f>IF($C278="","",INDEX(POA_GC_2025!$FF:$FF,MATCH($C278,POA_GC_2025!$A:$A,0)))</f>
        <v/>
      </c>
      <c r="AH278" s="213" t="str">
        <f>IF($C278="","",INDEX(POA_GC_2025!$Q:$Q,MATCH($C278,POA_GC_2025!$A:$A,0)))</f>
        <v/>
      </c>
      <c r="AI278" s="216"/>
      <c r="AJ278" s="213" t="str">
        <f>IF($C278="","",INDEX(POA_GC_2025!$B:$B,MATCH($C278,POA_GC_2025!$A:$A,0)))</f>
        <v/>
      </c>
      <c r="AK278" s="263"/>
      <c r="AL278" s="263"/>
      <c r="AM278" s="233">
        <f t="shared" si="21"/>
        <v>0</v>
      </c>
      <c r="AN278" s="263"/>
      <c r="AO278" s="263"/>
    </row>
    <row r="279" spans="1:41" s="39" customFormat="1" ht="12.95" customHeight="1">
      <c r="A279" s="206">
        <v>284</v>
      </c>
      <c r="B279" s="206"/>
      <c r="C279" s="188"/>
      <c r="D279" s="245"/>
      <c r="E279" s="246"/>
      <c r="F279" s="245"/>
      <c r="G279" s="246"/>
      <c r="H279" s="208"/>
      <c r="I279" s="245"/>
      <c r="J279" s="213" t="str">
        <f>IF($C279="","",INDEX(POA_GC_2025!$O:$O,MATCH($C279,POA_GC_2025!$A:$A,0)))</f>
        <v/>
      </c>
      <c r="K279" s="214" t="str">
        <f>IF($C279="","",INDEX(POA_GC_2025!$V:$V,MATCH($C279,POA_GC_2025!A:A,0)))</f>
        <v/>
      </c>
      <c r="L279" s="214" t="str">
        <f>IF($C279="","",INDEX(POA_GC_2025!W:W,MATCH($C279,POA_GC_2025!$A:$A,0)))</f>
        <v/>
      </c>
      <c r="M279" s="215" t="str">
        <f>IF($C279="","",INDEX(POA_GC_2025!C:C,MATCH($C279,POA_GC_2025!$A:$A,0)))</f>
        <v/>
      </c>
      <c r="N279" s="215" t="str">
        <f>IF($C279="","",INDEX(POA_GC_2025!$D:$D,MATCH($C279,POA_GC_2025!$A:$A,0)))</f>
        <v/>
      </c>
      <c r="O279" s="215" t="str">
        <f>IF($C279="","",INDEX(POA_GC_2025!$E:$E,MATCH($C279,POA_GC_2025!$A:$A,0)))</f>
        <v/>
      </c>
      <c r="P279" s="215" t="str">
        <f>IF($C279="","",INDEX(POA_GC_2025!$F:$F,MATCH($C279,POA_GC_2025!$A:$A,0)))</f>
        <v/>
      </c>
      <c r="Q279" s="215" t="str">
        <f>IF($C279="","",INDEX(POA_GC_2025!$G:$G,MATCH($C279,POA_GC_2025!$A:$A,0)))</f>
        <v/>
      </c>
      <c r="R279" s="215" t="str">
        <f t="shared" si="22"/>
        <v/>
      </c>
      <c r="S279" s="215" t="str">
        <f>IF($C279="","",INDEX(POA_GC_2025!$H:$H,MATCH($C279,POA_GC_2025!$A:$A,0)))</f>
        <v/>
      </c>
      <c r="T279" s="215" t="str">
        <f>IF($C279="","",INDEX(POA_GC_2025!$I:$I,MATCH($C279,POA_GC_2025!$A:$A,0)))</f>
        <v/>
      </c>
      <c r="U279" s="215" t="str">
        <f>IF($C279="","",INDEX(POA_GC_2025!$J:$J,MATCH($C279,POA_GC_2025!$A:$A,0)))</f>
        <v/>
      </c>
      <c r="V279" s="215" t="str">
        <f>IF($C279="","",INDEX(POA_GC_2025!$K:$K,MATCH($C279,POA_GC_2025!$A:$A,0)))</f>
        <v/>
      </c>
      <c r="W279" s="215" t="str">
        <f>IF($C279="","",INDEX(POA_GC_2025!$L:$L,MATCH($C279,POA_GC_2025!$A:$A,0)))</f>
        <v/>
      </c>
      <c r="X279" s="223" t="str">
        <f>IF($C279="","",INDEX(POA_GC_2025!$AA:$AA,MATCH($C279,POA_GC_2025!$A:$A,0)))</f>
        <v/>
      </c>
      <c r="Y279" s="223" t="str">
        <f>IF($C279="","",INDEX(POA_GC_2025!$BD:$BD,MATCH($C279,POA_GC_2025!$A:$A,0)))</f>
        <v/>
      </c>
      <c r="Z279" s="226"/>
      <c r="AA279" s="226"/>
      <c r="AB279" s="227">
        <f t="shared" si="20"/>
        <v>0</v>
      </c>
      <c r="AC279" s="226"/>
      <c r="AD279" s="226"/>
      <c r="AE279" s="226"/>
      <c r="AF279" s="226"/>
      <c r="AG279" s="232" t="str">
        <f>IF($C279="","",INDEX(POA_GC_2025!$FF:$FF,MATCH($C279,POA_GC_2025!$A:$A,0)))</f>
        <v/>
      </c>
      <c r="AH279" s="213" t="str">
        <f>IF($C279="","",INDEX(POA_GC_2025!$Q:$Q,MATCH($C279,POA_GC_2025!$A:$A,0)))</f>
        <v/>
      </c>
      <c r="AI279" s="216"/>
      <c r="AJ279" s="213" t="str">
        <f>IF($C279="","",INDEX(POA_GC_2025!$B:$B,MATCH($C279,POA_GC_2025!$A:$A,0)))</f>
        <v/>
      </c>
      <c r="AK279" s="263"/>
      <c r="AL279" s="263"/>
      <c r="AM279" s="233">
        <f t="shared" si="21"/>
        <v>0</v>
      </c>
      <c r="AN279" s="263"/>
      <c r="AO279" s="263"/>
    </row>
    <row r="280" spans="1:41" s="39" customFormat="1" ht="12.95" customHeight="1">
      <c r="A280" s="206">
        <v>285</v>
      </c>
      <c r="B280" s="206"/>
      <c r="C280" s="188"/>
      <c r="D280" s="245"/>
      <c r="E280" s="246"/>
      <c r="F280" s="245"/>
      <c r="G280" s="246"/>
      <c r="H280" s="208"/>
      <c r="I280" s="245"/>
      <c r="J280" s="213" t="str">
        <f>IF($C280="","",INDEX(POA_GC_2025!$O:$O,MATCH($C280,POA_GC_2025!$A:$A,0)))</f>
        <v/>
      </c>
      <c r="K280" s="214" t="str">
        <f>IF($C280="","",INDEX(POA_GC_2025!$V:$V,MATCH($C280,POA_GC_2025!A:A,0)))</f>
        <v/>
      </c>
      <c r="L280" s="214" t="str">
        <f>IF($C280="","",INDEX(POA_GC_2025!W:W,MATCH($C280,POA_GC_2025!$A:$A,0)))</f>
        <v/>
      </c>
      <c r="M280" s="215" t="str">
        <f>IF($C280="","",INDEX(POA_GC_2025!C:C,MATCH($C280,POA_GC_2025!$A:$A,0)))</f>
        <v/>
      </c>
      <c r="N280" s="215" t="str">
        <f>IF($C280="","",INDEX(POA_GC_2025!$D:$D,MATCH($C280,POA_GC_2025!$A:$A,0)))</f>
        <v/>
      </c>
      <c r="O280" s="215" t="str">
        <f>IF($C280="","",INDEX(POA_GC_2025!$E:$E,MATCH($C280,POA_GC_2025!$A:$A,0)))</f>
        <v/>
      </c>
      <c r="P280" s="215" t="str">
        <f>IF($C280="","",INDEX(POA_GC_2025!$F:$F,MATCH($C280,POA_GC_2025!$A:$A,0)))</f>
        <v/>
      </c>
      <c r="Q280" s="215" t="str">
        <f>IF($C280="","",INDEX(POA_GC_2025!$G:$G,MATCH($C280,POA_GC_2025!$A:$A,0)))</f>
        <v/>
      </c>
      <c r="R280" s="215" t="str">
        <f t="shared" si="22"/>
        <v/>
      </c>
      <c r="S280" s="215" t="str">
        <f>IF($C280="","",INDEX(POA_GC_2025!$H:$H,MATCH($C280,POA_GC_2025!$A:$A,0)))</f>
        <v/>
      </c>
      <c r="T280" s="215" t="str">
        <f>IF($C280="","",INDEX(POA_GC_2025!$I:$I,MATCH($C280,POA_GC_2025!$A:$A,0)))</f>
        <v/>
      </c>
      <c r="U280" s="215" t="str">
        <f>IF($C280="","",INDEX(POA_GC_2025!$J:$J,MATCH($C280,POA_GC_2025!$A:$A,0)))</f>
        <v/>
      </c>
      <c r="V280" s="215" t="str">
        <f>IF($C280="","",INDEX(POA_GC_2025!$K:$K,MATCH($C280,POA_GC_2025!$A:$A,0)))</f>
        <v/>
      </c>
      <c r="W280" s="215" t="str">
        <f>IF($C280="","",INDEX(POA_GC_2025!$L:$L,MATCH($C280,POA_GC_2025!$A:$A,0)))</f>
        <v/>
      </c>
      <c r="X280" s="223" t="str">
        <f>IF($C280="","",INDEX(POA_GC_2025!$AA:$AA,MATCH($C280,POA_GC_2025!$A:$A,0)))</f>
        <v/>
      </c>
      <c r="Y280" s="223" t="str">
        <f>IF($C280="","",INDEX(POA_GC_2025!$BD:$BD,MATCH($C280,POA_GC_2025!$A:$A,0)))</f>
        <v/>
      </c>
      <c r="Z280" s="226"/>
      <c r="AA280" s="226"/>
      <c r="AB280" s="227">
        <f t="shared" si="20"/>
        <v>0</v>
      </c>
      <c r="AC280" s="226"/>
      <c r="AD280" s="226"/>
      <c r="AE280" s="226"/>
      <c r="AF280" s="226"/>
      <c r="AG280" s="232" t="str">
        <f>IF($C280="","",INDEX(POA_GC_2025!$FF:$FF,MATCH($C280,POA_GC_2025!$A:$A,0)))</f>
        <v/>
      </c>
      <c r="AH280" s="213" t="str">
        <f>IF($C280="","",INDEX(POA_GC_2025!$Q:$Q,MATCH($C280,POA_GC_2025!$A:$A,0)))</f>
        <v/>
      </c>
      <c r="AI280" s="216"/>
      <c r="AJ280" s="213" t="str">
        <f>IF($C280="","",INDEX(POA_GC_2025!$B:$B,MATCH($C280,POA_GC_2025!$A:$A,0)))</f>
        <v/>
      </c>
      <c r="AK280" s="263"/>
      <c r="AL280" s="263"/>
      <c r="AM280" s="233">
        <f t="shared" si="21"/>
        <v>0</v>
      </c>
      <c r="AN280" s="263"/>
      <c r="AO280" s="263"/>
    </row>
    <row r="281" spans="1:41" s="39" customFormat="1" ht="12.95" customHeight="1">
      <c r="A281" s="206">
        <v>286</v>
      </c>
      <c r="B281" s="206"/>
      <c r="C281" s="188"/>
      <c r="D281" s="245"/>
      <c r="E281" s="246"/>
      <c r="F281" s="245"/>
      <c r="G281" s="246"/>
      <c r="H281" s="208"/>
      <c r="I281" s="245"/>
      <c r="J281" s="213" t="str">
        <f>IF($C281="","",INDEX(POA_GC_2025!$O:$O,MATCH($C281,POA_GC_2025!$A:$A,0)))</f>
        <v/>
      </c>
      <c r="K281" s="214" t="str">
        <f>IF($C281="","",INDEX(POA_GC_2025!$V:$V,MATCH($C281,POA_GC_2025!A:A,0)))</f>
        <v/>
      </c>
      <c r="L281" s="214" t="str">
        <f>IF($C281="","",INDEX(POA_GC_2025!W:W,MATCH($C281,POA_GC_2025!$A:$A,0)))</f>
        <v/>
      </c>
      <c r="M281" s="215" t="str">
        <f>IF($C281="","",INDEX(POA_GC_2025!C:C,MATCH($C281,POA_GC_2025!$A:$A,0)))</f>
        <v/>
      </c>
      <c r="N281" s="215" t="str">
        <f>IF($C281="","",INDEX(POA_GC_2025!$D:$D,MATCH($C281,POA_GC_2025!$A:$A,0)))</f>
        <v/>
      </c>
      <c r="O281" s="215" t="str">
        <f>IF($C281="","",INDEX(POA_GC_2025!$E:$E,MATCH($C281,POA_GC_2025!$A:$A,0)))</f>
        <v/>
      </c>
      <c r="P281" s="215" t="str">
        <f>IF($C281="","",INDEX(POA_GC_2025!$F:$F,MATCH($C281,POA_GC_2025!$A:$A,0)))</f>
        <v/>
      </c>
      <c r="Q281" s="215" t="str">
        <f>IF($C281="","",INDEX(POA_GC_2025!$G:$G,MATCH($C281,POA_GC_2025!$A:$A,0)))</f>
        <v/>
      </c>
      <c r="R281" s="215" t="str">
        <f t="shared" si="22"/>
        <v/>
      </c>
      <c r="S281" s="215" t="str">
        <f>IF($C281="","",INDEX(POA_GC_2025!$H:$H,MATCH($C281,POA_GC_2025!$A:$A,0)))</f>
        <v/>
      </c>
      <c r="T281" s="215" t="str">
        <f>IF($C281="","",INDEX(POA_GC_2025!$I:$I,MATCH($C281,POA_GC_2025!$A:$A,0)))</f>
        <v/>
      </c>
      <c r="U281" s="215" t="str">
        <f>IF($C281="","",INDEX(POA_GC_2025!$J:$J,MATCH($C281,POA_GC_2025!$A:$A,0)))</f>
        <v/>
      </c>
      <c r="V281" s="215" t="str">
        <f>IF($C281="","",INDEX(POA_GC_2025!$K:$K,MATCH($C281,POA_GC_2025!$A:$A,0)))</f>
        <v/>
      </c>
      <c r="W281" s="215" t="str">
        <f>IF($C281="","",INDEX(POA_GC_2025!$L:$L,MATCH($C281,POA_GC_2025!$A:$A,0)))</f>
        <v/>
      </c>
      <c r="X281" s="223" t="str">
        <f>IF($C281="","",INDEX(POA_GC_2025!$AA:$AA,MATCH($C281,POA_GC_2025!$A:$A,0)))</f>
        <v/>
      </c>
      <c r="Y281" s="223" t="str">
        <f>IF($C281="","",INDEX(POA_GC_2025!$BD:$BD,MATCH($C281,POA_GC_2025!$A:$A,0)))</f>
        <v/>
      </c>
      <c r="Z281" s="226"/>
      <c r="AA281" s="226"/>
      <c r="AB281" s="227">
        <f t="shared" si="20"/>
        <v>0</v>
      </c>
      <c r="AC281" s="226"/>
      <c r="AD281" s="226"/>
      <c r="AE281" s="226"/>
      <c r="AF281" s="226"/>
      <c r="AG281" s="232" t="str">
        <f>IF($C281="","",INDEX(POA_GC_2025!$FF:$FF,MATCH($C281,POA_GC_2025!$A:$A,0)))</f>
        <v/>
      </c>
      <c r="AH281" s="213" t="str">
        <f>IF($C281="","",INDEX(POA_GC_2025!$Q:$Q,MATCH($C281,POA_GC_2025!$A:$A,0)))</f>
        <v/>
      </c>
      <c r="AI281" s="216"/>
      <c r="AJ281" s="213" t="str">
        <f>IF($C281="","",INDEX(POA_GC_2025!$B:$B,MATCH($C281,POA_GC_2025!$A:$A,0)))</f>
        <v/>
      </c>
      <c r="AK281" s="263"/>
      <c r="AL281" s="263"/>
      <c r="AM281" s="233">
        <f t="shared" si="21"/>
        <v>0</v>
      </c>
      <c r="AN281" s="263"/>
      <c r="AO281" s="263"/>
    </row>
    <row r="282" spans="1:41" s="39" customFormat="1" ht="12.95" customHeight="1">
      <c r="A282" s="206">
        <v>287</v>
      </c>
      <c r="B282" s="206"/>
      <c r="C282" s="188"/>
      <c r="D282" s="245"/>
      <c r="E282" s="246"/>
      <c r="F282" s="245"/>
      <c r="G282" s="246"/>
      <c r="H282" s="208"/>
      <c r="I282" s="245"/>
      <c r="J282" s="213" t="str">
        <f>IF($C282="","",INDEX(POA_GC_2025!$O:$O,MATCH($C282,POA_GC_2025!$A:$A,0)))</f>
        <v/>
      </c>
      <c r="K282" s="214" t="str">
        <f>IF($C282="","",INDEX(POA_GC_2025!$V:$V,MATCH($C282,POA_GC_2025!A:A,0)))</f>
        <v/>
      </c>
      <c r="L282" s="214" t="str">
        <f>IF($C282="","",INDEX(POA_GC_2025!W:W,MATCH($C282,POA_GC_2025!$A:$A,0)))</f>
        <v/>
      </c>
      <c r="M282" s="215" t="str">
        <f>IF($C282="","",INDEX(POA_GC_2025!C:C,MATCH($C282,POA_GC_2025!$A:$A,0)))</f>
        <v/>
      </c>
      <c r="N282" s="215" t="str">
        <f>IF($C282="","",INDEX(POA_GC_2025!$D:$D,MATCH($C282,POA_GC_2025!$A:$A,0)))</f>
        <v/>
      </c>
      <c r="O282" s="215" t="str">
        <f>IF($C282="","",INDEX(POA_GC_2025!$E:$E,MATCH($C282,POA_GC_2025!$A:$A,0)))</f>
        <v/>
      </c>
      <c r="P282" s="215" t="str">
        <f>IF($C282="","",INDEX(POA_GC_2025!$F:$F,MATCH($C282,POA_GC_2025!$A:$A,0)))</f>
        <v/>
      </c>
      <c r="Q282" s="215" t="str">
        <f>IF($C282="","",INDEX(POA_GC_2025!$G:$G,MATCH($C282,POA_GC_2025!$A:$A,0)))</f>
        <v/>
      </c>
      <c r="R282" s="215" t="str">
        <f t="shared" si="22"/>
        <v/>
      </c>
      <c r="S282" s="215" t="str">
        <f>IF($C282="","",INDEX(POA_GC_2025!$H:$H,MATCH($C282,POA_GC_2025!$A:$A,0)))</f>
        <v/>
      </c>
      <c r="T282" s="215" t="str">
        <f>IF($C282="","",INDEX(POA_GC_2025!$I:$I,MATCH($C282,POA_GC_2025!$A:$A,0)))</f>
        <v/>
      </c>
      <c r="U282" s="215" t="str">
        <f>IF($C282="","",INDEX(POA_GC_2025!$J:$J,MATCH($C282,POA_GC_2025!$A:$A,0)))</f>
        <v/>
      </c>
      <c r="V282" s="215" t="str">
        <f>IF($C282="","",INDEX(POA_GC_2025!$K:$K,MATCH($C282,POA_GC_2025!$A:$A,0)))</f>
        <v/>
      </c>
      <c r="W282" s="215" t="str">
        <f>IF($C282="","",INDEX(POA_GC_2025!$L:$L,MATCH($C282,POA_GC_2025!$A:$A,0)))</f>
        <v/>
      </c>
      <c r="X282" s="223" t="str">
        <f>IF($C282="","",INDEX(POA_GC_2025!$AA:$AA,MATCH($C282,POA_GC_2025!$A:$A,0)))</f>
        <v/>
      </c>
      <c r="Y282" s="223" t="str">
        <f>IF($C282="","",INDEX(POA_GC_2025!$BD:$BD,MATCH($C282,POA_GC_2025!$A:$A,0)))</f>
        <v/>
      </c>
      <c r="Z282" s="226"/>
      <c r="AA282" s="226"/>
      <c r="AB282" s="227">
        <f t="shared" si="20"/>
        <v>0</v>
      </c>
      <c r="AC282" s="226"/>
      <c r="AD282" s="226"/>
      <c r="AE282" s="226"/>
      <c r="AF282" s="226"/>
      <c r="AG282" s="232" t="str">
        <f>IF($C282="","",INDEX(POA_GC_2025!$FF:$FF,MATCH($C282,POA_GC_2025!$A:$A,0)))</f>
        <v/>
      </c>
      <c r="AH282" s="213" t="str">
        <f>IF($C282="","",INDEX(POA_GC_2025!$Q:$Q,MATCH($C282,POA_GC_2025!$A:$A,0)))</f>
        <v/>
      </c>
      <c r="AI282" s="216"/>
      <c r="AJ282" s="213" t="str">
        <f>IF($C282="","",INDEX(POA_GC_2025!$B:$B,MATCH($C282,POA_GC_2025!$A:$A,0)))</f>
        <v/>
      </c>
      <c r="AK282" s="263"/>
      <c r="AL282" s="263"/>
      <c r="AM282" s="233">
        <f t="shared" si="21"/>
        <v>0</v>
      </c>
      <c r="AN282" s="263"/>
      <c r="AO282" s="263"/>
    </row>
    <row r="283" spans="1:41" s="39" customFormat="1" ht="12.95" customHeight="1">
      <c r="A283" s="206">
        <v>288</v>
      </c>
      <c r="B283" s="206"/>
      <c r="C283" s="188"/>
      <c r="D283" s="245"/>
      <c r="E283" s="246"/>
      <c r="F283" s="245"/>
      <c r="G283" s="246"/>
      <c r="H283" s="208"/>
      <c r="I283" s="245"/>
      <c r="J283" s="213" t="str">
        <f>IF($C283="","",INDEX(POA_GC_2025!$O:$O,MATCH($C283,POA_GC_2025!$A:$A,0)))</f>
        <v/>
      </c>
      <c r="K283" s="214" t="str">
        <f>IF($C283="","",INDEX(POA_GC_2025!$V:$V,MATCH($C283,POA_GC_2025!A:A,0)))</f>
        <v/>
      </c>
      <c r="L283" s="214" t="str">
        <f>IF($C283="","",INDEX(POA_GC_2025!W:W,MATCH($C283,POA_GC_2025!$A:$A,0)))</f>
        <v/>
      </c>
      <c r="M283" s="215" t="str">
        <f>IF($C283="","",INDEX(POA_GC_2025!C:C,MATCH($C283,POA_GC_2025!$A:$A,0)))</f>
        <v/>
      </c>
      <c r="N283" s="215" t="str">
        <f>IF($C283="","",INDEX(POA_GC_2025!$D:$D,MATCH($C283,POA_GC_2025!$A:$A,0)))</f>
        <v/>
      </c>
      <c r="O283" s="215" t="str">
        <f>IF($C283="","",INDEX(POA_GC_2025!$E:$E,MATCH($C283,POA_GC_2025!$A:$A,0)))</f>
        <v/>
      </c>
      <c r="P283" s="215" t="str">
        <f>IF($C283="","",INDEX(POA_GC_2025!$F:$F,MATCH($C283,POA_GC_2025!$A:$A,0)))</f>
        <v/>
      </c>
      <c r="Q283" s="215" t="str">
        <f>IF($C283="","",INDEX(POA_GC_2025!$G:$G,MATCH($C283,POA_GC_2025!$A:$A,0)))</f>
        <v/>
      </c>
      <c r="R283" s="215" t="str">
        <f t="shared" si="22"/>
        <v/>
      </c>
      <c r="S283" s="215" t="str">
        <f>IF($C283="","",INDEX(POA_GC_2025!$H:$H,MATCH($C283,POA_GC_2025!$A:$A,0)))</f>
        <v/>
      </c>
      <c r="T283" s="215" t="str">
        <f>IF($C283="","",INDEX(POA_GC_2025!$I:$I,MATCH($C283,POA_GC_2025!$A:$A,0)))</f>
        <v/>
      </c>
      <c r="U283" s="215" t="str">
        <f>IF($C283="","",INDEX(POA_GC_2025!$J:$J,MATCH($C283,POA_GC_2025!$A:$A,0)))</f>
        <v/>
      </c>
      <c r="V283" s="215" t="str">
        <f>IF($C283="","",INDEX(POA_GC_2025!$K:$K,MATCH($C283,POA_GC_2025!$A:$A,0)))</f>
        <v/>
      </c>
      <c r="W283" s="215" t="str">
        <f>IF($C283="","",INDEX(POA_GC_2025!$L:$L,MATCH($C283,POA_GC_2025!$A:$A,0)))</f>
        <v/>
      </c>
      <c r="X283" s="223" t="str">
        <f>IF($C283="","",INDEX(POA_GC_2025!$AA:$AA,MATCH($C283,POA_GC_2025!$A:$A,0)))</f>
        <v/>
      </c>
      <c r="Y283" s="223" t="str">
        <f>IF($C283="","",INDEX(POA_GC_2025!$BD:$BD,MATCH($C283,POA_GC_2025!$A:$A,0)))</f>
        <v/>
      </c>
      <c r="Z283" s="226"/>
      <c r="AA283" s="226"/>
      <c r="AB283" s="227">
        <f t="shared" si="20"/>
        <v>0</v>
      </c>
      <c r="AC283" s="226"/>
      <c r="AD283" s="226"/>
      <c r="AE283" s="226"/>
      <c r="AF283" s="226"/>
      <c r="AG283" s="232" t="str">
        <f>IF($C283="","",INDEX(POA_GC_2025!$FF:$FF,MATCH($C283,POA_GC_2025!$A:$A,0)))</f>
        <v/>
      </c>
      <c r="AH283" s="213" t="str">
        <f>IF($C283="","",INDEX(POA_GC_2025!$Q:$Q,MATCH($C283,POA_GC_2025!$A:$A,0)))</f>
        <v/>
      </c>
      <c r="AI283" s="216"/>
      <c r="AJ283" s="213" t="str">
        <f>IF($C283="","",INDEX(POA_GC_2025!$B:$B,MATCH($C283,POA_GC_2025!$A:$A,0)))</f>
        <v/>
      </c>
      <c r="AK283" s="263"/>
      <c r="AL283" s="263"/>
      <c r="AM283" s="233">
        <f t="shared" si="21"/>
        <v>0</v>
      </c>
      <c r="AN283" s="263"/>
      <c r="AO283" s="263"/>
    </row>
    <row r="284" spans="1:41" s="39" customFormat="1" ht="12.95" customHeight="1">
      <c r="A284" s="206">
        <v>289</v>
      </c>
      <c r="B284" s="206"/>
      <c r="C284" s="188"/>
      <c r="D284" s="245"/>
      <c r="E284" s="246"/>
      <c r="F284" s="245"/>
      <c r="G284" s="246"/>
      <c r="H284" s="208"/>
      <c r="I284" s="245"/>
      <c r="J284" s="213" t="str">
        <f>IF($C284="","",INDEX(POA_GC_2025!$O:$O,MATCH($C284,POA_GC_2025!$A:$A,0)))</f>
        <v/>
      </c>
      <c r="K284" s="214" t="str">
        <f>IF($C284="","",INDEX(POA_GC_2025!$V:$V,MATCH($C284,POA_GC_2025!A:A,0)))</f>
        <v/>
      </c>
      <c r="L284" s="214" t="str">
        <f>IF($C284="","",INDEX(POA_GC_2025!W:W,MATCH($C284,POA_GC_2025!$A:$A,0)))</f>
        <v/>
      </c>
      <c r="M284" s="215" t="str">
        <f>IF($C284="","",INDEX(POA_GC_2025!C:C,MATCH($C284,POA_GC_2025!$A:$A,0)))</f>
        <v/>
      </c>
      <c r="N284" s="215" t="str">
        <f>IF($C284="","",INDEX(POA_GC_2025!$D:$D,MATCH($C284,POA_GC_2025!$A:$A,0)))</f>
        <v/>
      </c>
      <c r="O284" s="215" t="str">
        <f>IF($C284="","",INDEX(POA_GC_2025!$E:$E,MATCH($C284,POA_GC_2025!$A:$A,0)))</f>
        <v/>
      </c>
      <c r="P284" s="215" t="str">
        <f>IF($C284="","",INDEX(POA_GC_2025!$F:$F,MATCH($C284,POA_GC_2025!$A:$A,0)))</f>
        <v/>
      </c>
      <c r="Q284" s="215" t="str">
        <f>IF($C284="","",INDEX(POA_GC_2025!$G:$G,MATCH($C284,POA_GC_2025!$A:$A,0)))</f>
        <v/>
      </c>
      <c r="R284" s="215" t="str">
        <f t="shared" si="22"/>
        <v/>
      </c>
      <c r="S284" s="215" t="str">
        <f>IF($C284="","",INDEX(POA_GC_2025!$H:$H,MATCH($C284,POA_GC_2025!$A:$A,0)))</f>
        <v/>
      </c>
      <c r="T284" s="215" t="str">
        <f>IF($C284="","",INDEX(POA_GC_2025!$I:$I,MATCH($C284,POA_GC_2025!$A:$A,0)))</f>
        <v/>
      </c>
      <c r="U284" s="215" t="str">
        <f>IF($C284="","",INDEX(POA_GC_2025!$J:$J,MATCH($C284,POA_GC_2025!$A:$A,0)))</f>
        <v/>
      </c>
      <c r="V284" s="215" t="str">
        <f>IF($C284="","",INDEX(POA_GC_2025!$K:$K,MATCH($C284,POA_GC_2025!$A:$A,0)))</f>
        <v/>
      </c>
      <c r="W284" s="215" t="str">
        <f>IF($C284="","",INDEX(POA_GC_2025!$L:$L,MATCH($C284,POA_GC_2025!$A:$A,0)))</f>
        <v/>
      </c>
      <c r="X284" s="223" t="str">
        <f>IF($C284="","",INDEX(POA_GC_2025!$AA:$AA,MATCH($C284,POA_GC_2025!$A:$A,0)))</f>
        <v/>
      </c>
      <c r="Y284" s="223" t="str">
        <f>IF($C284="","",INDEX(POA_GC_2025!$BD:$BD,MATCH($C284,POA_GC_2025!$A:$A,0)))</f>
        <v/>
      </c>
      <c r="Z284" s="226"/>
      <c r="AA284" s="226"/>
      <c r="AB284" s="227">
        <f t="shared" si="20"/>
        <v>0</v>
      </c>
      <c r="AC284" s="226"/>
      <c r="AD284" s="226"/>
      <c r="AE284" s="226"/>
      <c r="AF284" s="226"/>
      <c r="AG284" s="232" t="str">
        <f>IF($C284="","",INDEX(POA_GC_2025!$FF:$FF,MATCH($C284,POA_GC_2025!$A:$A,0)))</f>
        <v/>
      </c>
      <c r="AH284" s="213" t="str">
        <f>IF($C284="","",INDEX(POA_GC_2025!$Q:$Q,MATCH($C284,POA_GC_2025!$A:$A,0)))</f>
        <v/>
      </c>
      <c r="AI284" s="216"/>
      <c r="AJ284" s="213" t="str">
        <f>IF($C284="","",INDEX(POA_GC_2025!$B:$B,MATCH($C284,POA_GC_2025!$A:$A,0)))</f>
        <v/>
      </c>
      <c r="AK284" s="263"/>
      <c r="AL284" s="263"/>
      <c r="AM284" s="233">
        <f t="shared" si="21"/>
        <v>0</v>
      </c>
      <c r="AN284" s="263"/>
      <c r="AO284" s="263"/>
    </row>
    <row r="285" spans="1:41" s="39" customFormat="1" ht="12.95" customHeight="1">
      <c r="A285" s="206">
        <v>290</v>
      </c>
      <c r="B285" s="206"/>
      <c r="C285" s="188"/>
      <c r="D285" s="245"/>
      <c r="E285" s="246"/>
      <c r="F285" s="245"/>
      <c r="G285" s="246"/>
      <c r="H285" s="208"/>
      <c r="I285" s="245"/>
      <c r="J285" s="213" t="str">
        <f>IF($C285="","",INDEX(POA_GC_2025!$O:$O,MATCH($C285,POA_GC_2025!$A:$A,0)))</f>
        <v/>
      </c>
      <c r="K285" s="214" t="str">
        <f>IF($C285="","",INDEX(POA_GC_2025!$V:$V,MATCH($C285,POA_GC_2025!A:A,0)))</f>
        <v/>
      </c>
      <c r="L285" s="214" t="str">
        <f>IF($C285="","",INDEX(POA_GC_2025!W:W,MATCH($C285,POA_GC_2025!$A:$A,0)))</f>
        <v/>
      </c>
      <c r="M285" s="215" t="str">
        <f>IF($C285="","",INDEX(POA_GC_2025!C:C,MATCH($C285,POA_GC_2025!$A:$A,0)))</f>
        <v/>
      </c>
      <c r="N285" s="215" t="str">
        <f>IF($C285="","",INDEX(POA_GC_2025!$D:$D,MATCH($C285,POA_GC_2025!$A:$A,0)))</f>
        <v/>
      </c>
      <c r="O285" s="215" t="str">
        <f>IF($C285="","",INDEX(POA_GC_2025!$E:$E,MATCH($C285,POA_GC_2025!$A:$A,0)))</f>
        <v/>
      </c>
      <c r="P285" s="215" t="str">
        <f>IF($C285="","",INDEX(POA_GC_2025!$F:$F,MATCH($C285,POA_GC_2025!$A:$A,0)))</f>
        <v/>
      </c>
      <c r="Q285" s="215" t="str">
        <f>IF($C285="","",INDEX(POA_GC_2025!$G:$G,MATCH($C285,POA_GC_2025!$A:$A,0)))</f>
        <v/>
      </c>
      <c r="R285" s="215" t="str">
        <f t="shared" si="22"/>
        <v/>
      </c>
      <c r="S285" s="215" t="str">
        <f>IF($C285="","",INDEX(POA_GC_2025!$H:$H,MATCH($C285,POA_GC_2025!$A:$A,0)))</f>
        <v/>
      </c>
      <c r="T285" s="215" t="str">
        <f>IF($C285="","",INDEX(POA_GC_2025!$I:$I,MATCH($C285,POA_GC_2025!$A:$A,0)))</f>
        <v/>
      </c>
      <c r="U285" s="215" t="str">
        <f>IF($C285="","",INDEX(POA_GC_2025!$J:$J,MATCH($C285,POA_GC_2025!$A:$A,0)))</f>
        <v/>
      </c>
      <c r="V285" s="215" t="str">
        <f>IF($C285="","",INDEX(POA_GC_2025!$K:$K,MATCH($C285,POA_GC_2025!$A:$A,0)))</f>
        <v/>
      </c>
      <c r="W285" s="215" t="str">
        <f>IF($C285="","",INDEX(POA_GC_2025!$L:$L,MATCH($C285,POA_GC_2025!$A:$A,0)))</f>
        <v/>
      </c>
      <c r="X285" s="223" t="str">
        <f>IF($C285="","",INDEX(POA_GC_2025!$AA:$AA,MATCH($C285,POA_GC_2025!$A:$A,0)))</f>
        <v/>
      </c>
      <c r="Y285" s="223" t="str">
        <f>IF($C285="","",INDEX(POA_GC_2025!$BD:$BD,MATCH($C285,POA_GC_2025!$A:$A,0)))</f>
        <v/>
      </c>
      <c r="Z285" s="226"/>
      <c r="AA285" s="226"/>
      <c r="AB285" s="227">
        <f t="shared" si="20"/>
        <v>0</v>
      </c>
      <c r="AC285" s="226"/>
      <c r="AD285" s="226"/>
      <c r="AE285" s="226"/>
      <c r="AF285" s="226"/>
      <c r="AG285" s="232" t="str">
        <f>IF($C285="","",INDEX(POA_GC_2025!$FF:$FF,MATCH($C285,POA_GC_2025!$A:$A,0)))</f>
        <v/>
      </c>
      <c r="AH285" s="213" t="str">
        <f>IF($C285="","",INDEX(POA_GC_2025!$Q:$Q,MATCH($C285,POA_GC_2025!$A:$A,0)))</f>
        <v/>
      </c>
      <c r="AI285" s="216"/>
      <c r="AJ285" s="213" t="str">
        <f>IF($C285="","",INDEX(POA_GC_2025!$B:$B,MATCH($C285,POA_GC_2025!$A:$A,0)))</f>
        <v/>
      </c>
      <c r="AK285" s="263"/>
      <c r="AL285" s="263"/>
      <c r="AM285" s="233">
        <f t="shared" si="21"/>
        <v>0</v>
      </c>
      <c r="AN285" s="263"/>
      <c r="AO285" s="263"/>
    </row>
    <row r="286" spans="1:41" s="39" customFormat="1" ht="12.95" customHeight="1">
      <c r="A286" s="206">
        <v>291</v>
      </c>
      <c r="B286" s="206"/>
      <c r="C286" s="188"/>
      <c r="D286" s="245"/>
      <c r="E286" s="246"/>
      <c r="F286" s="245"/>
      <c r="G286" s="246"/>
      <c r="H286" s="208"/>
      <c r="I286" s="245"/>
      <c r="J286" s="213" t="str">
        <f>IF($C286="","",INDEX(POA_GC_2025!$O:$O,MATCH($C286,POA_GC_2025!$A:$A,0)))</f>
        <v/>
      </c>
      <c r="K286" s="214" t="str">
        <f>IF($C286="","",INDEX(POA_GC_2025!$V:$V,MATCH($C286,POA_GC_2025!A:A,0)))</f>
        <v/>
      </c>
      <c r="L286" s="214" t="str">
        <f>IF($C286="","",INDEX(POA_GC_2025!W:W,MATCH($C286,POA_GC_2025!$A:$A,0)))</f>
        <v/>
      </c>
      <c r="M286" s="215" t="str">
        <f>IF($C286="","",INDEX(POA_GC_2025!C:C,MATCH($C286,POA_GC_2025!$A:$A,0)))</f>
        <v/>
      </c>
      <c r="N286" s="215" t="str">
        <f>IF($C286="","",INDEX(POA_GC_2025!$D:$D,MATCH($C286,POA_GC_2025!$A:$A,0)))</f>
        <v/>
      </c>
      <c r="O286" s="215" t="str">
        <f>IF($C286="","",INDEX(POA_GC_2025!$E:$E,MATCH($C286,POA_GC_2025!$A:$A,0)))</f>
        <v/>
      </c>
      <c r="P286" s="215" t="str">
        <f>IF($C286="","",INDEX(POA_GC_2025!$F:$F,MATCH($C286,POA_GC_2025!$A:$A,0)))</f>
        <v/>
      </c>
      <c r="Q286" s="215" t="str">
        <f>IF($C286="","",INDEX(POA_GC_2025!$G:$G,MATCH($C286,POA_GC_2025!$A:$A,0)))</f>
        <v/>
      </c>
      <c r="R286" s="215" t="str">
        <f t="shared" si="22"/>
        <v/>
      </c>
      <c r="S286" s="215" t="str">
        <f>IF($C286="","",INDEX(POA_GC_2025!$H:$H,MATCH($C286,POA_GC_2025!$A:$A,0)))</f>
        <v/>
      </c>
      <c r="T286" s="215" t="str">
        <f>IF($C286="","",INDEX(POA_GC_2025!$I:$I,MATCH($C286,POA_GC_2025!$A:$A,0)))</f>
        <v/>
      </c>
      <c r="U286" s="215" t="str">
        <f>IF($C286="","",INDEX(POA_GC_2025!$J:$J,MATCH($C286,POA_GC_2025!$A:$A,0)))</f>
        <v/>
      </c>
      <c r="V286" s="215" t="str">
        <f>IF($C286="","",INDEX(POA_GC_2025!$K:$K,MATCH($C286,POA_GC_2025!$A:$A,0)))</f>
        <v/>
      </c>
      <c r="W286" s="215" t="str">
        <f>IF($C286="","",INDEX(POA_GC_2025!$L:$L,MATCH($C286,POA_GC_2025!$A:$A,0)))</f>
        <v/>
      </c>
      <c r="X286" s="223" t="str">
        <f>IF($C286="","",INDEX(POA_GC_2025!$AA:$AA,MATCH($C286,POA_GC_2025!$A:$A,0)))</f>
        <v/>
      </c>
      <c r="Y286" s="223" t="str">
        <f>IF($C286="","",INDEX(POA_GC_2025!$BD:$BD,MATCH($C286,POA_GC_2025!$A:$A,0)))</f>
        <v/>
      </c>
      <c r="Z286" s="226"/>
      <c r="AA286" s="226"/>
      <c r="AB286" s="227">
        <f t="shared" si="20"/>
        <v>0</v>
      </c>
      <c r="AC286" s="226"/>
      <c r="AD286" s="226"/>
      <c r="AE286" s="226"/>
      <c r="AF286" s="226"/>
      <c r="AG286" s="232" t="str">
        <f>IF($C286="","",INDEX(POA_GC_2025!$FF:$FF,MATCH($C286,POA_GC_2025!$A:$A,0)))</f>
        <v/>
      </c>
      <c r="AH286" s="213" t="str">
        <f>IF($C286="","",INDEX(POA_GC_2025!$Q:$Q,MATCH($C286,POA_GC_2025!$A:$A,0)))</f>
        <v/>
      </c>
      <c r="AI286" s="216"/>
      <c r="AJ286" s="213" t="str">
        <f>IF($C286="","",INDEX(POA_GC_2025!$B:$B,MATCH($C286,POA_GC_2025!$A:$A,0)))</f>
        <v/>
      </c>
      <c r="AK286" s="263"/>
      <c r="AL286" s="263"/>
      <c r="AM286" s="233">
        <f t="shared" si="21"/>
        <v>0</v>
      </c>
      <c r="AN286" s="263"/>
      <c r="AO286" s="263"/>
    </row>
    <row r="287" spans="1:41" s="39" customFormat="1" ht="12.95" customHeight="1">
      <c r="A287" s="206">
        <v>292</v>
      </c>
      <c r="B287" s="206"/>
      <c r="C287" s="188"/>
      <c r="D287" s="245"/>
      <c r="E287" s="246"/>
      <c r="F287" s="245"/>
      <c r="G287" s="246"/>
      <c r="H287" s="208"/>
      <c r="I287" s="245"/>
      <c r="J287" s="213" t="str">
        <f>IF($C287="","",INDEX(POA_GC_2025!$O:$O,MATCH($C287,POA_GC_2025!$A:$A,0)))</f>
        <v/>
      </c>
      <c r="K287" s="214" t="str">
        <f>IF($C287="","",INDEX(POA_GC_2025!$V:$V,MATCH($C287,POA_GC_2025!A:A,0)))</f>
        <v/>
      </c>
      <c r="L287" s="214" t="str">
        <f>IF($C287="","",INDEX(POA_GC_2025!W:W,MATCH($C287,POA_GC_2025!$A:$A,0)))</f>
        <v/>
      </c>
      <c r="M287" s="215" t="str">
        <f>IF($C287="","",INDEX(POA_GC_2025!C:C,MATCH($C287,POA_GC_2025!$A:$A,0)))</f>
        <v/>
      </c>
      <c r="N287" s="215" t="str">
        <f>IF($C287="","",INDEX(POA_GC_2025!$D:$D,MATCH($C287,POA_GC_2025!$A:$A,0)))</f>
        <v/>
      </c>
      <c r="O287" s="215" t="str">
        <f>IF($C287="","",INDEX(POA_GC_2025!$E:$E,MATCH($C287,POA_GC_2025!$A:$A,0)))</f>
        <v/>
      </c>
      <c r="P287" s="215" t="str">
        <f>IF($C287="","",INDEX(POA_GC_2025!$F:$F,MATCH($C287,POA_GC_2025!$A:$A,0)))</f>
        <v/>
      </c>
      <c r="Q287" s="215" t="str">
        <f>IF($C287="","",INDEX(POA_GC_2025!$G:$G,MATCH($C287,POA_GC_2025!$A:$A,0)))</f>
        <v/>
      </c>
      <c r="R287" s="215" t="str">
        <f t="shared" si="22"/>
        <v/>
      </c>
      <c r="S287" s="215" t="str">
        <f>IF($C287="","",INDEX(POA_GC_2025!$H:$H,MATCH($C287,POA_GC_2025!$A:$A,0)))</f>
        <v/>
      </c>
      <c r="T287" s="215" t="str">
        <f>IF($C287="","",INDEX(POA_GC_2025!$I:$I,MATCH($C287,POA_GC_2025!$A:$A,0)))</f>
        <v/>
      </c>
      <c r="U287" s="215" t="str">
        <f>IF($C287="","",INDEX(POA_GC_2025!$J:$J,MATCH($C287,POA_GC_2025!$A:$A,0)))</f>
        <v/>
      </c>
      <c r="V287" s="215" t="str">
        <f>IF($C287="","",INDEX(POA_GC_2025!$K:$K,MATCH($C287,POA_GC_2025!$A:$A,0)))</f>
        <v/>
      </c>
      <c r="W287" s="215" t="str">
        <f>IF($C287="","",INDEX(POA_GC_2025!$L:$L,MATCH($C287,POA_GC_2025!$A:$A,0)))</f>
        <v/>
      </c>
      <c r="X287" s="223" t="str">
        <f>IF($C287="","",INDEX(POA_GC_2025!$AA:$AA,MATCH($C287,POA_GC_2025!$A:$A,0)))</f>
        <v/>
      </c>
      <c r="Y287" s="223" t="str">
        <f>IF($C287="","",INDEX(POA_GC_2025!$BD:$BD,MATCH($C287,POA_GC_2025!$A:$A,0)))</f>
        <v/>
      </c>
      <c r="Z287" s="226"/>
      <c r="AA287" s="226"/>
      <c r="AB287" s="227">
        <f t="shared" si="20"/>
        <v>0</v>
      </c>
      <c r="AC287" s="226"/>
      <c r="AD287" s="226"/>
      <c r="AE287" s="226"/>
      <c r="AF287" s="226"/>
      <c r="AG287" s="232" t="str">
        <f>IF($C287="","",INDEX(POA_GC_2025!$FF:$FF,MATCH($C287,POA_GC_2025!$A:$A,0)))</f>
        <v/>
      </c>
      <c r="AH287" s="213" t="str">
        <f>IF($C287="","",INDEX(POA_GC_2025!$Q:$Q,MATCH($C287,POA_GC_2025!$A:$A,0)))</f>
        <v/>
      </c>
      <c r="AI287" s="216"/>
      <c r="AJ287" s="213" t="str">
        <f>IF($C287="","",INDEX(POA_GC_2025!$B:$B,MATCH($C287,POA_GC_2025!$A:$A,0)))</f>
        <v/>
      </c>
      <c r="AK287" s="263"/>
      <c r="AL287" s="263"/>
      <c r="AM287" s="233">
        <f t="shared" si="21"/>
        <v>0</v>
      </c>
      <c r="AN287" s="263"/>
      <c r="AO287" s="263"/>
    </row>
    <row r="288" spans="1:41" s="39" customFormat="1" ht="12.95" customHeight="1">
      <c r="A288" s="206">
        <v>293</v>
      </c>
      <c r="B288" s="206"/>
      <c r="C288" s="188"/>
      <c r="D288" s="245"/>
      <c r="E288" s="246"/>
      <c r="F288" s="245"/>
      <c r="G288" s="246"/>
      <c r="H288" s="208"/>
      <c r="I288" s="245"/>
      <c r="J288" s="213" t="str">
        <f>IF($C288="","",INDEX(POA_GC_2025!$O:$O,MATCH($C288,POA_GC_2025!$A:$A,0)))</f>
        <v/>
      </c>
      <c r="K288" s="214" t="str">
        <f>IF($C288="","",INDEX(POA_GC_2025!$V:$V,MATCH($C288,POA_GC_2025!A:A,0)))</f>
        <v/>
      </c>
      <c r="L288" s="214" t="str">
        <f>IF($C288="","",INDEX(POA_GC_2025!W:W,MATCH($C288,POA_GC_2025!$A:$A,0)))</f>
        <v/>
      </c>
      <c r="M288" s="215" t="str">
        <f>IF($C288="","",INDEX(POA_GC_2025!C:C,MATCH($C288,POA_GC_2025!$A:$A,0)))</f>
        <v/>
      </c>
      <c r="N288" s="215" t="str">
        <f>IF($C288="","",INDEX(POA_GC_2025!$D:$D,MATCH($C288,POA_GC_2025!$A:$A,0)))</f>
        <v/>
      </c>
      <c r="O288" s="215" t="str">
        <f>IF($C288="","",INDEX(POA_GC_2025!$E:$E,MATCH($C288,POA_GC_2025!$A:$A,0)))</f>
        <v/>
      </c>
      <c r="P288" s="215" t="str">
        <f>IF($C288="","",INDEX(POA_GC_2025!$F:$F,MATCH($C288,POA_GC_2025!$A:$A,0)))</f>
        <v/>
      </c>
      <c r="Q288" s="215" t="str">
        <f>IF($C288="","",INDEX(POA_GC_2025!$G:$G,MATCH($C288,POA_GC_2025!$A:$A,0)))</f>
        <v/>
      </c>
      <c r="R288" s="215" t="str">
        <f t="shared" si="22"/>
        <v/>
      </c>
      <c r="S288" s="215" t="str">
        <f>IF($C288="","",INDEX(POA_GC_2025!$H:$H,MATCH($C288,POA_GC_2025!$A:$A,0)))</f>
        <v/>
      </c>
      <c r="T288" s="215" t="str">
        <f>IF($C288="","",INDEX(POA_GC_2025!$I:$I,MATCH($C288,POA_GC_2025!$A:$A,0)))</f>
        <v/>
      </c>
      <c r="U288" s="215" t="str">
        <f>IF($C288="","",INDEX(POA_GC_2025!$J:$J,MATCH($C288,POA_GC_2025!$A:$A,0)))</f>
        <v/>
      </c>
      <c r="V288" s="215" t="str">
        <f>IF($C288="","",INDEX(POA_GC_2025!$K:$K,MATCH($C288,POA_GC_2025!$A:$A,0)))</f>
        <v/>
      </c>
      <c r="W288" s="215" t="str">
        <f>IF($C288="","",INDEX(POA_GC_2025!$L:$L,MATCH($C288,POA_GC_2025!$A:$A,0)))</f>
        <v/>
      </c>
      <c r="X288" s="223" t="str">
        <f>IF($C288="","",INDEX(POA_GC_2025!$AA:$AA,MATCH($C288,POA_GC_2025!$A:$A,0)))</f>
        <v/>
      </c>
      <c r="Y288" s="223" t="str">
        <f>IF($C288="","",INDEX(POA_GC_2025!$BD:$BD,MATCH($C288,POA_GC_2025!$A:$A,0)))</f>
        <v/>
      </c>
      <c r="Z288" s="226"/>
      <c r="AA288" s="226"/>
      <c r="AB288" s="227">
        <f t="shared" si="20"/>
        <v>0</v>
      </c>
      <c r="AC288" s="226"/>
      <c r="AD288" s="226"/>
      <c r="AE288" s="226"/>
      <c r="AF288" s="226"/>
      <c r="AG288" s="232" t="str">
        <f>IF($C288="","",INDEX(POA_GC_2025!$FF:$FF,MATCH($C288,POA_GC_2025!$A:$A,0)))</f>
        <v/>
      </c>
      <c r="AH288" s="213" t="str">
        <f>IF($C288="","",INDEX(POA_GC_2025!$Q:$Q,MATCH($C288,POA_GC_2025!$A:$A,0)))</f>
        <v/>
      </c>
      <c r="AI288" s="216"/>
      <c r="AJ288" s="213" t="str">
        <f>IF($C288="","",INDEX(POA_GC_2025!$B:$B,MATCH($C288,POA_GC_2025!$A:$A,0)))</f>
        <v/>
      </c>
      <c r="AK288" s="263"/>
      <c r="AL288" s="263"/>
      <c r="AM288" s="233">
        <f t="shared" si="21"/>
        <v>0</v>
      </c>
      <c r="AN288" s="263"/>
      <c r="AO288" s="263"/>
    </row>
    <row r="289" spans="1:41" s="39" customFormat="1" ht="12.95" customHeight="1">
      <c r="A289" s="206">
        <v>294</v>
      </c>
      <c r="B289" s="206"/>
      <c r="C289" s="188"/>
      <c r="D289" s="245"/>
      <c r="E289" s="246"/>
      <c r="F289" s="245"/>
      <c r="G289" s="246"/>
      <c r="H289" s="208"/>
      <c r="I289" s="245"/>
      <c r="J289" s="213" t="str">
        <f>IF($C289="","",INDEX(POA_GC_2025!$O:$O,MATCH($C289,POA_GC_2025!$A:$A,0)))</f>
        <v/>
      </c>
      <c r="K289" s="214" t="str">
        <f>IF($C289="","",INDEX(POA_GC_2025!$V:$V,MATCH($C289,POA_GC_2025!A:A,0)))</f>
        <v/>
      </c>
      <c r="L289" s="214" t="str">
        <f>IF($C289="","",INDEX(POA_GC_2025!W:W,MATCH($C289,POA_GC_2025!$A:$A,0)))</f>
        <v/>
      </c>
      <c r="M289" s="215" t="str">
        <f>IF($C289="","",INDEX(POA_GC_2025!C:C,MATCH($C289,POA_GC_2025!$A:$A,0)))</f>
        <v/>
      </c>
      <c r="N289" s="215" t="str">
        <f>IF($C289="","",INDEX(POA_GC_2025!$D:$D,MATCH($C289,POA_GC_2025!$A:$A,0)))</f>
        <v/>
      </c>
      <c r="O289" s="215" t="str">
        <f>IF($C289="","",INDEX(POA_GC_2025!$E:$E,MATCH($C289,POA_GC_2025!$A:$A,0)))</f>
        <v/>
      </c>
      <c r="P289" s="215" t="str">
        <f>IF($C289="","",INDEX(POA_GC_2025!$F:$F,MATCH($C289,POA_GC_2025!$A:$A,0)))</f>
        <v/>
      </c>
      <c r="Q289" s="215" t="str">
        <f>IF($C289="","",INDEX(POA_GC_2025!$G:$G,MATCH($C289,POA_GC_2025!$A:$A,0)))</f>
        <v/>
      </c>
      <c r="R289" s="215" t="str">
        <f t="shared" si="22"/>
        <v/>
      </c>
      <c r="S289" s="215" t="str">
        <f>IF($C289="","",INDEX(POA_GC_2025!$H:$H,MATCH($C289,POA_GC_2025!$A:$A,0)))</f>
        <v/>
      </c>
      <c r="T289" s="215" t="str">
        <f>IF($C289="","",INDEX(POA_GC_2025!$I:$I,MATCH($C289,POA_GC_2025!$A:$A,0)))</f>
        <v/>
      </c>
      <c r="U289" s="215" t="str">
        <f>IF($C289="","",INDEX(POA_GC_2025!$J:$J,MATCH($C289,POA_GC_2025!$A:$A,0)))</f>
        <v/>
      </c>
      <c r="V289" s="215" t="str">
        <f>IF($C289="","",INDEX(POA_GC_2025!$K:$K,MATCH($C289,POA_GC_2025!$A:$A,0)))</f>
        <v/>
      </c>
      <c r="W289" s="215" t="str">
        <f>IF($C289="","",INDEX(POA_GC_2025!$L:$L,MATCH($C289,POA_GC_2025!$A:$A,0)))</f>
        <v/>
      </c>
      <c r="X289" s="223" t="str">
        <f>IF($C289="","",INDEX(POA_GC_2025!$AA:$AA,MATCH($C289,POA_GC_2025!$A:$A,0)))</f>
        <v/>
      </c>
      <c r="Y289" s="223" t="str">
        <f>IF($C289="","",INDEX(POA_GC_2025!$BD:$BD,MATCH($C289,POA_GC_2025!$A:$A,0)))</f>
        <v/>
      </c>
      <c r="Z289" s="226"/>
      <c r="AA289" s="226"/>
      <c r="AB289" s="227">
        <f t="shared" si="20"/>
        <v>0</v>
      </c>
      <c r="AC289" s="226"/>
      <c r="AD289" s="226"/>
      <c r="AE289" s="226"/>
      <c r="AF289" s="226"/>
      <c r="AG289" s="232" t="str">
        <f>IF($C289="","",INDEX(POA_GC_2025!$FF:$FF,MATCH($C289,POA_GC_2025!$A:$A,0)))</f>
        <v/>
      </c>
      <c r="AH289" s="213" t="str">
        <f>IF($C289="","",INDEX(POA_GC_2025!$Q:$Q,MATCH($C289,POA_GC_2025!$A:$A,0)))</f>
        <v/>
      </c>
      <c r="AI289" s="216"/>
      <c r="AJ289" s="213" t="str">
        <f>IF($C289="","",INDEX(POA_GC_2025!$B:$B,MATCH($C289,POA_GC_2025!$A:$A,0)))</f>
        <v/>
      </c>
      <c r="AK289" s="263"/>
      <c r="AL289" s="263"/>
      <c r="AM289" s="233">
        <f t="shared" si="21"/>
        <v>0</v>
      </c>
      <c r="AN289" s="263"/>
      <c r="AO289" s="263"/>
    </row>
    <row r="290" spans="1:41" s="39" customFormat="1" ht="12.95" customHeight="1">
      <c r="A290" s="206">
        <v>295</v>
      </c>
      <c r="B290" s="206"/>
      <c r="C290" s="188"/>
      <c r="D290" s="245"/>
      <c r="E290" s="246"/>
      <c r="F290" s="245"/>
      <c r="G290" s="246"/>
      <c r="H290" s="208"/>
      <c r="I290" s="245"/>
      <c r="J290" s="213" t="str">
        <f>IF($C290="","",INDEX(POA_GC_2025!$O:$O,MATCH($C290,POA_GC_2025!$A:$A,0)))</f>
        <v/>
      </c>
      <c r="K290" s="214" t="str">
        <f>IF($C290="","",INDEX(POA_GC_2025!$V:$V,MATCH($C290,POA_GC_2025!A:A,0)))</f>
        <v/>
      </c>
      <c r="L290" s="214" t="str">
        <f>IF($C290="","",INDEX(POA_GC_2025!W:W,MATCH($C290,POA_GC_2025!$A:$A,0)))</f>
        <v/>
      </c>
      <c r="M290" s="215" t="str">
        <f>IF($C290="","",INDEX(POA_GC_2025!C:C,MATCH($C290,POA_GC_2025!$A:$A,0)))</f>
        <v/>
      </c>
      <c r="N290" s="215" t="str">
        <f>IF($C290="","",INDEX(POA_GC_2025!$D:$D,MATCH($C290,POA_GC_2025!$A:$A,0)))</f>
        <v/>
      </c>
      <c r="O290" s="215" t="str">
        <f>IF($C290="","",INDEX(POA_GC_2025!$E:$E,MATCH($C290,POA_GC_2025!$A:$A,0)))</f>
        <v/>
      </c>
      <c r="P290" s="215" t="str">
        <f>IF($C290="","",INDEX(POA_GC_2025!$F:$F,MATCH($C290,POA_GC_2025!$A:$A,0)))</f>
        <v/>
      </c>
      <c r="Q290" s="215" t="str">
        <f>IF($C290="","",INDEX(POA_GC_2025!$G:$G,MATCH($C290,POA_GC_2025!$A:$A,0)))</f>
        <v/>
      </c>
      <c r="R290" s="215" t="str">
        <f t="shared" si="22"/>
        <v/>
      </c>
      <c r="S290" s="215" t="str">
        <f>IF($C290="","",INDEX(POA_GC_2025!$H:$H,MATCH($C290,POA_GC_2025!$A:$A,0)))</f>
        <v/>
      </c>
      <c r="T290" s="215" t="str">
        <f>IF($C290="","",INDEX(POA_GC_2025!$I:$I,MATCH($C290,POA_GC_2025!$A:$A,0)))</f>
        <v/>
      </c>
      <c r="U290" s="215" t="str">
        <f>IF($C290="","",INDEX(POA_GC_2025!$J:$J,MATCH($C290,POA_GC_2025!$A:$A,0)))</f>
        <v/>
      </c>
      <c r="V290" s="215" t="str">
        <f>IF($C290="","",INDEX(POA_GC_2025!$K:$K,MATCH($C290,POA_GC_2025!$A:$A,0)))</f>
        <v/>
      </c>
      <c r="W290" s="215" t="str">
        <f>IF($C290="","",INDEX(POA_GC_2025!$L:$L,MATCH($C290,POA_GC_2025!$A:$A,0)))</f>
        <v/>
      </c>
      <c r="X290" s="223" t="str">
        <f>IF($C290="","",INDEX(POA_GC_2025!$AA:$AA,MATCH($C290,POA_GC_2025!$A:$A,0)))</f>
        <v/>
      </c>
      <c r="Y290" s="223" t="str">
        <f>IF($C290="","",INDEX(POA_GC_2025!$BD:$BD,MATCH($C290,POA_GC_2025!$A:$A,0)))</f>
        <v/>
      </c>
      <c r="Z290" s="226"/>
      <c r="AA290" s="226"/>
      <c r="AB290" s="227">
        <f t="shared" si="20"/>
        <v>0</v>
      </c>
      <c r="AC290" s="226"/>
      <c r="AD290" s="226"/>
      <c r="AE290" s="226"/>
      <c r="AF290" s="226"/>
      <c r="AG290" s="232" t="str">
        <f>IF($C290="","",INDEX(POA_GC_2025!$FF:$FF,MATCH($C290,POA_GC_2025!$A:$A,0)))</f>
        <v/>
      </c>
      <c r="AH290" s="213" t="str">
        <f>IF($C290="","",INDEX(POA_GC_2025!$Q:$Q,MATCH($C290,POA_GC_2025!$A:$A,0)))</f>
        <v/>
      </c>
      <c r="AI290" s="216"/>
      <c r="AJ290" s="213" t="str">
        <f>IF($C290="","",INDEX(POA_GC_2025!$B:$B,MATCH($C290,POA_GC_2025!$A:$A,0)))</f>
        <v/>
      </c>
      <c r="AK290" s="263"/>
      <c r="AL290" s="263"/>
      <c r="AM290" s="233">
        <f t="shared" si="21"/>
        <v>0</v>
      </c>
      <c r="AN290" s="263"/>
      <c r="AO290" s="263"/>
    </row>
    <row r="291" spans="1:41" s="39" customFormat="1" ht="12.95" customHeight="1">
      <c r="A291" s="206">
        <v>296</v>
      </c>
      <c r="B291" s="206"/>
      <c r="C291" s="188"/>
      <c r="D291" s="245"/>
      <c r="E291" s="246"/>
      <c r="F291" s="245"/>
      <c r="G291" s="246"/>
      <c r="H291" s="208"/>
      <c r="I291" s="245"/>
      <c r="J291" s="213" t="str">
        <f>IF($C291="","",INDEX(POA_GC_2025!$O:$O,MATCH($C291,POA_GC_2025!$A:$A,0)))</f>
        <v/>
      </c>
      <c r="K291" s="214" t="str">
        <f>IF($C291="","",INDEX(POA_GC_2025!$V:$V,MATCH($C291,POA_GC_2025!A:A,0)))</f>
        <v/>
      </c>
      <c r="L291" s="214" t="str">
        <f>IF($C291="","",INDEX(POA_GC_2025!W:W,MATCH($C291,POA_GC_2025!$A:$A,0)))</f>
        <v/>
      </c>
      <c r="M291" s="215" t="str">
        <f>IF($C291="","",INDEX(POA_GC_2025!C:C,MATCH($C291,POA_GC_2025!$A:$A,0)))</f>
        <v/>
      </c>
      <c r="N291" s="215" t="str">
        <f>IF($C291="","",INDEX(POA_GC_2025!$D:$D,MATCH($C291,POA_GC_2025!$A:$A,0)))</f>
        <v/>
      </c>
      <c r="O291" s="215" t="str">
        <f>IF($C291="","",INDEX(POA_GC_2025!$E:$E,MATCH($C291,POA_GC_2025!$A:$A,0)))</f>
        <v/>
      </c>
      <c r="P291" s="215" t="str">
        <f>IF($C291="","",INDEX(POA_GC_2025!$F:$F,MATCH($C291,POA_GC_2025!$A:$A,0)))</f>
        <v/>
      </c>
      <c r="Q291" s="215" t="str">
        <f>IF($C291="","",INDEX(POA_GC_2025!$G:$G,MATCH($C291,POA_GC_2025!$A:$A,0)))</f>
        <v/>
      </c>
      <c r="R291" s="215" t="str">
        <f t="shared" si="22"/>
        <v/>
      </c>
      <c r="S291" s="215" t="str">
        <f>IF($C291="","",INDEX(POA_GC_2025!$H:$H,MATCH($C291,POA_GC_2025!$A:$A,0)))</f>
        <v/>
      </c>
      <c r="T291" s="215" t="str">
        <f>IF($C291="","",INDEX(POA_GC_2025!$I:$I,MATCH($C291,POA_GC_2025!$A:$A,0)))</f>
        <v/>
      </c>
      <c r="U291" s="215" t="str">
        <f>IF($C291="","",INDEX(POA_GC_2025!$J:$J,MATCH($C291,POA_GC_2025!$A:$A,0)))</f>
        <v/>
      </c>
      <c r="V291" s="215" t="str">
        <f>IF($C291="","",INDEX(POA_GC_2025!$K:$K,MATCH($C291,POA_GC_2025!$A:$A,0)))</f>
        <v/>
      </c>
      <c r="W291" s="215" t="str">
        <f>IF($C291="","",INDEX(POA_GC_2025!$L:$L,MATCH($C291,POA_GC_2025!$A:$A,0)))</f>
        <v/>
      </c>
      <c r="X291" s="223" t="str">
        <f>IF($C291="","",INDEX(POA_GC_2025!$AA:$AA,MATCH($C291,POA_GC_2025!$A:$A,0)))</f>
        <v/>
      </c>
      <c r="Y291" s="223" t="str">
        <f>IF($C291="","",INDEX(POA_GC_2025!$BD:$BD,MATCH($C291,POA_GC_2025!$A:$A,0)))</f>
        <v/>
      </c>
      <c r="Z291" s="226"/>
      <c r="AA291" s="226"/>
      <c r="AB291" s="227">
        <f t="shared" si="20"/>
        <v>0</v>
      </c>
      <c r="AC291" s="226"/>
      <c r="AD291" s="226"/>
      <c r="AE291" s="226"/>
      <c r="AF291" s="226"/>
      <c r="AG291" s="232" t="str">
        <f>IF($C291="","",INDEX(POA_GC_2025!$FF:$FF,MATCH($C291,POA_GC_2025!$A:$A,0)))</f>
        <v/>
      </c>
      <c r="AH291" s="213" t="str">
        <f>IF($C291="","",INDEX(POA_GC_2025!$Q:$Q,MATCH($C291,POA_GC_2025!$A:$A,0)))</f>
        <v/>
      </c>
      <c r="AI291" s="216"/>
      <c r="AJ291" s="213" t="str">
        <f>IF($C291="","",INDEX(POA_GC_2025!$B:$B,MATCH($C291,POA_GC_2025!$A:$A,0)))</f>
        <v/>
      </c>
      <c r="AK291" s="263"/>
      <c r="AL291" s="263"/>
      <c r="AM291" s="233">
        <f t="shared" si="21"/>
        <v>0</v>
      </c>
      <c r="AN291" s="263"/>
      <c r="AO291" s="263"/>
    </row>
    <row r="292" spans="1:41" s="39" customFormat="1" ht="12.95" customHeight="1">
      <c r="A292" s="206">
        <v>297</v>
      </c>
      <c r="B292" s="206"/>
      <c r="C292" s="265"/>
      <c r="D292" s="245"/>
      <c r="E292" s="246"/>
      <c r="F292" s="245"/>
      <c r="G292" s="246"/>
      <c r="H292" s="208"/>
      <c r="I292" s="245"/>
      <c r="J292" s="213" t="str">
        <f>IF($C292="","",INDEX(POA_GC_2025!$O:$O,MATCH($C292,POA_GC_2025!$A:$A,0)))</f>
        <v/>
      </c>
      <c r="K292" s="214" t="str">
        <f>IF($C292="","",INDEX(POA_GC_2025!$V:$V,MATCH($C292,POA_GC_2025!A:A,0)))</f>
        <v/>
      </c>
      <c r="L292" s="214" t="str">
        <f>IF($C292="","",INDEX(POA_GC_2025!W:W,MATCH($C292,POA_GC_2025!$A:$A,0)))</f>
        <v/>
      </c>
      <c r="M292" s="215" t="str">
        <f>IF($C292="","",INDEX(POA_GC_2025!C:C,MATCH($C292,POA_GC_2025!$A:$A,0)))</f>
        <v/>
      </c>
      <c r="N292" s="215" t="str">
        <f>IF($C292="","",INDEX(POA_GC_2025!$D:$D,MATCH($C292,POA_GC_2025!$A:$A,0)))</f>
        <v/>
      </c>
      <c r="O292" s="215" t="str">
        <f>IF($C292="","",INDEX(POA_GC_2025!$E:$E,MATCH($C292,POA_GC_2025!$A:$A,0)))</f>
        <v/>
      </c>
      <c r="P292" s="215" t="str">
        <f>IF($C292="","",INDEX(POA_GC_2025!$F:$F,MATCH($C292,POA_GC_2025!$A:$A,0)))</f>
        <v/>
      </c>
      <c r="Q292" s="215" t="str">
        <f>IF($C292="","",INDEX(POA_GC_2025!$G:$G,MATCH($C292,POA_GC_2025!$A:$A,0)))</f>
        <v/>
      </c>
      <c r="R292" s="215" t="str">
        <f t="shared" si="22"/>
        <v/>
      </c>
      <c r="S292" s="215" t="str">
        <f>IF($C292="","",INDEX(POA_GC_2025!$H:$H,MATCH($C292,POA_GC_2025!$A:$A,0)))</f>
        <v/>
      </c>
      <c r="T292" s="215" t="str">
        <f>IF($C292="","",INDEX(POA_GC_2025!$I:$I,MATCH($C292,POA_GC_2025!$A:$A,0)))</f>
        <v/>
      </c>
      <c r="U292" s="215" t="str">
        <f>IF($C292="","",INDEX(POA_GC_2025!$J:$J,MATCH($C292,POA_GC_2025!$A:$A,0)))</f>
        <v/>
      </c>
      <c r="V292" s="215" t="str">
        <f>IF($C292="","",INDEX(POA_GC_2025!$K:$K,MATCH($C292,POA_GC_2025!$A:$A,0)))</f>
        <v/>
      </c>
      <c r="W292" s="215" t="str">
        <f>IF($C292="","",INDEX(POA_GC_2025!$L:$L,MATCH($C292,POA_GC_2025!$A:$A,0)))</f>
        <v/>
      </c>
      <c r="X292" s="223" t="str">
        <f>IF($C292="","",INDEX(POA_GC_2025!$AA:$AA,MATCH($C292,POA_GC_2025!$A:$A,0)))</f>
        <v/>
      </c>
      <c r="Y292" s="223" t="str">
        <f>IF($C292="","",INDEX(POA_GC_2025!$BD:$BD,MATCH($C292,POA_GC_2025!$A:$A,0)))</f>
        <v/>
      </c>
      <c r="Z292" s="226"/>
      <c r="AA292" s="226"/>
      <c r="AB292" s="227">
        <f t="shared" si="20"/>
        <v>0</v>
      </c>
      <c r="AC292" s="226"/>
      <c r="AD292" s="226"/>
      <c r="AE292" s="226"/>
      <c r="AF292" s="226"/>
      <c r="AG292" s="232" t="str">
        <f>IF($C292="","",INDEX(POA_GC_2025!$FF:$FF,MATCH($C292,POA_GC_2025!$A:$A,0)))</f>
        <v/>
      </c>
      <c r="AH292" s="213" t="str">
        <f>IF($C292="","",INDEX(POA_GC_2025!$Q:$Q,MATCH($C292,POA_GC_2025!$A:$A,0)))</f>
        <v/>
      </c>
      <c r="AI292" s="216"/>
      <c r="AJ292" s="213" t="str">
        <f>IF($C292="","",INDEX(POA_GC_2025!$B:$B,MATCH($C292,POA_GC_2025!$A:$A,0)))</f>
        <v/>
      </c>
      <c r="AK292" s="263"/>
      <c r="AL292" s="263"/>
      <c r="AM292" s="233">
        <f t="shared" si="21"/>
        <v>0</v>
      </c>
      <c r="AN292" s="263"/>
      <c r="AO292" s="263"/>
    </row>
    <row r="293" spans="1:41" s="39" customFormat="1" ht="12.95" customHeight="1">
      <c r="A293" s="206">
        <v>298</v>
      </c>
      <c r="B293" s="206"/>
      <c r="C293" s="265"/>
      <c r="D293" s="245"/>
      <c r="E293" s="246"/>
      <c r="F293" s="245"/>
      <c r="G293" s="246"/>
      <c r="H293" s="208"/>
      <c r="I293" s="245"/>
      <c r="J293" s="213" t="str">
        <f>IF($C293="","",INDEX(POA_GC_2025!$O:$O,MATCH($C293,POA_GC_2025!$A:$A,0)))</f>
        <v/>
      </c>
      <c r="K293" s="214" t="str">
        <f>IF($C293="","",INDEX(POA_GC_2025!$V:$V,MATCH($C293,POA_GC_2025!A:A,0)))</f>
        <v/>
      </c>
      <c r="L293" s="214" t="str">
        <f>IF($C293="","",INDEX(POA_GC_2025!W:W,MATCH($C293,POA_GC_2025!$A:$A,0)))</f>
        <v/>
      </c>
      <c r="M293" s="215" t="str">
        <f>IF($C293="","",INDEX(POA_GC_2025!C:C,MATCH($C293,POA_GC_2025!$A:$A,0)))</f>
        <v/>
      </c>
      <c r="N293" s="215" t="str">
        <f>IF($C293="","",INDEX(POA_GC_2025!$D:$D,MATCH($C293,POA_GC_2025!$A:$A,0)))</f>
        <v/>
      </c>
      <c r="O293" s="215" t="str">
        <f>IF($C293="","",INDEX(POA_GC_2025!$E:$E,MATCH($C293,POA_GC_2025!$A:$A,0)))</f>
        <v/>
      </c>
      <c r="P293" s="215" t="str">
        <f>IF($C293="","",INDEX(POA_GC_2025!$F:$F,MATCH($C293,POA_GC_2025!$A:$A,0)))</f>
        <v/>
      </c>
      <c r="Q293" s="215" t="str">
        <f>IF($C293="","",INDEX(POA_GC_2025!$G:$G,MATCH($C293,POA_GC_2025!$A:$A,0)))</f>
        <v/>
      </c>
      <c r="R293" s="215" t="str">
        <f t="shared" si="22"/>
        <v/>
      </c>
      <c r="S293" s="215" t="str">
        <f>IF($C293="","",INDEX(POA_GC_2025!$H:$H,MATCH($C293,POA_GC_2025!$A:$A,0)))</f>
        <v/>
      </c>
      <c r="T293" s="215" t="str">
        <f>IF($C293="","",INDEX(POA_GC_2025!$I:$I,MATCH($C293,POA_GC_2025!$A:$A,0)))</f>
        <v/>
      </c>
      <c r="U293" s="215" t="str">
        <f>IF($C293="","",INDEX(POA_GC_2025!$J:$J,MATCH($C293,POA_GC_2025!$A:$A,0)))</f>
        <v/>
      </c>
      <c r="V293" s="215" t="str">
        <f>IF($C293="","",INDEX(POA_GC_2025!$K:$K,MATCH($C293,POA_GC_2025!$A:$A,0)))</f>
        <v/>
      </c>
      <c r="W293" s="215" t="str">
        <f>IF($C293="","",INDEX(POA_GC_2025!$L:$L,MATCH($C293,POA_GC_2025!$A:$A,0)))</f>
        <v/>
      </c>
      <c r="X293" s="223" t="str">
        <f>IF($C293="","",INDEX(POA_GC_2025!$AA:$AA,MATCH($C293,POA_GC_2025!$A:$A,0)))</f>
        <v/>
      </c>
      <c r="Y293" s="223" t="str">
        <f>IF($C293="","",INDEX(POA_GC_2025!$BD:$BD,MATCH($C293,POA_GC_2025!$A:$A,0)))</f>
        <v/>
      </c>
      <c r="Z293" s="226"/>
      <c r="AA293" s="226"/>
      <c r="AB293" s="227">
        <f t="shared" si="20"/>
        <v>0</v>
      </c>
      <c r="AC293" s="226"/>
      <c r="AD293" s="226"/>
      <c r="AE293" s="226"/>
      <c r="AF293" s="226"/>
      <c r="AG293" s="232" t="str">
        <f>IF($C293="","",INDEX(POA_GC_2025!$FF:$FF,MATCH($C293,POA_GC_2025!$A:$A,0)))</f>
        <v/>
      </c>
      <c r="AH293" s="213" t="str">
        <f>IF($C293="","",INDEX(POA_GC_2025!$Q:$Q,MATCH($C293,POA_GC_2025!$A:$A,0)))</f>
        <v/>
      </c>
      <c r="AI293" s="216"/>
      <c r="AJ293" s="213" t="str">
        <f>IF($C293="","",INDEX(POA_GC_2025!$B:$B,MATCH($C293,POA_GC_2025!$A:$A,0)))</f>
        <v/>
      </c>
      <c r="AK293" s="263"/>
      <c r="AL293" s="263"/>
      <c r="AM293" s="233">
        <f t="shared" si="21"/>
        <v>0</v>
      </c>
      <c r="AN293" s="263"/>
      <c r="AO293" s="263"/>
    </row>
    <row r="294" spans="1:41" s="39" customFormat="1" ht="12.95" customHeight="1">
      <c r="A294" s="206">
        <v>299</v>
      </c>
      <c r="B294" s="206"/>
      <c r="C294" s="265"/>
      <c r="D294" s="245"/>
      <c r="E294" s="246"/>
      <c r="F294" s="245"/>
      <c r="G294" s="246"/>
      <c r="H294" s="208"/>
      <c r="I294" s="245"/>
      <c r="J294" s="213" t="str">
        <f>IF($C294="","",INDEX(POA_GC_2025!$O:$O,MATCH($C294,POA_GC_2025!$A:$A,0)))</f>
        <v/>
      </c>
      <c r="K294" s="214" t="str">
        <f>IF($C294="","",INDEX(POA_GC_2025!$V:$V,MATCH($C294,POA_GC_2025!A:A,0)))</f>
        <v/>
      </c>
      <c r="L294" s="214" t="str">
        <f>IF($C294="","",INDEX(POA_GC_2025!W:W,MATCH($C294,POA_GC_2025!$A:$A,0)))</f>
        <v/>
      </c>
      <c r="M294" s="215" t="str">
        <f>IF($C294="","",INDEX(POA_GC_2025!C:C,MATCH($C294,POA_GC_2025!$A:$A,0)))</f>
        <v/>
      </c>
      <c r="N294" s="215" t="str">
        <f>IF($C294="","",INDEX(POA_GC_2025!$D:$D,MATCH($C294,POA_GC_2025!$A:$A,0)))</f>
        <v/>
      </c>
      <c r="O294" s="215" t="str">
        <f>IF($C294="","",INDEX(POA_GC_2025!$E:$E,MATCH($C294,POA_GC_2025!$A:$A,0)))</f>
        <v/>
      </c>
      <c r="P294" s="215" t="str">
        <f>IF($C294="","",INDEX(POA_GC_2025!$F:$F,MATCH($C294,POA_GC_2025!$A:$A,0)))</f>
        <v/>
      </c>
      <c r="Q294" s="215" t="str">
        <f>IF($C294="","",INDEX(POA_GC_2025!$G:$G,MATCH($C294,POA_GC_2025!$A:$A,0)))</f>
        <v/>
      </c>
      <c r="R294" s="215" t="str">
        <f t="shared" si="22"/>
        <v/>
      </c>
      <c r="S294" s="215" t="str">
        <f>IF($C294="","",INDEX(POA_GC_2025!$H:$H,MATCH($C294,POA_GC_2025!$A:$A,0)))</f>
        <v/>
      </c>
      <c r="T294" s="215" t="str">
        <f>IF($C294="","",INDEX(POA_GC_2025!$I:$I,MATCH($C294,POA_GC_2025!$A:$A,0)))</f>
        <v/>
      </c>
      <c r="U294" s="215" t="str">
        <f>IF($C294="","",INDEX(POA_GC_2025!$J:$J,MATCH($C294,POA_GC_2025!$A:$A,0)))</f>
        <v/>
      </c>
      <c r="V294" s="215" t="str">
        <f>IF($C294="","",INDEX(POA_GC_2025!$K:$K,MATCH($C294,POA_GC_2025!$A:$A,0)))</f>
        <v/>
      </c>
      <c r="W294" s="215" t="str">
        <f>IF($C294="","",INDEX(POA_GC_2025!$L:$L,MATCH($C294,POA_GC_2025!$A:$A,0)))</f>
        <v/>
      </c>
      <c r="X294" s="223" t="str">
        <f>IF($C294="","",INDEX(POA_GC_2025!$AA:$AA,MATCH($C294,POA_GC_2025!$A:$A,0)))</f>
        <v/>
      </c>
      <c r="Y294" s="223" t="str">
        <f>IF($C294="","",INDEX(POA_GC_2025!$BD:$BD,MATCH($C294,POA_GC_2025!$A:$A,0)))</f>
        <v/>
      </c>
      <c r="Z294" s="226"/>
      <c r="AA294" s="226"/>
      <c r="AB294" s="227">
        <f t="shared" si="20"/>
        <v>0</v>
      </c>
      <c r="AC294" s="226"/>
      <c r="AD294" s="226"/>
      <c r="AE294" s="226"/>
      <c r="AF294" s="226"/>
      <c r="AG294" s="232" t="str">
        <f>IF($C294="","",INDEX(POA_GC_2025!$FF:$FF,MATCH($C294,POA_GC_2025!$A:$A,0)))</f>
        <v/>
      </c>
      <c r="AH294" s="213" t="str">
        <f>IF($C294="","",INDEX(POA_GC_2025!$Q:$Q,MATCH($C294,POA_GC_2025!$A:$A,0)))</f>
        <v/>
      </c>
      <c r="AI294" s="216"/>
      <c r="AJ294" s="213" t="str">
        <f>IF($C294="","",INDEX(POA_GC_2025!$B:$B,MATCH($C294,POA_GC_2025!$A:$A,0)))</f>
        <v/>
      </c>
      <c r="AK294" s="263"/>
      <c r="AL294" s="263"/>
      <c r="AM294" s="233">
        <f t="shared" si="21"/>
        <v>0</v>
      </c>
      <c r="AN294" s="263"/>
      <c r="AO294" s="263"/>
    </row>
    <row r="295" spans="1:41" s="39" customFormat="1" ht="12.95" customHeight="1">
      <c r="A295" s="206">
        <v>300</v>
      </c>
      <c r="B295" s="206"/>
      <c r="C295" s="265"/>
      <c r="D295" s="245"/>
      <c r="E295" s="246"/>
      <c r="F295" s="245"/>
      <c r="G295" s="246"/>
      <c r="H295" s="208"/>
      <c r="I295" s="245"/>
      <c r="J295" s="213" t="str">
        <f>IF($C295="","",INDEX(POA_GC_2025!$O:$O,MATCH($C295,POA_GC_2025!$A:$A,0)))</f>
        <v/>
      </c>
      <c r="K295" s="214" t="str">
        <f>IF($C295="","",INDEX(POA_GC_2025!$V:$V,MATCH($C295,POA_GC_2025!A:A,0)))</f>
        <v/>
      </c>
      <c r="L295" s="214" t="str">
        <f>IF($C295="","",INDEX(POA_GC_2025!W:W,MATCH($C295,POA_GC_2025!$A:$A,0)))</f>
        <v/>
      </c>
      <c r="M295" s="215" t="str">
        <f>IF($C295="","",INDEX(POA_GC_2025!C:C,MATCH($C295,POA_GC_2025!$A:$A,0)))</f>
        <v/>
      </c>
      <c r="N295" s="215" t="str">
        <f>IF($C295="","",INDEX(POA_GC_2025!$D:$D,MATCH($C295,POA_GC_2025!$A:$A,0)))</f>
        <v/>
      </c>
      <c r="O295" s="215" t="str">
        <f>IF($C295="","",INDEX(POA_GC_2025!$E:$E,MATCH($C295,POA_GC_2025!$A:$A,0)))</f>
        <v/>
      </c>
      <c r="P295" s="215" t="str">
        <f>IF($C295="","",INDEX(POA_GC_2025!$F:$F,MATCH($C295,POA_GC_2025!$A:$A,0)))</f>
        <v/>
      </c>
      <c r="Q295" s="215" t="str">
        <f>IF($C295="","",INDEX(POA_GC_2025!$G:$G,MATCH($C295,POA_GC_2025!$A:$A,0)))</f>
        <v/>
      </c>
      <c r="R295" s="215" t="str">
        <f t="shared" si="22"/>
        <v/>
      </c>
      <c r="S295" s="215" t="str">
        <f>IF($C295="","",INDEX(POA_GC_2025!$H:$H,MATCH($C295,POA_GC_2025!$A:$A,0)))</f>
        <v/>
      </c>
      <c r="T295" s="215" t="str">
        <f>IF($C295="","",INDEX(POA_GC_2025!$I:$I,MATCH($C295,POA_GC_2025!$A:$A,0)))</f>
        <v/>
      </c>
      <c r="U295" s="215" t="str">
        <f>IF($C295="","",INDEX(POA_GC_2025!$J:$J,MATCH($C295,POA_GC_2025!$A:$A,0)))</f>
        <v/>
      </c>
      <c r="V295" s="215" t="str">
        <f>IF($C295="","",INDEX(POA_GC_2025!$K:$K,MATCH($C295,POA_GC_2025!$A:$A,0)))</f>
        <v/>
      </c>
      <c r="W295" s="215" t="str">
        <f>IF($C295="","",INDEX(POA_GC_2025!$L:$L,MATCH($C295,POA_GC_2025!$A:$A,0)))</f>
        <v/>
      </c>
      <c r="X295" s="223" t="str">
        <f>IF($C295="","",INDEX(POA_GC_2025!$AA:$AA,MATCH($C295,POA_GC_2025!$A:$A,0)))</f>
        <v/>
      </c>
      <c r="Y295" s="223" t="str">
        <f>IF($C295="","",INDEX(POA_GC_2025!$BD:$BD,MATCH($C295,POA_GC_2025!$A:$A,0)))</f>
        <v/>
      </c>
      <c r="Z295" s="226"/>
      <c r="AA295" s="226"/>
      <c r="AB295" s="227">
        <f t="shared" si="20"/>
        <v>0</v>
      </c>
      <c r="AC295" s="226"/>
      <c r="AD295" s="226"/>
      <c r="AE295" s="226"/>
      <c r="AF295" s="226"/>
      <c r="AG295" s="232" t="str">
        <f>IF($C295="","",INDEX(POA_GC_2025!$FF:$FF,MATCH($C295,POA_GC_2025!$A:$A,0)))</f>
        <v/>
      </c>
      <c r="AH295" s="213" t="str">
        <f>IF($C295="","",INDEX(POA_GC_2025!$Q:$Q,MATCH($C295,POA_GC_2025!$A:$A,0)))</f>
        <v/>
      </c>
      <c r="AI295" s="216"/>
      <c r="AJ295" s="213" t="str">
        <f>IF($C295="","",INDEX(POA_GC_2025!$B:$B,MATCH($C295,POA_GC_2025!$A:$A,0)))</f>
        <v/>
      </c>
      <c r="AK295" s="263"/>
      <c r="AL295" s="263"/>
      <c r="AM295" s="233">
        <f t="shared" si="21"/>
        <v>0</v>
      </c>
      <c r="AN295" s="263"/>
      <c r="AO295" s="263"/>
    </row>
    <row r="296" spans="1:41" s="39" customFormat="1" ht="12.95" customHeight="1">
      <c r="A296" s="206">
        <v>301</v>
      </c>
      <c r="B296" s="206"/>
      <c r="C296" s="265"/>
      <c r="D296" s="245"/>
      <c r="E296" s="246"/>
      <c r="F296" s="245"/>
      <c r="G296" s="246"/>
      <c r="H296" s="208"/>
      <c r="I296" s="245"/>
      <c r="J296" s="213" t="str">
        <f>IF($C296="","",INDEX(POA_GC_2025!$O:$O,MATCH($C296,POA_GC_2025!$A:$A,0)))</f>
        <v/>
      </c>
      <c r="K296" s="214" t="str">
        <f>IF($C296="","",INDEX(POA_GC_2025!$V:$V,MATCH($C296,POA_GC_2025!A:A,0)))</f>
        <v/>
      </c>
      <c r="L296" s="214" t="str">
        <f>IF($C296="","",INDEX(POA_GC_2025!W:W,MATCH($C296,POA_GC_2025!$A:$A,0)))</f>
        <v/>
      </c>
      <c r="M296" s="215" t="str">
        <f>IF($C296="","",INDEX(POA_GC_2025!C:C,MATCH($C296,POA_GC_2025!$A:$A,0)))</f>
        <v/>
      </c>
      <c r="N296" s="215" t="str">
        <f>IF($C296="","",INDEX(POA_GC_2025!$D:$D,MATCH($C296,POA_GC_2025!$A:$A,0)))</f>
        <v/>
      </c>
      <c r="O296" s="215" t="str">
        <f>IF($C296="","",INDEX(POA_GC_2025!$E:$E,MATCH($C296,POA_GC_2025!$A:$A,0)))</f>
        <v/>
      </c>
      <c r="P296" s="215" t="str">
        <f>IF($C296="","",INDEX(POA_GC_2025!$F:$F,MATCH($C296,POA_GC_2025!$A:$A,0)))</f>
        <v/>
      </c>
      <c r="Q296" s="215" t="str">
        <f>IF($C296="","",INDEX(POA_GC_2025!$G:$G,MATCH($C296,POA_GC_2025!$A:$A,0)))</f>
        <v/>
      </c>
      <c r="R296" s="215" t="str">
        <f t="shared" si="22"/>
        <v/>
      </c>
      <c r="S296" s="215" t="str">
        <f>IF($C296="","",INDEX(POA_GC_2025!$H:$H,MATCH($C296,POA_GC_2025!$A:$A,0)))</f>
        <v/>
      </c>
      <c r="T296" s="215" t="str">
        <f>IF($C296="","",INDEX(POA_GC_2025!$I:$I,MATCH($C296,POA_GC_2025!$A:$A,0)))</f>
        <v/>
      </c>
      <c r="U296" s="215" t="str">
        <f>IF($C296="","",INDEX(POA_GC_2025!$J:$J,MATCH($C296,POA_GC_2025!$A:$A,0)))</f>
        <v/>
      </c>
      <c r="V296" s="215" t="str">
        <f>IF($C296="","",INDEX(POA_GC_2025!$K:$K,MATCH($C296,POA_GC_2025!$A:$A,0)))</f>
        <v/>
      </c>
      <c r="W296" s="215" t="str">
        <f>IF($C296="","",INDEX(POA_GC_2025!$L:$L,MATCH($C296,POA_GC_2025!$A:$A,0)))</f>
        <v/>
      </c>
      <c r="X296" s="223" t="str">
        <f>IF($C296="","",INDEX(POA_GC_2025!$AA:$AA,MATCH($C296,POA_GC_2025!$A:$A,0)))</f>
        <v/>
      </c>
      <c r="Y296" s="223" t="str">
        <f>IF($C296="","",INDEX(POA_GC_2025!$BD:$BD,MATCH($C296,POA_GC_2025!$A:$A,0)))</f>
        <v/>
      </c>
      <c r="Z296" s="226"/>
      <c r="AA296" s="226"/>
      <c r="AB296" s="227">
        <f t="shared" si="20"/>
        <v>0</v>
      </c>
      <c r="AC296" s="226"/>
      <c r="AD296" s="226"/>
      <c r="AE296" s="226"/>
      <c r="AF296" s="226"/>
      <c r="AG296" s="232" t="str">
        <f>IF($C296="","",INDEX(POA_GC_2025!$FF:$FF,MATCH($C296,POA_GC_2025!$A:$A,0)))</f>
        <v/>
      </c>
      <c r="AH296" s="213" t="str">
        <f>IF($C296="","",INDEX(POA_GC_2025!$Q:$Q,MATCH($C296,POA_GC_2025!$A:$A,0)))</f>
        <v/>
      </c>
      <c r="AI296" s="216"/>
      <c r="AJ296" s="213" t="str">
        <f>IF($C296="","",INDEX(POA_GC_2025!$B:$B,MATCH($C296,POA_GC_2025!$A:$A,0)))</f>
        <v/>
      </c>
      <c r="AK296" s="263"/>
      <c r="AL296" s="263"/>
      <c r="AM296" s="233">
        <f t="shared" si="21"/>
        <v>0</v>
      </c>
      <c r="AN296" s="263"/>
      <c r="AO296" s="263"/>
    </row>
    <row r="297" spans="1:41" s="39" customFormat="1" ht="12.95" customHeight="1">
      <c r="A297" s="206">
        <v>302</v>
      </c>
      <c r="B297" s="206"/>
      <c r="C297" s="265"/>
      <c r="D297" s="245"/>
      <c r="E297" s="246"/>
      <c r="F297" s="245"/>
      <c r="G297" s="246"/>
      <c r="H297" s="208"/>
      <c r="I297" s="245"/>
      <c r="J297" s="213" t="str">
        <f>IF($C297="","",INDEX(POA_GC_2025!$O:$O,MATCH($C297,POA_GC_2025!$A:$A,0)))</f>
        <v/>
      </c>
      <c r="K297" s="214" t="str">
        <f>IF($C297="","",INDEX(POA_GC_2025!$V:$V,MATCH($C297,POA_GC_2025!A:A,0)))</f>
        <v/>
      </c>
      <c r="L297" s="214" t="str">
        <f>IF($C297="","",INDEX(POA_GC_2025!W:W,MATCH($C297,POA_GC_2025!$A:$A,0)))</f>
        <v/>
      </c>
      <c r="M297" s="215" t="str">
        <f>IF($C297="","",INDEX(POA_GC_2025!C:C,MATCH($C297,POA_GC_2025!$A:$A,0)))</f>
        <v/>
      </c>
      <c r="N297" s="215" t="str">
        <f>IF($C297="","",INDEX(POA_GC_2025!$D:$D,MATCH($C297,POA_GC_2025!$A:$A,0)))</f>
        <v/>
      </c>
      <c r="O297" s="215" t="str">
        <f>IF($C297="","",INDEX(POA_GC_2025!$E:$E,MATCH($C297,POA_GC_2025!$A:$A,0)))</f>
        <v/>
      </c>
      <c r="P297" s="215" t="str">
        <f>IF($C297="","",INDEX(POA_GC_2025!$F:$F,MATCH($C297,POA_GC_2025!$A:$A,0)))</f>
        <v/>
      </c>
      <c r="Q297" s="215" t="str">
        <f>IF($C297="","",INDEX(POA_GC_2025!$G:$G,MATCH($C297,POA_GC_2025!$A:$A,0)))</f>
        <v/>
      </c>
      <c r="R297" s="215" t="str">
        <f t="shared" si="22"/>
        <v/>
      </c>
      <c r="S297" s="215" t="str">
        <f>IF($C297="","",INDEX(POA_GC_2025!$H:$H,MATCH($C297,POA_GC_2025!$A:$A,0)))</f>
        <v/>
      </c>
      <c r="T297" s="215" t="str">
        <f>IF($C297="","",INDEX(POA_GC_2025!$I:$I,MATCH($C297,POA_GC_2025!$A:$A,0)))</f>
        <v/>
      </c>
      <c r="U297" s="215" t="str">
        <f>IF($C297="","",INDEX(POA_GC_2025!$J:$J,MATCH($C297,POA_GC_2025!$A:$A,0)))</f>
        <v/>
      </c>
      <c r="V297" s="215" t="str">
        <f>IF($C297="","",INDEX(POA_GC_2025!$K:$K,MATCH($C297,POA_GC_2025!$A:$A,0)))</f>
        <v/>
      </c>
      <c r="W297" s="215" t="str">
        <f>IF($C297="","",INDEX(POA_GC_2025!$L:$L,MATCH($C297,POA_GC_2025!$A:$A,0)))</f>
        <v/>
      </c>
      <c r="X297" s="223" t="str">
        <f>IF($C297="","",INDEX(POA_GC_2025!$AA:$AA,MATCH($C297,POA_GC_2025!$A:$A,0)))</f>
        <v/>
      </c>
      <c r="Y297" s="223" t="str">
        <f>IF($C297="","",INDEX(POA_GC_2025!$BD:$BD,MATCH($C297,POA_GC_2025!$A:$A,0)))</f>
        <v/>
      </c>
      <c r="Z297" s="226"/>
      <c r="AA297" s="226"/>
      <c r="AB297" s="227">
        <f t="shared" si="20"/>
        <v>0</v>
      </c>
      <c r="AC297" s="226"/>
      <c r="AD297" s="226"/>
      <c r="AE297" s="226"/>
      <c r="AF297" s="226"/>
      <c r="AG297" s="232" t="str">
        <f>IF($C297="","",INDEX(POA_GC_2025!$FF:$FF,MATCH($C297,POA_GC_2025!$A:$A,0)))</f>
        <v/>
      </c>
      <c r="AH297" s="213" t="str">
        <f>IF($C297="","",INDEX(POA_GC_2025!$Q:$Q,MATCH($C297,POA_GC_2025!$A:$A,0)))</f>
        <v/>
      </c>
      <c r="AI297" s="216"/>
      <c r="AJ297" s="213" t="str">
        <f>IF($C297="","",INDEX(POA_GC_2025!$B:$B,MATCH($C297,POA_GC_2025!$A:$A,0)))</f>
        <v/>
      </c>
      <c r="AK297" s="263"/>
      <c r="AL297" s="263"/>
      <c r="AM297" s="233">
        <f t="shared" si="21"/>
        <v>0</v>
      </c>
      <c r="AN297" s="263"/>
      <c r="AO297" s="263"/>
    </row>
    <row r="298" spans="1:41" s="39" customFormat="1" ht="12.95" customHeight="1">
      <c r="A298" s="206">
        <v>303</v>
      </c>
      <c r="B298" s="206"/>
      <c r="C298" s="265"/>
      <c r="D298" s="245"/>
      <c r="E298" s="246"/>
      <c r="F298" s="245"/>
      <c r="G298" s="246"/>
      <c r="H298" s="208"/>
      <c r="I298" s="245"/>
      <c r="J298" s="213" t="str">
        <f>IF($C298="","",INDEX(POA_GC_2025!$O:$O,MATCH($C298,POA_GC_2025!$A:$A,0)))</f>
        <v/>
      </c>
      <c r="K298" s="214" t="str">
        <f>IF($C298="","",INDEX(POA_GC_2025!$V:$V,MATCH($C298,POA_GC_2025!A:A,0)))</f>
        <v/>
      </c>
      <c r="L298" s="214" t="str">
        <f>IF($C298="","",INDEX(POA_GC_2025!W:W,MATCH($C298,POA_GC_2025!$A:$A,0)))</f>
        <v/>
      </c>
      <c r="M298" s="215" t="str">
        <f>IF($C298="","",INDEX(POA_GC_2025!C:C,MATCH($C298,POA_GC_2025!$A:$A,0)))</f>
        <v/>
      </c>
      <c r="N298" s="215" t="str">
        <f>IF($C298="","",INDEX(POA_GC_2025!$D:$D,MATCH($C298,POA_GC_2025!$A:$A,0)))</f>
        <v/>
      </c>
      <c r="O298" s="215" t="str">
        <f>IF($C298="","",INDEX(POA_GC_2025!$E:$E,MATCH($C298,POA_GC_2025!$A:$A,0)))</f>
        <v/>
      </c>
      <c r="P298" s="215" t="str">
        <f>IF($C298="","",INDEX(POA_GC_2025!$F:$F,MATCH($C298,POA_GC_2025!$A:$A,0)))</f>
        <v/>
      </c>
      <c r="Q298" s="215" t="str">
        <f>IF($C298="","",INDEX(POA_GC_2025!$G:$G,MATCH($C298,POA_GC_2025!$A:$A,0)))</f>
        <v/>
      </c>
      <c r="R298" s="215" t="str">
        <f t="shared" si="22"/>
        <v/>
      </c>
      <c r="S298" s="215" t="str">
        <f>IF($C298="","",INDEX(POA_GC_2025!$H:$H,MATCH($C298,POA_GC_2025!$A:$A,0)))</f>
        <v/>
      </c>
      <c r="T298" s="215" t="str">
        <f>IF($C298="","",INDEX(POA_GC_2025!$I:$I,MATCH($C298,POA_GC_2025!$A:$A,0)))</f>
        <v/>
      </c>
      <c r="U298" s="215" t="str">
        <f>IF($C298="","",INDEX(POA_GC_2025!$J:$J,MATCH($C298,POA_GC_2025!$A:$A,0)))</f>
        <v/>
      </c>
      <c r="V298" s="215" t="str">
        <f>IF($C298="","",INDEX(POA_GC_2025!$K:$K,MATCH($C298,POA_GC_2025!$A:$A,0)))</f>
        <v/>
      </c>
      <c r="W298" s="215" t="str">
        <f>IF($C298="","",INDEX(POA_GC_2025!$L:$L,MATCH($C298,POA_GC_2025!$A:$A,0)))</f>
        <v/>
      </c>
      <c r="X298" s="223" t="str">
        <f>IF($C298="","",INDEX(POA_GC_2025!$AA:$AA,MATCH($C298,POA_GC_2025!$A:$A,0)))</f>
        <v/>
      </c>
      <c r="Y298" s="223" t="str">
        <f>IF($C298="","",INDEX(POA_GC_2025!$BD:$BD,MATCH($C298,POA_GC_2025!$A:$A,0)))</f>
        <v/>
      </c>
      <c r="Z298" s="226"/>
      <c r="AA298" s="226"/>
      <c r="AB298" s="227">
        <f t="shared" si="20"/>
        <v>0</v>
      </c>
      <c r="AC298" s="226"/>
      <c r="AD298" s="226"/>
      <c r="AE298" s="226"/>
      <c r="AF298" s="226"/>
      <c r="AG298" s="232" t="str">
        <f>IF($C298="","",INDEX(POA_GC_2025!$FF:$FF,MATCH($C298,POA_GC_2025!$A:$A,0)))</f>
        <v/>
      </c>
      <c r="AH298" s="213" t="str">
        <f>IF($C298="","",INDEX(POA_GC_2025!$Q:$Q,MATCH($C298,POA_GC_2025!$A:$A,0)))</f>
        <v/>
      </c>
      <c r="AI298" s="216"/>
      <c r="AJ298" s="213" t="str">
        <f>IF($C298="","",INDEX(POA_GC_2025!$B:$B,MATCH($C298,POA_GC_2025!$A:$A,0)))</f>
        <v/>
      </c>
      <c r="AK298" s="263"/>
      <c r="AL298" s="263"/>
      <c r="AM298" s="233">
        <f t="shared" si="21"/>
        <v>0</v>
      </c>
      <c r="AN298" s="263"/>
      <c r="AO298" s="263"/>
    </row>
    <row r="299" spans="1:41" s="39" customFormat="1" ht="12.95" customHeight="1">
      <c r="A299" s="206">
        <v>304</v>
      </c>
      <c r="B299" s="206"/>
      <c r="C299" s="265"/>
      <c r="D299" s="245"/>
      <c r="E299" s="246"/>
      <c r="F299" s="245"/>
      <c r="G299" s="246"/>
      <c r="H299" s="208"/>
      <c r="I299" s="245"/>
      <c r="J299" s="213" t="str">
        <f>IF($C299="","",INDEX(POA_GC_2025!$O:$O,MATCH($C299,POA_GC_2025!$A:$A,0)))</f>
        <v/>
      </c>
      <c r="K299" s="214" t="str">
        <f>IF($C299="","",INDEX(POA_GC_2025!$V:$V,MATCH($C299,POA_GC_2025!A:A,0)))</f>
        <v/>
      </c>
      <c r="L299" s="214" t="str">
        <f>IF($C299="","",INDEX(POA_GC_2025!W:W,MATCH($C299,POA_GC_2025!$A:$A,0)))</f>
        <v/>
      </c>
      <c r="M299" s="215" t="str">
        <f>IF($C299="","",INDEX(POA_GC_2025!C:C,MATCH($C299,POA_GC_2025!$A:$A,0)))</f>
        <v/>
      </c>
      <c r="N299" s="215" t="str">
        <f>IF($C299="","",INDEX(POA_GC_2025!$D:$D,MATCH($C299,POA_GC_2025!$A:$A,0)))</f>
        <v/>
      </c>
      <c r="O299" s="215" t="str">
        <f>IF($C299="","",INDEX(POA_GC_2025!$E:$E,MATCH($C299,POA_GC_2025!$A:$A,0)))</f>
        <v/>
      </c>
      <c r="P299" s="215" t="str">
        <f>IF($C299="","",INDEX(POA_GC_2025!$F:$F,MATCH($C299,POA_GC_2025!$A:$A,0)))</f>
        <v/>
      </c>
      <c r="Q299" s="215" t="str">
        <f>IF($C299="","",INDEX(POA_GC_2025!$G:$G,MATCH($C299,POA_GC_2025!$A:$A,0)))</f>
        <v/>
      </c>
      <c r="R299" s="215" t="str">
        <f t="shared" si="22"/>
        <v/>
      </c>
      <c r="S299" s="215" t="str">
        <f>IF($C299="","",INDEX(POA_GC_2025!$H:$H,MATCH($C299,POA_GC_2025!$A:$A,0)))</f>
        <v/>
      </c>
      <c r="T299" s="215" t="str">
        <f>IF($C299="","",INDEX(POA_GC_2025!$I:$I,MATCH($C299,POA_GC_2025!$A:$A,0)))</f>
        <v/>
      </c>
      <c r="U299" s="215" t="str">
        <f>IF($C299="","",INDEX(POA_GC_2025!$J:$J,MATCH($C299,POA_GC_2025!$A:$A,0)))</f>
        <v/>
      </c>
      <c r="V299" s="215" t="str">
        <f>IF($C299="","",INDEX(POA_GC_2025!$K:$K,MATCH($C299,POA_GC_2025!$A:$A,0)))</f>
        <v/>
      </c>
      <c r="W299" s="215" t="str">
        <f>IF($C299="","",INDEX(POA_GC_2025!$L:$L,MATCH($C299,POA_GC_2025!$A:$A,0)))</f>
        <v/>
      </c>
      <c r="X299" s="223" t="str">
        <f>IF($C299="","",INDEX(POA_GC_2025!$AA:$AA,MATCH($C299,POA_GC_2025!$A:$A,0)))</f>
        <v/>
      </c>
      <c r="Y299" s="223" t="str">
        <f>IF($C299="","",INDEX(POA_GC_2025!$BD:$BD,MATCH($C299,POA_GC_2025!$A:$A,0)))</f>
        <v/>
      </c>
      <c r="Z299" s="226"/>
      <c r="AA299" s="226"/>
      <c r="AB299" s="227">
        <f t="shared" si="20"/>
        <v>0</v>
      </c>
      <c r="AC299" s="226"/>
      <c r="AD299" s="226"/>
      <c r="AE299" s="226"/>
      <c r="AF299" s="226"/>
      <c r="AG299" s="232" t="str">
        <f>IF($C299="","",INDEX(POA_GC_2025!$FF:$FF,MATCH($C299,POA_GC_2025!$A:$A,0)))</f>
        <v/>
      </c>
      <c r="AH299" s="213" t="str">
        <f>IF($C299="","",INDEX(POA_GC_2025!$Q:$Q,MATCH($C299,POA_GC_2025!$A:$A,0)))</f>
        <v/>
      </c>
      <c r="AI299" s="216"/>
      <c r="AJ299" s="213" t="str">
        <f>IF($C299="","",INDEX(POA_GC_2025!$B:$B,MATCH($C299,POA_GC_2025!$A:$A,0)))</f>
        <v/>
      </c>
      <c r="AK299" s="263"/>
      <c r="AL299" s="263"/>
      <c r="AM299" s="233">
        <f t="shared" si="21"/>
        <v>0</v>
      </c>
      <c r="AN299" s="263"/>
      <c r="AO299" s="263"/>
    </row>
    <row r="300" spans="1:41" s="39" customFormat="1" ht="12.95" customHeight="1">
      <c r="A300" s="206">
        <v>305</v>
      </c>
      <c r="B300" s="206"/>
      <c r="C300" s="265"/>
      <c r="D300" s="245"/>
      <c r="E300" s="246"/>
      <c r="F300" s="245"/>
      <c r="G300" s="246"/>
      <c r="H300" s="208"/>
      <c r="I300" s="245"/>
      <c r="J300" s="213" t="str">
        <f>IF($C300="","",INDEX(POA_GC_2025!$O:$O,MATCH($C300,POA_GC_2025!$A:$A,0)))</f>
        <v/>
      </c>
      <c r="K300" s="214" t="str">
        <f>IF($C300="","",INDEX(POA_GC_2025!$V:$V,MATCH($C300,POA_GC_2025!A:A,0)))</f>
        <v/>
      </c>
      <c r="L300" s="214" t="str">
        <f>IF($C300="","",INDEX(POA_GC_2025!W:W,MATCH($C300,POA_GC_2025!$A:$A,0)))</f>
        <v/>
      </c>
      <c r="M300" s="215" t="str">
        <f>IF($C300="","",INDEX(POA_GC_2025!C:C,MATCH($C300,POA_GC_2025!$A:$A,0)))</f>
        <v/>
      </c>
      <c r="N300" s="215" t="str">
        <f>IF($C300="","",INDEX(POA_GC_2025!$D:$D,MATCH($C300,POA_GC_2025!$A:$A,0)))</f>
        <v/>
      </c>
      <c r="O300" s="215" t="str">
        <f>IF($C300="","",INDEX(POA_GC_2025!$E:$E,MATCH($C300,POA_GC_2025!$A:$A,0)))</f>
        <v/>
      </c>
      <c r="P300" s="215" t="str">
        <f>IF($C300="","",INDEX(POA_GC_2025!$F:$F,MATCH($C300,POA_GC_2025!$A:$A,0)))</f>
        <v/>
      </c>
      <c r="Q300" s="215" t="str">
        <f>IF($C300="","",INDEX(POA_GC_2025!$G:$G,MATCH($C300,POA_GC_2025!$A:$A,0)))</f>
        <v/>
      </c>
      <c r="R300" s="215" t="str">
        <f t="shared" si="22"/>
        <v/>
      </c>
      <c r="S300" s="215" t="str">
        <f>IF($C300="","",INDEX(POA_GC_2025!$H:$H,MATCH($C300,POA_GC_2025!$A:$A,0)))</f>
        <v/>
      </c>
      <c r="T300" s="215" t="str">
        <f>IF($C300="","",INDEX(POA_GC_2025!$I:$I,MATCH($C300,POA_GC_2025!$A:$A,0)))</f>
        <v/>
      </c>
      <c r="U300" s="215" t="str">
        <f>IF($C300="","",INDEX(POA_GC_2025!$J:$J,MATCH($C300,POA_GC_2025!$A:$A,0)))</f>
        <v/>
      </c>
      <c r="V300" s="215" t="str">
        <f>IF($C300="","",INDEX(POA_GC_2025!$K:$K,MATCH($C300,POA_GC_2025!$A:$A,0)))</f>
        <v/>
      </c>
      <c r="W300" s="215" t="str">
        <f>IF($C300="","",INDEX(POA_GC_2025!$L:$L,MATCH($C300,POA_GC_2025!$A:$A,0)))</f>
        <v/>
      </c>
      <c r="X300" s="223" t="str">
        <f>IF($C300="","",INDEX(POA_GC_2025!$AA:$AA,MATCH($C300,POA_GC_2025!$A:$A,0)))</f>
        <v/>
      </c>
      <c r="Y300" s="223" t="str">
        <f>IF($C300="","",INDEX(POA_GC_2025!$BD:$BD,MATCH($C300,POA_GC_2025!$A:$A,0)))</f>
        <v/>
      </c>
      <c r="Z300" s="226"/>
      <c r="AA300" s="226"/>
      <c r="AB300" s="227">
        <f t="shared" si="20"/>
        <v>0</v>
      </c>
      <c r="AC300" s="226"/>
      <c r="AD300" s="226"/>
      <c r="AE300" s="226"/>
      <c r="AF300" s="226"/>
      <c r="AG300" s="232" t="str">
        <f>IF($C300="","",INDEX(POA_GC_2025!$FF:$FF,MATCH($C300,POA_GC_2025!$A:$A,0)))</f>
        <v/>
      </c>
      <c r="AH300" s="213" t="str">
        <f>IF($C300="","",INDEX(POA_GC_2025!$Q:$Q,MATCH($C300,POA_GC_2025!$A:$A,0)))</f>
        <v/>
      </c>
      <c r="AI300" s="216"/>
      <c r="AJ300" s="213" t="str">
        <f>IF($C300="","",INDEX(POA_GC_2025!$B:$B,MATCH($C300,POA_GC_2025!$A:$A,0)))</f>
        <v/>
      </c>
      <c r="AK300" s="263"/>
      <c r="AL300" s="263"/>
      <c r="AM300" s="233">
        <f t="shared" si="21"/>
        <v>0</v>
      </c>
      <c r="AN300" s="263"/>
      <c r="AO300" s="263"/>
    </row>
    <row r="301" spans="1:41" s="39" customFormat="1" ht="12.95" customHeight="1">
      <c r="A301" s="206">
        <v>306</v>
      </c>
      <c r="B301" s="206"/>
      <c r="C301" s="265"/>
      <c r="D301" s="245"/>
      <c r="E301" s="246"/>
      <c r="F301" s="245"/>
      <c r="G301" s="246"/>
      <c r="H301" s="208"/>
      <c r="I301" s="245"/>
      <c r="J301" s="213" t="str">
        <f>IF($C301="","",INDEX(POA_GC_2025!$O:$O,MATCH($C301,POA_GC_2025!$A:$A,0)))</f>
        <v/>
      </c>
      <c r="K301" s="214" t="str">
        <f>IF($C301="","",INDEX(POA_GC_2025!$V:$V,MATCH($C301,POA_GC_2025!A:A,0)))</f>
        <v/>
      </c>
      <c r="L301" s="214" t="str">
        <f>IF($C301="","",INDEX(POA_GC_2025!W:W,MATCH($C301,POA_GC_2025!$A:$A,0)))</f>
        <v/>
      </c>
      <c r="M301" s="215" t="str">
        <f>IF($C301="","",INDEX(POA_GC_2025!C:C,MATCH($C301,POA_GC_2025!$A:$A,0)))</f>
        <v/>
      </c>
      <c r="N301" s="215" t="str">
        <f>IF($C301="","",INDEX(POA_GC_2025!$D:$D,MATCH($C301,POA_GC_2025!$A:$A,0)))</f>
        <v/>
      </c>
      <c r="O301" s="215" t="str">
        <f>IF($C301="","",INDEX(POA_GC_2025!$E:$E,MATCH($C301,POA_GC_2025!$A:$A,0)))</f>
        <v/>
      </c>
      <c r="P301" s="215" t="str">
        <f>IF($C301="","",INDEX(POA_GC_2025!$F:$F,MATCH($C301,POA_GC_2025!$A:$A,0)))</f>
        <v/>
      </c>
      <c r="Q301" s="215" t="str">
        <f>IF($C301="","",INDEX(POA_GC_2025!$G:$G,MATCH($C301,POA_GC_2025!$A:$A,0)))</f>
        <v/>
      </c>
      <c r="R301" s="215" t="str">
        <f t="shared" si="22"/>
        <v/>
      </c>
      <c r="S301" s="215" t="str">
        <f>IF($C301="","",INDEX(POA_GC_2025!$H:$H,MATCH($C301,POA_GC_2025!$A:$A,0)))</f>
        <v/>
      </c>
      <c r="T301" s="215" t="str">
        <f>IF($C301="","",INDEX(POA_GC_2025!$I:$I,MATCH($C301,POA_GC_2025!$A:$A,0)))</f>
        <v/>
      </c>
      <c r="U301" s="215" t="str">
        <f>IF($C301="","",INDEX(POA_GC_2025!$J:$J,MATCH($C301,POA_GC_2025!$A:$A,0)))</f>
        <v/>
      </c>
      <c r="V301" s="215" t="str">
        <f>IF($C301="","",INDEX(POA_GC_2025!$K:$K,MATCH($C301,POA_GC_2025!$A:$A,0)))</f>
        <v/>
      </c>
      <c r="W301" s="215" t="str">
        <f>IF($C301="","",INDEX(POA_GC_2025!$L:$L,MATCH($C301,POA_GC_2025!$A:$A,0)))</f>
        <v/>
      </c>
      <c r="X301" s="223" t="str">
        <f>IF($C301="","",INDEX(POA_GC_2025!$AA:$AA,MATCH($C301,POA_GC_2025!$A:$A,0)))</f>
        <v/>
      </c>
      <c r="Y301" s="223" t="str">
        <f>IF($C301="","",INDEX(POA_GC_2025!$BD:$BD,MATCH($C301,POA_GC_2025!$A:$A,0)))</f>
        <v/>
      </c>
      <c r="Z301" s="226"/>
      <c r="AA301" s="226"/>
      <c r="AB301" s="227">
        <f t="shared" si="20"/>
        <v>0</v>
      </c>
      <c r="AC301" s="226"/>
      <c r="AD301" s="226"/>
      <c r="AE301" s="226"/>
      <c r="AF301" s="226"/>
      <c r="AG301" s="232" t="str">
        <f>IF($C301="","",INDEX(POA_GC_2025!$FF:$FF,MATCH($C301,POA_GC_2025!$A:$A,0)))</f>
        <v/>
      </c>
      <c r="AH301" s="213" t="str">
        <f>IF($C301="","",INDEX(POA_GC_2025!$Q:$Q,MATCH($C301,POA_GC_2025!$A:$A,0)))</f>
        <v/>
      </c>
      <c r="AI301" s="216"/>
      <c r="AJ301" s="213" t="str">
        <f>IF($C301="","",INDEX(POA_GC_2025!$B:$B,MATCH($C301,POA_GC_2025!$A:$A,0)))</f>
        <v/>
      </c>
      <c r="AK301" s="263"/>
      <c r="AL301" s="263"/>
      <c r="AM301" s="233">
        <f t="shared" si="21"/>
        <v>0</v>
      </c>
      <c r="AN301" s="263"/>
      <c r="AO301" s="263"/>
    </row>
    <row r="302" spans="1:41" s="39" customFormat="1" ht="12.95" customHeight="1">
      <c r="A302" s="206">
        <v>307</v>
      </c>
      <c r="B302" s="206"/>
      <c r="C302" s="265"/>
      <c r="D302" s="245"/>
      <c r="E302" s="246"/>
      <c r="F302" s="245"/>
      <c r="G302" s="246"/>
      <c r="H302" s="208"/>
      <c r="I302" s="245"/>
      <c r="J302" s="213" t="str">
        <f>IF($C302="","",INDEX(POA_GC_2025!$O:$O,MATCH($C302,POA_GC_2025!$A:$A,0)))</f>
        <v/>
      </c>
      <c r="K302" s="214" t="str">
        <f>IF($C302="","",INDEX(POA_GC_2025!$V:$V,MATCH($C302,POA_GC_2025!A:A,0)))</f>
        <v/>
      </c>
      <c r="L302" s="214" t="str">
        <f>IF($C302="","",INDEX(POA_GC_2025!W:W,MATCH($C302,POA_GC_2025!$A:$A,0)))</f>
        <v/>
      </c>
      <c r="M302" s="215" t="str">
        <f>IF($C302="","",INDEX(POA_GC_2025!C:C,MATCH($C302,POA_GC_2025!$A:$A,0)))</f>
        <v/>
      </c>
      <c r="N302" s="215" t="str">
        <f>IF($C302="","",INDEX(POA_GC_2025!$D:$D,MATCH($C302,POA_GC_2025!$A:$A,0)))</f>
        <v/>
      </c>
      <c r="O302" s="215" t="str">
        <f>IF($C302="","",INDEX(POA_GC_2025!$E:$E,MATCH($C302,POA_GC_2025!$A:$A,0)))</f>
        <v/>
      </c>
      <c r="P302" s="215" t="str">
        <f>IF($C302="","",INDEX(POA_GC_2025!$F:$F,MATCH($C302,POA_GC_2025!$A:$A,0)))</f>
        <v/>
      </c>
      <c r="Q302" s="215" t="str">
        <f>IF($C302="","",INDEX(POA_GC_2025!$G:$G,MATCH($C302,POA_GC_2025!$A:$A,0)))</f>
        <v/>
      </c>
      <c r="R302" s="215" t="str">
        <f t="shared" si="22"/>
        <v/>
      </c>
      <c r="S302" s="215" t="str">
        <f>IF($C302="","",INDEX(POA_GC_2025!$H:$H,MATCH($C302,POA_GC_2025!$A:$A,0)))</f>
        <v/>
      </c>
      <c r="T302" s="215" t="str">
        <f>IF($C302="","",INDEX(POA_GC_2025!$I:$I,MATCH($C302,POA_GC_2025!$A:$A,0)))</f>
        <v/>
      </c>
      <c r="U302" s="215" t="str">
        <f>IF($C302="","",INDEX(POA_GC_2025!$J:$J,MATCH($C302,POA_GC_2025!$A:$A,0)))</f>
        <v/>
      </c>
      <c r="V302" s="215" t="str">
        <f>IF($C302="","",INDEX(POA_GC_2025!$K:$K,MATCH($C302,POA_GC_2025!$A:$A,0)))</f>
        <v/>
      </c>
      <c r="W302" s="215" t="str">
        <f>IF($C302="","",INDEX(POA_GC_2025!$L:$L,MATCH($C302,POA_GC_2025!$A:$A,0)))</f>
        <v/>
      </c>
      <c r="X302" s="223" t="str">
        <f>IF($C302="","",INDEX(POA_GC_2025!$AA:$AA,MATCH($C302,POA_GC_2025!$A:$A,0)))</f>
        <v/>
      </c>
      <c r="Y302" s="223" t="str">
        <f>IF($C302="","",INDEX(POA_GC_2025!$BD:$BD,MATCH($C302,POA_GC_2025!$A:$A,0)))</f>
        <v/>
      </c>
      <c r="Z302" s="226"/>
      <c r="AA302" s="226"/>
      <c r="AB302" s="227">
        <f t="shared" si="20"/>
        <v>0</v>
      </c>
      <c r="AC302" s="226"/>
      <c r="AD302" s="226"/>
      <c r="AE302" s="226"/>
      <c r="AF302" s="226"/>
      <c r="AG302" s="232" t="str">
        <f>IF($C302="","",INDEX(POA_GC_2025!$FF:$FF,MATCH($C302,POA_GC_2025!$A:$A,0)))</f>
        <v/>
      </c>
      <c r="AH302" s="213" t="str">
        <f>IF($C302="","",INDEX(POA_GC_2025!$Q:$Q,MATCH($C302,POA_GC_2025!$A:$A,0)))</f>
        <v/>
      </c>
      <c r="AI302" s="216"/>
      <c r="AJ302" s="213" t="str">
        <f>IF($C302="","",INDEX(POA_GC_2025!$B:$B,MATCH($C302,POA_GC_2025!$A:$A,0)))</f>
        <v/>
      </c>
      <c r="AK302" s="263"/>
      <c r="AL302" s="263"/>
      <c r="AM302" s="233">
        <f t="shared" si="21"/>
        <v>0</v>
      </c>
      <c r="AN302" s="263"/>
      <c r="AO302" s="263"/>
    </row>
    <row r="303" spans="1:41" s="39" customFormat="1" ht="12.95" customHeight="1">
      <c r="A303" s="206">
        <v>308</v>
      </c>
      <c r="B303" s="206"/>
      <c r="C303" s="265"/>
      <c r="D303" s="245"/>
      <c r="E303" s="246"/>
      <c r="F303" s="245"/>
      <c r="G303" s="246"/>
      <c r="H303" s="208"/>
      <c r="I303" s="245"/>
      <c r="J303" s="213" t="str">
        <f>IF($C303="","",INDEX(POA_GC_2025!$O:$O,MATCH($C303,POA_GC_2025!$A:$A,0)))</f>
        <v/>
      </c>
      <c r="K303" s="214" t="str">
        <f>IF($C303="","",INDEX(POA_GC_2025!$V:$V,MATCH($C303,POA_GC_2025!A:A,0)))</f>
        <v/>
      </c>
      <c r="L303" s="214" t="str">
        <f>IF($C303="","",INDEX(POA_GC_2025!W:W,MATCH($C303,POA_GC_2025!$A:$A,0)))</f>
        <v/>
      </c>
      <c r="M303" s="215" t="str">
        <f>IF($C303="","",INDEX(POA_GC_2025!C:C,MATCH($C303,POA_GC_2025!$A:$A,0)))</f>
        <v/>
      </c>
      <c r="N303" s="215" t="str">
        <f>IF($C303="","",INDEX(POA_GC_2025!$D:$D,MATCH($C303,POA_GC_2025!$A:$A,0)))</f>
        <v/>
      </c>
      <c r="O303" s="215" t="str">
        <f>IF($C303="","",INDEX(POA_GC_2025!$E:$E,MATCH($C303,POA_GC_2025!$A:$A,0)))</f>
        <v/>
      </c>
      <c r="P303" s="215" t="str">
        <f>IF($C303="","",INDEX(POA_GC_2025!$F:$F,MATCH($C303,POA_GC_2025!$A:$A,0)))</f>
        <v/>
      </c>
      <c r="Q303" s="215" t="str">
        <f>IF($C303="","",INDEX(POA_GC_2025!$G:$G,MATCH($C303,POA_GC_2025!$A:$A,0)))</f>
        <v/>
      </c>
      <c r="R303" s="215" t="str">
        <f t="shared" si="22"/>
        <v/>
      </c>
      <c r="S303" s="215" t="str">
        <f>IF($C303="","",INDEX(POA_GC_2025!$H:$H,MATCH($C303,POA_GC_2025!$A:$A,0)))</f>
        <v/>
      </c>
      <c r="T303" s="215" t="str">
        <f>IF($C303="","",INDEX(POA_GC_2025!$I:$I,MATCH($C303,POA_GC_2025!$A:$A,0)))</f>
        <v/>
      </c>
      <c r="U303" s="215" t="str">
        <f>IF($C303="","",INDEX(POA_GC_2025!$J:$J,MATCH($C303,POA_GC_2025!$A:$A,0)))</f>
        <v/>
      </c>
      <c r="V303" s="215" t="str">
        <f>IF($C303="","",INDEX(POA_GC_2025!$K:$K,MATCH($C303,POA_GC_2025!$A:$A,0)))</f>
        <v/>
      </c>
      <c r="W303" s="215" t="str">
        <f>IF($C303="","",INDEX(POA_GC_2025!$L:$L,MATCH($C303,POA_GC_2025!$A:$A,0)))</f>
        <v/>
      </c>
      <c r="X303" s="223" t="str">
        <f>IF($C303="","",INDEX(POA_GC_2025!$AA:$AA,MATCH($C303,POA_GC_2025!$A:$A,0)))</f>
        <v/>
      </c>
      <c r="Y303" s="223" t="str">
        <f>IF($C303="","",INDEX(POA_GC_2025!$BD:$BD,MATCH($C303,POA_GC_2025!$A:$A,0)))</f>
        <v/>
      </c>
      <c r="Z303" s="226"/>
      <c r="AA303" s="226"/>
      <c r="AB303" s="227">
        <f t="shared" si="20"/>
        <v>0</v>
      </c>
      <c r="AC303" s="226"/>
      <c r="AD303" s="226"/>
      <c r="AE303" s="226"/>
      <c r="AF303" s="226"/>
      <c r="AG303" s="232" t="str">
        <f>IF($C303="","",INDEX(POA_GC_2025!$FF:$FF,MATCH($C303,POA_GC_2025!$A:$A,0)))</f>
        <v/>
      </c>
      <c r="AH303" s="213" t="str">
        <f>IF($C303="","",INDEX(POA_GC_2025!$Q:$Q,MATCH($C303,POA_GC_2025!$A:$A,0)))</f>
        <v/>
      </c>
      <c r="AI303" s="216"/>
      <c r="AJ303" s="213" t="str">
        <f>IF($C303="","",INDEX(POA_GC_2025!$B:$B,MATCH($C303,POA_GC_2025!$A:$A,0)))</f>
        <v/>
      </c>
      <c r="AK303" s="263"/>
      <c r="AL303" s="263"/>
      <c r="AM303" s="233">
        <f t="shared" si="21"/>
        <v>0</v>
      </c>
      <c r="AN303" s="263"/>
      <c r="AO303" s="263"/>
    </row>
    <row r="304" spans="1:41" s="39" customFormat="1" ht="12.95" customHeight="1">
      <c r="A304" s="206">
        <v>309</v>
      </c>
      <c r="B304" s="206"/>
      <c r="C304" s="265"/>
      <c r="D304" s="245"/>
      <c r="E304" s="246"/>
      <c r="F304" s="245"/>
      <c r="G304" s="246"/>
      <c r="H304" s="208"/>
      <c r="I304" s="245"/>
      <c r="J304" s="213" t="str">
        <f>IF($C304="","",INDEX(POA_GC_2025!$O:$O,MATCH($C304,POA_GC_2025!$A:$A,0)))</f>
        <v/>
      </c>
      <c r="K304" s="214" t="str">
        <f>IF($C304="","",INDEX(POA_GC_2025!$V:$V,MATCH($C304,POA_GC_2025!A:A,0)))</f>
        <v/>
      </c>
      <c r="L304" s="214" t="str">
        <f>IF($C304="","",INDEX(POA_GC_2025!W:W,MATCH($C304,POA_GC_2025!$A:$A,0)))</f>
        <v/>
      </c>
      <c r="M304" s="215" t="str">
        <f>IF($C304="","",INDEX(POA_GC_2025!C:C,MATCH($C304,POA_GC_2025!$A:$A,0)))</f>
        <v/>
      </c>
      <c r="N304" s="215" t="str">
        <f>IF($C304="","",INDEX(POA_GC_2025!$D:$D,MATCH($C304,POA_GC_2025!$A:$A,0)))</f>
        <v/>
      </c>
      <c r="O304" s="215" t="str">
        <f>IF($C304="","",INDEX(POA_GC_2025!$E:$E,MATCH($C304,POA_GC_2025!$A:$A,0)))</f>
        <v/>
      </c>
      <c r="P304" s="215" t="str">
        <f>IF($C304="","",INDEX(POA_GC_2025!$F:$F,MATCH($C304,POA_GC_2025!$A:$A,0)))</f>
        <v/>
      </c>
      <c r="Q304" s="215" t="str">
        <f>IF($C304="","",INDEX(POA_GC_2025!$G:$G,MATCH($C304,POA_GC_2025!$A:$A,0)))</f>
        <v/>
      </c>
      <c r="R304" s="215" t="str">
        <f t="shared" si="22"/>
        <v/>
      </c>
      <c r="S304" s="215" t="str">
        <f>IF($C304="","",INDEX(POA_GC_2025!$H:$H,MATCH($C304,POA_GC_2025!$A:$A,0)))</f>
        <v/>
      </c>
      <c r="T304" s="215" t="str">
        <f>IF($C304="","",INDEX(POA_GC_2025!$I:$I,MATCH($C304,POA_GC_2025!$A:$A,0)))</f>
        <v/>
      </c>
      <c r="U304" s="215" t="str">
        <f>IF($C304="","",INDEX(POA_GC_2025!$J:$J,MATCH($C304,POA_GC_2025!$A:$A,0)))</f>
        <v/>
      </c>
      <c r="V304" s="215" t="str">
        <f>IF($C304="","",INDEX(POA_GC_2025!$K:$K,MATCH($C304,POA_GC_2025!$A:$A,0)))</f>
        <v/>
      </c>
      <c r="W304" s="215" t="str">
        <f>IF($C304="","",INDEX(POA_GC_2025!$L:$L,MATCH($C304,POA_GC_2025!$A:$A,0)))</f>
        <v/>
      </c>
      <c r="X304" s="223" t="str">
        <f>IF($C304="","",INDEX(POA_GC_2025!$AA:$AA,MATCH($C304,POA_GC_2025!$A:$A,0)))</f>
        <v/>
      </c>
      <c r="Y304" s="223" t="str">
        <f>IF($C304="","",INDEX(POA_GC_2025!$BD:$BD,MATCH($C304,POA_GC_2025!$A:$A,0)))</f>
        <v/>
      </c>
      <c r="Z304" s="226"/>
      <c r="AA304" s="226"/>
      <c r="AB304" s="227">
        <f t="shared" si="20"/>
        <v>0</v>
      </c>
      <c r="AC304" s="226"/>
      <c r="AD304" s="226"/>
      <c r="AE304" s="226"/>
      <c r="AF304" s="226"/>
      <c r="AG304" s="232" t="str">
        <f>IF($C304="","",INDEX(POA_GC_2025!$FF:$FF,MATCH($C304,POA_GC_2025!$A:$A,0)))</f>
        <v/>
      </c>
      <c r="AH304" s="213" t="str">
        <f>IF($C304="","",INDEX(POA_GC_2025!$Q:$Q,MATCH($C304,POA_GC_2025!$A:$A,0)))</f>
        <v/>
      </c>
      <c r="AI304" s="216"/>
      <c r="AJ304" s="213" t="str">
        <f>IF($C304="","",INDEX(POA_GC_2025!$B:$B,MATCH($C304,POA_GC_2025!$A:$A,0)))</f>
        <v/>
      </c>
      <c r="AK304" s="263"/>
      <c r="AL304" s="263"/>
      <c r="AM304" s="233">
        <f t="shared" si="21"/>
        <v>0</v>
      </c>
      <c r="AN304" s="263"/>
      <c r="AO304" s="263"/>
    </row>
    <row r="305" spans="1:41" s="39" customFormat="1" ht="12.95" customHeight="1">
      <c r="A305" s="206">
        <v>310</v>
      </c>
      <c r="B305" s="206"/>
      <c r="C305" s="265"/>
      <c r="D305" s="245"/>
      <c r="E305" s="246"/>
      <c r="F305" s="245"/>
      <c r="G305" s="246"/>
      <c r="H305" s="208"/>
      <c r="I305" s="245"/>
      <c r="J305" s="213" t="str">
        <f>IF($C305="","",INDEX(POA_GC_2025!$O:$O,MATCH($C305,POA_GC_2025!$A:$A,0)))</f>
        <v/>
      </c>
      <c r="K305" s="214" t="str">
        <f>IF($C305="","",INDEX(POA_GC_2025!$V:$V,MATCH($C305,POA_GC_2025!A:A,0)))</f>
        <v/>
      </c>
      <c r="L305" s="214" t="str">
        <f>IF($C305="","",INDEX(POA_GC_2025!W:W,MATCH($C305,POA_GC_2025!$A:$A,0)))</f>
        <v/>
      </c>
      <c r="M305" s="215" t="str">
        <f>IF($C305="","",INDEX(POA_GC_2025!C:C,MATCH($C305,POA_GC_2025!$A:$A,0)))</f>
        <v/>
      </c>
      <c r="N305" s="215" t="str">
        <f>IF($C305="","",INDEX(POA_GC_2025!$D:$D,MATCH($C305,POA_GC_2025!$A:$A,0)))</f>
        <v/>
      </c>
      <c r="O305" s="215" t="str">
        <f>IF($C305="","",INDEX(POA_GC_2025!$E:$E,MATCH($C305,POA_GC_2025!$A:$A,0)))</f>
        <v/>
      </c>
      <c r="P305" s="215" t="str">
        <f>IF($C305="","",INDEX(POA_GC_2025!$F:$F,MATCH($C305,POA_GC_2025!$A:$A,0)))</f>
        <v/>
      </c>
      <c r="Q305" s="215" t="str">
        <f>IF($C305="","",INDEX(POA_GC_2025!$G:$G,MATCH($C305,POA_GC_2025!$A:$A,0)))</f>
        <v/>
      </c>
      <c r="R305" s="215" t="str">
        <f t="shared" si="22"/>
        <v/>
      </c>
      <c r="S305" s="215" t="str">
        <f>IF($C305="","",INDEX(POA_GC_2025!$H:$H,MATCH($C305,POA_GC_2025!$A:$A,0)))</f>
        <v/>
      </c>
      <c r="T305" s="215" t="str">
        <f>IF($C305="","",INDEX(POA_GC_2025!$I:$I,MATCH($C305,POA_GC_2025!$A:$A,0)))</f>
        <v/>
      </c>
      <c r="U305" s="215" t="str">
        <f>IF($C305="","",INDEX(POA_GC_2025!$J:$J,MATCH($C305,POA_GC_2025!$A:$A,0)))</f>
        <v/>
      </c>
      <c r="V305" s="215" t="str">
        <f>IF($C305="","",INDEX(POA_GC_2025!$K:$K,MATCH($C305,POA_GC_2025!$A:$A,0)))</f>
        <v/>
      </c>
      <c r="W305" s="215" t="str">
        <f>IF($C305="","",INDEX(POA_GC_2025!$L:$L,MATCH($C305,POA_GC_2025!$A:$A,0)))</f>
        <v/>
      </c>
      <c r="X305" s="223" t="str">
        <f>IF($C305="","",INDEX(POA_GC_2025!$AA:$AA,MATCH($C305,POA_GC_2025!$A:$A,0)))</f>
        <v/>
      </c>
      <c r="Y305" s="223" t="str">
        <f>IF($C305="","",INDEX(POA_GC_2025!$BD:$BD,MATCH($C305,POA_GC_2025!$A:$A,0)))</f>
        <v/>
      </c>
      <c r="Z305" s="226"/>
      <c r="AA305" s="226"/>
      <c r="AB305" s="227">
        <f t="shared" si="20"/>
        <v>0</v>
      </c>
      <c r="AC305" s="226"/>
      <c r="AD305" s="226"/>
      <c r="AE305" s="226"/>
      <c r="AF305" s="226"/>
      <c r="AG305" s="232" t="str">
        <f>IF($C305="","",INDEX(POA_GC_2025!$FF:$FF,MATCH($C305,POA_GC_2025!$A:$A,0)))</f>
        <v/>
      </c>
      <c r="AH305" s="213" t="str">
        <f>IF($C305="","",INDEX(POA_GC_2025!$Q:$Q,MATCH($C305,POA_GC_2025!$A:$A,0)))</f>
        <v/>
      </c>
      <c r="AI305" s="216"/>
      <c r="AJ305" s="213" t="str">
        <f>IF($C305="","",INDEX(POA_GC_2025!$B:$B,MATCH($C305,POA_GC_2025!$A:$A,0)))</f>
        <v/>
      </c>
      <c r="AK305" s="263"/>
      <c r="AL305" s="263"/>
      <c r="AM305" s="233">
        <f t="shared" si="21"/>
        <v>0</v>
      </c>
      <c r="AN305" s="263"/>
      <c r="AO305" s="263"/>
    </row>
    <row r="306" spans="1:41" s="39" customFormat="1" ht="12.95" customHeight="1">
      <c r="A306" s="206">
        <v>311</v>
      </c>
      <c r="B306" s="206"/>
      <c r="C306" s="265"/>
      <c r="D306" s="245"/>
      <c r="E306" s="246"/>
      <c r="F306" s="245"/>
      <c r="G306" s="246"/>
      <c r="H306" s="208"/>
      <c r="I306" s="245"/>
      <c r="J306" s="213" t="str">
        <f>IF($C306="","",INDEX(POA_GC_2025!$O:$O,MATCH($C306,POA_GC_2025!$A:$A,0)))</f>
        <v/>
      </c>
      <c r="K306" s="214" t="str">
        <f>IF($C306="","",INDEX(POA_GC_2025!$V:$V,MATCH($C306,POA_GC_2025!A:A,0)))</f>
        <v/>
      </c>
      <c r="L306" s="214" t="str">
        <f>IF($C306="","",INDEX(POA_GC_2025!W:W,MATCH($C306,POA_GC_2025!$A:$A,0)))</f>
        <v/>
      </c>
      <c r="M306" s="215" t="str">
        <f>IF($C306="","",INDEX(POA_GC_2025!C:C,MATCH($C306,POA_GC_2025!$A:$A,0)))</f>
        <v/>
      </c>
      <c r="N306" s="215" t="str">
        <f>IF($C306="","",INDEX(POA_GC_2025!$D:$D,MATCH($C306,POA_GC_2025!$A:$A,0)))</f>
        <v/>
      </c>
      <c r="O306" s="215" t="str">
        <f>IF($C306="","",INDEX(POA_GC_2025!$E:$E,MATCH($C306,POA_GC_2025!$A:$A,0)))</f>
        <v/>
      </c>
      <c r="P306" s="215" t="str">
        <f>IF($C306="","",INDEX(POA_GC_2025!$F:$F,MATCH($C306,POA_GC_2025!$A:$A,0)))</f>
        <v/>
      </c>
      <c r="Q306" s="215" t="str">
        <f>IF($C306="","",INDEX(POA_GC_2025!$G:$G,MATCH($C306,POA_GC_2025!$A:$A,0)))</f>
        <v/>
      </c>
      <c r="R306" s="215" t="str">
        <f t="shared" si="22"/>
        <v/>
      </c>
      <c r="S306" s="215" t="str">
        <f>IF($C306="","",INDEX(POA_GC_2025!$H:$H,MATCH($C306,POA_GC_2025!$A:$A,0)))</f>
        <v/>
      </c>
      <c r="T306" s="215" t="str">
        <f>IF($C306="","",INDEX(POA_GC_2025!$I:$I,MATCH($C306,POA_GC_2025!$A:$A,0)))</f>
        <v/>
      </c>
      <c r="U306" s="215" t="str">
        <f>IF($C306="","",INDEX(POA_GC_2025!$J:$J,MATCH($C306,POA_GC_2025!$A:$A,0)))</f>
        <v/>
      </c>
      <c r="V306" s="215" t="str">
        <f>IF($C306="","",INDEX(POA_GC_2025!$K:$K,MATCH($C306,POA_GC_2025!$A:$A,0)))</f>
        <v/>
      </c>
      <c r="W306" s="215" t="str">
        <f>IF($C306="","",INDEX(POA_GC_2025!$L:$L,MATCH($C306,POA_GC_2025!$A:$A,0)))</f>
        <v/>
      </c>
      <c r="X306" s="223" t="str">
        <f>IF($C306="","",INDEX(POA_GC_2025!$AA:$AA,MATCH($C306,POA_GC_2025!$A:$A,0)))</f>
        <v/>
      </c>
      <c r="Y306" s="223" t="str">
        <f>IF($C306="","",INDEX(POA_GC_2025!$BD:$BD,MATCH($C306,POA_GC_2025!$A:$A,0)))</f>
        <v/>
      </c>
      <c r="Z306" s="226"/>
      <c r="AA306" s="226"/>
      <c r="AB306" s="227">
        <f t="shared" si="20"/>
        <v>0</v>
      </c>
      <c r="AC306" s="226"/>
      <c r="AD306" s="226"/>
      <c r="AE306" s="226"/>
      <c r="AF306" s="226"/>
      <c r="AG306" s="232" t="str">
        <f>IF($C306="","",INDEX(POA_GC_2025!$FF:$FF,MATCH($C306,POA_GC_2025!$A:$A,0)))</f>
        <v/>
      </c>
      <c r="AH306" s="213" t="str">
        <f>IF($C306="","",INDEX(POA_GC_2025!$Q:$Q,MATCH($C306,POA_GC_2025!$A:$A,0)))</f>
        <v/>
      </c>
      <c r="AI306" s="216"/>
      <c r="AJ306" s="213" t="str">
        <f>IF($C306="","",INDEX(POA_GC_2025!$B:$B,MATCH($C306,POA_GC_2025!$A:$A,0)))</f>
        <v/>
      </c>
      <c r="AK306" s="263"/>
      <c r="AL306" s="263"/>
      <c r="AM306" s="233">
        <f t="shared" si="21"/>
        <v>0</v>
      </c>
      <c r="AN306" s="263"/>
      <c r="AO306" s="263"/>
    </row>
    <row r="307" spans="1:41" s="39" customFormat="1" ht="12.95" customHeight="1">
      <c r="A307" s="206">
        <v>312</v>
      </c>
      <c r="B307" s="206"/>
      <c r="C307" s="265"/>
      <c r="D307" s="245"/>
      <c r="E307" s="246"/>
      <c r="F307" s="245"/>
      <c r="G307" s="246"/>
      <c r="H307" s="208"/>
      <c r="I307" s="245"/>
      <c r="J307" s="213" t="str">
        <f>IF($C307="","",INDEX(POA_GC_2025!$O:$O,MATCH($C307,POA_GC_2025!$A:$A,0)))</f>
        <v/>
      </c>
      <c r="K307" s="214" t="str">
        <f>IF($C307="","",INDEX(POA_GC_2025!$V:$V,MATCH($C307,POA_GC_2025!A:A,0)))</f>
        <v/>
      </c>
      <c r="L307" s="214" t="str">
        <f>IF($C307="","",INDEX(POA_GC_2025!W:W,MATCH($C307,POA_GC_2025!$A:$A,0)))</f>
        <v/>
      </c>
      <c r="M307" s="215" t="str">
        <f>IF($C307="","",INDEX(POA_GC_2025!C:C,MATCH($C307,POA_GC_2025!$A:$A,0)))</f>
        <v/>
      </c>
      <c r="N307" s="215" t="str">
        <f>IF($C307="","",INDEX(POA_GC_2025!$D:$D,MATCH($C307,POA_GC_2025!$A:$A,0)))</f>
        <v/>
      </c>
      <c r="O307" s="215" t="str">
        <f>IF($C307="","",INDEX(POA_GC_2025!$E:$E,MATCH($C307,POA_GC_2025!$A:$A,0)))</f>
        <v/>
      </c>
      <c r="P307" s="215" t="str">
        <f>IF($C307="","",INDEX(POA_GC_2025!$F:$F,MATCH($C307,POA_GC_2025!$A:$A,0)))</f>
        <v/>
      </c>
      <c r="Q307" s="215" t="str">
        <f>IF($C307="","",INDEX(POA_GC_2025!$G:$G,MATCH($C307,POA_GC_2025!$A:$A,0)))</f>
        <v/>
      </c>
      <c r="R307" s="215" t="str">
        <f t="shared" si="22"/>
        <v/>
      </c>
      <c r="S307" s="215" t="str">
        <f>IF($C307="","",INDEX(POA_GC_2025!$H:$H,MATCH($C307,POA_GC_2025!$A:$A,0)))</f>
        <v/>
      </c>
      <c r="T307" s="215" t="str">
        <f>IF($C307="","",INDEX(POA_GC_2025!$I:$I,MATCH($C307,POA_GC_2025!$A:$A,0)))</f>
        <v/>
      </c>
      <c r="U307" s="215" t="str">
        <f>IF($C307="","",INDEX(POA_GC_2025!$J:$J,MATCH($C307,POA_GC_2025!$A:$A,0)))</f>
        <v/>
      </c>
      <c r="V307" s="215" t="str">
        <f>IF($C307="","",INDEX(POA_GC_2025!$K:$K,MATCH($C307,POA_GC_2025!$A:$A,0)))</f>
        <v/>
      </c>
      <c r="W307" s="215" t="str">
        <f>IF($C307="","",INDEX(POA_GC_2025!$L:$L,MATCH($C307,POA_GC_2025!$A:$A,0)))</f>
        <v/>
      </c>
      <c r="X307" s="223" t="str">
        <f>IF($C307="","",INDEX(POA_GC_2025!$AA:$AA,MATCH($C307,POA_GC_2025!$A:$A,0)))</f>
        <v/>
      </c>
      <c r="Y307" s="223" t="str">
        <f>IF($C307="","",INDEX(POA_GC_2025!$BD:$BD,MATCH($C307,POA_GC_2025!$A:$A,0)))</f>
        <v/>
      </c>
      <c r="Z307" s="226"/>
      <c r="AA307" s="226"/>
      <c r="AB307" s="227">
        <f t="shared" si="20"/>
        <v>0</v>
      </c>
      <c r="AC307" s="226"/>
      <c r="AD307" s="226"/>
      <c r="AE307" s="226"/>
      <c r="AF307" s="226"/>
      <c r="AG307" s="232" t="str">
        <f>IF($C307="","",INDEX(POA_GC_2025!$FF:$FF,MATCH($C307,POA_GC_2025!$A:$A,0)))</f>
        <v/>
      </c>
      <c r="AH307" s="213" t="str">
        <f>IF($C307="","",INDEX(POA_GC_2025!$Q:$Q,MATCH($C307,POA_GC_2025!$A:$A,0)))</f>
        <v/>
      </c>
      <c r="AI307" s="216"/>
      <c r="AJ307" s="213" t="str">
        <f>IF($C307="","",INDEX(POA_GC_2025!$B:$B,MATCH($C307,POA_GC_2025!$A:$A,0)))</f>
        <v/>
      </c>
      <c r="AK307" s="263"/>
      <c r="AL307" s="263"/>
      <c r="AM307" s="233">
        <f t="shared" si="21"/>
        <v>0</v>
      </c>
      <c r="AN307" s="263"/>
      <c r="AO307" s="263"/>
    </row>
    <row r="308" spans="1:41" s="39" customFormat="1" ht="12.95" customHeight="1">
      <c r="A308" s="206">
        <v>313</v>
      </c>
      <c r="B308" s="206"/>
      <c r="C308" s="265"/>
      <c r="D308" s="245"/>
      <c r="E308" s="246"/>
      <c r="F308" s="245"/>
      <c r="G308" s="246"/>
      <c r="H308" s="208"/>
      <c r="I308" s="245"/>
      <c r="J308" s="213" t="str">
        <f>IF($C308="","",INDEX(POA_GC_2025!$O:$O,MATCH($C308,POA_GC_2025!$A:$A,0)))</f>
        <v/>
      </c>
      <c r="K308" s="214" t="str">
        <f>IF($C308="","",INDEX(POA_GC_2025!$V:$V,MATCH($C308,POA_GC_2025!A:A,0)))</f>
        <v/>
      </c>
      <c r="L308" s="214" t="str">
        <f>IF($C308="","",INDEX(POA_GC_2025!W:W,MATCH($C308,POA_GC_2025!$A:$A,0)))</f>
        <v/>
      </c>
      <c r="M308" s="215" t="str">
        <f>IF($C308="","",INDEX(POA_GC_2025!C:C,MATCH($C308,POA_GC_2025!$A:$A,0)))</f>
        <v/>
      </c>
      <c r="N308" s="215" t="str">
        <f>IF($C308="","",INDEX(POA_GC_2025!$D:$D,MATCH($C308,POA_GC_2025!$A:$A,0)))</f>
        <v/>
      </c>
      <c r="O308" s="215" t="str">
        <f>IF($C308="","",INDEX(POA_GC_2025!$E:$E,MATCH($C308,POA_GC_2025!$A:$A,0)))</f>
        <v/>
      </c>
      <c r="P308" s="215" t="str">
        <f>IF($C308="","",INDEX(POA_GC_2025!$F:$F,MATCH($C308,POA_GC_2025!$A:$A,0)))</f>
        <v/>
      </c>
      <c r="Q308" s="215" t="str">
        <f>IF($C308="","",INDEX(POA_GC_2025!$G:$G,MATCH($C308,POA_GC_2025!$A:$A,0)))</f>
        <v/>
      </c>
      <c r="R308" s="215" t="str">
        <f t="shared" si="22"/>
        <v/>
      </c>
      <c r="S308" s="215" t="str">
        <f>IF($C308="","",INDEX(POA_GC_2025!$H:$H,MATCH($C308,POA_GC_2025!$A:$A,0)))</f>
        <v/>
      </c>
      <c r="T308" s="215" t="str">
        <f>IF($C308="","",INDEX(POA_GC_2025!$I:$I,MATCH($C308,POA_GC_2025!$A:$A,0)))</f>
        <v/>
      </c>
      <c r="U308" s="215" t="str">
        <f>IF($C308="","",INDEX(POA_GC_2025!$J:$J,MATCH($C308,POA_GC_2025!$A:$A,0)))</f>
        <v/>
      </c>
      <c r="V308" s="215" t="str">
        <f>IF($C308="","",INDEX(POA_GC_2025!$K:$K,MATCH($C308,POA_GC_2025!$A:$A,0)))</f>
        <v/>
      </c>
      <c r="W308" s="215" t="str">
        <f>IF($C308="","",INDEX(POA_GC_2025!$L:$L,MATCH($C308,POA_GC_2025!$A:$A,0)))</f>
        <v/>
      </c>
      <c r="X308" s="223" t="str">
        <f>IF($C308="","",INDEX(POA_GC_2025!$AA:$AA,MATCH($C308,POA_GC_2025!$A:$A,0)))</f>
        <v/>
      </c>
      <c r="Y308" s="223" t="str">
        <f>IF($C308="","",INDEX(POA_GC_2025!$BD:$BD,MATCH($C308,POA_GC_2025!$A:$A,0)))</f>
        <v/>
      </c>
      <c r="Z308" s="226"/>
      <c r="AA308" s="226"/>
      <c r="AB308" s="227">
        <f t="shared" si="20"/>
        <v>0</v>
      </c>
      <c r="AC308" s="226"/>
      <c r="AD308" s="226"/>
      <c r="AE308" s="226"/>
      <c r="AF308" s="226"/>
      <c r="AG308" s="232" t="str">
        <f>IF($C308="","",INDEX(POA_GC_2025!$FF:$FF,MATCH($C308,POA_GC_2025!$A:$A,0)))</f>
        <v/>
      </c>
      <c r="AH308" s="213" t="str">
        <f>IF($C308="","",INDEX(POA_GC_2025!$Q:$Q,MATCH($C308,POA_GC_2025!$A:$A,0)))</f>
        <v/>
      </c>
      <c r="AI308" s="216"/>
      <c r="AJ308" s="213" t="str">
        <f>IF($C308="","",INDEX(POA_GC_2025!$B:$B,MATCH($C308,POA_GC_2025!$A:$A,0)))</f>
        <v/>
      </c>
      <c r="AK308" s="263"/>
      <c r="AL308" s="263"/>
      <c r="AM308" s="233">
        <f t="shared" si="21"/>
        <v>0</v>
      </c>
      <c r="AN308" s="263"/>
      <c r="AO308" s="263"/>
    </row>
    <row r="309" spans="1:41" s="39" customFormat="1" ht="12.95" customHeight="1">
      <c r="A309" s="206">
        <v>314</v>
      </c>
      <c r="B309" s="206"/>
      <c r="C309" s="265"/>
      <c r="D309" s="245"/>
      <c r="E309" s="246"/>
      <c r="F309" s="245"/>
      <c r="G309" s="246"/>
      <c r="H309" s="208"/>
      <c r="I309" s="245"/>
      <c r="J309" s="213" t="str">
        <f>IF($C309="","",INDEX(POA_GC_2025!$O:$O,MATCH($C309,POA_GC_2025!$A:$A,0)))</f>
        <v/>
      </c>
      <c r="K309" s="214" t="str">
        <f>IF($C309="","",INDEX(POA_GC_2025!$V:$V,MATCH($C309,POA_GC_2025!A:A,0)))</f>
        <v/>
      </c>
      <c r="L309" s="214" t="str">
        <f>IF($C309="","",INDEX(POA_GC_2025!W:W,MATCH($C309,POA_GC_2025!$A:$A,0)))</f>
        <v/>
      </c>
      <c r="M309" s="215" t="str">
        <f>IF($C309="","",INDEX(POA_GC_2025!C:C,MATCH($C309,POA_GC_2025!$A:$A,0)))</f>
        <v/>
      </c>
      <c r="N309" s="215" t="str">
        <f>IF($C309="","",INDEX(POA_GC_2025!$D:$D,MATCH($C309,POA_GC_2025!$A:$A,0)))</f>
        <v/>
      </c>
      <c r="O309" s="215" t="str">
        <f>IF($C309="","",INDEX(POA_GC_2025!$E:$E,MATCH($C309,POA_GC_2025!$A:$A,0)))</f>
        <v/>
      </c>
      <c r="P309" s="215" t="str">
        <f>IF($C309="","",INDEX(POA_GC_2025!$F:$F,MATCH($C309,POA_GC_2025!$A:$A,0)))</f>
        <v/>
      </c>
      <c r="Q309" s="215" t="str">
        <f>IF($C309="","",INDEX(POA_GC_2025!$G:$G,MATCH($C309,POA_GC_2025!$A:$A,0)))</f>
        <v/>
      </c>
      <c r="R309" s="215" t="str">
        <f t="shared" si="22"/>
        <v/>
      </c>
      <c r="S309" s="215" t="str">
        <f>IF($C309="","",INDEX(POA_GC_2025!$H:$H,MATCH($C309,POA_GC_2025!$A:$A,0)))</f>
        <v/>
      </c>
      <c r="T309" s="215" t="str">
        <f>IF($C309="","",INDEX(POA_GC_2025!$I:$I,MATCH($C309,POA_GC_2025!$A:$A,0)))</f>
        <v/>
      </c>
      <c r="U309" s="215" t="str">
        <f>IF($C309="","",INDEX(POA_GC_2025!$J:$J,MATCH($C309,POA_GC_2025!$A:$A,0)))</f>
        <v/>
      </c>
      <c r="V309" s="215" t="str">
        <f>IF($C309="","",INDEX(POA_GC_2025!$K:$K,MATCH($C309,POA_GC_2025!$A:$A,0)))</f>
        <v/>
      </c>
      <c r="W309" s="215" t="str">
        <f>IF($C309="","",INDEX(POA_GC_2025!$L:$L,MATCH($C309,POA_GC_2025!$A:$A,0)))</f>
        <v/>
      </c>
      <c r="X309" s="223" t="str">
        <f>IF($C309="","",INDEX(POA_GC_2025!$AA:$AA,MATCH($C309,POA_GC_2025!$A:$A,0)))</f>
        <v/>
      </c>
      <c r="Y309" s="223" t="str">
        <f>IF($C309="","",INDEX(POA_GC_2025!$BD:$BD,MATCH($C309,POA_GC_2025!$A:$A,0)))</f>
        <v/>
      </c>
      <c r="Z309" s="226"/>
      <c r="AA309" s="226"/>
      <c r="AB309" s="227">
        <f t="shared" si="20"/>
        <v>0</v>
      </c>
      <c r="AC309" s="226"/>
      <c r="AD309" s="226"/>
      <c r="AE309" s="226"/>
      <c r="AF309" s="226"/>
      <c r="AG309" s="232" t="str">
        <f>IF($C309="","",INDEX(POA_GC_2025!$FF:$FF,MATCH($C309,POA_GC_2025!$A:$A,0)))</f>
        <v/>
      </c>
      <c r="AH309" s="213" t="str">
        <f>IF($C309="","",INDEX(POA_GC_2025!$Q:$Q,MATCH($C309,POA_GC_2025!$A:$A,0)))</f>
        <v/>
      </c>
      <c r="AI309" s="216"/>
      <c r="AJ309" s="213" t="str">
        <f>IF($C309="","",INDEX(POA_GC_2025!$B:$B,MATCH($C309,POA_GC_2025!$A:$A,0)))</f>
        <v/>
      </c>
      <c r="AK309" s="263"/>
      <c r="AL309" s="263"/>
      <c r="AM309" s="233">
        <f t="shared" si="21"/>
        <v>0</v>
      </c>
      <c r="AN309" s="263"/>
      <c r="AO309" s="263"/>
    </row>
    <row r="310" spans="1:41" s="39" customFormat="1" ht="12.95" customHeight="1">
      <c r="A310" s="206">
        <v>315</v>
      </c>
      <c r="B310" s="206"/>
      <c r="C310" s="265"/>
      <c r="D310" s="245"/>
      <c r="E310" s="246"/>
      <c r="F310" s="245"/>
      <c r="G310" s="246"/>
      <c r="H310" s="208"/>
      <c r="I310" s="245"/>
      <c r="J310" s="213" t="str">
        <f>IF($C310="","",INDEX(POA_GC_2025!$O:$O,MATCH($C310,POA_GC_2025!$A:$A,0)))</f>
        <v/>
      </c>
      <c r="K310" s="214" t="str">
        <f>IF($C310="","",INDEX(POA_GC_2025!$V:$V,MATCH($C310,POA_GC_2025!A:A,0)))</f>
        <v/>
      </c>
      <c r="L310" s="214" t="str">
        <f>IF($C310="","",INDEX(POA_GC_2025!W:W,MATCH($C310,POA_GC_2025!$A:$A,0)))</f>
        <v/>
      </c>
      <c r="M310" s="215" t="str">
        <f>IF($C310="","",INDEX(POA_GC_2025!C:C,MATCH($C310,POA_GC_2025!$A:$A,0)))</f>
        <v/>
      </c>
      <c r="N310" s="215" t="str">
        <f>IF($C310="","",INDEX(POA_GC_2025!$D:$D,MATCH($C310,POA_GC_2025!$A:$A,0)))</f>
        <v/>
      </c>
      <c r="O310" s="215" t="str">
        <f>IF($C310="","",INDEX(POA_GC_2025!$E:$E,MATCH($C310,POA_GC_2025!$A:$A,0)))</f>
        <v/>
      </c>
      <c r="P310" s="215" t="str">
        <f>IF($C310="","",INDEX(POA_GC_2025!$F:$F,MATCH($C310,POA_GC_2025!$A:$A,0)))</f>
        <v/>
      </c>
      <c r="Q310" s="215" t="str">
        <f>IF($C310="","",INDEX(POA_GC_2025!$G:$G,MATCH($C310,POA_GC_2025!$A:$A,0)))</f>
        <v/>
      </c>
      <c r="R310" s="215" t="str">
        <f t="shared" si="22"/>
        <v/>
      </c>
      <c r="S310" s="215" t="str">
        <f>IF($C310="","",INDEX(POA_GC_2025!$H:$H,MATCH($C310,POA_GC_2025!$A:$A,0)))</f>
        <v/>
      </c>
      <c r="T310" s="215" t="str">
        <f>IF($C310="","",INDEX(POA_GC_2025!$I:$I,MATCH($C310,POA_GC_2025!$A:$A,0)))</f>
        <v/>
      </c>
      <c r="U310" s="215" t="str">
        <f>IF($C310="","",INDEX(POA_GC_2025!$J:$J,MATCH($C310,POA_GC_2025!$A:$A,0)))</f>
        <v/>
      </c>
      <c r="V310" s="215" t="str">
        <f>IF($C310="","",INDEX(POA_GC_2025!$K:$K,MATCH($C310,POA_GC_2025!$A:$A,0)))</f>
        <v/>
      </c>
      <c r="W310" s="215" t="str">
        <f>IF($C310="","",INDEX(POA_GC_2025!$L:$L,MATCH($C310,POA_GC_2025!$A:$A,0)))</f>
        <v/>
      </c>
      <c r="X310" s="223" t="str">
        <f>IF($C310="","",INDEX(POA_GC_2025!$AA:$AA,MATCH($C310,POA_GC_2025!$A:$A,0)))</f>
        <v/>
      </c>
      <c r="Y310" s="223" t="str">
        <f>IF($C310="","",INDEX(POA_GC_2025!$BD:$BD,MATCH($C310,POA_GC_2025!$A:$A,0)))</f>
        <v/>
      </c>
      <c r="Z310" s="226"/>
      <c r="AA310" s="226"/>
      <c r="AB310" s="227">
        <f t="shared" si="20"/>
        <v>0</v>
      </c>
      <c r="AC310" s="226"/>
      <c r="AD310" s="226"/>
      <c r="AE310" s="226"/>
      <c r="AF310" s="226"/>
      <c r="AG310" s="232" t="str">
        <f>IF($C310="","",INDEX(POA_GC_2025!$FF:$FF,MATCH($C310,POA_GC_2025!$A:$A,0)))</f>
        <v/>
      </c>
      <c r="AH310" s="213" t="str">
        <f>IF($C310="","",INDEX(POA_GC_2025!$Q:$Q,MATCH($C310,POA_GC_2025!$A:$A,0)))</f>
        <v/>
      </c>
      <c r="AI310" s="216"/>
      <c r="AJ310" s="213" t="str">
        <f>IF($C310="","",INDEX(POA_GC_2025!$B:$B,MATCH($C310,POA_GC_2025!$A:$A,0)))</f>
        <v/>
      </c>
      <c r="AK310" s="263"/>
      <c r="AL310" s="263"/>
      <c r="AM310" s="233">
        <f t="shared" si="21"/>
        <v>0</v>
      </c>
      <c r="AN310" s="263"/>
      <c r="AO310" s="263"/>
    </row>
    <row r="311" spans="1:41" s="39" customFormat="1" ht="12.95" customHeight="1">
      <c r="A311" s="206">
        <v>316</v>
      </c>
      <c r="B311" s="206"/>
      <c r="C311" s="265"/>
      <c r="D311" s="245"/>
      <c r="E311" s="246"/>
      <c r="F311" s="245"/>
      <c r="G311" s="246"/>
      <c r="H311" s="208"/>
      <c r="I311" s="245"/>
      <c r="J311" s="213" t="str">
        <f>IF($C311="","",INDEX(POA_GC_2025!$O:$O,MATCH($C311,POA_GC_2025!$A:$A,0)))</f>
        <v/>
      </c>
      <c r="K311" s="214" t="str">
        <f>IF($C311="","",INDEX(POA_GC_2025!$V:$V,MATCH($C311,POA_GC_2025!A:A,0)))</f>
        <v/>
      </c>
      <c r="L311" s="214" t="str">
        <f>IF($C311="","",INDEX(POA_GC_2025!W:W,MATCH($C311,POA_GC_2025!$A:$A,0)))</f>
        <v/>
      </c>
      <c r="M311" s="215" t="str">
        <f>IF($C311="","",INDEX(POA_GC_2025!C:C,MATCH($C311,POA_GC_2025!$A:$A,0)))</f>
        <v/>
      </c>
      <c r="N311" s="215" t="str">
        <f>IF($C311="","",INDEX(POA_GC_2025!$D:$D,MATCH($C311,POA_GC_2025!$A:$A,0)))</f>
        <v/>
      </c>
      <c r="O311" s="215" t="str">
        <f>IF($C311="","",INDEX(POA_GC_2025!$E:$E,MATCH($C311,POA_GC_2025!$A:$A,0)))</f>
        <v/>
      </c>
      <c r="P311" s="215" t="str">
        <f>IF($C311="","",INDEX(POA_GC_2025!$F:$F,MATCH($C311,POA_GC_2025!$A:$A,0)))</f>
        <v/>
      </c>
      <c r="Q311" s="215" t="str">
        <f>IF($C311="","",INDEX(POA_GC_2025!$G:$G,MATCH($C311,POA_GC_2025!$A:$A,0)))</f>
        <v/>
      </c>
      <c r="R311" s="215" t="str">
        <f t="shared" si="22"/>
        <v/>
      </c>
      <c r="S311" s="215" t="str">
        <f>IF($C311="","",INDEX(POA_GC_2025!$H:$H,MATCH($C311,POA_GC_2025!$A:$A,0)))</f>
        <v/>
      </c>
      <c r="T311" s="215" t="str">
        <f>IF($C311="","",INDEX(POA_GC_2025!$I:$I,MATCH($C311,POA_GC_2025!$A:$A,0)))</f>
        <v/>
      </c>
      <c r="U311" s="215" t="str">
        <f>IF($C311="","",INDEX(POA_GC_2025!$J:$J,MATCH($C311,POA_GC_2025!$A:$A,0)))</f>
        <v/>
      </c>
      <c r="V311" s="215" t="str">
        <f>IF($C311="","",INDEX(POA_GC_2025!$K:$K,MATCH($C311,POA_GC_2025!$A:$A,0)))</f>
        <v/>
      </c>
      <c r="W311" s="215" t="str">
        <f>IF($C311="","",INDEX(POA_GC_2025!$L:$L,MATCH($C311,POA_GC_2025!$A:$A,0)))</f>
        <v/>
      </c>
      <c r="X311" s="223" t="str">
        <f>IF($C311="","",INDEX(POA_GC_2025!$AA:$AA,MATCH($C311,POA_GC_2025!$A:$A,0)))</f>
        <v/>
      </c>
      <c r="Y311" s="223" t="str">
        <f>IF($C311="","",INDEX(POA_GC_2025!$BD:$BD,MATCH($C311,POA_GC_2025!$A:$A,0)))</f>
        <v/>
      </c>
      <c r="Z311" s="226"/>
      <c r="AA311" s="226"/>
      <c r="AB311" s="227">
        <f t="shared" si="20"/>
        <v>0</v>
      </c>
      <c r="AC311" s="226"/>
      <c r="AD311" s="226"/>
      <c r="AE311" s="226"/>
      <c r="AF311" s="226"/>
      <c r="AG311" s="232" t="str">
        <f>IF($C311="","",INDEX(POA_GC_2025!$FF:$FF,MATCH($C311,POA_GC_2025!$A:$A,0)))</f>
        <v/>
      </c>
      <c r="AH311" s="213" t="str">
        <f>IF($C311="","",INDEX(POA_GC_2025!$Q:$Q,MATCH($C311,POA_GC_2025!$A:$A,0)))</f>
        <v/>
      </c>
      <c r="AI311" s="216"/>
      <c r="AJ311" s="213" t="str">
        <f>IF($C311="","",INDEX(POA_GC_2025!$B:$B,MATCH($C311,POA_GC_2025!$A:$A,0)))</f>
        <v/>
      </c>
      <c r="AK311" s="263"/>
      <c r="AL311" s="263"/>
      <c r="AM311" s="233">
        <f t="shared" si="21"/>
        <v>0</v>
      </c>
      <c r="AN311" s="263"/>
      <c r="AO311" s="263"/>
    </row>
    <row r="312" spans="1:41" s="39" customFormat="1" ht="12.95" customHeight="1">
      <c r="A312" s="206">
        <v>317</v>
      </c>
      <c r="B312" s="206"/>
      <c r="C312" s="265"/>
      <c r="D312" s="245"/>
      <c r="E312" s="246"/>
      <c r="F312" s="245"/>
      <c r="G312" s="246"/>
      <c r="H312" s="208"/>
      <c r="I312" s="245"/>
      <c r="J312" s="213" t="str">
        <f>IF($C312="","",INDEX(POA_GC_2025!$O:$O,MATCH($C312,POA_GC_2025!$A:$A,0)))</f>
        <v/>
      </c>
      <c r="K312" s="214" t="str">
        <f>IF($C312="","",INDEX(POA_GC_2025!$V:$V,MATCH($C312,POA_GC_2025!A:A,0)))</f>
        <v/>
      </c>
      <c r="L312" s="214" t="str">
        <f>IF($C312="","",INDEX(POA_GC_2025!W:W,MATCH($C312,POA_GC_2025!$A:$A,0)))</f>
        <v/>
      </c>
      <c r="M312" s="215" t="str">
        <f>IF($C312="","",INDEX(POA_GC_2025!C:C,MATCH($C312,POA_GC_2025!$A:$A,0)))</f>
        <v/>
      </c>
      <c r="N312" s="215" t="str">
        <f>IF($C312="","",INDEX(POA_GC_2025!$D:$D,MATCH($C312,POA_GC_2025!$A:$A,0)))</f>
        <v/>
      </c>
      <c r="O312" s="215" t="str">
        <f>IF($C312="","",INDEX(POA_GC_2025!$E:$E,MATCH($C312,POA_GC_2025!$A:$A,0)))</f>
        <v/>
      </c>
      <c r="P312" s="215" t="str">
        <f>IF($C312="","",INDEX(POA_GC_2025!$F:$F,MATCH($C312,POA_GC_2025!$A:$A,0)))</f>
        <v/>
      </c>
      <c r="Q312" s="215" t="str">
        <f>IF($C312="","",INDEX(POA_GC_2025!$G:$G,MATCH($C312,POA_GC_2025!$A:$A,0)))</f>
        <v/>
      </c>
      <c r="R312" s="215" t="str">
        <f t="shared" si="22"/>
        <v/>
      </c>
      <c r="S312" s="215" t="str">
        <f>IF($C312="","",INDEX(POA_GC_2025!$H:$H,MATCH($C312,POA_GC_2025!$A:$A,0)))</f>
        <v/>
      </c>
      <c r="T312" s="215" t="str">
        <f>IF($C312="","",INDEX(POA_GC_2025!$I:$I,MATCH($C312,POA_GC_2025!$A:$A,0)))</f>
        <v/>
      </c>
      <c r="U312" s="215" t="str">
        <f>IF($C312="","",INDEX(POA_GC_2025!$J:$J,MATCH($C312,POA_GC_2025!$A:$A,0)))</f>
        <v/>
      </c>
      <c r="V312" s="215" t="str">
        <f>IF($C312="","",INDEX(POA_GC_2025!$K:$K,MATCH($C312,POA_GC_2025!$A:$A,0)))</f>
        <v/>
      </c>
      <c r="W312" s="215" t="str">
        <f>IF($C312="","",INDEX(POA_GC_2025!$L:$L,MATCH($C312,POA_GC_2025!$A:$A,0)))</f>
        <v/>
      </c>
      <c r="X312" s="223" t="str">
        <f>IF($C312="","",INDEX(POA_GC_2025!$AA:$AA,MATCH($C312,POA_GC_2025!$A:$A,0)))</f>
        <v/>
      </c>
      <c r="Y312" s="223" t="str">
        <f>IF($C312="","",INDEX(POA_GC_2025!$BD:$BD,MATCH($C312,POA_GC_2025!$A:$A,0)))</f>
        <v/>
      </c>
      <c r="Z312" s="226"/>
      <c r="AA312" s="226"/>
      <c r="AB312" s="227">
        <f t="shared" si="20"/>
        <v>0</v>
      </c>
      <c r="AC312" s="226"/>
      <c r="AD312" s="226"/>
      <c r="AE312" s="226"/>
      <c r="AF312" s="226"/>
      <c r="AG312" s="232" t="str">
        <f>IF($C312="","",INDEX(POA_GC_2025!$FF:$FF,MATCH($C312,POA_GC_2025!$A:$A,0)))</f>
        <v/>
      </c>
      <c r="AH312" s="213" t="str">
        <f>IF($C312="","",INDEX(POA_GC_2025!$Q:$Q,MATCH($C312,POA_GC_2025!$A:$A,0)))</f>
        <v/>
      </c>
      <c r="AI312" s="216"/>
      <c r="AJ312" s="213" t="str">
        <f>IF($C312="","",INDEX(POA_GC_2025!$B:$B,MATCH($C312,POA_GC_2025!$A:$A,0)))</f>
        <v/>
      </c>
      <c r="AK312" s="263"/>
      <c r="AL312" s="263"/>
      <c r="AM312" s="233">
        <f t="shared" si="21"/>
        <v>0</v>
      </c>
      <c r="AN312" s="263"/>
      <c r="AO312" s="263"/>
    </row>
    <row r="313" spans="1:41" s="39" customFormat="1" ht="12.95" customHeight="1">
      <c r="A313" s="206">
        <v>318</v>
      </c>
      <c r="B313" s="206"/>
      <c r="C313" s="265"/>
      <c r="D313" s="245"/>
      <c r="E313" s="246"/>
      <c r="F313" s="245"/>
      <c r="G313" s="246"/>
      <c r="H313" s="208"/>
      <c r="I313" s="245"/>
      <c r="J313" s="213" t="str">
        <f>IF($C313="","",INDEX(POA_GC_2025!$O:$O,MATCH($C313,POA_GC_2025!$A:$A,0)))</f>
        <v/>
      </c>
      <c r="K313" s="214" t="str">
        <f>IF($C313="","",INDEX(POA_GC_2025!$V:$V,MATCH($C313,POA_GC_2025!A:A,0)))</f>
        <v/>
      </c>
      <c r="L313" s="214" t="str">
        <f>IF($C313="","",INDEX(POA_GC_2025!W:W,MATCH($C313,POA_GC_2025!$A:$A,0)))</f>
        <v/>
      </c>
      <c r="M313" s="215" t="str">
        <f>IF($C313="","",INDEX(POA_GC_2025!C:C,MATCH($C313,POA_GC_2025!$A:$A,0)))</f>
        <v/>
      </c>
      <c r="N313" s="215" t="str">
        <f>IF($C313="","",INDEX(POA_GC_2025!$D:$D,MATCH($C313,POA_GC_2025!$A:$A,0)))</f>
        <v/>
      </c>
      <c r="O313" s="215" t="str">
        <f>IF($C313="","",INDEX(POA_GC_2025!$E:$E,MATCH($C313,POA_GC_2025!$A:$A,0)))</f>
        <v/>
      </c>
      <c r="P313" s="215" t="str">
        <f>IF($C313="","",INDEX(POA_GC_2025!$F:$F,MATCH($C313,POA_GC_2025!$A:$A,0)))</f>
        <v/>
      </c>
      <c r="Q313" s="215" t="str">
        <f>IF($C313="","",INDEX(POA_GC_2025!$G:$G,MATCH($C313,POA_GC_2025!$A:$A,0)))</f>
        <v/>
      </c>
      <c r="R313" s="215" t="str">
        <f t="shared" si="22"/>
        <v/>
      </c>
      <c r="S313" s="215" t="str">
        <f>IF($C313="","",INDEX(POA_GC_2025!$H:$H,MATCH($C313,POA_GC_2025!$A:$A,0)))</f>
        <v/>
      </c>
      <c r="T313" s="215" t="str">
        <f>IF($C313="","",INDEX(POA_GC_2025!$I:$I,MATCH($C313,POA_GC_2025!$A:$A,0)))</f>
        <v/>
      </c>
      <c r="U313" s="215" t="str">
        <f>IF($C313="","",INDEX(POA_GC_2025!$J:$J,MATCH($C313,POA_GC_2025!$A:$A,0)))</f>
        <v/>
      </c>
      <c r="V313" s="215" t="str">
        <f>IF($C313="","",INDEX(POA_GC_2025!$K:$K,MATCH($C313,POA_GC_2025!$A:$A,0)))</f>
        <v/>
      </c>
      <c r="W313" s="215" t="str">
        <f>IF($C313="","",INDEX(POA_GC_2025!$L:$L,MATCH($C313,POA_GC_2025!$A:$A,0)))</f>
        <v/>
      </c>
      <c r="X313" s="223" t="str">
        <f>IF($C313="","",INDEX(POA_GC_2025!$AA:$AA,MATCH($C313,POA_GC_2025!$A:$A,0)))</f>
        <v/>
      </c>
      <c r="Y313" s="223" t="str">
        <f>IF($C313="","",INDEX(POA_GC_2025!$BD:$BD,MATCH($C313,POA_GC_2025!$A:$A,0)))</f>
        <v/>
      </c>
      <c r="Z313" s="226"/>
      <c r="AA313" s="226"/>
      <c r="AB313" s="227">
        <f t="shared" si="20"/>
        <v>0</v>
      </c>
      <c r="AC313" s="226"/>
      <c r="AD313" s="226"/>
      <c r="AE313" s="226"/>
      <c r="AF313" s="226"/>
      <c r="AG313" s="232" t="str">
        <f>IF($C313="","",INDEX(POA_GC_2025!$FF:$FF,MATCH($C313,POA_GC_2025!$A:$A,0)))</f>
        <v/>
      </c>
      <c r="AH313" s="213" t="str">
        <f>IF($C313="","",INDEX(POA_GC_2025!$Q:$Q,MATCH($C313,POA_GC_2025!$A:$A,0)))</f>
        <v/>
      </c>
      <c r="AI313" s="216"/>
      <c r="AJ313" s="213" t="str">
        <f>IF($C313="","",INDEX(POA_GC_2025!$B:$B,MATCH($C313,POA_GC_2025!$A:$A,0)))</f>
        <v/>
      </c>
      <c r="AK313" s="263"/>
      <c r="AL313" s="263"/>
      <c r="AM313" s="233">
        <f t="shared" si="21"/>
        <v>0</v>
      </c>
      <c r="AN313" s="263"/>
      <c r="AO313" s="263"/>
    </row>
    <row r="314" spans="1:41" s="39" customFormat="1" ht="12.95" customHeight="1">
      <c r="A314" s="206">
        <v>319</v>
      </c>
      <c r="B314" s="206"/>
      <c r="C314" s="265"/>
      <c r="D314" s="245"/>
      <c r="E314" s="246"/>
      <c r="F314" s="245"/>
      <c r="G314" s="246"/>
      <c r="H314" s="208"/>
      <c r="I314" s="245"/>
      <c r="J314" s="213" t="str">
        <f>IF($C314="","",INDEX(POA_GC_2025!$O:$O,MATCH($C314,POA_GC_2025!$A:$A,0)))</f>
        <v/>
      </c>
      <c r="K314" s="214" t="str">
        <f>IF($C314="","",INDEX(POA_GC_2025!$V:$V,MATCH($C314,POA_GC_2025!A:A,0)))</f>
        <v/>
      </c>
      <c r="L314" s="214" t="str">
        <f>IF($C314="","",INDEX(POA_GC_2025!W:W,MATCH($C314,POA_GC_2025!$A:$A,0)))</f>
        <v/>
      </c>
      <c r="M314" s="215" t="str">
        <f>IF($C314="","",INDEX(POA_GC_2025!C:C,MATCH($C314,POA_GC_2025!$A:$A,0)))</f>
        <v/>
      </c>
      <c r="N314" s="215" t="str">
        <f>IF($C314="","",INDEX(POA_GC_2025!$D:$D,MATCH($C314,POA_GC_2025!$A:$A,0)))</f>
        <v/>
      </c>
      <c r="O314" s="215" t="str">
        <f>IF($C314="","",INDEX(POA_GC_2025!$E:$E,MATCH($C314,POA_GC_2025!$A:$A,0)))</f>
        <v/>
      </c>
      <c r="P314" s="215" t="str">
        <f>IF($C314="","",INDEX(POA_GC_2025!$F:$F,MATCH($C314,POA_GC_2025!$A:$A,0)))</f>
        <v/>
      </c>
      <c r="Q314" s="215" t="str">
        <f>IF($C314="","",INDEX(POA_GC_2025!$G:$G,MATCH($C314,POA_GC_2025!$A:$A,0)))</f>
        <v/>
      </c>
      <c r="R314" s="215" t="str">
        <f t="shared" si="22"/>
        <v/>
      </c>
      <c r="S314" s="215" t="str">
        <f>IF($C314="","",INDEX(POA_GC_2025!$H:$H,MATCH($C314,POA_GC_2025!$A:$A,0)))</f>
        <v/>
      </c>
      <c r="T314" s="215" t="str">
        <f>IF($C314="","",INDEX(POA_GC_2025!$I:$I,MATCH($C314,POA_GC_2025!$A:$A,0)))</f>
        <v/>
      </c>
      <c r="U314" s="215" t="str">
        <f>IF($C314="","",INDEX(POA_GC_2025!$J:$J,MATCH($C314,POA_GC_2025!$A:$A,0)))</f>
        <v/>
      </c>
      <c r="V314" s="215" t="str">
        <f>IF($C314="","",INDEX(POA_GC_2025!$K:$K,MATCH($C314,POA_GC_2025!$A:$A,0)))</f>
        <v/>
      </c>
      <c r="W314" s="215" t="str">
        <f>IF($C314="","",INDEX(POA_GC_2025!$L:$L,MATCH($C314,POA_GC_2025!$A:$A,0)))</f>
        <v/>
      </c>
      <c r="X314" s="223" t="str">
        <f>IF($C314="","",INDEX(POA_GC_2025!$AA:$AA,MATCH($C314,POA_GC_2025!$A:$A,0)))</f>
        <v/>
      </c>
      <c r="Y314" s="223" t="str">
        <f>IF($C314="","",INDEX(POA_GC_2025!$BD:$BD,MATCH($C314,POA_GC_2025!$A:$A,0)))</f>
        <v/>
      </c>
      <c r="Z314" s="226"/>
      <c r="AA314" s="226"/>
      <c r="AB314" s="227">
        <f t="shared" si="20"/>
        <v>0</v>
      </c>
      <c r="AC314" s="226"/>
      <c r="AD314" s="226"/>
      <c r="AE314" s="226"/>
      <c r="AF314" s="226"/>
      <c r="AG314" s="232" t="str">
        <f>IF($C314="","",INDEX(POA_GC_2025!$FF:$FF,MATCH($C314,POA_GC_2025!$A:$A,0)))</f>
        <v/>
      </c>
      <c r="AH314" s="213" t="str">
        <f>IF($C314="","",INDEX(POA_GC_2025!$Q:$Q,MATCH($C314,POA_GC_2025!$A:$A,0)))</f>
        <v/>
      </c>
      <c r="AI314" s="216"/>
      <c r="AJ314" s="213" t="str">
        <f>IF($C314="","",INDEX(POA_GC_2025!$B:$B,MATCH($C314,POA_GC_2025!$A:$A,0)))</f>
        <v/>
      </c>
      <c r="AK314" s="263"/>
      <c r="AL314" s="263"/>
      <c r="AM314" s="233">
        <f t="shared" si="21"/>
        <v>0</v>
      </c>
      <c r="AN314" s="263"/>
      <c r="AO314" s="263"/>
    </row>
    <row r="315" spans="1:41" s="39" customFormat="1" ht="12.95" customHeight="1">
      <c r="A315" s="206">
        <v>320</v>
      </c>
      <c r="B315" s="206"/>
      <c r="C315" s="265"/>
      <c r="D315" s="245"/>
      <c r="E315" s="246"/>
      <c r="F315" s="245"/>
      <c r="G315" s="246"/>
      <c r="H315" s="208"/>
      <c r="I315" s="245"/>
      <c r="J315" s="213" t="str">
        <f>IF($C315="","",INDEX(POA_GC_2025!$O:$O,MATCH($C315,POA_GC_2025!$A:$A,0)))</f>
        <v/>
      </c>
      <c r="K315" s="214" t="str">
        <f>IF($C315="","",INDEX(POA_GC_2025!$V:$V,MATCH($C315,POA_GC_2025!A:A,0)))</f>
        <v/>
      </c>
      <c r="L315" s="214" t="str">
        <f>IF($C315="","",INDEX(POA_GC_2025!W:W,MATCH($C315,POA_GC_2025!$A:$A,0)))</f>
        <v/>
      </c>
      <c r="M315" s="215" t="str">
        <f>IF($C315="","",INDEX(POA_GC_2025!C:C,MATCH($C315,POA_GC_2025!$A:$A,0)))</f>
        <v/>
      </c>
      <c r="N315" s="215" t="str">
        <f>IF($C315="","",INDEX(POA_GC_2025!$D:$D,MATCH($C315,POA_GC_2025!$A:$A,0)))</f>
        <v/>
      </c>
      <c r="O315" s="215" t="str">
        <f>IF($C315="","",INDEX(POA_GC_2025!$E:$E,MATCH($C315,POA_GC_2025!$A:$A,0)))</f>
        <v/>
      </c>
      <c r="P315" s="215" t="str">
        <f>IF($C315="","",INDEX(POA_GC_2025!$F:$F,MATCH($C315,POA_GC_2025!$A:$A,0)))</f>
        <v/>
      </c>
      <c r="Q315" s="215" t="str">
        <f>IF($C315="","",INDEX(POA_GC_2025!$G:$G,MATCH($C315,POA_GC_2025!$A:$A,0)))</f>
        <v/>
      </c>
      <c r="R315" s="215" t="str">
        <f t="shared" si="22"/>
        <v/>
      </c>
      <c r="S315" s="215" t="str">
        <f>IF($C315="","",INDEX(POA_GC_2025!$H:$H,MATCH($C315,POA_GC_2025!$A:$A,0)))</f>
        <v/>
      </c>
      <c r="T315" s="215" t="str">
        <f>IF($C315="","",INDEX(POA_GC_2025!$I:$I,MATCH($C315,POA_GC_2025!$A:$A,0)))</f>
        <v/>
      </c>
      <c r="U315" s="215" t="str">
        <f>IF($C315="","",INDEX(POA_GC_2025!$J:$J,MATCH($C315,POA_GC_2025!$A:$A,0)))</f>
        <v/>
      </c>
      <c r="V315" s="215" t="str">
        <f>IF($C315="","",INDEX(POA_GC_2025!$K:$K,MATCH($C315,POA_GC_2025!$A:$A,0)))</f>
        <v/>
      </c>
      <c r="W315" s="215" t="str">
        <f>IF($C315="","",INDEX(POA_GC_2025!$L:$L,MATCH($C315,POA_GC_2025!$A:$A,0)))</f>
        <v/>
      </c>
      <c r="X315" s="223" t="str">
        <f>IF($C315="","",INDEX(POA_GC_2025!$AA:$AA,MATCH($C315,POA_GC_2025!$A:$A,0)))</f>
        <v/>
      </c>
      <c r="Y315" s="223" t="str">
        <f>IF($C315="","",INDEX(POA_GC_2025!$BD:$BD,MATCH($C315,POA_GC_2025!$A:$A,0)))</f>
        <v/>
      </c>
      <c r="Z315" s="226"/>
      <c r="AA315" s="226"/>
      <c r="AB315" s="227">
        <f t="shared" si="20"/>
        <v>0</v>
      </c>
      <c r="AC315" s="226"/>
      <c r="AD315" s="226"/>
      <c r="AE315" s="226"/>
      <c r="AF315" s="226"/>
      <c r="AG315" s="232" t="str">
        <f>IF($C315="","",INDEX(POA_GC_2025!$FF:$FF,MATCH($C315,POA_GC_2025!$A:$A,0)))</f>
        <v/>
      </c>
      <c r="AH315" s="213" t="str">
        <f>IF($C315="","",INDEX(POA_GC_2025!$Q:$Q,MATCH($C315,POA_GC_2025!$A:$A,0)))</f>
        <v/>
      </c>
      <c r="AI315" s="216"/>
      <c r="AJ315" s="213" t="str">
        <f>IF($C315="","",INDEX(POA_GC_2025!$B:$B,MATCH($C315,POA_GC_2025!$A:$A,0)))</f>
        <v/>
      </c>
      <c r="AK315" s="263"/>
      <c r="AL315" s="263"/>
      <c r="AM315" s="233">
        <f t="shared" si="21"/>
        <v>0</v>
      </c>
      <c r="AN315" s="263"/>
      <c r="AO315" s="263"/>
    </row>
    <row r="316" spans="1:41" s="39" customFormat="1" ht="12.95" customHeight="1">
      <c r="A316" s="206">
        <v>321</v>
      </c>
      <c r="B316" s="206"/>
      <c r="C316" s="265"/>
      <c r="D316" s="245"/>
      <c r="E316" s="246"/>
      <c r="F316" s="245"/>
      <c r="G316" s="246"/>
      <c r="H316" s="208"/>
      <c r="I316" s="245"/>
      <c r="J316" s="213" t="str">
        <f>IF($C316="","",INDEX(POA_GC_2025!$O:$O,MATCH($C316,POA_GC_2025!$A:$A,0)))</f>
        <v/>
      </c>
      <c r="K316" s="214" t="str">
        <f>IF($C316="","",INDEX(POA_GC_2025!$V:$V,MATCH($C316,POA_GC_2025!A:A,0)))</f>
        <v/>
      </c>
      <c r="L316" s="214" t="str">
        <f>IF($C316="","",INDEX(POA_GC_2025!W:W,MATCH($C316,POA_GC_2025!$A:$A,0)))</f>
        <v/>
      </c>
      <c r="M316" s="215" t="str">
        <f>IF($C316="","",INDEX(POA_GC_2025!C:C,MATCH($C316,POA_GC_2025!$A:$A,0)))</f>
        <v/>
      </c>
      <c r="N316" s="215" t="str">
        <f>IF($C316="","",INDEX(POA_GC_2025!$D:$D,MATCH($C316,POA_GC_2025!$A:$A,0)))</f>
        <v/>
      </c>
      <c r="O316" s="215" t="str">
        <f>IF($C316="","",INDEX(POA_GC_2025!$E:$E,MATCH($C316,POA_GC_2025!$A:$A,0)))</f>
        <v/>
      </c>
      <c r="P316" s="215" t="str">
        <f>IF($C316="","",INDEX(POA_GC_2025!$F:$F,MATCH($C316,POA_GC_2025!$A:$A,0)))</f>
        <v/>
      </c>
      <c r="Q316" s="215" t="str">
        <f>IF($C316="","",INDEX(POA_GC_2025!$G:$G,MATCH($C316,POA_GC_2025!$A:$A,0)))</f>
        <v/>
      </c>
      <c r="R316" s="215" t="str">
        <f t="shared" si="22"/>
        <v/>
      </c>
      <c r="S316" s="215" t="str">
        <f>IF($C316="","",INDEX(POA_GC_2025!$H:$H,MATCH($C316,POA_GC_2025!$A:$A,0)))</f>
        <v/>
      </c>
      <c r="T316" s="215" t="str">
        <f>IF($C316="","",INDEX(POA_GC_2025!$I:$I,MATCH($C316,POA_GC_2025!$A:$A,0)))</f>
        <v/>
      </c>
      <c r="U316" s="215" t="str">
        <f>IF($C316="","",INDEX(POA_GC_2025!$J:$J,MATCH($C316,POA_GC_2025!$A:$A,0)))</f>
        <v/>
      </c>
      <c r="V316" s="215" t="str">
        <f>IF($C316="","",INDEX(POA_GC_2025!$K:$K,MATCH($C316,POA_GC_2025!$A:$A,0)))</f>
        <v/>
      </c>
      <c r="W316" s="215" t="str">
        <f>IF($C316="","",INDEX(POA_GC_2025!$L:$L,MATCH($C316,POA_GC_2025!$A:$A,0)))</f>
        <v/>
      </c>
      <c r="X316" s="223" t="str">
        <f>IF($C316="","",INDEX(POA_GC_2025!$AA:$AA,MATCH($C316,POA_GC_2025!$A:$A,0)))</f>
        <v/>
      </c>
      <c r="Y316" s="223" t="str">
        <f>IF($C316="","",INDEX(POA_GC_2025!$BD:$BD,MATCH($C316,POA_GC_2025!$A:$A,0)))</f>
        <v/>
      </c>
      <c r="Z316" s="226"/>
      <c r="AA316" s="226"/>
      <c r="AB316" s="227">
        <f t="shared" si="20"/>
        <v>0</v>
      </c>
      <c r="AC316" s="226"/>
      <c r="AD316" s="226"/>
      <c r="AE316" s="226"/>
      <c r="AF316" s="226"/>
      <c r="AG316" s="232" t="str">
        <f>IF($C316="","",INDEX(POA_GC_2025!$FF:$FF,MATCH($C316,POA_GC_2025!$A:$A,0)))</f>
        <v/>
      </c>
      <c r="AH316" s="213" t="str">
        <f>IF($C316="","",INDEX(POA_GC_2025!$Q:$Q,MATCH($C316,POA_GC_2025!$A:$A,0)))</f>
        <v/>
      </c>
      <c r="AI316" s="216"/>
      <c r="AJ316" s="213" t="str">
        <f>IF($C316="","",INDEX(POA_GC_2025!$B:$B,MATCH($C316,POA_GC_2025!$A:$A,0)))</f>
        <v/>
      </c>
      <c r="AK316" s="263"/>
      <c r="AL316" s="263"/>
      <c r="AM316" s="233">
        <f t="shared" si="21"/>
        <v>0</v>
      </c>
      <c r="AN316" s="263"/>
      <c r="AO316" s="263"/>
    </row>
    <row r="317" spans="1:41" s="39" customFormat="1" ht="12.95" customHeight="1">
      <c r="A317" s="206">
        <v>322</v>
      </c>
      <c r="B317" s="206"/>
      <c r="C317" s="265"/>
      <c r="D317" s="245"/>
      <c r="E317" s="246"/>
      <c r="F317" s="245"/>
      <c r="G317" s="246"/>
      <c r="H317" s="208"/>
      <c r="I317" s="245"/>
      <c r="J317" s="213" t="str">
        <f>IF($C317="","",INDEX(POA_GC_2025!$O:$O,MATCH($C317,POA_GC_2025!$A:$A,0)))</f>
        <v/>
      </c>
      <c r="K317" s="214" t="str">
        <f>IF($C317="","",INDEX(POA_GC_2025!$V:$V,MATCH($C317,POA_GC_2025!A:A,0)))</f>
        <v/>
      </c>
      <c r="L317" s="214" t="str">
        <f>IF($C317="","",INDEX(POA_GC_2025!W:W,MATCH($C317,POA_GC_2025!$A:$A,0)))</f>
        <v/>
      </c>
      <c r="M317" s="215" t="str">
        <f>IF($C317="","",INDEX(POA_GC_2025!C:C,MATCH($C317,POA_GC_2025!$A:$A,0)))</f>
        <v/>
      </c>
      <c r="N317" s="215" t="str">
        <f>IF($C317="","",INDEX(POA_GC_2025!$D:$D,MATCH($C317,POA_GC_2025!$A:$A,0)))</f>
        <v/>
      </c>
      <c r="O317" s="215" t="str">
        <f>IF($C317="","",INDEX(POA_GC_2025!$E:$E,MATCH($C317,POA_GC_2025!$A:$A,0)))</f>
        <v/>
      </c>
      <c r="P317" s="215" t="str">
        <f>IF($C317="","",INDEX(POA_GC_2025!$F:$F,MATCH($C317,POA_GC_2025!$A:$A,0)))</f>
        <v/>
      </c>
      <c r="Q317" s="215" t="str">
        <f>IF($C317="","",INDEX(POA_GC_2025!$G:$G,MATCH($C317,POA_GC_2025!$A:$A,0)))</f>
        <v/>
      </c>
      <c r="R317" s="215" t="str">
        <f t="shared" si="22"/>
        <v/>
      </c>
      <c r="S317" s="215" t="str">
        <f>IF($C317="","",INDEX(POA_GC_2025!$H:$H,MATCH($C317,POA_GC_2025!$A:$A,0)))</f>
        <v/>
      </c>
      <c r="T317" s="215" t="str">
        <f>IF($C317="","",INDEX(POA_GC_2025!$I:$I,MATCH($C317,POA_GC_2025!$A:$A,0)))</f>
        <v/>
      </c>
      <c r="U317" s="215" t="str">
        <f>IF($C317="","",INDEX(POA_GC_2025!$J:$J,MATCH($C317,POA_GC_2025!$A:$A,0)))</f>
        <v/>
      </c>
      <c r="V317" s="215" t="str">
        <f>IF($C317="","",INDEX(POA_GC_2025!$K:$K,MATCH($C317,POA_GC_2025!$A:$A,0)))</f>
        <v/>
      </c>
      <c r="W317" s="215" t="str">
        <f>IF($C317="","",INDEX(POA_GC_2025!$L:$L,MATCH($C317,POA_GC_2025!$A:$A,0)))</f>
        <v/>
      </c>
      <c r="X317" s="223" t="str">
        <f>IF($C317="","",INDEX(POA_GC_2025!$AA:$AA,MATCH($C317,POA_GC_2025!$A:$A,0)))</f>
        <v/>
      </c>
      <c r="Y317" s="223" t="str">
        <f>IF($C317="","",INDEX(POA_GC_2025!$BD:$BD,MATCH($C317,POA_GC_2025!$A:$A,0)))</f>
        <v/>
      </c>
      <c r="Z317" s="226"/>
      <c r="AA317" s="226"/>
      <c r="AB317" s="227">
        <f t="shared" ref="AB317:AB380" si="23">+Z317+AA317</f>
        <v>0</v>
      </c>
      <c r="AC317" s="226"/>
      <c r="AD317" s="226"/>
      <c r="AE317" s="226"/>
      <c r="AF317" s="226"/>
      <c r="AG317" s="232" t="str">
        <f>IF($C317="","",INDEX(POA_GC_2025!$FF:$FF,MATCH($C317,POA_GC_2025!$A:$A,0)))</f>
        <v/>
      </c>
      <c r="AH317" s="213" t="str">
        <f>IF($C317="","",INDEX(POA_GC_2025!$Q:$Q,MATCH($C317,POA_GC_2025!$A:$A,0)))</f>
        <v/>
      </c>
      <c r="AI317" s="216"/>
      <c r="AJ317" s="213" t="str">
        <f>IF($C317="","",INDEX(POA_GC_2025!$B:$B,MATCH($C317,POA_GC_2025!$A:$A,0)))</f>
        <v/>
      </c>
      <c r="AK317" s="263"/>
      <c r="AL317" s="263"/>
      <c r="AM317" s="233">
        <f t="shared" ref="AM317:AM380" si="24">+AB317+AL317</f>
        <v>0</v>
      </c>
      <c r="AN317" s="263"/>
      <c r="AO317" s="263"/>
    </row>
    <row r="318" spans="1:41" s="39" customFormat="1" ht="12.95" customHeight="1">
      <c r="A318" s="206">
        <v>323</v>
      </c>
      <c r="B318" s="206"/>
      <c r="C318" s="265"/>
      <c r="D318" s="245"/>
      <c r="E318" s="246"/>
      <c r="F318" s="245"/>
      <c r="G318" s="246"/>
      <c r="H318" s="208"/>
      <c r="I318" s="245"/>
      <c r="J318" s="213" t="str">
        <f>IF($C318="","",INDEX(POA_GC_2025!$O:$O,MATCH($C318,POA_GC_2025!$A:$A,0)))</f>
        <v/>
      </c>
      <c r="K318" s="214" t="str">
        <f>IF($C318="","",INDEX(POA_GC_2025!$V:$V,MATCH($C318,POA_GC_2025!A:A,0)))</f>
        <v/>
      </c>
      <c r="L318" s="214" t="str">
        <f>IF($C318="","",INDEX(POA_GC_2025!W:W,MATCH($C318,POA_GC_2025!$A:$A,0)))</f>
        <v/>
      </c>
      <c r="M318" s="215" t="str">
        <f>IF($C318="","",INDEX(POA_GC_2025!C:C,MATCH($C318,POA_GC_2025!$A:$A,0)))</f>
        <v/>
      </c>
      <c r="N318" s="215" t="str">
        <f>IF($C318="","",INDEX(POA_GC_2025!$D:$D,MATCH($C318,POA_GC_2025!$A:$A,0)))</f>
        <v/>
      </c>
      <c r="O318" s="215" t="str">
        <f>IF($C318="","",INDEX(POA_GC_2025!$E:$E,MATCH($C318,POA_GC_2025!$A:$A,0)))</f>
        <v/>
      </c>
      <c r="P318" s="215" t="str">
        <f>IF($C318="","",INDEX(POA_GC_2025!$F:$F,MATCH($C318,POA_GC_2025!$A:$A,0)))</f>
        <v/>
      </c>
      <c r="Q318" s="215" t="str">
        <f>IF($C318="","",INDEX(POA_GC_2025!$G:$G,MATCH($C318,POA_GC_2025!$A:$A,0)))</f>
        <v/>
      </c>
      <c r="R318" s="215" t="str">
        <f t="shared" si="22"/>
        <v/>
      </c>
      <c r="S318" s="215" t="str">
        <f>IF($C318="","",INDEX(POA_GC_2025!$H:$H,MATCH($C318,POA_GC_2025!$A:$A,0)))</f>
        <v/>
      </c>
      <c r="T318" s="215" t="str">
        <f>IF($C318="","",INDEX(POA_GC_2025!$I:$I,MATCH($C318,POA_GC_2025!$A:$A,0)))</f>
        <v/>
      </c>
      <c r="U318" s="215" t="str">
        <f>IF($C318="","",INDEX(POA_GC_2025!$J:$J,MATCH($C318,POA_GC_2025!$A:$A,0)))</f>
        <v/>
      </c>
      <c r="V318" s="215" t="str">
        <f>IF($C318="","",INDEX(POA_GC_2025!$K:$K,MATCH($C318,POA_GC_2025!$A:$A,0)))</f>
        <v/>
      </c>
      <c r="W318" s="215" t="str">
        <f>IF($C318="","",INDEX(POA_GC_2025!$L:$L,MATCH($C318,POA_GC_2025!$A:$A,0)))</f>
        <v/>
      </c>
      <c r="X318" s="223" t="str">
        <f>IF($C318="","",INDEX(POA_GC_2025!$AA:$AA,MATCH($C318,POA_GC_2025!$A:$A,0)))</f>
        <v/>
      </c>
      <c r="Y318" s="223" t="str">
        <f>IF($C318="","",INDEX(POA_GC_2025!$BD:$BD,MATCH($C318,POA_GC_2025!$A:$A,0)))</f>
        <v/>
      </c>
      <c r="Z318" s="226"/>
      <c r="AA318" s="226"/>
      <c r="AB318" s="227">
        <f t="shared" si="23"/>
        <v>0</v>
      </c>
      <c r="AC318" s="226"/>
      <c r="AD318" s="226"/>
      <c r="AE318" s="226"/>
      <c r="AF318" s="226"/>
      <c r="AG318" s="232" t="str">
        <f>IF($C318="","",INDEX(POA_GC_2025!$FF:$FF,MATCH($C318,POA_GC_2025!$A:$A,0)))</f>
        <v/>
      </c>
      <c r="AH318" s="213" t="str">
        <f>IF($C318="","",INDEX(POA_GC_2025!$Q:$Q,MATCH($C318,POA_GC_2025!$A:$A,0)))</f>
        <v/>
      </c>
      <c r="AI318" s="216"/>
      <c r="AJ318" s="213" t="str">
        <f>IF($C318="","",INDEX(POA_GC_2025!$B:$B,MATCH($C318,POA_GC_2025!$A:$A,0)))</f>
        <v/>
      </c>
      <c r="AK318" s="263"/>
      <c r="AL318" s="263"/>
      <c r="AM318" s="233">
        <f t="shared" si="24"/>
        <v>0</v>
      </c>
      <c r="AN318" s="263"/>
      <c r="AO318" s="263"/>
    </row>
    <row r="319" spans="1:41" s="39" customFormat="1" ht="12.95" customHeight="1">
      <c r="A319" s="206">
        <v>324</v>
      </c>
      <c r="B319" s="206"/>
      <c r="C319" s="265"/>
      <c r="D319" s="245"/>
      <c r="E319" s="246"/>
      <c r="F319" s="245"/>
      <c r="G319" s="246"/>
      <c r="H319" s="208"/>
      <c r="I319" s="245"/>
      <c r="J319" s="213" t="str">
        <f>IF($C319="","",INDEX(POA_GC_2025!$O:$O,MATCH($C319,POA_GC_2025!$A:$A,0)))</f>
        <v/>
      </c>
      <c r="K319" s="214" t="str">
        <f>IF($C319="","",INDEX(POA_GC_2025!$V:$V,MATCH($C319,POA_GC_2025!A:A,0)))</f>
        <v/>
      </c>
      <c r="L319" s="214" t="str">
        <f>IF($C319="","",INDEX(POA_GC_2025!W:W,MATCH($C319,POA_GC_2025!$A:$A,0)))</f>
        <v/>
      </c>
      <c r="M319" s="215" t="str">
        <f>IF($C319="","",INDEX(POA_GC_2025!C:C,MATCH($C319,POA_GC_2025!$A:$A,0)))</f>
        <v/>
      </c>
      <c r="N319" s="215" t="str">
        <f>IF($C319="","",INDEX(POA_GC_2025!$D:$D,MATCH($C319,POA_GC_2025!$A:$A,0)))</f>
        <v/>
      </c>
      <c r="O319" s="215" t="str">
        <f>IF($C319="","",INDEX(POA_GC_2025!$E:$E,MATCH($C319,POA_GC_2025!$A:$A,0)))</f>
        <v/>
      </c>
      <c r="P319" s="215" t="str">
        <f>IF($C319="","",INDEX(POA_GC_2025!$F:$F,MATCH($C319,POA_GC_2025!$A:$A,0)))</f>
        <v/>
      </c>
      <c r="Q319" s="215" t="str">
        <f>IF($C319="","",INDEX(POA_GC_2025!$G:$G,MATCH($C319,POA_GC_2025!$A:$A,0)))</f>
        <v/>
      </c>
      <c r="R319" s="215" t="str">
        <f t="shared" ref="R319:R382" si="25">+IF($L319="","",$L319)</f>
        <v/>
      </c>
      <c r="S319" s="215" t="str">
        <f>IF($C319="","",INDEX(POA_GC_2025!$H:$H,MATCH($C319,POA_GC_2025!$A:$A,0)))</f>
        <v/>
      </c>
      <c r="T319" s="215" t="str">
        <f>IF($C319="","",INDEX(POA_GC_2025!$I:$I,MATCH($C319,POA_GC_2025!$A:$A,0)))</f>
        <v/>
      </c>
      <c r="U319" s="215" t="str">
        <f>IF($C319="","",INDEX(POA_GC_2025!$J:$J,MATCH($C319,POA_GC_2025!$A:$A,0)))</f>
        <v/>
      </c>
      <c r="V319" s="215" t="str">
        <f>IF($C319="","",INDEX(POA_GC_2025!$K:$K,MATCH($C319,POA_GC_2025!$A:$A,0)))</f>
        <v/>
      </c>
      <c r="W319" s="215" t="str">
        <f>IF($C319="","",INDEX(POA_GC_2025!$L:$L,MATCH($C319,POA_GC_2025!$A:$A,0)))</f>
        <v/>
      </c>
      <c r="X319" s="223" t="str">
        <f>IF($C319="","",INDEX(POA_GC_2025!$AA:$AA,MATCH($C319,POA_GC_2025!$A:$A,0)))</f>
        <v/>
      </c>
      <c r="Y319" s="223" t="str">
        <f>IF($C319="","",INDEX(POA_GC_2025!$BD:$BD,MATCH($C319,POA_GC_2025!$A:$A,0)))</f>
        <v/>
      </c>
      <c r="Z319" s="226"/>
      <c r="AA319" s="226"/>
      <c r="AB319" s="227">
        <f t="shared" si="23"/>
        <v>0</v>
      </c>
      <c r="AC319" s="226"/>
      <c r="AD319" s="226"/>
      <c r="AE319" s="226"/>
      <c r="AF319" s="226"/>
      <c r="AG319" s="232" t="str">
        <f>IF($C319="","",INDEX(POA_GC_2025!$FF:$FF,MATCH($C319,POA_GC_2025!$A:$A,0)))</f>
        <v/>
      </c>
      <c r="AH319" s="213" t="str">
        <f>IF($C319="","",INDEX(POA_GC_2025!$Q:$Q,MATCH($C319,POA_GC_2025!$A:$A,0)))</f>
        <v/>
      </c>
      <c r="AI319" s="216"/>
      <c r="AJ319" s="213" t="str">
        <f>IF($C319="","",INDEX(POA_GC_2025!$B:$B,MATCH($C319,POA_GC_2025!$A:$A,0)))</f>
        <v/>
      </c>
      <c r="AK319" s="263"/>
      <c r="AL319" s="263"/>
      <c r="AM319" s="233">
        <f t="shared" si="24"/>
        <v>0</v>
      </c>
      <c r="AN319" s="263"/>
      <c r="AO319" s="263"/>
    </row>
    <row r="320" spans="1:41" s="39" customFormat="1" ht="12.95" customHeight="1">
      <c r="A320" s="206">
        <v>325</v>
      </c>
      <c r="B320" s="206"/>
      <c r="C320" s="265"/>
      <c r="D320" s="245"/>
      <c r="E320" s="246"/>
      <c r="F320" s="245"/>
      <c r="G320" s="246"/>
      <c r="H320" s="208"/>
      <c r="I320" s="245"/>
      <c r="J320" s="213" t="str">
        <f>IF($C320="","",INDEX(POA_GC_2025!$O:$O,MATCH($C320,POA_GC_2025!$A:$A,0)))</f>
        <v/>
      </c>
      <c r="K320" s="214" t="str">
        <f>IF($C320="","",INDEX(POA_GC_2025!$V:$V,MATCH($C320,POA_GC_2025!A:A,0)))</f>
        <v/>
      </c>
      <c r="L320" s="214" t="str">
        <f>IF($C320="","",INDEX(POA_GC_2025!W:W,MATCH($C320,POA_GC_2025!$A:$A,0)))</f>
        <v/>
      </c>
      <c r="M320" s="215" t="str">
        <f>IF($C320="","",INDEX(POA_GC_2025!C:C,MATCH($C320,POA_GC_2025!$A:$A,0)))</f>
        <v/>
      </c>
      <c r="N320" s="215" t="str">
        <f>IF($C320="","",INDEX(POA_GC_2025!$D:$D,MATCH($C320,POA_GC_2025!$A:$A,0)))</f>
        <v/>
      </c>
      <c r="O320" s="215" t="str">
        <f>IF($C320="","",INDEX(POA_GC_2025!$E:$E,MATCH($C320,POA_GC_2025!$A:$A,0)))</f>
        <v/>
      </c>
      <c r="P320" s="215" t="str">
        <f>IF($C320="","",INDEX(POA_GC_2025!$F:$F,MATCH($C320,POA_GC_2025!$A:$A,0)))</f>
        <v/>
      </c>
      <c r="Q320" s="215" t="str">
        <f>IF($C320="","",INDEX(POA_GC_2025!$G:$G,MATCH($C320,POA_GC_2025!$A:$A,0)))</f>
        <v/>
      </c>
      <c r="R320" s="215" t="str">
        <f t="shared" si="25"/>
        <v/>
      </c>
      <c r="S320" s="215" t="str">
        <f>IF($C320="","",INDEX(POA_GC_2025!$H:$H,MATCH($C320,POA_GC_2025!$A:$A,0)))</f>
        <v/>
      </c>
      <c r="T320" s="215" t="str">
        <f>IF($C320="","",INDEX(POA_GC_2025!$I:$I,MATCH($C320,POA_GC_2025!$A:$A,0)))</f>
        <v/>
      </c>
      <c r="U320" s="215" t="str">
        <f>IF($C320="","",INDEX(POA_GC_2025!$J:$J,MATCH($C320,POA_GC_2025!$A:$A,0)))</f>
        <v/>
      </c>
      <c r="V320" s="215" t="str">
        <f>IF($C320="","",INDEX(POA_GC_2025!$K:$K,MATCH($C320,POA_GC_2025!$A:$A,0)))</f>
        <v/>
      </c>
      <c r="W320" s="215" t="str">
        <f>IF($C320="","",INDEX(POA_GC_2025!$L:$L,MATCH($C320,POA_GC_2025!$A:$A,0)))</f>
        <v/>
      </c>
      <c r="X320" s="223" t="str">
        <f>IF($C320="","",INDEX(POA_GC_2025!$AA:$AA,MATCH($C320,POA_GC_2025!$A:$A,0)))</f>
        <v/>
      </c>
      <c r="Y320" s="223" t="str">
        <f>IF($C320="","",INDEX(POA_GC_2025!$BD:$BD,MATCH($C320,POA_GC_2025!$A:$A,0)))</f>
        <v/>
      </c>
      <c r="Z320" s="226"/>
      <c r="AA320" s="226"/>
      <c r="AB320" s="227">
        <f t="shared" si="23"/>
        <v>0</v>
      </c>
      <c r="AC320" s="226"/>
      <c r="AD320" s="226"/>
      <c r="AE320" s="226"/>
      <c r="AF320" s="226"/>
      <c r="AG320" s="232" t="str">
        <f>IF($C320="","",INDEX(POA_GC_2025!$FF:$FF,MATCH($C320,POA_GC_2025!$A:$A,0)))</f>
        <v/>
      </c>
      <c r="AH320" s="213" t="str">
        <f>IF($C320="","",INDEX(POA_GC_2025!$Q:$Q,MATCH($C320,POA_GC_2025!$A:$A,0)))</f>
        <v/>
      </c>
      <c r="AI320" s="216"/>
      <c r="AJ320" s="213" t="str">
        <f>IF($C320="","",INDEX(POA_GC_2025!$B:$B,MATCH($C320,POA_GC_2025!$A:$A,0)))</f>
        <v/>
      </c>
      <c r="AK320" s="263"/>
      <c r="AL320" s="263"/>
      <c r="AM320" s="233">
        <f t="shared" si="24"/>
        <v>0</v>
      </c>
      <c r="AN320" s="263"/>
      <c r="AO320" s="263"/>
    </row>
    <row r="321" spans="1:41" s="39" customFormat="1" ht="12.95" customHeight="1">
      <c r="A321" s="206">
        <v>326</v>
      </c>
      <c r="B321" s="206"/>
      <c r="C321" s="265"/>
      <c r="D321" s="245"/>
      <c r="E321" s="246"/>
      <c r="F321" s="245"/>
      <c r="G321" s="246"/>
      <c r="H321" s="208"/>
      <c r="I321" s="245"/>
      <c r="J321" s="213" t="str">
        <f>IF($C321="","",INDEX(POA_GC_2025!$O:$O,MATCH($C321,POA_GC_2025!$A:$A,0)))</f>
        <v/>
      </c>
      <c r="K321" s="214" t="str">
        <f>IF($C321="","",INDEX(POA_GC_2025!$V:$V,MATCH($C321,POA_GC_2025!A:A,0)))</f>
        <v/>
      </c>
      <c r="L321" s="214" t="str">
        <f>IF($C321="","",INDEX(POA_GC_2025!W:W,MATCH($C321,POA_GC_2025!$A:$A,0)))</f>
        <v/>
      </c>
      <c r="M321" s="215" t="str">
        <f>IF($C321="","",INDEX(POA_GC_2025!C:C,MATCH($C321,POA_GC_2025!$A:$A,0)))</f>
        <v/>
      </c>
      <c r="N321" s="215" t="str">
        <f>IF($C321="","",INDEX(POA_GC_2025!$D:$D,MATCH($C321,POA_GC_2025!$A:$A,0)))</f>
        <v/>
      </c>
      <c r="O321" s="215" t="str">
        <f>IF($C321="","",INDEX(POA_GC_2025!$E:$E,MATCH($C321,POA_GC_2025!$A:$A,0)))</f>
        <v/>
      </c>
      <c r="P321" s="215" t="str">
        <f>IF($C321="","",INDEX(POA_GC_2025!$F:$F,MATCH($C321,POA_GC_2025!$A:$A,0)))</f>
        <v/>
      </c>
      <c r="Q321" s="215" t="str">
        <f>IF($C321="","",INDEX(POA_GC_2025!$G:$G,MATCH($C321,POA_GC_2025!$A:$A,0)))</f>
        <v/>
      </c>
      <c r="R321" s="215" t="str">
        <f t="shared" si="25"/>
        <v/>
      </c>
      <c r="S321" s="215" t="str">
        <f>IF($C321="","",INDEX(POA_GC_2025!$H:$H,MATCH($C321,POA_GC_2025!$A:$A,0)))</f>
        <v/>
      </c>
      <c r="T321" s="215" t="str">
        <f>IF($C321="","",INDEX(POA_GC_2025!$I:$I,MATCH($C321,POA_GC_2025!$A:$A,0)))</f>
        <v/>
      </c>
      <c r="U321" s="215" t="str">
        <f>IF($C321="","",INDEX(POA_GC_2025!$J:$J,MATCH($C321,POA_GC_2025!$A:$A,0)))</f>
        <v/>
      </c>
      <c r="V321" s="215" t="str">
        <f>IF($C321="","",INDEX(POA_GC_2025!$K:$K,MATCH($C321,POA_GC_2025!$A:$A,0)))</f>
        <v/>
      </c>
      <c r="W321" s="215" t="str">
        <f>IF($C321="","",INDEX(POA_GC_2025!$L:$L,MATCH($C321,POA_GC_2025!$A:$A,0)))</f>
        <v/>
      </c>
      <c r="X321" s="223" t="str">
        <f>IF($C321="","",INDEX(POA_GC_2025!$AA:$AA,MATCH($C321,POA_GC_2025!$A:$A,0)))</f>
        <v/>
      </c>
      <c r="Y321" s="223" t="str">
        <f>IF($C321="","",INDEX(POA_GC_2025!$BD:$BD,MATCH($C321,POA_GC_2025!$A:$A,0)))</f>
        <v/>
      </c>
      <c r="Z321" s="226"/>
      <c r="AA321" s="226"/>
      <c r="AB321" s="227">
        <f t="shared" si="23"/>
        <v>0</v>
      </c>
      <c r="AC321" s="226"/>
      <c r="AD321" s="226"/>
      <c r="AE321" s="226"/>
      <c r="AF321" s="226"/>
      <c r="AG321" s="232" t="str">
        <f>IF($C321="","",INDEX(POA_GC_2025!$FF:$FF,MATCH($C321,POA_GC_2025!$A:$A,0)))</f>
        <v/>
      </c>
      <c r="AH321" s="213" t="str">
        <f>IF($C321="","",INDEX(POA_GC_2025!$Q:$Q,MATCH($C321,POA_GC_2025!$A:$A,0)))</f>
        <v/>
      </c>
      <c r="AI321" s="216"/>
      <c r="AJ321" s="213" t="str">
        <f>IF($C321="","",INDEX(POA_GC_2025!$B:$B,MATCH($C321,POA_GC_2025!$A:$A,0)))</f>
        <v/>
      </c>
      <c r="AK321" s="263"/>
      <c r="AL321" s="263"/>
      <c r="AM321" s="233">
        <f t="shared" si="24"/>
        <v>0</v>
      </c>
      <c r="AN321" s="263"/>
      <c r="AO321" s="263"/>
    </row>
    <row r="322" spans="1:41" s="39" customFormat="1" ht="12.95" customHeight="1">
      <c r="A322" s="206">
        <v>327</v>
      </c>
      <c r="B322" s="206"/>
      <c r="C322" s="265"/>
      <c r="D322" s="245"/>
      <c r="E322" s="246"/>
      <c r="F322" s="245"/>
      <c r="G322" s="246"/>
      <c r="H322" s="208"/>
      <c r="I322" s="245"/>
      <c r="J322" s="213" t="str">
        <f>IF($C322="","",INDEX(POA_GC_2025!$O:$O,MATCH($C322,POA_GC_2025!$A:$A,0)))</f>
        <v/>
      </c>
      <c r="K322" s="214" t="str">
        <f>IF($C322="","",INDEX(POA_GC_2025!$V:$V,MATCH($C322,POA_GC_2025!A:A,0)))</f>
        <v/>
      </c>
      <c r="L322" s="214" t="str">
        <f>IF($C322="","",INDEX(POA_GC_2025!W:W,MATCH($C322,POA_GC_2025!$A:$A,0)))</f>
        <v/>
      </c>
      <c r="M322" s="215" t="str">
        <f>IF($C322="","",INDEX(POA_GC_2025!C:C,MATCH($C322,POA_GC_2025!$A:$A,0)))</f>
        <v/>
      </c>
      <c r="N322" s="215" t="str">
        <f>IF($C322="","",INDEX(POA_GC_2025!$D:$D,MATCH($C322,POA_GC_2025!$A:$A,0)))</f>
        <v/>
      </c>
      <c r="O322" s="215" t="str">
        <f>IF($C322="","",INDEX(POA_GC_2025!$E:$E,MATCH($C322,POA_GC_2025!$A:$A,0)))</f>
        <v/>
      </c>
      <c r="P322" s="215" t="str">
        <f>IF($C322="","",INDEX(POA_GC_2025!$F:$F,MATCH($C322,POA_GC_2025!$A:$A,0)))</f>
        <v/>
      </c>
      <c r="Q322" s="215" t="str">
        <f>IF($C322="","",INDEX(POA_GC_2025!$G:$G,MATCH($C322,POA_GC_2025!$A:$A,0)))</f>
        <v/>
      </c>
      <c r="R322" s="215" t="str">
        <f t="shared" si="25"/>
        <v/>
      </c>
      <c r="S322" s="215" t="str">
        <f>IF($C322="","",INDEX(POA_GC_2025!$H:$H,MATCH($C322,POA_GC_2025!$A:$A,0)))</f>
        <v/>
      </c>
      <c r="T322" s="215" t="str">
        <f>IF($C322="","",INDEX(POA_GC_2025!$I:$I,MATCH($C322,POA_GC_2025!$A:$A,0)))</f>
        <v/>
      </c>
      <c r="U322" s="215" t="str">
        <f>IF($C322="","",INDEX(POA_GC_2025!$J:$J,MATCH($C322,POA_GC_2025!$A:$A,0)))</f>
        <v/>
      </c>
      <c r="V322" s="215" t="str">
        <f>IF($C322="","",INDEX(POA_GC_2025!$K:$K,MATCH($C322,POA_GC_2025!$A:$A,0)))</f>
        <v/>
      </c>
      <c r="W322" s="215" t="str">
        <f>IF($C322="","",INDEX(POA_GC_2025!$L:$L,MATCH($C322,POA_GC_2025!$A:$A,0)))</f>
        <v/>
      </c>
      <c r="X322" s="223" t="str">
        <f>IF($C322="","",INDEX(POA_GC_2025!$AA:$AA,MATCH($C322,POA_GC_2025!$A:$A,0)))</f>
        <v/>
      </c>
      <c r="Y322" s="223" t="str">
        <f>IF($C322="","",INDEX(POA_GC_2025!$BD:$BD,MATCH($C322,POA_GC_2025!$A:$A,0)))</f>
        <v/>
      </c>
      <c r="Z322" s="226"/>
      <c r="AA322" s="226"/>
      <c r="AB322" s="227">
        <f t="shared" si="23"/>
        <v>0</v>
      </c>
      <c r="AC322" s="226"/>
      <c r="AD322" s="226"/>
      <c r="AE322" s="226"/>
      <c r="AF322" s="226"/>
      <c r="AG322" s="232" t="str">
        <f>IF($C322="","",INDEX(POA_GC_2025!$FF:$FF,MATCH($C322,POA_GC_2025!$A:$A,0)))</f>
        <v/>
      </c>
      <c r="AH322" s="213" t="str">
        <f>IF($C322="","",INDEX(POA_GC_2025!$Q:$Q,MATCH($C322,POA_GC_2025!$A:$A,0)))</f>
        <v/>
      </c>
      <c r="AI322" s="216"/>
      <c r="AJ322" s="213" t="str">
        <f>IF($C322="","",INDEX(POA_GC_2025!$B:$B,MATCH($C322,POA_GC_2025!$A:$A,0)))</f>
        <v/>
      </c>
      <c r="AK322" s="263"/>
      <c r="AL322" s="263"/>
      <c r="AM322" s="233">
        <f t="shared" si="24"/>
        <v>0</v>
      </c>
      <c r="AN322" s="263"/>
      <c r="AO322" s="263"/>
    </row>
    <row r="323" spans="1:41" s="39" customFormat="1" ht="12.95" customHeight="1">
      <c r="A323" s="206">
        <v>328</v>
      </c>
      <c r="B323" s="206"/>
      <c r="C323" s="265"/>
      <c r="D323" s="245"/>
      <c r="E323" s="246"/>
      <c r="F323" s="245"/>
      <c r="G323" s="246"/>
      <c r="H323" s="208"/>
      <c r="I323" s="245"/>
      <c r="J323" s="213" t="str">
        <f>IF($C323="","",INDEX(POA_GC_2025!$O:$O,MATCH($C323,POA_GC_2025!$A:$A,0)))</f>
        <v/>
      </c>
      <c r="K323" s="214" t="str">
        <f>IF($C323="","",INDEX(POA_GC_2025!$V:$V,MATCH($C323,POA_GC_2025!A:A,0)))</f>
        <v/>
      </c>
      <c r="L323" s="214" t="str">
        <f>IF($C323="","",INDEX(POA_GC_2025!W:W,MATCH($C323,POA_GC_2025!$A:$A,0)))</f>
        <v/>
      </c>
      <c r="M323" s="215" t="str">
        <f>IF($C323="","",INDEX(POA_GC_2025!C:C,MATCH($C323,POA_GC_2025!$A:$A,0)))</f>
        <v/>
      </c>
      <c r="N323" s="215" t="str">
        <f>IF($C323="","",INDEX(POA_GC_2025!$D:$D,MATCH($C323,POA_GC_2025!$A:$A,0)))</f>
        <v/>
      </c>
      <c r="O323" s="215" t="str">
        <f>IF($C323="","",INDEX(POA_GC_2025!$E:$E,MATCH($C323,POA_GC_2025!$A:$A,0)))</f>
        <v/>
      </c>
      <c r="P323" s="215" t="str">
        <f>IF($C323="","",INDEX(POA_GC_2025!$F:$F,MATCH($C323,POA_GC_2025!$A:$A,0)))</f>
        <v/>
      </c>
      <c r="Q323" s="215" t="str">
        <f>IF($C323="","",INDEX(POA_GC_2025!$G:$G,MATCH($C323,POA_GC_2025!$A:$A,0)))</f>
        <v/>
      </c>
      <c r="R323" s="215" t="str">
        <f t="shared" si="25"/>
        <v/>
      </c>
      <c r="S323" s="215" t="str">
        <f>IF($C323="","",INDEX(POA_GC_2025!$H:$H,MATCH($C323,POA_GC_2025!$A:$A,0)))</f>
        <v/>
      </c>
      <c r="T323" s="215" t="str">
        <f>IF($C323="","",INDEX(POA_GC_2025!$I:$I,MATCH($C323,POA_GC_2025!$A:$A,0)))</f>
        <v/>
      </c>
      <c r="U323" s="215" t="str">
        <f>IF($C323="","",INDEX(POA_GC_2025!$J:$J,MATCH($C323,POA_GC_2025!$A:$A,0)))</f>
        <v/>
      </c>
      <c r="V323" s="215" t="str">
        <f>IF($C323="","",INDEX(POA_GC_2025!$K:$K,MATCH($C323,POA_GC_2025!$A:$A,0)))</f>
        <v/>
      </c>
      <c r="W323" s="215" t="str">
        <f>IF($C323="","",INDEX(POA_GC_2025!$L:$L,MATCH($C323,POA_GC_2025!$A:$A,0)))</f>
        <v/>
      </c>
      <c r="X323" s="223" t="str">
        <f>IF($C323="","",INDEX(POA_GC_2025!$AA:$AA,MATCH($C323,POA_GC_2025!$A:$A,0)))</f>
        <v/>
      </c>
      <c r="Y323" s="223" t="str">
        <f>IF($C323="","",INDEX(POA_GC_2025!$BD:$BD,MATCH($C323,POA_GC_2025!$A:$A,0)))</f>
        <v/>
      </c>
      <c r="Z323" s="226"/>
      <c r="AA323" s="226"/>
      <c r="AB323" s="227">
        <f t="shared" si="23"/>
        <v>0</v>
      </c>
      <c r="AC323" s="226"/>
      <c r="AD323" s="226"/>
      <c r="AE323" s="226"/>
      <c r="AF323" s="226"/>
      <c r="AG323" s="232" t="str">
        <f>IF($C323="","",INDEX(POA_GC_2025!$FF:$FF,MATCH($C323,POA_GC_2025!$A:$A,0)))</f>
        <v/>
      </c>
      <c r="AH323" s="213" t="str">
        <f>IF($C323="","",INDEX(POA_GC_2025!$Q:$Q,MATCH($C323,POA_GC_2025!$A:$A,0)))</f>
        <v/>
      </c>
      <c r="AI323" s="216"/>
      <c r="AJ323" s="213" t="str">
        <f>IF($C323="","",INDEX(POA_GC_2025!$B:$B,MATCH($C323,POA_GC_2025!$A:$A,0)))</f>
        <v/>
      </c>
      <c r="AK323" s="263"/>
      <c r="AL323" s="263"/>
      <c r="AM323" s="233">
        <f t="shared" si="24"/>
        <v>0</v>
      </c>
      <c r="AN323" s="263"/>
      <c r="AO323" s="263"/>
    </row>
    <row r="324" spans="1:41" s="39" customFormat="1" ht="12.95" customHeight="1">
      <c r="A324" s="206">
        <v>329</v>
      </c>
      <c r="B324" s="206"/>
      <c r="C324" s="265"/>
      <c r="D324" s="245"/>
      <c r="E324" s="246"/>
      <c r="F324" s="245"/>
      <c r="G324" s="246"/>
      <c r="H324" s="208"/>
      <c r="I324" s="245"/>
      <c r="J324" s="213" t="str">
        <f>IF($C324="","",INDEX(POA_GC_2025!$O:$O,MATCH($C324,POA_GC_2025!$A:$A,0)))</f>
        <v/>
      </c>
      <c r="K324" s="214" t="str">
        <f>IF($C324="","",INDEX(POA_GC_2025!$V:$V,MATCH($C324,POA_GC_2025!A:A,0)))</f>
        <v/>
      </c>
      <c r="L324" s="214" t="str">
        <f>IF($C324="","",INDEX(POA_GC_2025!W:W,MATCH($C324,POA_GC_2025!$A:$A,0)))</f>
        <v/>
      </c>
      <c r="M324" s="215" t="str">
        <f>IF($C324="","",INDEX(POA_GC_2025!C:C,MATCH($C324,POA_GC_2025!$A:$A,0)))</f>
        <v/>
      </c>
      <c r="N324" s="215" t="str">
        <f>IF($C324="","",INDEX(POA_GC_2025!$D:$D,MATCH($C324,POA_GC_2025!$A:$A,0)))</f>
        <v/>
      </c>
      <c r="O324" s="215" t="str">
        <f>IF($C324="","",INDEX(POA_GC_2025!$E:$E,MATCH($C324,POA_GC_2025!$A:$A,0)))</f>
        <v/>
      </c>
      <c r="P324" s="215" t="str">
        <f>IF($C324="","",INDEX(POA_GC_2025!$F:$F,MATCH($C324,POA_GC_2025!$A:$A,0)))</f>
        <v/>
      </c>
      <c r="Q324" s="215" t="str">
        <f>IF($C324="","",INDEX(POA_GC_2025!$G:$G,MATCH($C324,POA_GC_2025!$A:$A,0)))</f>
        <v/>
      </c>
      <c r="R324" s="215" t="str">
        <f t="shared" si="25"/>
        <v/>
      </c>
      <c r="S324" s="215" t="str">
        <f>IF($C324="","",INDEX(POA_GC_2025!$H:$H,MATCH($C324,POA_GC_2025!$A:$A,0)))</f>
        <v/>
      </c>
      <c r="T324" s="215" t="str">
        <f>IF($C324="","",INDEX(POA_GC_2025!$I:$I,MATCH($C324,POA_GC_2025!$A:$A,0)))</f>
        <v/>
      </c>
      <c r="U324" s="215" t="str">
        <f>IF($C324="","",INDEX(POA_GC_2025!$J:$J,MATCH($C324,POA_GC_2025!$A:$A,0)))</f>
        <v/>
      </c>
      <c r="V324" s="215" t="str">
        <f>IF($C324="","",INDEX(POA_GC_2025!$K:$K,MATCH($C324,POA_GC_2025!$A:$A,0)))</f>
        <v/>
      </c>
      <c r="W324" s="215" t="str">
        <f>IF($C324="","",INDEX(POA_GC_2025!$L:$L,MATCH($C324,POA_GC_2025!$A:$A,0)))</f>
        <v/>
      </c>
      <c r="X324" s="223" t="str">
        <f>IF($C324="","",INDEX(POA_GC_2025!$AA:$AA,MATCH($C324,POA_GC_2025!$A:$A,0)))</f>
        <v/>
      </c>
      <c r="Y324" s="223" t="str">
        <f>IF($C324="","",INDEX(POA_GC_2025!$BD:$BD,MATCH($C324,POA_GC_2025!$A:$A,0)))</f>
        <v/>
      </c>
      <c r="Z324" s="226"/>
      <c r="AA324" s="226"/>
      <c r="AB324" s="227">
        <f t="shared" si="23"/>
        <v>0</v>
      </c>
      <c r="AC324" s="226"/>
      <c r="AD324" s="226"/>
      <c r="AE324" s="226"/>
      <c r="AF324" s="226"/>
      <c r="AG324" s="232" t="str">
        <f>IF($C324="","",INDEX(POA_GC_2025!$FF:$FF,MATCH($C324,POA_GC_2025!$A:$A,0)))</f>
        <v/>
      </c>
      <c r="AH324" s="213" t="str">
        <f>IF($C324="","",INDEX(POA_GC_2025!$Q:$Q,MATCH($C324,POA_GC_2025!$A:$A,0)))</f>
        <v/>
      </c>
      <c r="AI324" s="216"/>
      <c r="AJ324" s="213" t="str">
        <f>IF($C324="","",INDEX(POA_GC_2025!$B:$B,MATCH($C324,POA_GC_2025!$A:$A,0)))</f>
        <v/>
      </c>
      <c r="AK324" s="263"/>
      <c r="AL324" s="263"/>
      <c r="AM324" s="233">
        <f t="shared" si="24"/>
        <v>0</v>
      </c>
      <c r="AN324" s="263"/>
      <c r="AO324" s="263"/>
    </row>
    <row r="325" spans="1:41" s="39" customFormat="1" ht="12.95" customHeight="1">
      <c r="A325" s="206">
        <v>330</v>
      </c>
      <c r="B325" s="206"/>
      <c r="C325" s="265"/>
      <c r="D325" s="245"/>
      <c r="E325" s="246"/>
      <c r="F325" s="245"/>
      <c r="G325" s="246"/>
      <c r="H325" s="208"/>
      <c r="I325" s="245"/>
      <c r="J325" s="213" t="str">
        <f>IF($C325="","",INDEX(POA_GC_2025!$O:$O,MATCH($C325,POA_GC_2025!$A:$A,0)))</f>
        <v/>
      </c>
      <c r="K325" s="214" t="str">
        <f>IF($C325="","",INDEX(POA_GC_2025!$V:$V,MATCH($C325,POA_GC_2025!A:A,0)))</f>
        <v/>
      </c>
      <c r="L325" s="214" t="str">
        <f>IF($C325="","",INDEX(POA_GC_2025!W:W,MATCH($C325,POA_GC_2025!$A:$A,0)))</f>
        <v/>
      </c>
      <c r="M325" s="215" t="str">
        <f>IF($C325="","",INDEX(POA_GC_2025!C:C,MATCH($C325,POA_GC_2025!$A:$A,0)))</f>
        <v/>
      </c>
      <c r="N325" s="215" t="str">
        <f>IF($C325="","",INDEX(POA_GC_2025!$D:$D,MATCH($C325,POA_GC_2025!$A:$A,0)))</f>
        <v/>
      </c>
      <c r="O325" s="215" t="str">
        <f>IF($C325="","",INDEX(POA_GC_2025!$E:$E,MATCH($C325,POA_GC_2025!$A:$A,0)))</f>
        <v/>
      </c>
      <c r="P325" s="215" t="str">
        <f>IF($C325="","",INDEX(POA_GC_2025!$F:$F,MATCH($C325,POA_GC_2025!$A:$A,0)))</f>
        <v/>
      </c>
      <c r="Q325" s="215" t="str">
        <f>IF($C325="","",INDEX(POA_GC_2025!$G:$G,MATCH($C325,POA_GC_2025!$A:$A,0)))</f>
        <v/>
      </c>
      <c r="R325" s="215" t="str">
        <f t="shared" si="25"/>
        <v/>
      </c>
      <c r="S325" s="215" t="str">
        <f>IF($C325="","",INDEX(POA_GC_2025!$H:$H,MATCH($C325,POA_GC_2025!$A:$A,0)))</f>
        <v/>
      </c>
      <c r="T325" s="215" t="str">
        <f>IF($C325="","",INDEX(POA_GC_2025!$I:$I,MATCH($C325,POA_GC_2025!$A:$A,0)))</f>
        <v/>
      </c>
      <c r="U325" s="215" t="str">
        <f>IF($C325="","",INDEX(POA_GC_2025!$J:$J,MATCH($C325,POA_GC_2025!$A:$A,0)))</f>
        <v/>
      </c>
      <c r="V325" s="215" t="str">
        <f>IF($C325="","",INDEX(POA_GC_2025!$K:$K,MATCH($C325,POA_GC_2025!$A:$A,0)))</f>
        <v/>
      </c>
      <c r="W325" s="215" t="str">
        <f>IF($C325="","",INDEX(POA_GC_2025!$L:$L,MATCH($C325,POA_GC_2025!$A:$A,0)))</f>
        <v/>
      </c>
      <c r="X325" s="223" t="str">
        <f>IF($C325="","",INDEX(POA_GC_2025!$AA:$AA,MATCH($C325,POA_GC_2025!$A:$A,0)))</f>
        <v/>
      </c>
      <c r="Y325" s="223" t="str">
        <f>IF($C325="","",INDEX(POA_GC_2025!$BD:$BD,MATCH($C325,POA_GC_2025!$A:$A,0)))</f>
        <v/>
      </c>
      <c r="Z325" s="226"/>
      <c r="AA325" s="226"/>
      <c r="AB325" s="227">
        <f t="shared" si="23"/>
        <v>0</v>
      </c>
      <c r="AC325" s="226"/>
      <c r="AD325" s="226"/>
      <c r="AE325" s="226"/>
      <c r="AF325" s="226"/>
      <c r="AG325" s="232" t="str">
        <f>IF($C325="","",INDEX(POA_GC_2025!$FF:$FF,MATCH($C325,POA_GC_2025!$A:$A,0)))</f>
        <v/>
      </c>
      <c r="AH325" s="213" t="str">
        <f>IF($C325="","",INDEX(POA_GC_2025!$Q:$Q,MATCH($C325,POA_GC_2025!$A:$A,0)))</f>
        <v/>
      </c>
      <c r="AI325" s="216"/>
      <c r="AJ325" s="213" t="str">
        <f>IF($C325="","",INDEX(POA_GC_2025!$B:$B,MATCH($C325,POA_GC_2025!$A:$A,0)))</f>
        <v/>
      </c>
      <c r="AK325" s="263"/>
      <c r="AL325" s="263"/>
      <c r="AM325" s="233">
        <f t="shared" si="24"/>
        <v>0</v>
      </c>
      <c r="AN325" s="263"/>
      <c r="AO325" s="263"/>
    </row>
    <row r="326" spans="1:41" s="39" customFormat="1" ht="12.95" customHeight="1">
      <c r="A326" s="206">
        <v>331</v>
      </c>
      <c r="B326" s="206"/>
      <c r="C326" s="265"/>
      <c r="D326" s="245"/>
      <c r="E326" s="246"/>
      <c r="F326" s="245"/>
      <c r="G326" s="246"/>
      <c r="H326" s="208"/>
      <c r="I326" s="245"/>
      <c r="J326" s="213" t="str">
        <f>IF($C326="","",INDEX(POA_GC_2025!$O:$O,MATCH($C326,POA_GC_2025!$A:$A,0)))</f>
        <v/>
      </c>
      <c r="K326" s="214" t="str">
        <f>IF($C326="","",INDEX(POA_GC_2025!$V:$V,MATCH($C326,POA_GC_2025!A:A,0)))</f>
        <v/>
      </c>
      <c r="L326" s="214" t="str">
        <f>IF($C326="","",INDEX(POA_GC_2025!W:W,MATCH($C326,POA_GC_2025!$A:$A,0)))</f>
        <v/>
      </c>
      <c r="M326" s="215" t="str">
        <f>IF($C326="","",INDEX(POA_GC_2025!C:C,MATCH($C326,POA_GC_2025!$A:$A,0)))</f>
        <v/>
      </c>
      <c r="N326" s="215" t="str">
        <f>IF($C326="","",INDEX(POA_GC_2025!$D:$D,MATCH($C326,POA_GC_2025!$A:$A,0)))</f>
        <v/>
      </c>
      <c r="O326" s="215" t="str">
        <f>IF($C326="","",INDEX(POA_GC_2025!$E:$E,MATCH($C326,POA_GC_2025!$A:$A,0)))</f>
        <v/>
      </c>
      <c r="P326" s="215" t="str">
        <f>IF($C326="","",INDEX(POA_GC_2025!$F:$F,MATCH($C326,POA_GC_2025!$A:$A,0)))</f>
        <v/>
      </c>
      <c r="Q326" s="215" t="str">
        <f>IF($C326="","",INDEX(POA_GC_2025!$G:$G,MATCH($C326,POA_GC_2025!$A:$A,0)))</f>
        <v/>
      </c>
      <c r="R326" s="215" t="str">
        <f t="shared" si="25"/>
        <v/>
      </c>
      <c r="S326" s="215" t="str">
        <f>IF($C326="","",INDEX(POA_GC_2025!$H:$H,MATCH($C326,POA_GC_2025!$A:$A,0)))</f>
        <v/>
      </c>
      <c r="T326" s="215" t="str">
        <f>IF($C326="","",INDEX(POA_GC_2025!$I:$I,MATCH($C326,POA_GC_2025!$A:$A,0)))</f>
        <v/>
      </c>
      <c r="U326" s="215" t="str">
        <f>IF($C326="","",INDEX(POA_GC_2025!$J:$J,MATCH($C326,POA_GC_2025!$A:$A,0)))</f>
        <v/>
      </c>
      <c r="V326" s="215" t="str">
        <f>IF($C326="","",INDEX(POA_GC_2025!$K:$K,MATCH($C326,POA_GC_2025!$A:$A,0)))</f>
        <v/>
      </c>
      <c r="W326" s="215" t="str">
        <f>IF($C326="","",INDEX(POA_GC_2025!$L:$L,MATCH($C326,POA_GC_2025!$A:$A,0)))</f>
        <v/>
      </c>
      <c r="X326" s="223" t="str">
        <f>IF($C326="","",INDEX(POA_GC_2025!$AA:$AA,MATCH($C326,POA_GC_2025!$A:$A,0)))</f>
        <v/>
      </c>
      <c r="Y326" s="223" t="str">
        <f>IF($C326="","",INDEX(POA_GC_2025!$BD:$BD,MATCH($C326,POA_GC_2025!$A:$A,0)))</f>
        <v/>
      </c>
      <c r="Z326" s="226"/>
      <c r="AA326" s="226"/>
      <c r="AB326" s="227">
        <f t="shared" si="23"/>
        <v>0</v>
      </c>
      <c r="AC326" s="226"/>
      <c r="AD326" s="226"/>
      <c r="AE326" s="226"/>
      <c r="AF326" s="226"/>
      <c r="AG326" s="232" t="str">
        <f>IF($C326="","",INDEX(POA_GC_2025!$FF:$FF,MATCH($C326,POA_GC_2025!$A:$A,0)))</f>
        <v/>
      </c>
      <c r="AH326" s="213" t="str">
        <f>IF($C326="","",INDEX(POA_GC_2025!$Q:$Q,MATCH($C326,POA_GC_2025!$A:$A,0)))</f>
        <v/>
      </c>
      <c r="AI326" s="216"/>
      <c r="AJ326" s="213" t="str">
        <f>IF($C326="","",INDEX(POA_GC_2025!$B:$B,MATCH($C326,POA_GC_2025!$A:$A,0)))</f>
        <v/>
      </c>
      <c r="AK326" s="263"/>
      <c r="AL326" s="263"/>
      <c r="AM326" s="233">
        <f t="shared" si="24"/>
        <v>0</v>
      </c>
      <c r="AN326" s="263"/>
      <c r="AO326" s="263"/>
    </row>
    <row r="327" spans="1:41" s="39" customFormat="1" ht="12.95" customHeight="1">
      <c r="A327" s="206">
        <v>332</v>
      </c>
      <c r="B327" s="206"/>
      <c r="C327" s="265"/>
      <c r="D327" s="245"/>
      <c r="E327" s="246"/>
      <c r="F327" s="245"/>
      <c r="G327" s="246"/>
      <c r="H327" s="208"/>
      <c r="I327" s="245"/>
      <c r="J327" s="213" t="str">
        <f>IF($C327="","",INDEX(POA_GC_2025!$O:$O,MATCH($C327,POA_GC_2025!$A:$A,0)))</f>
        <v/>
      </c>
      <c r="K327" s="214" t="str">
        <f>IF($C327="","",INDEX(POA_GC_2025!$V:$V,MATCH($C327,POA_GC_2025!A:A,0)))</f>
        <v/>
      </c>
      <c r="L327" s="214" t="str">
        <f>IF($C327="","",INDEX(POA_GC_2025!W:W,MATCH($C327,POA_GC_2025!$A:$A,0)))</f>
        <v/>
      </c>
      <c r="M327" s="215" t="str">
        <f>IF($C327="","",INDEX(POA_GC_2025!C:C,MATCH($C327,POA_GC_2025!$A:$A,0)))</f>
        <v/>
      </c>
      <c r="N327" s="215" t="str">
        <f>IF($C327="","",INDEX(POA_GC_2025!$D:$D,MATCH($C327,POA_GC_2025!$A:$A,0)))</f>
        <v/>
      </c>
      <c r="O327" s="215" t="str">
        <f>IF($C327="","",INDEX(POA_GC_2025!$E:$E,MATCH($C327,POA_GC_2025!$A:$A,0)))</f>
        <v/>
      </c>
      <c r="P327" s="215" t="str">
        <f>IF($C327="","",INDEX(POA_GC_2025!$F:$F,MATCH($C327,POA_GC_2025!$A:$A,0)))</f>
        <v/>
      </c>
      <c r="Q327" s="215" t="str">
        <f>IF($C327="","",INDEX(POA_GC_2025!$G:$G,MATCH($C327,POA_GC_2025!$A:$A,0)))</f>
        <v/>
      </c>
      <c r="R327" s="215" t="str">
        <f t="shared" si="25"/>
        <v/>
      </c>
      <c r="S327" s="215" t="str">
        <f>IF($C327="","",INDEX(POA_GC_2025!$H:$H,MATCH($C327,POA_GC_2025!$A:$A,0)))</f>
        <v/>
      </c>
      <c r="T327" s="215" t="str">
        <f>IF($C327="","",INDEX(POA_GC_2025!$I:$I,MATCH($C327,POA_GC_2025!$A:$A,0)))</f>
        <v/>
      </c>
      <c r="U327" s="215" t="str">
        <f>IF($C327="","",INDEX(POA_GC_2025!$J:$J,MATCH($C327,POA_GC_2025!$A:$A,0)))</f>
        <v/>
      </c>
      <c r="V327" s="215" t="str">
        <f>IF($C327="","",INDEX(POA_GC_2025!$K:$K,MATCH($C327,POA_GC_2025!$A:$A,0)))</f>
        <v/>
      </c>
      <c r="W327" s="215" t="str">
        <f>IF($C327="","",INDEX(POA_GC_2025!$L:$L,MATCH($C327,POA_GC_2025!$A:$A,0)))</f>
        <v/>
      </c>
      <c r="X327" s="223" t="str">
        <f>IF($C327="","",INDEX(POA_GC_2025!$AA:$AA,MATCH($C327,POA_GC_2025!$A:$A,0)))</f>
        <v/>
      </c>
      <c r="Y327" s="223" t="str">
        <f>IF($C327="","",INDEX(POA_GC_2025!$BD:$BD,MATCH($C327,POA_GC_2025!$A:$A,0)))</f>
        <v/>
      </c>
      <c r="Z327" s="226"/>
      <c r="AA327" s="226"/>
      <c r="AB327" s="227">
        <f t="shared" si="23"/>
        <v>0</v>
      </c>
      <c r="AC327" s="226"/>
      <c r="AD327" s="226"/>
      <c r="AE327" s="226"/>
      <c r="AF327" s="226"/>
      <c r="AG327" s="232" t="str">
        <f>IF($C327="","",INDEX(POA_GC_2025!$FF:$FF,MATCH($C327,POA_GC_2025!$A:$A,0)))</f>
        <v/>
      </c>
      <c r="AH327" s="213" t="str">
        <f>IF($C327="","",INDEX(POA_GC_2025!$Q:$Q,MATCH($C327,POA_GC_2025!$A:$A,0)))</f>
        <v/>
      </c>
      <c r="AI327" s="216"/>
      <c r="AJ327" s="213" t="str">
        <f>IF($C327="","",INDEX(POA_GC_2025!$B:$B,MATCH($C327,POA_GC_2025!$A:$A,0)))</f>
        <v/>
      </c>
      <c r="AK327" s="263"/>
      <c r="AL327" s="263"/>
      <c r="AM327" s="233">
        <f t="shared" si="24"/>
        <v>0</v>
      </c>
      <c r="AN327" s="263"/>
      <c r="AO327" s="263"/>
    </row>
    <row r="328" spans="1:41" s="39" customFormat="1" ht="12.95" customHeight="1">
      <c r="A328" s="206">
        <v>333</v>
      </c>
      <c r="B328" s="206"/>
      <c r="C328" s="265"/>
      <c r="D328" s="245"/>
      <c r="E328" s="246"/>
      <c r="F328" s="245"/>
      <c r="G328" s="246"/>
      <c r="H328" s="208"/>
      <c r="I328" s="245"/>
      <c r="J328" s="213" t="str">
        <f>IF($C328="","",INDEX(POA_GC_2025!$O:$O,MATCH($C328,POA_GC_2025!$A:$A,0)))</f>
        <v/>
      </c>
      <c r="K328" s="214" t="str">
        <f>IF($C328="","",INDEX(POA_GC_2025!$V:$V,MATCH($C328,POA_GC_2025!A:A,0)))</f>
        <v/>
      </c>
      <c r="L328" s="214" t="str">
        <f>IF($C328="","",INDEX(POA_GC_2025!W:W,MATCH($C328,POA_GC_2025!$A:$A,0)))</f>
        <v/>
      </c>
      <c r="M328" s="215" t="str">
        <f>IF($C328="","",INDEX(POA_GC_2025!C:C,MATCH($C328,POA_GC_2025!$A:$A,0)))</f>
        <v/>
      </c>
      <c r="N328" s="215" t="str">
        <f>IF($C328="","",INDEX(POA_GC_2025!$D:$D,MATCH($C328,POA_GC_2025!$A:$A,0)))</f>
        <v/>
      </c>
      <c r="O328" s="215" t="str">
        <f>IF($C328="","",INDEX(POA_GC_2025!$E:$E,MATCH($C328,POA_GC_2025!$A:$A,0)))</f>
        <v/>
      </c>
      <c r="P328" s="215" t="str">
        <f>IF($C328="","",INDEX(POA_GC_2025!$F:$F,MATCH($C328,POA_GC_2025!$A:$A,0)))</f>
        <v/>
      </c>
      <c r="Q328" s="215" t="str">
        <f>IF($C328="","",INDEX(POA_GC_2025!$G:$G,MATCH($C328,POA_GC_2025!$A:$A,0)))</f>
        <v/>
      </c>
      <c r="R328" s="215" t="str">
        <f t="shared" si="25"/>
        <v/>
      </c>
      <c r="S328" s="215" t="str">
        <f>IF($C328="","",INDEX(POA_GC_2025!$H:$H,MATCH($C328,POA_GC_2025!$A:$A,0)))</f>
        <v/>
      </c>
      <c r="T328" s="215" t="str">
        <f>IF($C328="","",INDEX(POA_GC_2025!$I:$I,MATCH($C328,POA_GC_2025!$A:$A,0)))</f>
        <v/>
      </c>
      <c r="U328" s="215" t="str">
        <f>IF($C328="","",INDEX(POA_GC_2025!$J:$J,MATCH($C328,POA_GC_2025!$A:$A,0)))</f>
        <v/>
      </c>
      <c r="V328" s="215" t="str">
        <f>IF($C328="","",INDEX(POA_GC_2025!$K:$K,MATCH($C328,POA_GC_2025!$A:$A,0)))</f>
        <v/>
      </c>
      <c r="W328" s="215" t="str">
        <f>IF($C328="","",INDEX(POA_GC_2025!$L:$L,MATCH($C328,POA_GC_2025!$A:$A,0)))</f>
        <v/>
      </c>
      <c r="X328" s="223" t="str">
        <f>IF($C328="","",INDEX(POA_GC_2025!$AA:$AA,MATCH($C328,POA_GC_2025!$A:$A,0)))</f>
        <v/>
      </c>
      <c r="Y328" s="223" t="str">
        <f>IF($C328="","",INDEX(POA_GC_2025!$BD:$BD,MATCH($C328,POA_GC_2025!$A:$A,0)))</f>
        <v/>
      </c>
      <c r="Z328" s="226"/>
      <c r="AA328" s="226"/>
      <c r="AB328" s="227">
        <f t="shared" si="23"/>
        <v>0</v>
      </c>
      <c r="AC328" s="226"/>
      <c r="AD328" s="226"/>
      <c r="AE328" s="226"/>
      <c r="AF328" s="226"/>
      <c r="AG328" s="232" t="str">
        <f>IF($C328="","",INDEX(POA_GC_2025!$FF:$FF,MATCH($C328,POA_GC_2025!$A:$A,0)))</f>
        <v/>
      </c>
      <c r="AH328" s="213" t="str">
        <f>IF($C328="","",INDEX(POA_GC_2025!$Q:$Q,MATCH($C328,POA_GC_2025!$A:$A,0)))</f>
        <v/>
      </c>
      <c r="AI328" s="216"/>
      <c r="AJ328" s="213" t="str">
        <f>IF($C328="","",INDEX(POA_GC_2025!$B:$B,MATCH($C328,POA_GC_2025!$A:$A,0)))</f>
        <v/>
      </c>
      <c r="AK328" s="263"/>
      <c r="AL328" s="263"/>
      <c r="AM328" s="233">
        <f t="shared" si="24"/>
        <v>0</v>
      </c>
      <c r="AN328" s="263"/>
      <c r="AO328" s="263"/>
    </row>
    <row r="329" spans="1:41" s="39" customFormat="1" ht="12.95" customHeight="1">
      <c r="A329" s="206">
        <v>334</v>
      </c>
      <c r="B329" s="206"/>
      <c r="C329" s="265"/>
      <c r="D329" s="245"/>
      <c r="E329" s="246"/>
      <c r="F329" s="245"/>
      <c r="G329" s="246"/>
      <c r="H329" s="208"/>
      <c r="I329" s="245"/>
      <c r="J329" s="213" t="str">
        <f>IF($C329="","",INDEX(POA_GC_2025!$O:$O,MATCH($C329,POA_GC_2025!$A:$A,0)))</f>
        <v/>
      </c>
      <c r="K329" s="214" t="str">
        <f>IF($C329="","",INDEX(POA_GC_2025!$V:$V,MATCH($C329,POA_GC_2025!A:A,0)))</f>
        <v/>
      </c>
      <c r="L329" s="214" t="str">
        <f>IF($C329="","",INDEX(POA_GC_2025!W:W,MATCH($C329,POA_GC_2025!$A:$A,0)))</f>
        <v/>
      </c>
      <c r="M329" s="215" t="str">
        <f>IF($C329="","",INDEX(POA_GC_2025!C:C,MATCH($C329,POA_GC_2025!$A:$A,0)))</f>
        <v/>
      </c>
      <c r="N329" s="215" t="str">
        <f>IF($C329="","",INDEX(POA_GC_2025!$D:$D,MATCH($C329,POA_GC_2025!$A:$A,0)))</f>
        <v/>
      </c>
      <c r="O329" s="215" t="str">
        <f>IF($C329="","",INDEX(POA_GC_2025!$E:$E,MATCH($C329,POA_GC_2025!$A:$A,0)))</f>
        <v/>
      </c>
      <c r="P329" s="215" t="str">
        <f>IF($C329="","",INDEX(POA_GC_2025!$F:$F,MATCH($C329,POA_GC_2025!$A:$A,0)))</f>
        <v/>
      </c>
      <c r="Q329" s="215" t="str">
        <f>IF($C329="","",INDEX(POA_GC_2025!$G:$G,MATCH($C329,POA_GC_2025!$A:$A,0)))</f>
        <v/>
      </c>
      <c r="R329" s="215" t="str">
        <f t="shared" si="25"/>
        <v/>
      </c>
      <c r="S329" s="215" t="str">
        <f>IF($C329="","",INDEX(POA_GC_2025!$H:$H,MATCH($C329,POA_GC_2025!$A:$A,0)))</f>
        <v/>
      </c>
      <c r="T329" s="215" t="str">
        <f>IF($C329="","",INDEX(POA_GC_2025!$I:$I,MATCH($C329,POA_GC_2025!$A:$A,0)))</f>
        <v/>
      </c>
      <c r="U329" s="215" t="str">
        <f>IF($C329="","",INDEX(POA_GC_2025!$J:$J,MATCH($C329,POA_GC_2025!$A:$A,0)))</f>
        <v/>
      </c>
      <c r="V329" s="215" t="str">
        <f>IF($C329="","",INDEX(POA_GC_2025!$K:$K,MATCH($C329,POA_GC_2025!$A:$A,0)))</f>
        <v/>
      </c>
      <c r="W329" s="215" t="str">
        <f>IF($C329="","",INDEX(POA_GC_2025!$L:$L,MATCH($C329,POA_GC_2025!$A:$A,0)))</f>
        <v/>
      </c>
      <c r="X329" s="223" t="str">
        <f>IF($C329="","",INDEX(POA_GC_2025!$AA:$AA,MATCH($C329,POA_GC_2025!$A:$A,0)))</f>
        <v/>
      </c>
      <c r="Y329" s="223" t="str">
        <f>IF($C329="","",INDEX(POA_GC_2025!$BD:$BD,MATCH($C329,POA_GC_2025!$A:$A,0)))</f>
        <v/>
      </c>
      <c r="Z329" s="226"/>
      <c r="AA329" s="226"/>
      <c r="AB329" s="227">
        <f t="shared" si="23"/>
        <v>0</v>
      </c>
      <c r="AC329" s="226"/>
      <c r="AD329" s="226"/>
      <c r="AE329" s="226"/>
      <c r="AF329" s="226"/>
      <c r="AG329" s="232" t="str">
        <f>IF($C329="","",INDEX(POA_GC_2025!$FF:$FF,MATCH($C329,POA_GC_2025!$A:$A,0)))</f>
        <v/>
      </c>
      <c r="AH329" s="213" t="str">
        <f>IF($C329="","",INDEX(POA_GC_2025!$Q:$Q,MATCH($C329,POA_GC_2025!$A:$A,0)))</f>
        <v/>
      </c>
      <c r="AI329" s="216"/>
      <c r="AJ329" s="213" t="str">
        <f>IF($C329="","",INDEX(POA_GC_2025!$B:$B,MATCH($C329,POA_GC_2025!$A:$A,0)))</f>
        <v/>
      </c>
      <c r="AK329" s="263"/>
      <c r="AL329" s="263"/>
      <c r="AM329" s="233">
        <f t="shared" si="24"/>
        <v>0</v>
      </c>
      <c r="AN329" s="263"/>
      <c r="AO329" s="263"/>
    </row>
    <row r="330" spans="1:41" s="39" customFormat="1" ht="12.95" customHeight="1">
      <c r="A330" s="206">
        <v>335</v>
      </c>
      <c r="B330" s="206"/>
      <c r="C330" s="265"/>
      <c r="D330" s="245"/>
      <c r="E330" s="246"/>
      <c r="F330" s="245"/>
      <c r="G330" s="246"/>
      <c r="H330" s="208"/>
      <c r="I330" s="245"/>
      <c r="J330" s="213" t="str">
        <f>IF($C330="","",INDEX(POA_GC_2025!$O:$O,MATCH($C330,POA_GC_2025!$A:$A,0)))</f>
        <v/>
      </c>
      <c r="K330" s="214" t="str">
        <f>IF($C330="","",INDEX(POA_GC_2025!$V:$V,MATCH($C330,POA_GC_2025!A:A,0)))</f>
        <v/>
      </c>
      <c r="L330" s="214" t="str">
        <f>IF($C330="","",INDEX(POA_GC_2025!W:W,MATCH($C330,POA_GC_2025!$A:$A,0)))</f>
        <v/>
      </c>
      <c r="M330" s="215" t="str">
        <f>IF($C330="","",INDEX(POA_GC_2025!C:C,MATCH($C330,POA_GC_2025!$A:$A,0)))</f>
        <v/>
      </c>
      <c r="N330" s="215" t="str">
        <f>IF($C330="","",INDEX(POA_GC_2025!$D:$D,MATCH($C330,POA_GC_2025!$A:$A,0)))</f>
        <v/>
      </c>
      <c r="O330" s="215" t="str">
        <f>IF($C330="","",INDEX(POA_GC_2025!$E:$E,MATCH($C330,POA_GC_2025!$A:$A,0)))</f>
        <v/>
      </c>
      <c r="P330" s="215" t="str">
        <f>IF($C330="","",INDEX(POA_GC_2025!$F:$F,MATCH($C330,POA_GC_2025!$A:$A,0)))</f>
        <v/>
      </c>
      <c r="Q330" s="215" t="str">
        <f>IF($C330="","",INDEX(POA_GC_2025!$G:$G,MATCH($C330,POA_GC_2025!$A:$A,0)))</f>
        <v/>
      </c>
      <c r="R330" s="215" t="str">
        <f t="shared" si="25"/>
        <v/>
      </c>
      <c r="S330" s="215" t="str">
        <f>IF($C330="","",INDEX(POA_GC_2025!$H:$H,MATCH($C330,POA_GC_2025!$A:$A,0)))</f>
        <v/>
      </c>
      <c r="T330" s="215" t="str">
        <f>IF($C330="","",INDEX(POA_GC_2025!$I:$I,MATCH($C330,POA_GC_2025!$A:$A,0)))</f>
        <v/>
      </c>
      <c r="U330" s="215" t="str">
        <f>IF($C330="","",INDEX(POA_GC_2025!$J:$J,MATCH($C330,POA_GC_2025!$A:$A,0)))</f>
        <v/>
      </c>
      <c r="V330" s="215" t="str">
        <f>IF($C330="","",INDEX(POA_GC_2025!$K:$K,MATCH($C330,POA_GC_2025!$A:$A,0)))</f>
        <v/>
      </c>
      <c r="W330" s="215" t="str">
        <f>IF($C330="","",INDEX(POA_GC_2025!$L:$L,MATCH($C330,POA_GC_2025!$A:$A,0)))</f>
        <v/>
      </c>
      <c r="X330" s="223" t="str">
        <f>IF($C330="","",INDEX(POA_GC_2025!$AA:$AA,MATCH($C330,POA_GC_2025!$A:$A,0)))</f>
        <v/>
      </c>
      <c r="Y330" s="223" t="str">
        <f>IF($C330="","",INDEX(POA_GC_2025!$BD:$BD,MATCH($C330,POA_GC_2025!$A:$A,0)))</f>
        <v/>
      </c>
      <c r="Z330" s="226"/>
      <c r="AA330" s="226"/>
      <c r="AB330" s="227">
        <f t="shared" si="23"/>
        <v>0</v>
      </c>
      <c r="AC330" s="226"/>
      <c r="AD330" s="226"/>
      <c r="AE330" s="226"/>
      <c r="AF330" s="226"/>
      <c r="AG330" s="232" t="str">
        <f>IF($C330="","",INDEX(POA_GC_2025!$FF:$FF,MATCH($C330,POA_GC_2025!$A:$A,0)))</f>
        <v/>
      </c>
      <c r="AH330" s="213" t="str">
        <f>IF($C330="","",INDEX(POA_GC_2025!$Q:$Q,MATCH($C330,POA_GC_2025!$A:$A,0)))</f>
        <v/>
      </c>
      <c r="AI330" s="216"/>
      <c r="AJ330" s="213" t="str">
        <f>IF($C330="","",INDEX(POA_GC_2025!$B:$B,MATCH($C330,POA_GC_2025!$A:$A,0)))</f>
        <v/>
      </c>
      <c r="AK330" s="263"/>
      <c r="AL330" s="263"/>
      <c r="AM330" s="233">
        <f t="shared" si="24"/>
        <v>0</v>
      </c>
      <c r="AN330" s="263"/>
      <c r="AO330" s="263"/>
    </row>
    <row r="331" spans="1:41" s="39" customFormat="1" ht="12.95" customHeight="1">
      <c r="A331" s="206">
        <v>336</v>
      </c>
      <c r="B331" s="206"/>
      <c r="C331" s="265"/>
      <c r="D331" s="245"/>
      <c r="E331" s="246"/>
      <c r="F331" s="245"/>
      <c r="G331" s="246"/>
      <c r="H331" s="208"/>
      <c r="I331" s="245"/>
      <c r="J331" s="213" t="str">
        <f>IF($C331="","",INDEX(POA_GC_2025!$O:$O,MATCH($C331,POA_GC_2025!$A:$A,0)))</f>
        <v/>
      </c>
      <c r="K331" s="214" t="str">
        <f>IF($C331="","",INDEX(POA_GC_2025!$V:$V,MATCH($C331,POA_GC_2025!A:A,0)))</f>
        <v/>
      </c>
      <c r="L331" s="214" t="str">
        <f>IF($C331="","",INDEX(POA_GC_2025!W:W,MATCH($C331,POA_GC_2025!$A:$A,0)))</f>
        <v/>
      </c>
      <c r="M331" s="215" t="str">
        <f>IF($C331="","",INDEX(POA_GC_2025!C:C,MATCH($C331,POA_GC_2025!$A:$A,0)))</f>
        <v/>
      </c>
      <c r="N331" s="215" t="str">
        <f>IF($C331="","",INDEX(POA_GC_2025!$D:$D,MATCH($C331,POA_GC_2025!$A:$A,0)))</f>
        <v/>
      </c>
      <c r="O331" s="215" t="str">
        <f>IF($C331="","",INDEX(POA_GC_2025!$E:$E,MATCH($C331,POA_GC_2025!$A:$A,0)))</f>
        <v/>
      </c>
      <c r="P331" s="215" t="str">
        <f>IF($C331="","",INDEX(POA_GC_2025!$F:$F,MATCH($C331,POA_GC_2025!$A:$A,0)))</f>
        <v/>
      </c>
      <c r="Q331" s="215" t="str">
        <f>IF($C331="","",INDEX(POA_GC_2025!$G:$G,MATCH($C331,POA_GC_2025!$A:$A,0)))</f>
        <v/>
      </c>
      <c r="R331" s="215" t="str">
        <f t="shared" si="25"/>
        <v/>
      </c>
      <c r="S331" s="215" t="str">
        <f>IF($C331="","",INDEX(POA_GC_2025!$H:$H,MATCH($C331,POA_GC_2025!$A:$A,0)))</f>
        <v/>
      </c>
      <c r="T331" s="215" t="str">
        <f>IF($C331="","",INDEX(POA_GC_2025!$I:$I,MATCH($C331,POA_GC_2025!$A:$A,0)))</f>
        <v/>
      </c>
      <c r="U331" s="215" t="str">
        <f>IF($C331="","",INDEX(POA_GC_2025!$J:$J,MATCH($C331,POA_GC_2025!$A:$A,0)))</f>
        <v/>
      </c>
      <c r="V331" s="215" t="str">
        <f>IF($C331="","",INDEX(POA_GC_2025!$K:$K,MATCH($C331,POA_GC_2025!$A:$A,0)))</f>
        <v/>
      </c>
      <c r="W331" s="215" t="str">
        <f>IF($C331="","",INDEX(POA_GC_2025!$L:$L,MATCH($C331,POA_GC_2025!$A:$A,0)))</f>
        <v/>
      </c>
      <c r="X331" s="223" t="str">
        <f>IF($C331="","",INDEX(POA_GC_2025!$AA:$AA,MATCH($C331,POA_GC_2025!$A:$A,0)))</f>
        <v/>
      </c>
      <c r="Y331" s="223" t="str">
        <f>IF($C331="","",INDEX(POA_GC_2025!$BD:$BD,MATCH($C331,POA_GC_2025!$A:$A,0)))</f>
        <v/>
      </c>
      <c r="Z331" s="226"/>
      <c r="AA331" s="226"/>
      <c r="AB331" s="227">
        <f t="shared" si="23"/>
        <v>0</v>
      </c>
      <c r="AC331" s="226"/>
      <c r="AD331" s="226"/>
      <c r="AE331" s="226"/>
      <c r="AF331" s="226"/>
      <c r="AG331" s="232" t="str">
        <f>IF($C331="","",INDEX(POA_GC_2025!$FF:$FF,MATCH($C331,POA_GC_2025!$A:$A,0)))</f>
        <v/>
      </c>
      <c r="AH331" s="213" t="str">
        <f>IF($C331="","",INDEX(POA_GC_2025!$Q:$Q,MATCH($C331,POA_GC_2025!$A:$A,0)))</f>
        <v/>
      </c>
      <c r="AI331" s="216"/>
      <c r="AJ331" s="213" t="str">
        <f>IF($C331="","",INDEX(POA_GC_2025!$B:$B,MATCH($C331,POA_GC_2025!$A:$A,0)))</f>
        <v/>
      </c>
      <c r="AK331" s="263"/>
      <c r="AL331" s="263"/>
      <c r="AM331" s="233">
        <f t="shared" si="24"/>
        <v>0</v>
      </c>
      <c r="AN331" s="263"/>
      <c r="AO331" s="263"/>
    </row>
    <row r="332" spans="1:41" s="39" customFormat="1" ht="12.95" customHeight="1">
      <c r="A332" s="206">
        <v>337</v>
      </c>
      <c r="B332" s="206"/>
      <c r="C332" s="265"/>
      <c r="D332" s="245"/>
      <c r="E332" s="246"/>
      <c r="F332" s="245"/>
      <c r="G332" s="246"/>
      <c r="H332" s="208"/>
      <c r="I332" s="245"/>
      <c r="J332" s="213" t="str">
        <f>IF($C332="","",INDEX(POA_GC_2025!$O:$O,MATCH($C332,POA_GC_2025!$A:$A,0)))</f>
        <v/>
      </c>
      <c r="K332" s="214" t="str">
        <f>IF($C332="","",INDEX(POA_GC_2025!$V:$V,MATCH($C332,POA_GC_2025!A:A,0)))</f>
        <v/>
      </c>
      <c r="L332" s="214" t="str">
        <f>IF($C332="","",INDEX(POA_GC_2025!W:W,MATCH($C332,POA_GC_2025!$A:$A,0)))</f>
        <v/>
      </c>
      <c r="M332" s="215" t="str">
        <f>IF($C332="","",INDEX(POA_GC_2025!C:C,MATCH($C332,POA_GC_2025!$A:$A,0)))</f>
        <v/>
      </c>
      <c r="N332" s="215" t="str">
        <f>IF($C332="","",INDEX(POA_GC_2025!$D:$D,MATCH($C332,POA_GC_2025!$A:$A,0)))</f>
        <v/>
      </c>
      <c r="O332" s="215" t="str">
        <f>IF($C332="","",INDEX(POA_GC_2025!$E:$E,MATCH($C332,POA_GC_2025!$A:$A,0)))</f>
        <v/>
      </c>
      <c r="P332" s="215" t="str">
        <f>IF($C332="","",INDEX(POA_GC_2025!$F:$F,MATCH($C332,POA_GC_2025!$A:$A,0)))</f>
        <v/>
      </c>
      <c r="Q332" s="215" t="str">
        <f>IF($C332="","",INDEX(POA_GC_2025!$G:$G,MATCH($C332,POA_GC_2025!$A:$A,0)))</f>
        <v/>
      </c>
      <c r="R332" s="215" t="str">
        <f t="shared" si="25"/>
        <v/>
      </c>
      <c r="S332" s="215" t="str">
        <f>IF($C332="","",INDEX(POA_GC_2025!$H:$H,MATCH($C332,POA_GC_2025!$A:$A,0)))</f>
        <v/>
      </c>
      <c r="T332" s="215" t="str">
        <f>IF($C332="","",INDEX(POA_GC_2025!$I:$I,MATCH($C332,POA_GC_2025!$A:$A,0)))</f>
        <v/>
      </c>
      <c r="U332" s="215" t="str">
        <f>IF($C332="","",INDEX(POA_GC_2025!$J:$J,MATCH($C332,POA_GC_2025!$A:$A,0)))</f>
        <v/>
      </c>
      <c r="V332" s="215" t="str">
        <f>IF($C332="","",INDEX(POA_GC_2025!$K:$K,MATCH($C332,POA_GC_2025!$A:$A,0)))</f>
        <v/>
      </c>
      <c r="W332" s="215" t="str">
        <f>IF($C332="","",INDEX(POA_GC_2025!$L:$L,MATCH($C332,POA_GC_2025!$A:$A,0)))</f>
        <v/>
      </c>
      <c r="X332" s="223" t="str">
        <f>IF($C332="","",INDEX(POA_GC_2025!$AA:$AA,MATCH($C332,POA_GC_2025!$A:$A,0)))</f>
        <v/>
      </c>
      <c r="Y332" s="223" t="str">
        <f>IF($C332="","",INDEX(POA_GC_2025!$BD:$BD,MATCH($C332,POA_GC_2025!$A:$A,0)))</f>
        <v/>
      </c>
      <c r="Z332" s="226"/>
      <c r="AA332" s="226"/>
      <c r="AB332" s="227">
        <f t="shared" si="23"/>
        <v>0</v>
      </c>
      <c r="AC332" s="226"/>
      <c r="AD332" s="226"/>
      <c r="AE332" s="226"/>
      <c r="AF332" s="226"/>
      <c r="AG332" s="232" t="str">
        <f>IF($C332="","",INDEX(POA_GC_2025!$FF:$FF,MATCH($C332,POA_GC_2025!$A:$A,0)))</f>
        <v/>
      </c>
      <c r="AH332" s="213" t="str">
        <f>IF($C332="","",INDEX(POA_GC_2025!$Q:$Q,MATCH($C332,POA_GC_2025!$A:$A,0)))</f>
        <v/>
      </c>
      <c r="AI332" s="216"/>
      <c r="AJ332" s="213" t="str">
        <f>IF($C332="","",INDEX(POA_GC_2025!$B:$B,MATCH($C332,POA_GC_2025!$A:$A,0)))</f>
        <v/>
      </c>
      <c r="AK332" s="263"/>
      <c r="AL332" s="263"/>
      <c r="AM332" s="233">
        <f t="shared" si="24"/>
        <v>0</v>
      </c>
      <c r="AN332" s="263"/>
      <c r="AO332" s="263"/>
    </row>
    <row r="333" spans="1:41" s="39" customFormat="1" ht="12.95" customHeight="1">
      <c r="A333" s="206">
        <v>338</v>
      </c>
      <c r="B333" s="206"/>
      <c r="C333" s="265"/>
      <c r="D333" s="245"/>
      <c r="E333" s="246"/>
      <c r="F333" s="245"/>
      <c r="G333" s="246"/>
      <c r="H333" s="208"/>
      <c r="I333" s="245"/>
      <c r="J333" s="213" t="str">
        <f>IF($C333="","",INDEX(POA_GC_2025!$O:$O,MATCH($C333,POA_GC_2025!$A:$A,0)))</f>
        <v/>
      </c>
      <c r="K333" s="214" t="str">
        <f>IF($C333="","",INDEX(POA_GC_2025!$V:$V,MATCH($C333,POA_GC_2025!A:A,0)))</f>
        <v/>
      </c>
      <c r="L333" s="214" t="str">
        <f>IF($C333="","",INDEX(POA_GC_2025!W:W,MATCH($C333,POA_GC_2025!$A:$A,0)))</f>
        <v/>
      </c>
      <c r="M333" s="215" t="str">
        <f>IF($C333="","",INDEX(POA_GC_2025!C:C,MATCH($C333,POA_GC_2025!$A:$A,0)))</f>
        <v/>
      </c>
      <c r="N333" s="215" t="str">
        <f>IF($C333="","",INDEX(POA_GC_2025!$D:$D,MATCH($C333,POA_GC_2025!$A:$A,0)))</f>
        <v/>
      </c>
      <c r="O333" s="215" t="str">
        <f>IF($C333="","",INDEX(POA_GC_2025!$E:$E,MATCH($C333,POA_GC_2025!$A:$A,0)))</f>
        <v/>
      </c>
      <c r="P333" s="215" t="str">
        <f>IF($C333="","",INDEX(POA_GC_2025!$F:$F,MATCH($C333,POA_GC_2025!$A:$A,0)))</f>
        <v/>
      </c>
      <c r="Q333" s="215" t="str">
        <f>IF($C333="","",INDEX(POA_GC_2025!$G:$G,MATCH($C333,POA_GC_2025!$A:$A,0)))</f>
        <v/>
      </c>
      <c r="R333" s="215" t="str">
        <f t="shared" si="25"/>
        <v/>
      </c>
      <c r="S333" s="215" t="str">
        <f>IF($C333="","",INDEX(POA_GC_2025!$H:$H,MATCH($C333,POA_GC_2025!$A:$A,0)))</f>
        <v/>
      </c>
      <c r="T333" s="215" t="str">
        <f>IF($C333="","",INDEX(POA_GC_2025!$I:$I,MATCH($C333,POA_GC_2025!$A:$A,0)))</f>
        <v/>
      </c>
      <c r="U333" s="215" t="str">
        <f>IF($C333="","",INDEX(POA_GC_2025!$J:$J,MATCH($C333,POA_GC_2025!$A:$A,0)))</f>
        <v/>
      </c>
      <c r="V333" s="215" t="str">
        <f>IF($C333="","",INDEX(POA_GC_2025!$K:$K,MATCH($C333,POA_GC_2025!$A:$A,0)))</f>
        <v/>
      </c>
      <c r="W333" s="215" t="str">
        <f>IF($C333="","",INDEX(POA_GC_2025!$L:$L,MATCH($C333,POA_GC_2025!$A:$A,0)))</f>
        <v/>
      </c>
      <c r="X333" s="223" t="str">
        <f>IF($C333="","",INDEX(POA_GC_2025!$AA:$AA,MATCH($C333,POA_GC_2025!$A:$A,0)))</f>
        <v/>
      </c>
      <c r="Y333" s="223" t="str">
        <f>IF($C333="","",INDEX(POA_GC_2025!$BD:$BD,MATCH($C333,POA_GC_2025!$A:$A,0)))</f>
        <v/>
      </c>
      <c r="Z333" s="226"/>
      <c r="AA333" s="226"/>
      <c r="AB333" s="227">
        <f t="shared" si="23"/>
        <v>0</v>
      </c>
      <c r="AC333" s="226"/>
      <c r="AD333" s="226"/>
      <c r="AE333" s="226"/>
      <c r="AF333" s="226"/>
      <c r="AG333" s="232" t="str">
        <f>IF($C333="","",INDEX(POA_GC_2025!$FF:$FF,MATCH($C333,POA_GC_2025!$A:$A,0)))</f>
        <v/>
      </c>
      <c r="AH333" s="213" t="str">
        <f>IF($C333="","",INDEX(POA_GC_2025!$Q:$Q,MATCH($C333,POA_GC_2025!$A:$A,0)))</f>
        <v/>
      </c>
      <c r="AI333" s="216"/>
      <c r="AJ333" s="213" t="str">
        <f>IF($C333="","",INDEX(POA_GC_2025!$B:$B,MATCH($C333,POA_GC_2025!$A:$A,0)))</f>
        <v/>
      </c>
      <c r="AK333" s="263"/>
      <c r="AL333" s="263"/>
      <c r="AM333" s="233">
        <f t="shared" si="24"/>
        <v>0</v>
      </c>
      <c r="AN333" s="263"/>
      <c r="AO333" s="263"/>
    </row>
    <row r="334" spans="1:41" s="39" customFormat="1" ht="12.95" customHeight="1">
      <c r="A334" s="206">
        <v>339</v>
      </c>
      <c r="B334" s="206"/>
      <c r="C334" s="265"/>
      <c r="D334" s="245"/>
      <c r="E334" s="246"/>
      <c r="F334" s="245"/>
      <c r="G334" s="246"/>
      <c r="H334" s="208"/>
      <c r="I334" s="245"/>
      <c r="J334" s="213" t="str">
        <f>IF($C334="","",INDEX(POA_GC_2025!$O:$O,MATCH($C334,POA_GC_2025!$A:$A,0)))</f>
        <v/>
      </c>
      <c r="K334" s="214" t="str">
        <f>IF($C334="","",INDEX(POA_GC_2025!$V:$V,MATCH($C334,POA_GC_2025!A:A,0)))</f>
        <v/>
      </c>
      <c r="L334" s="214" t="str">
        <f>IF($C334="","",INDEX(POA_GC_2025!W:W,MATCH($C334,POA_GC_2025!$A:$A,0)))</f>
        <v/>
      </c>
      <c r="M334" s="215" t="str">
        <f>IF($C334="","",INDEX(POA_GC_2025!C:C,MATCH($C334,POA_GC_2025!$A:$A,0)))</f>
        <v/>
      </c>
      <c r="N334" s="215" t="str">
        <f>IF($C334="","",INDEX(POA_GC_2025!$D:$D,MATCH($C334,POA_GC_2025!$A:$A,0)))</f>
        <v/>
      </c>
      <c r="O334" s="215" t="str">
        <f>IF($C334="","",INDEX(POA_GC_2025!$E:$E,MATCH($C334,POA_GC_2025!$A:$A,0)))</f>
        <v/>
      </c>
      <c r="P334" s="215" t="str">
        <f>IF($C334="","",INDEX(POA_GC_2025!$F:$F,MATCH($C334,POA_GC_2025!$A:$A,0)))</f>
        <v/>
      </c>
      <c r="Q334" s="215" t="str">
        <f>IF($C334="","",INDEX(POA_GC_2025!$G:$G,MATCH($C334,POA_GC_2025!$A:$A,0)))</f>
        <v/>
      </c>
      <c r="R334" s="215" t="str">
        <f t="shared" si="25"/>
        <v/>
      </c>
      <c r="S334" s="215" t="str">
        <f>IF($C334="","",INDEX(POA_GC_2025!$H:$H,MATCH($C334,POA_GC_2025!$A:$A,0)))</f>
        <v/>
      </c>
      <c r="T334" s="215" t="str">
        <f>IF($C334="","",INDEX(POA_GC_2025!$I:$I,MATCH($C334,POA_GC_2025!$A:$A,0)))</f>
        <v/>
      </c>
      <c r="U334" s="215" t="str">
        <f>IF($C334="","",INDEX(POA_GC_2025!$J:$J,MATCH($C334,POA_GC_2025!$A:$A,0)))</f>
        <v/>
      </c>
      <c r="V334" s="215" t="str">
        <f>IF($C334="","",INDEX(POA_GC_2025!$K:$K,MATCH($C334,POA_GC_2025!$A:$A,0)))</f>
        <v/>
      </c>
      <c r="W334" s="215" t="str">
        <f>IF($C334="","",INDEX(POA_GC_2025!$L:$L,MATCH($C334,POA_GC_2025!$A:$A,0)))</f>
        <v/>
      </c>
      <c r="X334" s="223" t="str">
        <f>IF($C334="","",INDEX(POA_GC_2025!$AA:$AA,MATCH($C334,POA_GC_2025!$A:$A,0)))</f>
        <v/>
      </c>
      <c r="Y334" s="223" t="str">
        <f>IF($C334="","",INDEX(POA_GC_2025!$BD:$BD,MATCH($C334,POA_GC_2025!$A:$A,0)))</f>
        <v/>
      </c>
      <c r="Z334" s="226"/>
      <c r="AA334" s="226"/>
      <c r="AB334" s="227">
        <f t="shared" si="23"/>
        <v>0</v>
      </c>
      <c r="AC334" s="226"/>
      <c r="AD334" s="226"/>
      <c r="AE334" s="226"/>
      <c r="AF334" s="226"/>
      <c r="AG334" s="232" t="str">
        <f>IF($C334="","",INDEX(POA_GC_2025!$FF:$FF,MATCH($C334,POA_GC_2025!$A:$A,0)))</f>
        <v/>
      </c>
      <c r="AH334" s="213" t="str">
        <f>IF($C334="","",INDEX(POA_GC_2025!$Q:$Q,MATCH($C334,POA_GC_2025!$A:$A,0)))</f>
        <v/>
      </c>
      <c r="AI334" s="216"/>
      <c r="AJ334" s="213" t="str">
        <f>IF($C334="","",INDEX(POA_GC_2025!$B:$B,MATCH($C334,POA_GC_2025!$A:$A,0)))</f>
        <v/>
      </c>
      <c r="AK334" s="263"/>
      <c r="AL334" s="263"/>
      <c r="AM334" s="233">
        <f t="shared" si="24"/>
        <v>0</v>
      </c>
      <c r="AN334" s="263"/>
      <c r="AO334" s="263"/>
    </row>
    <row r="335" spans="1:41" s="39" customFormat="1" ht="12.95" customHeight="1">
      <c r="A335" s="206">
        <v>340</v>
      </c>
      <c r="B335" s="206"/>
      <c r="C335" s="265"/>
      <c r="D335" s="245"/>
      <c r="E335" s="246"/>
      <c r="F335" s="245"/>
      <c r="G335" s="246"/>
      <c r="H335" s="208"/>
      <c r="I335" s="245"/>
      <c r="J335" s="213" t="str">
        <f>IF($C335="","",INDEX(POA_GC_2025!$O:$O,MATCH($C335,POA_GC_2025!$A:$A,0)))</f>
        <v/>
      </c>
      <c r="K335" s="214" t="str">
        <f>IF($C335="","",INDEX(POA_GC_2025!$V:$V,MATCH($C335,POA_GC_2025!A:A,0)))</f>
        <v/>
      </c>
      <c r="L335" s="214" t="str">
        <f>IF($C335="","",INDEX(POA_GC_2025!W:W,MATCH($C335,POA_GC_2025!$A:$A,0)))</f>
        <v/>
      </c>
      <c r="M335" s="215" t="str">
        <f>IF($C335="","",INDEX(POA_GC_2025!C:C,MATCH($C335,POA_GC_2025!$A:$A,0)))</f>
        <v/>
      </c>
      <c r="N335" s="215" t="str">
        <f>IF($C335="","",INDEX(POA_GC_2025!$D:$D,MATCH($C335,POA_GC_2025!$A:$A,0)))</f>
        <v/>
      </c>
      <c r="O335" s="215" t="str">
        <f>IF($C335="","",INDEX(POA_GC_2025!$E:$E,MATCH($C335,POA_GC_2025!$A:$A,0)))</f>
        <v/>
      </c>
      <c r="P335" s="215" t="str">
        <f>IF($C335="","",INDEX(POA_GC_2025!$F:$F,MATCH($C335,POA_GC_2025!$A:$A,0)))</f>
        <v/>
      </c>
      <c r="Q335" s="215" t="str">
        <f>IF($C335="","",INDEX(POA_GC_2025!$G:$G,MATCH($C335,POA_GC_2025!$A:$A,0)))</f>
        <v/>
      </c>
      <c r="R335" s="215" t="str">
        <f t="shared" si="25"/>
        <v/>
      </c>
      <c r="S335" s="215" t="str">
        <f>IF($C335="","",INDEX(POA_GC_2025!$H:$H,MATCH($C335,POA_GC_2025!$A:$A,0)))</f>
        <v/>
      </c>
      <c r="T335" s="215" t="str">
        <f>IF($C335="","",INDEX(POA_GC_2025!$I:$I,MATCH($C335,POA_GC_2025!$A:$A,0)))</f>
        <v/>
      </c>
      <c r="U335" s="215" t="str">
        <f>IF($C335="","",INDEX(POA_GC_2025!$J:$J,MATCH($C335,POA_GC_2025!$A:$A,0)))</f>
        <v/>
      </c>
      <c r="V335" s="215" t="str">
        <f>IF($C335="","",INDEX(POA_GC_2025!$K:$K,MATCH($C335,POA_GC_2025!$A:$A,0)))</f>
        <v/>
      </c>
      <c r="W335" s="215" t="str">
        <f>IF($C335="","",INDEX(POA_GC_2025!$L:$L,MATCH($C335,POA_GC_2025!$A:$A,0)))</f>
        <v/>
      </c>
      <c r="X335" s="223" t="str">
        <f>IF($C335="","",INDEX(POA_GC_2025!$AA:$AA,MATCH($C335,POA_GC_2025!$A:$A,0)))</f>
        <v/>
      </c>
      <c r="Y335" s="223" t="str">
        <f>IF($C335="","",INDEX(POA_GC_2025!$BD:$BD,MATCH($C335,POA_GC_2025!$A:$A,0)))</f>
        <v/>
      </c>
      <c r="Z335" s="226"/>
      <c r="AA335" s="226"/>
      <c r="AB335" s="227">
        <f t="shared" si="23"/>
        <v>0</v>
      </c>
      <c r="AC335" s="226"/>
      <c r="AD335" s="226"/>
      <c r="AE335" s="226"/>
      <c r="AF335" s="226"/>
      <c r="AG335" s="232" t="str">
        <f>IF($C335="","",INDEX(POA_GC_2025!$FF:$FF,MATCH($C335,POA_GC_2025!$A:$A,0)))</f>
        <v/>
      </c>
      <c r="AH335" s="213" t="str">
        <f>IF($C335="","",INDEX(POA_GC_2025!$Q:$Q,MATCH($C335,POA_GC_2025!$A:$A,0)))</f>
        <v/>
      </c>
      <c r="AI335" s="216"/>
      <c r="AJ335" s="213" t="str">
        <f>IF($C335="","",INDEX(POA_GC_2025!$B:$B,MATCH($C335,POA_GC_2025!$A:$A,0)))</f>
        <v/>
      </c>
      <c r="AK335" s="263"/>
      <c r="AL335" s="263"/>
      <c r="AM335" s="233">
        <f t="shared" si="24"/>
        <v>0</v>
      </c>
      <c r="AN335" s="263"/>
      <c r="AO335" s="263"/>
    </row>
    <row r="336" spans="1:41" s="39" customFormat="1" ht="12.95" customHeight="1">
      <c r="A336" s="206">
        <v>341</v>
      </c>
      <c r="B336" s="206"/>
      <c r="C336" s="265"/>
      <c r="D336" s="245"/>
      <c r="E336" s="246"/>
      <c r="F336" s="245"/>
      <c r="G336" s="246"/>
      <c r="H336" s="208"/>
      <c r="I336" s="245"/>
      <c r="J336" s="213" t="str">
        <f>IF($C336="","",INDEX(POA_GC_2025!$O:$O,MATCH($C336,POA_GC_2025!$A:$A,0)))</f>
        <v/>
      </c>
      <c r="K336" s="214" t="str">
        <f>IF($C336="","",INDEX(POA_GC_2025!$V:$V,MATCH($C336,POA_GC_2025!A:A,0)))</f>
        <v/>
      </c>
      <c r="L336" s="214" t="str">
        <f>IF($C336="","",INDEX(POA_GC_2025!W:W,MATCH($C336,POA_GC_2025!$A:$A,0)))</f>
        <v/>
      </c>
      <c r="M336" s="215" t="str">
        <f>IF($C336="","",INDEX(POA_GC_2025!C:C,MATCH($C336,POA_GC_2025!$A:$A,0)))</f>
        <v/>
      </c>
      <c r="N336" s="215" t="str">
        <f>IF($C336="","",INDEX(POA_GC_2025!$D:$D,MATCH($C336,POA_GC_2025!$A:$A,0)))</f>
        <v/>
      </c>
      <c r="O336" s="215" t="str">
        <f>IF($C336="","",INDEX(POA_GC_2025!$E:$E,MATCH($C336,POA_GC_2025!$A:$A,0)))</f>
        <v/>
      </c>
      <c r="P336" s="215" t="str">
        <f>IF($C336="","",INDEX(POA_GC_2025!$F:$F,MATCH($C336,POA_GC_2025!$A:$A,0)))</f>
        <v/>
      </c>
      <c r="Q336" s="215" t="str">
        <f>IF($C336="","",INDEX(POA_GC_2025!$G:$G,MATCH($C336,POA_GC_2025!$A:$A,0)))</f>
        <v/>
      </c>
      <c r="R336" s="215" t="str">
        <f t="shared" si="25"/>
        <v/>
      </c>
      <c r="S336" s="215" t="str">
        <f>IF($C336="","",INDEX(POA_GC_2025!$H:$H,MATCH($C336,POA_GC_2025!$A:$A,0)))</f>
        <v/>
      </c>
      <c r="T336" s="215" t="str">
        <f>IF($C336="","",INDEX(POA_GC_2025!$I:$I,MATCH($C336,POA_GC_2025!$A:$A,0)))</f>
        <v/>
      </c>
      <c r="U336" s="215" t="str">
        <f>IF($C336="","",INDEX(POA_GC_2025!$J:$J,MATCH($C336,POA_GC_2025!$A:$A,0)))</f>
        <v/>
      </c>
      <c r="V336" s="215" t="str">
        <f>IF($C336="","",INDEX(POA_GC_2025!$K:$K,MATCH($C336,POA_GC_2025!$A:$A,0)))</f>
        <v/>
      </c>
      <c r="W336" s="215" t="str">
        <f>IF($C336="","",INDEX(POA_GC_2025!$L:$L,MATCH($C336,POA_GC_2025!$A:$A,0)))</f>
        <v/>
      </c>
      <c r="X336" s="223" t="str">
        <f>IF($C336="","",INDEX(POA_GC_2025!$AA:$AA,MATCH($C336,POA_GC_2025!$A:$A,0)))</f>
        <v/>
      </c>
      <c r="Y336" s="223" t="str">
        <f>IF($C336="","",INDEX(POA_GC_2025!$BD:$BD,MATCH($C336,POA_GC_2025!$A:$A,0)))</f>
        <v/>
      </c>
      <c r="Z336" s="226"/>
      <c r="AA336" s="226"/>
      <c r="AB336" s="227">
        <f t="shared" si="23"/>
        <v>0</v>
      </c>
      <c r="AC336" s="226"/>
      <c r="AD336" s="226"/>
      <c r="AE336" s="226"/>
      <c r="AF336" s="226"/>
      <c r="AG336" s="232" t="str">
        <f>IF($C336="","",INDEX(POA_GC_2025!$FF:$FF,MATCH($C336,POA_GC_2025!$A:$A,0)))</f>
        <v/>
      </c>
      <c r="AH336" s="213" t="str">
        <f>IF($C336="","",INDEX(POA_GC_2025!$Q:$Q,MATCH($C336,POA_GC_2025!$A:$A,0)))</f>
        <v/>
      </c>
      <c r="AI336" s="216"/>
      <c r="AJ336" s="213" t="str">
        <f>IF($C336="","",INDEX(POA_GC_2025!$B:$B,MATCH($C336,POA_GC_2025!$A:$A,0)))</f>
        <v/>
      </c>
      <c r="AK336" s="263"/>
      <c r="AL336" s="263"/>
      <c r="AM336" s="233">
        <f t="shared" si="24"/>
        <v>0</v>
      </c>
      <c r="AN336" s="263"/>
      <c r="AO336" s="263"/>
    </row>
    <row r="337" spans="1:41" s="39" customFormat="1" ht="12.95" customHeight="1">
      <c r="A337" s="206">
        <v>342</v>
      </c>
      <c r="B337" s="206"/>
      <c r="C337" s="265"/>
      <c r="D337" s="245"/>
      <c r="E337" s="246"/>
      <c r="F337" s="245"/>
      <c r="G337" s="246"/>
      <c r="H337" s="208"/>
      <c r="I337" s="245"/>
      <c r="J337" s="213" t="str">
        <f>IF($C337="","",INDEX(POA_GC_2025!$O:$O,MATCH($C337,POA_GC_2025!$A:$A,0)))</f>
        <v/>
      </c>
      <c r="K337" s="214" t="str">
        <f>IF($C337="","",INDEX(POA_GC_2025!$V:$V,MATCH($C337,POA_GC_2025!A:A,0)))</f>
        <v/>
      </c>
      <c r="L337" s="214" t="str">
        <f>IF($C337="","",INDEX(POA_GC_2025!W:W,MATCH($C337,POA_GC_2025!$A:$A,0)))</f>
        <v/>
      </c>
      <c r="M337" s="215" t="str">
        <f>IF($C337="","",INDEX(POA_GC_2025!C:C,MATCH($C337,POA_GC_2025!$A:$A,0)))</f>
        <v/>
      </c>
      <c r="N337" s="215" t="str">
        <f>IF($C337="","",INDEX(POA_GC_2025!$D:$D,MATCH($C337,POA_GC_2025!$A:$A,0)))</f>
        <v/>
      </c>
      <c r="O337" s="215" t="str">
        <f>IF($C337="","",INDEX(POA_GC_2025!$E:$E,MATCH($C337,POA_GC_2025!$A:$A,0)))</f>
        <v/>
      </c>
      <c r="P337" s="215" t="str">
        <f>IF($C337="","",INDEX(POA_GC_2025!$F:$F,MATCH($C337,POA_GC_2025!$A:$A,0)))</f>
        <v/>
      </c>
      <c r="Q337" s="215" t="str">
        <f>IF($C337="","",INDEX(POA_GC_2025!$G:$G,MATCH($C337,POA_GC_2025!$A:$A,0)))</f>
        <v/>
      </c>
      <c r="R337" s="215" t="str">
        <f t="shared" si="25"/>
        <v/>
      </c>
      <c r="S337" s="215" t="str">
        <f>IF($C337="","",INDEX(POA_GC_2025!$H:$H,MATCH($C337,POA_GC_2025!$A:$A,0)))</f>
        <v/>
      </c>
      <c r="T337" s="215" t="str">
        <f>IF($C337="","",INDEX(POA_GC_2025!$I:$I,MATCH($C337,POA_GC_2025!$A:$A,0)))</f>
        <v/>
      </c>
      <c r="U337" s="215" t="str">
        <f>IF($C337="","",INDEX(POA_GC_2025!$J:$J,MATCH($C337,POA_GC_2025!$A:$A,0)))</f>
        <v/>
      </c>
      <c r="V337" s="215" t="str">
        <f>IF($C337="","",INDEX(POA_GC_2025!$K:$K,MATCH($C337,POA_GC_2025!$A:$A,0)))</f>
        <v/>
      </c>
      <c r="W337" s="215" t="str">
        <f>IF($C337="","",INDEX(POA_GC_2025!$L:$L,MATCH($C337,POA_GC_2025!$A:$A,0)))</f>
        <v/>
      </c>
      <c r="X337" s="223" t="str">
        <f>IF($C337="","",INDEX(POA_GC_2025!$AA:$AA,MATCH($C337,POA_GC_2025!$A:$A,0)))</f>
        <v/>
      </c>
      <c r="Y337" s="223" t="str">
        <f>IF($C337="","",INDEX(POA_GC_2025!$BD:$BD,MATCH($C337,POA_GC_2025!$A:$A,0)))</f>
        <v/>
      </c>
      <c r="Z337" s="226"/>
      <c r="AA337" s="226"/>
      <c r="AB337" s="227">
        <f t="shared" si="23"/>
        <v>0</v>
      </c>
      <c r="AC337" s="226"/>
      <c r="AD337" s="226"/>
      <c r="AE337" s="226"/>
      <c r="AF337" s="226"/>
      <c r="AG337" s="232" t="str">
        <f>IF($C337="","",INDEX(POA_GC_2025!$FF:$FF,MATCH($C337,POA_GC_2025!$A:$A,0)))</f>
        <v/>
      </c>
      <c r="AH337" s="213" t="str">
        <f>IF($C337="","",INDEX(POA_GC_2025!$Q:$Q,MATCH($C337,POA_GC_2025!$A:$A,0)))</f>
        <v/>
      </c>
      <c r="AI337" s="216"/>
      <c r="AJ337" s="213" t="str">
        <f>IF($C337="","",INDEX(POA_GC_2025!$B:$B,MATCH($C337,POA_GC_2025!$A:$A,0)))</f>
        <v/>
      </c>
      <c r="AK337" s="263"/>
      <c r="AL337" s="263"/>
      <c r="AM337" s="233">
        <f t="shared" si="24"/>
        <v>0</v>
      </c>
      <c r="AN337" s="263"/>
      <c r="AO337" s="263"/>
    </row>
    <row r="338" spans="1:41" s="39" customFormat="1" ht="12.95" customHeight="1">
      <c r="A338" s="206">
        <v>343</v>
      </c>
      <c r="B338" s="206"/>
      <c r="C338" s="265"/>
      <c r="D338" s="245"/>
      <c r="E338" s="246"/>
      <c r="F338" s="245"/>
      <c r="G338" s="246"/>
      <c r="H338" s="208"/>
      <c r="I338" s="245"/>
      <c r="J338" s="213" t="str">
        <f>IF($C338="","",INDEX(POA_GC_2025!$O:$O,MATCH($C338,POA_GC_2025!$A:$A,0)))</f>
        <v/>
      </c>
      <c r="K338" s="214" t="str">
        <f>IF($C338="","",INDEX(POA_GC_2025!$V:$V,MATCH($C338,POA_GC_2025!A:A,0)))</f>
        <v/>
      </c>
      <c r="L338" s="214" t="str">
        <f>IF($C338="","",INDEX(POA_GC_2025!W:W,MATCH($C338,POA_GC_2025!$A:$A,0)))</f>
        <v/>
      </c>
      <c r="M338" s="215" t="str">
        <f>IF($C338="","",INDEX(POA_GC_2025!C:C,MATCH($C338,POA_GC_2025!$A:$A,0)))</f>
        <v/>
      </c>
      <c r="N338" s="215" t="str">
        <f>IF($C338="","",INDEX(POA_GC_2025!$D:$D,MATCH($C338,POA_GC_2025!$A:$A,0)))</f>
        <v/>
      </c>
      <c r="O338" s="215" t="str">
        <f>IF($C338="","",INDEX(POA_GC_2025!$E:$E,MATCH($C338,POA_GC_2025!$A:$A,0)))</f>
        <v/>
      </c>
      <c r="P338" s="215" t="str">
        <f>IF($C338="","",INDEX(POA_GC_2025!$F:$F,MATCH($C338,POA_GC_2025!$A:$A,0)))</f>
        <v/>
      </c>
      <c r="Q338" s="215" t="str">
        <f>IF($C338="","",INDEX(POA_GC_2025!$G:$G,MATCH($C338,POA_GC_2025!$A:$A,0)))</f>
        <v/>
      </c>
      <c r="R338" s="215" t="str">
        <f t="shared" si="25"/>
        <v/>
      </c>
      <c r="S338" s="215" t="str">
        <f>IF($C338="","",INDEX(POA_GC_2025!$H:$H,MATCH($C338,POA_GC_2025!$A:$A,0)))</f>
        <v/>
      </c>
      <c r="T338" s="215" t="str">
        <f>IF($C338="","",INDEX(POA_GC_2025!$I:$I,MATCH($C338,POA_GC_2025!$A:$A,0)))</f>
        <v/>
      </c>
      <c r="U338" s="215" t="str">
        <f>IF($C338="","",INDEX(POA_GC_2025!$J:$J,MATCH($C338,POA_GC_2025!$A:$A,0)))</f>
        <v/>
      </c>
      <c r="V338" s="215" t="str">
        <f>IF($C338="","",INDEX(POA_GC_2025!$K:$K,MATCH($C338,POA_GC_2025!$A:$A,0)))</f>
        <v/>
      </c>
      <c r="W338" s="215" t="str">
        <f>IF($C338="","",INDEX(POA_GC_2025!$L:$L,MATCH($C338,POA_GC_2025!$A:$A,0)))</f>
        <v/>
      </c>
      <c r="X338" s="223" t="str">
        <f>IF($C338="","",INDEX(POA_GC_2025!$AA:$AA,MATCH($C338,POA_GC_2025!$A:$A,0)))</f>
        <v/>
      </c>
      <c r="Y338" s="223" t="str">
        <f>IF($C338="","",INDEX(POA_GC_2025!$BD:$BD,MATCH($C338,POA_GC_2025!$A:$A,0)))</f>
        <v/>
      </c>
      <c r="Z338" s="226"/>
      <c r="AA338" s="226"/>
      <c r="AB338" s="227">
        <f t="shared" si="23"/>
        <v>0</v>
      </c>
      <c r="AC338" s="226"/>
      <c r="AD338" s="226"/>
      <c r="AE338" s="226"/>
      <c r="AF338" s="226"/>
      <c r="AG338" s="232" t="str">
        <f>IF($C338="","",INDEX(POA_GC_2025!$FF:$FF,MATCH($C338,POA_GC_2025!$A:$A,0)))</f>
        <v/>
      </c>
      <c r="AH338" s="213" t="str">
        <f>IF($C338="","",INDEX(POA_GC_2025!$Q:$Q,MATCH($C338,POA_GC_2025!$A:$A,0)))</f>
        <v/>
      </c>
      <c r="AI338" s="216"/>
      <c r="AJ338" s="213" t="str">
        <f>IF($C338="","",INDEX(POA_GC_2025!$B:$B,MATCH($C338,POA_GC_2025!$A:$A,0)))</f>
        <v/>
      </c>
      <c r="AK338" s="263"/>
      <c r="AL338" s="263"/>
      <c r="AM338" s="233">
        <f t="shared" si="24"/>
        <v>0</v>
      </c>
      <c r="AN338" s="263"/>
      <c r="AO338" s="263"/>
    </row>
    <row r="339" spans="1:41" s="39" customFormat="1" ht="12.95" customHeight="1">
      <c r="A339" s="206">
        <v>344</v>
      </c>
      <c r="B339" s="206"/>
      <c r="C339" s="265"/>
      <c r="D339" s="245"/>
      <c r="E339" s="246"/>
      <c r="F339" s="245"/>
      <c r="G339" s="246"/>
      <c r="H339" s="208"/>
      <c r="I339" s="245"/>
      <c r="J339" s="213" t="str">
        <f>IF($C339="","",INDEX(POA_GC_2025!$O:$O,MATCH($C339,POA_GC_2025!$A:$A,0)))</f>
        <v/>
      </c>
      <c r="K339" s="214" t="str">
        <f>IF($C339="","",INDEX(POA_GC_2025!$V:$V,MATCH($C339,POA_GC_2025!A:A,0)))</f>
        <v/>
      </c>
      <c r="L339" s="214" t="str">
        <f>IF($C339="","",INDEX(POA_GC_2025!W:W,MATCH($C339,POA_GC_2025!$A:$A,0)))</f>
        <v/>
      </c>
      <c r="M339" s="215" t="str">
        <f>IF($C339="","",INDEX(POA_GC_2025!C:C,MATCH($C339,POA_GC_2025!$A:$A,0)))</f>
        <v/>
      </c>
      <c r="N339" s="215" t="str">
        <f>IF($C339="","",INDEX(POA_GC_2025!$D:$D,MATCH($C339,POA_GC_2025!$A:$A,0)))</f>
        <v/>
      </c>
      <c r="O339" s="215" t="str">
        <f>IF($C339="","",INDEX(POA_GC_2025!$E:$E,MATCH($C339,POA_GC_2025!$A:$A,0)))</f>
        <v/>
      </c>
      <c r="P339" s="215" t="str">
        <f>IF($C339="","",INDEX(POA_GC_2025!$F:$F,MATCH($C339,POA_GC_2025!$A:$A,0)))</f>
        <v/>
      </c>
      <c r="Q339" s="215" t="str">
        <f>IF($C339="","",INDEX(POA_GC_2025!$G:$G,MATCH($C339,POA_GC_2025!$A:$A,0)))</f>
        <v/>
      </c>
      <c r="R339" s="215" t="str">
        <f t="shared" si="25"/>
        <v/>
      </c>
      <c r="S339" s="215" t="str">
        <f>IF($C339="","",INDEX(POA_GC_2025!$H:$H,MATCH($C339,POA_GC_2025!$A:$A,0)))</f>
        <v/>
      </c>
      <c r="T339" s="215" t="str">
        <f>IF($C339="","",INDEX(POA_GC_2025!$I:$I,MATCH($C339,POA_GC_2025!$A:$A,0)))</f>
        <v/>
      </c>
      <c r="U339" s="215" t="str">
        <f>IF($C339="","",INDEX(POA_GC_2025!$J:$J,MATCH($C339,POA_GC_2025!$A:$A,0)))</f>
        <v/>
      </c>
      <c r="V339" s="215" t="str">
        <f>IF($C339="","",INDEX(POA_GC_2025!$K:$K,MATCH($C339,POA_GC_2025!$A:$A,0)))</f>
        <v/>
      </c>
      <c r="W339" s="215" t="str">
        <f>IF($C339="","",INDEX(POA_GC_2025!$L:$L,MATCH($C339,POA_GC_2025!$A:$A,0)))</f>
        <v/>
      </c>
      <c r="X339" s="223" t="str">
        <f>IF($C339="","",INDEX(POA_GC_2025!$AA:$AA,MATCH($C339,POA_GC_2025!$A:$A,0)))</f>
        <v/>
      </c>
      <c r="Y339" s="223" t="str">
        <f>IF($C339="","",INDEX(POA_GC_2025!$BD:$BD,MATCH($C339,POA_GC_2025!$A:$A,0)))</f>
        <v/>
      </c>
      <c r="Z339" s="226"/>
      <c r="AA339" s="226"/>
      <c r="AB339" s="227">
        <f t="shared" si="23"/>
        <v>0</v>
      </c>
      <c r="AC339" s="226"/>
      <c r="AD339" s="226"/>
      <c r="AE339" s="226"/>
      <c r="AF339" s="226"/>
      <c r="AG339" s="232" t="str">
        <f>IF($C339="","",INDEX(POA_GC_2025!$FF:$FF,MATCH($C339,POA_GC_2025!$A:$A,0)))</f>
        <v/>
      </c>
      <c r="AH339" s="213" t="str">
        <f>IF($C339="","",INDEX(POA_GC_2025!$Q:$Q,MATCH($C339,POA_GC_2025!$A:$A,0)))</f>
        <v/>
      </c>
      <c r="AI339" s="216"/>
      <c r="AJ339" s="213" t="str">
        <f>IF($C339="","",INDEX(POA_GC_2025!$B:$B,MATCH($C339,POA_GC_2025!$A:$A,0)))</f>
        <v/>
      </c>
      <c r="AK339" s="263"/>
      <c r="AL339" s="263"/>
      <c r="AM339" s="233">
        <f t="shared" si="24"/>
        <v>0</v>
      </c>
      <c r="AN339" s="263"/>
      <c r="AO339" s="263"/>
    </row>
    <row r="340" spans="1:41" s="39" customFormat="1" ht="12.95" customHeight="1">
      <c r="A340" s="206">
        <v>345</v>
      </c>
      <c r="B340" s="206"/>
      <c r="C340" s="265"/>
      <c r="D340" s="245"/>
      <c r="E340" s="246"/>
      <c r="F340" s="245"/>
      <c r="G340" s="246"/>
      <c r="H340" s="208"/>
      <c r="I340" s="245"/>
      <c r="J340" s="213" t="str">
        <f>IF($C340="","",INDEX(POA_GC_2025!$O:$O,MATCH($C340,POA_GC_2025!$A:$A,0)))</f>
        <v/>
      </c>
      <c r="K340" s="214" t="str">
        <f>IF($C340="","",INDEX(POA_GC_2025!$V:$V,MATCH($C340,POA_GC_2025!A:A,0)))</f>
        <v/>
      </c>
      <c r="L340" s="214" t="str">
        <f>IF($C340="","",INDEX(POA_GC_2025!W:W,MATCH($C340,POA_GC_2025!$A:$A,0)))</f>
        <v/>
      </c>
      <c r="M340" s="215" t="str">
        <f>IF($C340="","",INDEX(POA_GC_2025!C:C,MATCH($C340,POA_GC_2025!$A:$A,0)))</f>
        <v/>
      </c>
      <c r="N340" s="215" t="str">
        <f>IF($C340="","",INDEX(POA_GC_2025!$D:$D,MATCH($C340,POA_GC_2025!$A:$A,0)))</f>
        <v/>
      </c>
      <c r="O340" s="215" t="str">
        <f>IF($C340="","",INDEX(POA_GC_2025!$E:$E,MATCH($C340,POA_GC_2025!$A:$A,0)))</f>
        <v/>
      </c>
      <c r="P340" s="215" t="str">
        <f>IF($C340="","",INDEX(POA_GC_2025!$F:$F,MATCH($C340,POA_GC_2025!$A:$A,0)))</f>
        <v/>
      </c>
      <c r="Q340" s="215" t="str">
        <f>IF($C340="","",INDEX(POA_GC_2025!$G:$G,MATCH($C340,POA_GC_2025!$A:$A,0)))</f>
        <v/>
      </c>
      <c r="R340" s="215" t="str">
        <f t="shared" si="25"/>
        <v/>
      </c>
      <c r="S340" s="215" t="str">
        <f>IF($C340="","",INDEX(POA_GC_2025!$H:$H,MATCH($C340,POA_GC_2025!$A:$A,0)))</f>
        <v/>
      </c>
      <c r="T340" s="215" t="str">
        <f>IF($C340="","",INDEX(POA_GC_2025!$I:$I,MATCH($C340,POA_GC_2025!$A:$A,0)))</f>
        <v/>
      </c>
      <c r="U340" s="215" t="str">
        <f>IF($C340="","",INDEX(POA_GC_2025!$J:$J,MATCH($C340,POA_GC_2025!$A:$A,0)))</f>
        <v/>
      </c>
      <c r="V340" s="215" t="str">
        <f>IF($C340="","",INDEX(POA_GC_2025!$K:$K,MATCH($C340,POA_GC_2025!$A:$A,0)))</f>
        <v/>
      </c>
      <c r="W340" s="215" t="str">
        <f>IF($C340="","",INDEX(POA_GC_2025!$L:$L,MATCH($C340,POA_GC_2025!$A:$A,0)))</f>
        <v/>
      </c>
      <c r="X340" s="223" t="str">
        <f>IF($C340="","",INDEX(POA_GC_2025!$AA:$AA,MATCH($C340,POA_GC_2025!$A:$A,0)))</f>
        <v/>
      </c>
      <c r="Y340" s="223" t="str">
        <f>IF($C340="","",INDEX(POA_GC_2025!$BD:$BD,MATCH($C340,POA_GC_2025!$A:$A,0)))</f>
        <v/>
      </c>
      <c r="Z340" s="226"/>
      <c r="AA340" s="226"/>
      <c r="AB340" s="227">
        <f t="shared" si="23"/>
        <v>0</v>
      </c>
      <c r="AC340" s="226"/>
      <c r="AD340" s="226"/>
      <c r="AE340" s="226"/>
      <c r="AF340" s="226"/>
      <c r="AG340" s="232" t="str">
        <f>IF($C340="","",INDEX(POA_GC_2025!$FF:$FF,MATCH($C340,POA_GC_2025!$A:$A,0)))</f>
        <v/>
      </c>
      <c r="AH340" s="213" t="str">
        <f>IF($C340="","",INDEX(POA_GC_2025!$Q:$Q,MATCH($C340,POA_GC_2025!$A:$A,0)))</f>
        <v/>
      </c>
      <c r="AI340" s="216"/>
      <c r="AJ340" s="213" t="str">
        <f>IF($C340="","",INDEX(POA_GC_2025!$B:$B,MATCH($C340,POA_GC_2025!$A:$A,0)))</f>
        <v/>
      </c>
      <c r="AK340" s="263"/>
      <c r="AL340" s="263"/>
      <c r="AM340" s="233">
        <f t="shared" si="24"/>
        <v>0</v>
      </c>
      <c r="AN340" s="263"/>
      <c r="AO340" s="263"/>
    </row>
    <row r="341" spans="1:41" s="39" customFormat="1" ht="12.95" customHeight="1">
      <c r="A341" s="206">
        <v>346</v>
      </c>
      <c r="B341" s="206"/>
      <c r="C341" s="265"/>
      <c r="D341" s="245"/>
      <c r="E341" s="246"/>
      <c r="F341" s="245"/>
      <c r="G341" s="246"/>
      <c r="H341" s="208"/>
      <c r="I341" s="245"/>
      <c r="J341" s="213" t="str">
        <f>IF($C341="","",INDEX(POA_GC_2025!$O:$O,MATCH($C341,POA_GC_2025!$A:$A,0)))</f>
        <v/>
      </c>
      <c r="K341" s="214" t="str">
        <f>IF($C341="","",INDEX(POA_GC_2025!$V:$V,MATCH($C341,POA_GC_2025!A:A,0)))</f>
        <v/>
      </c>
      <c r="L341" s="214" t="str">
        <f>IF($C341="","",INDEX(POA_GC_2025!W:W,MATCH($C341,POA_GC_2025!$A:$A,0)))</f>
        <v/>
      </c>
      <c r="M341" s="215" t="str">
        <f>IF($C341="","",INDEX(POA_GC_2025!C:C,MATCH($C341,POA_GC_2025!$A:$A,0)))</f>
        <v/>
      </c>
      <c r="N341" s="215" t="str">
        <f>IF($C341="","",INDEX(POA_GC_2025!$D:$D,MATCH($C341,POA_GC_2025!$A:$A,0)))</f>
        <v/>
      </c>
      <c r="O341" s="215" t="str">
        <f>IF($C341="","",INDEX(POA_GC_2025!$E:$E,MATCH($C341,POA_GC_2025!$A:$A,0)))</f>
        <v/>
      </c>
      <c r="P341" s="215" t="str">
        <f>IF($C341="","",INDEX(POA_GC_2025!$F:$F,MATCH($C341,POA_GC_2025!$A:$A,0)))</f>
        <v/>
      </c>
      <c r="Q341" s="215" t="str">
        <f>IF($C341="","",INDEX(POA_GC_2025!$G:$G,MATCH($C341,POA_GC_2025!$A:$A,0)))</f>
        <v/>
      </c>
      <c r="R341" s="215" t="str">
        <f t="shared" si="25"/>
        <v/>
      </c>
      <c r="S341" s="215" t="str">
        <f>IF($C341="","",INDEX(POA_GC_2025!$H:$H,MATCH($C341,POA_GC_2025!$A:$A,0)))</f>
        <v/>
      </c>
      <c r="T341" s="215" t="str">
        <f>IF($C341="","",INDEX(POA_GC_2025!$I:$I,MATCH($C341,POA_GC_2025!$A:$A,0)))</f>
        <v/>
      </c>
      <c r="U341" s="215" t="str">
        <f>IF($C341="","",INDEX(POA_GC_2025!$J:$J,MATCH($C341,POA_GC_2025!$A:$A,0)))</f>
        <v/>
      </c>
      <c r="V341" s="215" t="str">
        <f>IF($C341="","",INDEX(POA_GC_2025!$K:$K,MATCH($C341,POA_GC_2025!$A:$A,0)))</f>
        <v/>
      </c>
      <c r="W341" s="215" t="str">
        <f>IF($C341="","",INDEX(POA_GC_2025!$L:$L,MATCH($C341,POA_GC_2025!$A:$A,0)))</f>
        <v/>
      </c>
      <c r="X341" s="223" t="str">
        <f>IF($C341="","",INDEX(POA_GC_2025!$AA:$AA,MATCH($C341,POA_GC_2025!$A:$A,0)))</f>
        <v/>
      </c>
      <c r="Y341" s="223" t="str">
        <f>IF($C341="","",INDEX(POA_GC_2025!$BD:$BD,MATCH($C341,POA_GC_2025!$A:$A,0)))</f>
        <v/>
      </c>
      <c r="Z341" s="226"/>
      <c r="AA341" s="226"/>
      <c r="AB341" s="227">
        <f t="shared" si="23"/>
        <v>0</v>
      </c>
      <c r="AC341" s="226"/>
      <c r="AD341" s="226"/>
      <c r="AE341" s="226"/>
      <c r="AF341" s="226"/>
      <c r="AG341" s="232" t="str">
        <f>IF($C341="","",INDEX(POA_GC_2025!$FF:$FF,MATCH($C341,POA_GC_2025!$A:$A,0)))</f>
        <v/>
      </c>
      <c r="AH341" s="213" t="str">
        <f>IF($C341="","",INDEX(POA_GC_2025!$Q:$Q,MATCH($C341,POA_GC_2025!$A:$A,0)))</f>
        <v/>
      </c>
      <c r="AI341" s="216"/>
      <c r="AJ341" s="213" t="str">
        <f>IF($C341="","",INDEX(POA_GC_2025!$B:$B,MATCH($C341,POA_GC_2025!$A:$A,0)))</f>
        <v/>
      </c>
      <c r="AK341" s="263"/>
      <c r="AL341" s="263"/>
      <c r="AM341" s="233">
        <f t="shared" si="24"/>
        <v>0</v>
      </c>
      <c r="AN341" s="263"/>
      <c r="AO341" s="263"/>
    </row>
    <row r="342" spans="1:41" s="39" customFormat="1" ht="12.95" customHeight="1">
      <c r="A342" s="206">
        <v>347</v>
      </c>
      <c r="B342" s="206"/>
      <c r="C342" s="265"/>
      <c r="D342" s="245"/>
      <c r="E342" s="246"/>
      <c r="F342" s="245"/>
      <c r="G342" s="246"/>
      <c r="H342" s="208"/>
      <c r="I342" s="245"/>
      <c r="J342" s="213" t="str">
        <f>IF($C342="","",INDEX(POA_GC_2025!$O:$O,MATCH($C342,POA_GC_2025!$A:$A,0)))</f>
        <v/>
      </c>
      <c r="K342" s="214" t="str">
        <f>IF($C342="","",INDEX(POA_GC_2025!$V:$V,MATCH($C342,POA_GC_2025!A:A,0)))</f>
        <v/>
      </c>
      <c r="L342" s="214" t="str">
        <f>IF($C342="","",INDEX(POA_GC_2025!W:W,MATCH($C342,POA_GC_2025!$A:$A,0)))</f>
        <v/>
      </c>
      <c r="M342" s="215" t="str">
        <f>IF($C342="","",INDEX(POA_GC_2025!C:C,MATCH($C342,POA_GC_2025!$A:$A,0)))</f>
        <v/>
      </c>
      <c r="N342" s="215" t="str">
        <f>IF($C342="","",INDEX(POA_GC_2025!$D:$D,MATCH($C342,POA_GC_2025!$A:$A,0)))</f>
        <v/>
      </c>
      <c r="O342" s="215" t="str">
        <f>IF($C342="","",INDEX(POA_GC_2025!$E:$E,MATCH($C342,POA_GC_2025!$A:$A,0)))</f>
        <v/>
      </c>
      <c r="P342" s="215" t="str">
        <f>IF($C342="","",INDEX(POA_GC_2025!$F:$F,MATCH($C342,POA_GC_2025!$A:$A,0)))</f>
        <v/>
      </c>
      <c r="Q342" s="215" t="str">
        <f>IF($C342="","",INDEX(POA_GC_2025!$G:$G,MATCH($C342,POA_GC_2025!$A:$A,0)))</f>
        <v/>
      </c>
      <c r="R342" s="215" t="str">
        <f t="shared" si="25"/>
        <v/>
      </c>
      <c r="S342" s="215" t="str">
        <f>IF($C342="","",INDEX(POA_GC_2025!$H:$H,MATCH($C342,POA_GC_2025!$A:$A,0)))</f>
        <v/>
      </c>
      <c r="T342" s="215" t="str">
        <f>IF($C342="","",INDEX(POA_GC_2025!$I:$I,MATCH($C342,POA_GC_2025!$A:$A,0)))</f>
        <v/>
      </c>
      <c r="U342" s="215" t="str">
        <f>IF($C342="","",INDEX(POA_GC_2025!$J:$J,MATCH($C342,POA_GC_2025!$A:$A,0)))</f>
        <v/>
      </c>
      <c r="V342" s="215" t="str">
        <f>IF($C342="","",INDEX(POA_GC_2025!$K:$K,MATCH($C342,POA_GC_2025!$A:$A,0)))</f>
        <v/>
      </c>
      <c r="W342" s="215" t="str">
        <f>IF($C342="","",INDEX(POA_GC_2025!$L:$L,MATCH($C342,POA_GC_2025!$A:$A,0)))</f>
        <v/>
      </c>
      <c r="X342" s="223" t="str">
        <f>IF($C342="","",INDEX(POA_GC_2025!$AA:$AA,MATCH($C342,POA_GC_2025!$A:$A,0)))</f>
        <v/>
      </c>
      <c r="Y342" s="223" t="str">
        <f>IF($C342="","",INDEX(POA_GC_2025!$BD:$BD,MATCH($C342,POA_GC_2025!$A:$A,0)))</f>
        <v/>
      </c>
      <c r="Z342" s="226"/>
      <c r="AA342" s="226"/>
      <c r="AB342" s="227">
        <f t="shared" si="23"/>
        <v>0</v>
      </c>
      <c r="AC342" s="226"/>
      <c r="AD342" s="226"/>
      <c r="AE342" s="226"/>
      <c r="AF342" s="226"/>
      <c r="AG342" s="232" t="str">
        <f>IF($C342="","",INDEX(POA_GC_2025!$FF:$FF,MATCH($C342,POA_GC_2025!$A:$A,0)))</f>
        <v/>
      </c>
      <c r="AH342" s="213" t="str">
        <f>IF($C342="","",INDEX(POA_GC_2025!$Q:$Q,MATCH($C342,POA_GC_2025!$A:$A,0)))</f>
        <v/>
      </c>
      <c r="AI342" s="216"/>
      <c r="AJ342" s="213" t="str">
        <f>IF($C342="","",INDEX(POA_GC_2025!$B:$B,MATCH($C342,POA_GC_2025!$A:$A,0)))</f>
        <v/>
      </c>
      <c r="AK342" s="263"/>
      <c r="AL342" s="263"/>
      <c r="AM342" s="233">
        <f t="shared" si="24"/>
        <v>0</v>
      </c>
      <c r="AN342" s="263"/>
      <c r="AO342" s="263"/>
    </row>
    <row r="343" spans="1:41" s="39" customFormat="1" ht="12.95" customHeight="1">
      <c r="A343" s="206">
        <v>348</v>
      </c>
      <c r="B343" s="206"/>
      <c r="C343" s="265"/>
      <c r="D343" s="245"/>
      <c r="E343" s="246"/>
      <c r="F343" s="245"/>
      <c r="G343" s="246"/>
      <c r="H343" s="208"/>
      <c r="I343" s="245"/>
      <c r="J343" s="213" t="str">
        <f>IF($C343="","",INDEX(POA_GC_2025!$O:$O,MATCH($C343,POA_GC_2025!$A:$A,0)))</f>
        <v/>
      </c>
      <c r="K343" s="214" t="str">
        <f>IF($C343="","",INDEX(POA_GC_2025!$V:$V,MATCH($C343,POA_GC_2025!A:A,0)))</f>
        <v/>
      </c>
      <c r="L343" s="214" t="str">
        <f>IF($C343="","",INDEX(POA_GC_2025!W:W,MATCH($C343,POA_GC_2025!$A:$A,0)))</f>
        <v/>
      </c>
      <c r="M343" s="215" t="str">
        <f>IF($C343="","",INDEX(POA_GC_2025!C:C,MATCH($C343,POA_GC_2025!$A:$A,0)))</f>
        <v/>
      </c>
      <c r="N343" s="215" t="str">
        <f>IF($C343="","",INDEX(POA_GC_2025!$D:$D,MATCH($C343,POA_GC_2025!$A:$A,0)))</f>
        <v/>
      </c>
      <c r="O343" s="215" t="str">
        <f>IF($C343="","",INDEX(POA_GC_2025!$E:$E,MATCH($C343,POA_GC_2025!$A:$A,0)))</f>
        <v/>
      </c>
      <c r="P343" s="215" t="str">
        <f>IF($C343="","",INDEX(POA_GC_2025!$F:$F,MATCH($C343,POA_GC_2025!$A:$A,0)))</f>
        <v/>
      </c>
      <c r="Q343" s="215" t="str">
        <f>IF($C343="","",INDEX(POA_GC_2025!$G:$G,MATCH($C343,POA_GC_2025!$A:$A,0)))</f>
        <v/>
      </c>
      <c r="R343" s="215" t="str">
        <f t="shared" si="25"/>
        <v/>
      </c>
      <c r="S343" s="215" t="str">
        <f>IF($C343="","",INDEX(POA_GC_2025!$H:$H,MATCH($C343,POA_GC_2025!$A:$A,0)))</f>
        <v/>
      </c>
      <c r="T343" s="215" t="str">
        <f>IF($C343="","",INDEX(POA_GC_2025!$I:$I,MATCH($C343,POA_GC_2025!$A:$A,0)))</f>
        <v/>
      </c>
      <c r="U343" s="215" t="str">
        <f>IF($C343="","",INDEX(POA_GC_2025!$J:$J,MATCH($C343,POA_GC_2025!$A:$A,0)))</f>
        <v/>
      </c>
      <c r="V343" s="215" t="str">
        <f>IF($C343="","",INDEX(POA_GC_2025!$K:$K,MATCH($C343,POA_GC_2025!$A:$A,0)))</f>
        <v/>
      </c>
      <c r="W343" s="215" t="str">
        <f>IF($C343="","",INDEX(POA_GC_2025!$L:$L,MATCH($C343,POA_GC_2025!$A:$A,0)))</f>
        <v/>
      </c>
      <c r="X343" s="223" t="str">
        <f>IF($C343="","",INDEX(POA_GC_2025!$AA:$AA,MATCH($C343,POA_GC_2025!$A:$A,0)))</f>
        <v/>
      </c>
      <c r="Y343" s="223" t="str">
        <f>IF($C343="","",INDEX(POA_GC_2025!$BD:$BD,MATCH($C343,POA_GC_2025!$A:$A,0)))</f>
        <v/>
      </c>
      <c r="Z343" s="226"/>
      <c r="AA343" s="226"/>
      <c r="AB343" s="227">
        <f t="shared" si="23"/>
        <v>0</v>
      </c>
      <c r="AC343" s="226"/>
      <c r="AD343" s="226"/>
      <c r="AE343" s="226"/>
      <c r="AF343" s="226"/>
      <c r="AG343" s="232" t="str">
        <f>IF($C343="","",INDEX(POA_GC_2025!$FF:$FF,MATCH($C343,POA_GC_2025!$A:$A,0)))</f>
        <v/>
      </c>
      <c r="AH343" s="213" t="str">
        <f>IF($C343="","",INDEX(POA_GC_2025!$Q:$Q,MATCH($C343,POA_GC_2025!$A:$A,0)))</f>
        <v/>
      </c>
      <c r="AI343" s="216"/>
      <c r="AJ343" s="213" t="str">
        <f>IF($C343="","",INDEX(POA_GC_2025!$B:$B,MATCH($C343,POA_GC_2025!$A:$A,0)))</f>
        <v/>
      </c>
      <c r="AK343" s="263"/>
      <c r="AL343" s="263"/>
      <c r="AM343" s="233">
        <f t="shared" si="24"/>
        <v>0</v>
      </c>
      <c r="AN343" s="263"/>
      <c r="AO343" s="263"/>
    </row>
    <row r="344" spans="1:41" s="39" customFormat="1" ht="12.95" customHeight="1">
      <c r="A344" s="206">
        <v>349</v>
      </c>
      <c r="B344" s="206"/>
      <c r="C344" s="265"/>
      <c r="D344" s="245"/>
      <c r="E344" s="246"/>
      <c r="F344" s="245"/>
      <c r="G344" s="246"/>
      <c r="H344" s="208"/>
      <c r="I344" s="245"/>
      <c r="J344" s="213" t="str">
        <f>IF($C344="","",INDEX(POA_GC_2025!$O:$O,MATCH($C344,POA_GC_2025!$A:$A,0)))</f>
        <v/>
      </c>
      <c r="K344" s="214" t="str">
        <f>IF($C344="","",INDEX(POA_GC_2025!$V:$V,MATCH($C344,POA_GC_2025!A:A,0)))</f>
        <v/>
      </c>
      <c r="L344" s="214" t="str">
        <f>IF($C344="","",INDEX(POA_GC_2025!W:W,MATCH($C344,POA_GC_2025!$A:$A,0)))</f>
        <v/>
      </c>
      <c r="M344" s="215" t="str">
        <f>IF($C344="","",INDEX(POA_GC_2025!C:C,MATCH($C344,POA_GC_2025!$A:$A,0)))</f>
        <v/>
      </c>
      <c r="N344" s="215" t="str">
        <f>IF($C344="","",INDEX(POA_GC_2025!$D:$D,MATCH($C344,POA_GC_2025!$A:$A,0)))</f>
        <v/>
      </c>
      <c r="O344" s="215" t="str">
        <f>IF($C344="","",INDEX(POA_GC_2025!$E:$E,MATCH($C344,POA_GC_2025!$A:$A,0)))</f>
        <v/>
      </c>
      <c r="P344" s="215" t="str">
        <f>IF($C344="","",INDEX(POA_GC_2025!$F:$F,MATCH($C344,POA_GC_2025!$A:$A,0)))</f>
        <v/>
      </c>
      <c r="Q344" s="215" t="str">
        <f>IF($C344="","",INDEX(POA_GC_2025!$G:$G,MATCH($C344,POA_GC_2025!$A:$A,0)))</f>
        <v/>
      </c>
      <c r="R344" s="215" t="str">
        <f t="shared" si="25"/>
        <v/>
      </c>
      <c r="S344" s="215" t="str">
        <f>IF($C344="","",INDEX(POA_GC_2025!$H:$H,MATCH($C344,POA_GC_2025!$A:$A,0)))</f>
        <v/>
      </c>
      <c r="T344" s="215" t="str">
        <f>IF($C344="","",INDEX(POA_GC_2025!$I:$I,MATCH($C344,POA_GC_2025!$A:$A,0)))</f>
        <v/>
      </c>
      <c r="U344" s="215" t="str">
        <f>IF($C344="","",INDEX(POA_GC_2025!$J:$J,MATCH($C344,POA_GC_2025!$A:$A,0)))</f>
        <v/>
      </c>
      <c r="V344" s="215" t="str">
        <f>IF($C344="","",INDEX(POA_GC_2025!$K:$K,MATCH($C344,POA_GC_2025!$A:$A,0)))</f>
        <v/>
      </c>
      <c r="W344" s="215" t="str">
        <f>IF($C344="","",INDEX(POA_GC_2025!$L:$L,MATCH($C344,POA_GC_2025!$A:$A,0)))</f>
        <v/>
      </c>
      <c r="X344" s="223" t="str">
        <f>IF($C344="","",INDEX(POA_GC_2025!$AA:$AA,MATCH($C344,POA_GC_2025!$A:$A,0)))</f>
        <v/>
      </c>
      <c r="Y344" s="223" t="str">
        <f>IF($C344="","",INDEX(POA_GC_2025!$BD:$BD,MATCH($C344,POA_GC_2025!$A:$A,0)))</f>
        <v/>
      </c>
      <c r="Z344" s="226"/>
      <c r="AA344" s="226"/>
      <c r="AB344" s="227">
        <f t="shared" si="23"/>
        <v>0</v>
      </c>
      <c r="AC344" s="226"/>
      <c r="AD344" s="226"/>
      <c r="AE344" s="226"/>
      <c r="AF344" s="226"/>
      <c r="AG344" s="232" t="str">
        <f>IF($C344="","",INDEX(POA_GC_2025!$FF:$FF,MATCH($C344,POA_GC_2025!$A:$A,0)))</f>
        <v/>
      </c>
      <c r="AH344" s="213" t="str">
        <f>IF($C344="","",INDEX(POA_GC_2025!$Q:$Q,MATCH($C344,POA_GC_2025!$A:$A,0)))</f>
        <v/>
      </c>
      <c r="AI344" s="216"/>
      <c r="AJ344" s="213" t="str">
        <f>IF($C344="","",INDEX(POA_GC_2025!$B:$B,MATCH($C344,POA_GC_2025!$A:$A,0)))</f>
        <v/>
      </c>
      <c r="AK344" s="263"/>
      <c r="AL344" s="263"/>
      <c r="AM344" s="233">
        <f t="shared" si="24"/>
        <v>0</v>
      </c>
      <c r="AN344" s="263"/>
      <c r="AO344" s="263"/>
    </row>
    <row r="345" spans="1:41" s="39" customFormat="1" ht="12.95" customHeight="1">
      <c r="A345" s="206">
        <v>350</v>
      </c>
      <c r="B345" s="206"/>
      <c r="C345" s="265"/>
      <c r="D345" s="245"/>
      <c r="E345" s="246"/>
      <c r="F345" s="245"/>
      <c r="G345" s="246"/>
      <c r="H345" s="208"/>
      <c r="I345" s="245"/>
      <c r="J345" s="213" t="str">
        <f>IF($C345="","",INDEX(POA_GC_2025!$O:$O,MATCH($C345,POA_GC_2025!$A:$A,0)))</f>
        <v/>
      </c>
      <c r="K345" s="214" t="str">
        <f>IF($C345="","",INDEX(POA_GC_2025!$V:$V,MATCH($C345,POA_GC_2025!A:A,0)))</f>
        <v/>
      </c>
      <c r="L345" s="214" t="str">
        <f>IF($C345="","",INDEX(POA_GC_2025!W:W,MATCH($C345,POA_GC_2025!$A:$A,0)))</f>
        <v/>
      </c>
      <c r="M345" s="215" t="str">
        <f>IF($C345="","",INDEX(POA_GC_2025!C:C,MATCH($C345,POA_GC_2025!$A:$A,0)))</f>
        <v/>
      </c>
      <c r="N345" s="215" t="str">
        <f>IF($C345="","",INDEX(POA_GC_2025!$D:$D,MATCH($C345,POA_GC_2025!$A:$A,0)))</f>
        <v/>
      </c>
      <c r="O345" s="215" t="str">
        <f>IF($C345="","",INDEX(POA_GC_2025!$E:$E,MATCH($C345,POA_GC_2025!$A:$A,0)))</f>
        <v/>
      </c>
      <c r="P345" s="215" t="str">
        <f>IF($C345="","",INDEX(POA_GC_2025!$F:$F,MATCH($C345,POA_GC_2025!$A:$A,0)))</f>
        <v/>
      </c>
      <c r="Q345" s="215" t="str">
        <f>IF($C345="","",INDEX(POA_GC_2025!$G:$G,MATCH($C345,POA_GC_2025!$A:$A,0)))</f>
        <v/>
      </c>
      <c r="R345" s="215" t="str">
        <f t="shared" si="25"/>
        <v/>
      </c>
      <c r="S345" s="215" t="str">
        <f>IF($C345="","",INDEX(POA_GC_2025!$H:$H,MATCH($C345,POA_GC_2025!$A:$A,0)))</f>
        <v/>
      </c>
      <c r="T345" s="215" t="str">
        <f>IF($C345="","",INDEX(POA_GC_2025!$I:$I,MATCH($C345,POA_GC_2025!$A:$A,0)))</f>
        <v/>
      </c>
      <c r="U345" s="215" t="str">
        <f>IF($C345="","",INDEX(POA_GC_2025!$J:$J,MATCH($C345,POA_GC_2025!$A:$A,0)))</f>
        <v/>
      </c>
      <c r="V345" s="215" t="str">
        <f>IF($C345="","",INDEX(POA_GC_2025!$K:$K,MATCH($C345,POA_GC_2025!$A:$A,0)))</f>
        <v/>
      </c>
      <c r="W345" s="215" t="str">
        <f>IF($C345="","",INDEX(POA_GC_2025!$L:$L,MATCH($C345,POA_GC_2025!$A:$A,0)))</f>
        <v/>
      </c>
      <c r="X345" s="223" t="str">
        <f>IF($C345="","",INDEX(POA_GC_2025!$AA:$AA,MATCH($C345,POA_GC_2025!$A:$A,0)))</f>
        <v/>
      </c>
      <c r="Y345" s="223" t="str">
        <f>IF($C345="","",INDEX(POA_GC_2025!$BD:$BD,MATCH($C345,POA_GC_2025!$A:$A,0)))</f>
        <v/>
      </c>
      <c r="Z345" s="226"/>
      <c r="AA345" s="226"/>
      <c r="AB345" s="227">
        <f t="shared" si="23"/>
        <v>0</v>
      </c>
      <c r="AC345" s="226"/>
      <c r="AD345" s="226"/>
      <c r="AE345" s="226"/>
      <c r="AF345" s="226"/>
      <c r="AG345" s="232" t="str">
        <f>IF($C345="","",INDEX(POA_GC_2025!$FF:$FF,MATCH($C345,POA_GC_2025!$A:$A,0)))</f>
        <v/>
      </c>
      <c r="AH345" s="213" t="str">
        <f>IF($C345="","",INDEX(POA_GC_2025!$Q:$Q,MATCH($C345,POA_GC_2025!$A:$A,0)))</f>
        <v/>
      </c>
      <c r="AI345" s="216"/>
      <c r="AJ345" s="213" t="str">
        <f>IF($C345="","",INDEX(POA_GC_2025!$B:$B,MATCH($C345,POA_GC_2025!$A:$A,0)))</f>
        <v/>
      </c>
      <c r="AK345" s="263"/>
      <c r="AL345" s="263"/>
      <c r="AM345" s="233">
        <f t="shared" si="24"/>
        <v>0</v>
      </c>
      <c r="AN345" s="263"/>
      <c r="AO345" s="263"/>
    </row>
    <row r="346" spans="1:41" s="39" customFormat="1" ht="12.95" customHeight="1">
      <c r="A346" s="206">
        <v>351</v>
      </c>
      <c r="B346" s="206"/>
      <c r="C346" s="265"/>
      <c r="D346" s="245"/>
      <c r="E346" s="246"/>
      <c r="F346" s="245"/>
      <c r="G346" s="246"/>
      <c r="H346" s="208"/>
      <c r="I346" s="245"/>
      <c r="J346" s="213" t="str">
        <f>IF($C346="","",INDEX(POA_GC_2025!$O:$O,MATCH($C346,POA_GC_2025!$A:$A,0)))</f>
        <v/>
      </c>
      <c r="K346" s="214" t="str">
        <f>IF($C346="","",INDEX(POA_GC_2025!$V:$V,MATCH($C346,POA_GC_2025!A:A,0)))</f>
        <v/>
      </c>
      <c r="L346" s="214" t="str">
        <f>IF($C346="","",INDEX(POA_GC_2025!W:W,MATCH($C346,POA_GC_2025!$A:$A,0)))</f>
        <v/>
      </c>
      <c r="M346" s="215" t="str">
        <f>IF($C346="","",INDEX(POA_GC_2025!C:C,MATCH($C346,POA_GC_2025!$A:$A,0)))</f>
        <v/>
      </c>
      <c r="N346" s="215" t="str">
        <f>IF($C346="","",INDEX(POA_GC_2025!$D:$D,MATCH($C346,POA_GC_2025!$A:$A,0)))</f>
        <v/>
      </c>
      <c r="O346" s="215" t="str">
        <f>IF($C346="","",INDEX(POA_GC_2025!$E:$E,MATCH($C346,POA_GC_2025!$A:$A,0)))</f>
        <v/>
      </c>
      <c r="P346" s="215" t="str">
        <f>IF($C346="","",INDEX(POA_GC_2025!$F:$F,MATCH($C346,POA_GC_2025!$A:$A,0)))</f>
        <v/>
      </c>
      <c r="Q346" s="215" t="str">
        <f>IF($C346="","",INDEX(POA_GC_2025!$G:$G,MATCH($C346,POA_GC_2025!$A:$A,0)))</f>
        <v/>
      </c>
      <c r="R346" s="215" t="str">
        <f t="shared" si="25"/>
        <v/>
      </c>
      <c r="S346" s="215" t="str">
        <f>IF($C346="","",INDEX(POA_GC_2025!$H:$H,MATCH($C346,POA_GC_2025!$A:$A,0)))</f>
        <v/>
      </c>
      <c r="T346" s="215" t="str">
        <f>IF($C346="","",INDEX(POA_GC_2025!$I:$I,MATCH($C346,POA_GC_2025!$A:$A,0)))</f>
        <v/>
      </c>
      <c r="U346" s="215" t="str">
        <f>IF($C346="","",INDEX(POA_GC_2025!$J:$J,MATCH($C346,POA_GC_2025!$A:$A,0)))</f>
        <v/>
      </c>
      <c r="V346" s="215" t="str">
        <f>IF($C346="","",INDEX(POA_GC_2025!$K:$K,MATCH($C346,POA_GC_2025!$A:$A,0)))</f>
        <v/>
      </c>
      <c r="W346" s="215" t="str">
        <f>IF($C346="","",INDEX(POA_GC_2025!$L:$L,MATCH($C346,POA_GC_2025!$A:$A,0)))</f>
        <v/>
      </c>
      <c r="X346" s="223" t="str">
        <f>IF($C346="","",INDEX(POA_GC_2025!$AA:$AA,MATCH($C346,POA_GC_2025!$A:$A,0)))</f>
        <v/>
      </c>
      <c r="Y346" s="223" t="str">
        <f>IF($C346="","",INDEX(POA_GC_2025!$BD:$BD,MATCH($C346,POA_GC_2025!$A:$A,0)))</f>
        <v/>
      </c>
      <c r="Z346" s="226"/>
      <c r="AA346" s="226"/>
      <c r="AB346" s="227">
        <f t="shared" si="23"/>
        <v>0</v>
      </c>
      <c r="AC346" s="226"/>
      <c r="AD346" s="226"/>
      <c r="AE346" s="226"/>
      <c r="AF346" s="226"/>
      <c r="AG346" s="232" t="str">
        <f>IF($C346="","",INDEX(POA_GC_2025!$FF:$FF,MATCH($C346,POA_GC_2025!$A:$A,0)))</f>
        <v/>
      </c>
      <c r="AH346" s="213" t="str">
        <f>IF($C346="","",INDEX(POA_GC_2025!$Q:$Q,MATCH($C346,POA_GC_2025!$A:$A,0)))</f>
        <v/>
      </c>
      <c r="AI346" s="216"/>
      <c r="AJ346" s="213" t="str">
        <f>IF($C346="","",INDEX(POA_GC_2025!$B:$B,MATCH($C346,POA_GC_2025!$A:$A,0)))</f>
        <v/>
      </c>
      <c r="AK346" s="263"/>
      <c r="AL346" s="263"/>
      <c r="AM346" s="233">
        <f t="shared" si="24"/>
        <v>0</v>
      </c>
      <c r="AN346" s="263"/>
      <c r="AO346" s="263"/>
    </row>
    <row r="347" spans="1:41" s="39" customFormat="1" ht="12.95" customHeight="1">
      <c r="A347" s="206">
        <v>352</v>
      </c>
      <c r="B347" s="206"/>
      <c r="C347" s="265"/>
      <c r="D347" s="245"/>
      <c r="E347" s="246"/>
      <c r="F347" s="245"/>
      <c r="G347" s="246"/>
      <c r="H347" s="208"/>
      <c r="I347" s="245"/>
      <c r="J347" s="213" t="str">
        <f>IF($C347="","",INDEX(POA_GC_2025!$O:$O,MATCH($C347,POA_GC_2025!$A:$A,0)))</f>
        <v/>
      </c>
      <c r="K347" s="214" t="str">
        <f>IF($C347="","",INDEX(POA_GC_2025!$V:$V,MATCH($C347,POA_GC_2025!A:A,0)))</f>
        <v/>
      </c>
      <c r="L347" s="214" t="str">
        <f>IF($C347="","",INDEX(POA_GC_2025!W:W,MATCH($C347,POA_GC_2025!$A:$A,0)))</f>
        <v/>
      </c>
      <c r="M347" s="215" t="str">
        <f>IF($C347="","",INDEX(POA_GC_2025!C:C,MATCH($C347,POA_GC_2025!$A:$A,0)))</f>
        <v/>
      </c>
      <c r="N347" s="215" t="str">
        <f>IF($C347="","",INDEX(POA_GC_2025!$D:$D,MATCH($C347,POA_GC_2025!$A:$A,0)))</f>
        <v/>
      </c>
      <c r="O347" s="215" t="str">
        <f>IF($C347="","",INDEX(POA_GC_2025!$E:$E,MATCH($C347,POA_GC_2025!$A:$A,0)))</f>
        <v/>
      </c>
      <c r="P347" s="215" t="str">
        <f>IF($C347="","",INDEX(POA_GC_2025!$F:$F,MATCH($C347,POA_GC_2025!$A:$A,0)))</f>
        <v/>
      </c>
      <c r="Q347" s="215" t="str">
        <f>IF($C347="","",INDEX(POA_GC_2025!$G:$G,MATCH($C347,POA_GC_2025!$A:$A,0)))</f>
        <v/>
      </c>
      <c r="R347" s="215" t="str">
        <f t="shared" si="25"/>
        <v/>
      </c>
      <c r="S347" s="215" t="str">
        <f>IF($C347="","",INDEX(POA_GC_2025!$H:$H,MATCH($C347,POA_GC_2025!$A:$A,0)))</f>
        <v/>
      </c>
      <c r="T347" s="215" t="str">
        <f>IF($C347="","",INDEX(POA_GC_2025!$I:$I,MATCH($C347,POA_GC_2025!$A:$A,0)))</f>
        <v/>
      </c>
      <c r="U347" s="215" t="str">
        <f>IF($C347="","",INDEX(POA_GC_2025!$J:$J,MATCH($C347,POA_GC_2025!$A:$A,0)))</f>
        <v/>
      </c>
      <c r="V347" s="215" t="str">
        <f>IF($C347="","",INDEX(POA_GC_2025!$K:$K,MATCH($C347,POA_GC_2025!$A:$A,0)))</f>
        <v/>
      </c>
      <c r="W347" s="215" t="str">
        <f>IF($C347="","",INDEX(POA_GC_2025!$L:$L,MATCH($C347,POA_GC_2025!$A:$A,0)))</f>
        <v/>
      </c>
      <c r="X347" s="223" t="str">
        <f>IF($C347="","",INDEX(POA_GC_2025!$AA:$AA,MATCH($C347,POA_GC_2025!$A:$A,0)))</f>
        <v/>
      </c>
      <c r="Y347" s="223" t="str">
        <f>IF($C347="","",INDEX(POA_GC_2025!$BD:$BD,MATCH($C347,POA_GC_2025!$A:$A,0)))</f>
        <v/>
      </c>
      <c r="Z347" s="226"/>
      <c r="AA347" s="226"/>
      <c r="AB347" s="227">
        <f t="shared" si="23"/>
        <v>0</v>
      </c>
      <c r="AC347" s="226"/>
      <c r="AD347" s="226"/>
      <c r="AE347" s="226"/>
      <c r="AF347" s="226"/>
      <c r="AG347" s="232" t="str">
        <f>IF($C347="","",INDEX(POA_GC_2025!$FF:$FF,MATCH($C347,POA_GC_2025!$A:$A,0)))</f>
        <v/>
      </c>
      <c r="AH347" s="213" t="str">
        <f>IF($C347="","",INDEX(POA_GC_2025!$Q:$Q,MATCH($C347,POA_GC_2025!$A:$A,0)))</f>
        <v/>
      </c>
      <c r="AI347" s="216"/>
      <c r="AJ347" s="213" t="str">
        <f>IF($C347="","",INDEX(POA_GC_2025!$B:$B,MATCH($C347,POA_GC_2025!$A:$A,0)))</f>
        <v/>
      </c>
      <c r="AK347" s="263"/>
      <c r="AL347" s="263"/>
      <c r="AM347" s="233">
        <f t="shared" si="24"/>
        <v>0</v>
      </c>
      <c r="AN347" s="263"/>
      <c r="AO347" s="263"/>
    </row>
    <row r="348" spans="1:41" s="39" customFormat="1" ht="12.95" customHeight="1">
      <c r="A348" s="206">
        <v>353</v>
      </c>
      <c r="B348" s="206"/>
      <c r="C348" s="265"/>
      <c r="D348" s="245"/>
      <c r="E348" s="246"/>
      <c r="F348" s="245"/>
      <c r="G348" s="246"/>
      <c r="H348" s="208"/>
      <c r="I348" s="245"/>
      <c r="J348" s="213" t="str">
        <f>IF($C348="","",INDEX(POA_GC_2025!$O:$O,MATCH($C348,POA_GC_2025!$A:$A,0)))</f>
        <v/>
      </c>
      <c r="K348" s="214" t="str">
        <f>IF($C348="","",INDEX(POA_GC_2025!$V:$V,MATCH($C348,POA_GC_2025!A:A,0)))</f>
        <v/>
      </c>
      <c r="L348" s="214" t="str">
        <f>IF($C348="","",INDEX(POA_GC_2025!W:W,MATCH($C348,POA_GC_2025!$A:$A,0)))</f>
        <v/>
      </c>
      <c r="M348" s="215" t="str">
        <f>IF($C348="","",INDEX(POA_GC_2025!C:C,MATCH($C348,POA_GC_2025!$A:$A,0)))</f>
        <v/>
      </c>
      <c r="N348" s="215" t="str">
        <f>IF($C348="","",INDEX(POA_GC_2025!$D:$D,MATCH($C348,POA_GC_2025!$A:$A,0)))</f>
        <v/>
      </c>
      <c r="O348" s="215" t="str">
        <f>IF($C348="","",INDEX(POA_GC_2025!$E:$E,MATCH($C348,POA_GC_2025!$A:$A,0)))</f>
        <v/>
      </c>
      <c r="P348" s="215" t="str">
        <f>IF($C348="","",INDEX(POA_GC_2025!$F:$F,MATCH($C348,POA_GC_2025!$A:$A,0)))</f>
        <v/>
      </c>
      <c r="Q348" s="215" t="str">
        <f>IF($C348="","",INDEX(POA_GC_2025!$G:$G,MATCH($C348,POA_GC_2025!$A:$A,0)))</f>
        <v/>
      </c>
      <c r="R348" s="215" t="str">
        <f t="shared" si="25"/>
        <v/>
      </c>
      <c r="S348" s="215" t="str">
        <f>IF($C348="","",INDEX(POA_GC_2025!$H:$H,MATCH($C348,POA_GC_2025!$A:$A,0)))</f>
        <v/>
      </c>
      <c r="T348" s="215" t="str">
        <f>IF($C348="","",INDEX(POA_GC_2025!$I:$I,MATCH($C348,POA_GC_2025!$A:$A,0)))</f>
        <v/>
      </c>
      <c r="U348" s="215" t="str">
        <f>IF($C348="","",INDEX(POA_GC_2025!$J:$J,MATCH($C348,POA_GC_2025!$A:$A,0)))</f>
        <v/>
      </c>
      <c r="V348" s="215" t="str">
        <f>IF($C348="","",INDEX(POA_GC_2025!$K:$K,MATCH($C348,POA_GC_2025!$A:$A,0)))</f>
        <v/>
      </c>
      <c r="W348" s="215" t="str">
        <f>IF($C348="","",INDEX(POA_GC_2025!$L:$L,MATCH($C348,POA_GC_2025!$A:$A,0)))</f>
        <v/>
      </c>
      <c r="X348" s="223" t="str">
        <f>IF($C348="","",INDEX(POA_GC_2025!$AA:$AA,MATCH($C348,POA_GC_2025!$A:$A,0)))</f>
        <v/>
      </c>
      <c r="Y348" s="223" t="str">
        <f>IF($C348="","",INDEX(POA_GC_2025!$BD:$BD,MATCH($C348,POA_GC_2025!$A:$A,0)))</f>
        <v/>
      </c>
      <c r="Z348" s="226"/>
      <c r="AA348" s="226"/>
      <c r="AB348" s="227">
        <f t="shared" si="23"/>
        <v>0</v>
      </c>
      <c r="AC348" s="226"/>
      <c r="AD348" s="226"/>
      <c r="AE348" s="226"/>
      <c r="AF348" s="226"/>
      <c r="AG348" s="232" t="str">
        <f>IF($C348="","",INDEX(POA_GC_2025!$FF:$FF,MATCH($C348,POA_GC_2025!$A:$A,0)))</f>
        <v/>
      </c>
      <c r="AH348" s="213" t="str">
        <f>IF($C348="","",INDEX(POA_GC_2025!$Q:$Q,MATCH($C348,POA_GC_2025!$A:$A,0)))</f>
        <v/>
      </c>
      <c r="AI348" s="216"/>
      <c r="AJ348" s="213" t="str">
        <f>IF($C348="","",INDEX(POA_GC_2025!$B:$B,MATCH($C348,POA_GC_2025!$A:$A,0)))</f>
        <v/>
      </c>
      <c r="AK348" s="263"/>
      <c r="AL348" s="263"/>
      <c r="AM348" s="233">
        <f t="shared" si="24"/>
        <v>0</v>
      </c>
      <c r="AN348" s="263"/>
      <c r="AO348" s="263"/>
    </row>
    <row r="349" spans="1:41" s="39" customFormat="1" ht="12.95" customHeight="1">
      <c r="A349" s="206">
        <v>354</v>
      </c>
      <c r="B349" s="206"/>
      <c r="C349" s="265"/>
      <c r="D349" s="245"/>
      <c r="E349" s="246"/>
      <c r="F349" s="245"/>
      <c r="G349" s="246"/>
      <c r="H349" s="208"/>
      <c r="I349" s="245"/>
      <c r="J349" s="213" t="str">
        <f>IF($C349="","",INDEX(POA_GC_2025!$O:$O,MATCH($C349,POA_GC_2025!$A:$A,0)))</f>
        <v/>
      </c>
      <c r="K349" s="214" t="str">
        <f>IF($C349="","",INDEX(POA_GC_2025!$V:$V,MATCH($C349,POA_GC_2025!A:A,0)))</f>
        <v/>
      </c>
      <c r="L349" s="214" t="str">
        <f>IF($C349="","",INDEX(POA_GC_2025!W:W,MATCH($C349,POA_GC_2025!$A:$A,0)))</f>
        <v/>
      </c>
      <c r="M349" s="215" t="str">
        <f>IF($C349="","",INDEX(POA_GC_2025!C:C,MATCH($C349,POA_GC_2025!$A:$A,0)))</f>
        <v/>
      </c>
      <c r="N349" s="215" t="str">
        <f>IF($C349="","",INDEX(POA_GC_2025!$D:$D,MATCH($C349,POA_GC_2025!$A:$A,0)))</f>
        <v/>
      </c>
      <c r="O349" s="215" t="str">
        <f>IF($C349="","",INDEX(POA_GC_2025!$E:$E,MATCH($C349,POA_GC_2025!$A:$A,0)))</f>
        <v/>
      </c>
      <c r="P349" s="215" t="str">
        <f>IF($C349="","",INDEX(POA_GC_2025!$F:$F,MATCH($C349,POA_GC_2025!$A:$A,0)))</f>
        <v/>
      </c>
      <c r="Q349" s="215" t="str">
        <f>IF($C349="","",INDEX(POA_GC_2025!$G:$G,MATCH($C349,POA_GC_2025!$A:$A,0)))</f>
        <v/>
      </c>
      <c r="R349" s="215" t="str">
        <f t="shared" si="25"/>
        <v/>
      </c>
      <c r="S349" s="215" t="str">
        <f>IF($C349="","",INDEX(POA_GC_2025!$H:$H,MATCH($C349,POA_GC_2025!$A:$A,0)))</f>
        <v/>
      </c>
      <c r="T349" s="215" t="str">
        <f>IF($C349="","",INDEX(POA_GC_2025!$I:$I,MATCH($C349,POA_GC_2025!$A:$A,0)))</f>
        <v/>
      </c>
      <c r="U349" s="215" t="str">
        <f>IF($C349="","",INDEX(POA_GC_2025!$J:$J,MATCH($C349,POA_GC_2025!$A:$A,0)))</f>
        <v/>
      </c>
      <c r="V349" s="215" t="str">
        <f>IF($C349="","",INDEX(POA_GC_2025!$K:$K,MATCH($C349,POA_GC_2025!$A:$A,0)))</f>
        <v/>
      </c>
      <c r="W349" s="215" t="str">
        <f>IF($C349="","",INDEX(POA_GC_2025!$L:$L,MATCH($C349,POA_GC_2025!$A:$A,0)))</f>
        <v/>
      </c>
      <c r="X349" s="223" t="str">
        <f>IF($C349="","",INDEX(POA_GC_2025!$AA:$AA,MATCH($C349,POA_GC_2025!$A:$A,0)))</f>
        <v/>
      </c>
      <c r="Y349" s="223" t="str">
        <f>IF($C349="","",INDEX(POA_GC_2025!$BD:$BD,MATCH($C349,POA_GC_2025!$A:$A,0)))</f>
        <v/>
      </c>
      <c r="Z349" s="226"/>
      <c r="AA349" s="226"/>
      <c r="AB349" s="227">
        <f t="shared" si="23"/>
        <v>0</v>
      </c>
      <c r="AC349" s="226"/>
      <c r="AD349" s="226"/>
      <c r="AE349" s="226"/>
      <c r="AF349" s="226"/>
      <c r="AG349" s="232" t="str">
        <f>IF($C349="","",INDEX(POA_GC_2025!$FF:$FF,MATCH($C349,POA_GC_2025!$A:$A,0)))</f>
        <v/>
      </c>
      <c r="AH349" s="213" t="str">
        <f>IF($C349="","",INDEX(POA_GC_2025!$Q:$Q,MATCH($C349,POA_GC_2025!$A:$A,0)))</f>
        <v/>
      </c>
      <c r="AI349" s="216"/>
      <c r="AJ349" s="213" t="str">
        <f>IF($C349="","",INDEX(POA_GC_2025!$B:$B,MATCH($C349,POA_GC_2025!$A:$A,0)))</f>
        <v/>
      </c>
      <c r="AK349" s="263"/>
      <c r="AL349" s="263"/>
      <c r="AM349" s="233">
        <f t="shared" si="24"/>
        <v>0</v>
      </c>
      <c r="AN349" s="263"/>
      <c r="AO349" s="263"/>
    </row>
    <row r="350" spans="1:41" s="39" customFormat="1" ht="12.95" customHeight="1">
      <c r="A350" s="206">
        <v>355</v>
      </c>
      <c r="B350" s="206"/>
      <c r="C350" s="265"/>
      <c r="D350" s="245"/>
      <c r="E350" s="246"/>
      <c r="F350" s="245"/>
      <c r="G350" s="246"/>
      <c r="H350" s="208"/>
      <c r="I350" s="245"/>
      <c r="J350" s="213" t="str">
        <f>IF($C350="","",INDEX(POA_GC_2025!$O:$O,MATCH($C350,POA_GC_2025!$A:$A,0)))</f>
        <v/>
      </c>
      <c r="K350" s="214" t="str">
        <f>IF($C350="","",INDEX(POA_GC_2025!$V:$V,MATCH($C350,POA_GC_2025!A:A,0)))</f>
        <v/>
      </c>
      <c r="L350" s="214" t="str">
        <f>IF($C350="","",INDEX(POA_GC_2025!W:W,MATCH($C350,POA_GC_2025!$A:$A,0)))</f>
        <v/>
      </c>
      <c r="M350" s="215" t="str">
        <f>IF($C350="","",INDEX(POA_GC_2025!C:C,MATCH($C350,POA_GC_2025!$A:$A,0)))</f>
        <v/>
      </c>
      <c r="N350" s="215" t="str">
        <f>IF($C350="","",INDEX(POA_GC_2025!$D:$D,MATCH($C350,POA_GC_2025!$A:$A,0)))</f>
        <v/>
      </c>
      <c r="O350" s="215" t="str">
        <f>IF($C350="","",INDEX(POA_GC_2025!$E:$E,MATCH($C350,POA_GC_2025!$A:$A,0)))</f>
        <v/>
      </c>
      <c r="P350" s="215" t="str">
        <f>IF($C350="","",INDEX(POA_GC_2025!$F:$F,MATCH($C350,POA_GC_2025!$A:$A,0)))</f>
        <v/>
      </c>
      <c r="Q350" s="215" t="str">
        <f>IF($C350="","",INDEX(POA_GC_2025!$G:$G,MATCH($C350,POA_GC_2025!$A:$A,0)))</f>
        <v/>
      </c>
      <c r="R350" s="215" t="str">
        <f t="shared" si="25"/>
        <v/>
      </c>
      <c r="S350" s="215" t="str">
        <f>IF($C350="","",INDEX(POA_GC_2025!$H:$H,MATCH($C350,POA_GC_2025!$A:$A,0)))</f>
        <v/>
      </c>
      <c r="T350" s="215" t="str">
        <f>IF($C350="","",INDEX(POA_GC_2025!$I:$I,MATCH($C350,POA_GC_2025!$A:$A,0)))</f>
        <v/>
      </c>
      <c r="U350" s="215" t="str">
        <f>IF($C350="","",INDEX(POA_GC_2025!$J:$J,MATCH($C350,POA_GC_2025!$A:$A,0)))</f>
        <v/>
      </c>
      <c r="V350" s="215" t="str">
        <f>IF($C350="","",INDEX(POA_GC_2025!$K:$K,MATCH($C350,POA_GC_2025!$A:$A,0)))</f>
        <v/>
      </c>
      <c r="W350" s="215" t="str">
        <f>IF($C350="","",INDEX(POA_GC_2025!$L:$L,MATCH($C350,POA_GC_2025!$A:$A,0)))</f>
        <v/>
      </c>
      <c r="X350" s="223" t="str">
        <f>IF($C350="","",INDEX(POA_GC_2025!$AA:$AA,MATCH($C350,POA_GC_2025!$A:$A,0)))</f>
        <v/>
      </c>
      <c r="Y350" s="223" t="str">
        <f>IF($C350="","",INDEX(POA_GC_2025!$BD:$BD,MATCH($C350,POA_GC_2025!$A:$A,0)))</f>
        <v/>
      </c>
      <c r="Z350" s="226"/>
      <c r="AA350" s="226"/>
      <c r="AB350" s="227">
        <f t="shared" si="23"/>
        <v>0</v>
      </c>
      <c r="AC350" s="226"/>
      <c r="AD350" s="226"/>
      <c r="AE350" s="226"/>
      <c r="AF350" s="226"/>
      <c r="AG350" s="232" t="str">
        <f>IF($C350="","",INDEX(POA_GC_2025!$FF:$FF,MATCH($C350,POA_GC_2025!$A:$A,0)))</f>
        <v/>
      </c>
      <c r="AH350" s="213" t="str">
        <f>IF($C350="","",INDEX(POA_GC_2025!$Q:$Q,MATCH($C350,POA_GC_2025!$A:$A,0)))</f>
        <v/>
      </c>
      <c r="AI350" s="216"/>
      <c r="AJ350" s="213" t="str">
        <f>IF($C350="","",INDEX(POA_GC_2025!$B:$B,MATCH($C350,POA_GC_2025!$A:$A,0)))</f>
        <v/>
      </c>
      <c r="AK350" s="263"/>
      <c r="AL350" s="263"/>
      <c r="AM350" s="233">
        <f t="shared" si="24"/>
        <v>0</v>
      </c>
      <c r="AN350" s="263"/>
      <c r="AO350" s="263"/>
    </row>
    <row r="351" spans="1:41" s="39" customFormat="1" ht="12.95" customHeight="1">
      <c r="A351" s="206">
        <v>356</v>
      </c>
      <c r="B351" s="206"/>
      <c r="C351" s="265"/>
      <c r="D351" s="245"/>
      <c r="E351" s="246"/>
      <c r="F351" s="245"/>
      <c r="G351" s="246"/>
      <c r="H351" s="208"/>
      <c r="I351" s="245"/>
      <c r="J351" s="213" t="str">
        <f>IF($C351="","",INDEX(POA_GC_2025!$O:$O,MATCH($C351,POA_GC_2025!$A:$A,0)))</f>
        <v/>
      </c>
      <c r="K351" s="214" t="str">
        <f>IF($C351="","",INDEX(POA_GC_2025!$V:$V,MATCH($C351,POA_GC_2025!A:A,0)))</f>
        <v/>
      </c>
      <c r="L351" s="214" t="str">
        <f>IF($C351="","",INDEX(POA_GC_2025!W:W,MATCH($C351,POA_GC_2025!$A:$A,0)))</f>
        <v/>
      </c>
      <c r="M351" s="215" t="str">
        <f>IF($C351="","",INDEX(POA_GC_2025!C:C,MATCH($C351,POA_GC_2025!$A:$A,0)))</f>
        <v/>
      </c>
      <c r="N351" s="215" t="str">
        <f>IF($C351="","",INDEX(POA_GC_2025!$D:$D,MATCH($C351,POA_GC_2025!$A:$A,0)))</f>
        <v/>
      </c>
      <c r="O351" s="215" t="str">
        <f>IF($C351="","",INDEX(POA_GC_2025!$E:$E,MATCH($C351,POA_GC_2025!$A:$A,0)))</f>
        <v/>
      </c>
      <c r="P351" s="215" t="str">
        <f>IF($C351="","",INDEX(POA_GC_2025!$F:$F,MATCH($C351,POA_GC_2025!$A:$A,0)))</f>
        <v/>
      </c>
      <c r="Q351" s="215" t="str">
        <f>IF($C351="","",INDEX(POA_GC_2025!$G:$G,MATCH($C351,POA_GC_2025!$A:$A,0)))</f>
        <v/>
      </c>
      <c r="R351" s="215" t="str">
        <f t="shared" si="25"/>
        <v/>
      </c>
      <c r="S351" s="215" t="str">
        <f>IF($C351="","",INDEX(POA_GC_2025!$H:$H,MATCH($C351,POA_GC_2025!$A:$A,0)))</f>
        <v/>
      </c>
      <c r="T351" s="215" t="str">
        <f>IF($C351="","",INDEX(POA_GC_2025!$I:$I,MATCH($C351,POA_GC_2025!$A:$A,0)))</f>
        <v/>
      </c>
      <c r="U351" s="215" t="str">
        <f>IF($C351="","",INDEX(POA_GC_2025!$J:$J,MATCH($C351,POA_GC_2025!$A:$A,0)))</f>
        <v/>
      </c>
      <c r="V351" s="215" t="str">
        <f>IF($C351="","",INDEX(POA_GC_2025!$K:$K,MATCH($C351,POA_GC_2025!$A:$A,0)))</f>
        <v/>
      </c>
      <c r="W351" s="215" t="str">
        <f>IF($C351="","",INDEX(POA_GC_2025!$L:$L,MATCH($C351,POA_GC_2025!$A:$A,0)))</f>
        <v/>
      </c>
      <c r="X351" s="223" t="str">
        <f>IF($C351="","",INDEX(POA_GC_2025!$AA:$AA,MATCH($C351,POA_GC_2025!$A:$A,0)))</f>
        <v/>
      </c>
      <c r="Y351" s="223" t="str">
        <f>IF($C351="","",INDEX(POA_GC_2025!$BD:$BD,MATCH($C351,POA_GC_2025!$A:$A,0)))</f>
        <v/>
      </c>
      <c r="Z351" s="226"/>
      <c r="AA351" s="226"/>
      <c r="AB351" s="227">
        <f t="shared" si="23"/>
        <v>0</v>
      </c>
      <c r="AC351" s="226"/>
      <c r="AD351" s="226"/>
      <c r="AE351" s="226"/>
      <c r="AF351" s="226"/>
      <c r="AG351" s="232" t="str">
        <f>IF($C351="","",INDEX(POA_GC_2025!$FF:$FF,MATCH($C351,POA_GC_2025!$A:$A,0)))</f>
        <v/>
      </c>
      <c r="AH351" s="213" t="str">
        <f>IF($C351="","",INDEX(POA_GC_2025!$Q:$Q,MATCH($C351,POA_GC_2025!$A:$A,0)))</f>
        <v/>
      </c>
      <c r="AI351" s="216"/>
      <c r="AJ351" s="213" t="str">
        <f>IF($C351="","",INDEX(POA_GC_2025!$B:$B,MATCH($C351,POA_GC_2025!$A:$A,0)))</f>
        <v/>
      </c>
      <c r="AK351" s="263"/>
      <c r="AL351" s="263"/>
      <c r="AM351" s="233">
        <f t="shared" si="24"/>
        <v>0</v>
      </c>
      <c r="AN351" s="263"/>
      <c r="AO351" s="263"/>
    </row>
    <row r="352" spans="1:41" s="39" customFormat="1" ht="12.95" customHeight="1">
      <c r="A352" s="206">
        <v>357</v>
      </c>
      <c r="B352" s="206"/>
      <c r="C352" s="265"/>
      <c r="D352" s="245"/>
      <c r="E352" s="246"/>
      <c r="F352" s="245"/>
      <c r="G352" s="246"/>
      <c r="H352" s="208"/>
      <c r="I352" s="245"/>
      <c r="J352" s="213" t="str">
        <f>IF($C352="","",INDEX(POA_GC_2025!$O:$O,MATCH($C352,POA_GC_2025!$A:$A,0)))</f>
        <v/>
      </c>
      <c r="K352" s="214" t="str">
        <f>IF($C352="","",INDEX(POA_GC_2025!$V:$V,MATCH($C352,POA_GC_2025!A:A,0)))</f>
        <v/>
      </c>
      <c r="L352" s="214" t="str">
        <f>IF($C352="","",INDEX(POA_GC_2025!W:W,MATCH($C352,POA_GC_2025!$A:$A,0)))</f>
        <v/>
      </c>
      <c r="M352" s="215" t="str">
        <f>IF($C352="","",INDEX(POA_GC_2025!C:C,MATCH($C352,POA_GC_2025!$A:$A,0)))</f>
        <v/>
      </c>
      <c r="N352" s="215" t="str">
        <f>IF($C352="","",INDEX(POA_GC_2025!$D:$D,MATCH($C352,POA_GC_2025!$A:$A,0)))</f>
        <v/>
      </c>
      <c r="O352" s="215" t="str">
        <f>IF($C352="","",INDEX(POA_GC_2025!$E:$E,MATCH($C352,POA_GC_2025!$A:$A,0)))</f>
        <v/>
      </c>
      <c r="P352" s="215" t="str">
        <f>IF($C352="","",INDEX(POA_GC_2025!$F:$F,MATCH($C352,POA_GC_2025!$A:$A,0)))</f>
        <v/>
      </c>
      <c r="Q352" s="215" t="str">
        <f>IF($C352="","",INDEX(POA_GC_2025!$G:$G,MATCH($C352,POA_GC_2025!$A:$A,0)))</f>
        <v/>
      </c>
      <c r="R352" s="215" t="str">
        <f t="shared" si="25"/>
        <v/>
      </c>
      <c r="S352" s="215" t="str">
        <f>IF($C352="","",INDEX(POA_GC_2025!$H:$H,MATCH($C352,POA_GC_2025!$A:$A,0)))</f>
        <v/>
      </c>
      <c r="T352" s="215" t="str">
        <f>IF($C352="","",INDEX(POA_GC_2025!$I:$I,MATCH($C352,POA_GC_2025!$A:$A,0)))</f>
        <v/>
      </c>
      <c r="U352" s="215" t="str">
        <f>IF($C352="","",INDEX(POA_GC_2025!$J:$J,MATCH($C352,POA_GC_2025!$A:$A,0)))</f>
        <v/>
      </c>
      <c r="V352" s="215" t="str">
        <f>IF($C352="","",INDEX(POA_GC_2025!$K:$K,MATCH($C352,POA_GC_2025!$A:$A,0)))</f>
        <v/>
      </c>
      <c r="W352" s="215" t="str">
        <f>IF($C352="","",INDEX(POA_GC_2025!$L:$L,MATCH($C352,POA_GC_2025!$A:$A,0)))</f>
        <v/>
      </c>
      <c r="X352" s="223" t="str">
        <f>IF($C352="","",INDEX(POA_GC_2025!$AA:$AA,MATCH($C352,POA_GC_2025!$A:$A,0)))</f>
        <v/>
      </c>
      <c r="Y352" s="223" t="str">
        <f>IF($C352="","",INDEX(POA_GC_2025!$BD:$BD,MATCH($C352,POA_GC_2025!$A:$A,0)))</f>
        <v/>
      </c>
      <c r="Z352" s="226"/>
      <c r="AA352" s="226"/>
      <c r="AB352" s="227">
        <f t="shared" si="23"/>
        <v>0</v>
      </c>
      <c r="AC352" s="226"/>
      <c r="AD352" s="226"/>
      <c r="AE352" s="226"/>
      <c r="AF352" s="226"/>
      <c r="AG352" s="232" t="str">
        <f>IF($C352="","",INDEX(POA_GC_2025!$FF:$FF,MATCH($C352,POA_GC_2025!$A:$A,0)))</f>
        <v/>
      </c>
      <c r="AH352" s="213" t="str">
        <f>IF($C352="","",INDEX(POA_GC_2025!$Q:$Q,MATCH($C352,POA_GC_2025!$A:$A,0)))</f>
        <v/>
      </c>
      <c r="AI352" s="216"/>
      <c r="AJ352" s="213" t="str">
        <f>IF($C352="","",INDEX(POA_GC_2025!$B:$B,MATCH($C352,POA_GC_2025!$A:$A,0)))</f>
        <v/>
      </c>
      <c r="AK352" s="263"/>
      <c r="AL352" s="263"/>
      <c r="AM352" s="233">
        <f t="shared" si="24"/>
        <v>0</v>
      </c>
      <c r="AN352" s="263"/>
      <c r="AO352" s="263"/>
    </row>
    <row r="353" spans="1:41" s="39" customFormat="1" ht="12.95" customHeight="1">
      <c r="A353" s="206">
        <v>358</v>
      </c>
      <c r="B353" s="206"/>
      <c r="C353" s="265"/>
      <c r="D353" s="245"/>
      <c r="E353" s="246"/>
      <c r="F353" s="245"/>
      <c r="G353" s="246"/>
      <c r="H353" s="208"/>
      <c r="I353" s="245"/>
      <c r="J353" s="213" t="str">
        <f>IF($C353="","",INDEX(POA_GC_2025!$O:$O,MATCH($C353,POA_GC_2025!$A:$A,0)))</f>
        <v/>
      </c>
      <c r="K353" s="214" t="str">
        <f>IF($C353="","",INDEX(POA_GC_2025!$V:$V,MATCH($C353,POA_GC_2025!A:A,0)))</f>
        <v/>
      </c>
      <c r="L353" s="214" t="str">
        <f>IF($C353="","",INDEX(POA_GC_2025!W:W,MATCH($C353,POA_GC_2025!$A:$A,0)))</f>
        <v/>
      </c>
      <c r="M353" s="215" t="str">
        <f>IF($C353="","",INDEX(POA_GC_2025!C:C,MATCH($C353,POA_GC_2025!$A:$A,0)))</f>
        <v/>
      </c>
      <c r="N353" s="215" t="str">
        <f>IF($C353="","",INDEX(POA_GC_2025!$D:$D,MATCH($C353,POA_GC_2025!$A:$A,0)))</f>
        <v/>
      </c>
      <c r="O353" s="215" t="str">
        <f>IF($C353="","",INDEX(POA_GC_2025!$E:$E,MATCH($C353,POA_GC_2025!$A:$A,0)))</f>
        <v/>
      </c>
      <c r="P353" s="215" t="str">
        <f>IF($C353="","",INDEX(POA_GC_2025!$F:$F,MATCH($C353,POA_GC_2025!$A:$A,0)))</f>
        <v/>
      </c>
      <c r="Q353" s="215" t="str">
        <f>IF($C353="","",INDEX(POA_GC_2025!$G:$G,MATCH($C353,POA_GC_2025!$A:$A,0)))</f>
        <v/>
      </c>
      <c r="R353" s="215" t="str">
        <f t="shared" si="25"/>
        <v/>
      </c>
      <c r="S353" s="215" t="str">
        <f>IF($C353="","",INDEX(POA_GC_2025!$H:$H,MATCH($C353,POA_GC_2025!$A:$A,0)))</f>
        <v/>
      </c>
      <c r="T353" s="215" t="str">
        <f>IF($C353="","",INDEX(POA_GC_2025!$I:$I,MATCH($C353,POA_GC_2025!$A:$A,0)))</f>
        <v/>
      </c>
      <c r="U353" s="215" t="str">
        <f>IF($C353="","",INDEX(POA_GC_2025!$J:$J,MATCH($C353,POA_GC_2025!$A:$A,0)))</f>
        <v/>
      </c>
      <c r="V353" s="215" t="str">
        <f>IF($C353="","",INDEX(POA_GC_2025!$K:$K,MATCH($C353,POA_GC_2025!$A:$A,0)))</f>
        <v/>
      </c>
      <c r="W353" s="215" t="str">
        <f>IF($C353="","",INDEX(POA_GC_2025!$L:$L,MATCH($C353,POA_GC_2025!$A:$A,0)))</f>
        <v/>
      </c>
      <c r="X353" s="223" t="str">
        <f>IF($C353="","",INDEX(POA_GC_2025!$AA:$AA,MATCH($C353,POA_GC_2025!$A:$A,0)))</f>
        <v/>
      </c>
      <c r="Y353" s="223" t="str">
        <f>IF($C353="","",INDEX(POA_GC_2025!$BD:$BD,MATCH($C353,POA_GC_2025!$A:$A,0)))</f>
        <v/>
      </c>
      <c r="Z353" s="226"/>
      <c r="AA353" s="226"/>
      <c r="AB353" s="227">
        <f t="shared" si="23"/>
        <v>0</v>
      </c>
      <c r="AC353" s="226"/>
      <c r="AD353" s="226"/>
      <c r="AE353" s="226"/>
      <c r="AF353" s="226"/>
      <c r="AG353" s="232" t="str">
        <f>IF($C353="","",INDEX(POA_GC_2025!$FF:$FF,MATCH($C353,POA_GC_2025!$A:$A,0)))</f>
        <v/>
      </c>
      <c r="AH353" s="213" t="str">
        <f>IF($C353="","",INDEX(POA_GC_2025!$Q:$Q,MATCH($C353,POA_GC_2025!$A:$A,0)))</f>
        <v/>
      </c>
      <c r="AI353" s="216"/>
      <c r="AJ353" s="213" t="str">
        <f>IF($C353="","",INDEX(POA_GC_2025!$B:$B,MATCH($C353,POA_GC_2025!$A:$A,0)))</f>
        <v/>
      </c>
      <c r="AK353" s="263"/>
      <c r="AL353" s="263"/>
      <c r="AM353" s="233">
        <f t="shared" si="24"/>
        <v>0</v>
      </c>
      <c r="AN353" s="263"/>
      <c r="AO353" s="263"/>
    </row>
    <row r="354" spans="1:41" s="39" customFormat="1" ht="12.95" customHeight="1">
      <c r="A354" s="206">
        <v>359</v>
      </c>
      <c r="B354" s="206"/>
      <c r="C354" s="265"/>
      <c r="D354" s="245"/>
      <c r="E354" s="246"/>
      <c r="F354" s="245"/>
      <c r="G354" s="246"/>
      <c r="H354" s="208"/>
      <c r="I354" s="245"/>
      <c r="J354" s="213" t="str">
        <f>IF($C354="","",INDEX(POA_GC_2025!$O:$O,MATCH($C354,POA_GC_2025!$A:$A,0)))</f>
        <v/>
      </c>
      <c r="K354" s="214" t="str">
        <f>IF($C354="","",INDEX(POA_GC_2025!$V:$V,MATCH($C354,POA_GC_2025!A:A,0)))</f>
        <v/>
      </c>
      <c r="L354" s="214" t="str">
        <f>IF($C354="","",INDEX(POA_GC_2025!W:W,MATCH($C354,POA_GC_2025!$A:$A,0)))</f>
        <v/>
      </c>
      <c r="M354" s="215" t="str">
        <f>IF($C354="","",INDEX(POA_GC_2025!C:C,MATCH($C354,POA_GC_2025!$A:$A,0)))</f>
        <v/>
      </c>
      <c r="N354" s="215" t="str">
        <f>IF($C354="","",INDEX(POA_GC_2025!$D:$D,MATCH($C354,POA_GC_2025!$A:$A,0)))</f>
        <v/>
      </c>
      <c r="O354" s="215" t="str">
        <f>IF($C354="","",INDEX(POA_GC_2025!$E:$E,MATCH($C354,POA_GC_2025!$A:$A,0)))</f>
        <v/>
      </c>
      <c r="P354" s="215" t="str">
        <f>IF($C354="","",INDEX(POA_GC_2025!$F:$F,MATCH($C354,POA_GC_2025!$A:$A,0)))</f>
        <v/>
      </c>
      <c r="Q354" s="215" t="str">
        <f>IF($C354="","",INDEX(POA_GC_2025!$G:$G,MATCH($C354,POA_GC_2025!$A:$A,0)))</f>
        <v/>
      </c>
      <c r="R354" s="215" t="str">
        <f t="shared" si="25"/>
        <v/>
      </c>
      <c r="S354" s="215" t="str">
        <f>IF($C354="","",INDEX(POA_GC_2025!$H:$H,MATCH($C354,POA_GC_2025!$A:$A,0)))</f>
        <v/>
      </c>
      <c r="T354" s="215" t="str">
        <f>IF($C354="","",INDEX(POA_GC_2025!$I:$I,MATCH($C354,POA_GC_2025!$A:$A,0)))</f>
        <v/>
      </c>
      <c r="U354" s="215" t="str">
        <f>IF($C354="","",INDEX(POA_GC_2025!$J:$J,MATCH($C354,POA_GC_2025!$A:$A,0)))</f>
        <v/>
      </c>
      <c r="V354" s="215" t="str">
        <f>IF($C354="","",INDEX(POA_GC_2025!$K:$K,MATCH($C354,POA_GC_2025!$A:$A,0)))</f>
        <v/>
      </c>
      <c r="W354" s="215" t="str">
        <f>IF($C354="","",INDEX(POA_GC_2025!$L:$L,MATCH($C354,POA_GC_2025!$A:$A,0)))</f>
        <v/>
      </c>
      <c r="X354" s="223" t="str">
        <f>IF($C354="","",INDEX(POA_GC_2025!$AA:$AA,MATCH($C354,POA_GC_2025!$A:$A,0)))</f>
        <v/>
      </c>
      <c r="Y354" s="223" t="str">
        <f>IF($C354="","",INDEX(POA_GC_2025!$BD:$BD,MATCH($C354,POA_GC_2025!$A:$A,0)))</f>
        <v/>
      </c>
      <c r="Z354" s="226"/>
      <c r="AA354" s="226"/>
      <c r="AB354" s="227">
        <f t="shared" si="23"/>
        <v>0</v>
      </c>
      <c r="AC354" s="226"/>
      <c r="AD354" s="226"/>
      <c r="AE354" s="226"/>
      <c r="AF354" s="226"/>
      <c r="AG354" s="232" t="str">
        <f>IF($C354="","",INDEX(POA_GC_2025!$FF:$FF,MATCH($C354,POA_GC_2025!$A:$A,0)))</f>
        <v/>
      </c>
      <c r="AH354" s="213" t="str">
        <f>IF($C354="","",INDEX(POA_GC_2025!$Q:$Q,MATCH($C354,POA_GC_2025!$A:$A,0)))</f>
        <v/>
      </c>
      <c r="AI354" s="216"/>
      <c r="AJ354" s="213" t="str">
        <f>IF($C354="","",INDEX(POA_GC_2025!$B:$B,MATCH($C354,POA_GC_2025!$A:$A,0)))</f>
        <v/>
      </c>
      <c r="AK354" s="263"/>
      <c r="AL354" s="263"/>
      <c r="AM354" s="233">
        <f t="shared" si="24"/>
        <v>0</v>
      </c>
      <c r="AN354" s="263"/>
      <c r="AO354" s="263"/>
    </row>
    <row r="355" spans="1:41" s="39" customFormat="1" ht="12.95" customHeight="1">
      <c r="A355" s="206">
        <v>360</v>
      </c>
      <c r="B355" s="206"/>
      <c r="C355" s="265"/>
      <c r="D355" s="245"/>
      <c r="E355" s="246"/>
      <c r="F355" s="245"/>
      <c r="G355" s="246"/>
      <c r="H355" s="208"/>
      <c r="I355" s="245"/>
      <c r="J355" s="213" t="str">
        <f>IF($C355="","",INDEX(POA_GC_2025!$O:$O,MATCH($C355,POA_GC_2025!$A:$A,0)))</f>
        <v/>
      </c>
      <c r="K355" s="214" t="str">
        <f>IF($C355="","",INDEX(POA_GC_2025!$V:$V,MATCH($C355,POA_GC_2025!A:A,0)))</f>
        <v/>
      </c>
      <c r="L355" s="214" t="str">
        <f>IF($C355="","",INDEX(POA_GC_2025!W:W,MATCH($C355,POA_GC_2025!$A:$A,0)))</f>
        <v/>
      </c>
      <c r="M355" s="215" t="str">
        <f>IF($C355="","",INDEX(POA_GC_2025!C:C,MATCH($C355,POA_GC_2025!$A:$A,0)))</f>
        <v/>
      </c>
      <c r="N355" s="215" t="str">
        <f>IF($C355="","",INDEX(POA_GC_2025!$D:$D,MATCH($C355,POA_GC_2025!$A:$A,0)))</f>
        <v/>
      </c>
      <c r="O355" s="215" t="str">
        <f>IF($C355="","",INDEX(POA_GC_2025!$E:$E,MATCH($C355,POA_GC_2025!$A:$A,0)))</f>
        <v/>
      </c>
      <c r="P355" s="215" t="str">
        <f>IF($C355="","",INDEX(POA_GC_2025!$F:$F,MATCH($C355,POA_GC_2025!$A:$A,0)))</f>
        <v/>
      </c>
      <c r="Q355" s="215" t="str">
        <f>IF($C355="","",INDEX(POA_GC_2025!$G:$G,MATCH($C355,POA_GC_2025!$A:$A,0)))</f>
        <v/>
      </c>
      <c r="R355" s="215" t="str">
        <f t="shared" si="25"/>
        <v/>
      </c>
      <c r="S355" s="215" t="str">
        <f>IF($C355="","",INDEX(POA_GC_2025!$H:$H,MATCH($C355,POA_GC_2025!$A:$A,0)))</f>
        <v/>
      </c>
      <c r="T355" s="215" t="str">
        <f>IF($C355="","",INDEX(POA_GC_2025!$I:$I,MATCH($C355,POA_GC_2025!$A:$A,0)))</f>
        <v/>
      </c>
      <c r="U355" s="215" t="str">
        <f>IF($C355="","",INDEX(POA_GC_2025!$J:$J,MATCH($C355,POA_GC_2025!$A:$A,0)))</f>
        <v/>
      </c>
      <c r="V355" s="215" t="str">
        <f>IF($C355="","",INDEX(POA_GC_2025!$K:$K,MATCH($C355,POA_GC_2025!$A:$A,0)))</f>
        <v/>
      </c>
      <c r="W355" s="215" t="str">
        <f>IF($C355="","",INDEX(POA_GC_2025!$L:$L,MATCH($C355,POA_GC_2025!$A:$A,0)))</f>
        <v/>
      </c>
      <c r="X355" s="223" t="str">
        <f>IF($C355="","",INDEX(POA_GC_2025!$AA:$AA,MATCH($C355,POA_GC_2025!$A:$A,0)))</f>
        <v/>
      </c>
      <c r="Y355" s="223" t="str">
        <f>IF($C355="","",INDEX(POA_GC_2025!$BD:$BD,MATCH($C355,POA_GC_2025!$A:$A,0)))</f>
        <v/>
      </c>
      <c r="Z355" s="226"/>
      <c r="AA355" s="226"/>
      <c r="AB355" s="227">
        <f t="shared" si="23"/>
        <v>0</v>
      </c>
      <c r="AC355" s="226"/>
      <c r="AD355" s="226"/>
      <c r="AE355" s="226"/>
      <c r="AF355" s="226"/>
      <c r="AG355" s="232" t="str">
        <f>IF($C355="","",INDEX(POA_GC_2025!$FF:$FF,MATCH($C355,POA_GC_2025!$A:$A,0)))</f>
        <v/>
      </c>
      <c r="AH355" s="213" t="str">
        <f>IF($C355="","",INDEX(POA_GC_2025!$Q:$Q,MATCH($C355,POA_GC_2025!$A:$A,0)))</f>
        <v/>
      </c>
      <c r="AI355" s="216"/>
      <c r="AJ355" s="213" t="str">
        <f>IF($C355="","",INDEX(POA_GC_2025!$B:$B,MATCH($C355,POA_GC_2025!$A:$A,0)))</f>
        <v/>
      </c>
      <c r="AK355" s="263"/>
      <c r="AL355" s="263"/>
      <c r="AM355" s="233">
        <f t="shared" si="24"/>
        <v>0</v>
      </c>
      <c r="AN355" s="263"/>
      <c r="AO355" s="263"/>
    </row>
    <row r="356" spans="1:41" s="39" customFormat="1" ht="12.95" customHeight="1">
      <c r="A356" s="206">
        <v>361</v>
      </c>
      <c r="B356" s="206"/>
      <c r="C356" s="265"/>
      <c r="D356" s="245"/>
      <c r="E356" s="246"/>
      <c r="F356" s="245"/>
      <c r="G356" s="246"/>
      <c r="H356" s="208"/>
      <c r="I356" s="245"/>
      <c r="J356" s="213" t="str">
        <f>IF($C356="","",INDEX(POA_GC_2025!$O:$O,MATCH($C356,POA_GC_2025!$A:$A,0)))</f>
        <v/>
      </c>
      <c r="K356" s="214" t="str">
        <f>IF($C356="","",INDEX(POA_GC_2025!$V:$V,MATCH($C356,POA_GC_2025!A:A,0)))</f>
        <v/>
      </c>
      <c r="L356" s="214" t="str">
        <f>IF($C356="","",INDEX(POA_GC_2025!W:W,MATCH($C356,POA_GC_2025!$A:$A,0)))</f>
        <v/>
      </c>
      <c r="M356" s="215" t="str">
        <f>IF($C356="","",INDEX(POA_GC_2025!C:C,MATCH($C356,POA_GC_2025!$A:$A,0)))</f>
        <v/>
      </c>
      <c r="N356" s="215" t="str">
        <f>IF($C356="","",INDEX(POA_GC_2025!$D:$D,MATCH($C356,POA_GC_2025!$A:$A,0)))</f>
        <v/>
      </c>
      <c r="O356" s="215" t="str">
        <f>IF($C356="","",INDEX(POA_GC_2025!$E:$E,MATCH($C356,POA_GC_2025!$A:$A,0)))</f>
        <v/>
      </c>
      <c r="P356" s="215" t="str">
        <f>IF($C356="","",INDEX(POA_GC_2025!$F:$F,MATCH($C356,POA_GC_2025!$A:$A,0)))</f>
        <v/>
      </c>
      <c r="Q356" s="215" t="str">
        <f>IF($C356="","",INDEX(POA_GC_2025!$G:$G,MATCH($C356,POA_GC_2025!$A:$A,0)))</f>
        <v/>
      </c>
      <c r="R356" s="215" t="str">
        <f t="shared" si="25"/>
        <v/>
      </c>
      <c r="S356" s="215" t="str">
        <f>IF($C356="","",INDEX(POA_GC_2025!$H:$H,MATCH($C356,POA_GC_2025!$A:$A,0)))</f>
        <v/>
      </c>
      <c r="T356" s="215" t="str">
        <f>IF($C356="","",INDEX(POA_GC_2025!$I:$I,MATCH($C356,POA_GC_2025!$A:$A,0)))</f>
        <v/>
      </c>
      <c r="U356" s="215" t="str">
        <f>IF($C356="","",INDEX(POA_GC_2025!$J:$J,MATCH($C356,POA_GC_2025!$A:$A,0)))</f>
        <v/>
      </c>
      <c r="V356" s="215" t="str">
        <f>IF($C356="","",INDEX(POA_GC_2025!$K:$K,MATCH($C356,POA_GC_2025!$A:$A,0)))</f>
        <v/>
      </c>
      <c r="W356" s="215" t="str">
        <f>IF($C356="","",INDEX(POA_GC_2025!$L:$L,MATCH($C356,POA_GC_2025!$A:$A,0)))</f>
        <v/>
      </c>
      <c r="X356" s="223" t="str">
        <f>IF($C356="","",INDEX(POA_GC_2025!$AA:$AA,MATCH($C356,POA_GC_2025!$A:$A,0)))</f>
        <v/>
      </c>
      <c r="Y356" s="223" t="str">
        <f>IF($C356="","",INDEX(POA_GC_2025!$BD:$BD,MATCH($C356,POA_GC_2025!$A:$A,0)))</f>
        <v/>
      </c>
      <c r="Z356" s="226"/>
      <c r="AA356" s="226"/>
      <c r="AB356" s="227">
        <f t="shared" si="23"/>
        <v>0</v>
      </c>
      <c r="AC356" s="226"/>
      <c r="AD356" s="226"/>
      <c r="AE356" s="226"/>
      <c r="AF356" s="226"/>
      <c r="AG356" s="232" t="str">
        <f>IF($C356="","",INDEX(POA_GC_2025!$FF:$FF,MATCH($C356,POA_GC_2025!$A:$A,0)))</f>
        <v/>
      </c>
      <c r="AH356" s="213" t="str">
        <f>IF($C356="","",INDEX(POA_GC_2025!$Q:$Q,MATCH($C356,POA_GC_2025!$A:$A,0)))</f>
        <v/>
      </c>
      <c r="AI356" s="216"/>
      <c r="AJ356" s="213" t="str">
        <f>IF($C356="","",INDEX(POA_GC_2025!$B:$B,MATCH($C356,POA_GC_2025!$A:$A,0)))</f>
        <v/>
      </c>
      <c r="AK356" s="263"/>
      <c r="AL356" s="263"/>
      <c r="AM356" s="233">
        <f t="shared" si="24"/>
        <v>0</v>
      </c>
      <c r="AN356" s="263"/>
      <c r="AO356" s="263"/>
    </row>
    <row r="357" spans="1:41" s="39" customFormat="1" ht="12.95" customHeight="1">
      <c r="A357" s="206">
        <v>362</v>
      </c>
      <c r="B357" s="206"/>
      <c r="C357" s="263"/>
      <c r="D357" s="263"/>
      <c r="E357" s="263"/>
      <c r="F357" s="263"/>
      <c r="G357" s="263"/>
      <c r="H357" s="263"/>
      <c r="I357" s="263"/>
      <c r="J357" s="213" t="str">
        <f>IF($C357="","",INDEX(POA_GC_2025!$O:$O,MATCH($C357,POA_GC_2025!$A:$A,0)))</f>
        <v/>
      </c>
      <c r="K357" s="214" t="str">
        <f>IF($C357="","",INDEX(POA_GC_2025!$V:$V,MATCH($C357,POA_GC_2025!A:A,0)))</f>
        <v/>
      </c>
      <c r="L357" s="214" t="str">
        <f>IF($C357="","",INDEX(POA_GC_2025!W:W,MATCH($C357,POA_GC_2025!$A:$A,0)))</f>
        <v/>
      </c>
      <c r="M357" s="215" t="str">
        <f>IF($C357="","",INDEX(POA_GC_2025!C:C,MATCH($C357,POA_GC_2025!$A:$A,0)))</f>
        <v/>
      </c>
      <c r="N357" s="215" t="str">
        <f>IF($C357="","",INDEX(POA_GC_2025!$D:$D,MATCH($C357,POA_GC_2025!$A:$A,0)))</f>
        <v/>
      </c>
      <c r="O357" s="215" t="str">
        <f>IF($C357="","",INDEX(POA_GC_2025!$E:$E,MATCH($C357,POA_GC_2025!$A:$A,0)))</f>
        <v/>
      </c>
      <c r="P357" s="215" t="str">
        <f>IF($C357="","",INDEX(POA_GC_2025!$F:$F,MATCH($C357,POA_GC_2025!$A:$A,0)))</f>
        <v/>
      </c>
      <c r="Q357" s="215" t="str">
        <f>IF($C357="","",INDEX(POA_GC_2025!$G:$G,MATCH($C357,POA_GC_2025!$A:$A,0)))</f>
        <v/>
      </c>
      <c r="R357" s="215" t="str">
        <f t="shared" si="25"/>
        <v/>
      </c>
      <c r="S357" s="215" t="str">
        <f>IF($C357="","",INDEX(POA_GC_2025!$H:$H,MATCH($C357,POA_GC_2025!$A:$A,0)))</f>
        <v/>
      </c>
      <c r="T357" s="215" t="str">
        <f>IF($C357="","",INDEX(POA_GC_2025!$I:$I,MATCH($C357,POA_GC_2025!$A:$A,0)))</f>
        <v/>
      </c>
      <c r="U357" s="215" t="str">
        <f>IF($C357="","",INDEX(POA_GC_2025!$J:$J,MATCH($C357,POA_GC_2025!$A:$A,0)))</f>
        <v/>
      </c>
      <c r="V357" s="215" t="str">
        <f>IF($C357="","",INDEX(POA_GC_2025!$K:$K,MATCH($C357,POA_GC_2025!$A:$A,0)))</f>
        <v/>
      </c>
      <c r="W357" s="215" t="str">
        <f>IF($C357="","",INDEX(POA_GC_2025!$L:$L,MATCH($C357,POA_GC_2025!$A:$A,0)))</f>
        <v/>
      </c>
      <c r="X357" s="223" t="str">
        <f>IF($C357="","",INDEX(POA_GC_2025!$AA:$AA,MATCH($C357,POA_GC_2025!$A:$A,0)))</f>
        <v/>
      </c>
      <c r="Y357" s="223" t="str">
        <f>IF($C357="","",INDEX(POA_GC_2025!$BD:$BD,MATCH($C357,POA_GC_2025!$A:$A,0)))</f>
        <v/>
      </c>
      <c r="Z357" s="226"/>
      <c r="AA357" s="226"/>
      <c r="AB357" s="227">
        <f t="shared" si="23"/>
        <v>0</v>
      </c>
      <c r="AC357" s="226"/>
      <c r="AD357" s="226"/>
      <c r="AE357" s="226"/>
      <c r="AF357" s="226"/>
      <c r="AG357" s="232" t="str">
        <f>IF($C357="","",INDEX(POA_GC_2025!$FF:$FF,MATCH($C357,POA_GC_2025!$A:$A,0)))</f>
        <v/>
      </c>
      <c r="AH357" s="213" t="str">
        <f>IF($C357="","",INDEX(POA_GC_2025!$Q:$Q,MATCH($C357,POA_GC_2025!$A:$A,0)))</f>
        <v/>
      </c>
      <c r="AI357" s="216"/>
      <c r="AJ357" s="213" t="str">
        <f>IF($C357="","",INDEX(POA_GC_2025!$B:$B,MATCH($C357,POA_GC_2025!$A:$A,0)))</f>
        <v/>
      </c>
      <c r="AK357" s="263"/>
      <c r="AL357" s="263"/>
      <c r="AM357" s="233">
        <f t="shared" si="24"/>
        <v>0</v>
      </c>
      <c r="AN357" s="263"/>
      <c r="AO357" s="263"/>
    </row>
    <row r="358" spans="1:41" s="39" customFormat="1" ht="12.95" customHeight="1">
      <c r="A358" s="206">
        <v>363</v>
      </c>
      <c r="B358" s="206"/>
      <c r="C358" s="263"/>
      <c r="D358" s="263"/>
      <c r="E358" s="263"/>
      <c r="F358" s="263"/>
      <c r="G358" s="263"/>
      <c r="H358" s="263"/>
      <c r="I358" s="263"/>
      <c r="J358" s="213" t="str">
        <f>IF($C358="","",INDEX(POA_GC_2025!$O:$O,MATCH($C358,POA_GC_2025!$A:$A,0)))</f>
        <v/>
      </c>
      <c r="K358" s="214" t="str">
        <f>IF($C358="","",INDEX(POA_GC_2025!$V:$V,MATCH($C358,POA_GC_2025!A:A,0)))</f>
        <v/>
      </c>
      <c r="L358" s="214" t="str">
        <f>IF($C358="","",INDEX(POA_GC_2025!W:W,MATCH($C358,POA_GC_2025!$A:$A,0)))</f>
        <v/>
      </c>
      <c r="M358" s="215" t="str">
        <f>IF($C358="","",INDEX(POA_GC_2025!C:C,MATCH($C358,POA_GC_2025!$A:$A,0)))</f>
        <v/>
      </c>
      <c r="N358" s="215" t="str">
        <f>IF($C358="","",INDEX(POA_GC_2025!$D:$D,MATCH($C358,POA_GC_2025!$A:$A,0)))</f>
        <v/>
      </c>
      <c r="O358" s="215" t="str">
        <f>IF($C358="","",INDEX(POA_GC_2025!$E:$E,MATCH($C358,POA_GC_2025!$A:$A,0)))</f>
        <v/>
      </c>
      <c r="P358" s="215" t="str">
        <f>IF($C358="","",INDEX(POA_GC_2025!$F:$F,MATCH($C358,POA_GC_2025!$A:$A,0)))</f>
        <v/>
      </c>
      <c r="Q358" s="215" t="str">
        <f>IF($C358="","",INDEX(POA_GC_2025!$G:$G,MATCH($C358,POA_GC_2025!$A:$A,0)))</f>
        <v/>
      </c>
      <c r="R358" s="215" t="str">
        <f t="shared" si="25"/>
        <v/>
      </c>
      <c r="S358" s="215" t="str">
        <f>IF($C358="","",INDEX(POA_GC_2025!$H:$H,MATCH($C358,POA_GC_2025!$A:$A,0)))</f>
        <v/>
      </c>
      <c r="T358" s="215" t="str">
        <f>IF($C358="","",INDEX(POA_GC_2025!$I:$I,MATCH($C358,POA_GC_2025!$A:$A,0)))</f>
        <v/>
      </c>
      <c r="U358" s="215" t="str">
        <f>IF($C358="","",INDEX(POA_GC_2025!$J:$J,MATCH($C358,POA_GC_2025!$A:$A,0)))</f>
        <v/>
      </c>
      <c r="V358" s="215" t="str">
        <f>IF($C358="","",INDEX(POA_GC_2025!$K:$K,MATCH($C358,POA_GC_2025!$A:$A,0)))</f>
        <v/>
      </c>
      <c r="W358" s="215" t="str">
        <f>IF($C358="","",INDEX(POA_GC_2025!$L:$L,MATCH($C358,POA_GC_2025!$A:$A,0)))</f>
        <v/>
      </c>
      <c r="X358" s="223" t="str">
        <f>IF($C358="","",INDEX(POA_GC_2025!$AA:$AA,MATCH($C358,POA_GC_2025!$A:$A,0)))</f>
        <v/>
      </c>
      <c r="Y358" s="223" t="str">
        <f>IF($C358="","",INDEX(POA_GC_2025!$BD:$BD,MATCH($C358,POA_GC_2025!$A:$A,0)))</f>
        <v/>
      </c>
      <c r="Z358" s="226"/>
      <c r="AA358" s="226"/>
      <c r="AB358" s="227">
        <f t="shared" si="23"/>
        <v>0</v>
      </c>
      <c r="AC358" s="226"/>
      <c r="AD358" s="226"/>
      <c r="AE358" s="226"/>
      <c r="AF358" s="226"/>
      <c r="AG358" s="232" t="str">
        <f>IF($C358="","",INDEX(POA_GC_2025!$FF:$FF,MATCH($C358,POA_GC_2025!$A:$A,0)))</f>
        <v/>
      </c>
      <c r="AH358" s="213" t="str">
        <f>IF($C358="","",INDEX(POA_GC_2025!$Q:$Q,MATCH($C358,POA_GC_2025!$A:$A,0)))</f>
        <v/>
      </c>
      <c r="AI358" s="216"/>
      <c r="AJ358" s="213" t="str">
        <f>IF($C358="","",INDEX(POA_GC_2025!$B:$B,MATCH($C358,POA_GC_2025!$A:$A,0)))</f>
        <v/>
      </c>
      <c r="AK358" s="263"/>
      <c r="AL358" s="263"/>
      <c r="AM358" s="233">
        <f t="shared" si="24"/>
        <v>0</v>
      </c>
      <c r="AN358" s="263"/>
      <c r="AO358" s="263"/>
    </row>
    <row r="359" spans="1:41" s="39" customFormat="1" ht="12.95" customHeight="1">
      <c r="A359" s="206">
        <v>364</v>
      </c>
      <c r="B359" s="206"/>
      <c r="C359" s="263"/>
      <c r="D359" s="263"/>
      <c r="E359" s="263"/>
      <c r="F359" s="263"/>
      <c r="G359" s="263"/>
      <c r="H359" s="263"/>
      <c r="I359" s="263"/>
      <c r="J359" s="213" t="str">
        <f>IF($C359="","",INDEX(POA_GC_2025!$O:$O,MATCH($C359,POA_GC_2025!$A:$A,0)))</f>
        <v/>
      </c>
      <c r="K359" s="214" t="str">
        <f>IF($C359="","",INDEX(POA_GC_2025!$V:$V,MATCH($C359,POA_GC_2025!A:A,0)))</f>
        <v/>
      </c>
      <c r="L359" s="214" t="str">
        <f>IF($C359="","",INDEX(POA_GC_2025!W:W,MATCH($C359,POA_GC_2025!$A:$A,0)))</f>
        <v/>
      </c>
      <c r="M359" s="215" t="str">
        <f>IF($C359="","",INDEX(POA_GC_2025!C:C,MATCH($C359,POA_GC_2025!$A:$A,0)))</f>
        <v/>
      </c>
      <c r="N359" s="215" t="str">
        <f>IF($C359="","",INDEX(POA_GC_2025!$D:$D,MATCH($C359,POA_GC_2025!$A:$A,0)))</f>
        <v/>
      </c>
      <c r="O359" s="215" t="str">
        <f>IF($C359="","",INDEX(POA_GC_2025!$E:$E,MATCH($C359,POA_GC_2025!$A:$A,0)))</f>
        <v/>
      </c>
      <c r="P359" s="215" t="str">
        <f>IF($C359="","",INDEX(POA_GC_2025!$F:$F,MATCH($C359,POA_GC_2025!$A:$A,0)))</f>
        <v/>
      </c>
      <c r="Q359" s="215" t="str">
        <f>IF($C359="","",INDEX(POA_GC_2025!$G:$G,MATCH($C359,POA_GC_2025!$A:$A,0)))</f>
        <v/>
      </c>
      <c r="R359" s="215" t="str">
        <f t="shared" si="25"/>
        <v/>
      </c>
      <c r="S359" s="215" t="str">
        <f>IF($C359="","",INDEX(POA_GC_2025!$H:$H,MATCH($C359,POA_GC_2025!$A:$A,0)))</f>
        <v/>
      </c>
      <c r="T359" s="215" t="str">
        <f>IF($C359="","",INDEX(POA_GC_2025!$I:$I,MATCH($C359,POA_GC_2025!$A:$A,0)))</f>
        <v/>
      </c>
      <c r="U359" s="215" t="str">
        <f>IF($C359="","",INDEX(POA_GC_2025!$J:$J,MATCH($C359,POA_GC_2025!$A:$A,0)))</f>
        <v/>
      </c>
      <c r="V359" s="215" t="str">
        <f>IF($C359="","",INDEX(POA_GC_2025!$K:$K,MATCH($C359,POA_GC_2025!$A:$A,0)))</f>
        <v/>
      </c>
      <c r="W359" s="215" t="str">
        <f>IF($C359="","",INDEX(POA_GC_2025!$L:$L,MATCH($C359,POA_GC_2025!$A:$A,0)))</f>
        <v/>
      </c>
      <c r="X359" s="223" t="str">
        <f>IF($C359="","",INDEX(POA_GC_2025!$AA:$AA,MATCH($C359,POA_GC_2025!$A:$A,0)))</f>
        <v/>
      </c>
      <c r="Y359" s="223" t="str">
        <f>IF($C359="","",INDEX(POA_GC_2025!$BD:$BD,MATCH($C359,POA_GC_2025!$A:$A,0)))</f>
        <v/>
      </c>
      <c r="Z359" s="226"/>
      <c r="AA359" s="226"/>
      <c r="AB359" s="227">
        <f t="shared" si="23"/>
        <v>0</v>
      </c>
      <c r="AC359" s="226"/>
      <c r="AD359" s="226"/>
      <c r="AE359" s="226"/>
      <c r="AF359" s="226"/>
      <c r="AG359" s="232" t="str">
        <f>IF($C359="","",INDEX(POA_GC_2025!$FF:$FF,MATCH($C359,POA_GC_2025!$A:$A,0)))</f>
        <v/>
      </c>
      <c r="AH359" s="213" t="str">
        <f>IF($C359="","",INDEX(POA_GC_2025!$Q:$Q,MATCH($C359,POA_GC_2025!$A:$A,0)))</f>
        <v/>
      </c>
      <c r="AI359" s="216"/>
      <c r="AJ359" s="213" t="str">
        <f>IF($C359="","",INDEX(POA_GC_2025!$B:$B,MATCH($C359,POA_GC_2025!$A:$A,0)))</f>
        <v/>
      </c>
      <c r="AK359" s="263"/>
      <c r="AL359" s="263"/>
      <c r="AM359" s="233">
        <f t="shared" si="24"/>
        <v>0</v>
      </c>
      <c r="AN359" s="263"/>
      <c r="AO359" s="263"/>
    </row>
    <row r="360" spans="1:41" s="39" customFormat="1" ht="12.95" customHeight="1">
      <c r="A360" s="206">
        <v>365</v>
      </c>
      <c r="B360" s="206"/>
      <c r="C360" s="263"/>
      <c r="D360" s="263"/>
      <c r="E360" s="263"/>
      <c r="F360" s="263"/>
      <c r="G360" s="263"/>
      <c r="H360" s="263"/>
      <c r="I360" s="263"/>
      <c r="J360" s="213" t="str">
        <f>IF($C360="","",INDEX(POA_GC_2025!$O:$O,MATCH($C360,POA_GC_2025!$A:$A,0)))</f>
        <v/>
      </c>
      <c r="K360" s="214" t="str">
        <f>IF($C360="","",INDEX(POA_GC_2025!$V:$V,MATCH($C360,POA_GC_2025!A:A,0)))</f>
        <v/>
      </c>
      <c r="L360" s="214" t="str">
        <f>IF($C360="","",INDEX(POA_GC_2025!W:W,MATCH($C360,POA_GC_2025!$A:$A,0)))</f>
        <v/>
      </c>
      <c r="M360" s="215" t="str">
        <f>IF($C360="","",INDEX(POA_GC_2025!C:C,MATCH($C360,POA_GC_2025!$A:$A,0)))</f>
        <v/>
      </c>
      <c r="N360" s="215" t="str">
        <f>IF($C360="","",INDEX(POA_GC_2025!$D:$D,MATCH($C360,POA_GC_2025!$A:$A,0)))</f>
        <v/>
      </c>
      <c r="O360" s="215" t="str">
        <f>IF($C360="","",INDEX(POA_GC_2025!$E:$E,MATCH($C360,POA_GC_2025!$A:$A,0)))</f>
        <v/>
      </c>
      <c r="P360" s="215" t="str">
        <f>IF($C360="","",INDEX(POA_GC_2025!$F:$F,MATCH($C360,POA_GC_2025!$A:$A,0)))</f>
        <v/>
      </c>
      <c r="Q360" s="215" t="str">
        <f>IF($C360="","",INDEX(POA_GC_2025!$G:$G,MATCH($C360,POA_GC_2025!$A:$A,0)))</f>
        <v/>
      </c>
      <c r="R360" s="215" t="str">
        <f t="shared" si="25"/>
        <v/>
      </c>
      <c r="S360" s="215" t="str">
        <f>IF($C360="","",INDEX(POA_GC_2025!$H:$H,MATCH($C360,POA_GC_2025!$A:$A,0)))</f>
        <v/>
      </c>
      <c r="T360" s="215" t="str">
        <f>IF($C360="","",INDEX(POA_GC_2025!$I:$I,MATCH($C360,POA_GC_2025!$A:$A,0)))</f>
        <v/>
      </c>
      <c r="U360" s="215" t="str">
        <f>IF($C360="","",INDEX(POA_GC_2025!$J:$J,MATCH($C360,POA_GC_2025!$A:$A,0)))</f>
        <v/>
      </c>
      <c r="V360" s="215" t="str">
        <f>IF($C360="","",INDEX(POA_GC_2025!$K:$K,MATCH($C360,POA_GC_2025!$A:$A,0)))</f>
        <v/>
      </c>
      <c r="W360" s="215" t="str">
        <f>IF($C360="","",INDEX(POA_GC_2025!$L:$L,MATCH($C360,POA_GC_2025!$A:$A,0)))</f>
        <v/>
      </c>
      <c r="X360" s="223" t="str">
        <f>IF($C360="","",INDEX(POA_GC_2025!$AA:$AA,MATCH($C360,POA_GC_2025!$A:$A,0)))</f>
        <v/>
      </c>
      <c r="Y360" s="223" t="str">
        <f>IF($C360="","",INDEX(POA_GC_2025!$BD:$BD,MATCH($C360,POA_GC_2025!$A:$A,0)))</f>
        <v/>
      </c>
      <c r="Z360" s="226"/>
      <c r="AA360" s="226"/>
      <c r="AB360" s="227">
        <f t="shared" si="23"/>
        <v>0</v>
      </c>
      <c r="AC360" s="226"/>
      <c r="AD360" s="226"/>
      <c r="AE360" s="226"/>
      <c r="AF360" s="226"/>
      <c r="AG360" s="232" t="str">
        <f>IF($C360="","",INDEX(POA_GC_2025!$FF:$FF,MATCH($C360,POA_GC_2025!$A:$A,0)))</f>
        <v/>
      </c>
      <c r="AH360" s="213" t="str">
        <f>IF($C360="","",INDEX(POA_GC_2025!$Q:$Q,MATCH($C360,POA_GC_2025!$A:$A,0)))</f>
        <v/>
      </c>
      <c r="AI360" s="216"/>
      <c r="AJ360" s="213" t="str">
        <f>IF($C360="","",INDEX(POA_GC_2025!$B:$B,MATCH($C360,POA_GC_2025!$A:$A,0)))</f>
        <v/>
      </c>
      <c r="AK360" s="263"/>
      <c r="AL360" s="263"/>
      <c r="AM360" s="233">
        <f t="shared" si="24"/>
        <v>0</v>
      </c>
      <c r="AN360" s="263"/>
      <c r="AO360" s="263"/>
    </row>
    <row r="361" spans="1:41" s="39" customFormat="1" ht="12.95" customHeight="1">
      <c r="A361" s="206">
        <v>366</v>
      </c>
      <c r="B361" s="206"/>
      <c r="C361" s="263"/>
      <c r="D361" s="263"/>
      <c r="E361" s="263"/>
      <c r="F361" s="263"/>
      <c r="G361" s="263"/>
      <c r="H361" s="263"/>
      <c r="I361" s="263"/>
      <c r="J361" s="213" t="str">
        <f>IF($C361="","",INDEX(POA_GC_2025!$O:$O,MATCH($C361,POA_GC_2025!$A:$A,0)))</f>
        <v/>
      </c>
      <c r="K361" s="214" t="str">
        <f>IF($C361="","",INDEX(POA_GC_2025!$V:$V,MATCH($C361,POA_GC_2025!A:A,0)))</f>
        <v/>
      </c>
      <c r="L361" s="214" t="str">
        <f>IF($C361="","",INDEX(POA_GC_2025!W:W,MATCH($C361,POA_GC_2025!$A:$A,0)))</f>
        <v/>
      </c>
      <c r="M361" s="215" t="str">
        <f>IF($C361="","",INDEX(POA_GC_2025!C:C,MATCH($C361,POA_GC_2025!$A:$A,0)))</f>
        <v/>
      </c>
      <c r="N361" s="215" t="str">
        <f>IF($C361="","",INDEX(POA_GC_2025!$D:$D,MATCH($C361,POA_GC_2025!$A:$A,0)))</f>
        <v/>
      </c>
      <c r="O361" s="215" t="str">
        <f>IF($C361="","",INDEX(POA_GC_2025!$E:$E,MATCH($C361,POA_GC_2025!$A:$A,0)))</f>
        <v/>
      </c>
      <c r="P361" s="215" t="str">
        <f>IF($C361="","",INDEX(POA_GC_2025!$F:$F,MATCH($C361,POA_GC_2025!$A:$A,0)))</f>
        <v/>
      </c>
      <c r="Q361" s="215" t="str">
        <f>IF($C361="","",INDEX(POA_GC_2025!$G:$G,MATCH($C361,POA_GC_2025!$A:$A,0)))</f>
        <v/>
      </c>
      <c r="R361" s="215" t="str">
        <f t="shared" si="25"/>
        <v/>
      </c>
      <c r="S361" s="215" t="str">
        <f>IF($C361="","",INDEX(POA_GC_2025!$H:$H,MATCH($C361,POA_GC_2025!$A:$A,0)))</f>
        <v/>
      </c>
      <c r="T361" s="215" t="str">
        <f>IF($C361="","",INDEX(POA_GC_2025!$I:$I,MATCH($C361,POA_GC_2025!$A:$A,0)))</f>
        <v/>
      </c>
      <c r="U361" s="215" t="str">
        <f>IF($C361="","",INDEX(POA_GC_2025!$J:$J,MATCH($C361,POA_GC_2025!$A:$A,0)))</f>
        <v/>
      </c>
      <c r="V361" s="215" t="str">
        <f>IF($C361="","",INDEX(POA_GC_2025!$K:$K,MATCH($C361,POA_GC_2025!$A:$A,0)))</f>
        <v/>
      </c>
      <c r="W361" s="215" t="str">
        <f>IF($C361="","",INDEX(POA_GC_2025!$L:$L,MATCH($C361,POA_GC_2025!$A:$A,0)))</f>
        <v/>
      </c>
      <c r="X361" s="223" t="str">
        <f>IF($C361="","",INDEX(POA_GC_2025!$AA:$AA,MATCH($C361,POA_GC_2025!$A:$A,0)))</f>
        <v/>
      </c>
      <c r="Y361" s="223" t="str">
        <f>IF($C361="","",INDEX(POA_GC_2025!$BD:$BD,MATCH($C361,POA_GC_2025!$A:$A,0)))</f>
        <v/>
      </c>
      <c r="Z361" s="226"/>
      <c r="AA361" s="226"/>
      <c r="AB361" s="227">
        <f t="shared" si="23"/>
        <v>0</v>
      </c>
      <c r="AC361" s="226"/>
      <c r="AD361" s="226"/>
      <c r="AE361" s="226"/>
      <c r="AF361" s="226"/>
      <c r="AG361" s="232" t="str">
        <f>IF($C361="","",INDEX(POA_GC_2025!$FF:$FF,MATCH($C361,POA_GC_2025!$A:$A,0)))</f>
        <v/>
      </c>
      <c r="AH361" s="213" t="str">
        <f>IF($C361="","",INDEX(POA_GC_2025!$Q:$Q,MATCH($C361,POA_GC_2025!$A:$A,0)))</f>
        <v/>
      </c>
      <c r="AI361" s="216"/>
      <c r="AJ361" s="213" t="str">
        <f>IF($C361="","",INDEX(POA_GC_2025!$B:$B,MATCH($C361,POA_GC_2025!$A:$A,0)))</f>
        <v/>
      </c>
      <c r="AK361" s="263"/>
      <c r="AL361" s="263"/>
      <c r="AM361" s="233">
        <f t="shared" si="24"/>
        <v>0</v>
      </c>
      <c r="AN361" s="263"/>
      <c r="AO361" s="263"/>
    </row>
    <row r="362" spans="1:41" s="39" customFormat="1" ht="12.95" customHeight="1">
      <c r="A362" s="206">
        <v>367</v>
      </c>
      <c r="B362" s="206"/>
      <c r="C362" s="263"/>
      <c r="D362" s="263"/>
      <c r="E362" s="263"/>
      <c r="F362" s="263"/>
      <c r="G362" s="263"/>
      <c r="H362" s="263"/>
      <c r="I362" s="263"/>
      <c r="J362" s="213" t="str">
        <f>IF($C362="","",INDEX(POA_GC_2025!$O:$O,MATCH($C362,POA_GC_2025!$A:$A,0)))</f>
        <v/>
      </c>
      <c r="K362" s="214" t="str">
        <f>IF($C362="","",INDEX(POA_GC_2025!$V:$V,MATCH($C362,POA_GC_2025!A:A,0)))</f>
        <v/>
      </c>
      <c r="L362" s="214" t="str">
        <f>IF($C362="","",INDEX(POA_GC_2025!W:W,MATCH($C362,POA_GC_2025!$A:$A,0)))</f>
        <v/>
      </c>
      <c r="M362" s="215" t="str">
        <f>IF($C362="","",INDEX(POA_GC_2025!C:C,MATCH($C362,POA_GC_2025!$A:$A,0)))</f>
        <v/>
      </c>
      <c r="N362" s="215" t="str">
        <f>IF($C362="","",INDEX(POA_GC_2025!$D:$D,MATCH($C362,POA_GC_2025!$A:$A,0)))</f>
        <v/>
      </c>
      <c r="O362" s="215" t="str">
        <f>IF($C362="","",INDEX(POA_GC_2025!$E:$E,MATCH($C362,POA_GC_2025!$A:$A,0)))</f>
        <v/>
      </c>
      <c r="P362" s="215" t="str">
        <f>IF($C362="","",INDEX(POA_GC_2025!$F:$F,MATCH($C362,POA_GC_2025!$A:$A,0)))</f>
        <v/>
      </c>
      <c r="Q362" s="215" t="str">
        <f>IF($C362="","",INDEX(POA_GC_2025!$G:$G,MATCH($C362,POA_GC_2025!$A:$A,0)))</f>
        <v/>
      </c>
      <c r="R362" s="215" t="str">
        <f t="shared" si="25"/>
        <v/>
      </c>
      <c r="S362" s="215" t="str">
        <f>IF($C362="","",INDEX(POA_GC_2025!$H:$H,MATCH($C362,POA_GC_2025!$A:$A,0)))</f>
        <v/>
      </c>
      <c r="T362" s="215" t="str">
        <f>IF($C362="","",INDEX(POA_GC_2025!$I:$I,MATCH($C362,POA_GC_2025!$A:$A,0)))</f>
        <v/>
      </c>
      <c r="U362" s="215" t="str">
        <f>IF($C362="","",INDEX(POA_GC_2025!$J:$J,MATCH($C362,POA_GC_2025!$A:$A,0)))</f>
        <v/>
      </c>
      <c r="V362" s="215" t="str">
        <f>IF($C362="","",INDEX(POA_GC_2025!$K:$K,MATCH($C362,POA_GC_2025!$A:$A,0)))</f>
        <v/>
      </c>
      <c r="W362" s="215" t="str">
        <f>IF($C362="","",INDEX(POA_GC_2025!$L:$L,MATCH($C362,POA_GC_2025!$A:$A,0)))</f>
        <v/>
      </c>
      <c r="X362" s="223" t="str">
        <f>IF($C362="","",INDEX(POA_GC_2025!$AA:$AA,MATCH($C362,POA_GC_2025!$A:$A,0)))</f>
        <v/>
      </c>
      <c r="Y362" s="223" t="str">
        <f>IF($C362="","",INDEX(POA_GC_2025!$BD:$BD,MATCH($C362,POA_GC_2025!$A:$A,0)))</f>
        <v/>
      </c>
      <c r="Z362" s="226"/>
      <c r="AA362" s="226"/>
      <c r="AB362" s="227">
        <f t="shared" si="23"/>
        <v>0</v>
      </c>
      <c r="AC362" s="226"/>
      <c r="AD362" s="226"/>
      <c r="AE362" s="226"/>
      <c r="AF362" s="226"/>
      <c r="AG362" s="232" t="str">
        <f>IF($C362="","",INDEX(POA_GC_2025!$FF:$FF,MATCH($C362,POA_GC_2025!$A:$A,0)))</f>
        <v/>
      </c>
      <c r="AH362" s="213" t="str">
        <f>IF($C362="","",INDEX(POA_GC_2025!$Q:$Q,MATCH($C362,POA_GC_2025!$A:$A,0)))</f>
        <v/>
      </c>
      <c r="AI362" s="216"/>
      <c r="AJ362" s="213" t="str">
        <f>IF($C362="","",INDEX(POA_GC_2025!$B:$B,MATCH($C362,POA_GC_2025!$A:$A,0)))</f>
        <v/>
      </c>
      <c r="AK362" s="263"/>
      <c r="AL362" s="263"/>
      <c r="AM362" s="233">
        <f t="shared" si="24"/>
        <v>0</v>
      </c>
      <c r="AN362" s="263"/>
      <c r="AO362" s="263"/>
    </row>
    <row r="363" spans="1:41" s="39" customFormat="1" ht="12.95" customHeight="1">
      <c r="A363" s="206">
        <v>368</v>
      </c>
      <c r="B363" s="206"/>
      <c r="C363" s="263"/>
      <c r="D363" s="263"/>
      <c r="E363" s="263"/>
      <c r="F363" s="263"/>
      <c r="G363" s="263"/>
      <c r="H363" s="263"/>
      <c r="I363" s="263"/>
      <c r="J363" s="213" t="str">
        <f>IF($C363="","",INDEX(POA_GC_2025!$O:$O,MATCH($C363,POA_GC_2025!$A:$A,0)))</f>
        <v/>
      </c>
      <c r="K363" s="214" t="str">
        <f>IF($C363="","",INDEX(POA_GC_2025!$V:$V,MATCH($C363,POA_GC_2025!A:A,0)))</f>
        <v/>
      </c>
      <c r="L363" s="214" t="str">
        <f>IF($C363="","",INDEX(POA_GC_2025!W:W,MATCH($C363,POA_GC_2025!$A:$A,0)))</f>
        <v/>
      </c>
      <c r="M363" s="215" t="str">
        <f>IF($C363="","",INDEX(POA_GC_2025!C:C,MATCH($C363,POA_GC_2025!$A:$A,0)))</f>
        <v/>
      </c>
      <c r="N363" s="215" t="str">
        <f>IF($C363="","",INDEX(POA_GC_2025!$D:$D,MATCH($C363,POA_GC_2025!$A:$A,0)))</f>
        <v/>
      </c>
      <c r="O363" s="215" t="str">
        <f>IF($C363="","",INDEX(POA_GC_2025!$E:$E,MATCH($C363,POA_GC_2025!$A:$A,0)))</f>
        <v/>
      </c>
      <c r="P363" s="215" t="str">
        <f>IF($C363="","",INDEX(POA_GC_2025!$F:$F,MATCH($C363,POA_GC_2025!$A:$A,0)))</f>
        <v/>
      </c>
      <c r="Q363" s="215" t="str">
        <f>IF($C363="","",INDEX(POA_GC_2025!$G:$G,MATCH($C363,POA_GC_2025!$A:$A,0)))</f>
        <v/>
      </c>
      <c r="R363" s="215" t="str">
        <f t="shared" si="25"/>
        <v/>
      </c>
      <c r="S363" s="215" t="str">
        <f>IF($C363="","",INDEX(POA_GC_2025!$H:$H,MATCH($C363,POA_GC_2025!$A:$A,0)))</f>
        <v/>
      </c>
      <c r="T363" s="215" t="str">
        <f>IF($C363="","",INDEX(POA_GC_2025!$I:$I,MATCH($C363,POA_GC_2025!$A:$A,0)))</f>
        <v/>
      </c>
      <c r="U363" s="215" t="str">
        <f>IF($C363="","",INDEX(POA_GC_2025!$J:$J,MATCH($C363,POA_GC_2025!$A:$A,0)))</f>
        <v/>
      </c>
      <c r="V363" s="215" t="str">
        <f>IF($C363="","",INDEX(POA_GC_2025!$K:$K,MATCH($C363,POA_GC_2025!$A:$A,0)))</f>
        <v/>
      </c>
      <c r="W363" s="215" t="str">
        <f>IF($C363="","",INDEX(POA_GC_2025!$L:$L,MATCH($C363,POA_GC_2025!$A:$A,0)))</f>
        <v/>
      </c>
      <c r="X363" s="223" t="str">
        <f>IF($C363="","",INDEX(POA_GC_2025!$AA:$AA,MATCH($C363,POA_GC_2025!$A:$A,0)))</f>
        <v/>
      </c>
      <c r="Y363" s="223" t="str">
        <f>IF($C363="","",INDEX(POA_GC_2025!$BD:$BD,MATCH($C363,POA_GC_2025!$A:$A,0)))</f>
        <v/>
      </c>
      <c r="Z363" s="226"/>
      <c r="AA363" s="226"/>
      <c r="AB363" s="227">
        <f t="shared" si="23"/>
        <v>0</v>
      </c>
      <c r="AC363" s="226"/>
      <c r="AD363" s="226"/>
      <c r="AE363" s="226"/>
      <c r="AF363" s="226"/>
      <c r="AG363" s="232" t="str">
        <f>IF($C363="","",INDEX(POA_GC_2025!$FF:$FF,MATCH($C363,POA_GC_2025!$A:$A,0)))</f>
        <v/>
      </c>
      <c r="AH363" s="213" t="str">
        <f>IF($C363="","",INDEX(POA_GC_2025!$Q:$Q,MATCH($C363,POA_GC_2025!$A:$A,0)))</f>
        <v/>
      </c>
      <c r="AI363" s="216"/>
      <c r="AJ363" s="213" t="str">
        <f>IF($C363="","",INDEX(POA_GC_2025!$B:$B,MATCH($C363,POA_GC_2025!$A:$A,0)))</f>
        <v/>
      </c>
      <c r="AK363" s="263"/>
      <c r="AL363" s="263"/>
      <c r="AM363" s="233">
        <f t="shared" si="24"/>
        <v>0</v>
      </c>
      <c r="AN363" s="263"/>
      <c r="AO363" s="263"/>
    </row>
    <row r="364" spans="1:41" s="39" customFormat="1" ht="12.95" customHeight="1">
      <c r="A364" s="206">
        <v>369</v>
      </c>
      <c r="B364" s="206"/>
      <c r="C364" s="263"/>
      <c r="D364" s="263"/>
      <c r="E364" s="263"/>
      <c r="F364" s="263"/>
      <c r="G364" s="263"/>
      <c r="H364" s="263"/>
      <c r="I364" s="263"/>
      <c r="J364" s="213" t="str">
        <f>IF($C364="","",INDEX(POA_GC_2025!$O:$O,MATCH($C364,POA_GC_2025!$A:$A,0)))</f>
        <v/>
      </c>
      <c r="K364" s="214" t="str">
        <f>IF($C364="","",INDEX(POA_GC_2025!$V:$V,MATCH($C364,POA_GC_2025!A:A,0)))</f>
        <v/>
      </c>
      <c r="L364" s="214" t="str">
        <f>IF($C364="","",INDEX(POA_GC_2025!W:W,MATCH($C364,POA_GC_2025!$A:$A,0)))</f>
        <v/>
      </c>
      <c r="M364" s="215" t="str">
        <f>IF($C364="","",INDEX(POA_GC_2025!C:C,MATCH($C364,POA_GC_2025!$A:$A,0)))</f>
        <v/>
      </c>
      <c r="N364" s="215" t="str">
        <f>IF($C364="","",INDEX(POA_GC_2025!$D:$D,MATCH($C364,POA_GC_2025!$A:$A,0)))</f>
        <v/>
      </c>
      <c r="O364" s="215" t="str">
        <f>IF($C364="","",INDEX(POA_GC_2025!$E:$E,MATCH($C364,POA_GC_2025!$A:$A,0)))</f>
        <v/>
      </c>
      <c r="P364" s="215" t="str">
        <f>IF($C364="","",INDEX(POA_GC_2025!$F:$F,MATCH($C364,POA_GC_2025!$A:$A,0)))</f>
        <v/>
      </c>
      <c r="Q364" s="215" t="str">
        <f>IF($C364="","",INDEX(POA_GC_2025!$G:$G,MATCH($C364,POA_GC_2025!$A:$A,0)))</f>
        <v/>
      </c>
      <c r="R364" s="215" t="str">
        <f t="shared" si="25"/>
        <v/>
      </c>
      <c r="S364" s="215" t="str">
        <f>IF($C364="","",INDEX(POA_GC_2025!$H:$H,MATCH($C364,POA_GC_2025!$A:$A,0)))</f>
        <v/>
      </c>
      <c r="T364" s="215" t="str">
        <f>IF($C364="","",INDEX(POA_GC_2025!$I:$I,MATCH($C364,POA_GC_2025!$A:$A,0)))</f>
        <v/>
      </c>
      <c r="U364" s="215" t="str">
        <f>IF($C364="","",INDEX(POA_GC_2025!$J:$J,MATCH($C364,POA_GC_2025!$A:$A,0)))</f>
        <v/>
      </c>
      <c r="V364" s="215" t="str">
        <f>IF($C364="","",INDEX(POA_GC_2025!$K:$K,MATCH($C364,POA_GC_2025!$A:$A,0)))</f>
        <v/>
      </c>
      <c r="W364" s="215" t="str">
        <f>IF($C364="","",INDEX(POA_GC_2025!$L:$L,MATCH($C364,POA_GC_2025!$A:$A,0)))</f>
        <v/>
      </c>
      <c r="X364" s="223" t="str">
        <f>IF($C364="","",INDEX(POA_GC_2025!$AA:$AA,MATCH($C364,POA_GC_2025!$A:$A,0)))</f>
        <v/>
      </c>
      <c r="Y364" s="223" t="str">
        <f>IF($C364="","",INDEX(POA_GC_2025!$BD:$BD,MATCH($C364,POA_GC_2025!$A:$A,0)))</f>
        <v/>
      </c>
      <c r="Z364" s="226"/>
      <c r="AA364" s="226"/>
      <c r="AB364" s="227">
        <f t="shared" si="23"/>
        <v>0</v>
      </c>
      <c r="AC364" s="226"/>
      <c r="AD364" s="226"/>
      <c r="AE364" s="226"/>
      <c r="AF364" s="226"/>
      <c r="AG364" s="232" t="str">
        <f>IF($C364="","",INDEX(POA_GC_2025!$FF:$FF,MATCH($C364,POA_GC_2025!$A:$A,0)))</f>
        <v/>
      </c>
      <c r="AH364" s="213" t="str">
        <f>IF($C364="","",INDEX(POA_GC_2025!$Q:$Q,MATCH($C364,POA_GC_2025!$A:$A,0)))</f>
        <v/>
      </c>
      <c r="AI364" s="216"/>
      <c r="AJ364" s="213" t="str">
        <f>IF($C364="","",INDEX(POA_GC_2025!$B:$B,MATCH($C364,POA_GC_2025!$A:$A,0)))</f>
        <v/>
      </c>
      <c r="AK364" s="263"/>
      <c r="AL364" s="263"/>
      <c r="AM364" s="233">
        <f t="shared" si="24"/>
        <v>0</v>
      </c>
      <c r="AN364" s="263"/>
      <c r="AO364" s="263"/>
    </row>
    <row r="365" spans="1:41" s="39" customFormat="1" ht="12.95" customHeight="1">
      <c r="A365" s="206">
        <v>370</v>
      </c>
      <c r="B365" s="206"/>
      <c r="C365" s="263"/>
      <c r="D365" s="263"/>
      <c r="E365" s="263"/>
      <c r="F365" s="263"/>
      <c r="G365" s="263"/>
      <c r="H365" s="263"/>
      <c r="I365" s="263"/>
      <c r="J365" s="213" t="str">
        <f>IF($C365="","",INDEX(POA_GC_2025!$O:$O,MATCH($C365,POA_GC_2025!$A:$A,0)))</f>
        <v/>
      </c>
      <c r="K365" s="214" t="str">
        <f>IF($C365="","",INDEX(POA_GC_2025!$V:$V,MATCH($C365,POA_GC_2025!A:A,0)))</f>
        <v/>
      </c>
      <c r="L365" s="214" t="str">
        <f>IF($C365="","",INDEX(POA_GC_2025!W:W,MATCH($C365,POA_GC_2025!$A:$A,0)))</f>
        <v/>
      </c>
      <c r="M365" s="215" t="str">
        <f>IF($C365="","",INDEX(POA_GC_2025!C:C,MATCH($C365,POA_GC_2025!$A:$A,0)))</f>
        <v/>
      </c>
      <c r="N365" s="215" t="str">
        <f>IF($C365="","",INDEX(POA_GC_2025!$D:$D,MATCH($C365,POA_GC_2025!$A:$A,0)))</f>
        <v/>
      </c>
      <c r="O365" s="215" t="str">
        <f>IF($C365="","",INDEX(POA_GC_2025!$E:$E,MATCH($C365,POA_GC_2025!$A:$A,0)))</f>
        <v/>
      </c>
      <c r="P365" s="215" t="str">
        <f>IF($C365="","",INDEX(POA_GC_2025!$F:$F,MATCH($C365,POA_GC_2025!$A:$A,0)))</f>
        <v/>
      </c>
      <c r="Q365" s="215" t="str">
        <f>IF($C365="","",INDEX(POA_GC_2025!$G:$G,MATCH($C365,POA_GC_2025!$A:$A,0)))</f>
        <v/>
      </c>
      <c r="R365" s="215" t="str">
        <f t="shared" si="25"/>
        <v/>
      </c>
      <c r="S365" s="215" t="str">
        <f>IF($C365="","",INDEX(POA_GC_2025!$H:$H,MATCH($C365,POA_GC_2025!$A:$A,0)))</f>
        <v/>
      </c>
      <c r="T365" s="215" t="str">
        <f>IF($C365="","",INDEX(POA_GC_2025!$I:$I,MATCH($C365,POA_GC_2025!$A:$A,0)))</f>
        <v/>
      </c>
      <c r="U365" s="215" t="str">
        <f>IF($C365="","",INDEX(POA_GC_2025!$J:$J,MATCH($C365,POA_GC_2025!$A:$A,0)))</f>
        <v/>
      </c>
      <c r="V365" s="215" t="str">
        <f>IF($C365="","",INDEX(POA_GC_2025!$K:$K,MATCH($C365,POA_GC_2025!$A:$A,0)))</f>
        <v/>
      </c>
      <c r="W365" s="215" t="str">
        <f>IF($C365="","",INDEX(POA_GC_2025!$L:$L,MATCH($C365,POA_GC_2025!$A:$A,0)))</f>
        <v/>
      </c>
      <c r="X365" s="223" t="str">
        <f>IF($C365="","",INDEX(POA_GC_2025!$AA:$AA,MATCH($C365,POA_GC_2025!$A:$A,0)))</f>
        <v/>
      </c>
      <c r="Y365" s="223" t="str">
        <f>IF($C365="","",INDEX(POA_GC_2025!$BD:$BD,MATCH($C365,POA_GC_2025!$A:$A,0)))</f>
        <v/>
      </c>
      <c r="Z365" s="226"/>
      <c r="AA365" s="226"/>
      <c r="AB365" s="227">
        <f t="shared" si="23"/>
        <v>0</v>
      </c>
      <c r="AC365" s="226"/>
      <c r="AD365" s="226"/>
      <c r="AE365" s="226"/>
      <c r="AF365" s="226"/>
      <c r="AG365" s="232" t="str">
        <f>IF($C365="","",INDEX(POA_GC_2025!$FF:$FF,MATCH($C365,POA_GC_2025!$A:$A,0)))</f>
        <v/>
      </c>
      <c r="AH365" s="213" t="str">
        <f>IF($C365="","",INDEX(POA_GC_2025!$Q:$Q,MATCH($C365,POA_GC_2025!$A:$A,0)))</f>
        <v/>
      </c>
      <c r="AI365" s="216"/>
      <c r="AJ365" s="213" t="str">
        <f>IF($C365="","",INDEX(POA_GC_2025!$B:$B,MATCH($C365,POA_GC_2025!$A:$A,0)))</f>
        <v/>
      </c>
      <c r="AK365" s="263"/>
      <c r="AL365" s="263"/>
      <c r="AM365" s="233">
        <f t="shared" si="24"/>
        <v>0</v>
      </c>
      <c r="AN365" s="263"/>
      <c r="AO365" s="263"/>
    </row>
    <row r="366" spans="1:41" s="39" customFormat="1" ht="12.95" customHeight="1">
      <c r="A366" s="206">
        <v>371</v>
      </c>
      <c r="B366" s="206"/>
      <c r="C366" s="263"/>
      <c r="D366" s="263"/>
      <c r="E366" s="263"/>
      <c r="F366" s="263"/>
      <c r="G366" s="263"/>
      <c r="H366" s="263"/>
      <c r="I366" s="263"/>
      <c r="J366" s="213" t="str">
        <f>IF($C366="","",INDEX(POA_GC_2025!$O:$O,MATCH($C366,POA_GC_2025!$A:$A,0)))</f>
        <v/>
      </c>
      <c r="K366" s="214" t="str">
        <f>IF($C366="","",INDEX(POA_GC_2025!$V:$V,MATCH($C366,POA_GC_2025!A:A,0)))</f>
        <v/>
      </c>
      <c r="L366" s="214" t="str">
        <f>IF($C366="","",INDEX(POA_GC_2025!W:W,MATCH($C366,POA_GC_2025!$A:$A,0)))</f>
        <v/>
      </c>
      <c r="M366" s="215" t="str">
        <f>IF($C366="","",INDEX(POA_GC_2025!C:C,MATCH($C366,POA_GC_2025!$A:$A,0)))</f>
        <v/>
      </c>
      <c r="N366" s="215" t="str">
        <f>IF($C366="","",INDEX(POA_GC_2025!$D:$D,MATCH($C366,POA_GC_2025!$A:$A,0)))</f>
        <v/>
      </c>
      <c r="O366" s="215" t="str">
        <f>IF($C366="","",INDEX(POA_GC_2025!$E:$E,MATCH($C366,POA_GC_2025!$A:$A,0)))</f>
        <v/>
      </c>
      <c r="P366" s="215" t="str">
        <f>IF($C366="","",INDEX(POA_GC_2025!$F:$F,MATCH($C366,POA_GC_2025!$A:$A,0)))</f>
        <v/>
      </c>
      <c r="Q366" s="215" t="str">
        <f>IF($C366="","",INDEX(POA_GC_2025!$G:$G,MATCH($C366,POA_GC_2025!$A:$A,0)))</f>
        <v/>
      </c>
      <c r="R366" s="215" t="str">
        <f t="shared" si="25"/>
        <v/>
      </c>
      <c r="S366" s="215" t="str">
        <f>IF($C366="","",INDEX(POA_GC_2025!$H:$H,MATCH($C366,POA_GC_2025!$A:$A,0)))</f>
        <v/>
      </c>
      <c r="T366" s="215" t="str">
        <f>IF($C366="","",INDEX(POA_GC_2025!$I:$I,MATCH($C366,POA_GC_2025!$A:$A,0)))</f>
        <v/>
      </c>
      <c r="U366" s="215" t="str">
        <f>IF($C366="","",INDEX(POA_GC_2025!$J:$J,MATCH($C366,POA_GC_2025!$A:$A,0)))</f>
        <v/>
      </c>
      <c r="V366" s="215" t="str">
        <f>IF($C366="","",INDEX(POA_GC_2025!$K:$K,MATCH($C366,POA_GC_2025!$A:$A,0)))</f>
        <v/>
      </c>
      <c r="W366" s="215" t="str">
        <f>IF($C366="","",INDEX(POA_GC_2025!$L:$L,MATCH($C366,POA_GC_2025!$A:$A,0)))</f>
        <v/>
      </c>
      <c r="X366" s="223" t="str">
        <f>IF($C366="","",INDEX(POA_GC_2025!$AA:$AA,MATCH($C366,POA_GC_2025!$A:$A,0)))</f>
        <v/>
      </c>
      <c r="Y366" s="223" t="str">
        <f>IF($C366="","",INDEX(POA_GC_2025!$BD:$BD,MATCH($C366,POA_GC_2025!$A:$A,0)))</f>
        <v/>
      </c>
      <c r="Z366" s="226"/>
      <c r="AA366" s="226"/>
      <c r="AB366" s="227">
        <f t="shared" si="23"/>
        <v>0</v>
      </c>
      <c r="AC366" s="226"/>
      <c r="AD366" s="226"/>
      <c r="AE366" s="226"/>
      <c r="AF366" s="226"/>
      <c r="AG366" s="232" t="str">
        <f>IF($C366="","",INDEX(POA_GC_2025!$FF:$FF,MATCH($C366,POA_GC_2025!$A:$A,0)))</f>
        <v/>
      </c>
      <c r="AH366" s="213" t="str">
        <f>IF($C366="","",INDEX(POA_GC_2025!$Q:$Q,MATCH($C366,POA_GC_2025!$A:$A,0)))</f>
        <v/>
      </c>
      <c r="AI366" s="216"/>
      <c r="AJ366" s="213" t="str">
        <f>IF($C366="","",INDEX(POA_GC_2025!$B:$B,MATCH($C366,POA_GC_2025!$A:$A,0)))</f>
        <v/>
      </c>
      <c r="AK366" s="263"/>
      <c r="AL366" s="263"/>
      <c r="AM366" s="233">
        <f t="shared" si="24"/>
        <v>0</v>
      </c>
      <c r="AN366" s="263"/>
      <c r="AO366" s="263"/>
    </row>
    <row r="367" spans="1:41" s="39" customFormat="1" ht="12.95" customHeight="1">
      <c r="A367" s="206">
        <v>372</v>
      </c>
      <c r="B367" s="206"/>
      <c r="C367" s="263"/>
      <c r="D367" s="263"/>
      <c r="E367" s="263"/>
      <c r="F367" s="263"/>
      <c r="G367" s="263"/>
      <c r="H367" s="263"/>
      <c r="I367" s="263"/>
      <c r="J367" s="213" t="str">
        <f>IF($C367="","",INDEX(POA_GC_2025!$O:$O,MATCH($C367,POA_GC_2025!$A:$A,0)))</f>
        <v/>
      </c>
      <c r="K367" s="214" t="str">
        <f>IF($C367="","",INDEX(POA_GC_2025!$V:$V,MATCH($C367,POA_GC_2025!A:A,0)))</f>
        <v/>
      </c>
      <c r="L367" s="214" t="str">
        <f>IF($C367="","",INDEX(POA_GC_2025!W:W,MATCH($C367,POA_GC_2025!$A:$A,0)))</f>
        <v/>
      </c>
      <c r="M367" s="215" t="str">
        <f>IF($C367="","",INDEX(POA_GC_2025!C:C,MATCH($C367,POA_GC_2025!$A:$A,0)))</f>
        <v/>
      </c>
      <c r="N367" s="215" t="str">
        <f>IF($C367="","",INDEX(POA_GC_2025!$D:$D,MATCH($C367,POA_GC_2025!$A:$A,0)))</f>
        <v/>
      </c>
      <c r="O367" s="215" t="str">
        <f>IF($C367="","",INDEX(POA_GC_2025!$E:$E,MATCH($C367,POA_GC_2025!$A:$A,0)))</f>
        <v/>
      </c>
      <c r="P367" s="215" t="str">
        <f>IF($C367="","",INDEX(POA_GC_2025!$F:$F,MATCH($C367,POA_GC_2025!$A:$A,0)))</f>
        <v/>
      </c>
      <c r="Q367" s="215" t="str">
        <f>IF($C367="","",INDEX(POA_GC_2025!$G:$G,MATCH($C367,POA_GC_2025!$A:$A,0)))</f>
        <v/>
      </c>
      <c r="R367" s="215" t="str">
        <f t="shared" si="25"/>
        <v/>
      </c>
      <c r="S367" s="215" t="str">
        <f>IF($C367="","",INDEX(POA_GC_2025!$H:$H,MATCH($C367,POA_GC_2025!$A:$A,0)))</f>
        <v/>
      </c>
      <c r="T367" s="215" t="str">
        <f>IF($C367="","",INDEX(POA_GC_2025!$I:$I,MATCH($C367,POA_GC_2025!$A:$A,0)))</f>
        <v/>
      </c>
      <c r="U367" s="215" t="str">
        <f>IF($C367="","",INDEX(POA_GC_2025!$J:$J,MATCH($C367,POA_GC_2025!$A:$A,0)))</f>
        <v/>
      </c>
      <c r="V367" s="215" t="str">
        <f>IF($C367="","",INDEX(POA_GC_2025!$K:$K,MATCH($C367,POA_GC_2025!$A:$A,0)))</f>
        <v/>
      </c>
      <c r="W367" s="215" t="str">
        <f>IF($C367="","",INDEX(POA_GC_2025!$L:$L,MATCH($C367,POA_GC_2025!$A:$A,0)))</f>
        <v/>
      </c>
      <c r="X367" s="223" t="str">
        <f>IF($C367="","",INDEX(POA_GC_2025!$AA:$AA,MATCH($C367,POA_GC_2025!$A:$A,0)))</f>
        <v/>
      </c>
      <c r="Y367" s="223" t="str">
        <f>IF($C367="","",INDEX(POA_GC_2025!$BD:$BD,MATCH($C367,POA_GC_2025!$A:$A,0)))</f>
        <v/>
      </c>
      <c r="Z367" s="226"/>
      <c r="AA367" s="226"/>
      <c r="AB367" s="227">
        <f t="shared" si="23"/>
        <v>0</v>
      </c>
      <c r="AC367" s="226"/>
      <c r="AD367" s="226"/>
      <c r="AE367" s="226"/>
      <c r="AF367" s="226"/>
      <c r="AG367" s="232" t="str">
        <f>IF($C367="","",INDEX(POA_GC_2025!$FF:$FF,MATCH($C367,POA_GC_2025!$A:$A,0)))</f>
        <v/>
      </c>
      <c r="AH367" s="213" t="str">
        <f>IF($C367="","",INDEX(POA_GC_2025!$Q:$Q,MATCH($C367,POA_GC_2025!$A:$A,0)))</f>
        <v/>
      </c>
      <c r="AI367" s="216"/>
      <c r="AJ367" s="213" t="str">
        <f>IF($C367="","",INDEX(POA_GC_2025!$B:$B,MATCH($C367,POA_GC_2025!$A:$A,0)))</f>
        <v/>
      </c>
      <c r="AK367" s="263"/>
      <c r="AL367" s="263"/>
      <c r="AM367" s="233">
        <f t="shared" si="24"/>
        <v>0</v>
      </c>
      <c r="AN367" s="263"/>
      <c r="AO367" s="263"/>
    </row>
    <row r="368" spans="1:41" s="39" customFormat="1" ht="12.95" customHeight="1">
      <c r="A368" s="206">
        <v>373</v>
      </c>
      <c r="B368" s="206"/>
      <c r="C368" s="263"/>
      <c r="D368" s="263"/>
      <c r="E368" s="263"/>
      <c r="F368" s="263"/>
      <c r="G368" s="263"/>
      <c r="H368" s="263"/>
      <c r="I368" s="263"/>
      <c r="J368" s="213" t="str">
        <f>IF($C368="","",INDEX(POA_GC_2025!$O:$O,MATCH($C368,POA_GC_2025!$A:$A,0)))</f>
        <v/>
      </c>
      <c r="K368" s="214" t="str">
        <f>IF($C368="","",INDEX(POA_GC_2025!$V:$V,MATCH($C368,POA_GC_2025!A:A,0)))</f>
        <v/>
      </c>
      <c r="L368" s="214" t="str">
        <f>IF($C368="","",INDEX(POA_GC_2025!W:W,MATCH($C368,POA_GC_2025!$A:$A,0)))</f>
        <v/>
      </c>
      <c r="M368" s="215" t="str">
        <f>IF($C368="","",INDEX(POA_GC_2025!C:C,MATCH($C368,POA_GC_2025!$A:$A,0)))</f>
        <v/>
      </c>
      <c r="N368" s="215" t="str">
        <f>IF($C368="","",INDEX(POA_GC_2025!$D:$D,MATCH($C368,POA_GC_2025!$A:$A,0)))</f>
        <v/>
      </c>
      <c r="O368" s="215" t="str">
        <f>IF($C368="","",INDEX(POA_GC_2025!$E:$E,MATCH($C368,POA_GC_2025!$A:$A,0)))</f>
        <v/>
      </c>
      <c r="P368" s="215" t="str">
        <f>IF($C368="","",INDEX(POA_GC_2025!$F:$F,MATCH($C368,POA_GC_2025!$A:$A,0)))</f>
        <v/>
      </c>
      <c r="Q368" s="215" t="str">
        <f>IF($C368="","",INDEX(POA_GC_2025!$G:$G,MATCH($C368,POA_GC_2025!$A:$A,0)))</f>
        <v/>
      </c>
      <c r="R368" s="215" t="str">
        <f t="shared" si="25"/>
        <v/>
      </c>
      <c r="S368" s="215" t="str">
        <f>IF($C368="","",INDEX(POA_GC_2025!$H:$H,MATCH($C368,POA_GC_2025!$A:$A,0)))</f>
        <v/>
      </c>
      <c r="T368" s="215" t="str">
        <f>IF($C368="","",INDEX(POA_GC_2025!$I:$I,MATCH($C368,POA_GC_2025!$A:$A,0)))</f>
        <v/>
      </c>
      <c r="U368" s="215" t="str">
        <f>IF($C368="","",INDEX(POA_GC_2025!$J:$J,MATCH($C368,POA_GC_2025!$A:$A,0)))</f>
        <v/>
      </c>
      <c r="V368" s="215" t="str">
        <f>IF($C368="","",INDEX(POA_GC_2025!$K:$K,MATCH($C368,POA_GC_2025!$A:$A,0)))</f>
        <v/>
      </c>
      <c r="W368" s="215" t="str">
        <f>IF($C368="","",INDEX(POA_GC_2025!$L:$L,MATCH($C368,POA_GC_2025!$A:$A,0)))</f>
        <v/>
      </c>
      <c r="X368" s="223" t="str">
        <f>IF($C368="","",INDEX(POA_GC_2025!$AA:$AA,MATCH($C368,POA_GC_2025!$A:$A,0)))</f>
        <v/>
      </c>
      <c r="Y368" s="223" t="str">
        <f>IF($C368="","",INDEX(POA_GC_2025!$BD:$BD,MATCH($C368,POA_GC_2025!$A:$A,0)))</f>
        <v/>
      </c>
      <c r="Z368" s="226"/>
      <c r="AA368" s="226"/>
      <c r="AB368" s="227">
        <f t="shared" si="23"/>
        <v>0</v>
      </c>
      <c r="AC368" s="226"/>
      <c r="AD368" s="226"/>
      <c r="AE368" s="226"/>
      <c r="AF368" s="226"/>
      <c r="AG368" s="232" t="str">
        <f>IF($C368="","",INDEX(POA_GC_2025!$FF:$FF,MATCH($C368,POA_GC_2025!$A:$A,0)))</f>
        <v/>
      </c>
      <c r="AH368" s="213" t="str">
        <f>IF($C368="","",INDEX(POA_GC_2025!$Q:$Q,MATCH($C368,POA_GC_2025!$A:$A,0)))</f>
        <v/>
      </c>
      <c r="AI368" s="216"/>
      <c r="AJ368" s="213" t="str">
        <f>IF($C368="","",INDEX(POA_GC_2025!$B:$B,MATCH($C368,POA_GC_2025!$A:$A,0)))</f>
        <v/>
      </c>
      <c r="AK368" s="263"/>
      <c r="AL368" s="263"/>
      <c r="AM368" s="233">
        <f t="shared" si="24"/>
        <v>0</v>
      </c>
      <c r="AN368" s="263"/>
      <c r="AO368" s="263"/>
    </row>
    <row r="369" spans="1:41" s="39" customFormat="1" ht="12.95" customHeight="1">
      <c r="A369" s="206">
        <v>374</v>
      </c>
      <c r="B369" s="206"/>
      <c r="C369" s="263"/>
      <c r="D369" s="263"/>
      <c r="E369" s="263"/>
      <c r="F369" s="263"/>
      <c r="G369" s="263"/>
      <c r="H369" s="263"/>
      <c r="I369" s="263"/>
      <c r="J369" s="213" t="str">
        <f>IF($C369="","",INDEX(POA_GC_2025!$O:$O,MATCH($C369,POA_GC_2025!$A:$A,0)))</f>
        <v/>
      </c>
      <c r="K369" s="214" t="str">
        <f>IF($C369="","",INDEX(POA_GC_2025!$V:$V,MATCH($C369,POA_GC_2025!A:A,0)))</f>
        <v/>
      </c>
      <c r="L369" s="214" t="str">
        <f>IF($C369="","",INDEX(POA_GC_2025!W:W,MATCH($C369,POA_GC_2025!$A:$A,0)))</f>
        <v/>
      </c>
      <c r="M369" s="215" t="str">
        <f>IF($C369="","",INDEX(POA_GC_2025!C:C,MATCH($C369,POA_GC_2025!$A:$A,0)))</f>
        <v/>
      </c>
      <c r="N369" s="215" t="str">
        <f>IF($C369="","",INDEX(POA_GC_2025!$D:$D,MATCH($C369,POA_GC_2025!$A:$A,0)))</f>
        <v/>
      </c>
      <c r="O369" s="215" t="str">
        <f>IF($C369="","",INDEX(POA_GC_2025!$E:$E,MATCH($C369,POA_GC_2025!$A:$A,0)))</f>
        <v/>
      </c>
      <c r="P369" s="215" t="str">
        <f>IF($C369="","",INDEX(POA_GC_2025!$F:$F,MATCH($C369,POA_GC_2025!$A:$A,0)))</f>
        <v/>
      </c>
      <c r="Q369" s="215" t="str">
        <f>IF($C369="","",INDEX(POA_GC_2025!$G:$G,MATCH($C369,POA_GC_2025!$A:$A,0)))</f>
        <v/>
      </c>
      <c r="R369" s="215" t="str">
        <f t="shared" si="25"/>
        <v/>
      </c>
      <c r="S369" s="215" t="str">
        <f>IF($C369="","",INDEX(POA_GC_2025!$H:$H,MATCH($C369,POA_GC_2025!$A:$A,0)))</f>
        <v/>
      </c>
      <c r="T369" s="215" t="str">
        <f>IF($C369="","",INDEX(POA_GC_2025!$I:$I,MATCH($C369,POA_GC_2025!$A:$A,0)))</f>
        <v/>
      </c>
      <c r="U369" s="215" t="str">
        <f>IF($C369="","",INDEX(POA_GC_2025!$J:$J,MATCH($C369,POA_GC_2025!$A:$A,0)))</f>
        <v/>
      </c>
      <c r="V369" s="215" t="str">
        <f>IF($C369="","",INDEX(POA_GC_2025!$K:$K,MATCH($C369,POA_GC_2025!$A:$A,0)))</f>
        <v/>
      </c>
      <c r="W369" s="215" t="str">
        <f>IF($C369="","",INDEX(POA_GC_2025!$L:$L,MATCH($C369,POA_GC_2025!$A:$A,0)))</f>
        <v/>
      </c>
      <c r="X369" s="223" t="str">
        <f>IF($C369="","",INDEX(POA_GC_2025!$AA:$AA,MATCH($C369,POA_GC_2025!$A:$A,0)))</f>
        <v/>
      </c>
      <c r="Y369" s="223" t="str">
        <f>IF($C369="","",INDEX(POA_GC_2025!$BD:$BD,MATCH($C369,POA_GC_2025!$A:$A,0)))</f>
        <v/>
      </c>
      <c r="Z369" s="226"/>
      <c r="AA369" s="226"/>
      <c r="AB369" s="227">
        <f t="shared" si="23"/>
        <v>0</v>
      </c>
      <c r="AC369" s="226"/>
      <c r="AD369" s="226"/>
      <c r="AE369" s="226"/>
      <c r="AF369" s="226"/>
      <c r="AG369" s="232" t="str">
        <f>IF($C369="","",INDEX(POA_GC_2025!$FF:$FF,MATCH($C369,POA_GC_2025!$A:$A,0)))</f>
        <v/>
      </c>
      <c r="AH369" s="213" t="str">
        <f>IF($C369="","",INDEX(POA_GC_2025!$Q:$Q,MATCH($C369,POA_GC_2025!$A:$A,0)))</f>
        <v/>
      </c>
      <c r="AI369" s="216"/>
      <c r="AJ369" s="213" t="str">
        <f>IF($C369="","",INDEX(POA_GC_2025!$B:$B,MATCH($C369,POA_GC_2025!$A:$A,0)))</f>
        <v/>
      </c>
      <c r="AK369" s="263"/>
      <c r="AL369" s="263"/>
      <c r="AM369" s="233">
        <f t="shared" si="24"/>
        <v>0</v>
      </c>
      <c r="AN369" s="263"/>
      <c r="AO369" s="263"/>
    </row>
    <row r="370" spans="1:41" s="39" customFormat="1" ht="12.95" customHeight="1">
      <c r="A370" s="206">
        <v>375</v>
      </c>
      <c r="B370" s="206"/>
      <c r="C370" s="263"/>
      <c r="D370" s="263"/>
      <c r="E370" s="263"/>
      <c r="F370" s="263"/>
      <c r="G370" s="263"/>
      <c r="H370" s="263"/>
      <c r="I370" s="263"/>
      <c r="J370" s="213" t="str">
        <f>IF($C370="","",INDEX(POA_GC_2025!$O:$O,MATCH($C370,POA_GC_2025!$A:$A,0)))</f>
        <v/>
      </c>
      <c r="K370" s="214" t="str">
        <f>IF($C370="","",INDEX(POA_GC_2025!$V:$V,MATCH($C370,POA_GC_2025!A:A,0)))</f>
        <v/>
      </c>
      <c r="L370" s="214" t="str">
        <f>IF($C370="","",INDEX(POA_GC_2025!W:W,MATCH($C370,POA_GC_2025!$A:$A,0)))</f>
        <v/>
      </c>
      <c r="M370" s="215" t="str">
        <f>IF($C370="","",INDEX(POA_GC_2025!C:C,MATCH($C370,POA_GC_2025!$A:$A,0)))</f>
        <v/>
      </c>
      <c r="N370" s="215" t="str">
        <f>IF($C370="","",INDEX(POA_GC_2025!$D:$D,MATCH($C370,POA_GC_2025!$A:$A,0)))</f>
        <v/>
      </c>
      <c r="O370" s="215" t="str">
        <f>IF($C370="","",INDEX(POA_GC_2025!$E:$E,MATCH($C370,POA_GC_2025!$A:$A,0)))</f>
        <v/>
      </c>
      <c r="P370" s="215" t="str">
        <f>IF($C370="","",INDEX(POA_GC_2025!$F:$F,MATCH($C370,POA_GC_2025!$A:$A,0)))</f>
        <v/>
      </c>
      <c r="Q370" s="215" t="str">
        <f>IF($C370="","",INDEX(POA_GC_2025!$G:$G,MATCH($C370,POA_GC_2025!$A:$A,0)))</f>
        <v/>
      </c>
      <c r="R370" s="215" t="str">
        <f t="shared" si="25"/>
        <v/>
      </c>
      <c r="S370" s="215" t="str">
        <f>IF($C370="","",INDEX(POA_GC_2025!$H:$H,MATCH($C370,POA_GC_2025!$A:$A,0)))</f>
        <v/>
      </c>
      <c r="T370" s="215" t="str">
        <f>IF($C370="","",INDEX(POA_GC_2025!$I:$I,MATCH($C370,POA_GC_2025!$A:$A,0)))</f>
        <v/>
      </c>
      <c r="U370" s="215" t="str">
        <f>IF($C370="","",INDEX(POA_GC_2025!$J:$J,MATCH($C370,POA_GC_2025!$A:$A,0)))</f>
        <v/>
      </c>
      <c r="V370" s="215" t="str">
        <f>IF($C370="","",INDEX(POA_GC_2025!$K:$K,MATCH($C370,POA_GC_2025!$A:$A,0)))</f>
        <v/>
      </c>
      <c r="W370" s="215" t="str">
        <f>IF($C370="","",INDEX(POA_GC_2025!$L:$L,MATCH($C370,POA_GC_2025!$A:$A,0)))</f>
        <v/>
      </c>
      <c r="X370" s="223" t="str">
        <f>IF($C370="","",INDEX(POA_GC_2025!$AA:$AA,MATCH($C370,POA_GC_2025!$A:$A,0)))</f>
        <v/>
      </c>
      <c r="Y370" s="223" t="str">
        <f>IF($C370="","",INDEX(POA_GC_2025!$BD:$BD,MATCH($C370,POA_GC_2025!$A:$A,0)))</f>
        <v/>
      </c>
      <c r="Z370" s="226"/>
      <c r="AA370" s="226"/>
      <c r="AB370" s="227">
        <f t="shared" si="23"/>
        <v>0</v>
      </c>
      <c r="AC370" s="226"/>
      <c r="AD370" s="226"/>
      <c r="AE370" s="226"/>
      <c r="AF370" s="226"/>
      <c r="AG370" s="232" t="str">
        <f>IF($C370="","",INDEX(POA_GC_2025!$FF:$FF,MATCH($C370,POA_GC_2025!$A:$A,0)))</f>
        <v/>
      </c>
      <c r="AH370" s="213" t="str">
        <f>IF($C370="","",INDEX(POA_GC_2025!$Q:$Q,MATCH($C370,POA_GC_2025!$A:$A,0)))</f>
        <v/>
      </c>
      <c r="AI370" s="216"/>
      <c r="AJ370" s="213" t="str">
        <f>IF($C370="","",INDEX(POA_GC_2025!$B:$B,MATCH($C370,POA_GC_2025!$A:$A,0)))</f>
        <v/>
      </c>
      <c r="AK370" s="263"/>
      <c r="AL370" s="263"/>
      <c r="AM370" s="233">
        <f t="shared" si="24"/>
        <v>0</v>
      </c>
      <c r="AN370" s="263"/>
      <c r="AO370" s="263"/>
    </row>
    <row r="371" spans="1:41" s="39" customFormat="1" ht="12.95" customHeight="1">
      <c r="A371" s="206">
        <v>376</v>
      </c>
      <c r="B371" s="206"/>
      <c r="C371" s="263"/>
      <c r="D371" s="263"/>
      <c r="E371" s="263"/>
      <c r="F371" s="263"/>
      <c r="G371" s="263"/>
      <c r="H371" s="263"/>
      <c r="I371" s="263"/>
      <c r="J371" s="213" t="str">
        <f>IF($C371="","",INDEX(POA_GC_2025!$O:$O,MATCH($C371,POA_GC_2025!$A:$A,0)))</f>
        <v/>
      </c>
      <c r="K371" s="214" t="str">
        <f>IF($C371="","",INDEX(POA_GC_2025!$V:$V,MATCH($C371,POA_GC_2025!A:A,0)))</f>
        <v/>
      </c>
      <c r="L371" s="214" t="str">
        <f>IF($C371="","",INDEX(POA_GC_2025!W:W,MATCH($C371,POA_GC_2025!$A:$A,0)))</f>
        <v/>
      </c>
      <c r="M371" s="215" t="str">
        <f>IF($C371="","",INDEX(POA_GC_2025!C:C,MATCH($C371,POA_GC_2025!$A:$A,0)))</f>
        <v/>
      </c>
      <c r="N371" s="215" t="str">
        <f>IF($C371="","",INDEX(POA_GC_2025!$D:$D,MATCH($C371,POA_GC_2025!$A:$A,0)))</f>
        <v/>
      </c>
      <c r="O371" s="215" t="str">
        <f>IF($C371="","",INDEX(POA_GC_2025!$E:$E,MATCH($C371,POA_GC_2025!$A:$A,0)))</f>
        <v/>
      </c>
      <c r="P371" s="215" t="str">
        <f>IF($C371="","",INDEX(POA_GC_2025!$F:$F,MATCH($C371,POA_GC_2025!$A:$A,0)))</f>
        <v/>
      </c>
      <c r="Q371" s="215" t="str">
        <f>IF($C371="","",INDEX(POA_GC_2025!$G:$G,MATCH($C371,POA_GC_2025!$A:$A,0)))</f>
        <v/>
      </c>
      <c r="R371" s="215" t="str">
        <f t="shared" si="25"/>
        <v/>
      </c>
      <c r="S371" s="215" t="str">
        <f>IF($C371="","",INDEX(POA_GC_2025!$H:$H,MATCH($C371,POA_GC_2025!$A:$A,0)))</f>
        <v/>
      </c>
      <c r="T371" s="215" t="str">
        <f>IF($C371="","",INDEX(POA_GC_2025!$I:$I,MATCH($C371,POA_GC_2025!$A:$A,0)))</f>
        <v/>
      </c>
      <c r="U371" s="215" t="str">
        <f>IF($C371="","",INDEX(POA_GC_2025!$J:$J,MATCH($C371,POA_GC_2025!$A:$A,0)))</f>
        <v/>
      </c>
      <c r="V371" s="215" t="str">
        <f>IF($C371="","",INDEX(POA_GC_2025!$K:$K,MATCH($C371,POA_GC_2025!$A:$A,0)))</f>
        <v/>
      </c>
      <c r="W371" s="215" t="str">
        <f>IF($C371="","",INDEX(POA_GC_2025!$L:$L,MATCH($C371,POA_GC_2025!$A:$A,0)))</f>
        <v/>
      </c>
      <c r="X371" s="223" t="str">
        <f>IF($C371="","",INDEX(POA_GC_2025!$AA:$AA,MATCH($C371,POA_GC_2025!$A:$A,0)))</f>
        <v/>
      </c>
      <c r="Y371" s="223" t="str">
        <f>IF($C371="","",INDEX(POA_GC_2025!$BD:$BD,MATCH($C371,POA_GC_2025!$A:$A,0)))</f>
        <v/>
      </c>
      <c r="Z371" s="226"/>
      <c r="AA371" s="226"/>
      <c r="AB371" s="227">
        <f t="shared" si="23"/>
        <v>0</v>
      </c>
      <c r="AC371" s="226"/>
      <c r="AD371" s="226"/>
      <c r="AE371" s="226"/>
      <c r="AF371" s="226"/>
      <c r="AG371" s="232" t="str">
        <f>IF($C371="","",INDEX(POA_GC_2025!$FF:$FF,MATCH($C371,POA_GC_2025!$A:$A,0)))</f>
        <v/>
      </c>
      <c r="AH371" s="213" t="str">
        <f>IF($C371="","",INDEX(POA_GC_2025!$Q:$Q,MATCH($C371,POA_GC_2025!$A:$A,0)))</f>
        <v/>
      </c>
      <c r="AI371" s="216"/>
      <c r="AJ371" s="213" t="str">
        <f>IF($C371="","",INDEX(POA_GC_2025!$B:$B,MATCH($C371,POA_GC_2025!$A:$A,0)))</f>
        <v/>
      </c>
      <c r="AK371" s="263"/>
      <c r="AL371" s="263"/>
      <c r="AM371" s="233">
        <f t="shared" si="24"/>
        <v>0</v>
      </c>
      <c r="AN371" s="263"/>
      <c r="AO371" s="263"/>
    </row>
    <row r="372" spans="1:41" s="39" customFormat="1" ht="12.95" customHeight="1">
      <c r="A372" s="206">
        <v>377</v>
      </c>
      <c r="B372" s="206"/>
      <c r="C372" s="263"/>
      <c r="D372" s="263"/>
      <c r="E372" s="263"/>
      <c r="F372" s="263"/>
      <c r="G372" s="263"/>
      <c r="H372" s="263"/>
      <c r="I372" s="263"/>
      <c r="J372" s="213" t="str">
        <f>IF($C372="","",INDEX(POA_GC_2025!$O:$O,MATCH($C372,POA_GC_2025!$A:$A,0)))</f>
        <v/>
      </c>
      <c r="K372" s="214" t="str">
        <f>IF($C372="","",INDEX(POA_GC_2025!$V:$V,MATCH($C372,POA_GC_2025!A:A,0)))</f>
        <v/>
      </c>
      <c r="L372" s="214" t="str">
        <f>IF($C372="","",INDEX(POA_GC_2025!W:W,MATCH($C372,POA_GC_2025!$A:$A,0)))</f>
        <v/>
      </c>
      <c r="M372" s="215" t="str">
        <f>IF($C372="","",INDEX(POA_GC_2025!C:C,MATCH($C372,POA_GC_2025!$A:$A,0)))</f>
        <v/>
      </c>
      <c r="N372" s="215" t="str">
        <f>IF($C372="","",INDEX(POA_GC_2025!$D:$D,MATCH($C372,POA_GC_2025!$A:$A,0)))</f>
        <v/>
      </c>
      <c r="O372" s="215" t="str">
        <f>IF($C372="","",INDEX(POA_GC_2025!$E:$E,MATCH($C372,POA_GC_2025!$A:$A,0)))</f>
        <v/>
      </c>
      <c r="P372" s="215" t="str">
        <f>IF($C372="","",INDEX(POA_GC_2025!$F:$F,MATCH($C372,POA_GC_2025!$A:$A,0)))</f>
        <v/>
      </c>
      <c r="Q372" s="215" t="str">
        <f>IF($C372="","",INDEX(POA_GC_2025!$G:$G,MATCH($C372,POA_GC_2025!$A:$A,0)))</f>
        <v/>
      </c>
      <c r="R372" s="215" t="str">
        <f t="shared" si="25"/>
        <v/>
      </c>
      <c r="S372" s="215" t="str">
        <f>IF($C372="","",INDEX(POA_GC_2025!$H:$H,MATCH($C372,POA_GC_2025!$A:$A,0)))</f>
        <v/>
      </c>
      <c r="T372" s="215" t="str">
        <f>IF($C372="","",INDEX(POA_GC_2025!$I:$I,MATCH($C372,POA_GC_2025!$A:$A,0)))</f>
        <v/>
      </c>
      <c r="U372" s="215" t="str">
        <f>IF($C372="","",INDEX(POA_GC_2025!$J:$J,MATCH($C372,POA_GC_2025!$A:$A,0)))</f>
        <v/>
      </c>
      <c r="V372" s="215" t="str">
        <f>IF($C372="","",INDEX(POA_GC_2025!$K:$K,MATCH($C372,POA_GC_2025!$A:$A,0)))</f>
        <v/>
      </c>
      <c r="W372" s="215" t="str">
        <f>IF($C372="","",INDEX(POA_GC_2025!$L:$L,MATCH($C372,POA_GC_2025!$A:$A,0)))</f>
        <v/>
      </c>
      <c r="X372" s="223" t="str">
        <f>IF($C372="","",INDEX(POA_GC_2025!$AA:$AA,MATCH($C372,POA_GC_2025!$A:$A,0)))</f>
        <v/>
      </c>
      <c r="Y372" s="223" t="str">
        <f>IF($C372="","",INDEX(POA_GC_2025!$BD:$BD,MATCH($C372,POA_GC_2025!$A:$A,0)))</f>
        <v/>
      </c>
      <c r="Z372" s="226"/>
      <c r="AA372" s="226"/>
      <c r="AB372" s="227">
        <f t="shared" si="23"/>
        <v>0</v>
      </c>
      <c r="AC372" s="226"/>
      <c r="AD372" s="226"/>
      <c r="AE372" s="226"/>
      <c r="AF372" s="226"/>
      <c r="AG372" s="232" t="str">
        <f>IF($C372="","",INDEX(POA_GC_2025!$FF:$FF,MATCH($C372,POA_GC_2025!$A:$A,0)))</f>
        <v/>
      </c>
      <c r="AH372" s="213" t="str">
        <f>IF($C372="","",INDEX(POA_GC_2025!$Q:$Q,MATCH($C372,POA_GC_2025!$A:$A,0)))</f>
        <v/>
      </c>
      <c r="AI372" s="216"/>
      <c r="AJ372" s="213" t="str">
        <f>IF($C372="","",INDEX(POA_GC_2025!$B:$B,MATCH($C372,POA_GC_2025!$A:$A,0)))</f>
        <v/>
      </c>
      <c r="AK372" s="263"/>
      <c r="AL372" s="263"/>
      <c r="AM372" s="233">
        <f t="shared" si="24"/>
        <v>0</v>
      </c>
      <c r="AN372" s="263"/>
      <c r="AO372" s="263"/>
    </row>
    <row r="373" spans="1:41" s="39" customFormat="1" ht="12.95" customHeight="1">
      <c r="A373" s="206">
        <v>378</v>
      </c>
      <c r="B373" s="206"/>
      <c r="C373" s="263"/>
      <c r="D373" s="263"/>
      <c r="E373" s="263"/>
      <c r="F373" s="263"/>
      <c r="G373" s="263"/>
      <c r="H373" s="263"/>
      <c r="I373" s="263"/>
      <c r="J373" s="213" t="str">
        <f>IF($C373="","",INDEX(POA_GC_2025!$O:$O,MATCH($C373,POA_GC_2025!$A:$A,0)))</f>
        <v/>
      </c>
      <c r="K373" s="214" t="str">
        <f>IF($C373="","",INDEX(POA_GC_2025!$V:$V,MATCH($C373,POA_GC_2025!A:A,0)))</f>
        <v/>
      </c>
      <c r="L373" s="214" t="str">
        <f>IF($C373="","",INDEX(POA_GC_2025!W:W,MATCH($C373,POA_GC_2025!$A:$A,0)))</f>
        <v/>
      </c>
      <c r="M373" s="215" t="str">
        <f>IF($C373="","",INDEX(POA_GC_2025!C:C,MATCH($C373,POA_GC_2025!$A:$A,0)))</f>
        <v/>
      </c>
      <c r="N373" s="215" t="str">
        <f>IF($C373="","",INDEX(POA_GC_2025!$D:$D,MATCH($C373,POA_GC_2025!$A:$A,0)))</f>
        <v/>
      </c>
      <c r="O373" s="215" t="str">
        <f>IF($C373="","",INDEX(POA_GC_2025!$E:$E,MATCH($C373,POA_GC_2025!$A:$A,0)))</f>
        <v/>
      </c>
      <c r="P373" s="215" t="str">
        <f>IF($C373="","",INDEX(POA_GC_2025!$F:$F,MATCH($C373,POA_GC_2025!$A:$A,0)))</f>
        <v/>
      </c>
      <c r="Q373" s="215" t="str">
        <f>IF($C373="","",INDEX(POA_GC_2025!$G:$G,MATCH($C373,POA_GC_2025!$A:$A,0)))</f>
        <v/>
      </c>
      <c r="R373" s="215" t="str">
        <f t="shared" si="25"/>
        <v/>
      </c>
      <c r="S373" s="215" t="str">
        <f>IF($C373="","",INDEX(POA_GC_2025!$H:$H,MATCH($C373,POA_GC_2025!$A:$A,0)))</f>
        <v/>
      </c>
      <c r="T373" s="215" t="str">
        <f>IF($C373="","",INDEX(POA_GC_2025!$I:$I,MATCH($C373,POA_GC_2025!$A:$A,0)))</f>
        <v/>
      </c>
      <c r="U373" s="215" t="str">
        <f>IF($C373="","",INDEX(POA_GC_2025!$J:$J,MATCH($C373,POA_GC_2025!$A:$A,0)))</f>
        <v/>
      </c>
      <c r="V373" s="215" t="str">
        <f>IF($C373="","",INDEX(POA_GC_2025!$K:$K,MATCH($C373,POA_GC_2025!$A:$A,0)))</f>
        <v/>
      </c>
      <c r="W373" s="215" t="str">
        <f>IF($C373="","",INDEX(POA_GC_2025!$L:$L,MATCH($C373,POA_GC_2025!$A:$A,0)))</f>
        <v/>
      </c>
      <c r="X373" s="223" t="str">
        <f>IF($C373="","",INDEX(POA_GC_2025!$AA:$AA,MATCH($C373,POA_GC_2025!$A:$A,0)))</f>
        <v/>
      </c>
      <c r="Y373" s="223" t="str">
        <f>IF($C373="","",INDEX(POA_GC_2025!$BD:$BD,MATCH($C373,POA_GC_2025!$A:$A,0)))</f>
        <v/>
      </c>
      <c r="Z373" s="226"/>
      <c r="AA373" s="226"/>
      <c r="AB373" s="227">
        <f t="shared" si="23"/>
        <v>0</v>
      </c>
      <c r="AC373" s="226"/>
      <c r="AD373" s="226"/>
      <c r="AE373" s="226"/>
      <c r="AF373" s="226"/>
      <c r="AG373" s="232" t="str">
        <f>IF($C373="","",INDEX(POA_GC_2025!$FF:$FF,MATCH($C373,POA_GC_2025!$A:$A,0)))</f>
        <v/>
      </c>
      <c r="AH373" s="213" t="str">
        <f>IF($C373="","",INDEX(POA_GC_2025!$Q:$Q,MATCH($C373,POA_GC_2025!$A:$A,0)))</f>
        <v/>
      </c>
      <c r="AI373" s="216"/>
      <c r="AJ373" s="213" t="str">
        <f>IF($C373="","",INDEX(POA_GC_2025!$B:$B,MATCH($C373,POA_GC_2025!$A:$A,0)))</f>
        <v/>
      </c>
      <c r="AK373" s="263"/>
      <c r="AL373" s="263"/>
      <c r="AM373" s="233">
        <f t="shared" si="24"/>
        <v>0</v>
      </c>
      <c r="AN373" s="263"/>
      <c r="AO373" s="263"/>
    </row>
    <row r="374" spans="1:41" s="39" customFormat="1" ht="12.95" customHeight="1">
      <c r="A374" s="206">
        <v>379</v>
      </c>
      <c r="B374" s="206"/>
      <c r="C374" s="263"/>
      <c r="D374" s="263"/>
      <c r="E374" s="263"/>
      <c r="F374" s="263"/>
      <c r="G374" s="263"/>
      <c r="H374" s="263"/>
      <c r="I374" s="263"/>
      <c r="J374" s="213" t="str">
        <f>IF($C374="","",INDEX(POA_GC_2025!$O:$O,MATCH($C374,POA_GC_2025!$A:$A,0)))</f>
        <v/>
      </c>
      <c r="K374" s="214" t="str">
        <f>IF($C374="","",INDEX(POA_GC_2025!$V:$V,MATCH($C374,POA_GC_2025!A:A,0)))</f>
        <v/>
      </c>
      <c r="L374" s="214" t="str">
        <f>IF($C374="","",INDEX(POA_GC_2025!W:W,MATCH($C374,POA_GC_2025!$A:$A,0)))</f>
        <v/>
      </c>
      <c r="M374" s="215" t="str">
        <f>IF($C374="","",INDEX(POA_GC_2025!C:C,MATCH($C374,POA_GC_2025!$A:$A,0)))</f>
        <v/>
      </c>
      <c r="N374" s="215" t="str">
        <f>IF($C374="","",INDEX(POA_GC_2025!$D:$D,MATCH($C374,POA_GC_2025!$A:$A,0)))</f>
        <v/>
      </c>
      <c r="O374" s="215" t="str">
        <f>IF($C374="","",INDEX(POA_GC_2025!$E:$E,MATCH($C374,POA_GC_2025!$A:$A,0)))</f>
        <v/>
      </c>
      <c r="P374" s="215" t="str">
        <f>IF($C374="","",INDEX(POA_GC_2025!$F:$F,MATCH($C374,POA_GC_2025!$A:$A,0)))</f>
        <v/>
      </c>
      <c r="Q374" s="215" t="str">
        <f>IF($C374="","",INDEX(POA_GC_2025!$G:$G,MATCH($C374,POA_GC_2025!$A:$A,0)))</f>
        <v/>
      </c>
      <c r="R374" s="215" t="str">
        <f t="shared" si="25"/>
        <v/>
      </c>
      <c r="S374" s="215" t="str">
        <f>IF($C374="","",INDEX(POA_GC_2025!$H:$H,MATCH($C374,POA_GC_2025!$A:$A,0)))</f>
        <v/>
      </c>
      <c r="T374" s="215" t="str">
        <f>IF($C374="","",INDEX(POA_GC_2025!$I:$I,MATCH($C374,POA_GC_2025!$A:$A,0)))</f>
        <v/>
      </c>
      <c r="U374" s="215" t="str">
        <f>IF($C374="","",INDEX(POA_GC_2025!$J:$J,MATCH($C374,POA_GC_2025!$A:$A,0)))</f>
        <v/>
      </c>
      <c r="V374" s="215" t="str">
        <f>IF($C374="","",INDEX(POA_GC_2025!$K:$K,MATCH($C374,POA_GC_2025!$A:$A,0)))</f>
        <v/>
      </c>
      <c r="W374" s="215" t="str">
        <f>IF($C374="","",INDEX(POA_GC_2025!$L:$L,MATCH($C374,POA_GC_2025!$A:$A,0)))</f>
        <v/>
      </c>
      <c r="X374" s="223" t="str">
        <f>IF($C374="","",INDEX(POA_GC_2025!$AA:$AA,MATCH($C374,POA_GC_2025!$A:$A,0)))</f>
        <v/>
      </c>
      <c r="Y374" s="223" t="str">
        <f>IF($C374="","",INDEX(POA_GC_2025!$BD:$BD,MATCH($C374,POA_GC_2025!$A:$A,0)))</f>
        <v/>
      </c>
      <c r="Z374" s="226"/>
      <c r="AA374" s="226"/>
      <c r="AB374" s="227">
        <f t="shared" si="23"/>
        <v>0</v>
      </c>
      <c r="AC374" s="226"/>
      <c r="AD374" s="226"/>
      <c r="AE374" s="226"/>
      <c r="AF374" s="226"/>
      <c r="AG374" s="232" t="str">
        <f>IF($C374="","",INDEX(POA_GC_2025!$FF:$FF,MATCH($C374,POA_GC_2025!$A:$A,0)))</f>
        <v/>
      </c>
      <c r="AH374" s="213" t="str">
        <f>IF($C374="","",INDEX(POA_GC_2025!$Q:$Q,MATCH($C374,POA_GC_2025!$A:$A,0)))</f>
        <v/>
      </c>
      <c r="AI374" s="216"/>
      <c r="AJ374" s="213" t="str">
        <f>IF($C374="","",INDEX(POA_GC_2025!$B:$B,MATCH($C374,POA_GC_2025!$A:$A,0)))</f>
        <v/>
      </c>
      <c r="AK374" s="263"/>
      <c r="AL374" s="263"/>
      <c r="AM374" s="233">
        <f t="shared" si="24"/>
        <v>0</v>
      </c>
      <c r="AN374" s="263"/>
      <c r="AO374" s="263"/>
    </row>
    <row r="375" spans="1:41" s="39" customFormat="1" ht="12.95" customHeight="1">
      <c r="A375" s="206">
        <v>380</v>
      </c>
      <c r="B375" s="206"/>
      <c r="C375" s="263"/>
      <c r="D375" s="263"/>
      <c r="E375" s="263"/>
      <c r="F375" s="263"/>
      <c r="G375" s="263"/>
      <c r="H375" s="263"/>
      <c r="I375" s="263"/>
      <c r="J375" s="213" t="str">
        <f>IF($C375="","",INDEX(POA_GC_2025!$O:$O,MATCH($C375,POA_GC_2025!$A:$A,0)))</f>
        <v/>
      </c>
      <c r="K375" s="214" t="str">
        <f>IF($C375="","",INDEX(POA_GC_2025!$V:$V,MATCH($C375,POA_GC_2025!A:A,0)))</f>
        <v/>
      </c>
      <c r="L375" s="214" t="str">
        <f>IF($C375="","",INDEX(POA_GC_2025!W:W,MATCH($C375,POA_GC_2025!$A:$A,0)))</f>
        <v/>
      </c>
      <c r="M375" s="215" t="str">
        <f>IF($C375="","",INDEX(POA_GC_2025!C:C,MATCH($C375,POA_GC_2025!$A:$A,0)))</f>
        <v/>
      </c>
      <c r="N375" s="215" t="str">
        <f>IF($C375="","",INDEX(POA_GC_2025!$D:$D,MATCH($C375,POA_GC_2025!$A:$A,0)))</f>
        <v/>
      </c>
      <c r="O375" s="215" t="str">
        <f>IF($C375="","",INDEX(POA_GC_2025!$E:$E,MATCH($C375,POA_GC_2025!$A:$A,0)))</f>
        <v/>
      </c>
      <c r="P375" s="215" t="str">
        <f>IF($C375="","",INDEX(POA_GC_2025!$F:$F,MATCH($C375,POA_GC_2025!$A:$A,0)))</f>
        <v/>
      </c>
      <c r="Q375" s="215" t="str">
        <f>IF($C375="","",INDEX(POA_GC_2025!$G:$G,MATCH($C375,POA_GC_2025!$A:$A,0)))</f>
        <v/>
      </c>
      <c r="R375" s="215" t="str">
        <f t="shared" si="25"/>
        <v/>
      </c>
      <c r="S375" s="215" t="str">
        <f>IF($C375="","",INDEX(POA_GC_2025!$H:$H,MATCH($C375,POA_GC_2025!$A:$A,0)))</f>
        <v/>
      </c>
      <c r="T375" s="215" t="str">
        <f>IF($C375="","",INDEX(POA_GC_2025!$I:$I,MATCH($C375,POA_GC_2025!$A:$A,0)))</f>
        <v/>
      </c>
      <c r="U375" s="215" t="str">
        <f>IF($C375="","",INDEX(POA_GC_2025!$J:$J,MATCH($C375,POA_GC_2025!$A:$A,0)))</f>
        <v/>
      </c>
      <c r="V375" s="215" t="str">
        <f>IF($C375="","",INDEX(POA_GC_2025!$K:$K,MATCH($C375,POA_GC_2025!$A:$A,0)))</f>
        <v/>
      </c>
      <c r="W375" s="215" t="str">
        <f>IF($C375="","",INDEX(POA_GC_2025!$L:$L,MATCH($C375,POA_GC_2025!$A:$A,0)))</f>
        <v/>
      </c>
      <c r="X375" s="223" t="str">
        <f>IF($C375="","",INDEX(POA_GC_2025!$AA:$AA,MATCH($C375,POA_GC_2025!$A:$A,0)))</f>
        <v/>
      </c>
      <c r="Y375" s="223" t="str">
        <f>IF($C375="","",INDEX(POA_GC_2025!$BD:$BD,MATCH($C375,POA_GC_2025!$A:$A,0)))</f>
        <v/>
      </c>
      <c r="Z375" s="226"/>
      <c r="AA375" s="226"/>
      <c r="AB375" s="227">
        <f t="shared" si="23"/>
        <v>0</v>
      </c>
      <c r="AC375" s="226"/>
      <c r="AD375" s="226"/>
      <c r="AE375" s="226"/>
      <c r="AF375" s="226"/>
      <c r="AG375" s="232" t="str">
        <f>IF($C375="","",INDEX(POA_GC_2025!$FF:$FF,MATCH($C375,POA_GC_2025!$A:$A,0)))</f>
        <v/>
      </c>
      <c r="AH375" s="213" t="str">
        <f>IF($C375="","",INDEX(POA_GC_2025!$Q:$Q,MATCH($C375,POA_GC_2025!$A:$A,0)))</f>
        <v/>
      </c>
      <c r="AI375" s="216"/>
      <c r="AJ375" s="213" t="str">
        <f>IF($C375="","",INDEX(POA_GC_2025!$B:$B,MATCH($C375,POA_GC_2025!$A:$A,0)))</f>
        <v/>
      </c>
      <c r="AK375" s="263"/>
      <c r="AL375" s="263"/>
      <c r="AM375" s="233">
        <f t="shared" si="24"/>
        <v>0</v>
      </c>
      <c r="AN375" s="263"/>
      <c r="AO375" s="263"/>
    </row>
    <row r="376" spans="1:41" s="39" customFormat="1" ht="12.95" customHeight="1">
      <c r="A376" s="206">
        <v>381</v>
      </c>
      <c r="B376" s="206"/>
      <c r="C376" s="263"/>
      <c r="D376" s="263"/>
      <c r="E376" s="263"/>
      <c r="F376" s="263"/>
      <c r="G376" s="263"/>
      <c r="H376" s="263"/>
      <c r="I376" s="263"/>
      <c r="J376" s="213" t="str">
        <f>IF($C376="","",INDEX(POA_GC_2025!$O:$O,MATCH($C376,POA_GC_2025!$A:$A,0)))</f>
        <v/>
      </c>
      <c r="K376" s="214" t="str">
        <f>IF($C376="","",INDEX(POA_GC_2025!$V:$V,MATCH($C376,POA_GC_2025!A:A,0)))</f>
        <v/>
      </c>
      <c r="L376" s="214" t="str">
        <f>IF($C376="","",INDEX(POA_GC_2025!W:W,MATCH($C376,POA_GC_2025!$A:$A,0)))</f>
        <v/>
      </c>
      <c r="M376" s="215" t="str">
        <f>IF($C376="","",INDEX(POA_GC_2025!C:C,MATCH($C376,POA_GC_2025!$A:$A,0)))</f>
        <v/>
      </c>
      <c r="N376" s="215" t="str">
        <f>IF($C376="","",INDEX(POA_GC_2025!$D:$D,MATCH($C376,POA_GC_2025!$A:$A,0)))</f>
        <v/>
      </c>
      <c r="O376" s="215" t="str">
        <f>IF($C376="","",INDEX(POA_GC_2025!$E:$E,MATCH($C376,POA_GC_2025!$A:$A,0)))</f>
        <v/>
      </c>
      <c r="P376" s="215" t="str">
        <f>IF($C376="","",INDEX(POA_GC_2025!$F:$F,MATCH($C376,POA_GC_2025!$A:$A,0)))</f>
        <v/>
      </c>
      <c r="Q376" s="215" t="str">
        <f>IF($C376="","",INDEX(POA_GC_2025!$G:$G,MATCH($C376,POA_GC_2025!$A:$A,0)))</f>
        <v/>
      </c>
      <c r="R376" s="215" t="str">
        <f t="shared" si="25"/>
        <v/>
      </c>
      <c r="S376" s="215" t="str">
        <f>IF($C376="","",INDEX(POA_GC_2025!$H:$H,MATCH($C376,POA_GC_2025!$A:$A,0)))</f>
        <v/>
      </c>
      <c r="T376" s="215" t="str">
        <f>IF($C376="","",INDEX(POA_GC_2025!$I:$I,MATCH($C376,POA_GC_2025!$A:$A,0)))</f>
        <v/>
      </c>
      <c r="U376" s="215" t="str">
        <f>IF($C376="","",INDEX(POA_GC_2025!$J:$J,MATCH($C376,POA_GC_2025!$A:$A,0)))</f>
        <v/>
      </c>
      <c r="V376" s="215" t="str">
        <f>IF($C376="","",INDEX(POA_GC_2025!$K:$K,MATCH($C376,POA_GC_2025!$A:$A,0)))</f>
        <v/>
      </c>
      <c r="W376" s="215" t="str">
        <f>IF($C376="","",INDEX(POA_GC_2025!$L:$L,MATCH($C376,POA_GC_2025!$A:$A,0)))</f>
        <v/>
      </c>
      <c r="X376" s="223" t="str">
        <f>IF($C376="","",INDEX(POA_GC_2025!$AA:$AA,MATCH($C376,POA_GC_2025!$A:$A,0)))</f>
        <v/>
      </c>
      <c r="Y376" s="223" t="str">
        <f>IF($C376="","",INDEX(POA_GC_2025!$BD:$BD,MATCH($C376,POA_GC_2025!$A:$A,0)))</f>
        <v/>
      </c>
      <c r="Z376" s="226"/>
      <c r="AA376" s="226"/>
      <c r="AB376" s="227">
        <f t="shared" si="23"/>
        <v>0</v>
      </c>
      <c r="AC376" s="226"/>
      <c r="AD376" s="226"/>
      <c r="AE376" s="226"/>
      <c r="AF376" s="226"/>
      <c r="AG376" s="232" t="str">
        <f>IF($C376="","",INDEX(POA_GC_2025!$FF:$FF,MATCH($C376,POA_GC_2025!$A:$A,0)))</f>
        <v/>
      </c>
      <c r="AH376" s="213" t="str">
        <f>IF($C376="","",INDEX(POA_GC_2025!$Q:$Q,MATCH($C376,POA_GC_2025!$A:$A,0)))</f>
        <v/>
      </c>
      <c r="AI376" s="216"/>
      <c r="AJ376" s="213" t="str">
        <f>IF($C376="","",INDEX(POA_GC_2025!$B:$B,MATCH($C376,POA_GC_2025!$A:$A,0)))</f>
        <v/>
      </c>
      <c r="AK376" s="263"/>
      <c r="AL376" s="263"/>
      <c r="AM376" s="233">
        <f t="shared" si="24"/>
        <v>0</v>
      </c>
      <c r="AN376" s="263"/>
      <c r="AO376" s="263"/>
    </row>
    <row r="377" spans="1:41" s="39" customFormat="1" ht="12.95" customHeight="1">
      <c r="A377" s="206">
        <v>382</v>
      </c>
      <c r="B377" s="206"/>
      <c r="C377" s="263"/>
      <c r="D377" s="263"/>
      <c r="E377" s="263"/>
      <c r="F377" s="263"/>
      <c r="G377" s="263"/>
      <c r="H377" s="263"/>
      <c r="I377" s="263"/>
      <c r="J377" s="213" t="str">
        <f>IF($C377="","",INDEX(POA_GC_2025!$O:$O,MATCH($C377,POA_GC_2025!$A:$A,0)))</f>
        <v/>
      </c>
      <c r="K377" s="214" t="str">
        <f>IF($C377="","",INDEX(POA_GC_2025!$V:$V,MATCH($C377,POA_GC_2025!A:A,0)))</f>
        <v/>
      </c>
      <c r="L377" s="214" t="str">
        <f>IF($C377="","",INDEX(POA_GC_2025!W:W,MATCH($C377,POA_GC_2025!$A:$A,0)))</f>
        <v/>
      </c>
      <c r="M377" s="215" t="str">
        <f>IF($C377="","",INDEX(POA_GC_2025!C:C,MATCH($C377,POA_GC_2025!$A:$A,0)))</f>
        <v/>
      </c>
      <c r="N377" s="215" t="str">
        <f>IF($C377="","",INDEX(POA_GC_2025!$D:$D,MATCH($C377,POA_GC_2025!$A:$A,0)))</f>
        <v/>
      </c>
      <c r="O377" s="215" t="str">
        <f>IF($C377="","",INDEX(POA_GC_2025!$E:$E,MATCH($C377,POA_GC_2025!$A:$A,0)))</f>
        <v/>
      </c>
      <c r="P377" s="215" t="str">
        <f>IF($C377="","",INDEX(POA_GC_2025!$F:$F,MATCH($C377,POA_GC_2025!$A:$A,0)))</f>
        <v/>
      </c>
      <c r="Q377" s="215" t="str">
        <f>IF($C377="","",INDEX(POA_GC_2025!$G:$G,MATCH($C377,POA_GC_2025!$A:$A,0)))</f>
        <v/>
      </c>
      <c r="R377" s="215" t="str">
        <f t="shared" si="25"/>
        <v/>
      </c>
      <c r="S377" s="215" t="str">
        <f>IF($C377="","",INDEX(POA_GC_2025!$H:$H,MATCH($C377,POA_GC_2025!$A:$A,0)))</f>
        <v/>
      </c>
      <c r="T377" s="215" t="str">
        <f>IF($C377="","",INDEX(POA_GC_2025!$I:$I,MATCH($C377,POA_GC_2025!$A:$A,0)))</f>
        <v/>
      </c>
      <c r="U377" s="215" t="str">
        <f>IF($C377="","",INDEX(POA_GC_2025!$J:$J,MATCH($C377,POA_GC_2025!$A:$A,0)))</f>
        <v/>
      </c>
      <c r="V377" s="215" t="str">
        <f>IF($C377="","",INDEX(POA_GC_2025!$K:$K,MATCH($C377,POA_GC_2025!$A:$A,0)))</f>
        <v/>
      </c>
      <c r="W377" s="215" t="str">
        <f>IF($C377="","",INDEX(POA_GC_2025!$L:$L,MATCH($C377,POA_GC_2025!$A:$A,0)))</f>
        <v/>
      </c>
      <c r="X377" s="223" t="str">
        <f>IF($C377="","",INDEX(POA_GC_2025!$AA:$AA,MATCH($C377,POA_GC_2025!$A:$A,0)))</f>
        <v/>
      </c>
      <c r="Y377" s="223" t="str">
        <f>IF($C377="","",INDEX(POA_GC_2025!$BD:$BD,MATCH($C377,POA_GC_2025!$A:$A,0)))</f>
        <v/>
      </c>
      <c r="Z377" s="226"/>
      <c r="AA377" s="226"/>
      <c r="AB377" s="227">
        <f t="shared" si="23"/>
        <v>0</v>
      </c>
      <c r="AC377" s="226"/>
      <c r="AD377" s="226"/>
      <c r="AE377" s="226"/>
      <c r="AF377" s="226"/>
      <c r="AG377" s="232" t="str">
        <f>IF($C377="","",INDEX(POA_GC_2025!$FF:$FF,MATCH($C377,POA_GC_2025!$A:$A,0)))</f>
        <v/>
      </c>
      <c r="AH377" s="213" t="str">
        <f>IF($C377="","",INDEX(POA_GC_2025!$Q:$Q,MATCH($C377,POA_GC_2025!$A:$A,0)))</f>
        <v/>
      </c>
      <c r="AI377" s="216"/>
      <c r="AJ377" s="213" t="str">
        <f>IF($C377="","",INDEX(POA_GC_2025!$B:$B,MATCH($C377,POA_GC_2025!$A:$A,0)))</f>
        <v/>
      </c>
      <c r="AK377" s="263"/>
      <c r="AL377" s="263"/>
      <c r="AM377" s="233">
        <f t="shared" si="24"/>
        <v>0</v>
      </c>
      <c r="AN377" s="263"/>
      <c r="AO377" s="263"/>
    </row>
    <row r="378" spans="1:41" s="39" customFormat="1" ht="12.95" customHeight="1">
      <c r="A378" s="206">
        <v>383</v>
      </c>
      <c r="B378" s="206"/>
      <c r="C378" s="263"/>
      <c r="D378" s="263"/>
      <c r="E378" s="263"/>
      <c r="F378" s="263"/>
      <c r="G378" s="263"/>
      <c r="H378" s="263"/>
      <c r="I378" s="263"/>
      <c r="J378" s="213" t="str">
        <f>IF($C378="","",INDEX(POA_GC_2025!$O:$O,MATCH($C378,POA_GC_2025!$A:$A,0)))</f>
        <v/>
      </c>
      <c r="K378" s="214" t="str">
        <f>IF($C378="","",INDEX(POA_GC_2025!$V:$V,MATCH($C378,POA_GC_2025!A:A,0)))</f>
        <v/>
      </c>
      <c r="L378" s="214" t="str">
        <f>IF($C378="","",INDEX(POA_GC_2025!W:W,MATCH($C378,POA_GC_2025!$A:$A,0)))</f>
        <v/>
      </c>
      <c r="M378" s="215" t="str">
        <f>IF($C378="","",INDEX(POA_GC_2025!C:C,MATCH($C378,POA_GC_2025!$A:$A,0)))</f>
        <v/>
      </c>
      <c r="N378" s="215" t="str">
        <f>IF($C378="","",INDEX(POA_GC_2025!$D:$D,MATCH($C378,POA_GC_2025!$A:$A,0)))</f>
        <v/>
      </c>
      <c r="O378" s="215" t="str">
        <f>IF($C378="","",INDEX(POA_GC_2025!$E:$E,MATCH($C378,POA_GC_2025!$A:$A,0)))</f>
        <v/>
      </c>
      <c r="P378" s="215" t="str">
        <f>IF($C378="","",INDEX(POA_GC_2025!$F:$F,MATCH($C378,POA_GC_2025!$A:$A,0)))</f>
        <v/>
      </c>
      <c r="Q378" s="215" t="str">
        <f>IF($C378="","",INDEX(POA_GC_2025!$G:$G,MATCH($C378,POA_GC_2025!$A:$A,0)))</f>
        <v/>
      </c>
      <c r="R378" s="215" t="str">
        <f t="shared" si="25"/>
        <v/>
      </c>
      <c r="S378" s="215" t="str">
        <f>IF($C378="","",INDEX(POA_GC_2025!$H:$H,MATCH($C378,POA_GC_2025!$A:$A,0)))</f>
        <v/>
      </c>
      <c r="T378" s="215" t="str">
        <f>IF($C378="","",INDEX(POA_GC_2025!$I:$I,MATCH($C378,POA_GC_2025!$A:$A,0)))</f>
        <v/>
      </c>
      <c r="U378" s="215" t="str">
        <f>IF($C378="","",INDEX(POA_GC_2025!$J:$J,MATCH($C378,POA_GC_2025!$A:$A,0)))</f>
        <v/>
      </c>
      <c r="V378" s="215" t="str">
        <f>IF($C378="","",INDEX(POA_GC_2025!$K:$K,MATCH($C378,POA_GC_2025!$A:$A,0)))</f>
        <v/>
      </c>
      <c r="W378" s="215" t="str">
        <f>IF($C378="","",INDEX(POA_GC_2025!$L:$L,MATCH($C378,POA_GC_2025!$A:$A,0)))</f>
        <v/>
      </c>
      <c r="X378" s="223" t="str">
        <f>IF($C378="","",INDEX(POA_GC_2025!$AA:$AA,MATCH($C378,POA_GC_2025!$A:$A,0)))</f>
        <v/>
      </c>
      <c r="Y378" s="223" t="str">
        <f>IF($C378="","",INDEX(POA_GC_2025!$BD:$BD,MATCH($C378,POA_GC_2025!$A:$A,0)))</f>
        <v/>
      </c>
      <c r="Z378" s="226"/>
      <c r="AA378" s="226"/>
      <c r="AB378" s="227">
        <f t="shared" si="23"/>
        <v>0</v>
      </c>
      <c r="AC378" s="226"/>
      <c r="AD378" s="226"/>
      <c r="AE378" s="226"/>
      <c r="AF378" s="226"/>
      <c r="AG378" s="232" t="str">
        <f>IF($C378="","",INDEX(POA_GC_2025!$FF:$FF,MATCH($C378,POA_GC_2025!$A:$A,0)))</f>
        <v/>
      </c>
      <c r="AH378" s="213" t="str">
        <f>IF($C378="","",INDEX(POA_GC_2025!$Q:$Q,MATCH($C378,POA_GC_2025!$A:$A,0)))</f>
        <v/>
      </c>
      <c r="AI378" s="216"/>
      <c r="AJ378" s="213" t="str">
        <f>IF($C378="","",INDEX(POA_GC_2025!$B:$B,MATCH($C378,POA_GC_2025!$A:$A,0)))</f>
        <v/>
      </c>
      <c r="AK378" s="263"/>
      <c r="AL378" s="263"/>
      <c r="AM378" s="233">
        <f t="shared" si="24"/>
        <v>0</v>
      </c>
      <c r="AN378" s="263"/>
      <c r="AO378" s="263"/>
    </row>
    <row r="379" spans="1:41" s="39" customFormat="1" ht="12.95" customHeight="1">
      <c r="A379" s="206">
        <v>384</v>
      </c>
      <c r="B379" s="206"/>
      <c r="C379" s="263"/>
      <c r="D379" s="263"/>
      <c r="E379" s="263"/>
      <c r="F379" s="263"/>
      <c r="G379" s="263"/>
      <c r="H379" s="263"/>
      <c r="I379" s="263"/>
      <c r="J379" s="213" t="str">
        <f>IF($C379="","",INDEX(POA_GC_2025!$O:$O,MATCH($C379,POA_GC_2025!$A:$A,0)))</f>
        <v/>
      </c>
      <c r="K379" s="214" t="str">
        <f>IF($C379="","",INDEX(POA_GC_2025!$V:$V,MATCH($C379,POA_GC_2025!A:A,0)))</f>
        <v/>
      </c>
      <c r="L379" s="214" t="str">
        <f>IF($C379="","",INDEX(POA_GC_2025!W:W,MATCH($C379,POA_GC_2025!$A:$A,0)))</f>
        <v/>
      </c>
      <c r="M379" s="215" t="str">
        <f>IF($C379="","",INDEX(POA_GC_2025!C:C,MATCH($C379,POA_GC_2025!$A:$A,0)))</f>
        <v/>
      </c>
      <c r="N379" s="215" t="str">
        <f>IF($C379="","",INDEX(POA_GC_2025!$D:$D,MATCH($C379,POA_GC_2025!$A:$A,0)))</f>
        <v/>
      </c>
      <c r="O379" s="215" t="str">
        <f>IF($C379="","",INDEX(POA_GC_2025!$E:$E,MATCH($C379,POA_GC_2025!$A:$A,0)))</f>
        <v/>
      </c>
      <c r="P379" s="215" t="str">
        <f>IF($C379="","",INDEX(POA_GC_2025!$F:$F,MATCH($C379,POA_GC_2025!$A:$A,0)))</f>
        <v/>
      </c>
      <c r="Q379" s="215" t="str">
        <f>IF($C379="","",INDEX(POA_GC_2025!$G:$G,MATCH($C379,POA_GC_2025!$A:$A,0)))</f>
        <v/>
      </c>
      <c r="R379" s="215" t="str">
        <f t="shared" si="25"/>
        <v/>
      </c>
      <c r="S379" s="215" t="str">
        <f>IF($C379="","",INDEX(POA_GC_2025!$H:$H,MATCH($C379,POA_GC_2025!$A:$A,0)))</f>
        <v/>
      </c>
      <c r="T379" s="215" t="str">
        <f>IF($C379="","",INDEX(POA_GC_2025!$I:$I,MATCH($C379,POA_GC_2025!$A:$A,0)))</f>
        <v/>
      </c>
      <c r="U379" s="215" t="str">
        <f>IF($C379="","",INDEX(POA_GC_2025!$J:$J,MATCH($C379,POA_GC_2025!$A:$A,0)))</f>
        <v/>
      </c>
      <c r="V379" s="215" t="str">
        <f>IF($C379="","",INDEX(POA_GC_2025!$K:$K,MATCH($C379,POA_GC_2025!$A:$A,0)))</f>
        <v/>
      </c>
      <c r="W379" s="215" t="str">
        <f>IF($C379="","",INDEX(POA_GC_2025!$L:$L,MATCH($C379,POA_GC_2025!$A:$A,0)))</f>
        <v/>
      </c>
      <c r="X379" s="223" t="str">
        <f>IF($C379="","",INDEX(POA_GC_2025!$AA:$AA,MATCH($C379,POA_GC_2025!$A:$A,0)))</f>
        <v/>
      </c>
      <c r="Y379" s="223" t="str">
        <f>IF($C379="","",INDEX(POA_GC_2025!$BD:$BD,MATCH($C379,POA_GC_2025!$A:$A,0)))</f>
        <v/>
      </c>
      <c r="Z379" s="226"/>
      <c r="AA379" s="226"/>
      <c r="AB379" s="227">
        <f t="shared" si="23"/>
        <v>0</v>
      </c>
      <c r="AC379" s="226"/>
      <c r="AD379" s="226"/>
      <c r="AE379" s="226"/>
      <c r="AF379" s="226"/>
      <c r="AG379" s="232" t="str">
        <f>IF($C379="","",INDEX(POA_GC_2025!$FF:$FF,MATCH($C379,POA_GC_2025!$A:$A,0)))</f>
        <v/>
      </c>
      <c r="AH379" s="213" t="str">
        <f>IF($C379="","",INDEX(POA_GC_2025!$Q:$Q,MATCH($C379,POA_GC_2025!$A:$A,0)))</f>
        <v/>
      </c>
      <c r="AI379" s="216"/>
      <c r="AJ379" s="213" t="str">
        <f>IF($C379="","",INDEX(POA_GC_2025!$B:$B,MATCH($C379,POA_GC_2025!$A:$A,0)))</f>
        <v/>
      </c>
      <c r="AK379" s="263"/>
      <c r="AL379" s="263"/>
      <c r="AM379" s="233">
        <f t="shared" si="24"/>
        <v>0</v>
      </c>
      <c r="AN379" s="263"/>
      <c r="AO379" s="263"/>
    </row>
    <row r="380" spans="1:41" s="39" customFormat="1" ht="12.95" customHeight="1">
      <c r="A380" s="206">
        <v>385</v>
      </c>
      <c r="B380" s="206"/>
      <c r="C380" s="263"/>
      <c r="D380" s="263"/>
      <c r="E380" s="263"/>
      <c r="F380" s="263"/>
      <c r="G380" s="263"/>
      <c r="H380" s="263"/>
      <c r="I380" s="263"/>
      <c r="J380" s="213" t="str">
        <f>IF($C380="","",INDEX(POA_GC_2025!$O:$O,MATCH($C380,POA_GC_2025!$A:$A,0)))</f>
        <v/>
      </c>
      <c r="K380" s="214" t="str">
        <f>IF($C380="","",INDEX(POA_GC_2025!$V:$V,MATCH($C380,POA_GC_2025!A:A,0)))</f>
        <v/>
      </c>
      <c r="L380" s="214" t="str">
        <f>IF($C380="","",INDEX(POA_GC_2025!W:W,MATCH($C380,POA_GC_2025!$A:$A,0)))</f>
        <v/>
      </c>
      <c r="M380" s="215" t="str">
        <f>IF($C380="","",INDEX(POA_GC_2025!C:C,MATCH($C380,POA_GC_2025!$A:$A,0)))</f>
        <v/>
      </c>
      <c r="N380" s="215" t="str">
        <f>IF($C380="","",INDEX(POA_GC_2025!$D:$D,MATCH($C380,POA_GC_2025!$A:$A,0)))</f>
        <v/>
      </c>
      <c r="O380" s="215" t="str">
        <f>IF($C380="","",INDEX(POA_GC_2025!$E:$E,MATCH($C380,POA_GC_2025!$A:$A,0)))</f>
        <v/>
      </c>
      <c r="P380" s="215" t="str">
        <f>IF($C380="","",INDEX(POA_GC_2025!$F:$F,MATCH($C380,POA_GC_2025!$A:$A,0)))</f>
        <v/>
      </c>
      <c r="Q380" s="215" t="str">
        <f>IF($C380="","",INDEX(POA_GC_2025!$G:$G,MATCH($C380,POA_GC_2025!$A:$A,0)))</f>
        <v/>
      </c>
      <c r="R380" s="215" t="str">
        <f t="shared" si="25"/>
        <v/>
      </c>
      <c r="S380" s="215" t="str">
        <f>IF($C380="","",INDEX(POA_GC_2025!$H:$H,MATCH($C380,POA_GC_2025!$A:$A,0)))</f>
        <v/>
      </c>
      <c r="T380" s="215" t="str">
        <f>IF($C380="","",INDEX(POA_GC_2025!$I:$I,MATCH($C380,POA_GC_2025!$A:$A,0)))</f>
        <v/>
      </c>
      <c r="U380" s="215" t="str">
        <f>IF($C380="","",INDEX(POA_GC_2025!$J:$J,MATCH($C380,POA_GC_2025!$A:$A,0)))</f>
        <v/>
      </c>
      <c r="V380" s="215" t="str">
        <f>IF($C380="","",INDEX(POA_GC_2025!$K:$K,MATCH($C380,POA_GC_2025!$A:$A,0)))</f>
        <v/>
      </c>
      <c r="W380" s="215" t="str">
        <f>IF($C380="","",INDEX(POA_GC_2025!$L:$L,MATCH($C380,POA_GC_2025!$A:$A,0)))</f>
        <v/>
      </c>
      <c r="X380" s="223" t="str">
        <f>IF($C380="","",INDEX(POA_GC_2025!$AA:$AA,MATCH($C380,POA_GC_2025!$A:$A,0)))</f>
        <v/>
      </c>
      <c r="Y380" s="223" t="str">
        <f>IF($C380="","",INDEX(POA_GC_2025!$BD:$BD,MATCH($C380,POA_GC_2025!$A:$A,0)))</f>
        <v/>
      </c>
      <c r="Z380" s="226"/>
      <c r="AA380" s="226"/>
      <c r="AB380" s="227">
        <f t="shared" si="23"/>
        <v>0</v>
      </c>
      <c r="AC380" s="226"/>
      <c r="AD380" s="226"/>
      <c r="AE380" s="226"/>
      <c r="AF380" s="226"/>
      <c r="AG380" s="232" t="str">
        <f>IF($C380="","",INDEX(POA_GC_2025!$FF:$FF,MATCH($C380,POA_GC_2025!$A:$A,0)))</f>
        <v/>
      </c>
      <c r="AH380" s="213" t="str">
        <f>IF($C380="","",INDEX(POA_GC_2025!$Q:$Q,MATCH($C380,POA_GC_2025!$A:$A,0)))</f>
        <v/>
      </c>
      <c r="AI380" s="216"/>
      <c r="AJ380" s="213" t="str">
        <f>IF($C380="","",INDEX(POA_GC_2025!$B:$B,MATCH($C380,POA_GC_2025!$A:$A,0)))</f>
        <v/>
      </c>
      <c r="AK380" s="263"/>
      <c r="AL380" s="263"/>
      <c r="AM380" s="233">
        <f t="shared" si="24"/>
        <v>0</v>
      </c>
      <c r="AN380" s="263"/>
      <c r="AO380" s="263"/>
    </row>
    <row r="381" spans="1:41" s="39" customFormat="1" ht="12.95" customHeight="1">
      <c r="A381" s="206">
        <v>386</v>
      </c>
      <c r="B381" s="206"/>
      <c r="C381" s="263"/>
      <c r="D381" s="263"/>
      <c r="E381" s="263"/>
      <c r="F381" s="263"/>
      <c r="G381" s="263"/>
      <c r="H381" s="263"/>
      <c r="I381" s="263"/>
      <c r="J381" s="213" t="str">
        <f>IF($C381="","",INDEX(POA_GC_2025!$O:$O,MATCH($C381,POA_GC_2025!$A:$A,0)))</f>
        <v/>
      </c>
      <c r="K381" s="214" t="str">
        <f>IF($C381="","",INDEX(POA_GC_2025!$V:$V,MATCH($C381,POA_GC_2025!A:A,0)))</f>
        <v/>
      </c>
      <c r="L381" s="214" t="str">
        <f>IF($C381="","",INDEX(POA_GC_2025!W:W,MATCH($C381,POA_GC_2025!$A:$A,0)))</f>
        <v/>
      </c>
      <c r="M381" s="215" t="str">
        <f>IF($C381="","",INDEX(POA_GC_2025!C:C,MATCH($C381,POA_GC_2025!$A:$A,0)))</f>
        <v/>
      </c>
      <c r="N381" s="215" t="str">
        <f>IF($C381="","",INDEX(POA_GC_2025!$D:$D,MATCH($C381,POA_GC_2025!$A:$A,0)))</f>
        <v/>
      </c>
      <c r="O381" s="215" t="str">
        <f>IF($C381="","",INDEX(POA_GC_2025!$E:$E,MATCH($C381,POA_GC_2025!$A:$A,0)))</f>
        <v/>
      </c>
      <c r="P381" s="215" t="str">
        <f>IF($C381="","",INDEX(POA_GC_2025!$F:$F,MATCH($C381,POA_GC_2025!$A:$A,0)))</f>
        <v/>
      </c>
      <c r="Q381" s="215" t="str">
        <f>IF($C381="","",INDEX(POA_GC_2025!$G:$G,MATCH($C381,POA_GC_2025!$A:$A,0)))</f>
        <v/>
      </c>
      <c r="R381" s="215" t="str">
        <f t="shared" si="25"/>
        <v/>
      </c>
      <c r="S381" s="215" t="str">
        <f>IF($C381="","",INDEX(POA_GC_2025!$H:$H,MATCH($C381,POA_GC_2025!$A:$A,0)))</f>
        <v/>
      </c>
      <c r="T381" s="215" t="str">
        <f>IF($C381="","",INDEX(POA_GC_2025!$I:$I,MATCH($C381,POA_GC_2025!$A:$A,0)))</f>
        <v/>
      </c>
      <c r="U381" s="215" t="str">
        <f>IF($C381="","",INDEX(POA_GC_2025!$J:$J,MATCH($C381,POA_GC_2025!$A:$A,0)))</f>
        <v/>
      </c>
      <c r="V381" s="215" t="str">
        <f>IF($C381="","",INDEX(POA_GC_2025!$K:$K,MATCH($C381,POA_GC_2025!$A:$A,0)))</f>
        <v/>
      </c>
      <c r="W381" s="215" t="str">
        <f>IF($C381="","",INDEX(POA_GC_2025!$L:$L,MATCH($C381,POA_GC_2025!$A:$A,0)))</f>
        <v/>
      </c>
      <c r="X381" s="223" t="str">
        <f>IF($C381="","",INDEX(POA_GC_2025!$AA:$AA,MATCH($C381,POA_GC_2025!$A:$A,0)))</f>
        <v/>
      </c>
      <c r="Y381" s="223" t="str">
        <f>IF($C381="","",INDEX(POA_GC_2025!$BD:$BD,MATCH($C381,POA_GC_2025!$A:$A,0)))</f>
        <v/>
      </c>
      <c r="Z381" s="226"/>
      <c r="AA381" s="226"/>
      <c r="AB381" s="227">
        <f t="shared" ref="AB381:AB404" si="26">+Z381+AA381</f>
        <v>0</v>
      </c>
      <c r="AC381" s="226"/>
      <c r="AD381" s="226"/>
      <c r="AE381" s="226"/>
      <c r="AF381" s="226"/>
      <c r="AG381" s="232" t="str">
        <f>IF($C381="","",INDEX(POA_GC_2025!$FF:$FF,MATCH($C381,POA_GC_2025!$A:$A,0)))</f>
        <v/>
      </c>
      <c r="AH381" s="213" t="str">
        <f>IF($C381="","",INDEX(POA_GC_2025!$Q:$Q,MATCH($C381,POA_GC_2025!$A:$A,0)))</f>
        <v/>
      </c>
      <c r="AI381" s="216"/>
      <c r="AJ381" s="213" t="str">
        <f>IF($C381="","",INDEX(POA_GC_2025!$B:$B,MATCH($C381,POA_GC_2025!$A:$A,0)))</f>
        <v/>
      </c>
      <c r="AK381" s="263"/>
      <c r="AL381" s="263"/>
      <c r="AM381" s="233">
        <f t="shared" ref="AM381:AM404" si="27">+AB381+AL381</f>
        <v>0</v>
      </c>
      <c r="AN381" s="263"/>
      <c r="AO381" s="263"/>
    </row>
    <row r="382" spans="1:41" s="39" customFormat="1" ht="12.95" customHeight="1">
      <c r="A382" s="206">
        <v>387</v>
      </c>
      <c r="B382" s="206"/>
      <c r="C382" s="263"/>
      <c r="D382" s="263"/>
      <c r="E382" s="263"/>
      <c r="F382" s="263"/>
      <c r="G382" s="263"/>
      <c r="H382" s="263"/>
      <c r="I382" s="263"/>
      <c r="J382" s="213" t="str">
        <f>IF($C382="","",INDEX(POA_GC_2025!$O:$O,MATCH($C382,POA_GC_2025!$A:$A,0)))</f>
        <v/>
      </c>
      <c r="K382" s="214" t="str">
        <f>IF($C382="","",INDEX(POA_GC_2025!$V:$V,MATCH($C382,POA_GC_2025!A:A,0)))</f>
        <v/>
      </c>
      <c r="L382" s="214" t="str">
        <f>IF($C382="","",INDEX(POA_GC_2025!W:W,MATCH($C382,POA_GC_2025!$A:$A,0)))</f>
        <v/>
      </c>
      <c r="M382" s="215" t="str">
        <f>IF($C382="","",INDEX(POA_GC_2025!C:C,MATCH($C382,POA_GC_2025!$A:$A,0)))</f>
        <v/>
      </c>
      <c r="N382" s="215" t="str">
        <f>IF($C382="","",INDEX(POA_GC_2025!$D:$D,MATCH($C382,POA_GC_2025!$A:$A,0)))</f>
        <v/>
      </c>
      <c r="O382" s="215" t="str">
        <f>IF($C382="","",INDEX(POA_GC_2025!$E:$E,MATCH($C382,POA_GC_2025!$A:$A,0)))</f>
        <v/>
      </c>
      <c r="P382" s="215" t="str">
        <f>IF($C382="","",INDEX(POA_GC_2025!$F:$F,MATCH($C382,POA_GC_2025!$A:$A,0)))</f>
        <v/>
      </c>
      <c r="Q382" s="215" t="str">
        <f>IF($C382="","",INDEX(POA_GC_2025!$G:$G,MATCH($C382,POA_GC_2025!$A:$A,0)))</f>
        <v/>
      </c>
      <c r="R382" s="215" t="str">
        <f t="shared" si="25"/>
        <v/>
      </c>
      <c r="S382" s="215" t="str">
        <f>IF($C382="","",INDEX(POA_GC_2025!$H:$H,MATCH($C382,POA_GC_2025!$A:$A,0)))</f>
        <v/>
      </c>
      <c r="T382" s="215" t="str">
        <f>IF($C382="","",INDEX(POA_GC_2025!$I:$I,MATCH($C382,POA_GC_2025!$A:$A,0)))</f>
        <v/>
      </c>
      <c r="U382" s="215" t="str">
        <f>IF($C382="","",INDEX(POA_GC_2025!$J:$J,MATCH($C382,POA_GC_2025!$A:$A,0)))</f>
        <v/>
      </c>
      <c r="V382" s="215" t="str">
        <f>IF($C382="","",INDEX(POA_GC_2025!$K:$K,MATCH($C382,POA_GC_2025!$A:$A,0)))</f>
        <v/>
      </c>
      <c r="W382" s="215" t="str">
        <f>IF($C382="","",INDEX(POA_GC_2025!$L:$L,MATCH($C382,POA_GC_2025!$A:$A,0)))</f>
        <v/>
      </c>
      <c r="X382" s="223" t="str">
        <f>IF($C382="","",INDEX(POA_GC_2025!$AA:$AA,MATCH($C382,POA_GC_2025!$A:$A,0)))</f>
        <v/>
      </c>
      <c r="Y382" s="223" t="str">
        <f>IF($C382="","",INDEX(POA_GC_2025!$BD:$BD,MATCH($C382,POA_GC_2025!$A:$A,0)))</f>
        <v/>
      </c>
      <c r="Z382" s="226"/>
      <c r="AA382" s="226"/>
      <c r="AB382" s="227">
        <f t="shared" si="26"/>
        <v>0</v>
      </c>
      <c r="AC382" s="226"/>
      <c r="AD382" s="226"/>
      <c r="AE382" s="226"/>
      <c r="AF382" s="226"/>
      <c r="AG382" s="232" t="str">
        <f>IF($C382="","",INDEX(POA_GC_2025!$FF:$FF,MATCH($C382,POA_GC_2025!$A:$A,0)))</f>
        <v/>
      </c>
      <c r="AH382" s="213" t="str">
        <f>IF($C382="","",INDEX(POA_GC_2025!$Q:$Q,MATCH($C382,POA_GC_2025!$A:$A,0)))</f>
        <v/>
      </c>
      <c r="AI382" s="216"/>
      <c r="AJ382" s="213" t="str">
        <f>IF($C382="","",INDEX(POA_GC_2025!$B:$B,MATCH($C382,POA_GC_2025!$A:$A,0)))</f>
        <v/>
      </c>
      <c r="AK382" s="263"/>
      <c r="AL382" s="263"/>
      <c r="AM382" s="233">
        <f t="shared" si="27"/>
        <v>0</v>
      </c>
      <c r="AN382" s="263"/>
      <c r="AO382" s="263"/>
    </row>
    <row r="383" spans="1:41" s="39" customFormat="1" ht="12.95" customHeight="1">
      <c r="A383" s="206">
        <v>388</v>
      </c>
      <c r="B383" s="206"/>
      <c r="C383" s="263"/>
      <c r="D383" s="263"/>
      <c r="E383" s="263"/>
      <c r="F383" s="263"/>
      <c r="G383" s="263"/>
      <c r="H383" s="263"/>
      <c r="I383" s="263"/>
      <c r="J383" s="213" t="str">
        <f>IF($C383="","",INDEX(POA_GC_2025!$O:$O,MATCH($C383,POA_GC_2025!$A:$A,0)))</f>
        <v/>
      </c>
      <c r="K383" s="214" t="str">
        <f>IF($C383="","",INDEX(POA_GC_2025!$V:$V,MATCH($C383,POA_GC_2025!A:A,0)))</f>
        <v/>
      </c>
      <c r="L383" s="214" t="str">
        <f>IF($C383="","",INDEX(POA_GC_2025!W:W,MATCH($C383,POA_GC_2025!$A:$A,0)))</f>
        <v/>
      </c>
      <c r="M383" s="215" t="str">
        <f>IF($C383="","",INDEX(POA_GC_2025!C:C,MATCH($C383,POA_GC_2025!$A:$A,0)))</f>
        <v/>
      </c>
      <c r="N383" s="215" t="str">
        <f>IF($C383="","",INDEX(POA_GC_2025!$D:$D,MATCH($C383,POA_GC_2025!$A:$A,0)))</f>
        <v/>
      </c>
      <c r="O383" s="215" t="str">
        <f>IF($C383="","",INDEX(POA_GC_2025!$E:$E,MATCH($C383,POA_GC_2025!$A:$A,0)))</f>
        <v/>
      </c>
      <c r="P383" s="215" t="str">
        <f>IF($C383="","",INDEX(POA_GC_2025!$F:$F,MATCH($C383,POA_GC_2025!$A:$A,0)))</f>
        <v/>
      </c>
      <c r="Q383" s="215" t="str">
        <f>IF($C383="","",INDEX(POA_GC_2025!$G:$G,MATCH($C383,POA_GC_2025!$A:$A,0)))</f>
        <v/>
      </c>
      <c r="R383" s="215" t="str">
        <f t="shared" ref="R383:R404" si="28">+IF($L383="","",$L383)</f>
        <v/>
      </c>
      <c r="S383" s="215" t="str">
        <f>IF($C383="","",INDEX(POA_GC_2025!$H:$H,MATCH($C383,POA_GC_2025!$A:$A,0)))</f>
        <v/>
      </c>
      <c r="T383" s="215" t="str">
        <f>IF($C383="","",INDEX(POA_GC_2025!$I:$I,MATCH($C383,POA_GC_2025!$A:$A,0)))</f>
        <v/>
      </c>
      <c r="U383" s="215" t="str">
        <f>IF($C383="","",INDEX(POA_GC_2025!$J:$J,MATCH($C383,POA_GC_2025!$A:$A,0)))</f>
        <v/>
      </c>
      <c r="V383" s="215" t="str">
        <f>IF($C383="","",INDEX(POA_GC_2025!$K:$K,MATCH($C383,POA_GC_2025!$A:$A,0)))</f>
        <v/>
      </c>
      <c r="W383" s="215" t="str">
        <f>IF($C383="","",INDEX(POA_GC_2025!$L:$L,MATCH($C383,POA_GC_2025!$A:$A,0)))</f>
        <v/>
      </c>
      <c r="X383" s="223" t="str">
        <f>IF($C383="","",INDEX(POA_GC_2025!$AA:$AA,MATCH($C383,POA_GC_2025!$A:$A,0)))</f>
        <v/>
      </c>
      <c r="Y383" s="223" t="str">
        <f>IF($C383="","",INDEX(POA_GC_2025!$BD:$BD,MATCH($C383,POA_GC_2025!$A:$A,0)))</f>
        <v/>
      </c>
      <c r="Z383" s="226"/>
      <c r="AA383" s="226"/>
      <c r="AB383" s="227">
        <f t="shared" si="26"/>
        <v>0</v>
      </c>
      <c r="AC383" s="226"/>
      <c r="AD383" s="226"/>
      <c r="AE383" s="226"/>
      <c r="AF383" s="226"/>
      <c r="AG383" s="232" t="str">
        <f>IF($C383="","",INDEX(POA_GC_2025!$FF:$FF,MATCH($C383,POA_GC_2025!$A:$A,0)))</f>
        <v/>
      </c>
      <c r="AH383" s="213" t="str">
        <f>IF($C383="","",INDEX(POA_GC_2025!$Q:$Q,MATCH($C383,POA_GC_2025!$A:$A,0)))</f>
        <v/>
      </c>
      <c r="AI383" s="216"/>
      <c r="AJ383" s="213" t="str">
        <f>IF($C383="","",INDEX(POA_GC_2025!$B:$B,MATCH($C383,POA_GC_2025!$A:$A,0)))</f>
        <v/>
      </c>
      <c r="AK383" s="263"/>
      <c r="AL383" s="263"/>
      <c r="AM383" s="233">
        <f t="shared" si="27"/>
        <v>0</v>
      </c>
      <c r="AN383" s="263"/>
      <c r="AO383" s="263"/>
    </row>
    <row r="384" spans="1:41" s="39" customFormat="1" ht="12.95" customHeight="1">
      <c r="A384" s="206">
        <v>389</v>
      </c>
      <c r="B384" s="206"/>
      <c r="C384" s="263"/>
      <c r="D384" s="263"/>
      <c r="E384" s="263"/>
      <c r="F384" s="263"/>
      <c r="G384" s="263"/>
      <c r="H384" s="263"/>
      <c r="I384" s="263"/>
      <c r="J384" s="213" t="str">
        <f>IF($C384="","",INDEX(POA_GC_2025!$O:$O,MATCH($C384,POA_GC_2025!$A:$A,0)))</f>
        <v/>
      </c>
      <c r="K384" s="214" t="str">
        <f>IF($C384="","",INDEX(POA_GC_2025!$V:$V,MATCH($C384,POA_GC_2025!A:A,0)))</f>
        <v/>
      </c>
      <c r="L384" s="214" t="str">
        <f>IF($C384="","",INDEX(POA_GC_2025!W:W,MATCH($C384,POA_GC_2025!$A:$A,0)))</f>
        <v/>
      </c>
      <c r="M384" s="215" t="str">
        <f>IF($C384="","",INDEX(POA_GC_2025!C:C,MATCH($C384,POA_GC_2025!$A:$A,0)))</f>
        <v/>
      </c>
      <c r="N384" s="215" t="str">
        <f>IF($C384="","",INDEX(POA_GC_2025!$D:$D,MATCH($C384,POA_GC_2025!$A:$A,0)))</f>
        <v/>
      </c>
      <c r="O384" s="215" t="str">
        <f>IF($C384="","",INDEX(POA_GC_2025!$E:$E,MATCH($C384,POA_GC_2025!$A:$A,0)))</f>
        <v/>
      </c>
      <c r="P384" s="215" t="str">
        <f>IF($C384="","",INDEX(POA_GC_2025!$F:$F,MATCH($C384,POA_GC_2025!$A:$A,0)))</f>
        <v/>
      </c>
      <c r="Q384" s="215" t="str">
        <f>IF($C384="","",INDEX(POA_GC_2025!$G:$G,MATCH($C384,POA_GC_2025!$A:$A,0)))</f>
        <v/>
      </c>
      <c r="R384" s="215" t="str">
        <f t="shared" si="28"/>
        <v/>
      </c>
      <c r="S384" s="215" t="str">
        <f>IF($C384="","",INDEX(POA_GC_2025!$H:$H,MATCH($C384,POA_GC_2025!$A:$A,0)))</f>
        <v/>
      </c>
      <c r="T384" s="215" t="str">
        <f>IF($C384="","",INDEX(POA_GC_2025!$I:$I,MATCH($C384,POA_GC_2025!$A:$A,0)))</f>
        <v/>
      </c>
      <c r="U384" s="215" t="str">
        <f>IF($C384="","",INDEX(POA_GC_2025!$J:$J,MATCH($C384,POA_GC_2025!$A:$A,0)))</f>
        <v/>
      </c>
      <c r="V384" s="215" t="str">
        <f>IF($C384="","",INDEX(POA_GC_2025!$K:$K,MATCH($C384,POA_GC_2025!$A:$A,0)))</f>
        <v/>
      </c>
      <c r="W384" s="215" t="str">
        <f>IF($C384="","",INDEX(POA_GC_2025!$L:$L,MATCH($C384,POA_GC_2025!$A:$A,0)))</f>
        <v/>
      </c>
      <c r="X384" s="223" t="str">
        <f>IF($C384="","",INDEX(POA_GC_2025!$AA:$AA,MATCH($C384,POA_GC_2025!$A:$A,0)))</f>
        <v/>
      </c>
      <c r="Y384" s="223" t="str">
        <f>IF($C384="","",INDEX(POA_GC_2025!$BD:$BD,MATCH($C384,POA_GC_2025!$A:$A,0)))</f>
        <v/>
      </c>
      <c r="Z384" s="226"/>
      <c r="AA384" s="226"/>
      <c r="AB384" s="227">
        <f t="shared" si="26"/>
        <v>0</v>
      </c>
      <c r="AC384" s="226"/>
      <c r="AD384" s="226"/>
      <c r="AE384" s="226"/>
      <c r="AF384" s="226"/>
      <c r="AG384" s="232" t="str">
        <f>IF($C384="","",INDEX(POA_GC_2025!$FF:$FF,MATCH($C384,POA_GC_2025!$A:$A,0)))</f>
        <v/>
      </c>
      <c r="AH384" s="213" t="str">
        <f>IF($C384="","",INDEX(POA_GC_2025!$Q:$Q,MATCH($C384,POA_GC_2025!$A:$A,0)))</f>
        <v/>
      </c>
      <c r="AI384" s="216"/>
      <c r="AJ384" s="213" t="str">
        <f>IF($C384="","",INDEX(POA_GC_2025!$B:$B,MATCH($C384,POA_GC_2025!$A:$A,0)))</f>
        <v/>
      </c>
      <c r="AK384" s="263"/>
      <c r="AL384" s="263"/>
      <c r="AM384" s="233">
        <f t="shared" si="27"/>
        <v>0</v>
      </c>
      <c r="AN384" s="263"/>
      <c r="AO384" s="263"/>
    </row>
    <row r="385" spans="1:41" s="39" customFormat="1" ht="12.95" customHeight="1">
      <c r="A385" s="206">
        <v>390</v>
      </c>
      <c r="B385" s="206"/>
      <c r="C385" s="263"/>
      <c r="D385" s="263"/>
      <c r="E385" s="263"/>
      <c r="F385" s="263"/>
      <c r="G385" s="263"/>
      <c r="H385" s="263"/>
      <c r="I385" s="263"/>
      <c r="J385" s="213" t="str">
        <f>IF($C385="","",INDEX(POA_GC_2025!$O:$O,MATCH($C385,POA_GC_2025!$A:$A,0)))</f>
        <v/>
      </c>
      <c r="K385" s="214" t="str">
        <f>IF($C385="","",INDEX(POA_GC_2025!$V:$V,MATCH($C385,POA_GC_2025!A:A,0)))</f>
        <v/>
      </c>
      <c r="L385" s="214" t="str">
        <f>IF($C385="","",INDEX(POA_GC_2025!W:W,MATCH($C385,POA_GC_2025!$A:$A,0)))</f>
        <v/>
      </c>
      <c r="M385" s="215" t="str">
        <f>IF($C385="","",INDEX(POA_GC_2025!C:C,MATCH($C385,POA_GC_2025!$A:$A,0)))</f>
        <v/>
      </c>
      <c r="N385" s="215" t="str">
        <f>IF($C385="","",INDEX(POA_GC_2025!$D:$D,MATCH($C385,POA_GC_2025!$A:$A,0)))</f>
        <v/>
      </c>
      <c r="O385" s="215" t="str">
        <f>IF($C385="","",INDEX(POA_GC_2025!$E:$E,MATCH($C385,POA_GC_2025!$A:$A,0)))</f>
        <v/>
      </c>
      <c r="P385" s="215" t="str">
        <f>IF($C385="","",INDEX(POA_GC_2025!$F:$F,MATCH($C385,POA_GC_2025!$A:$A,0)))</f>
        <v/>
      </c>
      <c r="Q385" s="215" t="str">
        <f>IF($C385="","",INDEX(POA_GC_2025!$G:$G,MATCH($C385,POA_GC_2025!$A:$A,0)))</f>
        <v/>
      </c>
      <c r="R385" s="215" t="str">
        <f t="shared" si="28"/>
        <v/>
      </c>
      <c r="S385" s="215" t="str">
        <f>IF($C385="","",INDEX(POA_GC_2025!$H:$H,MATCH($C385,POA_GC_2025!$A:$A,0)))</f>
        <v/>
      </c>
      <c r="T385" s="215" t="str">
        <f>IF($C385="","",INDEX(POA_GC_2025!$I:$I,MATCH($C385,POA_GC_2025!$A:$A,0)))</f>
        <v/>
      </c>
      <c r="U385" s="215" t="str">
        <f>IF($C385="","",INDEX(POA_GC_2025!$J:$J,MATCH($C385,POA_GC_2025!$A:$A,0)))</f>
        <v/>
      </c>
      <c r="V385" s="215" t="str">
        <f>IF($C385="","",INDEX(POA_GC_2025!$K:$K,MATCH($C385,POA_GC_2025!$A:$A,0)))</f>
        <v/>
      </c>
      <c r="W385" s="215" t="str">
        <f>IF($C385="","",INDEX(POA_GC_2025!$L:$L,MATCH($C385,POA_GC_2025!$A:$A,0)))</f>
        <v/>
      </c>
      <c r="X385" s="223" t="str">
        <f>IF($C385="","",INDEX(POA_GC_2025!$AA:$AA,MATCH($C385,POA_GC_2025!$A:$A,0)))</f>
        <v/>
      </c>
      <c r="Y385" s="223" t="str">
        <f>IF($C385="","",INDEX(POA_GC_2025!$BD:$BD,MATCH($C385,POA_GC_2025!$A:$A,0)))</f>
        <v/>
      </c>
      <c r="Z385" s="226"/>
      <c r="AA385" s="226"/>
      <c r="AB385" s="227">
        <f t="shared" si="26"/>
        <v>0</v>
      </c>
      <c r="AC385" s="226"/>
      <c r="AD385" s="226"/>
      <c r="AE385" s="226"/>
      <c r="AF385" s="226"/>
      <c r="AG385" s="232" t="str">
        <f>IF($C385="","",INDEX(POA_GC_2025!$FF:$FF,MATCH($C385,POA_GC_2025!$A:$A,0)))</f>
        <v/>
      </c>
      <c r="AH385" s="213" t="str">
        <f>IF($C385="","",INDEX(POA_GC_2025!$Q:$Q,MATCH($C385,POA_GC_2025!$A:$A,0)))</f>
        <v/>
      </c>
      <c r="AI385" s="216"/>
      <c r="AJ385" s="213" t="str">
        <f>IF($C385="","",INDEX(POA_GC_2025!$B:$B,MATCH($C385,POA_GC_2025!$A:$A,0)))</f>
        <v/>
      </c>
      <c r="AK385" s="263"/>
      <c r="AL385" s="263"/>
      <c r="AM385" s="233">
        <f t="shared" si="27"/>
        <v>0</v>
      </c>
      <c r="AN385" s="263"/>
      <c r="AO385" s="263"/>
    </row>
    <row r="386" spans="1:41" s="39" customFormat="1" ht="12.95" customHeight="1">
      <c r="A386" s="206">
        <v>391</v>
      </c>
      <c r="B386" s="206"/>
      <c r="C386" s="263"/>
      <c r="D386" s="263"/>
      <c r="E386" s="263"/>
      <c r="F386" s="263"/>
      <c r="G386" s="263"/>
      <c r="H386" s="263"/>
      <c r="I386" s="263"/>
      <c r="J386" s="213" t="str">
        <f>IF($C386="","",INDEX(POA_GC_2025!$O:$O,MATCH($C386,POA_GC_2025!$A:$A,0)))</f>
        <v/>
      </c>
      <c r="K386" s="214" t="str">
        <f>IF($C386="","",INDEX(POA_GC_2025!$V:$V,MATCH($C386,POA_GC_2025!A:A,0)))</f>
        <v/>
      </c>
      <c r="L386" s="214" t="str">
        <f>IF($C386="","",INDEX(POA_GC_2025!W:W,MATCH($C386,POA_GC_2025!$A:$A,0)))</f>
        <v/>
      </c>
      <c r="M386" s="215" t="str">
        <f>IF($C386="","",INDEX(POA_GC_2025!C:C,MATCH($C386,POA_GC_2025!$A:$A,0)))</f>
        <v/>
      </c>
      <c r="N386" s="215" t="str">
        <f>IF($C386="","",INDEX(POA_GC_2025!$D:$D,MATCH($C386,POA_GC_2025!$A:$A,0)))</f>
        <v/>
      </c>
      <c r="O386" s="215" t="str">
        <f>IF($C386="","",INDEX(POA_GC_2025!$E:$E,MATCH($C386,POA_GC_2025!$A:$A,0)))</f>
        <v/>
      </c>
      <c r="P386" s="215" t="str">
        <f>IF($C386="","",INDEX(POA_GC_2025!$F:$F,MATCH($C386,POA_GC_2025!$A:$A,0)))</f>
        <v/>
      </c>
      <c r="Q386" s="215" t="str">
        <f>IF($C386="","",INDEX(POA_GC_2025!$G:$G,MATCH($C386,POA_GC_2025!$A:$A,0)))</f>
        <v/>
      </c>
      <c r="R386" s="215" t="str">
        <f t="shared" si="28"/>
        <v/>
      </c>
      <c r="S386" s="215" t="str">
        <f>IF($C386="","",INDEX(POA_GC_2025!$H:$H,MATCH($C386,POA_GC_2025!$A:$A,0)))</f>
        <v/>
      </c>
      <c r="T386" s="215" t="str">
        <f>IF($C386="","",INDEX(POA_GC_2025!$I:$I,MATCH($C386,POA_GC_2025!$A:$A,0)))</f>
        <v/>
      </c>
      <c r="U386" s="215" t="str">
        <f>IF($C386="","",INDEX(POA_GC_2025!$J:$J,MATCH($C386,POA_GC_2025!$A:$A,0)))</f>
        <v/>
      </c>
      <c r="V386" s="215" t="str">
        <f>IF($C386="","",INDEX(POA_GC_2025!$K:$K,MATCH($C386,POA_GC_2025!$A:$A,0)))</f>
        <v/>
      </c>
      <c r="W386" s="215" t="str">
        <f>IF($C386="","",INDEX(POA_GC_2025!$L:$L,MATCH($C386,POA_GC_2025!$A:$A,0)))</f>
        <v/>
      </c>
      <c r="X386" s="223" t="str">
        <f>IF($C386="","",INDEX(POA_GC_2025!$AA:$AA,MATCH($C386,POA_GC_2025!$A:$A,0)))</f>
        <v/>
      </c>
      <c r="Y386" s="223" t="str">
        <f>IF($C386="","",INDEX(POA_GC_2025!$BD:$BD,MATCH($C386,POA_GC_2025!$A:$A,0)))</f>
        <v/>
      </c>
      <c r="Z386" s="226"/>
      <c r="AA386" s="226"/>
      <c r="AB386" s="227">
        <f t="shared" si="26"/>
        <v>0</v>
      </c>
      <c r="AC386" s="226"/>
      <c r="AD386" s="226"/>
      <c r="AE386" s="226"/>
      <c r="AF386" s="226"/>
      <c r="AG386" s="232" t="str">
        <f>IF($C386="","",INDEX(POA_GC_2025!$FF:$FF,MATCH($C386,POA_GC_2025!$A:$A,0)))</f>
        <v/>
      </c>
      <c r="AH386" s="213" t="str">
        <f>IF($C386="","",INDEX(POA_GC_2025!$Q:$Q,MATCH($C386,POA_GC_2025!$A:$A,0)))</f>
        <v/>
      </c>
      <c r="AI386" s="216"/>
      <c r="AJ386" s="213" t="str">
        <f>IF($C386="","",INDEX(POA_GC_2025!$B:$B,MATCH($C386,POA_GC_2025!$A:$A,0)))</f>
        <v/>
      </c>
      <c r="AK386" s="263"/>
      <c r="AL386" s="263"/>
      <c r="AM386" s="233">
        <f t="shared" si="27"/>
        <v>0</v>
      </c>
      <c r="AN386" s="263"/>
      <c r="AO386" s="263"/>
    </row>
    <row r="387" spans="1:41" s="39" customFormat="1" ht="12.95" customHeight="1">
      <c r="A387" s="206">
        <v>392</v>
      </c>
      <c r="B387" s="206"/>
      <c r="C387" s="263"/>
      <c r="D387" s="263"/>
      <c r="E387" s="263"/>
      <c r="F387" s="263"/>
      <c r="G387" s="263"/>
      <c r="H387" s="263"/>
      <c r="I387" s="263"/>
      <c r="J387" s="213" t="str">
        <f>IF($C387="","",INDEX(POA_GC_2025!$O:$O,MATCH($C387,POA_GC_2025!$A:$A,0)))</f>
        <v/>
      </c>
      <c r="K387" s="214" t="str">
        <f>IF($C387="","",INDEX(POA_GC_2025!$V:$V,MATCH($C387,POA_GC_2025!A:A,0)))</f>
        <v/>
      </c>
      <c r="L387" s="214" t="str">
        <f>IF($C387="","",INDEX(POA_GC_2025!W:W,MATCH($C387,POA_GC_2025!$A:$A,0)))</f>
        <v/>
      </c>
      <c r="M387" s="215" t="str">
        <f>IF($C387="","",INDEX(POA_GC_2025!C:C,MATCH($C387,POA_GC_2025!$A:$A,0)))</f>
        <v/>
      </c>
      <c r="N387" s="215" t="str">
        <f>IF($C387="","",INDEX(POA_GC_2025!$D:$D,MATCH($C387,POA_GC_2025!$A:$A,0)))</f>
        <v/>
      </c>
      <c r="O387" s="215" t="str">
        <f>IF($C387="","",INDEX(POA_GC_2025!$E:$E,MATCH($C387,POA_GC_2025!$A:$A,0)))</f>
        <v/>
      </c>
      <c r="P387" s="215" t="str">
        <f>IF($C387="","",INDEX(POA_GC_2025!$F:$F,MATCH($C387,POA_GC_2025!$A:$A,0)))</f>
        <v/>
      </c>
      <c r="Q387" s="215" t="str">
        <f>IF($C387="","",INDEX(POA_GC_2025!$G:$G,MATCH($C387,POA_GC_2025!$A:$A,0)))</f>
        <v/>
      </c>
      <c r="R387" s="215" t="str">
        <f t="shared" si="28"/>
        <v/>
      </c>
      <c r="S387" s="215" t="str">
        <f>IF($C387="","",INDEX(POA_GC_2025!$H:$H,MATCH($C387,POA_GC_2025!$A:$A,0)))</f>
        <v/>
      </c>
      <c r="T387" s="215" t="str">
        <f>IF($C387="","",INDEX(POA_GC_2025!$I:$I,MATCH($C387,POA_GC_2025!$A:$A,0)))</f>
        <v/>
      </c>
      <c r="U387" s="215" t="str">
        <f>IF($C387="","",INDEX(POA_GC_2025!$J:$J,MATCH($C387,POA_GC_2025!$A:$A,0)))</f>
        <v/>
      </c>
      <c r="V387" s="215" t="str">
        <f>IF($C387="","",INDEX(POA_GC_2025!$K:$K,MATCH($C387,POA_GC_2025!$A:$A,0)))</f>
        <v/>
      </c>
      <c r="W387" s="215" t="str">
        <f>IF($C387="","",INDEX(POA_GC_2025!$L:$L,MATCH($C387,POA_GC_2025!$A:$A,0)))</f>
        <v/>
      </c>
      <c r="X387" s="223" t="str">
        <f>IF($C387="","",INDEX(POA_GC_2025!$AA:$AA,MATCH($C387,POA_GC_2025!$A:$A,0)))</f>
        <v/>
      </c>
      <c r="Y387" s="223" t="str">
        <f>IF($C387="","",INDEX(POA_GC_2025!$BD:$BD,MATCH($C387,POA_GC_2025!$A:$A,0)))</f>
        <v/>
      </c>
      <c r="Z387" s="226"/>
      <c r="AA387" s="226"/>
      <c r="AB387" s="227">
        <f t="shared" si="26"/>
        <v>0</v>
      </c>
      <c r="AC387" s="226"/>
      <c r="AD387" s="226"/>
      <c r="AE387" s="226"/>
      <c r="AF387" s="226"/>
      <c r="AG387" s="232" t="str">
        <f>IF($C387="","",INDEX(POA_GC_2025!$FF:$FF,MATCH($C387,POA_GC_2025!$A:$A,0)))</f>
        <v/>
      </c>
      <c r="AH387" s="213" t="str">
        <f>IF($C387="","",INDEX(POA_GC_2025!$Q:$Q,MATCH($C387,POA_GC_2025!$A:$A,0)))</f>
        <v/>
      </c>
      <c r="AI387" s="216"/>
      <c r="AJ387" s="213" t="str">
        <f>IF($C387="","",INDEX(POA_GC_2025!$B:$B,MATCH($C387,POA_GC_2025!$A:$A,0)))</f>
        <v/>
      </c>
      <c r="AK387" s="263"/>
      <c r="AL387" s="263"/>
      <c r="AM387" s="233">
        <f t="shared" si="27"/>
        <v>0</v>
      </c>
      <c r="AN387" s="263"/>
      <c r="AO387" s="263"/>
    </row>
    <row r="388" spans="1:41" s="39" customFormat="1" ht="12.95" customHeight="1">
      <c r="A388" s="206">
        <v>393</v>
      </c>
      <c r="B388" s="206"/>
      <c r="C388" s="263"/>
      <c r="D388" s="263"/>
      <c r="E388" s="263"/>
      <c r="F388" s="263"/>
      <c r="G388" s="263"/>
      <c r="H388" s="263"/>
      <c r="I388" s="263"/>
      <c r="J388" s="213" t="str">
        <f>IF($C388="","",INDEX(POA_GC_2025!$O:$O,MATCH($C388,POA_GC_2025!$A:$A,0)))</f>
        <v/>
      </c>
      <c r="K388" s="214" t="str">
        <f>IF($C388="","",INDEX(POA_GC_2025!$V:$V,MATCH($C388,POA_GC_2025!A:A,0)))</f>
        <v/>
      </c>
      <c r="L388" s="214" t="str">
        <f>IF($C388="","",INDEX(POA_GC_2025!W:W,MATCH($C388,POA_GC_2025!$A:$A,0)))</f>
        <v/>
      </c>
      <c r="M388" s="215" t="str">
        <f>IF($C388="","",INDEX(POA_GC_2025!C:C,MATCH($C388,POA_GC_2025!$A:$A,0)))</f>
        <v/>
      </c>
      <c r="N388" s="215" t="str">
        <f>IF($C388="","",INDEX(POA_GC_2025!$D:$D,MATCH($C388,POA_GC_2025!$A:$A,0)))</f>
        <v/>
      </c>
      <c r="O388" s="215" t="str">
        <f>IF($C388="","",INDEX(POA_GC_2025!$E:$E,MATCH($C388,POA_GC_2025!$A:$A,0)))</f>
        <v/>
      </c>
      <c r="P388" s="215" t="str">
        <f>IF($C388="","",INDEX(POA_GC_2025!$F:$F,MATCH($C388,POA_GC_2025!$A:$A,0)))</f>
        <v/>
      </c>
      <c r="Q388" s="215" t="str">
        <f>IF($C388="","",INDEX(POA_GC_2025!$G:$G,MATCH($C388,POA_GC_2025!$A:$A,0)))</f>
        <v/>
      </c>
      <c r="R388" s="215" t="str">
        <f t="shared" si="28"/>
        <v/>
      </c>
      <c r="S388" s="215" t="str">
        <f>IF($C388="","",INDEX(POA_GC_2025!$H:$H,MATCH($C388,POA_GC_2025!$A:$A,0)))</f>
        <v/>
      </c>
      <c r="T388" s="215" t="str">
        <f>IF($C388="","",INDEX(POA_GC_2025!$I:$I,MATCH($C388,POA_GC_2025!$A:$A,0)))</f>
        <v/>
      </c>
      <c r="U388" s="215" t="str">
        <f>IF($C388="","",INDEX(POA_GC_2025!$J:$J,MATCH($C388,POA_GC_2025!$A:$A,0)))</f>
        <v/>
      </c>
      <c r="V388" s="215" t="str">
        <f>IF($C388="","",INDEX(POA_GC_2025!$K:$K,MATCH($C388,POA_GC_2025!$A:$A,0)))</f>
        <v/>
      </c>
      <c r="W388" s="215" t="str">
        <f>IF($C388="","",INDEX(POA_GC_2025!$L:$L,MATCH($C388,POA_GC_2025!$A:$A,0)))</f>
        <v/>
      </c>
      <c r="X388" s="223" t="str">
        <f>IF($C388="","",INDEX(POA_GC_2025!$AA:$AA,MATCH($C388,POA_GC_2025!$A:$A,0)))</f>
        <v/>
      </c>
      <c r="Y388" s="223" t="str">
        <f>IF($C388="","",INDEX(POA_GC_2025!$BD:$BD,MATCH($C388,POA_GC_2025!$A:$A,0)))</f>
        <v/>
      </c>
      <c r="Z388" s="226"/>
      <c r="AA388" s="226"/>
      <c r="AB388" s="227">
        <f t="shared" si="26"/>
        <v>0</v>
      </c>
      <c r="AC388" s="226"/>
      <c r="AD388" s="226"/>
      <c r="AE388" s="226"/>
      <c r="AF388" s="226"/>
      <c r="AG388" s="232" t="str">
        <f>IF($C388="","",INDEX(POA_GC_2025!$FF:$FF,MATCH($C388,POA_GC_2025!$A:$A,0)))</f>
        <v/>
      </c>
      <c r="AH388" s="213" t="str">
        <f>IF($C388="","",INDEX(POA_GC_2025!$Q:$Q,MATCH($C388,POA_GC_2025!$A:$A,0)))</f>
        <v/>
      </c>
      <c r="AI388" s="216"/>
      <c r="AJ388" s="213" t="str">
        <f>IF($C388="","",INDEX(POA_GC_2025!$B:$B,MATCH($C388,POA_GC_2025!$A:$A,0)))</f>
        <v/>
      </c>
      <c r="AK388" s="263"/>
      <c r="AL388" s="263"/>
      <c r="AM388" s="233">
        <f t="shared" si="27"/>
        <v>0</v>
      </c>
      <c r="AN388" s="263"/>
      <c r="AO388" s="263"/>
    </row>
    <row r="389" spans="1:41" s="39" customFormat="1" ht="12.95" customHeight="1">
      <c r="A389" s="206">
        <v>394</v>
      </c>
      <c r="B389" s="206"/>
      <c r="C389" s="263"/>
      <c r="D389" s="263"/>
      <c r="E389" s="263"/>
      <c r="F389" s="263"/>
      <c r="G389" s="263"/>
      <c r="H389" s="263"/>
      <c r="I389" s="263"/>
      <c r="J389" s="213" t="str">
        <f>IF($C389="","",INDEX(POA_GC_2025!$O:$O,MATCH($C389,POA_GC_2025!$A:$A,0)))</f>
        <v/>
      </c>
      <c r="K389" s="214" t="str">
        <f>IF($C389="","",INDEX(POA_GC_2025!$V:$V,MATCH($C389,POA_GC_2025!A:A,0)))</f>
        <v/>
      </c>
      <c r="L389" s="214" t="str">
        <f>IF($C389="","",INDEX(POA_GC_2025!W:W,MATCH($C389,POA_GC_2025!$A:$A,0)))</f>
        <v/>
      </c>
      <c r="M389" s="215" t="str">
        <f>IF($C389="","",INDEX(POA_GC_2025!C:C,MATCH($C389,POA_GC_2025!$A:$A,0)))</f>
        <v/>
      </c>
      <c r="N389" s="215" t="str">
        <f>IF($C389="","",INDEX(POA_GC_2025!$D:$D,MATCH($C389,POA_GC_2025!$A:$A,0)))</f>
        <v/>
      </c>
      <c r="O389" s="215" t="str">
        <f>IF($C389="","",INDEX(POA_GC_2025!$E:$E,MATCH($C389,POA_GC_2025!$A:$A,0)))</f>
        <v/>
      </c>
      <c r="P389" s="215" t="str">
        <f>IF($C389="","",INDEX(POA_GC_2025!$F:$F,MATCH($C389,POA_GC_2025!$A:$A,0)))</f>
        <v/>
      </c>
      <c r="Q389" s="215" t="str">
        <f>IF($C389="","",INDEX(POA_GC_2025!$G:$G,MATCH($C389,POA_GC_2025!$A:$A,0)))</f>
        <v/>
      </c>
      <c r="R389" s="215" t="str">
        <f t="shared" si="28"/>
        <v/>
      </c>
      <c r="S389" s="215" t="str">
        <f>IF($C389="","",INDEX(POA_GC_2025!$H:$H,MATCH($C389,POA_GC_2025!$A:$A,0)))</f>
        <v/>
      </c>
      <c r="T389" s="215" t="str">
        <f>IF($C389="","",INDEX(POA_GC_2025!$I:$I,MATCH($C389,POA_GC_2025!$A:$A,0)))</f>
        <v/>
      </c>
      <c r="U389" s="215" t="str">
        <f>IF($C389="","",INDEX(POA_GC_2025!$J:$J,MATCH($C389,POA_GC_2025!$A:$A,0)))</f>
        <v/>
      </c>
      <c r="V389" s="215" t="str">
        <f>IF($C389="","",INDEX(POA_GC_2025!$K:$K,MATCH($C389,POA_GC_2025!$A:$A,0)))</f>
        <v/>
      </c>
      <c r="W389" s="215" t="str">
        <f>IF($C389="","",INDEX(POA_GC_2025!$L:$L,MATCH($C389,POA_GC_2025!$A:$A,0)))</f>
        <v/>
      </c>
      <c r="X389" s="223" t="str">
        <f>IF($C389="","",INDEX(POA_GC_2025!$AA:$AA,MATCH($C389,POA_GC_2025!$A:$A,0)))</f>
        <v/>
      </c>
      <c r="Y389" s="223" t="str">
        <f>IF($C389="","",INDEX(POA_GC_2025!$BD:$BD,MATCH($C389,POA_GC_2025!$A:$A,0)))</f>
        <v/>
      </c>
      <c r="Z389" s="226"/>
      <c r="AA389" s="226"/>
      <c r="AB389" s="227">
        <f t="shared" si="26"/>
        <v>0</v>
      </c>
      <c r="AC389" s="226"/>
      <c r="AD389" s="226"/>
      <c r="AE389" s="226"/>
      <c r="AF389" s="226"/>
      <c r="AG389" s="232" t="str">
        <f>IF($C389="","",INDEX(POA_GC_2025!$FF:$FF,MATCH($C389,POA_GC_2025!$A:$A,0)))</f>
        <v/>
      </c>
      <c r="AH389" s="213" t="str">
        <f>IF($C389="","",INDEX(POA_GC_2025!$Q:$Q,MATCH($C389,POA_GC_2025!$A:$A,0)))</f>
        <v/>
      </c>
      <c r="AI389" s="216"/>
      <c r="AJ389" s="213" t="str">
        <f>IF($C389="","",INDEX(POA_GC_2025!$B:$B,MATCH($C389,POA_GC_2025!$A:$A,0)))</f>
        <v/>
      </c>
      <c r="AK389" s="263"/>
      <c r="AL389" s="263"/>
      <c r="AM389" s="233">
        <f t="shared" si="27"/>
        <v>0</v>
      </c>
      <c r="AN389" s="263"/>
      <c r="AO389" s="263"/>
    </row>
    <row r="390" spans="1:41" s="39" customFormat="1" ht="12.95" customHeight="1">
      <c r="A390" s="206">
        <v>395</v>
      </c>
      <c r="B390" s="206"/>
      <c r="C390" s="263"/>
      <c r="D390" s="263"/>
      <c r="E390" s="263"/>
      <c r="F390" s="263"/>
      <c r="G390" s="263"/>
      <c r="H390" s="263"/>
      <c r="I390" s="263"/>
      <c r="J390" s="213" t="str">
        <f>IF($C390="","",INDEX(POA_GC_2025!$O:$O,MATCH($C390,POA_GC_2025!$A:$A,0)))</f>
        <v/>
      </c>
      <c r="K390" s="214" t="str">
        <f>IF($C390="","",INDEX(POA_GC_2025!$V:$V,MATCH($C390,POA_GC_2025!A:A,0)))</f>
        <v/>
      </c>
      <c r="L390" s="214" t="str">
        <f>IF($C390="","",INDEX(POA_GC_2025!W:W,MATCH($C390,POA_GC_2025!$A:$A,0)))</f>
        <v/>
      </c>
      <c r="M390" s="215" t="str">
        <f>IF($C390="","",INDEX(POA_GC_2025!C:C,MATCH($C390,POA_GC_2025!$A:$A,0)))</f>
        <v/>
      </c>
      <c r="N390" s="215" t="str">
        <f>IF($C390="","",INDEX(POA_GC_2025!$D:$D,MATCH($C390,POA_GC_2025!$A:$A,0)))</f>
        <v/>
      </c>
      <c r="O390" s="215" t="str">
        <f>IF($C390="","",INDEX(POA_GC_2025!$E:$E,MATCH($C390,POA_GC_2025!$A:$A,0)))</f>
        <v/>
      </c>
      <c r="P390" s="215" t="str">
        <f>IF($C390="","",INDEX(POA_GC_2025!$F:$F,MATCH($C390,POA_GC_2025!$A:$A,0)))</f>
        <v/>
      </c>
      <c r="Q390" s="215" t="str">
        <f>IF($C390="","",INDEX(POA_GC_2025!$G:$G,MATCH($C390,POA_GC_2025!$A:$A,0)))</f>
        <v/>
      </c>
      <c r="R390" s="215" t="str">
        <f t="shared" si="28"/>
        <v/>
      </c>
      <c r="S390" s="215" t="str">
        <f>IF($C390="","",INDEX(POA_GC_2025!$H:$H,MATCH($C390,POA_GC_2025!$A:$A,0)))</f>
        <v/>
      </c>
      <c r="T390" s="215" t="str">
        <f>IF($C390="","",INDEX(POA_GC_2025!$I:$I,MATCH($C390,POA_GC_2025!$A:$A,0)))</f>
        <v/>
      </c>
      <c r="U390" s="215" t="str">
        <f>IF($C390="","",INDEX(POA_GC_2025!$J:$J,MATCH($C390,POA_GC_2025!$A:$A,0)))</f>
        <v/>
      </c>
      <c r="V390" s="215" t="str">
        <f>IF($C390="","",INDEX(POA_GC_2025!$K:$K,MATCH($C390,POA_GC_2025!$A:$A,0)))</f>
        <v/>
      </c>
      <c r="W390" s="215" t="str">
        <f>IF($C390="","",INDEX(POA_GC_2025!$L:$L,MATCH($C390,POA_GC_2025!$A:$A,0)))</f>
        <v/>
      </c>
      <c r="X390" s="223" t="str">
        <f>IF($C390="","",INDEX(POA_GC_2025!$AA:$AA,MATCH($C390,POA_GC_2025!$A:$A,0)))</f>
        <v/>
      </c>
      <c r="Y390" s="223" t="str">
        <f>IF($C390="","",INDEX(POA_GC_2025!$BD:$BD,MATCH($C390,POA_GC_2025!$A:$A,0)))</f>
        <v/>
      </c>
      <c r="Z390" s="226"/>
      <c r="AA390" s="226"/>
      <c r="AB390" s="227">
        <f t="shared" si="26"/>
        <v>0</v>
      </c>
      <c r="AC390" s="226"/>
      <c r="AD390" s="226"/>
      <c r="AE390" s="226"/>
      <c r="AF390" s="226"/>
      <c r="AG390" s="232" t="str">
        <f>IF($C390="","",INDEX(POA_GC_2025!$FF:$FF,MATCH($C390,POA_GC_2025!$A:$A,0)))</f>
        <v/>
      </c>
      <c r="AH390" s="213" t="str">
        <f>IF($C390="","",INDEX(POA_GC_2025!$Q:$Q,MATCH($C390,POA_GC_2025!$A:$A,0)))</f>
        <v/>
      </c>
      <c r="AI390" s="216"/>
      <c r="AJ390" s="213" t="str">
        <f>IF($C390="","",INDEX(POA_GC_2025!$B:$B,MATCH($C390,POA_GC_2025!$A:$A,0)))</f>
        <v/>
      </c>
      <c r="AK390" s="263"/>
      <c r="AL390" s="263"/>
      <c r="AM390" s="233">
        <f t="shared" si="27"/>
        <v>0</v>
      </c>
      <c r="AN390" s="263"/>
      <c r="AO390" s="263"/>
    </row>
    <row r="391" spans="1:41" s="39" customFormat="1" ht="12.95" customHeight="1">
      <c r="A391" s="206">
        <v>396</v>
      </c>
      <c r="B391" s="206"/>
      <c r="C391" s="263"/>
      <c r="D391" s="263"/>
      <c r="E391" s="263"/>
      <c r="F391" s="263"/>
      <c r="G391" s="263"/>
      <c r="H391" s="263"/>
      <c r="I391" s="263"/>
      <c r="J391" s="213" t="str">
        <f>IF($C391="","",INDEX(POA_GC_2025!$O:$O,MATCH($C391,POA_GC_2025!$A:$A,0)))</f>
        <v/>
      </c>
      <c r="K391" s="214" t="str">
        <f>IF($C391="","",INDEX(POA_GC_2025!$V:$V,MATCH($C391,POA_GC_2025!A:A,0)))</f>
        <v/>
      </c>
      <c r="L391" s="214" t="str">
        <f>IF($C391="","",INDEX(POA_GC_2025!W:W,MATCH($C391,POA_GC_2025!$A:$A,0)))</f>
        <v/>
      </c>
      <c r="M391" s="215" t="str">
        <f>IF($C391="","",INDEX(POA_GC_2025!C:C,MATCH($C391,POA_GC_2025!$A:$A,0)))</f>
        <v/>
      </c>
      <c r="N391" s="215" t="str">
        <f>IF($C391="","",INDEX(POA_GC_2025!$D:$D,MATCH($C391,POA_GC_2025!$A:$A,0)))</f>
        <v/>
      </c>
      <c r="O391" s="215" t="str">
        <f>IF($C391="","",INDEX(POA_GC_2025!$E:$E,MATCH($C391,POA_GC_2025!$A:$A,0)))</f>
        <v/>
      </c>
      <c r="P391" s="215" t="str">
        <f>IF($C391="","",INDEX(POA_GC_2025!$F:$F,MATCH($C391,POA_GC_2025!$A:$A,0)))</f>
        <v/>
      </c>
      <c r="Q391" s="215" t="str">
        <f>IF($C391="","",INDEX(POA_GC_2025!$G:$G,MATCH($C391,POA_GC_2025!$A:$A,0)))</f>
        <v/>
      </c>
      <c r="R391" s="215" t="str">
        <f t="shared" si="28"/>
        <v/>
      </c>
      <c r="S391" s="215" t="str">
        <f>IF($C391="","",INDEX(POA_GC_2025!$H:$H,MATCH($C391,POA_GC_2025!$A:$A,0)))</f>
        <v/>
      </c>
      <c r="T391" s="215" t="str">
        <f>IF($C391="","",INDEX(POA_GC_2025!$I:$I,MATCH($C391,POA_GC_2025!$A:$A,0)))</f>
        <v/>
      </c>
      <c r="U391" s="215" t="str">
        <f>IF($C391="","",INDEX(POA_GC_2025!$J:$J,MATCH($C391,POA_GC_2025!$A:$A,0)))</f>
        <v/>
      </c>
      <c r="V391" s="215" t="str">
        <f>IF($C391="","",INDEX(POA_GC_2025!$K:$K,MATCH($C391,POA_GC_2025!$A:$A,0)))</f>
        <v/>
      </c>
      <c r="W391" s="215" t="str">
        <f>IF($C391="","",INDEX(POA_GC_2025!$L:$L,MATCH($C391,POA_GC_2025!$A:$A,0)))</f>
        <v/>
      </c>
      <c r="X391" s="223" t="str">
        <f>IF($C391="","",INDEX(POA_GC_2025!$AA:$AA,MATCH($C391,POA_GC_2025!$A:$A,0)))</f>
        <v/>
      </c>
      <c r="Y391" s="223" t="str">
        <f>IF($C391="","",INDEX(POA_GC_2025!$BD:$BD,MATCH($C391,POA_GC_2025!$A:$A,0)))</f>
        <v/>
      </c>
      <c r="Z391" s="226"/>
      <c r="AA391" s="226"/>
      <c r="AB391" s="227">
        <f t="shared" si="26"/>
        <v>0</v>
      </c>
      <c r="AC391" s="226"/>
      <c r="AD391" s="226"/>
      <c r="AE391" s="226"/>
      <c r="AF391" s="226"/>
      <c r="AG391" s="232" t="str">
        <f>IF($C391="","",INDEX(POA_GC_2025!$FF:$FF,MATCH($C391,POA_GC_2025!$A:$A,0)))</f>
        <v/>
      </c>
      <c r="AH391" s="213" t="str">
        <f>IF($C391="","",INDEX(POA_GC_2025!$Q:$Q,MATCH($C391,POA_GC_2025!$A:$A,0)))</f>
        <v/>
      </c>
      <c r="AI391" s="216"/>
      <c r="AJ391" s="213" t="str">
        <f>IF($C391="","",INDEX(POA_GC_2025!$B:$B,MATCH($C391,POA_GC_2025!$A:$A,0)))</f>
        <v/>
      </c>
      <c r="AK391" s="263"/>
      <c r="AL391" s="263"/>
      <c r="AM391" s="233">
        <f t="shared" si="27"/>
        <v>0</v>
      </c>
      <c r="AN391" s="263"/>
      <c r="AO391" s="263"/>
    </row>
    <row r="392" spans="1:41" s="39" customFormat="1" ht="12.95" customHeight="1">
      <c r="A392" s="206">
        <v>397</v>
      </c>
      <c r="B392" s="206"/>
      <c r="C392" s="263"/>
      <c r="D392" s="263"/>
      <c r="E392" s="263"/>
      <c r="F392" s="263"/>
      <c r="G392" s="263"/>
      <c r="H392" s="263"/>
      <c r="I392" s="263"/>
      <c r="J392" s="213" t="str">
        <f>IF($C392="","",INDEX(POA_GC_2025!$O:$O,MATCH($C392,POA_GC_2025!$A:$A,0)))</f>
        <v/>
      </c>
      <c r="K392" s="214" t="str">
        <f>IF($C392="","",INDEX(POA_GC_2025!$V:$V,MATCH($C392,POA_GC_2025!A:A,0)))</f>
        <v/>
      </c>
      <c r="L392" s="214" t="str">
        <f>IF($C392="","",INDEX(POA_GC_2025!W:W,MATCH($C392,POA_GC_2025!$A:$A,0)))</f>
        <v/>
      </c>
      <c r="M392" s="215" t="str">
        <f>IF($C392="","",INDEX(POA_GC_2025!C:C,MATCH($C392,POA_GC_2025!$A:$A,0)))</f>
        <v/>
      </c>
      <c r="N392" s="215" t="str">
        <f>IF($C392="","",INDEX(POA_GC_2025!$D:$D,MATCH($C392,POA_GC_2025!$A:$A,0)))</f>
        <v/>
      </c>
      <c r="O392" s="215" t="str">
        <f>IF($C392="","",INDEX(POA_GC_2025!$E:$E,MATCH($C392,POA_GC_2025!$A:$A,0)))</f>
        <v/>
      </c>
      <c r="P392" s="215" t="str">
        <f>IF($C392="","",INDEX(POA_GC_2025!$F:$F,MATCH($C392,POA_GC_2025!$A:$A,0)))</f>
        <v/>
      </c>
      <c r="Q392" s="215" t="str">
        <f>IF($C392="","",INDEX(POA_GC_2025!$G:$G,MATCH($C392,POA_GC_2025!$A:$A,0)))</f>
        <v/>
      </c>
      <c r="R392" s="215" t="str">
        <f t="shared" si="28"/>
        <v/>
      </c>
      <c r="S392" s="215" t="str">
        <f>IF($C392="","",INDEX(POA_GC_2025!$H:$H,MATCH($C392,POA_GC_2025!$A:$A,0)))</f>
        <v/>
      </c>
      <c r="T392" s="215" t="str">
        <f>IF($C392="","",INDEX(POA_GC_2025!$I:$I,MATCH($C392,POA_GC_2025!$A:$A,0)))</f>
        <v/>
      </c>
      <c r="U392" s="215" t="str">
        <f>IF($C392="","",INDEX(POA_GC_2025!$J:$J,MATCH($C392,POA_GC_2025!$A:$A,0)))</f>
        <v/>
      </c>
      <c r="V392" s="215" t="str">
        <f>IF($C392="","",INDEX(POA_GC_2025!$K:$K,MATCH($C392,POA_GC_2025!$A:$A,0)))</f>
        <v/>
      </c>
      <c r="W392" s="215" t="str">
        <f>IF($C392="","",INDEX(POA_GC_2025!$L:$L,MATCH($C392,POA_GC_2025!$A:$A,0)))</f>
        <v/>
      </c>
      <c r="X392" s="223" t="str">
        <f>IF($C392="","",INDEX(POA_GC_2025!$AA:$AA,MATCH($C392,POA_GC_2025!$A:$A,0)))</f>
        <v/>
      </c>
      <c r="Y392" s="223" t="str">
        <f>IF($C392="","",INDEX(POA_GC_2025!$BD:$BD,MATCH($C392,POA_GC_2025!$A:$A,0)))</f>
        <v/>
      </c>
      <c r="Z392" s="226"/>
      <c r="AA392" s="226"/>
      <c r="AB392" s="227">
        <f t="shared" si="26"/>
        <v>0</v>
      </c>
      <c r="AC392" s="226"/>
      <c r="AD392" s="226"/>
      <c r="AE392" s="226"/>
      <c r="AF392" s="226"/>
      <c r="AG392" s="232" t="str">
        <f>IF($C392="","",INDEX(POA_GC_2025!$FF:$FF,MATCH($C392,POA_GC_2025!$A:$A,0)))</f>
        <v/>
      </c>
      <c r="AH392" s="213" t="str">
        <f>IF($C392="","",INDEX(POA_GC_2025!$Q:$Q,MATCH($C392,POA_GC_2025!$A:$A,0)))</f>
        <v/>
      </c>
      <c r="AI392" s="216"/>
      <c r="AJ392" s="213" t="str">
        <f>IF($C392="","",INDEX(POA_GC_2025!$B:$B,MATCH($C392,POA_GC_2025!$A:$A,0)))</f>
        <v/>
      </c>
      <c r="AK392" s="263"/>
      <c r="AL392" s="263"/>
      <c r="AM392" s="233">
        <f t="shared" si="27"/>
        <v>0</v>
      </c>
      <c r="AN392" s="263"/>
      <c r="AO392" s="263"/>
    </row>
    <row r="393" spans="1:41" s="39" customFormat="1" ht="12.95" customHeight="1">
      <c r="A393" s="206">
        <v>398</v>
      </c>
      <c r="B393" s="206"/>
      <c r="C393" s="263"/>
      <c r="D393" s="263"/>
      <c r="E393" s="263"/>
      <c r="F393" s="263"/>
      <c r="G393" s="263"/>
      <c r="H393" s="263"/>
      <c r="I393" s="263"/>
      <c r="J393" s="213" t="str">
        <f>IF($C393="","",INDEX(POA_GC_2025!$O:$O,MATCH($C393,POA_GC_2025!$A:$A,0)))</f>
        <v/>
      </c>
      <c r="K393" s="214" t="str">
        <f>IF($C393="","",INDEX(POA_GC_2025!$V:$V,MATCH($C393,POA_GC_2025!A:A,0)))</f>
        <v/>
      </c>
      <c r="L393" s="214" t="str">
        <f>IF($C393="","",INDEX(POA_GC_2025!W:W,MATCH($C393,POA_GC_2025!$A:$A,0)))</f>
        <v/>
      </c>
      <c r="M393" s="215" t="str">
        <f>IF($C393="","",INDEX(POA_GC_2025!C:C,MATCH($C393,POA_GC_2025!$A:$A,0)))</f>
        <v/>
      </c>
      <c r="N393" s="215" t="str">
        <f>IF($C393="","",INDEX(POA_GC_2025!$D:$D,MATCH($C393,POA_GC_2025!$A:$A,0)))</f>
        <v/>
      </c>
      <c r="O393" s="215" t="str">
        <f>IF($C393="","",INDEX(POA_GC_2025!$E:$E,MATCH($C393,POA_GC_2025!$A:$A,0)))</f>
        <v/>
      </c>
      <c r="P393" s="215" t="str">
        <f>IF($C393="","",INDEX(POA_GC_2025!$F:$F,MATCH($C393,POA_GC_2025!$A:$A,0)))</f>
        <v/>
      </c>
      <c r="Q393" s="215" t="str">
        <f>IF($C393="","",INDEX(POA_GC_2025!$G:$G,MATCH($C393,POA_GC_2025!$A:$A,0)))</f>
        <v/>
      </c>
      <c r="R393" s="215" t="str">
        <f t="shared" si="28"/>
        <v/>
      </c>
      <c r="S393" s="215" t="str">
        <f>IF($C393="","",INDEX(POA_GC_2025!$H:$H,MATCH($C393,POA_GC_2025!$A:$A,0)))</f>
        <v/>
      </c>
      <c r="T393" s="215" t="str">
        <f>IF($C393="","",INDEX(POA_GC_2025!$I:$I,MATCH($C393,POA_GC_2025!$A:$A,0)))</f>
        <v/>
      </c>
      <c r="U393" s="215" t="str">
        <f>IF($C393="","",INDEX(POA_GC_2025!$J:$J,MATCH($C393,POA_GC_2025!$A:$A,0)))</f>
        <v/>
      </c>
      <c r="V393" s="215" t="str">
        <f>IF($C393="","",INDEX(POA_GC_2025!$K:$K,MATCH($C393,POA_GC_2025!$A:$A,0)))</f>
        <v/>
      </c>
      <c r="W393" s="215" t="str">
        <f>IF($C393="","",INDEX(POA_GC_2025!$L:$L,MATCH($C393,POA_GC_2025!$A:$A,0)))</f>
        <v/>
      </c>
      <c r="X393" s="223" t="str">
        <f>IF($C393="","",INDEX(POA_GC_2025!$AA:$AA,MATCH($C393,POA_GC_2025!$A:$A,0)))</f>
        <v/>
      </c>
      <c r="Y393" s="223" t="str">
        <f>IF($C393="","",INDEX(POA_GC_2025!$BD:$BD,MATCH($C393,POA_GC_2025!$A:$A,0)))</f>
        <v/>
      </c>
      <c r="Z393" s="226"/>
      <c r="AA393" s="226"/>
      <c r="AB393" s="227">
        <f t="shared" si="26"/>
        <v>0</v>
      </c>
      <c r="AC393" s="226"/>
      <c r="AD393" s="226"/>
      <c r="AE393" s="226"/>
      <c r="AF393" s="226"/>
      <c r="AG393" s="232" t="str">
        <f>IF($C393="","",INDEX(POA_GC_2025!$FF:$FF,MATCH($C393,POA_GC_2025!$A:$A,0)))</f>
        <v/>
      </c>
      <c r="AH393" s="213" t="str">
        <f>IF($C393="","",INDEX(POA_GC_2025!$Q:$Q,MATCH($C393,POA_GC_2025!$A:$A,0)))</f>
        <v/>
      </c>
      <c r="AI393" s="216"/>
      <c r="AJ393" s="213" t="str">
        <f>IF($C393="","",INDEX(POA_GC_2025!$B:$B,MATCH($C393,POA_GC_2025!$A:$A,0)))</f>
        <v/>
      </c>
      <c r="AK393" s="263"/>
      <c r="AL393" s="263"/>
      <c r="AM393" s="233">
        <f t="shared" si="27"/>
        <v>0</v>
      </c>
      <c r="AN393" s="263"/>
      <c r="AO393" s="263"/>
    </row>
    <row r="394" spans="1:41" s="39" customFormat="1" ht="12.95" customHeight="1">
      <c r="A394" s="206">
        <v>399</v>
      </c>
      <c r="B394" s="206"/>
      <c r="C394" s="263"/>
      <c r="D394" s="263"/>
      <c r="E394" s="263"/>
      <c r="F394" s="263"/>
      <c r="G394" s="263"/>
      <c r="H394" s="263"/>
      <c r="I394" s="263"/>
      <c r="J394" s="213" t="str">
        <f>IF($C394="","",INDEX(POA_GC_2025!$O:$O,MATCH($C394,POA_GC_2025!$A:$A,0)))</f>
        <v/>
      </c>
      <c r="K394" s="214" t="str">
        <f>IF($C394="","",INDEX(POA_GC_2025!$V:$V,MATCH($C394,POA_GC_2025!A:A,0)))</f>
        <v/>
      </c>
      <c r="L394" s="214" t="str">
        <f>IF($C394="","",INDEX(POA_GC_2025!W:W,MATCH($C394,POA_GC_2025!$A:$A,0)))</f>
        <v/>
      </c>
      <c r="M394" s="215" t="str">
        <f>IF($C394="","",INDEX(POA_GC_2025!C:C,MATCH($C394,POA_GC_2025!$A:$A,0)))</f>
        <v/>
      </c>
      <c r="N394" s="215" t="str">
        <f>IF($C394="","",INDEX(POA_GC_2025!$D:$D,MATCH($C394,POA_GC_2025!$A:$A,0)))</f>
        <v/>
      </c>
      <c r="O394" s="215" t="str">
        <f>IF($C394="","",INDEX(POA_GC_2025!$E:$E,MATCH($C394,POA_GC_2025!$A:$A,0)))</f>
        <v/>
      </c>
      <c r="P394" s="215" t="str">
        <f>IF($C394="","",INDEX(POA_GC_2025!$F:$F,MATCH($C394,POA_GC_2025!$A:$A,0)))</f>
        <v/>
      </c>
      <c r="Q394" s="215" t="str">
        <f>IF($C394="","",INDEX(POA_GC_2025!$G:$G,MATCH($C394,POA_GC_2025!$A:$A,0)))</f>
        <v/>
      </c>
      <c r="R394" s="215" t="str">
        <f t="shared" si="28"/>
        <v/>
      </c>
      <c r="S394" s="215" t="str">
        <f>IF($C394="","",INDEX(POA_GC_2025!$H:$H,MATCH($C394,POA_GC_2025!$A:$A,0)))</f>
        <v/>
      </c>
      <c r="T394" s="215" t="str">
        <f>IF($C394="","",INDEX(POA_GC_2025!$I:$I,MATCH($C394,POA_GC_2025!$A:$A,0)))</f>
        <v/>
      </c>
      <c r="U394" s="215" t="str">
        <f>IF($C394="","",INDEX(POA_GC_2025!$J:$J,MATCH($C394,POA_GC_2025!$A:$A,0)))</f>
        <v/>
      </c>
      <c r="V394" s="215" t="str">
        <f>IF($C394="","",INDEX(POA_GC_2025!$K:$K,MATCH($C394,POA_GC_2025!$A:$A,0)))</f>
        <v/>
      </c>
      <c r="W394" s="215" t="str">
        <f>IF($C394="","",INDEX(POA_GC_2025!$L:$L,MATCH($C394,POA_GC_2025!$A:$A,0)))</f>
        <v/>
      </c>
      <c r="X394" s="223" t="str">
        <f>IF($C394="","",INDEX(POA_GC_2025!$AA:$AA,MATCH($C394,POA_GC_2025!$A:$A,0)))</f>
        <v/>
      </c>
      <c r="Y394" s="223" t="str">
        <f>IF($C394="","",INDEX(POA_GC_2025!$BD:$BD,MATCH($C394,POA_GC_2025!$A:$A,0)))</f>
        <v/>
      </c>
      <c r="Z394" s="226"/>
      <c r="AA394" s="226"/>
      <c r="AB394" s="227">
        <f t="shared" si="26"/>
        <v>0</v>
      </c>
      <c r="AC394" s="226"/>
      <c r="AD394" s="226"/>
      <c r="AE394" s="226"/>
      <c r="AF394" s="226"/>
      <c r="AG394" s="232" t="str">
        <f>IF($C394="","",INDEX(POA_GC_2025!$FF:$FF,MATCH($C394,POA_GC_2025!$A:$A,0)))</f>
        <v/>
      </c>
      <c r="AH394" s="213" t="str">
        <f>IF($C394="","",INDEX(POA_GC_2025!$Q:$Q,MATCH($C394,POA_GC_2025!$A:$A,0)))</f>
        <v/>
      </c>
      <c r="AI394" s="216"/>
      <c r="AJ394" s="213" t="str">
        <f>IF($C394="","",INDEX(POA_GC_2025!$B:$B,MATCH($C394,POA_GC_2025!$A:$A,0)))</f>
        <v/>
      </c>
      <c r="AK394" s="263"/>
      <c r="AL394" s="263"/>
      <c r="AM394" s="233">
        <f t="shared" si="27"/>
        <v>0</v>
      </c>
      <c r="AN394" s="263"/>
      <c r="AO394" s="263"/>
    </row>
    <row r="395" spans="1:41" s="39" customFormat="1" ht="12.95" customHeight="1">
      <c r="A395" s="206">
        <v>400</v>
      </c>
      <c r="B395" s="206"/>
      <c r="C395" s="263"/>
      <c r="D395" s="263"/>
      <c r="E395" s="263"/>
      <c r="F395" s="263"/>
      <c r="G395" s="263"/>
      <c r="H395" s="263"/>
      <c r="I395" s="263"/>
      <c r="J395" s="213" t="str">
        <f>IF($C395="","",INDEX(POA_GC_2025!$O:$O,MATCH($C395,POA_GC_2025!$A:$A,0)))</f>
        <v/>
      </c>
      <c r="K395" s="214" t="str">
        <f>IF($C395="","",INDEX(POA_GC_2025!$V:$V,MATCH($C395,POA_GC_2025!A:A,0)))</f>
        <v/>
      </c>
      <c r="L395" s="214" t="str">
        <f>IF($C395="","",INDEX(POA_GC_2025!W:W,MATCH($C395,POA_GC_2025!$A:$A,0)))</f>
        <v/>
      </c>
      <c r="M395" s="215" t="str">
        <f>IF($C395="","",INDEX(POA_GC_2025!C:C,MATCH($C395,POA_GC_2025!$A:$A,0)))</f>
        <v/>
      </c>
      <c r="N395" s="215" t="str">
        <f>IF($C395="","",INDEX(POA_GC_2025!$D:$D,MATCH($C395,POA_GC_2025!$A:$A,0)))</f>
        <v/>
      </c>
      <c r="O395" s="215" t="str">
        <f>IF($C395="","",INDEX(POA_GC_2025!$E:$E,MATCH($C395,POA_GC_2025!$A:$A,0)))</f>
        <v/>
      </c>
      <c r="P395" s="215" t="str">
        <f>IF($C395="","",INDEX(POA_GC_2025!$F:$F,MATCH($C395,POA_GC_2025!$A:$A,0)))</f>
        <v/>
      </c>
      <c r="Q395" s="215" t="str">
        <f>IF($C395="","",INDEX(POA_GC_2025!$G:$G,MATCH($C395,POA_GC_2025!$A:$A,0)))</f>
        <v/>
      </c>
      <c r="R395" s="215" t="str">
        <f t="shared" si="28"/>
        <v/>
      </c>
      <c r="S395" s="215" t="str">
        <f>IF($C395="","",INDEX(POA_GC_2025!$H:$H,MATCH($C395,POA_GC_2025!$A:$A,0)))</f>
        <v/>
      </c>
      <c r="T395" s="215" t="str">
        <f>IF($C395="","",INDEX(POA_GC_2025!$I:$I,MATCH($C395,POA_GC_2025!$A:$A,0)))</f>
        <v/>
      </c>
      <c r="U395" s="215" t="str">
        <f>IF($C395="","",INDEX(POA_GC_2025!$J:$J,MATCH($C395,POA_GC_2025!$A:$A,0)))</f>
        <v/>
      </c>
      <c r="V395" s="215" t="str">
        <f>IF($C395="","",INDEX(POA_GC_2025!$K:$K,MATCH($C395,POA_GC_2025!$A:$A,0)))</f>
        <v/>
      </c>
      <c r="W395" s="215" t="str">
        <f>IF($C395="","",INDEX(POA_GC_2025!$L:$L,MATCH($C395,POA_GC_2025!$A:$A,0)))</f>
        <v/>
      </c>
      <c r="X395" s="223" t="str">
        <f>IF($C395="","",INDEX(POA_GC_2025!$AA:$AA,MATCH($C395,POA_GC_2025!$A:$A,0)))</f>
        <v/>
      </c>
      <c r="Y395" s="223" t="str">
        <f>IF($C395="","",INDEX(POA_GC_2025!$BD:$BD,MATCH($C395,POA_GC_2025!$A:$A,0)))</f>
        <v/>
      </c>
      <c r="Z395" s="226"/>
      <c r="AA395" s="226"/>
      <c r="AB395" s="227">
        <f t="shared" si="26"/>
        <v>0</v>
      </c>
      <c r="AC395" s="226"/>
      <c r="AD395" s="226"/>
      <c r="AE395" s="226"/>
      <c r="AF395" s="226"/>
      <c r="AG395" s="232" t="str">
        <f>IF($C395="","",INDEX(POA_GC_2025!$FF:$FF,MATCH($C395,POA_GC_2025!$A:$A,0)))</f>
        <v/>
      </c>
      <c r="AH395" s="213" t="str">
        <f>IF($C395="","",INDEX(POA_GC_2025!$Q:$Q,MATCH($C395,POA_GC_2025!$A:$A,0)))</f>
        <v/>
      </c>
      <c r="AI395" s="216"/>
      <c r="AJ395" s="213" t="str">
        <f>IF($C395="","",INDEX(POA_GC_2025!$B:$B,MATCH($C395,POA_GC_2025!$A:$A,0)))</f>
        <v/>
      </c>
      <c r="AK395" s="263"/>
      <c r="AL395" s="263"/>
      <c r="AM395" s="233">
        <f t="shared" si="27"/>
        <v>0</v>
      </c>
      <c r="AN395" s="263"/>
      <c r="AO395" s="263"/>
    </row>
    <row r="396" spans="1:41" s="39" customFormat="1" ht="12.95" customHeight="1">
      <c r="A396" s="206">
        <v>401</v>
      </c>
      <c r="B396" s="206"/>
      <c r="C396" s="263"/>
      <c r="D396" s="263"/>
      <c r="E396" s="263"/>
      <c r="F396" s="263"/>
      <c r="G396" s="263"/>
      <c r="H396" s="263"/>
      <c r="I396" s="263"/>
      <c r="J396" s="213" t="str">
        <f>IF($C396="","",INDEX(POA_GC_2025!$O:$O,MATCH($C396,POA_GC_2025!$A:$A,0)))</f>
        <v/>
      </c>
      <c r="K396" s="214" t="str">
        <f>IF($C396="","",INDEX(POA_GC_2025!$V:$V,MATCH($C396,POA_GC_2025!A:A,0)))</f>
        <v/>
      </c>
      <c r="L396" s="214" t="str">
        <f>IF($C396="","",INDEX(POA_GC_2025!W:W,MATCH($C396,POA_GC_2025!$A:$A,0)))</f>
        <v/>
      </c>
      <c r="M396" s="215" t="str">
        <f>IF($C396="","",INDEX(POA_GC_2025!C:C,MATCH($C396,POA_GC_2025!$A:$A,0)))</f>
        <v/>
      </c>
      <c r="N396" s="215" t="str">
        <f>IF($C396="","",INDEX(POA_GC_2025!$D:$D,MATCH($C396,POA_GC_2025!$A:$A,0)))</f>
        <v/>
      </c>
      <c r="O396" s="215" t="str">
        <f>IF($C396="","",INDEX(POA_GC_2025!$E:$E,MATCH($C396,POA_GC_2025!$A:$A,0)))</f>
        <v/>
      </c>
      <c r="P396" s="215" t="str">
        <f>IF($C396="","",INDEX(POA_GC_2025!$F:$F,MATCH($C396,POA_GC_2025!$A:$A,0)))</f>
        <v/>
      </c>
      <c r="Q396" s="215" t="str">
        <f>IF($C396="","",INDEX(POA_GC_2025!$G:$G,MATCH($C396,POA_GC_2025!$A:$A,0)))</f>
        <v/>
      </c>
      <c r="R396" s="215" t="str">
        <f t="shared" si="28"/>
        <v/>
      </c>
      <c r="S396" s="215" t="str">
        <f>IF($C396="","",INDEX(POA_GC_2025!$H:$H,MATCH($C396,POA_GC_2025!$A:$A,0)))</f>
        <v/>
      </c>
      <c r="T396" s="215" t="str">
        <f>IF($C396="","",INDEX(POA_GC_2025!$I:$I,MATCH($C396,POA_GC_2025!$A:$A,0)))</f>
        <v/>
      </c>
      <c r="U396" s="215" t="str">
        <f>IF($C396="","",INDEX(POA_GC_2025!$J:$J,MATCH($C396,POA_GC_2025!$A:$A,0)))</f>
        <v/>
      </c>
      <c r="V396" s="215" t="str">
        <f>IF($C396="","",INDEX(POA_GC_2025!$K:$K,MATCH($C396,POA_GC_2025!$A:$A,0)))</f>
        <v/>
      </c>
      <c r="W396" s="215" t="str">
        <f>IF($C396="","",INDEX(POA_GC_2025!$L:$L,MATCH($C396,POA_GC_2025!$A:$A,0)))</f>
        <v/>
      </c>
      <c r="X396" s="223" t="str">
        <f>IF($C396="","",INDEX(POA_GC_2025!$AA:$AA,MATCH($C396,POA_GC_2025!$A:$A,0)))</f>
        <v/>
      </c>
      <c r="Y396" s="223" t="str">
        <f>IF($C396="","",INDEX(POA_GC_2025!$BD:$BD,MATCH($C396,POA_GC_2025!$A:$A,0)))</f>
        <v/>
      </c>
      <c r="Z396" s="226"/>
      <c r="AA396" s="226"/>
      <c r="AB396" s="227">
        <f t="shared" si="26"/>
        <v>0</v>
      </c>
      <c r="AC396" s="226"/>
      <c r="AD396" s="226"/>
      <c r="AE396" s="226"/>
      <c r="AF396" s="226"/>
      <c r="AG396" s="232" t="str">
        <f>IF($C396="","",INDEX(POA_GC_2025!$FF:$FF,MATCH($C396,POA_GC_2025!$A:$A,0)))</f>
        <v/>
      </c>
      <c r="AH396" s="213" t="str">
        <f>IF($C396="","",INDEX(POA_GC_2025!$Q:$Q,MATCH($C396,POA_GC_2025!$A:$A,0)))</f>
        <v/>
      </c>
      <c r="AI396" s="216"/>
      <c r="AJ396" s="213" t="str">
        <f>IF($C396="","",INDEX(POA_GC_2025!$B:$B,MATCH($C396,POA_GC_2025!$A:$A,0)))</f>
        <v/>
      </c>
      <c r="AK396" s="263"/>
      <c r="AL396" s="263"/>
      <c r="AM396" s="233">
        <f t="shared" si="27"/>
        <v>0</v>
      </c>
      <c r="AN396" s="263"/>
      <c r="AO396" s="263"/>
    </row>
    <row r="397" spans="1:41" s="39" customFormat="1" ht="12.95" customHeight="1">
      <c r="A397" s="206">
        <v>402</v>
      </c>
      <c r="B397" s="206"/>
      <c r="C397" s="263"/>
      <c r="D397" s="263"/>
      <c r="E397" s="263"/>
      <c r="F397" s="263"/>
      <c r="G397" s="263"/>
      <c r="H397" s="263"/>
      <c r="I397" s="263"/>
      <c r="J397" s="213" t="str">
        <f>IF($C397="","",INDEX(POA_GC_2025!$O:$O,MATCH($C397,POA_GC_2025!$A:$A,0)))</f>
        <v/>
      </c>
      <c r="K397" s="214" t="str">
        <f>IF($C397="","",INDEX(POA_GC_2025!$V:$V,MATCH($C397,POA_GC_2025!A:A,0)))</f>
        <v/>
      </c>
      <c r="L397" s="214" t="str">
        <f>IF($C397="","",INDEX(POA_GC_2025!W:W,MATCH($C397,POA_GC_2025!$A:$A,0)))</f>
        <v/>
      </c>
      <c r="M397" s="215" t="str">
        <f>IF($C397="","",INDEX(POA_GC_2025!C:C,MATCH($C397,POA_GC_2025!$A:$A,0)))</f>
        <v/>
      </c>
      <c r="N397" s="215" t="str">
        <f>IF($C397="","",INDEX(POA_GC_2025!$D:$D,MATCH($C397,POA_GC_2025!$A:$A,0)))</f>
        <v/>
      </c>
      <c r="O397" s="215" t="str">
        <f>IF($C397="","",INDEX(POA_GC_2025!$E:$E,MATCH($C397,POA_GC_2025!$A:$A,0)))</f>
        <v/>
      </c>
      <c r="P397" s="215" t="str">
        <f>IF($C397="","",INDEX(POA_GC_2025!$F:$F,MATCH($C397,POA_GC_2025!$A:$A,0)))</f>
        <v/>
      </c>
      <c r="Q397" s="215" t="str">
        <f>IF($C397="","",INDEX(POA_GC_2025!$G:$G,MATCH($C397,POA_GC_2025!$A:$A,0)))</f>
        <v/>
      </c>
      <c r="R397" s="215" t="str">
        <f t="shared" si="28"/>
        <v/>
      </c>
      <c r="S397" s="215" t="str">
        <f>IF($C397="","",INDEX(POA_GC_2025!$H:$H,MATCH($C397,POA_GC_2025!$A:$A,0)))</f>
        <v/>
      </c>
      <c r="T397" s="215" t="str">
        <f>IF($C397="","",INDEX(POA_GC_2025!$I:$I,MATCH($C397,POA_GC_2025!$A:$A,0)))</f>
        <v/>
      </c>
      <c r="U397" s="215" t="str">
        <f>IF($C397="","",INDEX(POA_GC_2025!$J:$J,MATCH($C397,POA_GC_2025!$A:$A,0)))</f>
        <v/>
      </c>
      <c r="V397" s="215" t="str">
        <f>IF($C397="","",INDEX(POA_GC_2025!$K:$K,MATCH($C397,POA_GC_2025!$A:$A,0)))</f>
        <v/>
      </c>
      <c r="W397" s="215" t="str">
        <f>IF($C397="","",INDEX(POA_GC_2025!$L:$L,MATCH($C397,POA_GC_2025!$A:$A,0)))</f>
        <v/>
      </c>
      <c r="X397" s="223" t="str">
        <f>IF($C397="","",INDEX(POA_GC_2025!$AA:$AA,MATCH($C397,POA_GC_2025!$A:$A,0)))</f>
        <v/>
      </c>
      <c r="Y397" s="223" t="str">
        <f>IF($C397="","",INDEX(POA_GC_2025!$BD:$BD,MATCH($C397,POA_GC_2025!$A:$A,0)))</f>
        <v/>
      </c>
      <c r="Z397" s="226"/>
      <c r="AA397" s="226"/>
      <c r="AB397" s="227">
        <f t="shared" si="26"/>
        <v>0</v>
      </c>
      <c r="AC397" s="226"/>
      <c r="AD397" s="226"/>
      <c r="AE397" s="226"/>
      <c r="AF397" s="226"/>
      <c r="AG397" s="232" t="str">
        <f>IF($C397="","",INDEX(POA_GC_2025!$FF:$FF,MATCH($C397,POA_GC_2025!$A:$A,0)))</f>
        <v/>
      </c>
      <c r="AH397" s="213" t="str">
        <f>IF($C397="","",INDEX(POA_GC_2025!$Q:$Q,MATCH($C397,POA_GC_2025!$A:$A,0)))</f>
        <v/>
      </c>
      <c r="AI397" s="216"/>
      <c r="AJ397" s="213" t="str">
        <f>IF($C397="","",INDEX(POA_GC_2025!$B:$B,MATCH($C397,POA_GC_2025!$A:$A,0)))</f>
        <v/>
      </c>
      <c r="AK397" s="263"/>
      <c r="AL397" s="263"/>
      <c r="AM397" s="233">
        <f t="shared" si="27"/>
        <v>0</v>
      </c>
      <c r="AN397" s="263"/>
      <c r="AO397" s="263"/>
    </row>
    <row r="398" spans="1:41" s="39" customFormat="1" ht="12.95" customHeight="1">
      <c r="A398" s="206">
        <v>403</v>
      </c>
      <c r="B398" s="206"/>
      <c r="C398" s="263"/>
      <c r="D398" s="263"/>
      <c r="E398" s="263"/>
      <c r="F398" s="263"/>
      <c r="G398" s="263"/>
      <c r="H398" s="263"/>
      <c r="I398" s="263"/>
      <c r="J398" s="213" t="str">
        <f>IF($C398="","",INDEX(POA_GC_2025!$O:$O,MATCH($C398,POA_GC_2025!$A:$A,0)))</f>
        <v/>
      </c>
      <c r="K398" s="214" t="str">
        <f>IF($C398="","",INDEX(POA_GC_2025!$V:$V,MATCH($C398,POA_GC_2025!A:A,0)))</f>
        <v/>
      </c>
      <c r="L398" s="214" t="str">
        <f>IF($C398="","",INDEX(POA_GC_2025!W:W,MATCH($C398,POA_GC_2025!$A:$A,0)))</f>
        <v/>
      </c>
      <c r="M398" s="215" t="str">
        <f>IF($C398="","",INDEX(POA_GC_2025!C:C,MATCH($C398,POA_GC_2025!$A:$A,0)))</f>
        <v/>
      </c>
      <c r="N398" s="215" t="str">
        <f>IF($C398="","",INDEX(POA_GC_2025!$D:$D,MATCH($C398,POA_GC_2025!$A:$A,0)))</f>
        <v/>
      </c>
      <c r="O398" s="215" t="str">
        <f>IF($C398="","",INDEX(POA_GC_2025!$E:$E,MATCH($C398,POA_GC_2025!$A:$A,0)))</f>
        <v/>
      </c>
      <c r="P398" s="215" t="str">
        <f>IF($C398="","",INDEX(POA_GC_2025!$F:$F,MATCH($C398,POA_GC_2025!$A:$A,0)))</f>
        <v/>
      </c>
      <c r="Q398" s="215" t="str">
        <f>IF($C398="","",INDEX(POA_GC_2025!$G:$G,MATCH($C398,POA_GC_2025!$A:$A,0)))</f>
        <v/>
      </c>
      <c r="R398" s="215" t="str">
        <f t="shared" si="28"/>
        <v/>
      </c>
      <c r="S398" s="215" t="str">
        <f>IF($C398="","",INDEX(POA_GC_2025!$H:$H,MATCH($C398,POA_GC_2025!$A:$A,0)))</f>
        <v/>
      </c>
      <c r="T398" s="215" t="str">
        <f>IF($C398="","",INDEX(POA_GC_2025!$I:$I,MATCH($C398,POA_GC_2025!$A:$A,0)))</f>
        <v/>
      </c>
      <c r="U398" s="215" t="str">
        <f>IF($C398="","",INDEX(POA_GC_2025!$J:$J,MATCH($C398,POA_GC_2025!$A:$A,0)))</f>
        <v/>
      </c>
      <c r="V398" s="215" t="str">
        <f>IF($C398="","",INDEX(POA_GC_2025!$K:$K,MATCH($C398,POA_GC_2025!$A:$A,0)))</f>
        <v/>
      </c>
      <c r="W398" s="215" t="str">
        <f>IF($C398="","",INDEX(POA_GC_2025!$L:$L,MATCH($C398,POA_GC_2025!$A:$A,0)))</f>
        <v/>
      </c>
      <c r="X398" s="223" t="str">
        <f>IF($C398="","",INDEX(POA_GC_2025!$AA:$AA,MATCH($C398,POA_GC_2025!$A:$A,0)))</f>
        <v/>
      </c>
      <c r="Y398" s="223" t="str">
        <f>IF($C398="","",INDEX(POA_GC_2025!$BD:$BD,MATCH($C398,POA_GC_2025!$A:$A,0)))</f>
        <v/>
      </c>
      <c r="Z398" s="226"/>
      <c r="AA398" s="226"/>
      <c r="AB398" s="227">
        <f t="shared" si="26"/>
        <v>0</v>
      </c>
      <c r="AC398" s="226"/>
      <c r="AD398" s="226"/>
      <c r="AE398" s="226"/>
      <c r="AF398" s="226"/>
      <c r="AG398" s="232" t="str">
        <f>IF($C398="","",INDEX(POA_GC_2025!$FF:$FF,MATCH($C398,POA_GC_2025!$A:$A,0)))</f>
        <v/>
      </c>
      <c r="AH398" s="213" t="str">
        <f>IF($C398="","",INDEX(POA_GC_2025!$Q:$Q,MATCH($C398,POA_GC_2025!$A:$A,0)))</f>
        <v/>
      </c>
      <c r="AI398" s="216"/>
      <c r="AJ398" s="213" t="str">
        <f>IF($C398="","",INDEX(POA_GC_2025!$B:$B,MATCH($C398,POA_GC_2025!$A:$A,0)))</f>
        <v/>
      </c>
      <c r="AK398" s="263"/>
      <c r="AL398" s="263"/>
      <c r="AM398" s="233">
        <f t="shared" si="27"/>
        <v>0</v>
      </c>
      <c r="AN398" s="263"/>
      <c r="AO398" s="263"/>
    </row>
    <row r="399" spans="1:41" s="39" customFormat="1" ht="12.95" customHeight="1">
      <c r="A399" s="206">
        <v>404</v>
      </c>
      <c r="B399" s="206"/>
      <c r="C399" s="263"/>
      <c r="D399" s="263"/>
      <c r="E399" s="263"/>
      <c r="F399" s="263"/>
      <c r="G399" s="263"/>
      <c r="H399" s="263"/>
      <c r="I399" s="263"/>
      <c r="J399" s="213" t="str">
        <f>IF($C399="","",INDEX(POA_GC_2025!$O:$O,MATCH($C399,POA_GC_2025!$A:$A,0)))</f>
        <v/>
      </c>
      <c r="K399" s="214" t="str">
        <f>IF($C399="","",INDEX(POA_GC_2025!$V:$V,MATCH($C399,POA_GC_2025!A:A,0)))</f>
        <v/>
      </c>
      <c r="L399" s="214" t="str">
        <f>IF($C399="","",INDEX(POA_GC_2025!W:W,MATCH($C399,POA_GC_2025!$A:$A,0)))</f>
        <v/>
      </c>
      <c r="M399" s="215" t="str">
        <f>IF($C399="","",INDEX(POA_GC_2025!C:C,MATCH($C399,POA_GC_2025!$A:$A,0)))</f>
        <v/>
      </c>
      <c r="N399" s="215" t="str">
        <f>IF($C399="","",INDEX(POA_GC_2025!$D:$D,MATCH($C399,POA_GC_2025!$A:$A,0)))</f>
        <v/>
      </c>
      <c r="O399" s="215" t="str">
        <f>IF($C399="","",INDEX(POA_GC_2025!$E:$E,MATCH($C399,POA_GC_2025!$A:$A,0)))</f>
        <v/>
      </c>
      <c r="P399" s="215" t="str">
        <f>IF($C399="","",INDEX(POA_GC_2025!$F:$F,MATCH($C399,POA_GC_2025!$A:$A,0)))</f>
        <v/>
      </c>
      <c r="Q399" s="215" t="str">
        <f>IF($C399="","",INDEX(POA_GC_2025!$G:$G,MATCH($C399,POA_GC_2025!$A:$A,0)))</f>
        <v/>
      </c>
      <c r="R399" s="215" t="str">
        <f t="shared" si="28"/>
        <v/>
      </c>
      <c r="S399" s="215" t="str">
        <f>IF($C399="","",INDEX(POA_GC_2025!$H:$H,MATCH($C399,POA_GC_2025!$A:$A,0)))</f>
        <v/>
      </c>
      <c r="T399" s="215" t="str">
        <f>IF($C399="","",INDEX(POA_GC_2025!$I:$I,MATCH($C399,POA_GC_2025!$A:$A,0)))</f>
        <v/>
      </c>
      <c r="U399" s="215" t="str">
        <f>IF($C399="","",INDEX(POA_GC_2025!$J:$J,MATCH($C399,POA_GC_2025!$A:$A,0)))</f>
        <v/>
      </c>
      <c r="V399" s="215" t="str">
        <f>IF($C399="","",INDEX(POA_GC_2025!$K:$K,MATCH($C399,POA_GC_2025!$A:$A,0)))</f>
        <v/>
      </c>
      <c r="W399" s="215" t="str">
        <f>IF($C399="","",INDEX(POA_GC_2025!$L:$L,MATCH($C399,POA_GC_2025!$A:$A,0)))</f>
        <v/>
      </c>
      <c r="X399" s="223" t="str">
        <f>IF($C399="","",INDEX(POA_GC_2025!$AA:$AA,MATCH($C399,POA_GC_2025!$A:$A,0)))</f>
        <v/>
      </c>
      <c r="Y399" s="223" t="str">
        <f>IF($C399="","",INDEX(POA_GC_2025!$BD:$BD,MATCH($C399,POA_GC_2025!$A:$A,0)))</f>
        <v/>
      </c>
      <c r="Z399" s="226"/>
      <c r="AA399" s="226"/>
      <c r="AB399" s="227">
        <f t="shared" si="26"/>
        <v>0</v>
      </c>
      <c r="AC399" s="226"/>
      <c r="AD399" s="226"/>
      <c r="AE399" s="226"/>
      <c r="AF399" s="226"/>
      <c r="AG399" s="232" t="str">
        <f>IF($C399="","",INDEX(POA_GC_2025!$FF:$FF,MATCH($C399,POA_GC_2025!$A:$A,0)))</f>
        <v/>
      </c>
      <c r="AH399" s="213" t="str">
        <f>IF($C399="","",INDEX(POA_GC_2025!$Q:$Q,MATCH($C399,POA_GC_2025!$A:$A,0)))</f>
        <v/>
      </c>
      <c r="AI399" s="216"/>
      <c r="AJ399" s="213" t="str">
        <f>IF($C399="","",INDEX(POA_GC_2025!$B:$B,MATCH($C399,POA_GC_2025!$A:$A,0)))</f>
        <v/>
      </c>
      <c r="AK399" s="263"/>
      <c r="AL399" s="263"/>
      <c r="AM399" s="233">
        <f t="shared" si="27"/>
        <v>0</v>
      </c>
      <c r="AN399" s="263"/>
      <c r="AO399" s="263"/>
    </row>
    <row r="400" spans="1:41" s="39" customFormat="1" ht="12.95" customHeight="1">
      <c r="A400" s="206">
        <v>405</v>
      </c>
      <c r="B400" s="206"/>
      <c r="C400" s="263"/>
      <c r="D400" s="263"/>
      <c r="E400" s="263"/>
      <c r="F400" s="263"/>
      <c r="G400" s="263"/>
      <c r="H400" s="263"/>
      <c r="I400" s="263"/>
      <c r="J400" s="213" t="str">
        <f>IF($C400="","",INDEX(POA_GC_2025!$O:$O,MATCH($C400,POA_GC_2025!$A:$A,0)))</f>
        <v/>
      </c>
      <c r="K400" s="214" t="str">
        <f>IF($C400="","",INDEX(POA_GC_2025!$V:$V,MATCH($C400,POA_GC_2025!A:A,0)))</f>
        <v/>
      </c>
      <c r="L400" s="214" t="str">
        <f>IF($C400="","",INDEX(POA_GC_2025!W:W,MATCH($C400,POA_GC_2025!$A:$A,0)))</f>
        <v/>
      </c>
      <c r="M400" s="215" t="str">
        <f>IF($C400="","",INDEX(POA_GC_2025!C:C,MATCH($C400,POA_GC_2025!$A:$A,0)))</f>
        <v/>
      </c>
      <c r="N400" s="215" t="str">
        <f>IF($C400="","",INDEX(POA_GC_2025!$D:$D,MATCH($C400,POA_GC_2025!$A:$A,0)))</f>
        <v/>
      </c>
      <c r="O400" s="215" t="str">
        <f>IF($C400="","",INDEX(POA_GC_2025!$E:$E,MATCH($C400,POA_GC_2025!$A:$A,0)))</f>
        <v/>
      </c>
      <c r="P400" s="215" t="str">
        <f>IF($C400="","",INDEX(POA_GC_2025!$F:$F,MATCH($C400,POA_GC_2025!$A:$A,0)))</f>
        <v/>
      </c>
      <c r="Q400" s="215" t="str">
        <f>IF($C400="","",INDEX(POA_GC_2025!$G:$G,MATCH($C400,POA_GC_2025!$A:$A,0)))</f>
        <v/>
      </c>
      <c r="R400" s="215" t="str">
        <f t="shared" si="28"/>
        <v/>
      </c>
      <c r="S400" s="215" t="str">
        <f>IF($C400="","",INDEX(POA_GC_2025!$H:$H,MATCH($C400,POA_GC_2025!$A:$A,0)))</f>
        <v/>
      </c>
      <c r="T400" s="215" t="str">
        <f>IF($C400="","",INDEX(POA_GC_2025!$I:$I,MATCH($C400,POA_GC_2025!$A:$A,0)))</f>
        <v/>
      </c>
      <c r="U400" s="215" t="str">
        <f>IF($C400="","",INDEX(POA_GC_2025!$J:$J,MATCH($C400,POA_GC_2025!$A:$A,0)))</f>
        <v/>
      </c>
      <c r="V400" s="215" t="str">
        <f>IF($C400="","",INDEX(POA_GC_2025!$K:$K,MATCH($C400,POA_GC_2025!$A:$A,0)))</f>
        <v/>
      </c>
      <c r="W400" s="215" t="str">
        <f>IF($C400="","",INDEX(POA_GC_2025!$L:$L,MATCH($C400,POA_GC_2025!$A:$A,0)))</f>
        <v/>
      </c>
      <c r="X400" s="223" t="str">
        <f>IF($C400="","",INDEX(POA_GC_2025!$AA:$AA,MATCH($C400,POA_GC_2025!$A:$A,0)))</f>
        <v/>
      </c>
      <c r="Y400" s="223" t="str">
        <f>IF($C400="","",INDEX(POA_GC_2025!$BD:$BD,MATCH($C400,POA_GC_2025!$A:$A,0)))</f>
        <v/>
      </c>
      <c r="Z400" s="226"/>
      <c r="AA400" s="226"/>
      <c r="AB400" s="227">
        <f t="shared" si="26"/>
        <v>0</v>
      </c>
      <c r="AC400" s="226"/>
      <c r="AD400" s="226"/>
      <c r="AE400" s="226"/>
      <c r="AF400" s="226"/>
      <c r="AG400" s="232" t="str">
        <f>IF($C400="","",INDEX(POA_GC_2025!$FF:$FF,MATCH($C400,POA_GC_2025!$A:$A,0)))</f>
        <v/>
      </c>
      <c r="AH400" s="213" t="str">
        <f>IF($C400="","",INDEX(POA_GC_2025!$Q:$Q,MATCH($C400,POA_GC_2025!$A:$A,0)))</f>
        <v/>
      </c>
      <c r="AI400" s="216"/>
      <c r="AJ400" s="213" t="str">
        <f>IF($C400="","",INDEX(POA_GC_2025!$B:$B,MATCH($C400,POA_GC_2025!$A:$A,0)))</f>
        <v/>
      </c>
      <c r="AK400" s="263"/>
      <c r="AL400" s="263"/>
      <c r="AM400" s="233">
        <f t="shared" si="27"/>
        <v>0</v>
      </c>
      <c r="AN400" s="263"/>
      <c r="AO400" s="263"/>
    </row>
    <row r="401" spans="1:41" s="39" customFormat="1" ht="12.95" customHeight="1">
      <c r="A401" s="206">
        <v>406</v>
      </c>
      <c r="B401" s="206"/>
      <c r="C401" s="263"/>
      <c r="D401" s="263"/>
      <c r="E401" s="263"/>
      <c r="F401" s="263"/>
      <c r="G401" s="263"/>
      <c r="H401" s="263"/>
      <c r="I401" s="263"/>
      <c r="J401" s="213" t="str">
        <f>IF($C401="","",INDEX(POA_GC_2025!$O:$O,MATCH($C401,POA_GC_2025!$A:$A,0)))</f>
        <v/>
      </c>
      <c r="K401" s="214" t="str">
        <f>IF($C401="","",INDEX(POA_GC_2025!$V:$V,MATCH($C401,POA_GC_2025!A:A,0)))</f>
        <v/>
      </c>
      <c r="L401" s="214" t="str">
        <f>IF($C401="","",INDEX(POA_GC_2025!W:W,MATCH($C401,POA_GC_2025!$A:$A,0)))</f>
        <v/>
      </c>
      <c r="M401" s="215" t="str">
        <f>IF($C401="","",INDEX(POA_GC_2025!C:C,MATCH($C401,POA_GC_2025!$A:$A,0)))</f>
        <v/>
      </c>
      <c r="N401" s="215" t="str">
        <f>IF($C401="","",INDEX(POA_GC_2025!$D:$D,MATCH($C401,POA_GC_2025!$A:$A,0)))</f>
        <v/>
      </c>
      <c r="O401" s="215" t="str">
        <f>IF($C401="","",INDEX(POA_GC_2025!$E:$E,MATCH($C401,POA_GC_2025!$A:$A,0)))</f>
        <v/>
      </c>
      <c r="P401" s="215" t="str">
        <f>IF($C401="","",INDEX(POA_GC_2025!$F:$F,MATCH($C401,POA_GC_2025!$A:$A,0)))</f>
        <v/>
      </c>
      <c r="Q401" s="215" t="str">
        <f>IF($C401="","",INDEX(POA_GC_2025!$G:$G,MATCH($C401,POA_GC_2025!$A:$A,0)))</f>
        <v/>
      </c>
      <c r="R401" s="215" t="str">
        <f t="shared" si="28"/>
        <v/>
      </c>
      <c r="S401" s="215" t="str">
        <f>IF($C401="","",INDEX(POA_GC_2025!$H:$H,MATCH($C401,POA_GC_2025!$A:$A,0)))</f>
        <v/>
      </c>
      <c r="T401" s="215" t="str">
        <f>IF($C401="","",INDEX(POA_GC_2025!$I:$I,MATCH($C401,POA_GC_2025!$A:$A,0)))</f>
        <v/>
      </c>
      <c r="U401" s="215" t="str">
        <f>IF($C401="","",INDEX(POA_GC_2025!$J:$J,MATCH($C401,POA_GC_2025!$A:$A,0)))</f>
        <v/>
      </c>
      <c r="V401" s="215" t="str">
        <f>IF($C401="","",INDEX(POA_GC_2025!$K:$K,MATCH($C401,POA_GC_2025!$A:$A,0)))</f>
        <v/>
      </c>
      <c r="W401" s="215" t="str">
        <f>IF($C401="","",INDEX(POA_GC_2025!$L:$L,MATCH($C401,POA_GC_2025!$A:$A,0)))</f>
        <v/>
      </c>
      <c r="X401" s="223" t="str">
        <f>IF($C401="","",INDEX(POA_GC_2025!$AA:$AA,MATCH($C401,POA_GC_2025!$A:$A,0)))</f>
        <v/>
      </c>
      <c r="Y401" s="223" t="str">
        <f>IF($C401="","",INDEX(POA_GC_2025!$BD:$BD,MATCH($C401,POA_GC_2025!$A:$A,0)))</f>
        <v/>
      </c>
      <c r="Z401" s="226"/>
      <c r="AA401" s="226"/>
      <c r="AB401" s="227">
        <f t="shared" si="26"/>
        <v>0</v>
      </c>
      <c r="AC401" s="226"/>
      <c r="AD401" s="226"/>
      <c r="AE401" s="226"/>
      <c r="AF401" s="226"/>
      <c r="AG401" s="232" t="str">
        <f>IF($C401="","",INDEX(POA_GC_2025!$FF:$FF,MATCH($C401,POA_GC_2025!$A:$A,0)))</f>
        <v/>
      </c>
      <c r="AH401" s="213" t="str">
        <f>IF($C401="","",INDEX(POA_GC_2025!$Q:$Q,MATCH($C401,POA_GC_2025!$A:$A,0)))</f>
        <v/>
      </c>
      <c r="AI401" s="216"/>
      <c r="AJ401" s="213" t="str">
        <f>IF($C401="","",INDEX(POA_GC_2025!$B:$B,MATCH($C401,POA_GC_2025!$A:$A,0)))</f>
        <v/>
      </c>
      <c r="AK401" s="263"/>
      <c r="AL401" s="263"/>
      <c r="AM401" s="233">
        <f t="shared" si="27"/>
        <v>0</v>
      </c>
      <c r="AN401" s="263"/>
      <c r="AO401" s="263"/>
    </row>
    <row r="402" spans="1:41" s="39" customFormat="1" ht="12.95" customHeight="1">
      <c r="A402" s="206">
        <v>407</v>
      </c>
      <c r="B402" s="206"/>
      <c r="C402" s="263"/>
      <c r="D402" s="263"/>
      <c r="E402" s="263"/>
      <c r="F402" s="263"/>
      <c r="G402" s="263"/>
      <c r="H402" s="263"/>
      <c r="I402" s="263"/>
      <c r="J402" s="213" t="str">
        <f>IF($C402="","",INDEX(POA_GC_2025!$O:$O,MATCH($C402,POA_GC_2025!$A:$A,0)))</f>
        <v/>
      </c>
      <c r="K402" s="214" t="str">
        <f>IF($C402="","",INDEX(POA_GC_2025!$V:$V,MATCH($C402,POA_GC_2025!A:A,0)))</f>
        <v/>
      </c>
      <c r="L402" s="214" t="str">
        <f>IF($C402="","",INDEX(POA_GC_2025!W:W,MATCH($C402,POA_GC_2025!$A:$A,0)))</f>
        <v/>
      </c>
      <c r="M402" s="215" t="str">
        <f>IF($C402="","",INDEX(POA_GC_2025!C:C,MATCH($C402,POA_GC_2025!$A:$A,0)))</f>
        <v/>
      </c>
      <c r="N402" s="215" t="str">
        <f>IF($C402="","",INDEX(POA_GC_2025!$D:$D,MATCH($C402,POA_GC_2025!$A:$A,0)))</f>
        <v/>
      </c>
      <c r="O402" s="215" t="str">
        <f>IF($C402="","",INDEX(POA_GC_2025!$E:$E,MATCH($C402,POA_GC_2025!$A:$A,0)))</f>
        <v/>
      </c>
      <c r="P402" s="215" t="str">
        <f>IF($C402="","",INDEX(POA_GC_2025!$F:$F,MATCH($C402,POA_GC_2025!$A:$A,0)))</f>
        <v/>
      </c>
      <c r="Q402" s="215" t="str">
        <f>IF($C402="","",INDEX(POA_GC_2025!$G:$G,MATCH($C402,POA_GC_2025!$A:$A,0)))</f>
        <v/>
      </c>
      <c r="R402" s="215" t="str">
        <f t="shared" si="28"/>
        <v/>
      </c>
      <c r="S402" s="215" t="str">
        <f>IF($C402="","",INDEX(POA_GC_2025!$H:$H,MATCH($C402,POA_GC_2025!$A:$A,0)))</f>
        <v/>
      </c>
      <c r="T402" s="215" t="str">
        <f>IF($C402="","",INDEX(POA_GC_2025!$I:$I,MATCH($C402,POA_GC_2025!$A:$A,0)))</f>
        <v/>
      </c>
      <c r="U402" s="215" t="str">
        <f>IF($C402="","",INDEX(POA_GC_2025!$J:$J,MATCH($C402,POA_GC_2025!$A:$A,0)))</f>
        <v/>
      </c>
      <c r="V402" s="215" t="str">
        <f>IF($C402="","",INDEX(POA_GC_2025!$K:$K,MATCH($C402,POA_GC_2025!$A:$A,0)))</f>
        <v/>
      </c>
      <c r="W402" s="215" t="str">
        <f>IF($C402="","",INDEX(POA_GC_2025!$L:$L,MATCH($C402,POA_GC_2025!$A:$A,0)))</f>
        <v/>
      </c>
      <c r="X402" s="223" t="str">
        <f>IF($C402="","",INDEX(POA_GC_2025!$AA:$AA,MATCH($C402,POA_GC_2025!$A:$A,0)))</f>
        <v/>
      </c>
      <c r="Y402" s="223" t="str">
        <f>IF($C402="","",INDEX(POA_GC_2025!$BD:$BD,MATCH($C402,POA_GC_2025!$A:$A,0)))</f>
        <v/>
      </c>
      <c r="Z402" s="226"/>
      <c r="AA402" s="226"/>
      <c r="AB402" s="227">
        <f t="shared" si="26"/>
        <v>0</v>
      </c>
      <c r="AC402" s="226"/>
      <c r="AD402" s="226"/>
      <c r="AE402" s="226"/>
      <c r="AF402" s="226"/>
      <c r="AG402" s="232" t="str">
        <f>IF($C402="","",INDEX(POA_GC_2025!$FF:$FF,MATCH($C402,POA_GC_2025!$A:$A,0)))</f>
        <v/>
      </c>
      <c r="AH402" s="213" t="str">
        <f>IF($C402="","",INDEX(POA_GC_2025!$Q:$Q,MATCH($C402,POA_GC_2025!$A:$A,0)))</f>
        <v/>
      </c>
      <c r="AI402" s="216"/>
      <c r="AJ402" s="213" t="str">
        <f>IF($C402="","",INDEX(POA_GC_2025!$B:$B,MATCH($C402,POA_GC_2025!$A:$A,0)))</f>
        <v/>
      </c>
      <c r="AK402" s="263"/>
      <c r="AL402" s="263"/>
      <c r="AM402" s="233">
        <f t="shared" si="27"/>
        <v>0</v>
      </c>
      <c r="AN402" s="263"/>
      <c r="AO402" s="263"/>
    </row>
    <row r="403" spans="1:41" s="39" customFormat="1" ht="12.95" customHeight="1">
      <c r="A403" s="206">
        <v>408</v>
      </c>
      <c r="B403" s="206"/>
      <c r="C403" s="263"/>
      <c r="D403" s="263"/>
      <c r="E403" s="263"/>
      <c r="F403" s="263"/>
      <c r="G403" s="263"/>
      <c r="H403" s="263"/>
      <c r="I403" s="263"/>
      <c r="J403" s="213" t="str">
        <f>IF($C403="","",INDEX(POA_GC_2025!$O:$O,MATCH($C403,POA_GC_2025!$A:$A,0)))</f>
        <v/>
      </c>
      <c r="K403" s="214" t="str">
        <f>IF($C403="","",INDEX(POA_GC_2025!$V:$V,MATCH($C403,POA_GC_2025!A:A,0)))</f>
        <v/>
      </c>
      <c r="L403" s="214" t="str">
        <f>IF($C403="","",INDEX(POA_GC_2025!W:W,MATCH($C403,POA_GC_2025!$A:$A,0)))</f>
        <v/>
      </c>
      <c r="M403" s="215" t="str">
        <f>IF($C403="","",INDEX(POA_GC_2025!C:C,MATCH($C403,POA_GC_2025!$A:$A,0)))</f>
        <v/>
      </c>
      <c r="N403" s="215" t="str">
        <f>IF($C403="","",INDEX(POA_GC_2025!$D:$D,MATCH($C403,POA_GC_2025!$A:$A,0)))</f>
        <v/>
      </c>
      <c r="O403" s="215" t="str">
        <f>IF($C403="","",INDEX(POA_GC_2025!$E:$E,MATCH($C403,POA_GC_2025!$A:$A,0)))</f>
        <v/>
      </c>
      <c r="P403" s="215" t="str">
        <f>IF($C403="","",INDEX(POA_GC_2025!$F:$F,MATCH($C403,POA_GC_2025!$A:$A,0)))</f>
        <v/>
      </c>
      <c r="Q403" s="215" t="str">
        <f>IF($C403="","",INDEX(POA_GC_2025!$G:$G,MATCH($C403,POA_GC_2025!$A:$A,0)))</f>
        <v/>
      </c>
      <c r="R403" s="215" t="str">
        <f t="shared" si="28"/>
        <v/>
      </c>
      <c r="S403" s="215" t="str">
        <f>IF($C403="","",INDEX(POA_GC_2025!$H:$H,MATCH($C403,POA_GC_2025!$A:$A,0)))</f>
        <v/>
      </c>
      <c r="T403" s="215" t="str">
        <f>IF($C403="","",INDEX(POA_GC_2025!$I:$I,MATCH($C403,POA_GC_2025!$A:$A,0)))</f>
        <v/>
      </c>
      <c r="U403" s="215" t="str">
        <f>IF($C403="","",INDEX(POA_GC_2025!$J:$J,MATCH($C403,POA_GC_2025!$A:$A,0)))</f>
        <v/>
      </c>
      <c r="V403" s="215" t="str">
        <f>IF($C403="","",INDEX(POA_GC_2025!$K:$K,MATCH($C403,POA_GC_2025!$A:$A,0)))</f>
        <v/>
      </c>
      <c r="W403" s="215" t="str">
        <f>IF($C403="","",INDEX(POA_GC_2025!$L:$L,MATCH($C403,POA_GC_2025!$A:$A,0)))</f>
        <v/>
      </c>
      <c r="X403" s="223" t="str">
        <f>IF($C403="","",INDEX(POA_GC_2025!$AA:$AA,MATCH($C403,POA_GC_2025!$A:$A,0)))</f>
        <v/>
      </c>
      <c r="Y403" s="223" t="str">
        <f>IF($C403="","",INDEX(POA_GC_2025!$BD:$BD,MATCH($C403,POA_GC_2025!$A:$A,0)))</f>
        <v/>
      </c>
      <c r="Z403" s="226"/>
      <c r="AA403" s="226"/>
      <c r="AB403" s="227">
        <f t="shared" si="26"/>
        <v>0</v>
      </c>
      <c r="AC403" s="226"/>
      <c r="AD403" s="226"/>
      <c r="AE403" s="226"/>
      <c r="AF403" s="226"/>
      <c r="AG403" s="232" t="str">
        <f>IF($C403="","",INDEX(POA_GC_2025!$FF:$FF,MATCH($C403,POA_GC_2025!$A:$A,0)))</f>
        <v/>
      </c>
      <c r="AH403" s="213" t="str">
        <f>IF($C403="","",INDEX(POA_GC_2025!$Q:$Q,MATCH($C403,POA_GC_2025!$A:$A,0)))</f>
        <v/>
      </c>
      <c r="AI403" s="216"/>
      <c r="AJ403" s="213" t="str">
        <f>IF($C403="","",INDEX(POA_GC_2025!$B:$B,MATCH($C403,POA_GC_2025!$A:$A,0)))</f>
        <v/>
      </c>
      <c r="AK403" s="263"/>
      <c r="AL403" s="263"/>
      <c r="AM403" s="233">
        <f t="shared" si="27"/>
        <v>0</v>
      </c>
      <c r="AN403" s="263"/>
      <c r="AO403" s="263"/>
    </row>
    <row r="404" spans="1:41" s="39" customFormat="1" ht="12.95" customHeight="1">
      <c r="A404" s="206">
        <v>409</v>
      </c>
      <c r="B404" s="206"/>
      <c r="C404" s="263"/>
      <c r="D404" s="263"/>
      <c r="E404" s="263"/>
      <c r="F404" s="263"/>
      <c r="G404" s="263"/>
      <c r="H404" s="263"/>
      <c r="I404" s="263"/>
      <c r="J404" s="213" t="str">
        <f>IF($C404="","",INDEX(POA_GC_2025!$O:$O,MATCH($C404,POA_GC_2025!$A:$A,0)))</f>
        <v/>
      </c>
      <c r="K404" s="214" t="str">
        <f>IF($C404="","",INDEX(POA_GC_2025!$V:$V,MATCH($C404,POA_GC_2025!A:A,0)))</f>
        <v/>
      </c>
      <c r="L404" s="214" t="str">
        <f>IF($C404="","",INDEX(POA_GC_2025!W:W,MATCH($C404,POA_GC_2025!$A:$A,0)))</f>
        <v/>
      </c>
      <c r="M404" s="215" t="str">
        <f>IF($C404="","",INDEX(POA_GC_2025!C:C,MATCH($C404,POA_GC_2025!$A:$A,0)))</f>
        <v/>
      </c>
      <c r="N404" s="215" t="str">
        <f>IF($C404="","",INDEX(POA_GC_2025!$D:$D,MATCH($C404,POA_GC_2025!$A:$A,0)))</f>
        <v/>
      </c>
      <c r="O404" s="215" t="str">
        <f>IF($C404="","",INDEX(POA_GC_2025!$E:$E,MATCH($C404,POA_GC_2025!$A:$A,0)))</f>
        <v/>
      </c>
      <c r="P404" s="215" t="str">
        <f>IF($C404="","",INDEX(POA_GC_2025!$F:$F,MATCH($C404,POA_GC_2025!$A:$A,0)))</f>
        <v/>
      </c>
      <c r="Q404" s="215" t="str">
        <f>IF($C404="","",INDEX(POA_GC_2025!$G:$G,MATCH($C404,POA_GC_2025!$A:$A,0)))</f>
        <v/>
      </c>
      <c r="R404" s="215" t="str">
        <f t="shared" si="28"/>
        <v/>
      </c>
      <c r="S404" s="215" t="str">
        <f>IF($C404="","",INDEX(POA_GC_2025!$H:$H,MATCH($C404,POA_GC_2025!$A:$A,0)))</f>
        <v/>
      </c>
      <c r="T404" s="215" t="str">
        <f>IF($C404="","",INDEX(POA_GC_2025!$I:$I,MATCH($C404,POA_GC_2025!$A:$A,0)))</f>
        <v/>
      </c>
      <c r="U404" s="215" t="str">
        <f>IF($C404="","",INDEX(POA_GC_2025!$J:$J,MATCH($C404,POA_GC_2025!$A:$A,0)))</f>
        <v/>
      </c>
      <c r="V404" s="215" t="str">
        <f>IF($C404="","",INDEX(POA_GC_2025!$K:$K,MATCH($C404,POA_GC_2025!$A:$A,0)))</f>
        <v/>
      </c>
      <c r="W404" s="215" t="str">
        <f>IF($C404="","",INDEX(POA_GC_2025!$L:$L,MATCH($C404,POA_GC_2025!$A:$A,0)))</f>
        <v/>
      </c>
      <c r="X404" s="223" t="str">
        <f>IF($C404="","",INDEX(POA_GC_2025!$AA:$AA,MATCH($C404,POA_GC_2025!$A:$A,0)))</f>
        <v/>
      </c>
      <c r="Y404" s="223" t="str">
        <f>IF($C404="","",INDEX(POA_GC_2025!$BD:$BD,MATCH($C404,POA_GC_2025!$A:$A,0)))</f>
        <v/>
      </c>
      <c r="Z404" s="226"/>
      <c r="AA404" s="226"/>
      <c r="AB404" s="227">
        <f t="shared" si="26"/>
        <v>0</v>
      </c>
      <c r="AC404" s="226"/>
      <c r="AD404" s="226"/>
      <c r="AE404" s="226"/>
      <c r="AF404" s="226"/>
      <c r="AG404" s="232" t="str">
        <f>IF($C404="","",INDEX(POA_GC_2025!$FF:$FF,MATCH($C404,POA_GC_2025!$A:$A,0)))</f>
        <v/>
      </c>
      <c r="AH404" s="213" t="str">
        <f>IF($C404="","",INDEX(POA_GC_2025!$Q:$Q,MATCH($C404,POA_GC_2025!$A:$A,0)))</f>
        <v/>
      </c>
      <c r="AI404" s="216"/>
      <c r="AJ404" s="213" t="str">
        <f>IF($C404="","",INDEX(POA_GC_2025!$B:$B,MATCH($C404,POA_GC_2025!$A:$A,0)))</f>
        <v/>
      </c>
      <c r="AK404" s="263"/>
      <c r="AL404" s="263"/>
      <c r="AM404" s="233">
        <f t="shared" si="27"/>
        <v>0</v>
      </c>
      <c r="AN404" s="263"/>
      <c r="AO404" s="263"/>
    </row>
    <row r="405" spans="1:41">
      <c r="D405" s="39"/>
      <c r="AI405" s="267"/>
    </row>
    <row r="407" spans="1:41">
      <c r="Z407" s="236"/>
    </row>
    <row r="408" spans="1:41">
      <c r="Z408" s="266"/>
      <c r="AK408" s="236"/>
      <c r="AL408" s="268"/>
    </row>
    <row r="409" spans="1:41">
      <c r="Z409" s="266"/>
      <c r="AK409" s="236"/>
      <c r="AL409" s="269"/>
    </row>
    <row r="410" spans="1:41">
      <c r="AK410" s="236"/>
      <c r="AL410" s="269"/>
    </row>
    <row r="411" spans="1:41">
      <c r="AK411" s="236"/>
      <c r="AL411" s="269"/>
    </row>
    <row r="412" spans="1:41">
      <c r="AK412" s="236"/>
      <c r="AL412" s="269"/>
    </row>
    <row r="413" spans="1:41">
      <c r="AK413" s="236"/>
      <c r="AL413" s="270"/>
    </row>
  </sheetData>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IQ212"/>
  <sheetViews>
    <sheetView zoomScale="83" zoomScaleNormal="83" workbookViewId="0"/>
  </sheetViews>
  <sheetFormatPr baseColWidth="10" defaultColWidth="12.5703125" defaultRowHeight="22.5" customHeight="1"/>
  <cols>
    <col min="1" max="1" width="11.28515625" style="85" customWidth="1"/>
    <col min="2" max="2" width="17.7109375" style="85" customWidth="1"/>
    <col min="3" max="3" width="7.42578125" style="85" customWidth="1"/>
    <col min="4" max="4" width="10.42578125" style="85" customWidth="1"/>
    <col min="5" max="5" width="32.42578125" style="85" customWidth="1"/>
    <col min="6" max="6" width="6.28515625" style="85" customWidth="1"/>
    <col min="7" max="7" width="4.85546875" style="85" customWidth="1"/>
    <col min="8" max="8" width="12" style="85" customWidth="1"/>
    <col min="9" max="9" width="10.5703125" style="86" customWidth="1"/>
    <col min="10" max="10" width="12.5703125" style="86" customWidth="1"/>
    <col min="11" max="11" width="10.5703125" style="85" customWidth="1"/>
    <col min="12" max="12" width="14" style="85" customWidth="1"/>
    <col min="13" max="13" width="13.5703125" style="85" customWidth="1"/>
    <col min="14" max="14" width="11.85546875" style="86" customWidth="1"/>
    <col min="15" max="15" width="13.5703125" style="87" customWidth="1"/>
    <col min="16" max="16" width="16.5703125" style="87" customWidth="1"/>
    <col min="17" max="17" width="12.5703125" style="88" customWidth="1"/>
    <col min="18" max="18" width="17.7109375" style="85" customWidth="1"/>
    <col min="19" max="19" width="15.28515625" style="85" customWidth="1"/>
    <col min="20" max="20" width="10.140625" style="89" customWidth="1"/>
    <col min="21" max="21" width="12.28515625" style="90" customWidth="1"/>
    <col min="22" max="22" width="7.140625" style="85" customWidth="1"/>
    <col min="23" max="23" width="8.85546875" style="85" customWidth="1"/>
    <col min="24" max="24" width="8" style="85" customWidth="1"/>
    <col min="25" max="25" width="15.28515625" style="85" customWidth="1"/>
    <col min="26" max="26" width="15.140625" style="85" customWidth="1"/>
    <col min="27" max="27" width="12.7109375" style="85" customWidth="1"/>
    <col min="28" max="28" width="22.42578125" style="84" customWidth="1"/>
    <col min="29" max="29" width="15.7109375" style="85" customWidth="1"/>
    <col min="30" max="30" width="18.85546875" style="85" customWidth="1"/>
    <col min="31" max="31" width="16.28515625" style="85" customWidth="1"/>
    <col min="32" max="32" width="20.140625" style="85" customWidth="1"/>
    <col min="33" max="33" width="18.5703125" style="85" customWidth="1"/>
    <col min="34" max="34" width="15.28515625" style="85" customWidth="1"/>
    <col min="35" max="35" width="16.7109375" style="85" customWidth="1"/>
    <col min="36" max="36" width="12.5703125" style="85" customWidth="1"/>
    <col min="37" max="37" width="14.7109375" style="85" customWidth="1"/>
    <col min="38" max="38" width="14.140625" style="90" customWidth="1"/>
    <col min="39" max="39" width="12.5703125" style="85" customWidth="1"/>
    <col min="40" max="40" width="17.7109375" style="85" customWidth="1"/>
    <col min="41" max="41" width="23.5703125" style="85" customWidth="1"/>
    <col min="42" max="42" width="25.7109375" style="85" customWidth="1"/>
    <col min="43" max="251" width="12.5703125" style="85"/>
    <col min="252" max="16384" width="12.5703125" style="39"/>
  </cols>
  <sheetData>
    <row r="1" spans="1:251" s="81" customFormat="1" ht="22.5" customHeight="1">
      <c r="A1" s="91"/>
      <c r="B1" s="91"/>
      <c r="E1" s="92"/>
      <c r="I1" s="103"/>
      <c r="J1" s="103"/>
      <c r="K1" s="104"/>
      <c r="L1" s="105" t="s">
        <v>2151</v>
      </c>
      <c r="M1" s="106"/>
      <c r="N1" s="103"/>
      <c r="O1" s="107"/>
      <c r="P1" s="108"/>
      <c r="Q1" s="151"/>
      <c r="R1" s="82"/>
      <c r="T1" s="152"/>
      <c r="U1" s="153"/>
      <c r="AL1" s="153"/>
    </row>
    <row r="2" spans="1:251" s="81" customFormat="1" ht="22.5" customHeight="1">
      <c r="A2" s="91"/>
      <c r="B2" s="91"/>
      <c r="E2" s="92"/>
      <c r="I2" s="103"/>
      <c r="J2" s="103"/>
      <c r="K2" s="104"/>
      <c r="L2" s="105"/>
      <c r="M2" s="106"/>
      <c r="N2" s="103"/>
      <c r="O2" s="107"/>
      <c r="P2" s="108"/>
      <c r="Q2" s="151"/>
      <c r="R2" s="82"/>
      <c r="T2" s="152"/>
      <c r="U2" s="153"/>
      <c r="AL2" s="153"/>
    </row>
    <row r="3" spans="1:251" s="81" customFormat="1" ht="22.5" customHeight="1">
      <c r="A3" s="91"/>
      <c r="B3" s="91"/>
      <c r="E3" s="92"/>
      <c r="I3" s="103"/>
      <c r="J3" s="103"/>
      <c r="K3" s="104"/>
      <c r="L3" s="105"/>
      <c r="M3" s="106"/>
      <c r="N3" s="103"/>
      <c r="O3" s="107"/>
      <c r="P3" s="108"/>
      <c r="Q3" s="151"/>
      <c r="R3" s="82"/>
      <c r="T3" s="152"/>
      <c r="U3" s="153"/>
      <c r="AL3" s="153"/>
    </row>
    <row r="4" spans="1:251" s="81" customFormat="1" ht="22.5" customHeight="1">
      <c r="A4" s="93"/>
      <c r="B4" s="93"/>
      <c r="C4" s="94"/>
      <c r="D4" s="94"/>
      <c r="E4" s="95"/>
      <c r="F4" s="94"/>
      <c r="G4" s="94"/>
      <c r="H4" s="94"/>
      <c r="I4" s="95"/>
      <c r="J4" s="95"/>
      <c r="K4" s="109"/>
      <c r="L4" s="110"/>
      <c r="M4" s="111"/>
      <c r="N4" s="95"/>
      <c r="O4" s="112"/>
      <c r="P4" s="113"/>
      <c r="Q4" s="154"/>
      <c r="R4" s="155"/>
      <c r="S4" s="687" t="s">
        <v>2234</v>
      </c>
      <c r="T4" s="688"/>
      <c r="U4" s="687"/>
      <c r="V4" s="687"/>
      <c r="W4" s="687"/>
      <c r="X4" s="687"/>
      <c r="Y4" s="687"/>
      <c r="Z4" s="687"/>
      <c r="AA4" s="687"/>
      <c r="AB4" s="687"/>
      <c r="AC4" s="687"/>
      <c r="AD4" s="687"/>
      <c r="AE4" s="687"/>
      <c r="AF4" s="687"/>
      <c r="AG4" s="687"/>
      <c r="AH4" s="687"/>
      <c r="AI4" s="687"/>
      <c r="AJ4" s="687"/>
      <c r="AK4" s="687"/>
      <c r="AL4" s="687"/>
      <c r="AM4" s="687"/>
      <c r="AN4" s="687"/>
      <c r="AO4" s="687"/>
      <c r="AP4" s="687"/>
    </row>
    <row r="5" spans="1:251" s="82" customFormat="1" ht="66" customHeight="1">
      <c r="A5" s="96" t="s">
        <v>2235</v>
      </c>
      <c r="B5" s="96" t="s">
        <v>2236</v>
      </c>
      <c r="C5" s="96" t="s">
        <v>2237</v>
      </c>
      <c r="D5" s="96" t="s">
        <v>2238</v>
      </c>
      <c r="E5" s="97" t="s">
        <v>2186</v>
      </c>
      <c r="F5" s="98" t="s">
        <v>2193</v>
      </c>
      <c r="G5" s="98" t="s">
        <v>16</v>
      </c>
      <c r="H5" s="99" t="s">
        <v>126</v>
      </c>
      <c r="I5" s="114" t="s">
        <v>180</v>
      </c>
      <c r="J5" s="114" t="s">
        <v>2239</v>
      </c>
      <c r="K5" s="96" t="s">
        <v>2240</v>
      </c>
      <c r="L5" s="115" t="s">
        <v>2241</v>
      </c>
      <c r="M5" s="116" t="s">
        <v>2242</v>
      </c>
      <c r="N5" s="117" t="s">
        <v>2243</v>
      </c>
      <c r="O5" s="118" t="s">
        <v>2244</v>
      </c>
      <c r="P5" s="118" t="s">
        <v>2245</v>
      </c>
      <c r="Q5" s="156" t="s">
        <v>2246</v>
      </c>
      <c r="R5" s="157" t="s">
        <v>2247</v>
      </c>
      <c r="S5" s="158" t="s">
        <v>2248</v>
      </c>
      <c r="T5" s="159" t="s">
        <v>2249</v>
      </c>
      <c r="U5" s="160" t="s">
        <v>2250</v>
      </c>
      <c r="V5" s="161" t="s">
        <v>2251</v>
      </c>
      <c r="W5" s="161" t="s">
        <v>2252</v>
      </c>
      <c r="X5" s="161" t="s">
        <v>2253</v>
      </c>
      <c r="Y5" s="161" t="s">
        <v>2254</v>
      </c>
      <c r="Z5" s="161" t="s">
        <v>2255</v>
      </c>
      <c r="AA5" s="169" t="s">
        <v>2256</v>
      </c>
      <c r="AB5" s="169" t="s">
        <v>2257</v>
      </c>
      <c r="AC5" s="169" t="s">
        <v>2258</v>
      </c>
      <c r="AD5" s="169" t="s">
        <v>2259</v>
      </c>
      <c r="AE5" s="169" t="s">
        <v>2840</v>
      </c>
      <c r="AF5" s="169" t="s">
        <v>2260</v>
      </c>
      <c r="AG5" s="169" t="s">
        <v>2261</v>
      </c>
      <c r="AH5" s="169" t="s">
        <v>2262</v>
      </c>
      <c r="AI5" s="169" t="s">
        <v>2263</v>
      </c>
      <c r="AJ5" s="169" t="s">
        <v>2264</v>
      </c>
      <c r="AK5" s="169" t="s">
        <v>2265</v>
      </c>
      <c r="AL5" s="169" t="s">
        <v>2266</v>
      </c>
      <c r="AM5" s="169" t="s">
        <v>2267</v>
      </c>
      <c r="AN5" s="171" t="s">
        <v>123</v>
      </c>
      <c r="AO5" s="171" t="s">
        <v>2268</v>
      </c>
      <c r="AP5" s="173" t="s">
        <v>2269</v>
      </c>
    </row>
    <row r="6" spans="1:251" s="83" customFormat="1" ht="12" customHeight="1">
      <c r="A6" s="100" t="s">
        <v>2667</v>
      </c>
      <c r="B6" s="101" t="str">
        <f>IF($A6="","",INDEX(POA_GC_2025!$N:$N,MATCH($A6,POA_GC_2025!$A:$A,0)))</f>
        <v>GARANTIA DE LA CALIDAD DE LOS SERVICIOS DE SALUD</v>
      </c>
      <c r="C6" s="101" t="str">
        <f>IF($A6="","",INDEX(POA_GC_2025!$E:$E,MATCH($A6,POA_GC_2025!$A:$A,0)))</f>
        <v>57</v>
      </c>
      <c r="D6" s="101" t="str">
        <f>IF($A6="","",INDEX(POA_GC_2025!$B:$B,MATCH($A6,POA_GC_2025!$A:$A,0)))</f>
        <v>HOSPITAL GENERAL DE CHONE</v>
      </c>
      <c r="E6" s="101" t="str">
        <f>IF($A6="","",INDEX(POA_GC_2025!$C:$C,MATCH($A6,POA_GC_2025!$A:$A,0)))</f>
        <v>CONTRATACION SERVICIO DE MANTENIMIENTO DE MAQUINARIAS Y EQUIPOS (BIOMEDICOS)</v>
      </c>
      <c r="F6" s="101">
        <f>IF($A6="","",INDEX(POA_GC_2025!$H:$H,MATCH($A6,POA_GC_2025!$A:$A,0)))</f>
        <v>530404</v>
      </c>
      <c r="G6" s="101" t="str">
        <f>IF($A6="","",INDEX(POA_GC_2025!$J:$J,MATCH($A6,POA_GC_2025!$A:$A,0)))</f>
        <v>001</v>
      </c>
      <c r="H6" s="102">
        <f>IF($A6="","",INDEX(POA_GC_2025!$BD:$BD,MATCH($A6,POA_GC_2025!$A:$A,0)))</f>
        <v>5000</v>
      </c>
      <c r="I6" s="102">
        <f>IF($A6="","",INDEX(POA_GC_2025!$DF:$DF,MATCH($A6,POA_GC_2025!$A:$A,0)))</f>
        <v>0</v>
      </c>
      <c r="J6" s="102">
        <f>IF(OR(H6="",I6=""),"",H6-I6)</f>
        <v>5000</v>
      </c>
      <c r="K6" s="124">
        <v>46111</v>
      </c>
      <c r="L6" s="128">
        <v>35</v>
      </c>
      <c r="M6" s="126">
        <v>0</v>
      </c>
      <c r="N6" s="121" t="str">
        <f>IF(A6="","",INDEX(POA_GC_2025!CD:CD,MATCH(A6,POA_GC_2025!A:A,0)))</f>
        <v>SI</v>
      </c>
      <c r="O6" s="126">
        <v>5000</v>
      </c>
      <c r="P6" s="126">
        <v>5000</v>
      </c>
      <c r="Q6" s="162" t="s">
        <v>26</v>
      </c>
      <c r="R6" s="163"/>
      <c r="S6" s="264">
        <v>46106</v>
      </c>
      <c r="T6" s="164">
        <f ca="1">TODAY()</f>
        <v>46174</v>
      </c>
      <c r="U6" s="165">
        <f ca="1">IFERROR(DAYS360(K6,T6,FALSE),"0")</f>
        <v>61</v>
      </c>
      <c r="V6" s="120"/>
      <c r="W6" s="101" t="str">
        <f>IF(C6="","",C6)</f>
        <v>57</v>
      </c>
      <c r="X6" s="101" t="str">
        <f>IF($A6="","",INDEX(POA_GC_2025!$G:$G,MATCH($A6,POA_GC_2025!$A:$A,0)))</f>
        <v>001</v>
      </c>
      <c r="Y6" s="102">
        <f t="shared" ref="Y6" si="0">+O6</f>
        <v>5000</v>
      </c>
      <c r="Z6" s="102">
        <f t="shared" ref="Z6" si="1">+O6-P6</f>
        <v>0</v>
      </c>
      <c r="AA6" s="170" t="s">
        <v>2561</v>
      </c>
      <c r="AB6" s="125" t="s">
        <v>2666</v>
      </c>
      <c r="AC6" s="666">
        <v>5000</v>
      </c>
      <c r="AD6" s="666">
        <v>5000</v>
      </c>
      <c r="AE6" s="120" t="s">
        <v>2576</v>
      </c>
      <c r="AF6" s="120" t="s">
        <v>2780</v>
      </c>
      <c r="AG6" s="264">
        <v>46118</v>
      </c>
      <c r="AH6" s="264">
        <v>46121</v>
      </c>
      <c r="AI6" s="120"/>
      <c r="AJ6" s="120">
        <v>7</v>
      </c>
      <c r="AK6" s="264">
        <v>46142</v>
      </c>
      <c r="AL6" s="264">
        <v>46142</v>
      </c>
      <c r="AM6" s="264">
        <v>46142</v>
      </c>
      <c r="AN6" s="120"/>
      <c r="AO6" s="120"/>
      <c r="AP6" s="120"/>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c r="HI6" s="85"/>
      <c r="HJ6" s="85"/>
      <c r="HK6" s="85"/>
      <c r="HL6" s="85"/>
      <c r="HM6" s="85"/>
      <c r="HN6" s="85"/>
      <c r="HO6" s="85"/>
      <c r="HP6" s="85"/>
      <c r="HQ6" s="85"/>
      <c r="HR6" s="85"/>
      <c r="HS6" s="85"/>
      <c r="HT6" s="85"/>
      <c r="HU6" s="85"/>
      <c r="HV6" s="85"/>
      <c r="HW6" s="85"/>
      <c r="HX6" s="85"/>
      <c r="HY6" s="85"/>
      <c r="HZ6" s="85"/>
      <c r="IA6" s="85"/>
      <c r="IB6" s="85"/>
      <c r="IC6" s="85"/>
      <c r="ID6" s="85"/>
      <c r="IE6" s="85"/>
      <c r="IF6" s="85"/>
      <c r="IG6" s="85"/>
      <c r="IH6" s="85"/>
      <c r="II6" s="85"/>
      <c r="IJ6" s="85"/>
      <c r="IK6" s="85"/>
      <c r="IL6" s="85"/>
      <c r="IM6" s="85"/>
      <c r="IN6" s="85"/>
      <c r="IO6" s="85"/>
      <c r="IP6" s="85"/>
      <c r="IQ6" s="85"/>
    </row>
    <row r="7" spans="1:251" s="83" customFormat="1" ht="12" customHeight="1">
      <c r="A7" s="100" t="s">
        <v>2668</v>
      </c>
      <c r="B7" s="101" t="str">
        <f>IF($A7="","",INDEX(POA_GC_2025!$N:$N,MATCH($A7,POA_GC_2025!$A:$A,0)))</f>
        <v>GARANTIA DE LA CALIDAD DE LOS SERVICIOS DE SALUD</v>
      </c>
      <c r="C7" s="101" t="str">
        <f>IF($A7="","",INDEX(POA_GC_2025!$E:$E,MATCH($A7,POA_GC_2025!$A:$A,0)))</f>
        <v>57</v>
      </c>
      <c r="D7" s="101" t="str">
        <f>IF($A7="","",INDEX(POA_GC_2025!$B:$B,MATCH($A7,POA_GC_2025!$A:$A,0)))</f>
        <v>HOSPITAL GENERAL DE CHONE</v>
      </c>
      <c r="E7" s="101" t="str">
        <f>IF($A7="","",INDEX(POA_GC_2025!$C:$C,MATCH($A7,POA_GC_2025!$A:$A,0)))</f>
        <v>ADQUISICION DE REPUESTOS Y ACCESORIOS PLAN DE MANTENIMIENTO PREVENTIVO Y CORRECTIVO DE LOS BIENES MUEBLES, INMUEBLES, EQUIPOS DE ELECTROMEDICINA Y VEHICULOS A CARGO DEL HOSPITAL</v>
      </c>
      <c r="F7" s="101">
        <f>IF($A7="","",INDEX(POA_GC_2025!$H:$H,MATCH($A7,POA_GC_2025!$A:$A,0)))</f>
        <v>530813</v>
      </c>
      <c r="G7" s="101" t="str">
        <f>IF($A7="","",INDEX(POA_GC_2025!$J:$J,MATCH($A7,POA_GC_2025!$A:$A,0)))</f>
        <v>001</v>
      </c>
      <c r="H7" s="102">
        <f>IF($A7="","",INDEX(POA_GC_2025!$BD:$BD,MATCH($A7,POA_GC_2025!$A:$A,0)))</f>
        <v>0</v>
      </c>
      <c r="I7" s="102">
        <f>IF($A7="","",INDEX(POA_GC_2025!$DF:$DF,MATCH($A7,POA_GC_2025!$A:$A,0)))</f>
        <v>0</v>
      </c>
      <c r="J7" s="102">
        <f t="shared" ref="J7:J21" si="2">IF(OR(H7="",I7=""),"",H7-I7)</f>
        <v>0</v>
      </c>
      <c r="K7" s="119"/>
      <c r="L7" s="128"/>
      <c r="M7" s="126"/>
      <c r="N7" s="121" t="str">
        <f>IF(A7="","",INDEX(POA_GC_2025!CD:CD,MATCH(A7,POA_GC_2025!A:A,0)))</f>
        <v>NO</v>
      </c>
      <c r="O7" s="123"/>
      <c r="P7" s="123"/>
      <c r="Q7" s="162"/>
      <c r="R7" s="163"/>
      <c r="S7" s="264"/>
      <c r="T7" s="164">
        <f t="shared" ref="T7:T70" ca="1" si="3">TODAY()</f>
        <v>46174</v>
      </c>
      <c r="U7" s="165">
        <f t="shared" ref="U7:U70" ca="1" si="4">IFERROR(DAYS360(K7,T7,FALSE),"0")</f>
        <v>45511</v>
      </c>
      <c r="V7" s="120"/>
      <c r="W7" s="101" t="str">
        <f t="shared" ref="W7:W70" si="5">IF(C7="","",C7)</f>
        <v>57</v>
      </c>
      <c r="X7" s="101" t="str">
        <f>IF($A7="","",INDEX(POA_GC_2025!$G:$G,MATCH($A7,POA_GC_2025!$A:$A,0)))</f>
        <v>001</v>
      </c>
      <c r="Y7" s="102">
        <f t="shared" ref="Y7:Y70" si="6">+O7</f>
        <v>0</v>
      </c>
      <c r="Z7" s="102">
        <f t="shared" ref="Z7:Z70" si="7">+O7-P7</f>
        <v>0</v>
      </c>
      <c r="AA7" s="170"/>
      <c r="AB7" s="125"/>
      <c r="AC7" s="120"/>
      <c r="AD7" s="666"/>
      <c r="AE7" s="120"/>
      <c r="AF7" s="120"/>
      <c r="AG7" s="120"/>
      <c r="AH7" s="120"/>
      <c r="AI7" s="120"/>
      <c r="AJ7" s="120"/>
      <c r="AK7" s="120"/>
      <c r="AL7" s="172"/>
      <c r="AM7" s="120"/>
      <c r="AN7" s="120"/>
      <c r="AO7" s="120"/>
      <c r="AP7" s="120"/>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c r="CN7" s="85"/>
      <c r="CO7" s="85"/>
      <c r="CP7" s="85"/>
      <c r="CQ7" s="85"/>
      <c r="CR7" s="85"/>
      <c r="CS7" s="85"/>
      <c r="CT7" s="85"/>
      <c r="CU7" s="85"/>
      <c r="CV7" s="85"/>
      <c r="CW7" s="85"/>
      <c r="CX7" s="85"/>
      <c r="CY7" s="85"/>
      <c r="CZ7" s="85"/>
      <c r="DA7" s="85"/>
      <c r="DB7" s="85"/>
      <c r="DC7" s="85"/>
      <c r="DD7" s="85"/>
      <c r="DE7" s="85"/>
      <c r="DF7" s="85"/>
      <c r="DG7" s="85"/>
      <c r="DH7" s="85"/>
      <c r="DI7" s="85"/>
      <c r="DJ7" s="85"/>
      <c r="DK7" s="85"/>
      <c r="DL7" s="85"/>
      <c r="DM7" s="85"/>
      <c r="DN7" s="85"/>
      <c r="DO7" s="85"/>
      <c r="DP7" s="85"/>
      <c r="DQ7" s="85"/>
      <c r="DR7" s="85"/>
      <c r="DS7" s="85"/>
      <c r="DT7" s="85"/>
      <c r="DU7" s="85"/>
      <c r="DV7" s="85"/>
      <c r="DW7" s="85"/>
      <c r="DX7" s="85"/>
      <c r="DY7" s="85"/>
      <c r="DZ7" s="85"/>
      <c r="EA7" s="85"/>
      <c r="EB7" s="85"/>
      <c r="EC7" s="85"/>
      <c r="ED7" s="85"/>
      <c r="EE7" s="85"/>
      <c r="EF7" s="85"/>
      <c r="EG7" s="85"/>
      <c r="EH7" s="85"/>
      <c r="EI7" s="85"/>
      <c r="EJ7" s="85"/>
      <c r="EK7" s="85"/>
      <c r="EL7" s="85"/>
      <c r="EM7" s="85"/>
      <c r="EN7" s="85"/>
      <c r="EO7" s="85"/>
      <c r="EP7" s="85"/>
      <c r="EQ7" s="85"/>
      <c r="ER7" s="85"/>
      <c r="ES7" s="85"/>
      <c r="ET7" s="85"/>
      <c r="EU7" s="85"/>
      <c r="EV7" s="85"/>
      <c r="EW7" s="85"/>
      <c r="EX7" s="85"/>
      <c r="EY7" s="85"/>
      <c r="EZ7" s="85"/>
      <c r="FA7" s="85"/>
      <c r="FB7" s="85"/>
      <c r="FC7" s="85"/>
      <c r="FD7" s="85"/>
      <c r="FE7" s="85"/>
      <c r="FF7" s="85"/>
      <c r="FG7" s="85"/>
      <c r="FH7" s="85"/>
      <c r="FI7" s="85"/>
      <c r="FJ7" s="85"/>
      <c r="FK7" s="85"/>
      <c r="FL7" s="85"/>
      <c r="FM7" s="85"/>
      <c r="FN7" s="85"/>
      <c r="FO7" s="85"/>
      <c r="FP7" s="85"/>
      <c r="FQ7" s="85"/>
      <c r="FR7" s="85"/>
      <c r="FS7" s="85"/>
      <c r="FT7" s="85"/>
      <c r="FU7" s="85"/>
      <c r="FV7" s="85"/>
      <c r="FW7" s="85"/>
      <c r="FX7" s="85"/>
      <c r="FY7" s="85"/>
      <c r="FZ7" s="85"/>
      <c r="GA7" s="85"/>
      <c r="GB7" s="85"/>
      <c r="GC7" s="85"/>
      <c r="GD7" s="85"/>
      <c r="GE7" s="85"/>
      <c r="GF7" s="85"/>
      <c r="GG7" s="85"/>
      <c r="GH7" s="85"/>
      <c r="GI7" s="85"/>
      <c r="GJ7" s="85"/>
      <c r="GK7" s="85"/>
      <c r="GL7" s="85"/>
      <c r="GM7" s="85"/>
      <c r="GN7" s="85"/>
      <c r="GO7" s="85"/>
      <c r="GP7" s="85"/>
      <c r="GQ7" s="85"/>
      <c r="GR7" s="85"/>
      <c r="GS7" s="85"/>
      <c r="GT7" s="85"/>
      <c r="GU7" s="85"/>
      <c r="GV7" s="85"/>
      <c r="GW7" s="85"/>
      <c r="GX7" s="85"/>
      <c r="GY7" s="85"/>
      <c r="GZ7" s="85"/>
      <c r="HA7" s="85"/>
      <c r="HB7" s="85"/>
      <c r="HC7" s="85"/>
      <c r="HD7" s="85"/>
      <c r="HE7" s="85"/>
      <c r="HF7" s="85"/>
      <c r="HG7" s="85"/>
      <c r="HH7" s="85"/>
      <c r="HI7" s="85"/>
      <c r="HJ7" s="85"/>
      <c r="HK7" s="85"/>
      <c r="HL7" s="85"/>
      <c r="HM7" s="85"/>
      <c r="HN7" s="85"/>
      <c r="HO7" s="85"/>
      <c r="HP7" s="85"/>
      <c r="HQ7" s="85"/>
      <c r="HR7" s="85"/>
      <c r="HS7" s="85"/>
      <c r="HT7" s="85"/>
      <c r="HU7" s="85"/>
      <c r="HV7" s="85"/>
      <c r="HW7" s="85"/>
      <c r="HX7" s="85"/>
      <c r="HY7" s="85"/>
      <c r="HZ7" s="85"/>
      <c r="IA7" s="85"/>
      <c r="IB7" s="85"/>
      <c r="IC7" s="85"/>
      <c r="ID7" s="85"/>
      <c r="IE7" s="85"/>
      <c r="IF7" s="85"/>
      <c r="IG7" s="85"/>
      <c r="IH7" s="85"/>
      <c r="II7" s="85"/>
      <c r="IJ7" s="85"/>
      <c r="IK7" s="85"/>
      <c r="IL7" s="85"/>
      <c r="IM7" s="85"/>
      <c r="IN7" s="85"/>
      <c r="IO7" s="85"/>
      <c r="IP7" s="85"/>
      <c r="IQ7" s="85"/>
    </row>
    <row r="8" spans="1:251" s="83" customFormat="1" ht="12" customHeight="1">
      <c r="A8" s="100" t="s">
        <v>2669</v>
      </c>
      <c r="B8" s="101" t="str">
        <f>IF($A8="","",INDEX(POA_GC_2025!$N:$N,MATCH($A8,POA_GC_2025!$A:$A,0)))</f>
        <v>GARANTIA DE LA CALIDAD DE LOS SERVICIOS DE SALUD</v>
      </c>
      <c r="C8" s="101" t="str">
        <f>IF($A8="","",INDEX(POA_GC_2025!$E:$E,MATCH($A8,POA_GC_2025!$A:$A,0)))</f>
        <v>57</v>
      </c>
      <c r="D8" s="101" t="str">
        <f>IF($A8="","",INDEX(POA_GC_2025!$B:$B,MATCH($A8,POA_GC_2025!$A:$A,0)))</f>
        <v>HOSPITAL GENERAL DE CHONE</v>
      </c>
      <c r="E8" s="101" t="str">
        <f>IF($A8="","",INDEX(POA_GC_2025!$C:$C,MATCH($A8,POA_GC_2025!$A:$A,0)))</f>
        <v>CONTRATACION DEL SERVICIO DE MANTENIMIENTO DE MAQUINARIAS Y EQUIPOS</v>
      </c>
      <c r="F8" s="101">
        <f>IF($A8="","",INDEX(POA_GC_2025!$H:$H,MATCH($A8,POA_GC_2025!$A:$A,0)))</f>
        <v>530404</v>
      </c>
      <c r="G8" s="101" t="str">
        <f>IF($A8="","",INDEX(POA_GC_2025!$J:$J,MATCH($A8,POA_GC_2025!$A:$A,0)))</f>
        <v>001</v>
      </c>
      <c r="H8" s="102">
        <f>IF($A8="","",INDEX(POA_GC_2025!$BD:$BD,MATCH($A8,POA_GC_2025!$A:$A,0)))</f>
        <v>2160</v>
      </c>
      <c r="I8" s="102">
        <f>IF($A8="","",INDEX(POA_GC_2025!$DF:$DF,MATCH($A8,POA_GC_2025!$A:$A,0)))</f>
        <v>0</v>
      </c>
      <c r="J8" s="102">
        <f t="shared" si="2"/>
        <v>2160</v>
      </c>
      <c r="K8" s="124">
        <v>46156</v>
      </c>
      <c r="L8" s="128">
        <v>58</v>
      </c>
      <c r="M8" s="126">
        <v>0</v>
      </c>
      <c r="N8" s="121" t="str">
        <f>IF(A8="","",INDEX(POA_GC_2025!CD:CD,MATCH(A8,POA_GC_2025!A:A,0)))</f>
        <v>SI</v>
      </c>
      <c r="O8" s="126">
        <v>2160</v>
      </c>
      <c r="P8" s="126">
        <v>2160</v>
      </c>
      <c r="Q8" s="162" t="s">
        <v>26</v>
      </c>
      <c r="R8" s="163"/>
      <c r="S8" s="264"/>
      <c r="T8" s="164">
        <f t="shared" ca="1" si="3"/>
        <v>46174</v>
      </c>
      <c r="U8" s="165">
        <f t="shared" ca="1" si="4"/>
        <v>17</v>
      </c>
      <c r="V8" s="120"/>
      <c r="W8" s="101" t="str">
        <f t="shared" si="5"/>
        <v>57</v>
      </c>
      <c r="X8" s="101" t="str">
        <f>IF($A8="","",INDEX(POA_GC_2025!$G:$G,MATCH($A8,POA_GC_2025!$A:$A,0)))</f>
        <v>002</v>
      </c>
      <c r="Y8" s="102">
        <f t="shared" si="6"/>
        <v>2160</v>
      </c>
      <c r="Z8" s="102">
        <f t="shared" si="7"/>
        <v>0</v>
      </c>
      <c r="AA8" s="170" t="s">
        <v>2561</v>
      </c>
      <c r="AB8" s="125" t="s">
        <v>2853</v>
      </c>
      <c r="AC8" s="666">
        <v>2160</v>
      </c>
      <c r="AD8" s="666">
        <v>2160</v>
      </c>
      <c r="AE8" s="120" t="s">
        <v>2576</v>
      </c>
      <c r="AF8" s="120" t="s">
        <v>2896</v>
      </c>
      <c r="AG8" s="264">
        <v>46161</v>
      </c>
      <c r="AH8" s="264">
        <v>46162</v>
      </c>
      <c r="AI8" s="120"/>
      <c r="AJ8" s="120">
        <v>3</v>
      </c>
      <c r="AK8" s="264">
        <v>46165</v>
      </c>
      <c r="AL8" s="667">
        <v>46173</v>
      </c>
      <c r="AM8" s="264">
        <v>46173</v>
      </c>
      <c r="AN8" s="120"/>
      <c r="AO8" s="120"/>
      <c r="AP8" s="120"/>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c r="HI8" s="85"/>
      <c r="HJ8" s="85"/>
      <c r="HK8" s="85"/>
      <c r="HL8" s="85"/>
      <c r="HM8" s="85"/>
      <c r="HN8" s="85"/>
      <c r="HO8" s="85"/>
      <c r="HP8" s="85"/>
      <c r="HQ8" s="85"/>
      <c r="HR8" s="85"/>
      <c r="HS8" s="85"/>
      <c r="HT8" s="85"/>
      <c r="HU8" s="85"/>
      <c r="HV8" s="85"/>
      <c r="HW8" s="85"/>
      <c r="HX8" s="85"/>
      <c r="HY8" s="85"/>
      <c r="HZ8" s="85"/>
      <c r="IA8" s="85"/>
      <c r="IB8" s="85"/>
      <c r="IC8" s="85"/>
      <c r="ID8" s="85"/>
      <c r="IE8" s="85"/>
      <c r="IF8" s="85"/>
      <c r="IG8" s="85"/>
      <c r="IH8" s="85"/>
      <c r="II8" s="85"/>
      <c r="IJ8" s="85"/>
      <c r="IK8" s="85"/>
      <c r="IL8" s="85"/>
      <c r="IM8" s="85"/>
      <c r="IN8" s="85"/>
      <c r="IO8" s="85"/>
      <c r="IP8" s="85"/>
      <c r="IQ8" s="85"/>
    </row>
    <row r="9" spans="1:251" s="83" customFormat="1" ht="12" customHeight="1">
      <c r="A9" s="100" t="s">
        <v>2670</v>
      </c>
      <c r="B9" s="101" t="str">
        <f>IF($A9="","",INDEX(POA_GC_2025!$N:$N,MATCH($A9,POA_GC_2025!$A:$A,0)))</f>
        <v>GARANTIA DE LA CALIDAD DE LOS SERVICIOS DE SALUD</v>
      </c>
      <c r="C9" s="101" t="str">
        <f>IF($A9="","",INDEX(POA_GC_2025!$E:$E,MATCH($A9,POA_GC_2025!$A:$A,0)))</f>
        <v>57</v>
      </c>
      <c r="D9" s="101" t="str">
        <f>IF($A9="","",INDEX(POA_GC_2025!$B:$B,MATCH($A9,POA_GC_2025!$A:$A,0)))</f>
        <v>HOSPITAL GENERAL DE CHONE</v>
      </c>
      <c r="E9" s="101" t="str">
        <f>IF($A9="","",INDEX(POA_GC_2025!$C:$C,MATCH($A9,POA_GC_2025!$A:$A,0)))</f>
        <v>ADQUISICION DE MATERIALES DE  CONSTRUCCION, ELECTRICOS, PLOMERIA, CARPINTERIA Y SEÑALIZACION VIAL</v>
      </c>
      <c r="F9" s="101">
        <f>IF($A9="","",INDEX(POA_GC_2025!$H:$H,MATCH($A9,POA_GC_2025!$A:$A,0)))</f>
        <v>530813</v>
      </c>
      <c r="G9" s="101" t="str">
        <f>IF($A9="","",INDEX(POA_GC_2025!$J:$J,MATCH($A9,POA_GC_2025!$A:$A,0)))</f>
        <v>001</v>
      </c>
      <c r="H9" s="102">
        <f>IF($A9="","",INDEX(POA_GC_2025!$BD:$BD,MATCH($A9,POA_GC_2025!$A:$A,0)))</f>
        <v>0</v>
      </c>
      <c r="I9" s="102">
        <f>IF($A9="","",INDEX(POA_GC_2025!$DF:$DF,MATCH($A9,POA_GC_2025!$A:$A,0)))</f>
        <v>0</v>
      </c>
      <c r="J9" s="102">
        <f t="shared" si="2"/>
        <v>0</v>
      </c>
      <c r="K9" s="124"/>
      <c r="L9" s="128"/>
      <c r="M9" s="126"/>
      <c r="N9" s="121" t="str">
        <f>IF(A9="","",INDEX(POA_GC_2025!CD:CD,MATCH(A9,POA_GC_2025!A:A,0)))</f>
        <v>NO</v>
      </c>
      <c r="O9" s="127"/>
      <c r="P9" s="127"/>
      <c r="Q9" s="162"/>
      <c r="R9" s="120"/>
      <c r="S9" s="264"/>
      <c r="T9" s="164">
        <f t="shared" ca="1" si="3"/>
        <v>46174</v>
      </c>
      <c r="U9" s="165">
        <f t="shared" ca="1" si="4"/>
        <v>45511</v>
      </c>
      <c r="V9" s="120"/>
      <c r="W9" s="101" t="str">
        <f t="shared" si="5"/>
        <v>57</v>
      </c>
      <c r="X9" s="101" t="str">
        <f>IF($A9="","",INDEX(POA_GC_2025!$G:$G,MATCH($A9,POA_GC_2025!$A:$A,0)))</f>
        <v>002</v>
      </c>
      <c r="Y9" s="102">
        <f t="shared" si="6"/>
        <v>0</v>
      </c>
      <c r="Z9" s="102">
        <f t="shared" si="7"/>
        <v>0</v>
      </c>
      <c r="AA9" s="170"/>
      <c r="AB9" s="125"/>
      <c r="AC9" s="120"/>
      <c r="AD9" s="666"/>
      <c r="AE9" s="120"/>
      <c r="AF9" s="120"/>
      <c r="AG9" s="120"/>
      <c r="AH9" s="120"/>
      <c r="AI9" s="120"/>
      <c r="AJ9" s="120"/>
      <c r="AK9" s="120"/>
      <c r="AL9" s="172"/>
      <c r="AM9" s="120"/>
      <c r="AN9" s="120"/>
      <c r="AO9" s="120"/>
      <c r="AP9" s="120"/>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row>
    <row r="10" spans="1:251" s="83" customFormat="1" ht="12" customHeight="1">
      <c r="A10" s="100" t="s">
        <v>2671</v>
      </c>
      <c r="B10" s="101" t="str">
        <f>IF($A10="","",INDEX(POA_GC_2025!$N:$N,MATCH($A10,POA_GC_2025!$A:$A,0)))</f>
        <v>PROVISION Y PRESTACION DE SERVICIOS DE SALUD</v>
      </c>
      <c r="C10" s="101" t="str">
        <f>IF($A10="","",INDEX(POA_GC_2025!$E:$E,MATCH($A10,POA_GC_2025!$A:$A,0)))</f>
        <v>90</v>
      </c>
      <c r="D10" s="101" t="str">
        <f>IF($A10="","",INDEX(POA_GC_2025!$B:$B,MATCH($A10,POA_GC_2025!$A:$A,0)))</f>
        <v>HOSPITAL GENERAL DE CHONE</v>
      </c>
      <c r="E10" s="101" t="str">
        <f>IF($A10="","",INDEX(POA_GC_2025!$C:$C,MATCH($A10,POA_GC_2025!$A:$A,0)))</f>
        <v>PAGO DE DECIMO TERCER SUELDO</v>
      </c>
      <c r="F10" s="101">
        <f>IF($A10="","",INDEX(POA_GC_2025!$H:$H,MATCH($A10,POA_GC_2025!$A:$A,0)))</f>
        <v>510203</v>
      </c>
      <c r="G10" s="101" t="str">
        <f>IF($A10="","",INDEX(POA_GC_2025!$J:$J,MATCH($A10,POA_GC_2025!$A:$A,0)))</f>
        <v>001</v>
      </c>
      <c r="H10" s="102">
        <f>IF($A10="","",INDEX(POA_GC_2025!$BD:$BD,MATCH($A10,POA_GC_2025!$A:$A,0)))</f>
        <v>0</v>
      </c>
      <c r="I10" s="102">
        <f>IF($A10="","",INDEX(POA_GC_2025!$DF:$DF,MATCH($A10,POA_GC_2025!$A:$A,0)))</f>
        <v>0</v>
      </c>
      <c r="J10" s="102">
        <f t="shared" si="2"/>
        <v>0</v>
      </c>
      <c r="K10" s="124"/>
      <c r="L10" s="128"/>
      <c r="M10" s="126"/>
      <c r="N10" s="121" t="str">
        <f>IF(A10="","",INDEX(POA_GC_2025!CD:CD,MATCH(A10,POA_GC_2025!A:A,0)))</f>
        <v>NO</v>
      </c>
      <c r="O10" s="129"/>
      <c r="P10" s="129"/>
      <c r="Q10" s="162"/>
      <c r="R10" s="163"/>
      <c r="S10" s="264">
        <v>46027</v>
      </c>
      <c r="T10" s="164">
        <f t="shared" ca="1" si="3"/>
        <v>46174</v>
      </c>
      <c r="U10" s="165">
        <f t="shared" ca="1" si="4"/>
        <v>45511</v>
      </c>
      <c r="V10" s="120"/>
      <c r="W10" s="101" t="str">
        <f t="shared" si="5"/>
        <v>90</v>
      </c>
      <c r="X10" s="101" t="str">
        <f>IF($A10="","",INDEX(POA_GC_2025!$G:$G,MATCH($A10,POA_GC_2025!$A:$A,0)))</f>
        <v>001</v>
      </c>
      <c r="Y10" s="102">
        <f t="shared" si="6"/>
        <v>0</v>
      </c>
      <c r="Z10" s="102">
        <f t="shared" si="7"/>
        <v>0</v>
      </c>
      <c r="AA10" s="170"/>
      <c r="AB10" s="125"/>
      <c r="AC10" s="120"/>
      <c r="AD10" s="666"/>
      <c r="AE10" s="120"/>
      <c r="AF10" s="120"/>
      <c r="AG10" s="120"/>
      <c r="AH10" s="120"/>
      <c r="AI10" s="120"/>
      <c r="AJ10" s="120"/>
      <c r="AK10" s="120"/>
      <c r="AL10" s="172"/>
      <c r="AM10" s="120"/>
      <c r="AN10" s="120"/>
      <c r="AO10" s="120"/>
      <c r="AP10" s="120"/>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c r="HI10" s="85"/>
      <c r="HJ10" s="85"/>
      <c r="HK10" s="85"/>
      <c r="HL10" s="85"/>
      <c r="HM10" s="85"/>
      <c r="HN10" s="85"/>
      <c r="HO10" s="85"/>
      <c r="HP10" s="85"/>
      <c r="HQ10" s="85"/>
      <c r="HR10" s="85"/>
      <c r="HS10" s="85"/>
      <c r="HT10" s="85"/>
      <c r="HU10" s="85"/>
      <c r="HV10" s="85"/>
      <c r="HW10" s="85"/>
      <c r="HX10" s="85"/>
      <c r="HY10" s="85"/>
      <c r="HZ10" s="85"/>
      <c r="IA10" s="85"/>
      <c r="IB10" s="85"/>
      <c r="IC10" s="85"/>
      <c r="ID10" s="85"/>
      <c r="IE10" s="85"/>
      <c r="IF10" s="85"/>
      <c r="IG10" s="85"/>
      <c r="IH10" s="85"/>
      <c r="II10" s="85"/>
      <c r="IJ10" s="85"/>
      <c r="IK10" s="85"/>
      <c r="IL10" s="85"/>
      <c r="IM10" s="85"/>
      <c r="IN10" s="85"/>
      <c r="IO10" s="85"/>
      <c r="IP10" s="85"/>
      <c r="IQ10" s="85"/>
    </row>
    <row r="11" spans="1:251" s="83" customFormat="1" ht="12" customHeight="1">
      <c r="A11" s="100" t="s">
        <v>2672</v>
      </c>
      <c r="B11" s="101" t="str">
        <f>IF($A11="","",INDEX(POA_GC_2025!$N:$N,MATCH($A11,POA_GC_2025!$A:$A,0)))</f>
        <v>PROVISION Y PRESTACION DE SERVICIOS DE SALUD</v>
      </c>
      <c r="C11" s="101" t="str">
        <f>IF($A11="","",INDEX(POA_GC_2025!$E:$E,MATCH($A11,POA_GC_2025!$A:$A,0)))</f>
        <v>90</v>
      </c>
      <c r="D11" s="101" t="str">
        <f>IF($A11="","",INDEX(POA_GC_2025!$B:$B,MATCH($A11,POA_GC_2025!$A:$A,0)))</f>
        <v>HOSPITAL GENERAL DE CHONE</v>
      </c>
      <c r="E11" s="101" t="str">
        <f>IF($A11="","",INDEX(POA_GC_2025!$C:$C,MATCH($A11,POA_GC_2025!$A:$A,0)))</f>
        <v xml:space="preserve"> PAGO DE DECIMO CUARTO SUELDO</v>
      </c>
      <c r="F11" s="101">
        <f>IF($A11="","",INDEX(POA_GC_2025!$H:$H,MATCH($A11,POA_GC_2025!$A:$A,0)))</f>
        <v>510204</v>
      </c>
      <c r="G11" s="101" t="str">
        <f>IF($A11="","",INDEX(POA_GC_2025!$J:$J,MATCH($A11,POA_GC_2025!$A:$A,0)))</f>
        <v>001</v>
      </c>
      <c r="H11" s="102">
        <f>IF($A11="","",INDEX(POA_GC_2025!$BD:$BD,MATCH($A11,POA_GC_2025!$A:$A,0)))</f>
        <v>0</v>
      </c>
      <c r="I11" s="102">
        <f>IF($A11="","",INDEX(POA_GC_2025!$DF:$DF,MATCH($A11,POA_GC_2025!$A:$A,0)))</f>
        <v>0</v>
      </c>
      <c r="J11" s="102">
        <f t="shared" si="2"/>
        <v>0</v>
      </c>
      <c r="K11" s="130"/>
      <c r="L11" s="128"/>
      <c r="M11" s="126"/>
      <c r="N11" s="121" t="str">
        <f>IF(A11="","",INDEX(POA_GC_2025!CD:CD,MATCH(A11,POA_GC_2025!A:A,0)))</f>
        <v>NO</v>
      </c>
      <c r="O11" s="132"/>
      <c r="P11" s="132"/>
      <c r="Q11" s="162"/>
      <c r="R11" s="167"/>
      <c r="S11" s="264">
        <v>46027</v>
      </c>
      <c r="T11" s="164">
        <f t="shared" ca="1" si="3"/>
        <v>46174</v>
      </c>
      <c r="U11" s="165">
        <f t="shared" ca="1" si="4"/>
        <v>45511</v>
      </c>
      <c r="V11" s="120"/>
      <c r="W11" s="101" t="str">
        <f t="shared" si="5"/>
        <v>90</v>
      </c>
      <c r="X11" s="101" t="str">
        <f>IF($A11="","",INDEX(POA_GC_2025!$G:$G,MATCH($A11,POA_GC_2025!$A:$A,0)))</f>
        <v>001</v>
      </c>
      <c r="Y11" s="102">
        <f t="shared" si="6"/>
        <v>0</v>
      </c>
      <c r="Z11" s="102">
        <f t="shared" si="7"/>
        <v>0</v>
      </c>
      <c r="AA11" s="170"/>
      <c r="AB11" s="125"/>
      <c r="AC11" s="120"/>
      <c r="AD11" s="666"/>
      <c r="AE11" s="120"/>
      <c r="AF11" s="120"/>
      <c r="AG11" s="120"/>
      <c r="AH11" s="120"/>
      <c r="AI11" s="120"/>
      <c r="AJ11" s="120"/>
      <c r="AK11" s="120"/>
      <c r="AL11" s="172"/>
      <c r="AM11" s="120"/>
      <c r="AN11" s="120"/>
      <c r="AO11" s="120"/>
      <c r="AP11" s="120"/>
    </row>
    <row r="12" spans="1:251" s="83" customFormat="1" ht="12" customHeight="1">
      <c r="A12" s="100" t="s">
        <v>2673</v>
      </c>
      <c r="B12" s="101" t="str">
        <f>IF($A12="","",INDEX(POA_GC_2025!$N:$N,MATCH($A12,POA_GC_2025!$A:$A,0)))</f>
        <v>PROVISION Y PRESTACION DE SERVICIOS DE SALUD</v>
      </c>
      <c r="C12" s="101" t="str">
        <f>IF($A12="","",INDEX(POA_GC_2025!$E:$E,MATCH($A12,POA_GC_2025!$A:$A,0)))</f>
        <v>90</v>
      </c>
      <c r="D12" s="101" t="str">
        <f>IF($A12="","",INDEX(POA_GC_2025!$B:$B,MATCH($A12,POA_GC_2025!$A:$A,0)))</f>
        <v>HOSPITAL GENERAL DE CHONE</v>
      </c>
      <c r="E12" s="101" t="str">
        <f>IF($A12="","",INDEX(POA_GC_2025!$C:$C,MATCH($A12,POA_GC_2025!$A:$A,0)))</f>
        <v>PAGO DECONTRATOS OCASIONALES PARA EL CUMPLIMIENTO DEL SERVICIO RURAL</v>
      </c>
      <c r="F12" s="101">
        <f>IF($A12="","",INDEX(POA_GC_2025!$H:$H,MATCH($A12,POA_GC_2025!$A:$A,0)))</f>
        <v>510515</v>
      </c>
      <c r="G12" s="101" t="str">
        <f>IF($A12="","",INDEX(POA_GC_2025!$J:$J,MATCH($A12,POA_GC_2025!$A:$A,0)))</f>
        <v>001</v>
      </c>
      <c r="H12" s="102">
        <f>IF($A12="","",INDEX(POA_GC_2025!$BD:$BD,MATCH($A12,POA_GC_2025!$A:$A,0)))</f>
        <v>0</v>
      </c>
      <c r="I12" s="102">
        <f>IF($A12="","",INDEX(POA_GC_2025!$DF:$DF,MATCH($A12,POA_GC_2025!$A:$A,0)))</f>
        <v>0</v>
      </c>
      <c r="J12" s="102">
        <f t="shared" si="2"/>
        <v>0</v>
      </c>
      <c r="K12" s="130"/>
      <c r="L12" s="128"/>
      <c r="M12" s="126"/>
      <c r="N12" s="121" t="str">
        <f>IF(A12="","",INDEX(POA_GC_2025!CD:CD,MATCH(A12,POA_GC_2025!A:A,0)))</f>
        <v>NO</v>
      </c>
      <c r="O12" s="123"/>
      <c r="P12" s="123"/>
      <c r="Q12" s="162"/>
      <c r="R12" s="167"/>
      <c r="S12" s="264">
        <v>46027</v>
      </c>
      <c r="T12" s="164">
        <f t="shared" ca="1" si="3"/>
        <v>46174</v>
      </c>
      <c r="U12" s="165">
        <f t="shared" ca="1" si="4"/>
        <v>45511</v>
      </c>
      <c r="V12" s="120"/>
      <c r="W12" s="101" t="str">
        <f t="shared" si="5"/>
        <v>90</v>
      </c>
      <c r="X12" s="101" t="str">
        <f>IF($A12="","",INDEX(POA_GC_2025!$G:$G,MATCH($A12,POA_GC_2025!$A:$A,0)))</f>
        <v>001</v>
      </c>
      <c r="Y12" s="102">
        <f t="shared" si="6"/>
        <v>0</v>
      </c>
      <c r="Z12" s="102">
        <f t="shared" si="7"/>
        <v>0</v>
      </c>
      <c r="AA12" s="170"/>
      <c r="AB12" s="125"/>
      <c r="AC12" s="120"/>
      <c r="AD12" s="666"/>
      <c r="AE12" s="120"/>
      <c r="AF12" s="120"/>
      <c r="AG12" s="120"/>
      <c r="AH12" s="120"/>
      <c r="AI12" s="120"/>
      <c r="AJ12" s="120"/>
      <c r="AK12" s="120"/>
      <c r="AL12" s="172"/>
      <c r="AM12" s="120"/>
      <c r="AN12" s="120"/>
      <c r="AO12" s="120"/>
      <c r="AP12" s="120"/>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row>
    <row r="13" spans="1:251" s="83" customFormat="1" ht="12" customHeight="1">
      <c r="A13" s="100" t="s">
        <v>2674</v>
      </c>
      <c r="B13" s="101" t="str">
        <f>IF($A13="","",INDEX(POA_GC_2025!$N:$N,MATCH($A13,POA_GC_2025!$A:$A,0)))</f>
        <v>PROVISION Y PRESTACION DE SERVICIOS DE SALUD</v>
      </c>
      <c r="C13" s="101" t="str">
        <f>IF($A13="","",INDEX(POA_GC_2025!$E:$E,MATCH($A13,POA_GC_2025!$A:$A,0)))</f>
        <v>90</v>
      </c>
      <c r="D13" s="101" t="str">
        <f>IF($A13="","",INDEX(POA_GC_2025!$B:$B,MATCH($A13,POA_GC_2025!$A:$A,0)))</f>
        <v>HOSPITAL GENERAL DE CHONE</v>
      </c>
      <c r="E13" s="101" t="str">
        <f>IF($A13="","",INDEX(POA_GC_2025!$C:$C,MATCH($A13,POA_GC_2025!$A:$A,0)))</f>
        <v xml:space="preserve"> PAGO DE SERVICIOS PERSONALES POR DEVENGAMIENTO DE BECAS PROFESIONALES DE LA SALUD</v>
      </c>
      <c r="F13" s="101">
        <f>IF($A13="","",INDEX(POA_GC_2025!$H:$H,MATCH($A13,POA_GC_2025!$A:$A,0)))</f>
        <v>510516</v>
      </c>
      <c r="G13" s="101" t="str">
        <f>IF($A13="","",INDEX(POA_GC_2025!$J:$J,MATCH($A13,POA_GC_2025!$A:$A,0)))</f>
        <v>001</v>
      </c>
      <c r="H13" s="102">
        <f>IF($A13="","",INDEX(POA_GC_2025!$BD:$BD,MATCH($A13,POA_GC_2025!$A:$A,0)))</f>
        <v>0</v>
      </c>
      <c r="I13" s="102">
        <f>IF($A13="","",INDEX(POA_GC_2025!$DF:$DF,MATCH($A13,POA_GC_2025!$A:$A,0)))</f>
        <v>0</v>
      </c>
      <c r="J13" s="102">
        <f t="shared" si="2"/>
        <v>0</v>
      </c>
      <c r="K13" s="130"/>
      <c r="L13" s="128"/>
      <c r="M13" s="126"/>
      <c r="N13" s="121" t="str">
        <f>IF(A13="","",INDEX(POA_GC_2025!CD:CD,MATCH(A13,POA_GC_2025!A:A,0)))</f>
        <v>NO</v>
      </c>
      <c r="O13" s="123"/>
      <c r="P13" s="123"/>
      <c r="Q13" s="162"/>
      <c r="R13" s="163"/>
      <c r="S13" s="264">
        <v>46027</v>
      </c>
      <c r="T13" s="164">
        <f t="shared" ca="1" si="3"/>
        <v>46174</v>
      </c>
      <c r="U13" s="165">
        <f t="shared" ca="1" si="4"/>
        <v>45511</v>
      </c>
      <c r="V13" s="120"/>
      <c r="W13" s="101" t="str">
        <f t="shared" si="5"/>
        <v>90</v>
      </c>
      <c r="X13" s="101" t="str">
        <f>IF($A13="","",INDEX(POA_GC_2025!$G:$G,MATCH($A13,POA_GC_2025!$A:$A,0)))</f>
        <v>001</v>
      </c>
      <c r="Y13" s="102">
        <f t="shared" si="6"/>
        <v>0</v>
      </c>
      <c r="Z13" s="102">
        <f t="shared" si="7"/>
        <v>0</v>
      </c>
      <c r="AA13" s="170"/>
      <c r="AB13" s="125"/>
      <c r="AC13" s="120"/>
      <c r="AD13" s="666"/>
      <c r="AE13" s="120"/>
      <c r="AF13" s="120"/>
      <c r="AG13" s="120"/>
      <c r="AH13" s="120"/>
      <c r="AI13" s="120"/>
      <c r="AJ13" s="120"/>
      <c r="AK13" s="120"/>
      <c r="AL13" s="172"/>
      <c r="AM13" s="120"/>
      <c r="AN13" s="120"/>
      <c r="AO13" s="120"/>
      <c r="AP13" s="120"/>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c r="HI13" s="85"/>
      <c r="HJ13" s="85"/>
      <c r="HK13" s="85"/>
      <c r="HL13" s="85"/>
      <c r="HM13" s="85"/>
      <c r="HN13" s="85"/>
      <c r="HO13" s="85"/>
      <c r="HP13" s="85"/>
      <c r="HQ13" s="85"/>
      <c r="HR13" s="85"/>
      <c r="HS13" s="85"/>
      <c r="HT13" s="85"/>
      <c r="HU13" s="85"/>
      <c r="HV13" s="85"/>
      <c r="HW13" s="85"/>
      <c r="HX13" s="85"/>
      <c r="HY13" s="85"/>
      <c r="HZ13" s="85"/>
      <c r="IA13" s="85"/>
      <c r="IB13" s="85"/>
      <c r="IC13" s="85"/>
      <c r="ID13" s="85"/>
      <c r="IE13" s="85"/>
      <c r="IF13" s="85"/>
      <c r="IG13" s="85"/>
      <c r="IH13" s="85"/>
      <c r="II13" s="85"/>
      <c r="IJ13" s="85"/>
      <c r="IK13" s="85"/>
      <c r="IL13" s="85"/>
      <c r="IM13" s="85"/>
      <c r="IN13" s="85"/>
      <c r="IO13" s="85"/>
      <c r="IP13" s="85"/>
      <c r="IQ13" s="85"/>
    </row>
    <row r="14" spans="1:251" s="83" customFormat="1" ht="12" customHeight="1">
      <c r="A14" s="100" t="s">
        <v>2675</v>
      </c>
      <c r="B14" s="101" t="str">
        <f>IF($A14="","",INDEX(POA_GC_2025!$N:$N,MATCH($A14,POA_GC_2025!$A:$A,0)))</f>
        <v>PROVISION Y PRESTACION DE SERVICIOS DE SALUD</v>
      </c>
      <c r="C14" s="101" t="str">
        <f>IF($A14="","",INDEX(POA_GC_2025!$E:$E,MATCH($A14,POA_GC_2025!$A:$A,0)))</f>
        <v>90</v>
      </c>
      <c r="D14" s="101" t="str">
        <f>IF($A14="","",INDEX(POA_GC_2025!$B:$B,MATCH($A14,POA_GC_2025!$A:$A,0)))</f>
        <v>HOSPITAL GENERAL DE CHONE</v>
      </c>
      <c r="E14" s="101" t="str">
        <f>IF($A14="","",INDEX(POA_GC_2025!$C:$C,MATCH($A14,POA_GC_2025!$A:$A,0)))</f>
        <v>PAGO DESERVICIOS PERSONALES POR CONTRATO A PROFESIONALES DE LA SALUD</v>
      </c>
      <c r="F14" s="101">
        <f>IF($A14="","",INDEX(POA_GC_2025!$H:$H,MATCH($A14,POA_GC_2025!$A:$A,0)))</f>
        <v>510517</v>
      </c>
      <c r="G14" s="101" t="str">
        <f>IF($A14="","",INDEX(POA_GC_2025!$J:$J,MATCH($A14,POA_GC_2025!$A:$A,0)))</f>
        <v>001</v>
      </c>
      <c r="H14" s="102">
        <f>IF($A14="","",INDEX(POA_GC_2025!$BD:$BD,MATCH($A14,POA_GC_2025!$A:$A,0)))</f>
        <v>0</v>
      </c>
      <c r="I14" s="102">
        <f>IF($A14="","",INDEX(POA_GC_2025!$DF:$DF,MATCH($A14,POA_GC_2025!$A:$A,0)))</f>
        <v>0</v>
      </c>
      <c r="J14" s="102">
        <f t="shared" si="2"/>
        <v>0</v>
      </c>
      <c r="K14" s="130"/>
      <c r="L14" s="128"/>
      <c r="M14" s="126"/>
      <c r="N14" s="121" t="str">
        <f>IF(A14="","",INDEX(POA_GC_2025!CD:CD,MATCH(A14,POA_GC_2025!A:A,0)))</f>
        <v>NO</v>
      </c>
      <c r="O14" s="129"/>
      <c r="P14" s="129"/>
      <c r="Q14" s="162"/>
      <c r="R14" s="163"/>
      <c r="S14" s="264">
        <v>46027</v>
      </c>
      <c r="T14" s="164">
        <f t="shared" ca="1" si="3"/>
        <v>46174</v>
      </c>
      <c r="U14" s="165">
        <f t="shared" ca="1" si="4"/>
        <v>45511</v>
      </c>
      <c r="V14" s="120"/>
      <c r="W14" s="101" t="str">
        <f t="shared" si="5"/>
        <v>90</v>
      </c>
      <c r="X14" s="101" t="str">
        <f>IF($A14="","",INDEX(POA_GC_2025!$G:$G,MATCH($A14,POA_GC_2025!$A:$A,0)))</f>
        <v>001</v>
      </c>
      <c r="Y14" s="102">
        <f t="shared" si="6"/>
        <v>0</v>
      </c>
      <c r="Z14" s="102">
        <f t="shared" si="7"/>
        <v>0</v>
      </c>
      <c r="AA14" s="170"/>
      <c r="AB14" s="125"/>
      <c r="AC14" s="120"/>
      <c r="AD14" s="120"/>
      <c r="AE14" s="120"/>
      <c r="AF14" s="120"/>
      <c r="AG14" s="120"/>
      <c r="AH14" s="120"/>
      <c r="AI14" s="120"/>
      <c r="AJ14" s="120"/>
      <c r="AK14" s="120"/>
      <c r="AL14" s="172"/>
      <c r="AM14" s="120"/>
      <c r="AN14" s="120"/>
      <c r="AO14" s="120"/>
      <c r="AP14" s="120"/>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I14" s="85"/>
      <c r="DJ14" s="85"/>
      <c r="DK14" s="85"/>
      <c r="DL14" s="85"/>
      <c r="DM14" s="85"/>
      <c r="DN14" s="85"/>
      <c r="DO14" s="85"/>
      <c r="DP14" s="85"/>
      <c r="DQ14" s="85"/>
      <c r="DR14" s="85"/>
      <c r="DS14" s="85"/>
      <c r="DT14" s="85"/>
      <c r="DU14" s="85"/>
      <c r="DV14" s="85"/>
      <c r="DW14" s="85"/>
      <c r="DX14" s="85"/>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c r="HI14" s="85"/>
      <c r="HJ14" s="85"/>
      <c r="HK14" s="85"/>
      <c r="HL14" s="85"/>
      <c r="HM14" s="85"/>
      <c r="HN14" s="85"/>
      <c r="HO14" s="85"/>
      <c r="HP14" s="85"/>
      <c r="HQ14" s="85"/>
      <c r="HR14" s="85"/>
      <c r="HS14" s="85"/>
      <c r="HT14" s="85"/>
      <c r="HU14" s="85"/>
      <c r="HV14" s="85"/>
      <c r="HW14" s="85"/>
      <c r="HX14" s="85"/>
      <c r="HY14" s="85"/>
      <c r="HZ14" s="85"/>
      <c r="IA14" s="85"/>
      <c r="IB14" s="85"/>
      <c r="IC14" s="85"/>
      <c r="ID14" s="85"/>
      <c r="IE14" s="85"/>
      <c r="IF14" s="85"/>
      <c r="IG14" s="85"/>
      <c r="IH14" s="85"/>
      <c r="II14" s="85"/>
      <c r="IJ14" s="85"/>
      <c r="IK14" s="85"/>
      <c r="IL14" s="85"/>
      <c r="IM14" s="85"/>
      <c r="IN14" s="85"/>
      <c r="IO14" s="85"/>
      <c r="IP14" s="85"/>
      <c r="IQ14" s="85"/>
    </row>
    <row r="15" spans="1:251" s="83" customFormat="1" ht="12" customHeight="1">
      <c r="A15" s="100" t="s">
        <v>2676</v>
      </c>
      <c r="B15" s="101" t="str">
        <f>IF($A15="","",INDEX(POA_GC_2025!$N:$N,MATCH($A15,POA_GC_2025!$A:$A,0)))</f>
        <v>PROVISION Y PRESTACION DE SERVICIOS DE SALUD</v>
      </c>
      <c r="C15" s="101" t="str">
        <f>IF($A15="","",INDEX(POA_GC_2025!$E:$E,MATCH($A15,POA_GC_2025!$A:$A,0)))</f>
        <v>90</v>
      </c>
      <c r="D15" s="101" t="str">
        <f>IF($A15="","",INDEX(POA_GC_2025!$B:$B,MATCH($A15,POA_GC_2025!$A:$A,0)))</f>
        <v>HOSPITAL GENERAL DE CHONE</v>
      </c>
      <c r="E15" s="101" t="str">
        <f>IF($A15="","",INDEX(POA_GC_2025!$C:$C,MATCH($A15,POA_GC_2025!$A:$A,0)))</f>
        <v>PAGO DE APORTE PATRONAL</v>
      </c>
      <c r="F15" s="101">
        <f>IF($A15="","",INDEX(POA_GC_2025!$H:$H,MATCH($A15,POA_GC_2025!$A:$A,0)))</f>
        <v>510601</v>
      </c>
      <c r="G15" s="101" t="str">
        <f>IF($A15="","",INDEX(POA_GC_2025!$J:$J,MATCH($A15,POA_GC_2025!$A:$A,0)))</f>
        <v>001</v>
      </c>
      <c r="H15" s="102">
        <f>IF($A15="","",INDEX(POA_GC_2025!$BD:$BD,MATCH($A15,POA_GC_2025!$A:$A,0)))</f>
        <v>0</v>
      </c>
      <c r="I15" s="102">
        <f>IF($A15="","",INDEX(POA_GC_2025!$DF:$DF,MATCH($A15,POA_GC_2025!$A:$A,0)))</f>
        <v>0</v>
      </c>
      <c r="J15" s="102">
        <f t="shared" si="2"/>
        <v>0</v>
      </c>
      <c r="K15" s="130"/>
      <c r="L15" s="128"/>
      <c r="M15" s="126"/>
      <c r="N15" s="121" t="str">
        <f>IF(A15="","",INDEX(POA_GC_2025!CD:CD,MATCH(A15,POA_GC_2025!A:A,0)))</f>
        <v>NO</v>
      </c>
      <c r="O15" s="123"/>
      <c r="P15" s="123"/>
      <c r="Q15" s="162"/>
      <c r="R15" s="163"/>
      <c r="S15" s="264">
        <v>46027</v>
      </c>
      <c r="T15" s="164">
        <f t="shared" ca="1" si="3"/>
        <v>46174</v>
      </c>
      <c r="U15" s="165">
        <f t="shared" ca="1" si="4"/>
        <v>45511</v>
      </c>
      <c r="V15" s="120"/>
      <c r="W15" s="101" t="str">
        <f t="shared" si="5"/>
        <v>90</v>
      </c>
      <c r="X15" s="101" t="str">
        <f>IF($A15="","",INDEX(POA_GC_2025!$G:$G,MATCH($A15,POA_GC_2025!$A:$A,0)))</f>
        <v>001</v>
      </c>
      <c r="Y15" s="102">
        <f t="shared" si="6"/>
        <v>0</v>
      </c>
      <c r="Z15" s="102">
        <f t="shared" si="7"/>
        <v>0</v>
      </c>
      <c r="AA15" s="170"/>
      <c r="AB15" s="125"/>
      <c r="AC15" s="120"/>
      <c r="AD15" s="120"/>
      <c r="AE15" s="120"/>
      <c r="AF15" s="120"/>
      <c r="AG15" s="120"/>
      <c r="AH15" s="120"/>
      <c r="AI15" s="120"/>
      <c r="AJ15" s="120"/>
      <c r="AK15" s="120"/>
      <c r="AL15" s="172"/>
      <c r="AM15" s="120"/>
      <c r="AN15" s="120"/>
      <c r="AO15" s="120"/>
      <c r="AP15" s="120"/>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c r="HI15" s="85"/>
      <c r="HJ15" s="85"/>
      <c r="HK15" s="85"/>
      <c r="HL15" s="85"/>
      <c r="HM15" s="85"/>
      <c r="HN15" s="85"/>
      <c r="HO15" s="85"/>
      <c r="HP15" s="85"/>
      <c r="HQ15" s="85"/>
      <c r="HR15" s="85"/>
      <c r="HS15" s="85"/>
      <c r="HT15" s="85"/>
      <c r="HU15" s="85"/>
      <c r="HV15" s="85"/>
      <c r="HW15" s="85"/>
      <c r="HX15" s="85"/>
      <c r="HY15" s="85"/>
      <c r="HZ15" s="85"/>
      <c r="IA15" s="85"/>
      <c r="IB15" s="85"/>
      <c r="IC15" s="85"/>
      <c r="ID15" s="85"/>
      <c r="IE15" s="85"/>
      <c r="IF15" s="85"/>
      <c r="IG15" s="85"/>
      <c r="IH15" s="85"/>
      <c r="II15" s="85"/>
      <c r="IJ15" s="85"/>
      <c r="IK15" s="85"/>
      <c r="IL15" s="85"/>
      <c r="IM15" s="85"/>
      <c r="IN15" s="85"/>
      <c r="IO15" s="85"/>
      <c r="IP15" s="85"/>
      <c r="IQ15" s="85"/>
    </row>
    <row r="16" spans="1:251" s="83" customFormat="1" ht="12" customHeight="1">
      <c r="A16" s="100" t="s">
        <v>2677</v>
      </c>
      <c r="B16" s="101" t="str">
        <f>IF($A16="","",INDEX(POA_GC_2025!$N:$N,MATCH($A16,POA_GC_2025!$A:$A,0)))</f>
        <v>PROVISION Y PRESTACION DE SERVICIOS DE SALUD</v>
      </c>
      <c r="C16" s="101" t="str">
        <f>IF($A16="","",INDEX(POA_GC_2025!$E:$E,MATCH($A16,POA_GC_2025!$A:$A,0)))</f>
        <v>90</v>
      </c>
      <c r="D16" s="101" t="str">
        <f>IF($A16="","",INDEX(POA_GC_2025!$B:$B,MATCH($A16,POA_GC_2025!$A:$A,0)))</f>
        <v>HOSPITAL GENERAL DE CHONE</v>
      </c>
      <c r="E16" s="101" t="str">
        <f>IF($A16="","",INDEX(POA_GC_2025!$C:$C,MATCH($A16,POA_GC_2025!$A:$A,0)))</f>
        <v>PAGO DE FONDOS DE RESERVA</v>
      </c>
      <c r="F16" s="101">
        <f>IF($A16="","",INDEX(POA_GC_2025!$H:$H,MATCH($A16,POA_GC_2025!$A:$A,0)))</f>
        <v>510602</v>
      </c>
      <c r="G16" s="101" t="str">
        <f>IF($A16="","",INDEX(POA_GC_2025!$J:$J,MATCH($A16,POA_GC_2025!$A:$A,0)))</f>
        <v>001</v>
      </c>
      <c r="H16" s="102">
        <f>IF($A16="","",INDEX(POA_GC_2025!$BD:$BD,MATCH($A16,POA_GC_2025!$A:$A,0)))</f>
        <v>0</v>
      </c>
      <c r="I16" s="102">
        <f>IF($A16="","",INDEX(POA_GC_2025!$DF:$DF,MATCH($A16,POA_GC_2025!$A:$A,0)))</f>
        <v>0</v>
      </c>
      <c r="J16" s="102">
        <f t="shared" si="2"/>
        <v>0</v>
      </c>
      <c r="K16" s="124"/>
      <c r="L16" s="128"/>
      <c r="M16" s="126"/>
      <c r="N16" s="121" t="str">
        <f>IF(A16="","",INDEX(POA_GC_2025!CD:CD,MATCH(A16,POA_GC_2025!A:A,0)))</f>
        <v>NO</v>
      </c>
      <c r="O16" s="129"/>
      <c r="P16" s="129"/>
      <c r="Q16" s="162"/>
      <c r="R16" s="163"/>
      <c r="S16" s="264">
        <v>46027</v>
      </c>
      <c r="T16" s="164">
        <f t="shared" ca="1" si="3"/>
        <v>46174</v>
      </c>
      <c r="U16" s="165">
        <f t="shared" ca="1" si="4"/>
        <v>45511</v>
      </c>
      <c r="V16" s="120"/>
      <c r="W16" s="101" t="str">
        <f t="shared" si="5"/>
        <v>90</v>
      </c>
      <c r="X16" s="101" t="str">
        <f>IF($A16="","",INDEX(POA_GC_2025!$G:$G,MATCH($A16,POA_GC_2025!$A:$A,0)))</f>
        <v>001</v>
      </c>
      <c r="Y16" s="102">
        <f t="shared" si="6"/>
        <v>0</v>
      </c>
      <c r="Z16" s="102">
        <f t="shared" si="7"/>
        <v>0</v>
      </c>
      <c r="AA16" s="170"/>
      <c r="AB16" s="125"/>
      <c r="AC16" s="120"/>
      <c r="AD16" s="120"/>
      <c r="AE16" s="120"/>
      <c r="AF16" s="120"/>
      <c r="AG16" s="120"/>
      <c r="AH16" s="120"/>
      <c r="AI16" s="120"/>
      <c r="AJ16" s="120"/>
      <c r="AK16" s="120"/>
      <c r="AL16" s="172"/>
      <c r="AM16" s="120"/>
      <c r="AN16" s="120"/>
      <c r="AO16" s="120"/>
      <c r="AP16" s="120"/>
    </row>
    <row r="17" spans="1:251" s="83" customFormat="1" ht="12" customHeight="1">
      <c r="A17" s="100" t="s">
        <v>2678</v>
      </c>
      <c r="B17" s="101" t="str">
        <f>IF($A17="","",INDEX(POA_GC_2025!$N:$N,MATCH($A17,POA_GC_2025!$A:$A,0)))</f>
        <v>PROVISION Y PRESTACION DE SERVICIOS DE SALUD</v>
      </c>
      <c r="C17" s="101" t="str">
        <f>IF($A17="","",INDEX(POA_GC_2025!$E:$E,MATCH($A17,POA_GC_2025!$A:$A,0)))</f>
        <v>90</v>
      </c>
      <c r="D17" s="101" t="str">
        <f>IF($A17="","",INDEX(POA_GC_2025!$B:$B,MATCH($A17,POA_GC_2025!$A:$A,0)))</f>
        <v>HOSPITAL GENERAL DE CHONE</v>
      </c>
      <c r="E17" s="101" t="str">
        <f>IF($A17="","",INDEX(POA_GC_2025!$C:$C,MATCH($A17,POA_GC_2025!$A:$A,0)))</f>
        <v>CONTRATACION  DEL SERVICIO MANTENIMIENTO DE VEHICULOS(Ambulancias)</v>
      </c>
      <c r="F17" s="101">
        <f>IF($A17="","",INDEX(POA_GC_2025!$H:$H,MATCH($A17,POA_GC_2025!$A:$A,0)))</f>
        <v>530405</v>
      </c>
      <c r="G17" s="101" t="str">
        <f>IF($A17="","",INDEX(POA_GC_2025!$J:$J,MATCH($A17,POA_GC_2025!$A:$A,0)))</f>
        <v>001</v>
      </c>
      <c r="H17" s="102">
        <f>IF($A17="","",INDEX(POA_GC_2025!$BD:$BD,MATCH($A17,POA_GC_2025!$A:$A,0)))</f>
        <v>0</v>
      </c>
      <c r="I17" s="102">
        <f>IF($A17="","",INDEX(POA_GC_2025!$DF:$DF,MATCH($A17,POA_GC_2025!$A:$A,0)))</f>
        <v>0</v>
      </c>
      <c r="J17" s="102">
        <f t="shared" si="2"/>
        <v>0</v>
      </c>
      <c r="K17" s="124"/>
      <c r="L17" s="128"/>
      <c r="M17" s="126"/>
      <c r="N17" s="121" t="str">
        <f>IF(A17="","",INDEX(POA_GC_2025!CD:CD,MATCH(A17,POA_GC_2025!A:A,0)))</f>
        <v>NO</v>
      </c>
      <c r="O17" s="129"/>
      <c r="P17" s="129"/>
      <c r="Q17" s="162"/>
      <c r="R17" s="163"/>
      <c r="S17" s="264"/>
      <c r="T17" s="164">
        <f t="shared" ca="1" si="3"/>
        <v>46174</v>
      </c>
      <c r="U17" s="165">
        <f t="shared" ca="1" si="4"/>
        <v>45511</v>
      </c>
      <c r="V17" s="120"/>
      <c r="W17" s="101" t="str">
        <f t="shared" si="5"/>
        <v>90</v>
      </c>
      <c r="X17" s="101" t="str">
        <f>IF($A17="","",INDEX(POA_GC_2025!$G:$G,MATCH($A17,POA_GC_2025!$A:$A,0)))</f>
        <v>001</v>
      </c>
      <c r="Y17" s="102">
        <f t="shared" si="6"/>
        <v>0</v>
      </c>
      <c r="Z17" s="102">
        <f t="shared" si="7"/>
        <v>0</v>
      </c>
      <c r="AA17" s="170"/>
      <c r="AB17" s="125"/>
      <c r="AC17" s="120"/>
      <c r="AD17" s="120"/>
      <c r="AE17" s="120"/>
      <c r="AF17" s="120"/>
      <c r="AG17" s="120"/>
      <c r="AH17" s="120"/>
      <c r="AI17" s="120"/>
      <c r="AJ17" s="120"/>
      <c r="AK17" s="120"/>
      <c r="AL17" s="172"/>
      <c r="AM17" s="120"/>
      <c r="AN17" s="120"/>
      <c r="AO17" s="120"/>
      <c r="AP17" s="120"/>
    </row>
    <row r="18" spans="1:251" s="83" customFormat="1" ht="12" customHeight="1">
      <c r="A18" s="100" t="s">
        <v>2679</v>
      </c>
      <c r="B18" s="101" t="str">
        <f>IF($A18="","",INDEX(POA_GC_2025!$N:$N,MATCH($A18,POA_GC_2025!$A:$A,0)))</f>
        <v>PROVISION Y PRESTACION DE SERVICIOS DE SALUD</v>
      </c>
      <c r="C18" s="101" t="str">
        <f>IF($A18="","",INDEX(POA_GC_2025!$E:$E,MATCH($A18,POA_GC_2025!$A:$A,0)))</f>
        <v>90</v>
      </c>
      <c r="D18" s="101" t="str">
        <f>IF($A18="","",INDEX(POA_GC_2025!$B:$B,MATCH($A18,POA_GC_2025!$A:$A,0)))</f>
        <v>HOSPITAL GENERAL DE CHONE</v>
      </c>
      <c r="E18" s="101" t="str">
        <f>IF($A18="","",INDEX(POA_GC_2025!$C:$C,MATCH($A18,POA_GC_2025!$A:$A,0)))</f>
        <v>ADQUISICION DE VESTUARIO, LENCERIA Y PRENDAS DE PROTECCION</v>
      </c>
      <c r="F18" s="101">
        <f>IF($A18="","",INDEX(POA_GC_2025!$H:$H,MATCH($A18,POA_GC_2025!$A:$A,0)))</f>
        <v>530802</v>
      </c>
      <c r="G18" s="101" t="str">
        <f>IF($A18="","",INDEX(POA_GC_2025!$J:$J,MATCH($A18,POA_GC_2025!$A:$A,0)))</f>
        <v>001</v>
      </c>
      <c r="H18" s="102">
        <f>IF($A18="","",INDEX(POA_GC_2025!$BD:$BD,MATCH($A18,POA_GC_2025!$A:$A,0)))</f>
        <v>0</v>
      </c>
      <c r="I18" s="102">
        <f>IF($A18="","",INDEX(POA_GC_2025!$DF:$DF,MATCH($A18,POA_GC_2025!$A:$A,0)))</f>
        <v>0</v>
      </c>
      <c r="J18" s="102">
        <f t="shared" si="2"/>
        <v>0</v>
      </c>
      <c r="K18" s="124"/>
      <c r="L18" s="128"/>
      <c r="M18" s="126"/>
      <c r="N18" s="121" t="str">
        <f>IF(A18="","",INDEX(POA_GC_2025!CD:CD,MATCH(A18,POA_GC_2025!A:A,0)))</f>
        <v>NO</v>
      </c>
      <c r="O18" s="127"/>
      <c r="P18" s="129"/>
      <c r="Q18" s="162"/>
      <c r="R18" s="120"/>
      <c r="S18" s="264"/>
      <c r="T18" s="164">
        <f t="shared" ca="1" si="3"/>
        <v>46174</v>
      </c>
      <c r="U18" s="165">
        <f t="shared" ca="1" si="4"/>
        <v>45511</v>
      </c>
      <c r="V18" s="120"/>
      <c r="W18" s="101" t="str">
        <f t="shared" si="5"/>
        <v>90</v>
      </c>
      <c r="X18" s="101" t="str">
        <f>IF($A18="","",INDEX(POA_GC_2025!$G:$G,MATCH($A18,POA_GC_2025!$A:$A,0)))</f>
        <v>001</v>
      </c>
      <c r="Y18" s="102">
        <f t="shared" si="6"/>
        <v>0</v>
      </c>
      <c r="Z18" s="102">
        <f t="shared" si="7"/>
        <v>0</v>
      </c>
      <c r="AA18" s="170"/>
      <c r="AB18" s="125"/>
      <c r="AC18" s="120"/>
      <c r="AD18" s="120"/>
      <c r="AE18" s="120"/>
      <c r="AF18" s="120"/>
      <c r="AG18" s="120"/>
      <c r="AH18" s="120"/>
      <c r="AI18" s="120"/>
      <c r="AJ18" s="120"/>
      <c r="AK18" s="120"/>
      <c r="AL18" s="172"/>
      <c r="AM18" s="120"/>
      <c r="AN18" s="120"/>
      <c r="AO18" s="120"/>
      <c r="AP18" s="120"/>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c r="BZ18" s="85"/>
      <c r="CA18" s="85"/>
      <c r="CB18" s="85"/>
      <c r="CC18" s="85"/>
      <c r="CD18" s="85"/>
      <c r="CE18" s="85"/>
      <c r="CF18" s="85"/>
      <c r="CG18" s="85"/>
      <c r="CH18" s="85"/>
      <c r="CI18" s="85"/>
      <c r="CJ18" s="85"/>
      <c r="CK18" s="85"/>
      <c r="CL18" s="85"/>
      <c r="CM18" s="85"/>
      <c r="CN18" s="85"/>
      <c r="CO18" s="85"/>
      <c r="CP18" s="85"/>
      <c r="CQ18" s="85"/>
      <c r="CR18" s="85"/>
      <c r="CS18" s="85"/>
      <c r="CT18" s="85"/>
      <c r="CU18" s="85"/>
      <c r="CV18" s="85"/>
      <c r="CW18" s="85"/>
      <c r="CX18" s="85"/>
      <c r="CY18" s="85"/>
      <c r="CZ18" s="85"/>
      <c r="DA18" s="85"/>
      <c r="DB18" s="85"/>
      <c r="DC18" s="85"/>
      <c r="DD18" s="85"/>
      <c r="DE18" s="85"/>
      <c r="DF18" s="85"/>
      <c r="DG18" s="85"/>
      <c r="DH18" s="85"/>
      <c r="DI18" s="85"/>
      <c r="DJ18" s="85"/>
      <c r="DK18" s="85"/>
      <c r="DL18" s="85"/>
      <c r="DM18" s="85"/>
      <c r="DN18" s="85"/>
      <c r="DO18" s="85"/>
      <c r="DP18" s="85"/>
      <c r="DQ18" s="85"/>
      <c r="DR18" s="85"/>
      <c r="DS18" s="85"/>
      <c r="DT18" s="85"/>
      <c r="DU18" s="85"/>
      <c r="DV18" s="85"/>
      <c r="DW18" s="85"/>
      <c r="DX18" s="85"/>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c r="HI18" s="85"/>
      <c r="HJ18" s="85"/>
      <c r="HK18" s="85"/>
      <c r="HL18" s="85"/>
      <c r="HM18" s="85"/>
      <c r="HN18" s="85"/>
      <c r="HO18" s="85"/>
      <c r="HP18" s="85"/>
      <c r="HQ18" s="85"/>
      <c r="HR18" s="85"/>
      <c r="HS18" s="85"/>
      <c r="HT18" s="85"/>
      <c r="HU18" s="85"/>
      <c r="HV18" s="85"/>
      <c r="HW18" s="85"/>
      <c r="HX18" s="85"/>
      <c r="HY18" s="85"/>
      <c r="HZ18" s="85"/>
      <c r="IA18" s="85"/>
      <c r="IB18" s="85"/>
      <c r="IC18" s="85"/>
      <c r="ID18" s="85"/>
      <c r="IE18" s="85"/>
      <c r="IF18" s="85"/>
      <c r="IG18" s="85"/>
      <c r="IH18" s="85"/>
      <c r="II18" s="85"/>
      <c r="IJ18" s="85"/>
      <c r="IK18" s="85"/>
      <c r="IL18" s="85"/>
      <c r="IM18" s="85"/>
      <c r="IN18" s="85"/>
      <c r="IO18" s="85"/>
      <c r="IP18" s="85"/>
      <c r="IQ18" s="85"/>
    </row>
    <row r="19" spans="1:251" s="83" customFormat="1" ht="12" customHeight="1">
      <c r="A19" s="100" t="s">
        <v>2680</v>
      </c>
      <c r="B19" s="101" t="str">
        <f>IF($A19="","",INDEX(POA_GC_2025!$N:$N,MATCH($A19,POA_GC_2025!$A:$A,0)))</f>
        <v>PROVISION Y PRESTACION DE SERVICIOS DE SALUD</v>
      </c>
      <c r="C19" s="101" t="str">
        <f>IF($A19="","",INDEX(POA_GC_2025!$E:$E,MATCH($A19,POA_GC_2025!$A:$A,0)))</f>
        <v>90</v>
      </c>
      <c r="D19" s="101" t="str">
        <f>IF($A19="","",INDEX(POA_GC_2025!$B:$B,MATCH($A19,POA_GC_2025!$A:$A,0)))</f>
        <v>HOSPITAL GENERAL DE CHONE</v>
      </c>
      <c r="E19" s="101" t="str">
        <f>IF($A19="","",INDEX(POA_GC_2025!$C:$C,MATCH($A19,POA_GC_2025!$A:$A,0)))</f>
        <v xml:space="preserve">ADQUISICION DE MEDICAMENTOS </v>
      </c>
      <c r="F19" s="101">
        <f>IF($A19="","",INDEX(POA_GC_2025!$H:$H,MATCH($A19,POA_GC_2025!$A:$A,0)))</f>
        <v>530809</v>
      </c>
      <c r="G19" s="101" t="str">
        <f>IF($A19="","",INDEX(POA_GC_2025!$J:$J,MATCH($A19,POA_GC_2025!$A:$A,0)))</f>
        <v>001</v>
      </c>
      <c r="H19" s="102">
        <f>IF($A19="","",INDEX(POA_GC_2025!$BD:$BD,MATCH($A19,POA_GC_2025!$A:$A,0)))</f>
        <v>16209.010000000002</v>
      </c>
      <c r="I19" s="102">
        <f>IF($A19="","",INDEX(POA_GC_2025!$DF:$DF,MATCH($A19,POA_GC_2025!$A:$A,0)))</f>
        <v>0</v>
      </c>
      <c r="J19" s="102">
        <f t="shared" si="2"/>
        <v>16209.010000000002</v>
      </c>
      <c r="K19" s="124">
        <v>46085</v>
      </c>
      <c r="L19" s="128">
        <v>22</v>
      </c>
      <c r="M19" s="126">
        <v>0</v>
      </c>
      <c r="N19" s="121" t="str">
        <f>IF(A19="","",INDEX(POA_GC_2025!CD:CD,MATCH(A19,POA_GC_2025!A:A,0)))</f>
        <v>SI</v>
      </c>
      <c r="O19" s="129">
        <v>16209.01</v>
      </c>
      <c r="P19" s="134">
        <v>1872.41</v>
      </c>
      <c r="Q19" s="162" t="s">
        <v>24</v>
      </c>
      <c r="R19" s="163"/>
      <c r="S19" s="264">
        <v>46085</v>
      </c>
      <c r="T19" s="164">
        <f t="shared" ca="1" si="3"/>
        <v>46174</v>
      </c>
      <c r="U19" s="165">
        <f t="shared" ca="1" si="4"/>
        <v>87</v>
      </c>
      <c r="V19" s="120"/>
      <c r="W19" s="101" t="str">
        <f t="shared" si="5"/>
        <v>90</v>
      </c>
      <c r="X19" s="101" t="str">
        <f>IF($A19="","",INDEX(POA_GC_2025!$G:$G,MATCH($A19,POA_GC_2025!$A:$A,0)))</f>
        <v>001</v>
      </c>
      <c r="Y19" s="102">
        <f t="shared" si="6"/>
        <v>16209.01</v>
      </c>
      <c r="Z19" s="102">
        <f t="shared" si="7"/>
        <v>14336.6</v>
      </c>
      <c r="AA19" s="170" t="s">
        <v>2560</v>
      </c>
      <c r="AB19" s="125" t="s">
        <v>2566</v>
      </c>
      <c r="AC19" s="666">
        <v>16209.01</v>
      </c>
      <c r="AD19" s="666">
        <v>16209.01</v>
      </c>
      <c r="AE19" s="120" t="s">
        <v>2543</v>
      </c>
      <c r="AF19" s="120" t="s">
        <v>2568</v>
      </c>
      <c r="AG19" s="264">
        <v>45085</v>
      </c>
      <c r="AH19" s="264">
        <v>45090</v>
      </c>
      <c r="AI19" s="264"/>
      <c r="AJ19" s="120">
        <v>30</v>
      </c>
      <c r="AK19" s="264">
        <v>45121</v>
      </c>
      <c r="AL19" s="172"/>
      <c r="AM19" s="120"/>
      <c r="AN19" s="120"/>
      <c r="AO19" s="120"/>
      <c r="AP19" s="120"/>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c r="DN19" s="85"/>
      <c r="DO19" s="85"/>
      <c r="DP19" s="85"/>
      <c r="DQ19" s="85"/>
      <c r="DR19" s="85"/>
      <c r="DS19" s="85"/>
      <c r="DT19" s="85"/>
      <c r="DU19" s="85"/>
      <c r="DV19" s="85"/>
      <c r="DW19" s="85"/>
      <c r="DX19" s="85"/>
      <c r="DY19" s="85"/>
      <c r="DZ19" s="85"/>
      <c r="EA19" s="85"/>
      <c r="EB19" s="85"/>
      <c r="EC19" s="85"/>
      <c r="ED19" s="85"/>
      <c r="EE19" s="85"/>
      <c r="EF19" s="85"/>
      <c r="EG19" s="85"/>
      <c r="EH19" s="85"/>
      <c r="EI19" s="85"/>
      <c r="EJ19" s="85"/>
      <c r="EK19" s="85"/>
      <c r="EL19" s="85"/>
      <c r="EM19" s="85"/>
      <c r="EN19" s="85"/>
      <c r="EO19" s="85"/>
      <c r="EP19" s="85"/>
      <c r="EQ19" s="85"/>
      <c r="ER19" s="85"/>
      <c r="ES19" s="85"/>
      <c r="ET19" s="85"/>
      <c r="EU19" s="85"/>
      <c r="EV19" s="85"/>
      <c r="EW19" s="85"/>
      <c r="EX19" s="85"/>
      <c r="EY19" s="85"/>
      <c r="EZ19" s="85"/>
      <c r="FA19" s="85"/>
      <c r="FB19" s="85"/>
      <c r="FC19" s="85"/>
      <c r="FD19" s="85"/>
      <c r="FE19" s="85"/>
      <c r="FF19" s="85"/>
      <c r="FG19" s="85"/>
      <c r="FH19" s="85"/>
      <c r="FI19" s="85"/>
      <c r="FJ19" s="85"/>
      <c r="FK19" s="85"/>
      <c r="FL19" s="85"/>
      <c r="FM19" s="85"/>
      <c r="FN19" s="85"/>
      <c r="FO19" s="85"/>
      <c r="FP19" s="85"/>
      <c r="FQ19" s="85"/>
      <c r="FR19" s="85"/>
      <c r="FS19" s="85"/>
      <c r="FT19" s="85"/>
      <c r="FU19" s="85"/>
      <c r="FV19" s="85"/>
      <c r="FW19" s="85"/>
      <c r="FX19" s="85"/>
      <c r="FY19" s="85"/>
      <c r="FZ19" s="85"/>
      <c r="GA19" s="85"/>
      <c r="GB19" s="85"/>
      <c r="GC19" s="85"/>
      <c r="GD19" s="85"/>
      <c r="GE19" s="85"/>
      <c r="GF19" s="85"/>
      <c r="GG19" s="85"/>
      <c r="GH19" s="85"/>
      <c r="GI19" s="85"/>
      <c r="GJ19" s="85"/>
      <c r="GK19" s="85"/>
      <c r="GL19" s="85"/>
      <c r="GM19" s="85"/>
      <c r="GN19" s="85"/>
      <c r="GO19" s="85"/>
      <c r="GP19" s="85"/>
      <c r="GQ19" s="85"/>
      <c r="GR19" s="85"/>
      <c r="GS19" s="85"/>
      <c r="GT19" s="85"/>
      <c r="GU19" s="85"/>
      <c r="GV19" s="85"/>
      <c r="GW19" s="85"/>
      <c r="GX19" s="85"/>
      <c r="GY19" s="85"/>
      <c r="GZ19" s="85"/>
      <c r="HA19" s="85"/>
      <c r="HB19" s="85"/>
      <c r="HC19" s="85"/>
      <c r="HD19" s="85"/>
      <c r="HE19" s="85"/>
      <c r="HF19" s="85"/>
      <c r="HG19" s="85"/>
      <c r="HH19" s="85"/>
      <c r="HI19" s="85"/>
      <c r="HJ19" s="85"/>
      <c r="HK19" s="85"/>
      <c r="HL19" s="85"/>
      <c r="HM19" s="85"/>
      <c r="HN19" s="85"/>
      <c r="HO19" s="85"/>
      <c r="HP19" s="85"/>
      <c r="HQ19" s="85"/>
      <c r="HR19" s="85"/>
      <c r="HS19" s="85"/>
      <c r="HT19" s="85"/>
      <c r="HU19" s="85"/>
      <c r="HV19" s="85"/>
      <c r="HW19" s="85"/>
      <c r="HX19" s="85"/>
      <c r="HY19" s="85"/>
      <c r="HZ19" s="85"/>
      <c r="IA19" s="85"/>
      <c r="IB19" s="85"/>
      <c r="IC19" s="85"/>
      <c r="ID19" s="85"/>
      <c r="IE19" s="85"/>
      <c r="IF19" s="85"/>
      <c r="IG19" s="85"/>
      <c r="IH19" s="85"/>
      <c r="II19" s="85"/>
      <c r="IJ19" s="85"/>
      <c r="IK19" s="85"/>
      <c r="IL19" s="85"/>
      <c r="IM19" s="85"/>
      <c r="IN19" s="85"/>
      <c r="IO19" s="85"/>
      <c r="IP19" s="85"/>
      <c r="IQ19" s="85"/>
    </row>
    <row r="20" spans="1:251" s="83" customFormat="1" ht="12" customHeight="1">
      <c r="A20" s="100" t="s">
        <v>2681</v>
      </c>
      <c r="B20" s="101" t="str">
        <f>IF($A20="","",INDEX(POA_GC_2025!$N:$N,MATCH($A20,POA_GC_2025!$A:$A,0)))</f>
        <v>PROVISION Y PRESTACION DE SERVICIOS DE SALUD</v>
      </c>
      <c r="C20" s="101" t="str">
        <f>IF($A20="","",INDEX(POA_GC_2025!$E:$E,MATCH($A20,POA_GC_2025!$A:$A,0)))</f>
        <v>90</v>
      </c>
      <c r="D20" s="101" t="str">
        <f>IF($A20="","",INDEX(POA_GC_2025!$B:$B,MATCH($A20,POA_GC_2025!$A:$A,0)))</f>
        <v>HOSPITAL GENERAL DE CHONE</v>
      </c>
      <c r="E20" s="101" t="str">
        <f>IF($A20="","",INDEX(POA_GC_2025!$C:$C,MATCH($A20,POA_GC_2025!$A:$A,0)))</f>
        <v>ADQUISICION DE COMBUSTIBLES</v>
      </c>
      <c r="F20" s="101">
        <f>IF($A20="","",INDEX(POA_GC_2025!$H:$H,MATCH($A20,POA_GC_2025!$A:$A,0)))</f>
        <v>530255</v>
      </c>
      <c r="G20" s="101" t="str">
        <f>IF($A20="","",INDEX(POA_GC_2025!$J:$J,MATCH($A20,POA_GC_2025!$A:$A,0)))</f>
        <v>001</v>
      </c>
      <c r="H20" s="102">
        <f>IF($A20="","",INDEX(POA_GC_2025!$BD:$BD,MATCH($A20,POA_GC_2025!$A:$A,0)))</f>
        <v>0</v>
      </c>
      <c r="I20" s="102">
        <f>IF($A20="","",INDEX(POA_GC_2025!$DF:$DF,MATCH($A20,POA_GC_2025!$A:$A,0)))</f>
        <v>0</v>
      </c>
      <c r="J20" s="102">
        <f t="shared" si="2"/>
        <v>0</v>
      </c>
      <c r="K20" s="124"/>
      <c r="L20" s="128"/>
      <c r="M20" s="126"/>
      <c r="N20" s="121" t="str">
        <f>IF(A20="","",INDEX(POA_GC_2025!CD:CD,MATCH(A20,POA_GC_2025!A:A,0)))</f>
        <v>NO</v>
      </c>
      <c r="O20" s="134"/>
      <c r="P20" s="134"/>
      <c r="Q20" s="162"/>
      <c r="R20" s="163"/>
      <c r="S20" s="264"/>
      <c r="T20" s="164">
        <f t="shared" ca="1" si="3"/>
        <v>46174</v>
      </c>
      <c r="U20" s="165">
        <f t="shared" ca="1" si="4"/>
        <v>45511</v>
      </c>
      <c r="V20" s="120"/>
      <c r="W20" s="101" t="str">
        <f t="shared" si="5"/>
        <v>90</v>
      </c>
      <c r="X20" s="101" t="str">
        <f>IF($A20="","",INDEX(POA_GC_2025!$G:$G,MATCH($A20,POA_GC_2025!$A:$A,0)))</f>
        <v>003</v>
      </c>
      <c r="Y20" s="102">
        <f t="shared" si="6"/>
        <v>0</v>
      </c>
      <c r="Z20" s="102">
        <f t="shared" si="7"/>
        <v>0</v>
      </c>
      <c r="AA20" s="170"/>
      <c r="AB20" s="125"/>
      <c r="AC20" s="120"/>
      <c r="AD20" s="120"/>
      <c r="AE20" s="120"/>
      <c r="AF20" s="120"/>
      <c r="AG20" s="120"/>
      <c r="AH20" s="120"/>
      <c r="AI20" s="120"/>
      <c r="AJ20" s="120"/>
      <c r="AK20" s="120"/>
      <c r="AL20" s="172"/>
      <c r="AM20" s="120"/>
      <c r="AN20" s="120"/>
      <c r="AO20" s="120"/>
      <c r="AP20" s="120"/>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5"/>
      <c r="BX20" s="85"/>
      <c r="BY20" s="85"/>
      <c r="BZ20" s="85"/>
      <c r="CA20" s="85"/>
      <c r="CB20" s="85"/>
      <c r="CC20" s="85"/>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c r="DB20" s="85"/>
      <c r="DC20" s="85"/>
      <c r="DD20" s="85"/>
      <c r="DE20" s="85"/>
      <c r="DF20" s="85"/>
      <c r="DG20" s="85"/>
      <c r="DH20" s="85"/>
      <c r="DI20" s="85"/>
      <c r="DJ20" s="85"/>
      <c r="DK20" s="85"/>
      <c r="DL20" s="85"/>
      <c r="DM20" s="85"/>
      <c r="DN20" s="85"/>
      <c r="DO20" s="85"/>
      <c r="DP20" s="85"/>
      <c r="DQ20" s="85"/>
      <c r="DR20" s="85"/>
      <c r="DS20" s="85"/>
      <c r="DT20" s="85"/>
      <c r="DU20" s="85"/>
      <c r="DV20" s="85"/>
      <c r="DW20" s="85"/>
      <c r="DX20" s="85"/>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c r="HI20" s="85"/>
      <c r="HJ20" s="85"/>
      <c r="HK20" s="85"/>
      <c r="HL20" s="85"/>
      <c r="HM20" s="85"/>
      <c r="HN20" s="85"/>
      <c r="HO20" s="85"/>
      <c r="HP20" s="85"/>
      <c r="HQ20" s="85"/>
      <c r="HR20" s="85"/>
      <c r="HS20" s="85"/>
      <c r="HT20" s="85"/>
      <c r="HU20" s="85"/>
      <c r="HV20" s="85"/>
      <c r="HW20" s="85"/>
      <c r="HX20" s="85"/>
      <c r="HY20" s="85"/>
      <c r="HZ20" s="85"/>
      <c r="IA20" s="85"/>
      <c r="IB20" s="85"/>
      <c r="IC20" s="85"/>
      <c r="ID20" s="85"/>
      <c r="IE20" s="85"/>
      <c r="IF20" s="85"/>
      <c r="IG20" s="85"/>
      <c r="IH20" s="85"/>
      <c r="II20" s="85"/>
      <c r="IJ20" s="85"/>
      <c r="IK20" s="85"/>
      <c r="IL20" s="85"/>
      <c r="IM20" s="85"/>
      <c r="IN20" s="85"/>
      <c r="IO20" s="85"/>
      <c r="IP20" s="85"/>
      <c r="IQ20" s="85"/>
    </row>
    <row r="21" spans="1:251" s="83" customFormat="1" ht="12" customHeight="1">
      <c r="A21" s="100" t="s">
        <v>2682</v>
      </c>
      <c r="B21" s="101" t="str">
        <f>IF($A21="","",INDEX(POA_GC_2025!$N:$N,MATCH($A21,POA_GC_2025!$A:$A,0)))</f>
        <v>PROVISION Y PRESTACION DE SERVICIOS DE SALUD</v>
      </c>
      <c r="C21" s="101" t="str">
        <f>IF($A21="","",INDEX(POA_GC_2025!$E:$E,MATCH($A21,POA_GC_2025!$A:$A,0)))</f>
        <v>90</v>
      </c>
      <c r="D21" s="101" t="str">
        <f>IF($A21="","",INDEX(POA_GC_2025!$B:$B,MATCH($A21,POA_GC_2025!$A:$A,0)))</f>
        <v>HOSPITAL GENERAL DE CHONE</v>
      </c>
      <c r="E21" s="101" t="str">
        <f>IF($A21="","",INDEX(POA_GC_2025!$C:$C,MATCH($A21,POA_GC_2025!$A:$A,0)))</f>
        <v>PAGO DE REMUNERACIONES UNIFICADAS</v>
      </c>
      <c r="F21" s="101">
        <f>IF($A21="","",INDEX(POA_GC_2025!$H:$H,MATCH($A21,POA_GC_2025!$A:$A,0)))</f>
        <v>510105</v>
      </c>
      <c r="G21" s="101" t="str">
        <f>IF($A21="","",INDEX(POA_GC_2025!$J:$J,MATCH($A21,POA_GC_2025!$A:$A,0)))</f>
        <v>001</v>
      </c>
      <c r="H21" s="102">
        <f>IF($A21="","",INDEX(POA_GC_2025!$BD:$BD,MATCH($A21,POA_GC_2025!$A:$A,0)))</f>
        <v>525876</v>
      </c>
      <c r="I21" s="102">
        <f>IF($A21="","",INDEX(POA_GC_2025!$DF:$DF,MATCH($A21,POA_GC_2025!$A:$A,0)))</f>
        <v>0</v>
      </c>
      <c r="J21" s="102">
        <f t="shared" si="2"/>
        <v>525876</v>
      </c>
      <c r="K21" s="135">
        <v>46051</v>
      </c>
      <c r="L21" s="128"/>
      <c r="M21" s="126"/>
      <c r="N21" s="121" t="str">
        <f>IF(A21="","",INDEX(POA_GC_2025!CD:CD,MATCH(A21,POA_GC_2025!A:A,0)))</f>
        <v>SI</v>
      </c>
      <c r="O21" s="134">
        <v>44302</v>
      </c>
      <c r="P21" s="134">
        <v>44302</v>
      </c>
      <c r="Q21" s="162" t="s">
        <v>22</v>
      </c>
      <c r="R21" s="163"/>
      <c r="S21" s="264">
        <v>46027</v>
      </c>
      <c r="T21" s="164">
        <f t="shared" ca="1" si="3"/>
        <v>46174</v>
      </c>
      <c r="U21" s="165">
        <f t="shared" ca="1" si="4"/>
        <v>122</v>
      </c>
      <c r="V21" s="120"/>
      <c r="W21" s="101" t="str">
        <f t="shared" si="5"/>
        <v>90</v>
      </c>
      <c r="X21" s="101" t="str">
        <f>IF($A21="","",INDEX(POA_GC_2025!$G:$G,MATCH($A21,POA_GC_2025!$A:$A,0)))</f>
        <v>004</v>
      </c>
      <c r="Y21" s="102">
        <f t="shared" si="6"/>
        <v>44302</v>
      </c>
      <c r="Z21" s="102">
        <f t="shared" si="7"/>
        <v>0</v>
      </c>
      <c r="AA21" s="170"/>
      <c r="AB21" s="125"/>
      <c r="AC21" s="120"/>
      <c r="AD21" s="120"/>
      <c r="AE21" s="120"/>
      <c r="AF21" s="120"/>
      <c r="AG21" s="120"/>
      <c r="AH21" s="120"/>
      <c r="AI21" s="120"/>
      <c r="AJ21" s="120"/>
      <c r="AK21" s="120"/>
      <c r="AL21" s="172"/>
      <c r="AM21" s="120"/>
      <c r="AN21" s="120"/>
      <c r="AO21" s="120"/>
      <c r="AP21" s="120"/>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c r="CJ21" s="85"/>
      <c r="CK21" s="85"/>
      <c r="CL21" s="85"/>
      <c r="CM21" s="85"/>
      <c r="CN21" s="85"/>
      <c r="CO21" s="85"/>
      <c r="CP21" s="85"/>
      <c r="CQ21" s="85"/>
      <c r="CR21" s="85"/>
      <c r="CS21" s="85"/>
      <c r="CT21" s="85"/>
      <c r="CU21" s="85"/>
      <c r="CV21" s="85"/>
      <c r="CW21" s="85"/>
      <c r="CX21" s="85"/>
      <c r="CY21" s="85"/>
      <c r="CZ21" s="85"/>
      <c r="DA21" s="85"/>
      <c r="DB21" s="85"/>
      <c r="DC21" s="85"/>
      <c r="DD21" s="85"/>
      <c r="DE21" s="85"/>
      <c r="DF21" s="85"/>
      <c r="DG21" s="85"/>
      <c r="DH21" s="85"/>
      <c r="DI21" s="85"/>
      <c r="DJ21" s="85"/>
      <c r="DK21" s="85"/>
      <c r="DL21" s="85"/>
      <c r="DM21" s="85"/>
      <c r="DN21" s="85"/>
      <c r="DO21" s="85"/>
      <c r="DP21" s="85"/>
      <c r="DQ21" s="85"/>
      <c r="DR21" s="85"/>
      <c r="DS21" s="85"/>
      <c r="DT21" s="85"/>
      <c r="DU21" s="85"/>
      <c r="DV21" s="85"/>
      <c r="DW21" s="85"/>
      <c r="DX21" s="85"/>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c r="HI21" s="85"/>
      <c r="HJ21" s="85"/>
      <c r="HK21" s="85"/>
      <c r="HL21" s="85"/>
      <c r="HM21" s="85"/>
      <c r="HN21" s="85"/>
      <c r="HO21" s="85"/>
      <c r="HP21" s="85"/>
      <c r="HQ21" s="85"/>
      <c r="HR21" s="85"/>
      <c r="HS21" s="85"/>
      <c r="HT21" s="85"/>
      <c r="HU21" s="85"/>
      <c r="HV21" s="85"/>
      <c r="HW21" s="85"/>
      <c r="HX21" s="85"/>
      <c r="HY21" s="85"/>
      <c r="HZ21" s="85"/>
      <c r="IA21" s="85"/>
      <c r="IB21" s="85"/>
      <c r="IC21" s="85"/>
      <c r="ID21" s="85"/>
      <c r="IE21" s="85"/>
      <c r="IF21" s="85"/>
      <c r="IG21" s="85"/>
      <c r="IH21" s="85"/>
      <c r="II21" s="85"/>
      <c r="IJ21" s="85"/>
      <c r="IK21" s="85"/>
      <c r="IL21" s="85"/>
      <c r="IM21" s="85"/>
      <c r="IN21" s="85"/>
      <c r="IO21" s="85"/>
      <c r="IP21" s="85"/>
      <c r="IQ21" s="85"/>
    </row>
    <row r="22" spans="1:251" s="83" customFormat="1" ht="12" customHeight="1">
      <c r="A22" s="100" t="s">
        <v>2683</v>
      </c>
      <c r="B22" s="101" t="str">
        <f>IF($A22="","",INDEX(POA_GC_2025!$N:$N,MATCH($A22,POA_GC_2025!$A:$A,0)))</f>
        <v>PROVISION Y PRESTACION DE SERVICIOS DE SALUD</v>
      </c>
      <c r="C22" s="101" t="str">
        <f>IF($A22="","",INDEX(POA_GC_2025!$E:$E,MATCH($A22,POA_GC_2025!$A:$A,0)))</f>
        <v>90</v>
      </c>
      <c r="D22" s="101" t="str">
        <f>IF($A22="","",INDEX(POA_GC_2025!$B:$B,MATCH($A22,POA_GC_2025!$A:$A,0)))</f>
        <v>HOSPITAL GENERAL DE CHONE</v>
      </c>
      <c r="E22" s="101" t="str">
        <f>IF($A22="","",INDEX(POA_GC_2025!$C:$C,MATCH($A22,POA_GC_2025!$A:$A,0)))</f>
        <v>PAGO DE SALARIOS UNIFICADOS</v>
      </c>
      <c r="F22" s="101">
        <f>IF($A22="","",INDEX(POA_GC_2025!$H:$H,MATCH($A22,POA_GC_2025!$A:$A,0)))</f>
        <v>510106</v>
      </c>
      <c r="G22" s="101" t="str">
        <f>IF($A22="","",INDEX(POA_GC_2025!$J:$J,MATCH($A22,POA_GC_2025!$A:$A,0)))</f>
        <v>001</v>
      </c>
      <c r="H22" s="102">
        <f>IF($A22="","",INDEX(POA_GC_2025!$BD:$BD,MATCH($A22,POA_GC_2025!$A:$A,0)))</f>
        <v>1138770.4800000002</v>
      </c>
      <c r="I22" s="102">
        <f>IF($A22="","",INDEX(POA_GC_2025!$DF:$DF,MATCH($A22,POA_GC_2025!$A:$A,0)))</f>
        <v>0</v>
      </c>
      <c r="J22" s="102">
        <f t="shared" ref="J22:J84" si="8">IF(OR(H22="",I22=""),"",H22-I22)</f>
        <v>1138770.4800000002</v>
      </c>
      <c r="K22" s="135">
        <v>46051</v>
      </c>
      <c r="L22" s="128"/>
      <c r="M22" s="126"/>
      <c r="N22" s="121" t="str">
        <f>IF(A22="","",INDEX(POA_GC_2025!CD:CD,MATCH(A22,POA_GC_2025!A:A,0)))</f>
        <v>SI</v>
      </c>
      <c r="O22" s="129">
        <v>93577.86</v>
      </c>
      <c r="P22" s="129">
        <v>93577.86</v>
      </c>
      <c r="Q22" s="162" t="s">
        <v>22</v>
      </c>
      <c r="R22" s="163"/>
      <c r="S22" s="264">
        <v>46027</v>
      </c>
      <c r="T22" s="164">
        <f t="shared" ca="1" si="3"/>
        <v>46174</v>
      </c>
      <c r="U22" s="165">
        <f t="shared" ca="1" si="4"/>
        <v>122</v>
      </c>
      <c r="V22" s="120"/>
      <c r="W22" s="101" t="str">
        <f t="shared" si="5"/>
        <v>90</v>
      </c>
      <c r="X22" s="101" t="str">
        <f>IF($A22="","",INDEX(POA_GC_2025!$G:$G,MATCH($A22,POA_GC_2025!$A:$A,0)))</f>
        <v>004</v>
      </c>
      <c r="Y22" s="102">
        <f t="shared" si="6"/>
        <v>93577.86</v>
      </c>
      <c r="Z22" s="102">
        <f t="shared" si="7"/>
        <v>0</v>
      </c>
      <c r="AA22" s="170"/>
      <c r="AB22" s="125"/>
      <c r="AC22" s="120"/>
      <c r="AD22" s="120"/>
      <c r="AE22" s="120"/>
      <c r="AF22" s="120"/>
      <c r="AG22" s="120"/>
      <c r="AH22" s="120"/>
      <c r="AI22" s="120"/>
      <c r="AJ22" s="120"/>
      <c r="AK22" s="120"/>
      <c r="AL22" s="172"/>
      <c r="AM22" s="120"/>
      <c r="AN22" s="120"/>
      <c r="AO22" s="120"/>
      <c r="AP22" s="120"/>
      <c r="AQ22" s="85"/>
      <c r="AR22" s="85"/>
      <c r="AS22" s="85"/>
      <c r="AT22" s="85"/>
      <c r="AU22" s="85"/>
      <c r="AV22" s="85"/>
      <c r="AW22" s="85"/>
      <c r="AX22" s="85"/>
      <c r="AY22" s="85"/>
      <c r="AZ22" s="85"/>
      <c r="BA22" s="85"/>
      <c r="BB22" s="85"/>
      <c r="BC22" s="85"/>
      <c r="BD22" s="85"/>
      <c r="BE22" s="85"/>
      <c r="BF22" s="85"/>
      <c r="BG22" s="85"/>
      <c r="BH22" s="85"/>
      <c r="BI22" s="85"/>
      <c r="BJ22" s="85"/>
      <c r="BK22" s="85"/>
      <c r="BL22" s="85"/>
      <c r="BM22" s="85"/>
      <c r="BN22" s="85"/>
      <c r="BO22" s="85"/>
      <c r="BP22" s="85"/>
      <c r="BQ22" s="85"/>
      <c r="BR22" s="85"/>
      <c r="BS22" s="85"/>
      <c r="BT22" s="85"/>
      <c r="BU22" s="85"/>
      <c r="BV22" s="85"/>
      <c r="BW22" s="85"/>
      <c r="BX22" s="85"/>
      <c r="BY22" s="85"/>
      <c r="BZ22" s="85"/>
      <c r="CA22" s="85"/>
      <c r="CB22" s="85"/>
      <c r="CC22" s="85"/>
      <c r="CD22" s="85"/>
      <c r="CE22" s="85"/>
      <c r="CF22" s="85"/>
      <c r="CG22" s="85"/>
      <c r="CH22" s="85"/>
      <c r="CI22" s="85"/>
      <c r="CJ22" s="85"/>
      <c r="CK22" s="85"/>
      <c r="CL22" s="85"/>
      <c r="CM22" s="85"/>
      <c r="CN22" s="85"/>
      <c r="CO22" s="85"/>
      <c r="CP22" s="85"/>
      <c r="CQ22" s="85"/>
      <c r="CR22" s="85"/>
      <c r="CS22" s="85"/>
      <c r="CT22" s="85"/>
      <c r="CU22" s="85"/>
      <c r="CV22" s="85"/>
      <c r="CW22" s="85"/>
      <c r="CX22" s="85"/>
      <c r="CY22" s="85"/>
      <c r="CZ22" s="85"/>
      <c r="DA22" s="85"/>
      <c r="DB22" s="85"/>
      <c r="DC22" s="85"/>
      <c r="DD22" s="85"/>
      <c r="DE22" s="85"/>
      <c r="DF22" s="85"/>
      <c r="DG22" s="85"/>
      <c r="DH22" s="85"/>
      <c r="DI22" s="85"/>
      <c r="DJ22" s="85"/>
      <c r="DK22" s="85"/>
      <c r="DL22" s="85"/>
      <c r="DM22" s="85"/>
      <c r="DN22" s="85"/>
      <c r="DO22" s="85"/>
      <c r="DP22" s="85"/>
      <c r="DQ22" s="85"/>
      <c r="DR22" s="85"/>
      <c r="DS22" s="85"/>
      <c r="DT22" s="85"/>
      <c r="DU22" s="85"/>
      <c r="DV22" s="85"/>
      <c r="DW22" s="85"/>
      <c r="DX22" s="85"/>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c r="GZ22" s="85"/>
      <c r="HA22" s="85"/>
      <c r="HB22" s="85"/>
      <c r="HC22" s="85"/>
      <c r="HD22" s="85"/>
      <c r="HE22" s="85"/>
      <c r="HF22" s="85"/>
      <c r="HG22" s="85"/>
      <c r="HH22" s="85"/>
      <c r="HI22" s="85"/>
      <c r="HJ22" s="85"/>
      <c r="HK22" s="85"/>
      <c r="HL22" s="85"/>
      <c r="HM22" s="85"/>
      <c r="HN22" s="85"/>
      <c r="HO22" s="85"/>
      <c r="HP22" s="85"/>
      <c r="HQ22" s="85"/>
      <c r="HR22" s="85"/>
      <c r="HS22" s="85"/>
      <c r="HT22" s="85"/>
      <c r="HU22" s="85"/>
      <c r="HV22" s="85"/>
      <c r="HW22" s="85"/>
      <c r="HX22" s="85"/>
      <c r="HY22" s="85"/>
      <c r="HZ22" s="85"/>
      <c r="IA22" s="85"/>
      <c r="IB22" s="85"/>
      <c r="IC22" s="85"/>
      <c r="ID22" s="85"/>
      <c r="IE22" s="85"/>
      <c r="IF22" s="85"/>
      <c r="IG22" s="85"/>
      <c r="IH22" s="85"/>
      <c r="II22" s="85"/>
      <c r="IJ22" s="85"/>
      <c r="IK22" s="85"/>
      <c r="IL22" s="85"/>
      <c r="IM22" s="85"/>
      <c r="IN22" s="85"/>
      <c r="IO22" s="85"/>
      <c r="IP22" s="85"/>
      <c r="IQ22" s="85"/>
    </row>
    <row r="23" spans="1:251" s="83" customFormat="1" ht="12" customHeight="1">
      <c r="A23" s="100" t="s">
        <v>2684</v>
      </c>
      <c r="B23" s="101" t="str">
        <f>IF($A23="","",INDEX(POA_GC_2025!$N:$N,MATCH($A23,POA_GC_2025!$A:$A,0)))</f>
        <v>PROVISION Y PRESTACION DE SERVICIOS DE SALUD</v>
      </c>
      <c r="C23" s="101" t="str">
        <f>IF($A23="","",INDEX(POA_GC_2025!$E:$E,MATCH($A23,POA_GC_2025!$A:$A,0)))</f>
        <v>90</v>
      </c>
      <c r="D23" s="101" t="str">
        <f>IF($A23="","",INDEX(POA_GC_2025!$B:$B,MATCH($A23,POA_GC_2025!$A:$A,0)))</f>
        <v>HOSPITAL GENERAL DE CHONE</v>
      </c>
      <c r="E23" s="101" t="str">
        <f>IF($A23="","",INDEX(POA_GC_2025!$C:$C,MATCH($A23,POA_GC_2025!$A:$A,0)))</f>
        <v xml:space="preserve"> PAGO DE REMUNERACIONES UNIFICADAS A PROFESIONALES DE LA SALUD</v>
      </c>
      <c r="F23" s="101">
        <f>IF($A23="","",INDEX(POA_GC_2025!$H:$H,MATCH($A23,POA_GC_2025!$A:$A,0)))</f>
        <v>510111</v>
      </c>
      <c r="G23" s="101" t="str">
        <f>IF($A23="","",INDEX(POA_GC_2025!$J:$J,MATCH($A23,POA_GC_2025!$A:$A,0)))</f>
        <v>001</v>
      </c>
      <c r="H23" s="102">
        <f>IF($A23="","",INDEX(POA_GC_2025!$BD:$BD,MATCH($A23,POA_GC_2025!$A:$A,0)))</f>
        <v>3251964</v>
      </c>
      <c r="I23" s="102">
        <f>IF($A23="","",INDEX(POA_GC_2025!$DF:$DF,MATCH($A23,POA_GC_2025!$A:$A,0)))</f>
        <v>0</v>
      </c>
      <c r="J23" s="102">
        <f t="shared" si="8"/>
        <v>3251964</v>
      </c>
      <c r="K23" s="135">
        <v>46051</v>
      </c>
      <c r="L23" s="128"/>
      <c r="M23" s="126"/>
      <c r="N23" s="121" t="str">
        <f>IF(A23="","",INDEX(POA_GC_2025!CD:CD,MATCH(A23,POA_GC_2025!A:A,0)))</f>
        <v>SI</v>
      </c>
      <c r="O23" s="134">
        <v>268373</v>
      </c>
      <c r="P23" s="134">
        <v>268373</v>
      </c>
      <c r="Q23" s="162" t="s">
        <v>22</v>
      </c>
      <c r="R23" s="163"/>
      <c r="S23" s="264">
        <v>46027</v>
      </c>
      <c r="T23" s="164">
        <f t="shared" ca="1" si="3"/>
        <v>46174</v>
      </c>
      <c r="U23" s="165">
        <f t="shared" ca="1" si="4"/>
        <v>122</v>
      </c>
      <c r="V23" s="120"/>
      <c r="W23" s="101" t="str">
        <f t="shared" si="5"/>
        <v>90</v>
      </c>
      <c r="X23" s="101" t="str">
        <f>IF($A23="","",INDEX(POA_GC_2025!$G:$G,MATCH($A23,POA_GC_2025!$A:$A,0)))</f>
        <v>004</v>
      </c>
      <c r="Y23" s="102">
        <f t="shared" si="6"/>
        <v>268373</v>
      </c>
      <c r="Z23" s="102">
        <f t="shared" si="7"/>
        <v>0</v>
      </c>
      <c r="AA23" s="170"/>
      <c r="AB23" s="125"/>
      <c r="AC23" s="120"/>
      <c r="AD23" s="120"/>
      <c r="AE23" s="120"/>
      <c r="AF23" s="120"/>
      <c r="AG23" s="120"/>
      <c r="AH23" s="120"/>
      <c r="AI23" s="120"/>
      <c r="AJ23" s="120"/>
      <c r="AK23" s="120"/>
      <c r="AL23" s="172"/>
      <c r="AM23" s="120"/>
      <c r="AN23" s="120"/>
      <c r="AO23" s="120"/>
      <c r="AP23" s="120"/>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5"/>
      <c r="CB23" s="85"/>
      <c r="CC23" s="85"/>
      <c r="CD23" s="85"/>
      <c r="CE23" s="85"/>
      <c r="CF23" s="85"/>
      <c r="CG23" s="85"/>
      <c r="CH23" s="85"/>
      <c r="CI23" s="85"/>
      <c r="CJ23" s="85"/>
      <c r="CK23" s="85"/>
      <c r="CL23" s="85"/>
      <c r="CM23" s="85"/>
      <c r="CN23" s="85"/>
      <c r="CO23" s="85"/>
      <c r="CP23" s="85"/>
      <c r="CQ23" s="85"/>
      <c r="CR23" s="85"/>
      <c r="CS23" s="85"/>
      <c r="CT23" s="85"/>
      <c r="CU23" s="85"/>
      <c r="CV23" s="85"/>
      <c r="CW23" s="85"/>
      <c r="CX23" s="85"/>
      <c r="CY23" s="85"/>
      <c r="CZ23" s="85"/>
      <c r="DA23" s="85"/>
      <c r="DB23" s="85"/>
      <c r="DC23" s="85"/>
      <c r="DD23" s="85"/>
      <c r="DE23" s="85"/>
      <c r="DF23" s="85"/>
      <c r="DG23" s="85"/>
      <c r="DH23" s="85"/>
      <c r="DI23" s="85"/>
      <c r="DJ23" s="85"/>
      <c r="DK23" s="85"/>
      <c r="DL23" s="85"/>
      <c r="DM23" s="85"/>
      <c r="DN23" s="85"/>
      <c r="DO23" s="85"/>
      <c r="DP23" s="85"/>
      <c r="DQ23" s="85"/>
      <c r="DR23" s="85"/>
      <c r="DS23" s="85"/>
      <c r="DT23" s="85"/>
      <c r="DU23" s="85"/>
      <c r="DV23" s="85"/>
      <c r="DW23" s="85"/>
      <c r="DX23" s="85"/>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c r="HI23" s="85"/>
      <c r="HJ23" s="85"/>
      <c r="HK23" s="85"/>
      <c r="HL23" s="85"/>
      <c r="HM23" s="85"/>
      <c r="HN23" s="85"/>
      <c r="HO23" s="85"/>
      <c r="HP23" s="85"/>
      <c r="HQ23" s="85"/>
      <c r="HR23" s="85"/>
      <c r="HS23" s="85"/>
      <c r="HT23" s="85"/>
      <c r="HU23" s="85"/>
      <c r="HV23" s="85"/>
      <c r="HW23" s="85"/>
      <c r="HX23" s="85"/>
      <c r="HY23" s="85"/>
      <c r="HZ23" s="85"/>
      <c r="IA23" s="85"/>
      <c r="IB23" s="85"/>
      <c r="IC23" s="85"/>
      <c r="ID23" s="85"/>
      <c r="IE23" s="85"/>
      <c r="IF23" s="85"/>
      <c r="IG23" s="85"/>
      <c r="IH23" s="85"/>
      <c r="II23" s="85"/>
      <c r="IJ23" s="85"/>
      <c r="IK23" s="85"/>
      <c r="IL23" s="85"/>
      <c r="IM23" s="85"/>
      <c r="IN23" s="85"/>
      <c r="IO23" s="85"/>
      <c r="IP23" s="85"/>
      <c r="IQ23" s="85"/>
    </row>
    <row r="24" spans="1:251" s="83" customFormat="1" ht="12" customHeight="1">
      <c r="A24" s="100" t="s">
        <v>2685</v>
      </c>
      <c r="B24" s="101" t="str">
        <f>IF($A24="","",INDEX(POA_GC_2025!$N:$N,MATCH($A24,POA_GC_2025!$A:$A,0)))</f>
        <v>PROVISION Y PRESTACION DE SERVICIOS DE SALUD</v>
      </c>
      <c r="C24" s="101" t="str">
        <f>IF($A24="","",INDEX(POA_GC_2025!$E:$E,MATCH($A24,POA_GC_2025!$A:$A,0)))</f>
        <v>90</v>
      </c>
      <c r="D24" s="101" t="str">
        <f>IF($A24="","",INDEX(POA_GC_2025!$B:$B,MATCH($A24,POA_GC_2025!$A:$A,0)))</f>
        <v>HOSPITAL GENERAL DE CHONE</v>
      </c>
      <c r="E24" s="101" t="str">
        <f>IF($A24="","",INDEX(POA_GC_2025!$C:$C,MATCH($A24,POA_GC_2025!$A:$A,0)))</f>
        <v>PAGO DE DECIMO TERCER SUELDO</v>
      </c>
      <c r="F24" s="101">
        <f>IF($A24="","",INDEX(POA_GC_2025!$H:$H,MATCH($A24,POA_GC_2025!$A:$A,0)))</f>
        <v>510203</v>
      </c>
      <c r="G24" s="101" t="str">
        <f>IF($A24="","",INDEX(POA_GC_2025!$J:$J,MATCH($A24,POA_GC_2025!$A:$A,0)))</f>
        <v>001</v>
      </c>
      <c r="H24" s="102">
        <f>IF($A24="","",INDEX(POA_GC_2025!$BD:$BD,MATCH($A24,POA_GC_2025!$A:$A,0)))</f>
        <v>722317.71000000008</v>
      </c>
      <c r="I24" s="102">
        <f>IF($A24="","",INDEX(POA_GC_2025!$DF:$DF,MATCH($A24,POA_GC_2025!$A:$A,0)))</f>
        <v>0</v>
      </c>
      <c r="J24" s="102">
        <f t="shared" si="8"/>
        <v>722317.71000000008</v>
      </c>
      <c r="K24" s="124">
        <v>46041</v>
      </c>
      <c r="L24" s="128"/>
      <c r="M24" s="126"/>
      <c r="N24" s="121" t="str">
        <f>IF(A24="","",INDEX(POA_GC_2025!CD:CD,MATCH(A24,POA_GC_2025!A:A,0)))</f>
        <v>SI</v>
      </c>
      <c r="O24" s="136">
        <v>10290.799999999999</v>
      </c>
      <c r="P24" s="136">
        <v>10290.799999999999</v>
      </c>
      <c r="Q24" s="162" t="s">
        <v>22</v>
      </c>
      <c r="R24" s="163"/>
      <c r="S24" s="264">
        <v>46027</v>
      </c>
      <c r="T24" s="164">
        <f t="shared" ca="1" si="3"/>
        <v>46174</v>
      </c>
      <c r="U24" s="165">
        <f t="shared" ca="1" si="4"/>
        <v>132</v>
      </c>
      <c r="V24" s="120"/>
      <c r="W24" s="101" t="str">
        <f t="shared" si="5"/>
        <v>90</v>
      </c>
      <c r="X24" s="101" t="str">
        <f>IF($A24="","",INDEX(POA_GC_2025!$G:$G,MATCH($A24,POA_GC_2025!$A:$A,0)))</f>
        <v>004</v>
      </c>
      <c r="Y24" s="102">
        <f t="shared" si="6"/>
        <v>10290.799999999999</v>
      </c>
      <c r="Z24" s="102">
        <f t="shared" si="7"/>
        <v>0</v>
      </c>
      <c r="AA24" s="170"/>
      <c r="AB24" s="125"/>
      <c r="AC24" s="120"/>
      <c r="AD24" s="120"/>
      <c r="AE24" s="120"/>
      <c r="AF24" s="120"/>
      <c r="AG24" s="120"/>
      <c r="AH24" s="120"/>
      <c r="AI24" s="120"/>
      <c r="AJ24" s="120"/>
      <c r="AK24" s="120"/>
      <c r="AL24" s="172"/>
      <c r="AM24" s="120"/>
      <c r="AN24" s="120"/>
      <c r="AO24" s="120"/>
      <c r="AP24" s="120"/>
    </row>
    <row r="25" spans="1:251" s="83" customFormat="1" ht="12" customHeight="1">
      <c r="A25" s="100" t="s">
        <v>2686</v>
      </c>
      <c r="B25" s="101" t="str">
        <f>IF($A25="","",INDEX(POA_GC_2025!$N:$N,MATCH($A25,POA_GC_2025!$A:$A,0)))</f>
        <v>PROVISION Y PRESTACION DE SERVICIOS DE SALUD</v>
      </c>
      <c r="C25" s="101" t="str">
        <f>IF($A25="","",INDEX(POA_GC_2025!$E:$E,MATCH($A25,POA_GC_2025!$A:$A,0)))</f>
        <v>90</v>
      </c>
      <c r="D25" s="101" t="str">
        <f>IF($A25="","",INDEX(POA_GC_2025!$B:$B,MATCH($A25,POA_GC_2025!$A:$A,0)))</f>
        <v>HOSPITAL GENERAL DE CHONE</v>
      </c>
      <c r="E25" s="101" t="str">
        <f>IF($A25="","",INDEX(POA_GC_2025!$C:$C,MATCH($A25,POA_GC_2025!$A:$A,0)))</f>
        <v>PAGO DE DECIMO CUARTO SUELDO</v>
      </c>
      <c r="F25" s="101">
        <f>IF($A25="","",INDEX(POA_GC_2025!$H:$H,MATCH($A25,POA_GC_2025!$A:$A,0)))</f>
        <v>510204</v>
      </c>
      <c r="G25" s="101" t="str">
        <f>IF($A25="","",INDEX(POA_GC_2025!$J:$J,MATCH($A25,POA_GC_2025!$A:$A,0)))</f>
        <v>001</v>
      </c>
      <c r="H25" s="102">
        <f>IF($A25="","",INDEX(POA_GC_2025!$BD:$BD,MATCH($A25,POA_GC_2025!$A:$A,0)))</f>
        <v>268875.67</v>
      </c>
      <c r="I25" s="102">
        <f>IF($A25="","",INDEX(POA_GC_2025!$DF:$DF,MATCH($A25,POA_GC_2025!$A:$A,0)))</f>
        <v>0</v>
      </c>
      <c r="J25" s="102">
        <f t="shared" si="8"/>
        <v>268875.67</v>
      </c>
      <c r="K25" s="135">
        <v>46051</v>
      </c>
      <c r="L25" s="128"/>
      <c r="M25" s="126"/>
      <c r="N25" s="121" t="str">
        <f>IF(A25="","",INDEX(POA_GC_2025!CD:CD,MATCH(A25,POA_GC_2025!A:A,0)))</f>
        <v>SI</v>
      </c>
      <c r="O25" s="136">
        <v>4540.38</v>
      </c>
      <c r="P25" s="136">
        <v>4540.38</v>
      </c>
      <c r="Q25" s="162" t="s">
        <v>22</v>
      </c>
      <c r="R25" s="163"/>
      <c r="S25" s="264">
        <v>46027</v>
      </c>
      <c r="T25" s="164">
        <f t="shared" ca="1" si="3"/>
        <v>46174</v>
      </c>
      <c r="U25" s="165">
        <f t="shared" ca="1" si="4"/>
        <v>122</v>
      </c>
      <c r="V25" s="120"/>
      <c r="W25" s="101" t="str">
        <f t="shared" si="5"/>
        <v>90</v>
      </c>
      <c r="X25" s="101" t="str">
        <f>IF($A25="","",INDEX(POA_GC_2025!$G:$G,MATCH($A25,POA_GC_2025!$A:$A,0)))</f>
        <v>004</v>
      </c>
      <c r="Y25" s="102">
        <f t="shared" si="6"/>
        <v>4540.38</v>
      </c>
      <c r="Z25" s="102">
        <f t="shared" si="7"/>
        <v>0</v>
      </c>
      <c r="AA25" s="170"/>
      <c r="AB25" s="125"/>
      <c r="AC25" s="120"/>
      <c r="AD25" s="120"/>
      <c r="AE25" s="120"/>
      <c r="AF25" s="120"/>
      <c r="AG25" s="120"/>
      <c r="AH25" s="120"/>
      <c r="AI25" s="120"/>
      <c r="AJ25" s="120"/>
      <c r="AK25" s="120"/>
      <c r="AL25" s="172"/>
      <c r="AM25" s="120"/>
      <c r="AN25" s="120"/>
      <c r="AO25" s="120"/>
      <c r="AP25" s="120"/>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c r="BZ25" s="85"/>
      <c r="CA25" s="85"/>
      <c r="CB25" s="85"/>
      <c r="CC25" s="85"/>
      <c r="CD25" s="85"/>
      <c r="CE25" s="85"/>
      <c r="CF25" s="85"/>
      <c r="CG25" s="85"/>
      <c r="CH25" s="85"/>
      <c r="CI25" s="85"/>
      <c r="CJ25" s="85"/>
      <c r="CK25" s="85"/>
      <c r="CL25" s="85"/>
      <c r="CM25" s="85"/>
      <c r="CN25" s="85"/>
      <c r="CO25" s="85"/>
      <c r="CP25" s="85"/>
      <c r="CQ25" s="85"/>
      <c r="CR25" s="85"/>
      <c r="CS25" s="85"/>
      <c r="CT25" s="85"/>
      <c r="CU25" s="85"/>
      <c r="CV25" s="85"/>
      <c r="CW25" s="85"/>
      <c r="CX25" s="85"/>
      <c r="CY25" s="85"/>
      <c r="CZ25" s="85"/>
      <c r="DA25" s="85"/>
      <c r="DB25" s="85"/>
      <c r="DC25" s="85"/>
      <c r="DD25" s="85"/>
      <c r="DE25" s="85"/>
      <c r="DF25" s="85"/>
      <c r="DG25" s="85"/>
      <c r="DH25" s="85"/>
      <c r="DI25" s="85"/>
      <c r="DJ25" s="85"/>
      <c r="DK25" s="85"/>
      <c r="DL25" s="85"/>
      <c r="DM25" s="85"/>
      <c r="DN25" s="85"/>
      <c r="DO25" s="85"/>
      <c r="DP25" s="85"/>
      <c r="DQ25" s="85"/>
      <c r="DR25" s="85"/>
      <c r="DS25" s="85"/>
      <c r="DT25" s="85"/>
      <c r="DU25" s="85"/>
      <c r="DV25" s="85"/>
      <c r="DW25" s="85"/>
      <c r="DX25" s="85"/>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c r="GZ25" s="85"/>
      <c r="HA25" s="85"/>
      <c r="HB25" s="85"/>
      <c r="HC25" s="85"/>
      <c r="HD25" s="85"/>
      <c r="HE25" s="85"/>
      <c r="HF25" s="85"/>
      <c r="HG25" s="85"/>
      <c r="HH25" s="85"/>
      <c r="HI25" s="85"/>
      <c r="HJ25" s="85"/>
      <c r="HK25" s="85"/>
      <c r="HL25" s="85"/>
      <c r="HM25" s="85"/>
      <c r="HN25" s="85"/>
      <c r="HO25" s="85"/>
      <c r="HP25" s="85"/>
      <c r="HQ25" s="85"/>
      <c r="HR25" s="85"/>
      <c r="HS25" s="85"/>
      <c r="HT25" s="85"/>
      <c r="HU25" s="85"/>
      <c r="HV25" s="85"/>
      <c r="HW25" s="85"/>
      <c r="HX25" s="85"/>
      <c r="HY25" s="85"/>
      <c r="HZ25" s="85"/>
      <c r="IA25" s="85"/>
      <c r="IB25" s="85"/>
      <c r="IC25" s="85"/>
      <c r="ID25" s="85"/>
      <c r="IE25" s="85"/>
      <c r="IF25" s="85"/>
      <c r="IG25" s="85"/>
      <c r="IH25" s="85"/>
      <c r="II25" s="85"/>
      <c r="IJ25" s="85"/>
      <c r="IK25" s="85"/>
      <c r="IL25" s="85"/>
      <c r="IM25" s="85"/>
      <c r="IN25" s="85"/>
      <c r="IO25" s="85"/>
      <c r="IP25" s="85"/>
      <c r="IQ25" s="85"/>
    </row>
    <row r="26" spans="1:251" s="83" customFormat="1" ht="12" customHeight="1">
      <c r="A26" s="100" t="s">
        <v>2687</v>
      </c>
      <c r="B26" s="101" t="str">
        <f>IF($A26="","",INDEX(POA_GC_2025!$N:$N,MATCH($A26,POA_GC_2025!$A:$A,0)))</f>
        <v>PROVISION Y PRESTACION DE SERVICIOS DE SALUD</v>
      </c>
      <c r="C26" s="101" t="str">
        <f>IF($A26="","",INDEX(POA_GC_2025!$E:$E,MATCH($A26,POA_GC_2025!$A:$A,0)))</f>
        <v>90</v>
      </c>
      <c r="D26" s="101" t="str">
        <f>IF($A26="","",INDEX(POA_GC_2025!$B:$B,MATCH($A26,POA_GC_2025!$A:$A,0)))</f>
        <v>HOSPITAL GENERAL DE CHONE</v>
      </c>
      <c r="E26" s="101" t="str">
        <f>IF($A26="","",INDEX(POA_GC_2025!$C:$C,MATCH($A26,POA_GC_2025!$A:$A,0)))</f>
        <v>PAGO DE COMPENSACION POR TRANSPORTE</v>
      </c>
      <c r="F26" s="101">
        <f>IF($A26="","",INDEX(POA_GC_2025!$H:$H,MATCH($A26,POA_GC_2025!$A:$A,0)))</f>
        <v>510304</v>
      </c>
      <c r="G26" s="101" t="str">
        <f>IF($A26="","",INDEX(POA_GC_2025!$J:$J,MATCH($A26,POA_GC_2025!$A:$A,0)))</f>
        <v>001</v>
      </c>
      <c r="H26" s="102">
        <f>IF($A26="","",INDEX(POA_GC_2025!$BD:$BD,MATCH($A26,POA_GC_2025!$A:$A,0)))</f>
        <v>11365.33</v>
      </c>
      <c r="I26" s="102">
        <f>IF($A26="","",INDEX(POA_GC_2025!$DF:$DF,MATCH($A26,POA_GC_2025!$A:$A,0)))</f>
        <v>0</v>
      </c>
      <c r="J26" s="102">
        <f t="shared" si="8"/>
        <v>11365.33</v>
      </c>
      <c r="K26" s="135">
        <v>46043</v>
      </c>
      <c r="L26" s="125"/>
      <c r="M26" s="126"/>
      <c r="N26" s="121" t="str">
        <f>IF(A26="","",INDEX(POA_GC_2025!CD:CD,MATCH(A26,POA_GC_2025!A:A,0)))</f>
        <v>SI</v>
      </c>
      <c r="O26" s="136">
        <v>840.5</v>
      </c>
      <c r="P26" s="136">
        <v>840.5</v>
      </c>
      <c r="Q26" s="162" t="s">
        <v>22</v>
      </c>
      <c r="R26" s="163"/>
      <c r="S26" s="264">
        <v>46027</v>
      </c>
      <c r="T26" s="164">
        <f t="shared" ca="1" si="3"/>
        <v>46174</v>
      </c>
      <c r="U26" s="165">
        <f t="shared" ca="1" si="4"/>
        <v>130</v>
      </c>
      <c r="V26" s="120"/>
      <c r="W26" s="101" t="str">
        <f t="shared" si="5"/>
        <v>90</v>
      </c>
      <c r="X26" s="101" t="str">
        <f>IF($A26="","",INDEX(POA_GC_2025!$G:$G,MATCH($A26,POA_GC_2025!$A:$A,0)))</f>
        <v>004</v>
      </c>
      <c r="Y26" s="102">
        <f t="shared" si="6"/>
        <v>840.5</v>
      </c>
      <c r="Z26" s="102">
        <f t="shared" si="7"/>
        <v>0</v>
      </c>
      <c r="AA26" s="170"/>
      <c r="AB26" s="125"/>
      <c r="AC26" s="120"/>
      <c r="AD26" s="120"/>
      <c r="AE26" s="120"/>
      <c r="AF26" s="120"/>
      <c r="AG26" s="120"/>
      <c r="AH26" s="120"/>
      <c r="AI26" s="120"/>
      <c r="AJ26" s="120"/>
      <c r="AK26" s="120"/>
      <c r="AL26" s="172"/>
      <c r="AM26" s="120"/>
      <c r="AN26" s="120"/>
      <c r="AO26" s="120"/>
      <c r="AP26" s="120"/>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c r="BV26" s="85"/>
      <c r="BW26" s="85"/>
      <c r="BX26" s="85"/>
      <c r="BY26" s="85"/>
      <c r="BZ26" s="85"/>
      <c r="CA26" s="85"/>
      <c r="CB26" s="85"/>
      <c r="CC26" s="85"/>
      <c r="CD26" s="85"/>
      <c r="CE26" s="85"/>
      <c r="CF26" s="85"/>
      <c r="CG26" s="85"/>
      <c r="CH26" s="85"/>
      <c r="CI26" s="85"/>
      <c r="CJ26" s="85"/>
      <c r="CK26" s="85"/>
      <c r="CL26" s="85"/>
      <c r="CM26" s="85"/>
      <c r="CN26" s="85"/>
      <c r="CO26" s="85"/>
      <c r="CP26" s="85"/>
      <c r="CQ26" s="85"/>
      <c r="CR26" s="85"/>
      <c r="CS26" s="85"/>
      <c r="CT26" s="85"/>
      <c r="CU26" s="85"/>
      <c r="CV26" s="85"/>
      <c r="CW26" s="85"/>
      <c r="CX26" s="85"/>
      <c r="CY26" s="85"/>
      <c r="CZ26" s="85"/>
      <c r="DA26" s="85"/>
      <c r="DB26" s="85"/>
      <c r="DC26" s="85"/>
      <c r="DD26" s="85"/>
      <c r="DE26" s="85"/>
      <c r="DF26" s="85"/>
      <c r="DG26" s="85"/>
      <c r="DH26" s="85"/>
      <c r="DI26" s="85"/>
      <c r="DJ26" s="85"/>
      <c r="DK26" s="85"/>
      <c r="DL26" s="85"/>
      <c r="DM26" s="85"/>
      <c r="DN26" s="85"/>
      <c r="DO26" s="85"/>
      <c r="DP26" s="85"/>
      <c r="DQ26" s="85"/>
      <c r="DR26" s="85"/>
      <c r="DS26" s="85"/>
      <c r="DT26" s="85"/>
      <c r="DU26" s="85"/>
      <c r="DV26" s="85"/>
      <c r="DW26" s="85"/>
      <c r="DX26" s="85"/>
      <c r="DY26" s="85"/>
      <c r="DZ26" s="85"/>
      <c r="EA26" s="85"/>
      <c r="EB26" s="85"/>
      <c r="EC26" s="85"/>
      <c r="ED26" s="85"/>
      <c r="EE26" s="85"/>
      <c r="EF26" s="85"/>
      <c r="EG26" s="85"/>
      <c r="EH26" s="85"/>
      <c r="EI26" s="85"/>
      <c r="EJ26" s="85"/>
      <c r="EK26" s="85"/>
      <c r="EL26" s="85"/>
      <c r="EM26" s="85"/>
      <c r="EN26" s="85"/>
      <c r="EO26" s="85"/>
      <c r="EP26" s="85"/>
      <c r="EQ26" s="85"/>
      <c r="ER26" s="85"/>
      <c r="ES26" s="85"/>
      <c r="ET26" s="85"/>
      <c r="EU26" s="85"/>
      <c r="EV26" s="85"/>
      <c r="EW26" s="85"/>
      <c r="EX26" s="85"/>
      <c r="EY26" s="85"/>
      <c r="EZ26" s="85"/>
      <c r="FA26" s="85"/>
      <c r="FB26" s="85"/>
      <c r="FC26" s="85"/>
      <c r="FD26" s="85"/>
      <c r="FE26" s="85"/>
      <c r="FF26" s="85"/>
      <c r="FG26" s="85"/>
      <c r="FH26" s="85"/>
      <c r="FI26" s="85"/>
      <c r="FJ26" s="85"/>
      <c r="FK26" s="85"/>
      <c r="FL26" s="85"/>
      <c r="FM26" s="85"/>
      <c r="FN26" s="85"/>
      <c r="FO26" s="85"/>
      <c r="FP26" s="85"/>
      <c r="FQ26" s="85"/>
      <c r="FR26" s="85"/>
      <c r="FS26" s="85"/>
      <c r="FT26" s="85"/>
      <c r="FU26" s="85"/>
      <c r="FV26" s="85"/>
      <c r="FW26" s="85"/>
      <c r="FX26" s="85"/>
      <c r="FY26" s="85"/>
      <c r="FZ26" s="85"/>
      <c r="GA26" s="85"/>
      <c r="GB26" s="85"/>
      <c r="GC26" s="85"/>
      <c r="GD26" s="85"/>
      <c r="GE26" s="85"/>
      <c r="GF26" s="85"/>
      <c r="GG26" s="85"/>
      <c r="GH26" s="85"/>
      <c r="GI26" s="85"/>
      <c r="GJ26" s="85"/>
      <c r="GK26" s="85"/>
      <c r="GL26" s="85"/>
      <c r="GM26" s="85"/>
      <c r="GN26" s="85"/>
      <c r="GO26" s="85"/>
      <c r="GP26" s="85"/>
      <c r="GQ26" s="85"/>
      <c r="GR26" s="85"/>
      <c r="GS26" s="85"/>
      <c r="GT26" s="85"/>
      <c r="GU26" s="85"/>
      <c r="GV26" s="85"/>
      <c r="GW26" s="85"/>
      <c r="GX26" s="85"/>
      <c r="GY26" s="85"/>
      <c r="GZ26" s="85"/>
      <c r="HA26" s="85"/>
      <c r="HB26" s="85"/>
      <c r="HC26" s="85"/>
      <c r="HD26" s="85"/>
      <c r="HE26" s="85"/>
      <c r="HF26" s="85"/>
      <c r="HG26" s="85"/>
      <c r="HH26" s="85"/>
      <c r="HI26" s="85"/>
      <c r="HJ26" s="85"/>
      <c r="HK26" s="85"/>
      <c r="HL26" s="85"/>
      <c r="HM26" s="85"/>
      <c r="HN26" s="85"/>
      <c r="HO26" s="85"/>
      <c r="HP26" s="85"/>
      <c r="HQ26" s="85"/>
      <c r="HR26" s="85"/>
      <c r="HS26" s="85"/>
      <c r="HT26" s="85"/>
      <c r="HU26" s="85"/>
      <c r="HV26" s="85"/>
      <c r="HW26" s="85"/>
      <c r="HX26" s="85"/>
      <c r="HY26" s="85"/>
      <c r="HZ26" s="85"/>
      <c r="IA26" s="85"/>
      <c r="IB26" s="85"/>
      <c r="IC26" s="85"/>
      <c r="ID26" s="85"/>
      <c r="IE26" s="85"/>
      <c r="IF26" s="85"/>
      <c r="IG26" s="85"/>
      <c r="IH26" s="85"/>
      <c r="II26" s="85"/>
      <c r="IJ26" s="85"/>
      <c r="IK26" s="85"/>
      <c r="IL26" s="85"/>
      <c r="IM26" s="85"/>
      <c r="IN26" s="85"/>
      <c r="IO26" s="85"/>
      <c r="IP26" s="85"/>
      <c r="IQ26" s="85"/>
    </row>
    <row r="27" spans="1:251" ht="12" customHeight="1">
      <c r="A27" s="100" t="s">
        <v>2688</v>
      </c>
      <c r="B27" s="101" t="str">
        <f>IF($A27="","",INDEX(POA_GC_2025!$N:$N,MATCH($A27,POA_GC_2025!$A:$A,0)))</f>
        <v>PROVISION Y PRESTACION DE SERVICIOS DE SALUD</v>
      </c>
      <c r="C27" s="101" t="str">
        <f>IF($A27="","",INDEX(POA_GC_2025!$E:$E,MATCH($A27,POA_GC_2025!$A:$A,0)))</f>
        <v>90</v>
      </c>
      <c r="D27" s="101" t="str">
        <f>IF($A27="","",INDEX(POA_GC_2025!$B:$B,MATCH($A27,POA_GC_2025!$A:$A,0)))</f>
        <v>HOSPITAL GENERAL DE CHONE</v>
      </c>
      <c r="E27" s="101" t="str">
        <f>IF($A27="","",INDEX(POA_GC_2025!$C:$C,MATCH($A27,POA_GC_2025!$A:$A,0)))</f>
        <v>PAGO DE ALIMENTACION A LOS TRABAJADORES AMPARADOS EN EL CODIGO DE TRABAJO</v>
      </c>
      <c r="F27" s="101">
        <f>IF($A27="","",INDEX(POA_GC_2025!$H:$H,MATCH($A27,POA_GC_2025!$A:$A,0)))</f>
        <v>510306</v>
      </c>
      <c r="G27" s="101" t="str">
        <f>IF($A27="","",INDEX(POA_GC_2025!$J:$J,MATCH($A27,POA_GC_2025!$A:$A,0)))</f>
        <v>001</v>
      </c>
      <c r="H27" s="102">
        <f>IF($A27="","",INDEX(POA_GC_2025!$BD:$BD,MATCH($A27,POA_GC_2025!$A:$A,0)))</f>
        <v>90848</v>
      </c>
      <c r="I27" s="102">
        <f>IF($A27="","",INDEX(POA_GC_2025!$DF:$DF,MATCH($A27,POA_GC_2025!$A:$A,0)))</f>
        <v>0</v>
      </c>
      <c r="J27" s="102">
        <f t="shared" si="8"/>
        <v>90848</v>
      </c>
      <c r="K27" s="135">
        <v>46043</v>
      </c>
      <c r="L27" s="120"/>
      <c r="M27" s="126"/>
      <c r="N27" s="121" t="str">
        <f>IF(A27="","",INDEX(POA_GC_2025!CD:CD,MATCH(A27,POA_GC_2025!A:A,0)))</f>
        <v>SI</v>
      </c>
      <c r="O27" s="136">
        <v>6720</v>
      </c>
      <c r="P27" s="136">
        <v>6720</v>
      </c>
      <c r="Q27" s="162" t="s">
        <v>22</v>
      </c>
      <c r="R27" s="163"/>
      <c r="S27" s="264">
        <v>46027</v>
      </c>
      <c r="T27" s="164">
        <f t="shared" ca="1" si="3"/>
        <v>46174</v>
      </c>
      <c r="U27" s="165">
        <f t="shared" ca="1" si="4"/>
        <v>130</v>
      </c>
      <c r="V27" s="120"/>
      <c r="W27" s="101" t="str">
        <f t="shared" si="5"/>
        <v>90</v>
      </c>
      <c r="X27" s="101" t="str">
        <f>IF($A27="","",INDEX(POA_GC_2025!$G:$G,MATCH($A27,POA_GC_2025!$A:$A,0)))</f>
        <v>004</v>
      </c>
      <c r="Y27" s="102">
        <f t="shared" si="6"/>
        <v>6720</v>
      </c>
      <c r="Z27" s="102">
        <f t="shared" si="7"/>
        <v>0</v>
      </c>
      <c r="AA27" s="170"/>
      <c r="AB27" s="125"/>
      <c r="AC27" s="120"/>
      <c r="AD27" s="120"/>
      <c r="AE27" s="120"/>
      <c r="AF27" s="120"/>
      <c r="AG27" s="120"/>
      <c r="AH27" s="120"/>
      <c r="AI27" s="120"/>
      <c r="AJ27" s="120"/>
      <c r="AK27" s="120"/>
      <c r="AL27" s="172"/>
      <c r="AM27" s="120"/>
      <c r="AN27" s="120"/>
      <c r="AO27" s="120"/>
      <c r="AP27" s="120"/>
    </row>
    <row r="28" spans="1:251" ht="12" customHeight="1">
      <c r="A28" s="100" t="s">
        <v>2689</v>
      </c>
      <c r="B28" s="101" t="str">
        <f>IF($A28="","",INDEX(POA_GC_2025!$N:$N,MATCH($A28,POA_GC_2025!$A:$A,0)))</f>
        <v>PROVISION Y PRESTACION DE SERVICIOS DE SALUD</v>
      </c>
      <c r="C28" s="101" t="str">
        <f>IF($A28="","",INDEX(POA_GC_2025!$E:$E,MATCH($A28,POA_GC_2025!$A:$A,0)))</f>
        <v>90</v>
      </c>
      <c r="D28" s="101" t="str">
        <f>IF($A28="","",INDEX(POA_GC_2025!$B:$B,MATCH($A28,POA_GC_2025!$A:$A,0)))</f>
        <v>HOSPITAL GENERAL DE CHONE</v>
      </c>
      <c r="E28" s="101" t="str">
        <f>IF($A28="","",INDEX(POA_GC_2025!$C:$C,MATCH($A28,POA_GC_2025!$A:$A,0)))</f>
        <v>PAGO DE POR CARGAS FAMILIARES A LOS TRABAJADORES AMPARADOS EN EL CODIGO DE TRABAJO</v>
      </c>
      <c r="F28" s="101">
        <f>IF($A28="","",INDEX(POA_GC_2025!$H:$H,MATCH($A28,POA_GC_2025!$A:$A,0)))</f>
        <v>510401</v>
      </c>
      <c r="G28" s="101" t="str">
        <f>IF($A28="","",INDEX(POA_GC_2025!$J:$J,MATCH($A28,POA_GC_2025!$A:$A,0)))</f>
        <v>001</v>
      </c>
      <c r="H28" s="102">
        <f>IF($A28="","",INDEX(POA_GC_2025!$BD:$BD,MATCH($A28,POA_GC_2025!$A:$A,0)))</f>
        <v>5146.67</v>
      </c>
      <c r="I28" s="102">
        <f>IF($A28="","",INDEX(POA_GC_2025!$DF:$DF,MATCH($A28,POA_GC_2025!$A:$A,0)))</f>
        <v>0</v>
      </c>
      <c r="J28" s="102">
        <f t="shared" si="8"/>
        <v>5146.67</v>
      </c>
      <c r="K28" s="135">
        <v>46043</v>
      </c>
      <c r="L28" s="125"/>
      <c r="M28" s="126"/>
      <c r="N28" s="121" t="str">
        <f>IF(A28="","",INDEX(POA_GC_2025!CD:CD,MATCH(A28,POA_GC_2025!A:A,0)))</f>
        <v>SI</v>
      </c>
      <c r="O28" s="136">
        <v>416</v>
      </c>
      <c r="P28" s="136">
        <v>416</v>
      </c>
      <c r="Q28" s="162" t="s">
        <v>22</v>
      </c>
      <c r="R28" s="120"/>
      <c r="S28" s="264">
        <v>46027</v>
      </c>
      <c r="T28" s="164">
        <f t="shared" ca="1" si="3"/>
        <v>46174</v>
      </c>
      <c r="U28" s="165">
        <f t="shared" ca="1" si="4"/>
        <v>130</v>
      </c>
      <c r="V28" s="120"/>
      <c r="W28" s="101" t="str">
        <f t="shared" si="5"/>
        <v>90</v>
      </c>
      <c r="X28" s="101" t="str">
        <f>IF($A28="","",INDEX(POA_GC_2025!$G:$G,MATCH($A28,POA_GC_2025!$A:$A,0)))</f>
        <v>004</v>
      </c>
      <c r="Y28" s="102">
        <f t="shared" si="6"/>
        <v>416</v>
      </c>
      <c r="Z28" s="102">
        <f t="shared" si="7"/>
        <v>0</v>
      </c>
      <c r="AA28" s="170"/>
      <c r="AB28" s="125"/>
      <c r="AC28" s="120"/>
      <c r="AD28" s="120"/>
      <c r="AE28" s="120"/>
      <c r="AF28" s="120"/>
      <c r="AG28" s="120"/>
      <c r="AH28" s="120"/>
      <c r="AI28" s="120"/>
      <c r="AJ28" s="120"/>
      <c r="AK28" s="120"/>
      <c r="AL28" s="172"/>
      <c r="AM28" s="120"/>
      <c r="AN28" s="120"/>
      <c r="AO28" s="120"/>
      <c r="AP28" s="120"/>
    </row>
    <row r="29" spans="1:251" ht="12" customHeight="1">
      <c r="A29" s="100" t="s">
        <v>2690</v>
      </c>
      <c r="B29" s="101" t="str">
        <f>IF($A29="","",INDEX(POA_GC_2025!$N:$N,MATCH($A29,POA_GC_2025!$A:$A,0)))</f>
        <v>PROVISION Y PRESTACION DE SERVICIOS DE SALUD</v>
      </c>
      <c r="C29" s="101" t="str">
        <f>IF($A29="","",INDEX(POA_GC_2025!$E:$E,MATCH($A29,POA_GC_2025!$A:$A,0)))</f>
        <v>90</v>
      </c>
      <c r="D29" s="101" t="str">
        <f>IF($A29="","",INDEX(POA_GC_2025!$B:$B,MATCH($A29,POA_GC_2025!$A:$A,0)))</f>
        <v>HOSPITAL GENERAL DE CHONE</v>
      </c>
      <c r="E29" s="101" t="str">
        <f>IF($A29="","",INDEX(POA_GC_2025!$C:$C,MATCH($A29,POA_GC_2025!$A:$A,0)))</f>
        <v>PAGO DE ANTIGÜEDAD A LOS TRABAJADORES AMPARADOS EN EL CODIGO DE TRABAJO</v>
      </c>
      <c r="F29" s="101">
        <f>IF($A29="","",INDEX(POA_GC_2025!$H:$H,MATCH($A29,POA_GC_2025!$A:$A,0)))</f>
        <v>510408</v>
      </c>
      <c r="G29" s="101" t="str">
        <f>IF($A29="","",INDEX(POA_GC_2025!$J:$J,MATCH($A29,POA_GC_2025!$A:$A,0)))</f>
        <v>001</v>
      </c>
      <c r="H29" s="102">
        <f>IF($A29="","",INDEX(POA_GC_2025!$BD:$BD,MATCH($A29,POA_GC_2025!$A:$A,0)))</f>
        <v>25157.200000000004</v>
      </c>
      <c r="I29" s="102">
        <f>IF($A29="","",INDEX(POA_GC_2025!$DF:$DF,MATCH($A29,POA_GC_2025!$A:$A,0)))</f>
        <v>0</v>
      </c>
      <c r="J29" s="102">
        <f t="shared" si="8"/>
        <v>25157.200000000004</v>
      </c>
      <c r="K29" s="135">
        <v>46043</v>
      </c>
      <c r="L29" s="137"/>
      <c r="M29" s="138"/>
      <c r="N29" s="121" t="str">
        <f>IF(A29="","",INDEX(POA_GC_2025!CD:CD,MATCH(A29,POA_GC_2025!A:A,0)))</f>
        <v>SI</v>
      </c>
      <c r="O29" s="136">
        <v>2130.6999999999998</v>
      </c>
      <c r="P29" s="136">
        <v>2130.6999999999998</v>
      </c>
      <c r="Q29" s="162" t="s">
        <v>22</v>
      </c>
      <c r="R29" s="163"/>
      <c r="S29" s="264">
        <v>46027</v>
      </c>
      <c r="T29" s="164">
        <f t="shared" ca="1" si="3"/>
        <v>46174</v>
      </c>
      <c r="U29" s="165">
        <f t="shared" ca="1" si="4"/>
        <v>130</v>
      </c>
      <c r="V29" s="120"/>
      <c r="W29" s="101" t="str">
        <f t="shared" si="5"/>
        <v>90</v>
      </c>
      <c r="X29" s="101" t="str">
        <f>IF($A29="","",INDEX(POA_GC_2025!$G:$G,MATCH($A29,POA_GC_2025!$A:$A,0)))</f>
        <v>004</v>
      </c>
      <c r="Y29" s="102">
        <f t="shared" si="6"/>
        <v>2130.6999999999998</v>
      </c>
      <c r="Z29" s="102">
        <f t="shared" si="7"/>
        <v>0</v>
      </c>
      <c r="AA29" s="170"/>
      <c r="AB29" s="125"/>
      <c r="AC29" s="120"/>
      <c r="AD29" s="120"/>
      <c r="AE29" s="120"/>
      <c r="AF29" s="120"/>
      <c r="AG29" s="120"/>
      <c r="AH29" s="120"/>
      <c r="AI29" s="120"/>
      <c r="AJ29" s="120"/>
      <c r="AK29" s="120"/>
      <c r="AL29" s="172"/>
      <c r="AM29" s="120"/>
      <c r="AN29" s="120"/>
      <c r="AO29" s="120"/>
      <c r="AP29" s="120"/>
    </row>
    <row r="30" spans="1:251" ht="12" customHeight="1">
      <c r="A30" s="100" t="s">
        <v>2691</v>
      </c>
      <c r="B30" s="101" t="str">
        <f>IF($A30="","",INDEX(POA_GC_2025!$N:$N,MATCH($A30,POA_GC_2025!$A:$A,0)))</f>
        <v>PROVISION Y PRESTACION DE SERVICIOS DE SALUD</v>
      </c>
      <c r="C30" s="101" t="str">
        <f>IF($A30="","",INDEX(POA_GC_2025!$E:$E,MATCH($A30,POA_GC_2025!$A:$A,0)))</f>
        <v>90</v>
      </c>
      <c r="D30" s="101" t="str">
        <f>IF($A30="","",INDEX(POA_GC_2025!$B:$B,MATCH($A30,POA_GC_2025!$A:$A,0)))</f>
        <v>HOSPITAL GENERAL DE CHONE</v>
      </c>
      <c r="E30" s="101" t="str">
        <f>IF($A30="","",INDEX(POA_GC_2025!$C:$C,MATCH($A30,POA_GC_2025!$A:$A,0)))</f>
        <v>PAGO DE BENEFICIOS SOCIALES  A LOS TRABAJADORES AMPARADOS EN EL CODIGO DE TRABAJO</v>
      </c>
      <c r="F30" s="101">
        <f>IF($A30="","",INDEX(POA_GC_2025!$H:$H,MATCH($A30,POA_GC_2025!$A:$A,0)))</f>
        <v>510409</v>
      </c>
      <c r="G30" s="101" t="str">
        <f>IF($A30="","",INDEX(POA_GC_2025!$J:$J,MATCH($A30,POA_GC_2025!$A:$A,0)))</f>
        <v>001</v>
      </c>
      <c r="H30" s="102">
        <f>IF($A30="","",INDEX(POA_GC_2025!$BD:$BD,MATCH($A30,POA_GC_2025!$A:$A,0)))</f>
        <v>20280</v>
      </c>
      <c r="I30" s="102">
        <f>IF($A30="","",INDEX(POA_GC_2025!$DF:$DF,MATCH($A30,POA_GC_2025!$A:$A,0)))</f>
        <v>0</v>
      </c>
      <c r="J30" s="102">
        <f t="shared" si="8"/>
        <v>20280</v>
      </c>
      <c r="K30" s="120"/>
      <c r="L30" s="120"/>
      <c r="M30" s="122"/>
      <c r="N30" s="121" t="str">
        <f>IF(A30="","",INDEX(POA_GC_2025!CD:CD,MATCH(A30,POA_GC_2025!A:A,0)))</f>
        <v>SI</v>
      </c>
      <c r="O30" s="136">
        <v>20280</v>
      </c>
      <c r="P30" s="136">
        <v>20280</v>
      </c>
      <c r="Q30" s="162" t="s">
        <v>26</v>
      </c>
      <c r="R30" s="163"/>
      <c r="S30" s="264"/>
      <c r="T30" s="164">
        <f t="shared" ca="1" si="3"/>
        <v>46174</v>
      </c>
      <c r="U30" s="165">
        <f t="shared" ca="1" si="4"/>
        <v>45511</v>
      </c>
      <c r="V30" s="120"/>
      <c r="W30" s="101" t="str">
        <f t="shared" si="5"/>
        <v>90</v>
      </c>
      <c r="X30" s="101" t="str">
        <f>IF($A30="","",INDEX(POA_GC_2025!$G:$G,MATCH($A30,POA_GC_2025!$A:$A,0)))</f>
        <v>004</v>
      </c>
      <c r="Y30" s="102">
        <f t="shared" si="6"/>
        <v>20280</v>
      </c>
      <c r="Z30" s="102">
        <f t="shared" si="7"/>
        <v>0</v>
      </c>
      <c r="AA30" s="170"/>
      <c r="AB30" s="125"/>
      <c r="AC30" s="120"/>
      <c r="AD30" s="120"/>
      <c r="AE30" s="120"/>
      <c r="AF30" s="120"/>
      <c r="AG30" s="120"/>
      <c r="AH30" s="120"/>
      <c r="AI30" s="120"/>
      <c r="AJ30" s="120"/>
      <c r="AK30" s="120"/>
      <c r="AL30" s="172"/>
      <c r="AM30" s="120"/>
      <c r="AN30" s="120"/>
      <c r="AO30" s="120"/>
      <c r="AP30" s="120"/>
    </row>
    <row r="31" spans="1:251" ht="12" customHeight="1">
      <c r="A31" s="100" t="s">
        <v>2692</v>
      </c>
      <c r="B31" s="101" t="str">
        <f>IF($A31="","",INDEX(POA_GC_2025!$N:$N,MATCH($A31,POA_GC_2025!$A:$A,0)))</f>
        <v>PROVISION Y PRESTACION DE SERVICIOS DE SALUD</v>
      </c>
      <c r="C31" s="101" t="str">
        <f>IF($A31="","",INDEX(POA_GC_2025!$E:$E,MATCH($A31,POA_GC_2025!$A:$A,0)))</f>
        <v>90</v>
      </c>
      <c r="D31" s="101" t="str">
        <f>IF($A31="","",INDEX(POA_GC_2025!$B:$B,MATCH($A31,POA_GC_2025!$A:$A,0)))</f>
        <v>HOSPITAL GENERAL DE CHONE</v>
      </c>
      <c r="E31" s="101" t="str">
        <f>IF($A31="","",INDEX(POA_GC_2025!$C:$C,MATCH($A31,POA_GC_2025!$A:$A,0)))</f>
        <v>PAGO DE HORAS EXTRAORDINARIAS Y SUPLEMENTARIAS</v>
      </c>
      <c r="F31" s="101">
        <f>IF($A31="","",INDEX(POA_GC_2025!$H:$H,MATCH($A31,POA_GC_2025!$A:$A,0)))</f>
        <v>510509</v>
      </c>
      <c r="G31" s="101" t="str">
        <f>IF($A31="","",INDEX(POA_GC_2025!$J:$J,MATCH($A31,POA_GC_2025!$A:$A,0)))</f>
        <v>001</v>
      </c>
      <c r="H31" s="102">
        <f>IF($A31="","",INDEX(POA_GC_2025!$BD:$BD,MATCH($A31,POA_GC_2025!$A:$A,0)))</f>
        <v>175213.44</v>
      </c>
      <c r="I31" s="102">
        <f>IF($A31="","",INDEX(POA_GC_2025!$DF:$DF,MATCH($A31,POA_GC_2025!$A:$A,0)))</f>
        <v>0</v>
      </c>
      <c r="J31" s="102">
        <f t="shared" si="8"/>
        <v>175213.44</v>
      </c>
      <c r="K31" s="124">
        <v>46041</v>
      </c>
      <c r="L31" s="125"/>
      <c r="M31" s="139"/>
      <c r="N31" s="121" t="str">
        <f>IF(A31="","",INDEX(POA_GC_2025!CD:CD,MATCH(A31,POA_GC_2025!A:A,0)))</f>
        <v>SI</v>
      </c>
      <c r="O31" s="136">
        <v>14672.17</v>
      </c>
      <c r="P31" s="136">
        <v>14672.17</v>
      </c>
      <c r="Q31" s="162" t="s">
        <v>22</v>
      </c>
      <c r="R31" s="163"/>
      <c r="S31" s="264">
        <v>46027</v>
      </c>
      <c r="T31" s="164">
        <f t="shared" ca="1" si="3"/>
        <v>46174</v>
      </c>
      <c r="U31" s="165">
        <f t="shared" ca="1" si="4"/>
        <v>132</v>
      </c>
      <c r="V31" s="120"/>
      <c r="W31" s="101" t="str">
        <f t="shared" si="5"/>
        <v>90</v>
      </c>
      <c r="X31" s="101" t="str">
        <f>IF($A31="","",INDEX(POA_GC_2025!$G:$G,MATCH($A31,POA_GC_2025!$A:$A,0)))</f>
        <v>004</v>
      </c>
      <c r="Y31" s="102">
        <f t="shared" si="6"/>
        <v>14672.17</v>
      </c>
      <c r="Z31" s="102">
        <f t="shared" si="7"/>
        <v>0</v>
      </c>
      <c r="AA31" s="170"/>
      <c r="AB31" s="125"/>
      <c r="AC31" s="120"/>
      <c r="AD31" s="120"/>
      <c r="AE31" s="120"/>
      <c r="AF31" s="120"/>
      <c r="AG31" s="120"/>
      <c r="AH31" s="120"/>
      <c r="AI31" s="120"/>
      <c r="AJ31" s="120"/>
      <c r="AK31" s="120"/>
      <c r="AL31" s="172"/>
      <c r="AM31" s="120"/>
      <c r="AN31" s="120"/>
      <c r="AO31" s="120"/>
      <c r="AP31" s="120"/>
    </row>
    <row r="32" spans="1:251" ht="12" customHeight="1">
      <c r="A32" s="100" t="s">
        <v>2693</v>
      </c>
      <c r="B32" s="101" t="str">
        <f>IF($A32="","",INDEX(POA_GC_2025!$N:$N,MATCH($A32,POA_GC_2025!$A:$A,0)))</f>
        <v>PROVISION Y PRESTACION DE SERVICIOS DE SALUD</v>
      </c>
      <c r="C32" s="101" t="str">
        <f>IF($A32="","",INDEX(POA_GC_2025!$E:$E,MATCH($A32,POA_GC_2025!$A:$A,0)))</f>
        <v>90</v>
      </c>
      <c r="D32" s="101" t="str">
        <f>IF($A32="","",INDEX(POA_GC_2025!$B:$B,MATCH($A32,POA_GC_2025!$A:$A,0)))</f>
        <v>HOSPITAL GENERAL DE CHONE</v>
      </c>
      <c r="E32" s="101" t="str">
        <f>IF($A32="","",INDEX(POA_GC_2025!$C:$C,MATCH($A32,POA_GC_2025!$A:$A,0)))</f>
        <v>PAGO DE SERVICIOS PERSONALES POR CONTRATO</v>
      </c>
      <c r="F32" s="101">
        <f>IF($A32="","",INDEX(POA_GC_2025!$H:$H,MATCH($A32,POA_GC_2025!$A:$A,0)))</f>
        <v>510510</v>
      </c>
      <c r="G32" s="101" t="str">
        <f>IF($A32="","",INDEX(POA_GC_2025!$J:$J,MATCH($A32,POA_GC_2025!$A:$A,0)))</f>
        <v>001</v>
      </c>
      <c r="H32" s="102">
        <f>IF($A32="","",INDEX(POA_GC_2025!$BD:$BD,MATCH($A32,POA_GC_2025!$A:$A,0)))</f>
        <v>141312</v>
      </c>
      <c r="I32" s="102">
        <f>IF($A32="","",INDEX(POA_GC_2025!$DF:$DF,MATCH($A32,POA_GC_2025!$A:$A,0)))</f>
        <v>0</v>
      </c>
      <c r="J32" s="102">
        <f t="shared" si="8"/>
        <v>141312</v>
      </c>
      <c r="K32" s="135">
        <v>46051</v>
      </c>
      <c r="L32" s="128"/>
      <c r="M32" s="126"/>
      <c r="N32" s="121" t="str">
        <f>IF(A32="","",INDEX(POA_GC_2025!CD:CD,MATCH(A32,POA_GC_2025!A:A,0)))</f>
        <v>SI</v>
      </c>
      <c r="O32" s="136">
        <v>10690</v>
      </c>
      <c r="P32" s="136">
        <v>10690</v>
      </c>
      <c r="Q32" s="162" t="s">
        <v>22</v>
      </c>
      <c r="R32" s="163"/>
      <c r="S32" s="264">
        <v>46027</v>
      </c>
      <c r="T32" s="164">
        <f t="shared" ca="1" si="3"/>
        <v>46174</v>
      </c>
      <c r="U32" s="165">
        <f t="shared" ca="1" si="4"/>
        <v>122</v>
      </c>
      <c r="V32" s="120"/>
      <c r="W32" s="101" t="str">
        <f t="shared" si="5"/>
        <v>90</v>
      </c>
      <c r="X32" s="101" t="str">
        <f>IF($A32="","",INDEX(POA_GC_2025!$G:$G,MATCH($A32,POA_GC_2025!$A:$A,0)))</f>
        <v>004</v>
      </c>
      <c r="Y32" s="102">
        <f t="shared" si="6"/>
        <v>10690</v>
      </c>
      <c r="Z32" s="102">
        <f t="shared" si="7"/>
        <v>0</v>
      </c>
      <c r="AA32" s="170"/>
      <c r="AB32" s="125"/>
      <c r="AC32" s="120"/>
      <c r="AD32" s="120"/>
      <c r="AE32" s="120"/>
      <c r="AF32" s="120"/>
      <c r="AG32" s="120"/>
      <c r="AH32" s="120"/>
      <c r="AI32" s="120"/>
      <c r="AJ32" s="120"/>
      <c r="AK32" s="120"/>
      <c r="AL32" s="172"/>
      <c r="AM32" s="120"/>
      <c r="AN32" s="120"/>
      <c r="AO32" s="120"/>
      <c r="AP32" s="120"/>
    </row>
    <row r="33" spans="1:251" ht="12" customHeight="1">
      <c r="A33" s="100" t="s">
        <v>2694</v>
      </c>
      <c r="B33" s="101" t="str">
        <f>IF($A33="","",INDEX(POA_GC_2025!$N:$N,MATCH($A33,POA_GC_2025!$A:$A,0)))</f>
        <v>PROVISION Y PRESTACION DE SERVICIOS DE SALUD</v>
      </c>
      <c r="C33" s="101" t="str">
        <f>IF($A33="","",INDEX(POA_GC_2025!$E:$E,MATCH($A33,POA_GC_2025!$A:$A,0)))</f>
        <v>90</v>
      </c>
      <c r="D33" s="101" t="str">
        <f>IF($A33="","",INDEX(POA_GC_2025!$B:$B,MATCH($A33,POA_GC_2025!$A:$A,0)))</f>
        <v>HOSPITAL GENERAL DE CHONE</v>
      </c>
      <c r="E33" s="101" t="str">
        <f>IF($A33="","",INDEX(POA_GC_2025!$C:$C,MATCH($A33,POA_GC_2025!$A:$A,0)))</f>
        <v>PAGO DE SUBROGACION</v>
      </c>
      <c r="F33" s="101">
        <f>IF($A33="","",INDEX(POA_GC_2025!$H:$H,MATCH($A33,POA_GC_2025!$A:$A,0)))</f>
        <v>510512</v>
      </c>
      <c r="G33" s="101" t="str">
        <f>IF($A33="","",INDEX(POA_GC_2025!$J:$J,MATCH($A33,POA_GC_2025!$A:$A,0)))</f>
        <v>001</v>
      </c>
      <c r="H33" s="102">
        <f>IF($A33="","",INDEX(POA_GC_2025!$BD:$BD,MATCH($A33,POA_GC_2025!$A:$A,0)))</f>
        <v>158.1</v>
      </c>
      <c r="I33" s="102">
        <f>IF($A33="","",INDEX(POA_GC_2025!$DF:$DF,MATCH($A33,POA_GC_2025!$A:$A,0)))</f>
        <v>0</v>
      </c>
      <c r="J33" s="102">
        <f t="shared" si="8"/>
        <v>158.1</v>
      </c>
      <c r="K33" s="119"/>
      <c r="L33" s="125"/>
      <c r="M33" s="126"/>
      <c r="N33" s="121" t="str">
        <f>IF(A33="","",INDEX(POA_GC_2025!CD:CD,MATCH(A33,POA_GC_2025!A:A,0)))</f>
        <v>SI</v>
      </c>
      <c r="O33" s="136"/>
      <c r="P33" s="136"/>
      <c r="Q33" s="162"/>
      <c r="R33" s="163"/>
      <c r="S33" s="264">
        <v>46027</v>
      </c>
      <c r="T33" s="164">
        <f t="shared" ca="1" si="3"/>
        <v>46174</v>
      </c>
      <c r="U33" s="165">
        <f t="shared" ca="1" si="4"/>
        <v>45511</v>
      </c>
      <c r="V33" s="120"/>
      <c r="W33" s="101" t="str">
        <f t="shared" si="5"/>
        <v>90</v>
      </c>
      <c r="X33" s="101" t="str">
        <f>IF($A33="","",INDEX(POA_GC_2025!$G:$G,MATCH($A33,POA_GC_2025!$A:$A,0)))</f>
        <v>004</v>
      </c>
      <c r="Y33" s="102">
        <f t="shared" si="6"/>
        <v>0</v>
      </c>
      <c r="Z33" s="102">
        <f t="shared" si="7"/>
        <v>0</v>
      </c>
      <c r="AA33" s="170"/>
      <c r="AB33" s="125"/>
      <c r="AC33" s="120"/>
      <c r="AD33" s="120"/>
      <c r="AE33" s="120"/>
      <c r="AF33" s="120"/>
      <c r="AG33" s="120"/>
      <c r="AH33" s="120"/>
      <c r="AI33" s="120"/>
      <c r="AJ33" s="120"/>
      <c r="AK33" s="120"/>
      <c r="AL33" s="172"/>
      <c r="AM33" s="120"/>
      <c r="AN33" s="120"/>
      <c r="AO33" s="120"/>
      <c r="AP33" s="120"/>
    </row>
    <row r="34" spans="1:251" ht="12" customHeight="1">
      <c r="A34" s="100" t="s">
        <v>2695</v>
      </c>
      <c r="B34" s="101" t="str">
        <f>IF($A34="","",INDEX(POA_GC_2025!$N:$N,MATCH($A34,POA_GC_2025!$A:$A,0)))</f>
        <v>PROVISION Y PRESTACION DE SERVICIOS DE SALUD</v>
      </c>
      <c r="C34" s="101" t="str">
        <f>IF($A34="","",INDEX(POA_GC_2025!$E:$E,MATCH($A34,POA_GC_2025!$A:$A,0)))</f>
        <v>90</v>
      </c>
      <c r="D34" s="101" t="str">
        <f>IF($A34="","",INDEX(POA_GC_2025!$B:$B,MATCH($A34,POA_GC_2025!$A:$A,0)))</f>
        <v>HOSPITAL GENERAL DE CHONE</v>
      </c>
      <c r="E34" s="101" t="str">
        <f>IF($A34="","",INDEX(POA_GC_2025!$C:$C,MATCH($A34,POA_GC_2025!$A:$A,0)))</f>
        <v>PAGO DESERVICIOS PERSONALES POR CONTRATO A PROFESIONALES DE LA SALUD</v>
      </c>
      <c r="F34" s="101">
        <f>IF($A34="","",INDEX(POA_GC_2025!$H:$H,MATCH($A34,POA_GC_2025!$A:$A,0)))</f>
        <v>510517</v>
      </c>
      <c r="G34" s="101" t="str">
        <f>IF($A34="","",INDEX(POA_GC_2025!$J:$J,MATCH($A34,POA_GC_2025!$A:$A,0)))</f>
        <v>001</v>
      </c>
      <c r="H34" s="102">
        <f>IF($A34="","",INDEX(POA_GC_2025!$BD:$BD,MATCH($A34,POA_GC_2025!$A:$A,0)))</f>
        <v>3552360</v>
      </c>
      <c r="I34" s="102">
        <f>IF($A34="","",INDEX(POA_GC_2025!$DF:$DF,MATCH($A34,POA_GC_2025!$A:$A,0)))</f>
        <v>0</v>
      </c>
      <c r="J34" s="102">
        <f t="shared" si="8"/>
        <v>3552360</v>
      </c>
      <c r="K34" s="135">
        <v>46049</v>
      </c>
      <c r="L34" s="125"/>
      <c r="M34" s="126"/>
      <c r="N34" s="121" t="str">
        <f>IF(A34="","",INDEX(POA_GC_2025!CD:CD,MATCH(A34,POA_GC_2025!A:A,0)))</f>
        <v>SI</v>
      </c>
      <c r="O34" s="136">
        <v>297706</v>
      </c>
      <c r="P34" s="136">
        <v>297706</v>
      </c>
      <c r="Q34" s="162" t="s">
        <v>22</v>
      </c>
      <c r="R34" s="120"/>
      <c r="S34" s="264">
        <v>46027</v>
      </c>
      <c r="T34" s="164">
        <f t="shared" ca="1" si="3"/>
        <v>46174</v>
      </c>
      <c r="U34" s="165">
        <f t="shared" ca="1" si="4"/>
        <v>124</v>
      </c>
      <c r="V34" s="120"/>
      <c r="W34" s="101" t="str">
        <f t="shared" si="5"/>
        <v>90</v>
      </c>
      <c r="X34" s="101" t="str">
        <f>IF($A34="","",INDEX(POA_GC_2025!$G:$G,MATCH($A34,POA_GC_2025!$A:$A,0)))</f>
        <v>004</v>
      </c>
      <c r="Y34" s="102">
        <f t="shared" si="6"/>
        <v>297706</v>
      </c>
      <c r="Z34" s="102">
        <f t="shared" si="7"/>
        <v>0</v>
      </c>
      <c r="AA34" s="170"/>
      <c r="AB34" s="125"/>
      <c r="AC34" s="120"/>
      <c r="AD34" s="120"/>
      <c r="AE34" s="120"/>
      <c r="AF34" s="120"/>
      <c r="AG34" s="120"/>
      <c r="AH34" s="120"/>
      <c r="AI34" s="120"/>
      <c r="AJ34" s="120"/>
      <c r="AK34" s="120"/>
      <c r="AL34" s="172"/>
      <c r="AM34" s="120"/>
      <c r="AN34" s="120"/>
      <c r="AO34" s="120"/>
      <c r="AP34" s="120"/>
    </row>
    <row r="35" spans="1:251" ht="12" customHeight="1">
      <c r="A35" s="100" t="s">
        <v>2696</v>
      </c>
      <c r="B35" s="101" t="str">
        <f>IF($A35="","",INDEX(POA_GC_2025!$N:$N,MATCH($A35,POA_GC_2025!$A:$A,0)))</f>
        <v>PROVISION Y PRESTACION DE SERVICIOS DE SALUD</v>
      </c>
      <c r="C35" s="101" t="str">
        <f>IF($A35="","",INDEX(POA_GC_2025!$E:$E,MATCH($A35,POA_GC_2025!$A:$A,0)))</f>
        <v>90</v>
      </c>
      <c r="D35" s="101" t="str">
        <f>IF($A35="","",INDEX(POA_GC_2025!$B:$B,MATCH($A35,POA_GC_2025!$A:$A,0)))</f>
        <v>HOSPITAL GENERAL DE CHONE</v>
      </c>
      <c r="E35" s="101" t="str">
        <f>IF($A35="","",INDEX(POA_GC_2025!$C:$C,MATCH($A35,POA_GC_2025!$A:$A,0)))</f>
        <v>PAGO DE APORTE PATRONAL</v>
      </c>
      <c r="F35" s="101">
        <f>IF($A35="","",INDEX(POA_GC_2025!$H:$H,MATCH($A35,POA_GC_2025!$A:$A,0)))</f>
        <v>510601</v>
      </c>
      <c r="G35" s="101" t="str">
        <f>IF($A35="","",INDEX(POA_GC_2025!$J:$J,MATCH($A35,POA_GC_2025!$A:$A,0)))</f>
        <v>001</v>
      </c>
      <c r="H35" s="102">
        <f>IF($A35="","",INDEX(POA_GC_2025!$BD:$BD,MATCH($A35,POA_GC_2025!$A:$A,0)))</f>
        <v>869825.39999999979</v>
      </c>
      <c r="I35" s="102">
        <f>IF($A35="","",INDEX(POA_GC_2025!$DF:$DF,MATCH($A35,POA_GC_2025!$A:$A,0)))</f>
        <v>0</v>
      </c>
      <c r="J35" s="102">
        <f t="shared" si="8"/>
        <v>869825.39999999979</v>
      </c>
      <c r="K35" s="135">
        <v>46051</v>
      </c>
      <c r="L35" s="125"/>
      <c r="M35" s="126"/>
      <c r="N35" s="121" t="str">
        <f>IF(A35="","",INDEX(POA_GC_2025!CD:CD,MATCH(A35,POA_GC_2025!A:A,0)))</f>
        <v>SI</v>
      </c>
      <c r="O35" s="136">
        <v>73851.179999999993</v>
      </c>
      <c r="P35" s="136">
        <v>73851.179999999993</v>
      </c>
      <c r="Q35" s="162" t="s">
        <v>22</v>
      </c>
      <c r="R35" s="163"/>
      <c r="S35" s="264">
        <v>46027</v>
      </c>
      <c r="T35" s="164">
        <f t="shared" ca="1" si="3"/>
        <v>46174</v>
      </c>
      <c r="U35" s="165">
        <f t="shared" ca="1" si="4"/>
        <v>122</v>
      </c>
      <c r="V35" s="120"/>
      <c r="W35" s="101" t="str">
        <f t="shared" si="5"/>
        <v>90</v>
      </c>
      <c r="X35" s="101" t="str">
        <f>IF($A35="","",INDEX(POA_GC_2025!$G:$G,MATCH($A35,POA_GC_2025!$A:$A,0)))</f>
        <v>004</v>
      </c>
      <c r="Y35" s="102">
        <f t="shared" si="6"/>
        <v>73851.179999999993</v>
      </c>
      <c r="Z35" s="102">
        <f t="shared" si="7"/>
        <v>0</v>
      </c>
      <c r="AA35" s="170"/>
      <c r="AB35" s="125"/>
      <c r="AC35" s="120"/>
      <c r="AD35" s="120"/>
      <c r="AE35" s="120"/>
      <c r="AF35" s="120"/>
      <c r="AG35" s="120"/>
      <c r="AH35" s="120"/>
      <c r="AI35" s="120"/>
      <c r="AJ35" s="120"/>
      <c r="AK35" s="120"/>
      <c r="AL35" s="172"/>
      <c r="AM35" s="120"/>
      <c r="AN35" s="120"/>
      <c r="AO35" s="120"/>
      <c r="AP35" s="120"/>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4"/>
      <c r="DN35" s="84"/>
      <c r="DO35" s="84"/>
      <c r="DP35" s="84"/>
      <c r="DQ35" s="84"/>
      <c r="DR35" s="84"/>
      <c r="DS35" s="84"/>
      <c r="DT35" s="84"/>
      <c r="DU35" s="84"/>
      <c r="DV35" s="84"/>
      <c r="DW35" s="84"/>
      <c r="DX35" s="84"/>
      <c r="DY35" s="84"/>
      <c r="DZ35" s="84"/>
      <c r="EA35" s="84"/>
      <c r="EB35" s="84"/>
      <c r="EC35" s="84"/>
      <c r="ED35" s="84"/>
      <c r="EE35" s="84"/>
      <c r="EF35" s="84"/>
      <c r="EG35" s="84"/>
      <c r="EH35" s="84"/>
      <c r="EI35" s="84"/>
      <c r="EJ35" s="84"/>
      <c r="EK35" s="84"/>
      <c r="EL35" s="84"/>
      <c r="EM35" s="84"/>
      <c r="EN35" s="84"/>
      <c r="EO35" s="84"/>
      <c r="EP35" s="84"/>
      <c r="EQ35" s="84"/>
      <c r="ER35" s="84"/>
      <c r="ES35" s="84"/>
      <c r="ET35" s="84"/>
      <c r="EU35" s="84"/>
      <c r="EV35" s="84"/>
      <c r="EW35" s="84"/>
      <c r="EX35" s="84"/>
      <c r="EY35" s="84"/>
      <c r="EZ35" s="84"/>
      <c r="FA35" s="84"/>
      <c r="FB35" s="84"/>
      <c r="FC35" s="84"/>
      <c r="FD35" s="84"/>
      <c r="FE35" s="84"/>
      <c r="FF35" s="84"/>
      <c r="FG35" s="84"/>
      <c r="FH35" s="84"/>
      <c r="FI35" s="84"/>
      <c r="FJ35" s="84"/>
      <c r="FK35" s="84"/>
      <c r="FL35" s="84"/>
      <c r="FM35" s="84"/>
      <c r="FN35" s="84"/>
      <c r="FO35" s="84"/>
      <c r="FP35" s="84"/>
      <c r="FQ35" s="84"/>
      <c r="FR35" s="84"/>
      <c r="FS35" s="84"/>
      <c r="FT35" s="84"/>
      <c r="FU35" s="84"/>
      <c r="FV35" s="84"/>
      <c r="FW35" s="84"/>
      <c r="FX35" s="84"/>
      <c r="FY35" s="84"/>
      <c r="FZ35" s="84"/>
      <c r="GA35" s="84"/>
      <c r="GB35" s="84"/>
      <c r="GC35" s="84"/>
      <c r="GD35" s="84"/>
      <c r="GE35" s="84"/>
      <c r="GF35" s="84"/>
      <c r="GG35" s="84"/>
      <c r="GH35" s="84"/>
      <c r="GI35" s="84"/>
      <c r="GJ35" s="84"/>
      <c r="GK35" s="84"/>
      <c r="GL35" s="84"/>
      <c r="GM35" s="84"/>
      <c r="GN35" s="84"/>
      <c r="GO35" s="84"/>
      <c r="GP35" s="84"/>
      <c r="GQ35" s="84"/>
      <c r="GR35" s="84"/>
      <c r="GS35" s="84"/>
      <c r="GT35" s="84"/>
      <c r="GU35" s="84"/>
      <c r="GV35" s="84"/>
      <c r="GW35" s="84"/>
      <c r="GX35" s="84"/>
      <c r="GY35" s="84"/>
      <c r="GZ35" s="84"/>
      <c r="HA35" s="84"/>
      <c r="HB35" s="84"/>
      <c r="HC35" s="84"/>
      <c r="HD35" s="84"/>
      <c r="HE35" s="84"/>
      <c r="HF35" s="84"/>
      <c r="HG35" s="84"/>
      <c r="HH35" s="84"/>
      <c r="HI35" s="84"/>
      <c r="HJ35" s="84"/>
      <c r="HK35" s="84"/>
      <c r="HL35" s="84"/>
      <c r="HM35" s="84"/>
      <c r="HN35" s="84"/>
      <c r="HO35" s="84"/>
      <c r="HP35" s="84"/>
      <c r="HQ35" s="84"/>
      <c r="HR35" s="84"/>
      <c r="HS35" s="84"/>
      <c r="HT35" s="84"/>
      <c r="HU35" s="84"/>
      <c r="HV35" s="84"/>
      <c r="HW35" s="84"/>
      <c r="HX35" s="84"/>
      <c r="HY35" s="84"/>
      <c r="HZ35" s="84"/>
      <c r="IA35" s="84"/>
      <c r="IB35" s="84"/>
      <c r="IC35" s="84"/>
      <c r="ID35" s="84"/>
      <c r="IE35" s="84"/>
      <c r="IF35" s="84"/>
      <c r="IG35" s="84"/>
      <c r="IH35" s="84"/>
      <c r="II35" s="84"/>
      <c r="IJ35" s="84"/>
      <c r="IK35" s="84"/>
      <c r="IL35" s="84"/>
      <c r="IM35" s="84"/>
      <c r="IN35" s="84"/>
      <c r="IO35" s="84"/>
      <c r="IP35" s="84"/>
      <c r="IQ35" s="84"/>
    </row>
    <row r="36" spans="1:251" ht="12" customHeight="1">
      <c r="A36" s="100" t="s">
        <v>2697</v>
      </c>
      <c r="B36" s="101" t="str">
        <f>IF($A36="","",INDEX(POA_GC_2025!$N:$N,MATCH($A36,POA_GC_2025!$A:$A,0)))</f>
        <v>PROVISION Y PRESTACION DE SERVICIOS DE SALUD</v>
      </c>
      <c r="C36" s="101" t="str">
        <f>IF($A36="","",INDEX(POA_GC_2025!$E:$E,MATCH($A36,POA_GC_2025!$A:$A,0)))</f>
        <v>90</v>
      </c>
      <c r="D36" s="101" t="str">
        <f>IF($A36="","",INDEX(POA_GC_2025!$B:$B,MATCH($A36,POA_GC_2025!$A:$A,0)))</f>
        <v>HOSPITAL GENERAL DE CHONE</v>
      </c>
      <c r="E36" s="101" t="str">
        <f>IF($A36="","",INDEX(POA_GC_2025!$C:$C,MATCH($A36,POA_GC_2025!$A:$A,0)))</f>
        <v>PAGO DE FONDOS DE RESERVA</v>
      </c>
      <c r="F36" s="101">
        <f>IF($A36="","",INDEX(POA_GC_2025!$H:$H,MATCH($A36,POA_GC_2025!$A:$A,0)))</f>
        <v>510602</v>
      </c>
      <c r="G36" s="101" t="str">
        <f>IF($A36="","",INDEX(POA_GC_2025!$J:$J,MATCH($A36,POA_GC_2025!$A:$A,0)))</f>
        <v>001</v>
      </c>
      <c r="H36" s="102">
        <f>IF($A36="","",INDEX(POA_GC_2025!$BD:$BD,MATCH($A36,POA_GC_2025!$A:$A,0)))</f>
        <v>724802.85999999987</v>
      </c>
      <c r="I36" s="102">
        <f>IF($A36="","",INDEX(POA_GC_2025!$DF:$DF,MATCH($A36,POA_GC_2025!$A:$A,0)))</f>
        <v>0</v>
      </c>
      <c r="J36" s="102">
        <f t="shared" si="8"/>
        <v>724802.85999999987</v>
      </c>
      <c r="K36" s="124">
        <v>46081</v>
      </c>
      <c r="L36" s="125"/>
      <c r="M36" s="126"/>
      <c r="N36" s="121" t="str">
        <f>IF(A36="","",INDEX(POA_GC_2025!CD:CD,MATCH(A36,POA_GC_2025!A:A,0)))</f>
        <v>SI</v>
      </c>
      <c r="O36" s="136">
        <v>122703.87</v>
      </c>
      <c r="P36" s="136">
        <v>122703.87</v>
      </c>
      <c r="Q36" s="162" t="s">
        <v>23</v>
      </c>
      <c r="R36" s="163"/>
      <c r="S36" s="264">
        <v>46027</v>
      </c>
      <c r="T36" s="164">
        <f t="shared" ca="1" si="3"/>
        <v>46174</v>
      </c>
      <c r="U36" s="165">
        <f t="shared" ca="1" si="4"/>
        <v>91</v>
      </c>
      <c r="V36" s="120"/>
      <c r="W36" s="101" t="str">
        <f t="shared" si="5"/>
        <v>90</v>
      </c>
      <c r="X36" s="101" t="str">
        <f>IF($A36="","",INDEX(POA_GC_2025!$G:$G,MATCH($A36,POA_GC_2025!$A:$A,0)))</f>
        <v>004</v>
      </c>
      <c r="Y36" s="102">
        <f t="shared" si="6"/>
        <v>122703.87</v>
      </c>
      <c r="Z36" s="102">
        <f t="shared" si="7"/>
        <v>0</v>
      </c>
      <c r="AA36" s="170"/>
      <c r="AB36" s="125"/>
      <c r="AC36" s="120"/>
      <c r="AD36" s="120"/>
      <c r="AE36" s="120"/>
      <c r="AF36" s="120"/>
      <c r="AG36" s="120"/>
      <c r="AH36" s="120"/>
      <c r="AI36" s="120"/>
      <c r="AJ36" s="120"/>
      <c r="AK36" s="120"/>
      <c r="AL36" s="172"/>
      <c r="AM36" s="120"/>
      <c r="AN36" s="120"/>
      <c r="AO36" s="120"/>
      <c r="AP36" s="120"/>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c r="CA36" s="84"/>
      <c r="CB36" s="84"/>
      <c r="CC36" s="84"/>
      <c r="CD36" s="84"/>
      <c r="CE36" s="84"/>
      <c r="CF36" s="84"/>
      <c r="CG36" s="84"/>
      <c r="CH36" s="84"/>
      <c r="CI36" s="84"/>
      <c r="CJ36" s="84"/>
      <c r="CK36" s="84"/>
      <c r="CL36" s="84"/>
      <c r="CM36" s="84"/>
      <c r="CN36" s="84"/>
      <c r="CO36" s="84"/>
      <c r="CP36" s="84"/>
      <c r="CQ36" s="84"/>
      <c r="CR36" s="84"/>
      <c r="CS36" s="84"/>
      <c r="CT36" s="84"/>
      <c r="CU36" s="84"/>
      <c r="CV36" s="84"/>
      <c r="CW36" s="84"/>
      <c r="CX36" s="84"/>
      <c r="CY36" s="84"/>
      <c r="CZ36" s="84"/>
      <c r="DA36" s="84"/>
      <c r="DB36" s="84"/>
      <c r="DC36" s="84"/>
      <c r="DD36" s="84"/>
      <c r="DE36" s="84"/>
      <c r="DF36" s="84"/>
      <c r="DG36" s="84"/>
      <c r="DH36" s="84"/>
      <c r="DI36" s="84"/>
      <c r="DJ36" s="84"/>
      <c r="DK36" s="84"/>
      <c r="DL36" s="84"/>
      <c r="DM36" s="84"/>
      <c r="DN36" s="84"/>
      <c r="DO36" s="84"/>
      <c r="DP36" s="84"/>
      <c r="DQ36" s="84"/>
      <c r="DR36" s="84"/>
      <c r="DS36" s="84"/>
      <c r="DT36" s="84"/>
      <c r="DU36" s="84"/>
      <c r="DV36" s="84"/>
      <c r="DW36" s="84"/>
      <c r="DX36" s="84"/>
      <c r="DY36" s="84"/>
      <c r="DZ36" s="84"/>
      <c r="EA36" s="84"/>
      <c r="EB36" s="84"/>
      <c r="EC36" s="84"/>
      <c r="ED36" s="84"/>
      <c r="EE36" s="84"/>
      <c r="EF36" s="84"/>
      <c r="EG36" s="84"/>
      <c r="EH36" s="84"/>
      <c r="EI36" s="84"/>
      <c r="EJ36" s="84"/>
      <c r="EK36" s="84"/>
      <c r="EL36" s="84"/>
      <c r="EM36" s="84"/>
      <c r="EN36" s="84"/>
      <c r="EO36" s="84"/>
      <c r="EP36" s="84"/>
      <c r="EQ36" s="84"/>
      <c r="ER36" s="84"/>
      <c r="ES36" s="84"/>
      <c r="ET36" s="84"/>
      <c r="EU36" s="84"/>
      <c r="EV36" s="84"/>
      <c r="EW36" s="84"/>
      <c r="EX36" s="84"/>
      <c r="EY36" s="84"/>
      <c r="EZ36" s="84"/>
      <c r="FA36" s="84"/>
      <c r="FB36" s="84"/>
      <c r="FC36" s="84"/>
      <c r="FD36" s="84"/>
      <c r="FE36" s="84"/>
      <c r="FF36" s="84"/>
      <c r="FG36" s="84"/>
      <c r="FH36" s="84"/>
      <c r="FI36" s="84"/>
      <c r="FJ36" s="84"/>
      <c r="FK36" s="84"/>
      <c r="FL36" s="84"/>
      <c r="FM36" s="84"/>
      <c r="FN36" s="84"/>
      <c r="FO36" s="84"/>
      <c r="FP36" s="84"/>
      <c r="FQ36" s="84"/>
      <c r="FR36" s="84"/>
      <c r="FS36" s="84"/>
      <c r="FT36" s="84"/>
      <c r="FU36" s="84"/>
      <c r="FV36" s="84"/>
      <c r="FW36" s="84"/>
      <c r="FX36" s="84"/>
      <c r="FY36" s="84"/>
      <c r="FZ36" s="84"/>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c r="HB36" s="84"/>
      <c r="HC36" s="84"/>
      <c r="HD36" s="84"/>
      <c r="HE36" s="84"/>
      <c r="HF36" s="84"/>
      <c r="HG36" s="84"/>
      <c r="HH36" s="84"/>
      <c r="HI36" s="84"/>
      <c r="HJ36" s="84"/>
      <c r="HK36" s="84"/>
      <c r="HL36" s="84"/>
      <c r="HM36" s="84"/>
      <c r="HN36" s="84"/>
      <c r="HO36" s="84"/>
      <c r="HP36" s="84"/>
      <c r="HQ36" s="84"/>
      <c r="HR36" s="84"/>
      <c r="HS36" s="84"/>
      <c r="HT36" s="84"/>
      <c r="HU36" s="84"/>
      <c r="HV36" s="84"/>
      <c r="HW36" s="84"/>
      <c r="HX36" s="84"/>
      <c r="HY36" s="84"/>
      <c r="HZ36" s="84"/>
      <c r="IA36" s="84"/>
      <c r="IB36" s="84"/>
      <c r="IC36" s="84"/>
      <c r="ID36" s="84"/>
      <c r="IE36" s="84"/>
      <c r="IF36" s="84"/>
      <c r="IG36" s="84"/>
      <c r="IH36" s="84"/>
      <c r="II36" s="84"/>
      <c r="IJ36" s="84"/>
      <c r="IK36" s="84"/>
      <c r="IL36" s="84"/>
      <c r="IM36" s="84"/>
      <c r="IN36" s="84"/>
      <c r="IO36" s="84"/>
      <c r="IP36" s="84"/>
      <c r="IQ36" s="84"/>
    </row>
    <row r="37" spans="1:251" ht="12" customHeight="1">
      <c r="A37" s="100" t="s">
        <v>2698</v>
      </c>
      <c r="B37" s="101" t="str">
        <f>IF($A37="","",INDEX(POA_GC_2025!$N:$N,MATCH($A37,POA_GC_2025!$A:$A,0)))</f>
        <v>PROVISION Y PRESTACION DE SERVICIOS DE SALUD</v>
      </c>
      <c r="C37" s="101" t="str">
        <f>IF($A37="","",INDEX(POA_GC_2025!$E:$E,MATCH($A37,POA_GC_2025!$A:$A,0)))</f>
        <v>90</v>
      </c>
      <c r="D37" s="101" t="str">
        <f>IF($A37="","",INDEX(POA_GC_2025!$B:$B,MATCH($A37,POA_GC_2025!$A:$A,0)))</f>
        <v>HOSPITAL GENERAL DE CHONE</v>
      </c>
      <c r="E37" s="101" t="str">
        <f>IF($A37="","",INDEX(POA_GC_2025!$C:$C,MATCH($A37,POA_GC_2025!$A:$A,0)))</f>
        <v xml:space="preserve">PAGO DE VACACIONES NO GOZADAS </v>
      </c>
      <c r="F37" s="101">
        <f>IF($A37="","",INDEX(POA_GC_2025!$H:$H,MATCH($A37,POA_GC_2025!$A:$A,0)))</f>
        <v>510707</v>
      </c>
      <c r="G37" s="101" t="str">
        <f>IF($A37="","",INDEX(POA_GC_2025!$J:$J,MATCH($A37,POA_GC_2025!$A:$A,0)))</f>
        <v>001</v>
      </c>
      <c r="H37" s="102">
        <f>IF($A37="","",INDEX(POA_GC_2025!$BD:$BD,MATCH($A37,POA_GC_2025!$A:$A,0)))</f>
        <v>0</v>
      </c>
      <c r="I37" s="102">
        <f>IF($A37="","",INDEX(POA_GC_2025!$DF:$DF,MATCH($A37,POA_GC_2025!$A:$A,0)))</f>
        <v>0</v>
      </c>
      <c r="J37" s="102">
        <f t="shared" si="8"/>
        <v>0</v>
      </c>
      <c r="K37" s="124"/>
      <c r="L37" s="125"/>
      <c r="M37" s="126"/>
      <c r="N37" s="121" t="str">
        <f>IF(A37="","",INDEX(POA_GC_2025!CD:CD,MATCH(A37,POA_GC_2025!A:A,0)))</f>
        <v>NO</v>
      </c>
      <c r="O37" s="136"/>
      <c r="P37" s="127"/>
      <c r="Q37" s="162"/>
      <c r="R37" s="120"/>
      <c r="S37" s="264"/>
      <c r="T37" s="164">
        <f t="shared" ca="1" si="3"/>
        <v>46174</v>
      </c>
      <c r="U37" s="165">
        <f t="shared" ca="1" si="4"/>
        <v>45511</v>
      </c>
      <c r="V37" s="120"/>
      <c r="W37" s="101" t="str">
        <f t="shared" si="5"/>
        <v>90</v>
      </c>
      <c r="X37" s="101" t="str">
        <f>IF($A37="","",INDEX(POA_GC_2025!$G:$G,MATCH($A37,POA_GC_2025!$A:$A,0)))</f>
        <v>004</v>
      </c>
      <c r="Y37" s="102">
        <f t="shared" si="6"/>
        <v>0</v>
      </c>
      <c r="Z37" s="102">
        <f t="shared" si="7"/>
        <v>0</v>
      </c>
      <c r="AA37" s="170"/>
      <c r="AB37" s="125"/>
      <c r="AC37" s="120"/>
      <c r="AD37" s="120"/>
      <c r="AE37" s="120"/>
      <c r="AF37" s="120"/>
      <c r="AG37" s="120"/>
      <c r="AH37" s="120"/>
      <c r="AI37" s="120"/>
      <c r="AJ37" s="120"/>
      <c r="AK37" s="120"/>
      <c r="AL37" s="172"/>
      <c r="AM37" s="120"/>
      <c r="AN37" s="120"/>
      <c r="AO37" s="120"/>
      <c r="AP37" s="120"/>
    </row>
    <row r="38" spans="1:251" ht="12" customHeight="1">
      <c r="A38" s="100" t="s">
        <v>2699</v>
      </c>
      <c r="B38" s="101" t="str">
        <f>IF($A38="","",INDEX(POA_GC_2025!$N:$N,MATCH($A38,POA_GC_2025!$A:$A,0)))</f>
        <v>PROVISION Y PRESTACION DE SERVICIOS DE SALUD</v>
      </c>
      <c r="C38" s="101" t="str">
        <f>IF($A38="","",INDEX(POA_GC_2025!$E:$E,MATCH($A38,POA_GC_2025!$A:$A,0)))</f>
        <v>90</v>
      </c>
      <c r="D38" s="101" t="str">
        <f>IF($A38="","",INDEX(POA_GC_2025!$B:$B,MATCH($A38,POA_GC_2025!$A:$A,0)))</f>
        <v>HOSPITAL GENERAL DE CHONE</v>
      </c>
      <c r="E38" s="101" t="str">
        <f>IF($A38="","",INDEX(POA_GC_2025!$C:$C,MATCH($A38,POA_GC_2025!$A:$A,0)))</f>
        <v>PAGO DE  AGUA POTABLE</v>
      </c>
      <c r="F38" s="101">
        <f>IF($A38="","",INDEX(POA_GC_2025!$H:$H,MATCH($A38,POA_GC_2025!$A:$A,0)))</f>
        <v>530101</v>
      </c>
      <c r="G38" s="101" t="str">
        <f>IF($A38="","",INDEX(POA_GC_2025!$J:$J,MATCH($A38,POA_GC_2025!$A:$A,0)))</f>
        <v>001</v>
      </c>
      <c r="H38" s="102">
        <f>IF($A38="","",INDEX(POA_GC_2025!$BD:$BD,MATCH($A38,POA_GC_2025!$A:$A,0)))</f>
        <v>5328.1299999999974</v>
      </c>
      <c r="I38" s="102">
        <f>IF($A38="","",INDEX(POA_GC_2025!$DF:$DF,MATCH($A38,POA_GC_2025!$A:$A,0)))</f>
        <v>0</v>
      </c>
      <c r="J38" s="102">
        <f t="shared" si="8"/>
        <v>5328.1299999999974</v>
      </c>
      <c r="K38" s="140">
        <v>46148</v>
      </c>
      <c r="L38" s="125">
        <v>48</v>
      </c>
      <c r="M38" s="126">
        <v>0</v>
      </c>
      <c r="N38" s="121" t="str">
        <f>IF(A38="","",INDEX(POA_GC_2025!CD:CD,MATCH(A38,POA_GC_2025!A:A,0)))</f>
        <v>SI</v>
      </c>
      <c r="O38" s="126">
        <v>5328.13</v>
      </c>
      <c r="P38" s="126">
        <v>3885.5</v>
      </c>
      <c r="Q38" s="162" t="s">
        <v>26</v>
      </c>
      <c r="R38" s="163"/>
      <c r="S38" s="264">
        <v>46148</v>
      </c>
      <c r="T38" s="164">
        <f t="shared" ca="1" si="3"/>
        <v>46174</v>
      </c>
      <c r="U38" s="165">
        <f t="shared" ca="1" si="4"/>
        <v>25</v>
      </c>
      <c r="V38" s="120"/>
      <c r="W38" s="101" t="str">
        <f t="shared" si="5"/>
        <v>90</v>
      </c>
      <c r="X38" s="101" t="str">
        <f>IF($A38="","",INDEX(POA_GC_2025!$G:$G,MATCH($A38,POA_GC_2025!$A:$A,0)))</f>
        <v>004</v>
      </c>
      <c r="Y38" s="102">
        <f t="shared" si="6"/>
        <v>5328.13</v>
      </c>
      <c r="Z38" s="102">
        <f t="shared" si="7"/>
        <v>1442.63</v>
      </c>
      <c r="AA38" s="170"/>
      <c r="AB38" s="125"/>
      <c r="AC38" s="120"/>
      <c r="AD38" s="120"/>
      <c r="AE38" s="120"/>
      <c r="AF38" s="120"/>
      <c r="AG38" s="120"/>
      <c r="AH38" s="120"/>
      <c r="AI38" s="120"/>
      <c r="AJ38" s="120"/>
      <c r="AK38" s="120"/>
      <c r="AL38" s="172"/>
      <c r="AM38" s="120"/>
      <c r="AN38" s="120"/>
      <c r="AO38" s="120"/>
      <c r="AP38" s="120"/>
    </row>
    <row r="39" spans="1:251" ht="12" customHeight="1">
      <c r="A39" s="100" t="s">
        <v>2700</v>
      </c>
      <c r="B39" s="101" t="str">
        <f>IF($A39="","",INDEX(POA_GC_2025!$N:$N,MATCH($A39,POA_GC_2025!$A:$A,0)))</f>
        <v>PROVISION Y PRESTACION DE SERVICIOS DE SALUD</v>
      </c>
      <c r="C39" s="101" t="str">
        <f>IF($A39="","",INDEX(POA_GC_2025!$E:$E,MATCH($A39,POA_GC_2025!$A:$A,0)))</f>
        <v>90</v>
      </c>
      <c r="D39" s="101" t="str">
        <f>IF($A39="","",INDEX(POA_GC_2025!$B:$B,MATCH($A39,POA_GC_2025!$A:$A,0)))</f>
        <v>HOSPITAL GENERAL DE CHONE</v>
      </c>
      <c r="E39" s="101" t="str">
        <f>IF($A39="","",INDEX(POA_GC_2025!$C:$C,MATCH($A39,POA_GC_2025!$A:$A,0)))</f>
        <v>PAGO SERVICIO DE ENERGIA ELECTRICA</v>
      </c>
      <c r="F39" s="101">
        <f>IF($A39="","",INDEX(POA_GC_2025!$H:$H,MATCH($A39,POA_GC_2025!$A:$A,0)))</f>
        <v>530104</v>
      </c>
      <c r="G39" s="101" t="str">
        <f>IF($A39="","",INDEX(POA_GC_2025!$J:$J,MATCH($A39,POA_GC_2025!$A:$A,0)))</f>
        <v>001</v>
      </c>
      <c r="H39" s="102">
        <f>IF($A39="","",INDEX(POA_GC_2025!$BD:$BD,MATCH($A39,POA_GC_2025!$A:$A,0)))</f>
        <v>0</v>
      </c>
      <c r="I39" s="102">
        <f>IF($A39="","",INDEX(POA_GC_2025!$DF:$DF,MATCH($A39,POA_GC_2025!$A:$A,0)))</f>
        <v>0</v>
      </c>
      <c r="J39" s="102">
        <f t="shared" si="8"/>
        <v>0</v>
      </c>
      <c r="K39" s="140"/>
      <c r="L39" s="141"/>
      <c r="M39" s="142"/>
      <c r="N39" s="121" t="str">
        <f>IF(A39="","",INDEX(POA_GC_2025!CD:CD,MATCH(A39,POA_GC_2025!A:A,0)))</f>
        <v>NO</v>
      </c>
      <c r="O39" s="143"/>
      <c r="P39" s="143"/>
      <c r="Q39" s="162"/>
      <c r="R39" s="163"/>
      <c r="S39" s="264"/>
      <c r="T39" s="164">
        <f t="shared" ca="1" si="3"/>
        <v>46174</v>
      </c>
      <c r="U39" s="165">
        <f t="shared" ca="1" si="4"/>
        <v>45511</v>
      </c>
      <c r="V39" s="120"/>
      <c r="W39" s="101" t="str">
        <f t="shared" si="5"/>
        <v>90</v>
      </c>
      <c r="X39" s="101" t="str">
        <f>IF($A39="","",INDEX(POA_GC_2025!$G:$G,MATCH($A39,POA_GC_2025!$A:$A,0)))</f>
        <v>004</v>
      </c>
      <c r="Y39" s="102">
        <f t="shared" si="6"/>
        <v>0</v>
      </c>
      <c r="Z39" s="102">
        <f t="shared" si="7"/>
        <v>0</v>
      </c>
      <c r="AA39" s="170"/>
      <c r="AB39" s="125"/>
      <c r="AC39" s="120"/>
      <c r="AD39" s="666"/>
      <c r="AE39" s="120"/>
      <c r="AF39" s="120"/>
      <c r="AG39" s="120"/>
      <c r="AH39" s="120"/>
      <c r="AI39" s="120"/>
      <c r="AJ39" s="120"/>
      <c r="AK39" s="120"/>
      <c r="AL39" s="172"/>
      <c r="AM39" s="120"/>
      <c r="AN39" s="120"/>
      <c r="AO39" s="120"/>
      <c r="AP39" s="120"/>
    </row>
    <row r="40" spans="1:251" ht="12" customHeight="1">
      <c r="A40" s="100" t="s">
        <v>2701</v>
      </c>
      <c r="B40" s="101" t="str">
        <f>IF($A40="","",INDEX(POA_GC_2025!$N:$N,MATCH($A40,POA_GC_2025!$A:$A,0)))</f>
        <v>PROVISION Y PRESTACION DE SERVICIOS DE SALUD</v>
      </c>
      <c r="C40" s="101" t="str">
        <f>IF($A40="","",INDEX(POA_GC_2025!$E:$E,MATCH($A40,POA_GC_2025!$A:$A,0)))</f>
        <v>90</v>
      </c>
      <c r="D40" s="101" t="str">
        <f>IF($A40="","",INDEX(POA_GC_2025!$B:$B,MATCH($A40,POA_GC_2025!$A:$A,0)))</f>
        <v>HOSPITAL GENERAL DE CHONE</v>
      </c>
      <c r="E40" s="101" t="str">
        <f>IF($A40="","",INDEX(POA_GC_2025!$C:$C,MATCH($A40,POA_GC_2025!$A:$A,0)))</f>
        <v>PAGO DE TELECOMUNICACIONES</v>
      </c>
      <c r="F40" s="101">
        <f>IF($A40="","",INDEX(POA_GC_2025!$H:$H,MATCH($A40,POA_GC_2025!$A:$A,0)))</f>
        <v>530105</v>
      </c>
      <c r="G40" s="101" t="str">
        <f>IF($A40="","",INDEX(POA_GC_2025!$J:$J,MATCH($A40,POA_GC_2025!$A:$A,0)))</f>
        <v>001</v>
      </c>
      <c r="H40" s="102">
        <f>IF($A40="","",INDEX(POA_GC_2025!$BD:$BD,MATCH($A40,POA_GC_2025!$A:$A,0)))</f>
        <v>8400</v>
      </c>
      <c r="I40" s="102">
        <f>IF($A40="","",INDEX(POA_GC_2025!$DF:$DF,MATCH($A40,POA_GC_2025!$A:$A,0)))</f>
        <v>0</v>
      </c>
      <c r="J40" s="102">
        <f t="shared" si="8"/>
        <v>8400</v>
      </c>
      <c r="K40" s="124">
        <v>46043</v>
      </c>
      <c r="L40" s="144">
        <v>1</v>
      </c>
      <c r="M40" s="145">
        <v>0</v>
      </c>
      <c r="N40" s="121" t="str">
        <f>IF(A40="","",INDEX(POA_GC_2025!CD:CD,MATCH(A40,POA_GC_2025!A:A,0)))</f>
        <v>SI</v>
      </c>
      <c r="O40" s="145">
        <v>8400</v>
      </c>
      <c r="P40" s="145">
        <v>1231.81</v>
      </c>
      <c r="Q40" s="162" t="s">
        <v>23</v>
      </c>
      <c r="R40" s="163"/>
      <c r="S40" s="264">
        <v>46027</v>
      </c>
      <c r="T40" s="164">
        <f t="shared" ca="1" si="3"/>
        <v>46174</v>
      </c>
      <c r="U40" s="165">
        <f t="shared" ca="1" si="4"/>
        <v>130</v>
      </c>
      <c r="V40" s="120"/>
      <c r="W40" s="101" t="str">
        <f t="shared" si="5"/>
        <v>90</v>
      </c>
      <c r="X40" s="101" t="str">
        <f>IF($A40="","",INDEX(POA_GC_2025!$G:$G,MATCH($A40,POA_GC_2025!$A:$A,0)))</f>
        <v>004</v>
      </c>
      <c r="Y40" s="102">
        <f t="shared" si="6"/>
        <v>8400</v>
      </c>
      <c r="Z40" s="102">
        <f t="shared" si="7"/>
        <v>7168.1900000000005</v>
      </c>
      <c r="AA40" s="170" t="s">
        <v>2561</v>
      </c>
      <c r="AB40" s="125" t="s">
        <v>2555</v>
      </c>
      <c r="AC40" s="666">
        <v>8400</v>
      </c>
      <c r="AD40" s="666">
        <v>8400</v>
      </c>
      <c r="AE40" s="120" t="s">
        <v>198</v>
      </c>
      <c r="AF40" s="120" t="s">
        <v>198</v>
      </c>
      <c r="AG40" s="120" t="s">
        <v>198</v>
      </c>
      <c r="AH40" s="120" t="s">
        <v>198</v>
      </c>
      <c r="AI40" s="120" t="s">
        <v>198</v>
      </c>
      <c r="AJ40" s="120" t="s">
        <v>198</v>
      </c>
      <c r="AK40" s="120" t="s">
        <v>198</v>
      </c>
      <c r="AL40" s="264">
        <v>46053</v>
      </c>
      <c r="AM40" s="264">
        <v>46387</v>
      </c>
      <c r="AN40" s="120" t="s">
        <v>2558</v>
      </c>
      <c r="AO40" s="120"/>
      <c r="AP40" s="120"/>
    </row>
    <row r="41" spans="1:251" ht="12" customHeight="1">
      <c r="A41" s="100" t="s">
        <v>2702</v>
      </c>
      <c r="B41" s="101" t="str">
        <f>IF($A41="","",INDEX(POA_GC_2025!$N:$N,MATCH($A41,POA_GC_2025!$A:$A,0)))</f>
        <v>PROVISION Y PRESTACION DE SERVICIOS DE SALUD</v>
      </c>
      <c r="C41" s="101" t="str">
        <f>IF($A41="","",INDEX(POA_GC_2025!$E:$E,MATCH($A41,POA_GC_2025!$A:$A,0)))</f>
        <v>90</v>
      </c>
      <c r="D41" s="101" t="str">
        <f>IF($A41="","",INDEX(POA_GC_2025!$B:$B,MATCH($A41,POA_GC_2025!$A:$A,0)))</f>
        <v>HOSPITAL GENERAL DE CHONE</v>
      </c>
      <c r="E41" s="101" t="str">
        <f>IF($A41="","",INDEX(POA_GC_2025!$C:$C,MATCH($A41,POA_GC_2025!$A:$A,0)))</f>
        <v>PAGO DE TELECOMUNICACIONES-PAGINA WEB</v>
      </c>
      <c r="F41" s="101">
        <f>IF($A41="","",INDEX(POA_GC_2025!$H:$H,MATCH($A41,POA_GC_2025!$A:$A,0)))</f>
        <v>530105</v>
      </c>
      <c r="G41" s="101" t="str">
        <f>IF($A41="","",INDEX(POA_GC_2025!$J:$J,MATCH($A41,POA_GC_2025!$A:$A,0)))</f>
        <v>001</v>
      </c>
      <c r="H41" s="102">
        <f>IF($A41="","",INDEX(POA_GC_2025!$BD:$BD,MATCH($A41,POA_GC_2025!$A:$A,0)))</f>
        <v>545.95000000000005</v>
      </c>
      <c r="I41" s="102">
        <f>IF($A41="","",INDEX(POA_GC_2025!$DF:$DF,MATCH($A41,POA_GC_2025!$A:$A,0)))</f>
        <v>0</v>
      </c>
      <c r="J41" s="102">
        <f t="shared" si="8"/>
        <v>545.95000000000005</v>
      </c>
      <c r="K41" s="124">
        <v>46071</v>
      </c>
      <c r="L41" s="125">
        <v>18</v>
      </c>
      <c r="M41" s="126">
        <v>0</v>
      </c>
      <c r="N41" s="121" t="str">
        <f>IF(A41="","",INDEX(POA_GC_2025!CD:CD,MATCH(A41,POA_GC_2025!A:A,0)))</f>
        <v>SI</v>
      </c>
      <c r="O41" s="126">
        <v>545.95000000000005</v>
      </c>
      <c r="P41" s="126">
        <v>545.95000000000005</v>
      </c>
      <c r="Q41" s="162" t="s">
        <v>23</v>
      </c>
      <c r="R41" s="163"/>
      <c r="S41" s="264">
        <v>46027</v>
      </c>
      <c r="T41" s="164">
        <f t="shared" ca="1" si="3"/>
        <v>46174</v>
      </c>
      <c r="U41" s="165">
        <f t="shared" ca="1" si="4"/>
        <v>103</v>
      </c>
      <c r="V41" s="120"/>
      <c r="W41" s="101" t="str">
        <f t="shared" si="5"/>
        <v>90</v>
      </c>
      <c r="X41" s="101" t="str">
        <f>IF($A41="","",INDEX(POA_GC_2025!$G:$G,MATCH($A41,POA_GC_2025!$A:$A,0)))</f>
        <v>004</v>
      </c>
      <c r="Y41" s="102">
        <f t="shared" si="6"/>
        <v>545.95000000000005</v>
      </c>
      <c r="Z41" s="102">
        <f t="shared" si="7"/>
        <v>0</v>
      </c>
      <c r="AA41" s="170" t="s">
        <v>2561</v>
      </c>
      <c r="AB41" s="125" t="s">
        <v>2626</v>
      </c>
      <c r="AC41" s="120">
        <v>545.95000000000005</v>
      </c>
      <c r="AD41" s="120">
        <v>545.95000000000005</v>
      </c>
      <c r="AE41" s="120" t="s">
        <v>2576</v>
      </c>
      <c r="AF41" s="120" t="s">
        <v>2627</v>
      </c>
      <c r="AG41" s="264">
        <v>46073</v>
      </c>
      <c r="AH41" s="264">
        <v>46073</v>
      </c>
      <c r="AI41" s="120"/>
      <c r="AJ41" s="120">
        <v>2</v>
      </c>
      <c r="AK41" s="264">
        <v>46075</v>
      </c>
      <c r="AL41" s="667">
        <v>46081</v>
      </c>
      <c r="AM41" s="264">
        <v>46096</v>
      </c>
      <c r="AN41" s="120"/>
      <c r="AO41" s="120"/>
      <c r="AP41" s="120"/>
    </row>
    <row r="42" spans="1:251" ht="12" customHeight="1">
      <c r="A42" s="100" t="s">
        <v>2703</v>
      </c>
      <c r="B42" s="101" t="str">
        <f>IF($A42="","",INDEX(POA_GC_2025!$N:$N,MATCH($A42,POA_GC_2025!$A:$A,0)))</f>
        <v>PROVISION Y PRESTACION DE SERVICIOS DE SALUD</v>
      </c>
      <c r="C42" s="101" t="str">
        <f>IF($A42="","",INDEX(POA_GC_2025!$E:$E,MATCH($A42,POA_GC_2025!$A:$A,0)))</f>
        <v>90</v>
      </c>
      <c r="D42" s="101" t="str">
        <f>IF($A42="","",INDEX(POA_GC_2025!$B:$B,MATCH($A42,POA_GC_2025!$A:$A,0)))</f>
        <v>HOSPITAL GENERAL DE CHONE</v>
      </c>
      <c r="E42" s="101" t="str">
        <f>IF($A42="","",INDEX(POA_GC_2025!$C:$C,MATCH($A42,POA_GC_2025!$A:$A,0)))</f>
        <v>ADQUISICION DE  EDICION, IMPRESION, REPRODUCCION, PUBLICACION,SUSCRIPCION, FOTOCOPIADO, TRADUCCION, EMPASTADO, ENMARCACION, SERIGRAFIA, FOTOGRAFIA, CARNETIZACION, FILMACION E IMÁGENES SATELITALES</v>
      </c>
      <c r="F42" s="101">
        <f>IF($A42="","",INDEX(POA_GC_2025!$H:$H,MATCH($A42,POA_GC_2025!$A:$A,0)))</f>
        <v>530204</v>
      </c>
      <c r="G42" s="101" t="str">
        <f>IF($A42="","",INDEX(POA_GC_2025!$J:$J,MATCH($A42,POA_GC_2025!$A:$A,0)))</f>
        <v>001</v>
      </c>
      <c r="H42" s="102">
        <f>IF($A42="","",INDEX(POA_GC_2025!$BD:$BD,MATCH($A42,POA_GC_2025!$A:$A,0)))</f>
        <v>1038.6000000000004</v>
      </c>
      <c r="I42" s="102">
        <f>IF($A42="","",INDEX(POA_GC_2025!$DF:$DF,MATCH($A42,POA_GC_2025!$A:$A,0)))</f>
        <v>0</v>
      </c>
      <c r="J42" s="102">
        <f t="shared" si="8"/>
        <v>1038.6000000000004</v>
      </c>
      <c r="K42" s="124">
        <v>46164</v>
      </c>
      <c r="L42" s="125">
        <v>64</v>
      </c>
      <c r="M42" s="126">
        <v>0</v>
      </c>
      <c r="N42" s="121" t="str">
        <f>IF(A42="","",INDEX(POA_GC_2025!CD:CD,MATCH(A42,POA_GC_2025!A:A,0)))</f>
        <v>SI</v>
      </c>
      <c r="O42" s="126">
        <v>1038.5999999999999</v>
      </c>
      <c r="P42" s="126">
        <v>1038.5999999999999</v>
      </c>
      <c r="Q42" s="162" t="s">
        <v>26</v>
      </c>
      <c r="R42" s="120"/>
      <c r="S42" s="264">
        <v>46148</v>
      </c>
      <c r="T42" s="164">
        <f t="shared" ca="1" si="3"/>
        <v>46174</v>
      </c>
      <c r="U42" s="165">
        <f t="shared" ca="1" si="4"/>
        <v>9</v>
      </c>
      <c r="V42" s="120"/>
      <c r="W42" s="101" t="str">
        <f t="shared" si="5"/>
        <v>90</v>
      </c>
      <c r="X42" s="101" t="str">
        <f>IF($A42="","",INDEX(POA_GC_2025!$G:$G,MATCH($A42,POA_GC_2025!$A:$A,0)))</f>
        <v>004</v>
      </c>
      <c r="Y42" s="102">
        <f t="shared" si="6"/>
        <v>1038.5999999999999</v>
      </c>
      <c r="Z42" s="102">
        <f t="shared" si="7"/>
        <v>0</v>
      </c>
      <c r="AA42" s="170" t="s">
        <v>2561</v>
      </c>
      <c r="AB42" s="125" t="s">
        <v>2828</v>
      </c>
      <c r="AC42" s="120">
        <v>1038.5999999999999</v>
      </c>
      <c r="AD42" s="120">
        <v>1038.5999999999999</v>
      </c>
      <c r="AE42" s="120" t="s">
        <v>198</v>
      </c>
      <c r="AF42" s="120" t="s">
        <v>198</v>
      </c>
      <c r="AG42" s="120"/>
      <c r="AH42" s="120"/>
      <c r="AI42" s="120"/>
      <c r="AJ42" s="120">
        <v>8</v>
      </c>
      <c r="AK42" s="120"/>
      <c r="AL42" s="667">
        <v>46173</v>
      </c>
      <c r="AM42" s="667">
        <v>46173</v>
      </c>
      <c r="AN42" s="120"/>
      <c r="AO42" s="120"/>
      <c r="AP42" s="120"/>
    </row>
    <row r="43" spans="1:251" ht="12" customHeight="1">
      <c r="A43" s="100" t="s">
        <v>2704</v>
      </c>
      <c r="B43" s="101" t="str">
        <f>IF($A43="","",INDEX(POA_GC_2025!$N:$N,MATCH($A43,POA_GC_2025!$A:$A,0)))</f>
        <v>PROVISION Y PRESTACION DE SERVICIOS DE SALUD</v>
      </c>
      <c r="C43" s="101" t="str">
        <f>IF($A43="","",INDEX(POA_GC_2025!$E:$E,MATCH($A43,POA_GC_2025!$A:$A,0)))</f>
        <v>90</v>
      </c>
      <c r="D43" s="101" t="str">
        <f>IF($A43="","",INDEX(POA_GC_2025!$B:$B,MATCH($A43,POA_GC_2025!$A:$A,0)))</f>
        <v>HOSPITAL GENERAL DE CHONE</v>
      </c>
      <c r="E43" s="101" t="str">
        <f>IF($A43="","",INDEX(POA_GC_2025!$C:$C,MATCH($A43,POA_GC_2025!$A:$A,0)))</f>
        <v>ADQUISICION DE  EDICION, IMPRESION, REPRODUCCION, PUBLICACION,SUSCRIPCION, FOTOCOPIADO, TRADUCCION, EMPASTADO, ENMARCACION, SERIGRAFIA, FOTOGRAFIA, CARNETIZACION, FILMACION E IMÁGENES SATELITALES</v>
      </c>
      <c r="F43" s="101">
        <f>IF($A43="","",INDEX(POA_GC_2025!$H:$H,MATCH($A43,POA_GC_2025!$A:$A,0)))</f>
        <v>530204</v>
      </c>
      <c r="G43" s="101" t="str">
        <f>IF($A43="","",INDEX(POA_GC_2025!$J:$J,MATCH($A43,POA_GC_2025!$A:$A,0)))</f>
        <v>001</v>
      </c>
      <c r="H43" s="102">
        <f>IF($A43="","",INDEX(POA_GC_2025!$BD:$BD,MATCH($A43,POA_GC_2025!$A:$A,0)))</f>
        <v>1799.7999999999993</v>
      </c>
      <c r="I43" s="102">
        <f>IF($A43="","",INDEX(POA_GC_2025!$DF:$DF,MATCH($A43,POA_GC_2025!$A:$A,0)))</f>
        <v>1674</v>
      </c>
      <c r="J43" s="102">
        <f t="shared" si="8"/>
        <v>125.79999999999927</v>
      </c>
      <c r="K43" s="140">
        <v>46169</v>
      </c>
      <c r="L43" s="125">
        <v>66</v>
      </c>
      <c r="M43" s="126">
        <v>1674</v>
      </c>
      <c r="N43" s="121" t="str">
        <f>IF(A43="","",INDEX(POA_GC_2025!CD:CD,MATCH(A43,POA_GC_2025!A:A,0)))</f>
        <v>SI</v>
      </c>
      <c r="O43" s="136">
        <v>0</v>
      </c>
      <c r="P43" s="143">
        <v>0</v>
      </c>
      <c r="Q43" s="162"/>
      <c r="R43" s="120"/>
      <c r="S43" s="264">
        <v>46148</v>
      </c>
      <c r="T43" s="164">
        <f t="shared" ca="1" si="3"/>
        <v>46174</v>
      </c>
      <c r="U43" s="165">
        <f t="shared" ca="1" si="4"/>
        <v>4</v>
      </c>
      <c r="V43" s="120"/>
      <c r="W43" s="101" t="str">
        <f t="shared" si="5"/>
        <v>90</v>
      </c>
      <c r="X43" s="101" t="str">
        <f>IF($A43="","",INDEX(POA_GC_2025!$G:$G,MATCH($A43,POA_GC_2025!$A:$A,0)))</f>
        <v>004</v>
      </c>
      <c r="Y43" s="102">
        <f t="shared" si="6"/>
        <v>0</v>
      </c>
      <c r="Z43" s="102">
        <f t="shared" si="7"/>
        <v>0</v>
      </c>
      <c r="AA43" s="170"/>
      <c r="AB43" s="125"/>
      <c r="AC43" s="120"/>
      <c r="AD43" s="120"/>
      <c r="AE43" s="120"/>
      <c r="AF43" s="120"/>
      <c r="AG43" s="120"/>
      <c r="AH43" s="120"/>
      <c r="AI43" s="120"/>
      <c r="AJ43" s="120"/>
      <c r="AK43" s="120"/>
      <c r="AL43" s="172"/>
      <c r="AM43" s="120"/>
      <c r="AN43" s="120"/>
      <c r="AO43" s="120"/>
      <c r="AP43" s="120"/>
    </row>
    <row r="44" spans="1:251" ht="12" customHeight="1">
      <c r="A44" s="100" t="s">
        <v>2705</v>
      </c>
      <c r="B44" s="101" t="str">
        <f>IF($A44="","",INDEX(POA_GC_2025!$N:$N,MATCH($A44,POA_GC_2025!$A:$A,0)))</f>
        <v>PROVISION Y PRESTACION DE SERVICIOS DE SALUD</v>
      </c>
      <c r="C44" s="101" t="str">
        <f>IF($A44="","",INDEX(POA_GC_2025!$E:$E,MATCH($A44,POA_GC_2025!$A:$A,0)))</f>
        <v>90</v>
      </c>
      <c r="D44" s="101" t="str">
        <f>IF($A44="","",INDEX(POA_GC_2025!$B:$B,MATCH($A44,POA_GC_2025!$A:$A,0)))</f>
        <v>HOSPITAL GENERAL DE CHONE</v>
      </c>
      <c r="E44" s="101" t="str">
        <f>IF($A44="","",INDEX(POA_GC_2025!$C:$C,MATCH($A44,POA_GC_2025!$A:$A,0)))</f>
        <v>ADQUISICION DE  EDICION, IMPRESION, REPRODUCCION, PUBLICACION,SUSCRIPCION, FOTOCOPIADO, TRADUCCION, EMPASTADO, ENMARCACION, SERIGRAFIA, FOTOGRAFIA, CARNETIZACION, FILMACION E IMÁGENES SATELITALES</v>
      </c>
      <c r="F44" s="101">
        <f>IF($A44="","",INDEX(POA_GC_2025!$H:$H,MATCH($A44,POA_GC_2025!$A:$A,0)))</f>
        <v>530204</v>
      </c>
      <c r="G44" s="101" t="str">
        <f>IF($A44="","",INDEX(POA_GC_2025!$J:$J,MATCH($A44,POA_GC_2025!$A:$A,0)))</f>
        <v>001</v>
      </c>
      <c r="H44" s="102">
        <f>IF($A44="","",INDEX(POA_GC_2025!$BD:$BD,MATCH($A44,POA_GC_2025!$A:$A,0)))</f>
        <v>0</v>
      </c>
      <c r="I44" s="102">
        <f>IF($A44="","",INDEX(POA_GC_2025!$DF:$DF,MATCH($A44,POA_GC_2025!$A:$A,0)))</f>
        <v>0</v>
      </c>
      <c r="J44" s="102">
        <f t="shared" si="8"/>
        <v>0</v>
      </c>
      <c r="K44" s="124"/>
      <c r="L44" s="146"/>
      <c r="M44" s="126"/>
      <c r="N44" s="121" t="str">
        <f>IF(A44="","",INDEX(POA_GC_2025!CD:CD,MATCH(A44,POA_GC_2025!A:A,0)))</f>
        <v>NO</v>
      </c>
      <c r="O44" s="147"/>
      <c r="P44" s="147"/>
      <c r="Q44" s="162"/>
      <c r="R44" s="163"/>
      <c r="S44" s="264"/>
      <c r="T44" s="164">
        <f t="shared" ca="1" si="3"/>
        <v>46174</v>
      </c>
      <c r="U44" s="165">
        <f t="shared" ca="1" si="4"/>
        <v>45511</v>
      </c>
      <c r="V44" s="120"/>
      <c r="W44" s="101" t="str">
        <f t="shared" si="5"/>
        <v>90</v>
      </c>
      <c r="X44" s="101" t="str">
        <f>IF($A44="","",INDEX(POA_GC_2025!$G:$G,MATCH($A44,POA_GC_2025!$A:$A,0)))</f>
        <v>004</v>
      </c>
      <c r="Y44" s="102">
        <f t="shared" si="6"/>
        <v>0</v>
      </c>
      <c r="Z44" s="102">
        <f t="shared" si="7"/>
        <v>0</v>
      </c>
      <c r="AA44" s="170"/>
      <c r="AB44" s="125"/>
      <c r="AC44" s="120"/>
      <c r="AD44" s="120"/>
      <c r="AE44" s="120"/>
      <c r="AF44" s="120"/>
      <c r="AG44" s="120"/>
      <c r="AH44" s="120"/>
      <c r="AI44" s="120"/>
      <c r="AJ44" s="120"/>
      <c r="AK44" s="120"/>
      <c r="AL44" s="172"/>
      <c r="AM44" s="120"/>
      <c r="AN44" s="120"/>
      <c r="AO44" s="120"/>
      <c r="AP44" s="120"/>
    </row>
    <row r="45" spans="1:251" ht="12" customHeight="1">
      <c r="A45" s="100" t="s">
        <v>2706</v>
      </c>
      <c r="B45" s="101" t="str">
        <f>IF($A45="","",INDEX(POA_GC_2025!$N:$N,MATCH($A45,POA_GC_2025!$A:$A,0)))</f>
        <v>PROVISION Y PRESTACION DE SERVICIOS DE SALUD</v>
      </c>
      <c r="C45" s="101" t="str">
        <f>IF($A45="","",INDEX(POA_GC_2025!$E:$E,MATCH($A45,POA_GC_2025!$A:$A,0)))</f>
        <v>90</v>
      </c>
      <c r="D45" s="101" t="str">
        <f>IF($A45="","",INDEX(POA_GC_2025!$B:$B,MATCH($A45,POA_GC_2025!$A:$A,0)))</f>
        <v>HOSPITAL GENERAL DE CHONE</v>
      </c>
      <c r="E45" s="101" t="str">
        <f>IF($A45="","",INDEX(POA_GC_2025!$C:$C,MATCH($A45,POA_GC_2025!$A:$A,0)))</f>
        <v>ADQUISICION DE  EDICION, IMPRESION, REPRODUCCION, PUBLICACION,SUSCRIPCION, FOTOCOPIADO, TRADUCCION, EMPASTADO, ENMARCACION, SERIGRAFIA, FOTOGRAFIA, CARNETIZACION, FILMACION E IMÁGENES SATELITALES</v>
      </c>
      <c r="F45" s="101">
        <f>IF($A45="","",INDEX(POA_GC_2025!$H:$H,MATCH($A45,POA_GC_2025!$A:$A,0)))</f>
        <v>530204</v>
      </c>
      <c r="G45" s="101" t="str">
        <f>IF($A45="","",INDEX(POA_GC_2025!$J:$J,MATCH($A45,POA_GC_2025!$A:$A,0)))</f>
        <v>001</v>
      </c>
      <c r="H45" s="102">
        <f>IF($A45="","",INDEX(POA_GC_2025!$BD:$BD,MATCH($A45,POA_GC_2025!$A:$A,0)))</f>
        <v>900</v>
      </c>
      <c r="I45" s="102">
        <f>IF($A45="","",INDEX(POA_GC_2025!$DF:$DF,MATCH($A45,POA_GC_2025!$A:$A,0)))</f>
        <v>0</v>
      </c>
      <c r="J45" s="102">
        <f t="shared" si="8"/>
        <v>900</v>
      </c>
      <c r="K45" s="140">
        <v>46154</v>
      </c>
      <c r="L45" s="125">
        <v>56</v>
      </c>
      <c r="M45" s="126">
        <v>0</v>
      </c>
      <c r="N45" s="121" t="str">
        <f>IF(A45="","",INDEX(POA_GC_2025!CD:CD,MATCH(A45,POA_GC_2025!A:A,0)))</f>
        <v>SI</v>
      </c>
      <c r="O45" s="126">
        <v>900</v>
      </c>
      <c r="P45" s="126">
        <v>900</v>
      </c>
      <c r="Q45" s="162" t="s">
        <v>26</v>
      </c>
      <c r="R45" s="163"/>
      <c r="S45" s="264">
        <v>46148</v>
      </c>
      <c r="T45" s="164">
        <f t="shared" ca="1" si="3"/>
        <v>46174</v>
      </c>
      <c r="U45" s="165">
        <f t="shared" ca="1" si="4"/>
        <v>19</v>
      </c>
      <c r="V45" s="120"/>
      <c r="W45" s="101" t="str">
        <f t="shared" si="5"/>
        <v>90</v>
      </c>
      <c r="X45" s="101" t="str">
        <f>IF($A45="","",INDEX(POA_GC_2025!$G:$G,MATCH($A45,POA_GC_2025!$A:$A,0)))</f>
        <v>004</v>
      </c>
      <c r="Y45" s="102">
        <f t="shared" si="6"/>
        <v>900</v>
      </c>
      <c r="Z45" s="102">
        <f t="shared" si="7"/>
        <v>0</v>
      </c>
      <c r="AA45" s="170" t="s">
        <v>2560</v>
      </c>
      <c r="AB45" s="125" t="s">
        <v>2583</v>
      </c>
      <c r="AC45" s="666">
        <v>900</v>
      </c>
      <c r="AD45" s="666">
        <v>900</v>
      </c>
      <c r="AE45" s="120" t="s">
        <v>2576</v>
      </c>
      <c r="AF45" s="120" t="s">
        <v>2507</v>
      </c>
      <c r="AG45" s="264">
        <v>45995</v>
      </c>
      <c r="AH45" s="264">
        <v>45789</v>
      </c>
      <c r="AI45" s="120"/>
      <c r="AJ45" s="120">
        <v>5</v>
      </c>
      <c r="AK45" s="264">
        <v>46009</v>
      </c>
      <c r="AL45" s="172"/>
      <c r="AM45" s="120"/>
      <c r="AN45" s="120"/>
      <c r="AO45" s="120" t="s">
        <v>2562</v>
      </c>
      <c r="AP45" s="120"/>
    </row>
    <row r="46" spans="1:251" ht="12" customHeight="1">
      <c r="A46" s="100" t="s">
        <v>2707</v>
      </c>
      <c r="B46" s="101" t="str">
        <f>IF($A46="","",INDEX(POA_GC_2025!$N:$N,MATCH($A46,POA_GC_2025!$A:$A,0)))</f>
        <v>PROVISION Y PRESTACION DE SERVICIOS DE SALUD</v>
      </c>
      <c r="C46" s="101" t="str">
        <f>IF($A46="","",INDEX(POA_GC_2025!$E:$E,MATCH($A46,POA_GC_2025!$A:$A,0)))</f>
        <v>90</v>
      </c>
      <c r="D46" s="101" t="str">
        <f>IF($A46="","",INDEX(POA_GC_2025!$B:$B,MATCH($A46,POA_GC_2025!$A:$A,0)))</f>
        <v>HOSPITAL GENERAL DE CHONE</v>
      </c>
      <c r="E46" s="101" t="str">
        <f>IF($A46="","",INDEX(POA_GC_2025!$C:$C,MATCH($A46,POA_GC_2025!$A:$A,0)))</f>
        <v>ADQUISICION DEL SERVICIO DE  SEGURIDAD Y VIGILANCIA</v>
      </c>
      <c r="F46" s="101">
        <f>IF($A46="","",INDEX(POA_GC_2025!$H:$H,MATCH($A46,POA_GC_2025!$A:$A,0)))</f>
        <v>530208</v>
      </c>
      <c r="G46" s="101" t="str">
        <f>IF($A46="","",INDEX(POA_GC_2025!$J:$J,MATCH($A46,POA_GC_2025!$A:$A,0)))</f>
        <v>001</v>
      </c>
      <c r="H46" s="102">
        <f>IF($A46="","",INDEX(POA_GC_2025!$BD:$BD,MATCH($A46,POA_GC_2025!$A:$A,0)))</f>
        <v>26928.299999999988</v>
      </c>
      <c r="I46" s="102">
        <f>IF($A46="","",INDEX(POA_GC_2025!$DF:$DF,MATCH($A46,POA_GC_2025!$A:$A,0)))</f>
        <v>0</v>
      </c>
      <c r="J46" s="102">
        <f t="shared" si="8"/>
        <v>26928.299999999988</v>
      </c>
      <c r="K46" s="124">
        <v>46163</v>
      </c>
      <c r="L46" s="125">
        <v>60</v>
      </c>
      <c r="M46" s="123">
        <v>0</v>
      </c>
      <c r="N46" s="121" t="str">
        <f>IF(A46="","",INDEX(POA_GC_2025!CD:CD,MATCH(A46,POA_GC_2025!A:A,0)))</f>
        <v>SI</v>
      </c>
      <c r="O46" s="129">
        <v>11898.53</v>
      </c>
      <c r="P46" s="129">
        <v>11898.53</v>
      </c>
      <c r="Q46" s="162" t="s">
        <v>26</v>
      </c>
      <c r="R46" s="163"/>
      <c r="S46" s="264"/>
      <c r="T46" s="164">
        <f t="shared" ca="1" si="3"/>
        <v>46174</v>
      </c>
      <c r="U46" s="165">
        <f t="shared" ca="1" si="4"/>
        <v>10</v>
      </c>
      <c r="V46" s="120"/>
      <c r="W46" s="101" t="str">
        <f t="shared" si="5"/>
        <v>90</v>
      </c>
      <c r="X46" s="101" t="str">
        <f>IF($A46="","",INDEX(POA_GC_2025!$G:$G,MATCH($A46,POA_GC_2025!$A:$A,0)))</f>
        <v>004</v>
      </c>
      <c r="Y46" s="102">
        <f t="shared" si="6"/>
        <v>11898.53</v>
      </c>
      <c r="Z46" s="102">
        <f t="shared" si="7"/>
        <v>0</v>
      </c>
      <c r="AA46" s="170" t="s">
        <v>2561</v>
      </c>
      <c r="AB46" s="125" t="s">
        <v>2542</v>
      </c>
      <c r="AC46" s="666">
        <v>116209.2</v>
      </c>
      <c r="AD46" s="237">
        <v>112722.92</v>
      </c>
      <c r="AE46" s="120" t="s">
        <v>2543</v>
      </c>
      <c r="AF46" s="120" t="s">
        <v>2591</v>
      </c>
      <c r="AG46" s="264">
        <v>46009</v>
      </c>
      <c r="AH46" s="264">
        <v>46010</v>
      </c>
      <c r="AI46" s="120"/>
      <c r="AJ46" s="120">
        <v>151</v>
      </c>
      <c r="AK46" s="264">
        <v>46203</v>
      </c>
      <c r="AL46" s="172"/>
      <c r="AM46" s="120"/>
      <c r="AN46" s="120"/>
      <c r="AO46" s="120"/>
      <c r="AP46" s="120"/>
    </row>
    <row r="47" spans="1:251" ht="12" customHeight="1">
      <c r="A47" s="100" t="s">
        <v>2708</v>
      </c>
      <c r="B47" s="101" t="str">
        <f>IF($A47="","",INDEX(POA_GC_2025!$N:$N,MATCH($A47,POA_GC_2025!$A:$A,0)))</f>
        <v>PROVISION Y PRESTACION DE SERVICIOS DE SALUD</v>
      </c>
      <c r="C47" s="101" t="str">
        <f>IF($A47="","",INDEX(POA_GC_2025!$E:$E,MATCH($A47,POA_GC_2025!$A:$A,0)))</f>
        <v>90</v>
      </c>
      <c r="D47" s="101" t="str">
        <f>IF($A47="","",INDEX(POA_GC_2025!$B:$B,MATCH($A47,POA_GC_2025!$A:$A,0)))</f>
        <v>HOSPITAL GENERAL DE CHONE</v>
      </c>
      <c r="E47" s="101" t="str">
        <f>IF($A47="","",INDEX(POA_GC_2025!$C:$C,MATCH($A47,POA_GC_2025!$A:$A,0)))</f>
        <v>ADQUISICION DEL SERVICIO DE  SEGURIDAD Y VIGILANCIA</v>
      </c>
      <c r="F47" s="101">
        <f>IF($A47="","",INDEX(POA_GC_2025!$H:$H,MATCH($A47,POA_GC_2025!$A:$A,0)))</f>
        <v>530208</v>
      </c>
      <c r="G47" s="101" t="str">
        <f>IF($A47="","",INDEX(POA_GC_2025!$J:$J,MATCH($A47,POA_GC_2025!$A:$A,0)))</f>
        <v>001</v>
      </c>
      <c r="H47" s="102">
        <f>IF($A47="","",INDEX(POA_GC_2025!$BD:$BD,MATCH($A47,POA_GC_2025!$A:$A,0)))</f>
        <v>163181.40000000002</v>
      </c>
      <c r="I47" s="102">
        <f>IF($A47="","",INDEX(POA_GC_2025!$DF:$DF,MATCH($A47,POA_GC_2025!$A:$A,0)))</f>
        <v>0</v>
      </c>
      <c r="J47" s="102">
        <f t="shared" si="8"/>
        <v>163181.40000000002</v>
      </c>
      <c r="K47" s="124">
        <v>46052</v>
      </c>
      <c r="L47" s="148">
        <v>5</v>
      </c>
      <c r="M47" s="149">
        <v>0</v>
      </c>
      <c r="N47" s="121" t="str">
        <f>IF(A47="","",INDEX(POA_GC_2025!CD:CD,MATCH(A47,POA_GC_2025!A:A,0)))</f>
        <v>SI</v>
      </c>
      <c r="O47" s="129">
        <v>47866.54</v>
      </c>
      <c r="P47" s="134">
        <v>32636.28</v>
      </c>
      <c r="Q47" s="162" t="s">
        <v>23</v>
      </c>
      <c r="R47" s="163"/>
      <c r="S47" s="264">
        <v>46027</v>
      </c>
      <c r="T47" s="164">
        <f t="shared" ca="1" si="3"/>
        <v>46174</v>
      </c>
      <c r="U47" s="165">
        <f t="shared" ca="1" si="4"/>
        <v>121</v>
      </c>
      <c r="V47" s="120"/>
      <c r="W47" s="101" t="str">
        <f t="shared" si="5"/>
        <v>90</v>
      </c>
      <c r="X47" s="101" t="str">
        <f>IF($A47="","",INDEX(POA_GC_2025!$G:$G,MATCH($A47,POA_GC_2025!$A:$A,0)))</f>
        <v>004</v>
      </c>
      <c r="Y47" s="102">
        <f t="shared" si="6"/>
        <v>47866.54</v>
      </c>
      <c r="Z47" s="102">
        <f t="shared" si="7"/>
        <v>15230.260000000002</v>
      </c>
      <c r="AA47" s="170" t="s">
        <v>2560</v>
      </c>
      <c r="AB47" s="125" t="s">
        <v>2563</v>
      </c>
      <c r="AC47" s="666">
        <v>163181.38</v>
      </c>
      <c r="AD47" s="666">
        <v>163181.38</v>
      </c>
      <c r="AE47" s="120" t="s">
        <v>2543</v>
      </c>
      <c r="AF47" s="120" t="s">
        <v>2508</v>
      </c>
      <c r="AG47" s="264">
        <v>45625</v>
      </c>
      <c r="AH47" s="264">
        <v>45625</v>
      </c>
      <c r="AI47" s="120"/>
      <c r="AJ47" s="120">
        <v>273</v>
      </c>
      <c r="AK47" s="264">
        <v>45930</v>
      </c>
      <c r="AL47" s="667">
        <v>46068</v>
      </c>
      <c r="AM47" s="264">
        <v>46081</v>
      </c>
      <c r="AN47" s="120"/>
      <c r="AO47" s="120"/>
      <c r="AP47" s="120"/>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3"/>
      <c r="FX47" s="83"/>
      <c r="FY47" s="83"/>
      <c r="FZ47" s="83"/>
      <c r="GA47" s="83"/>
      <c r="GB47" s="83"/>
      <c r="GC47" s="83"/>
      <c r="GD47" s="83"/>
      <c r="GE47" s="83"/>
      <c r="GF47" s="83"/>
      <c r="GG47" s="83"/>
      <c r="GH47" s="83"/>
      <c r="GI47" s="83"/>
      <c r="GJ47" s="83"/>
      <c r="GK47" s="83"/>
      <c r="GL47" s="83"/>
      <c r="GM47" s="83"/>
      <c r="GN47" s="83"/>
      <c r="GO47" s="83"/>
      <c r="GP47" s="83"/>
      <c r="GQ47" s="83"/>
      <c r="GR47" s="83"/>
      <c r="GS47" s="83"/>
      <c r="GT47" s="83"/>
      <c r="GU47" s="83"/>
      <c r="GV47" s="83"/>
      <c r="GW47" s="83"/>
      <c r="GX47" s="83"/>
      <c r="GY47" s="83"/>
      <c r="GZ47" s="83"/>
      <c r="HA47" s="83"/>
      <c r="HB47" s="83"/>
      <c r="HC47" s="83"/>
      <c r="HD47" s="83"/>
      <c r="HE47" s="83"/>
      <c r="HF47" s="83"/>
      <c r="HG47" s="83"/>
      <c r="HH47" s="83"/>
      <c r="HI47" s="83"/>
      <c r="HJ47" s="83"/>
      <c r="HK47" s="83"/>
      <c r="HL47" s="83"/>
      <c r="HM47" s="83"/>
      <c r="HN47" s="83"/>
      <c r="HO47" s="83"/>
      <c r="HP47" s="83"/>
      <c r="HQ47" s="83"/>
      <c r="HR47" s="83"/>
      <c r="HS47" s="83"/>
      <c r="HT47" s="83"/>
      <c r="HU47" s="83"/>
      <c r="HV47" s="83"/>
      <c r="HW47" s="83"/>
      <c r="HX47" s="83"/>
      <c r="HY47" s="83"/>
      <c r="HZ47" s="83"/>
      <c r="IA47" s="83"/>
      <c r="IB47" s="83"/>
      <c r="IC47" s="83"/>
      <c r="ID47" s="83"/>
      <c r="IE47" s="83"/>
      <c r="IF47" s="83"/>
      <c r="IG47" s="83"/>
      <c r="IH47" s="83"/>
      <c r="II47" s="83"/>
      <c r="IJ47" s="83"/>
      <c r="IK47" s="83"/>
      <c r="IL47" s="83"/>
      <c r="IM47" s="83"/>
      <c r="IN47" s="83"/>
      <c r="IO47" s="83"/>
      <c r="IP47" s="83"/>
      <c r="IQ47" s="83"/>
    </row>
    <row r="48" spans="1:251" ht="12" customHeight="1">
      <c r="A48" s="100" t="s">
        <v>2709</v>
      </c>
      <c r="B48" s="101" t="str">
        <f>IF($A48="","",INDEX(POA_GC_2025!$N:$N,MATCH($A48,POA_GC_2025!$A:$A,0)))</f>
        <v>PROVISION Y PRESTACION DE SERVICIOS DE SALUD</v>
      </c>
      <c r="C48" s="101" t="str">
        <f>IF($A48="","",INDEX(POA_GC_2025!$E:$E,MATCH($A48,POA_GC_2025!$A:$A,0)))</f>
        <v>90</v>
      </c>
      <c r="D48" s="101" t="str">
        <f>IF($A48="","",INDEX(POA_GC_2025!$B:$B,MATCH($A48,POA_GC_2025!$A:$A,0)))</f>
        <v>HOSPITAL GENERAL DE CHONE</v>
      </c>
      <c r="E48" s="101" t="str">
        <f>IF($A48="","",INDEX(POA_GC_2025!$C:$C,MATCH($A48,POA_GC_2025!$A:$A,0)))</f>
        <v>ADQUISICION DEL SERVICIO DE  SEGURIDAD Y VIGILANCIA</v>
      </c>
      <c r="F48" s="101">
        <f>IF($A48="","",INDEX(POA_GC_2025!$H:$H,MATCH($A48,POA_GC_2025!$A:$A,0)))</f>
        <v>530208</v>
      </c>
      <c r="G48" s="101" t="str">
        <f>IF($A48="","",INDEX(POA_GC_2025!$J:$J,MATCH($A48,POA_GC_2025!$A:$A,0)))</f>
        <v>001</v>
      </c>
      <c r="H48" s="102">
        <f>IF($A48="","",INDEX(POA_GC_2025!$BD:$BD,MATCH($A48,POA_GC_2025!$A:$A,0)))</f>
        <v>28806.97</v>
      </c>
      <c r="I48" s="102">
        <f>IF($A48="","",INDEX(POA_GC_2025!$DF:$DF,MATCH($A48,POA_GC_2025!$A:$A,0)))</f>
        <v>0</v>
      </c>
      <c r="J48" s="102">
        <f t="shared" si="8"/>
        <v>28806.97</v>
      </c>
      <c r="K48" s="140">
        <v>46052</v>
      </c>
      <c r="L48" s="148">
        <v>10</v>
      </c>
      <c r="M48" s="149">
        <v>0</v>
      </c>
      <c r="N48" s="121" t="str">
        <f>IF(A48="","",INDEX(POA_GC_2025!CD:CD,MATCH(A48,POA_GC_2025!A:A,0)))</f>
        <v>SI</v>
      </c>
      <c r="O48" s="149">
        <v>28806.97</v>
      </c>
      <c r="P48" s="149">
        <v>28806.97</v>
      </c>
      <c r="Q48" s="162" t="s">
        <v>24</v>
      </c>
      <c r="R48" s="163"/>
      <c r="S48" s="264">
        <v>46027</v>
      </c>
      <c r="T48" s="164">
        <f t="shared" ca="1" si="3"/>
        <v>46174</v>
      </c>
      <c r="U48" s="165">
        <f t="shared" ca="1" si="4"/>
        <v>121</v>
      </c>
      <c r="V48" s="120"/>
      <c r="W48" s="101" t="str">
        <f t="shared" si="5"/>
        <v>90</v>
      </c>
      <c r="X48" s="101" t="str">
        <f>IF($A48="","",INDEX(POA_GC_2025!$G:$G,MATCH($A48,POA_GC_2025!$A:$A,0)))</f>
        <v>004</v>
      </c>
      <c r="Y48" s="102">
        <f t="shared" si="6"/>
        <v>28806.97</v>
      </c>
      <c r="Z48" s="102">
        <f t="shared" si="7"/>
        <v>0</v>
      </c>
      <c r="AA48" s="170" t="s">
        <v>2560</v>
      </c>
      <c r="AB48" s="125" t="s">
        <v>2582</v>
      </c>
      <c r="AC48" s="666">
        <v>28806.97</v>
      </c>
      <c r="AD48" s="666">
        <v>28806.97</v>
      </c>
      <c r="AE48" s="120" t="s">
        <v>2543</v>
      </c>
      <c r="AF48" s="120" t="s">
        <v>2509</v>
      </c>
      <c r="AG48" s="264">
        <v>45974</v>
      </c>
      <c r="AH48" s="264">
        <v>45978</v>
      </c>
      <c r="AI48" s="120"/>
      <c r="AJ48" s="120">
        <v>61</v>
      </c>
      <c r="AK48" s="264">
        <v>46022</v>
      </c>
      <c r="AL48" s="667">
        <v>46068</v>
      </c>
      <c r="AM48" s="264">
        <v>46081</v>
      </c>
      <c r="AN48" s="120"/>
      <c r="AO48" s="120"/>
      <c r="AP48" s="120"/>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row>
    <row r="49" spans="1:251" ht="12" customHeight="1">
      <c r="A49" s="100" t="s">
        <v>2710</v>
      </c>
      <c r="B49" s="101" t="str">
        <f>IF($A49="","",INDEX(POA_GC_2025!$N:$N,MATCH($A49,POA_GC_2025!$A:$A,0)))</f>
        <v>PROVISION Y PRESTACION DE SERVICIOS DE SALUD</v>
      </c>
      <c r="C49" s="101" t="str">
        <f>IF($A49="","",INDEX(POA_GC_2025!$E:$E,MATCH($A49,POA_GC_2025!$A:$A,0)))</f>
        <v>90</v>
      </c>
      <c r="D49" s="101" t="str">
        <f>IF($A49="","",INDEX(POA_GC_2025!$B:$B,MATCH($A49,POA_GC_2025!$A:$A,0)))</f>
        <v>HOSPITAL GENERAL DE CHONE</v>
      </c>
      <c r="E49" s="101" t="str">
        <f>IF($A49="","",INDEX(POA_GC_2025!$C:$C,MATCH($A49,POA_GC_2025!$A:$A,0)))</f>
        <v>ADQUISICIÓN DEL SERVICIO DE LIMPIEZA DE LAS INSTALACIONES HOSPITALARIAS</v>
      </c>
      <c r="F49" s="101">
        <f>IF($A49="","",INDEX(POA_GC_2025!$H:$H,MATCH($A49,POA_GC_2025!$A:$A,0)))</f>
        <v>530209</v>
      </c>
      <c r="G49" s="101" t="str">
        <f>IF($A49="","",INDEX(POA_GC_2025!$J:$J,MATCH($A49,POA_GC_2025!$A:$A,0)))</f>
        <v>001</v>
      </c>
      <c r="H49" s="102">
        <f>IF($A49="","",INDEX(POA_GC_2025!$BD:$BD,MATCH($A49,POA_GC_2025!$A:$A,0)))</f>
        <v>238788.30999999997</v>
      </c>
      <c r="I49" s="102">
        <f>IF($A49="","",INDEX(POA_GC_2025!$DF:$DF,MATCH($A49,POA_GC_2025!$A:$A,0)))</f>
        <v>0</v>
      </c>
      <c r="J49" s="102">
        <f t="shared" si="8"/>
        <v>238788.30999999997</v>
      </c>
      <c r="K49" s="124">
        <v>46161</v>
      </c>
      <c r="L49" s="148">
        <v>59</v>
      </c>
      <c r="M49" s="129">
        <v>0</v>
      </c>
      <c r="N49" s="121" t="str">
        <f>IF(A49="","",INDEX(POA_GC_2025!CD:CD,MATCH(A49,POA_GC_2025!A:A,0)))</f>
        <v>SI</v>
      </c>
      <c r="O49" s="129">
        <v>238788.31</v>
      </c>
      <c r="P49" s="129">
        <v>102337.83</v>
      </c>
      <c r="Q49" s="162" t="s">
        <v>26</v>
      </c>
      <c r="R49" s="163"/>
      <c r="S49" s="264">
        <v>46157</v>
      </c>
      <c r="T49" s="164">
        <f t="shared" ca="1" si="3"/>
        <v>46174</v>
      </c>
      <c r="U49" s="165">
        <f t="shared" ca="1" si="4"/>
        <v>12</v>
      </c>
      <c r="V49" s="120"/>
      <c r="W49" s="101" t="str">
        <f t="shared" si="5"/>
        <v>90</v>
      </c>
      <c r="X49" s="101" t="str">
        <f>IF($A49="","",INDEX(POA_GC_2025!$G:$G,MATCH($A49,POA_GC_2025!$A:$A,0)))</f>
        <v>004</v>
      </c>
      <c r="Y49" s="102">
        <f t="shared" si="6"/>
        <v>238788.31</v>
      </c>
      <c r="Z49" s="102">
        <f t="shared" si="7"/>
        <v>136450.47999999998</v>
      </c>
      <c r="AA49" s="170" t="s">
        <v>2561</v>
      </c>
      <c r="AB49" s="125" t="s">
        <v>2546</v>
      </c>
      <c r="AC49" s="666">
        <v>251382.63</v>
      </c>
      <c r="AD49" s="666">
        <v>238788.31</v>
      </c>
      <c r="AE49" s="120" t="s">
        <v>2545</v>
      </c>
      <c r="AF49" s="120" t="s">
        <v>2531</v>
      </c>
      <c r="AG49" s="264">
        <v>46008</v>
      </c>
      <c r="AH49" s="264">
        <v>46041</v>
      </c>
      <c r="AI49" s="264">
        <v>46049</v>
      </c>
      <c r="AJ49" s="120">
        <v>212</v>
      </c>
      <c r="AK49" s="264">
        <v>46234</v>
      </c>
      <c r="AL49" s="172"/>
      <c r="AM49" s="120"/>
      <c r="AN49" s="120"/>
      <c r="AO49" s="120"/>
      <c r="AP49" s="120"/>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row>
    <row r="50" spans="1:251" ht="12" customHeight="1">
      <c r="A50" s="100" t="s">
        <v>2711</v>
      </c>
      <c r="B50" s="101" t="str">
        <f>IF($A50="","",INDEX(POA_GC_2025!$N:$N,MATCH($A50,POA_GC_2025!$A:$A,0)))</f>
        <v>PROVISION Y PRESTACION DE SERVICIOS DE SALUD</v>
      </c>
      <c r="C50" s="101" t="str">
        <f>IF($A50="","",INDEX(POA_GC_2025!$E:$E,MATCH($A50,POA_GC_2025!$A:$A,0)))</f>
        <v>90</v>
      </c>
      <c r="D50" s="101" t="str">
        <f>IF($A50="","",INDEX(POA_GC_2025!$B:$B,MATCH($A50,POA_GC_2025!$A:$A,0)))</f>
        <v>HOSPITAL GENERAL DE CHONE</v>
      </c>
      <c r="E50" s="101" t="str">
        <f>IF($A50="","",INDEX(POA_GC_2025!$C:$C,MATCH($A50,POA_GC_2025!$A:$A,0)))</f>
        <v>ADQUISICIÓN DEL SERVICIO DE LIMPIEZA DE LAS INSTALACIONES HOSPITALARIAS</v>
      </c>
      <c r="F50" s="101">
        <f>IF($A50="","",INDEX(POA_GC_2025!$H:$H,MATCH($A50,POA_GC_2025!$A:$A,0)))</f>
        <v>530209</v>
      </c>
      <c r="G50" s="101" t="str">
        <f>IF($A50="","",INDEX(POA_GC_2025!$J:$J,MATCH($A50,POA_GC_2025!$A:$A,0)))</f>
        <v>001</v>
      </c>
      <c r="H50" s="102">
        <f>IF($A50="","",INDEX(POA_GC_2025!$BD:$BD,MATCH($A50,POA_GC_2025!$A:$A,0)))</f>
        <v>59739.76</v>
      </c>
      <c r="I50" s="102">
        <f>IF($A50="","",INDEX(POA_GC_2025!$DF:$DF,MATCH($A50,POA_GC_2025!$A:$A,0)))</f>
        <v>0</v>
      </c>
      <c r="J50" s="102">
        <f t="shared" si="8"/>
        <v>59739.76</v>
      </c>
      <c r="K50" s="135">
        <v>46052</v>
      </c>
      <c r="L50" s="148">
        <v>15</v>
      </c>
      <c r="M50" s="126">
        <v>0</v>
      </c>
      <c r="N50" s="121" t="str">
        <f>IF(A50="","",INDEX(POA_GC_2025!CD:CD,MATCH(A50,POA_GC_2025!A:A,0)))</f>
        <v>SI</v>
      </c>
      <c r="O50" s="126">
        <v>5635.38</v>
      </c>
      <c r="P50" s="129">
        <v>5487.66</v>
      </c>
      <c r="Q50" s="162" t="s">
        <v>23</v>
      </c>
      <c r="R50" s="163"/>
      <c r="S50" s="264">
        <v>46027</v>
      </c>
      <c r="T50" s="164">
        <f t="shared" ca="1" si="3"/>
        <v>46174</v>
      </c>
      <c r="U50" s="165">
        <f t="shared" ca="1" si="4"/>
        <v>121</v>
      </c>
      <c r="V50" s="120"/>
      <c r="W50" s="101" t="str">
        <f t="shared" si="5"/>
        <v>90</v>
      </c>
      <c r="X50" s="101" t="str">
        <f>IF($A50="","",INDEX(POA_GC_2025!$G:$G,MATCH($A50,POA_GC_2025!$A:$A,0)))</f>
        <v>004</v>
      </c>
      <c r="Y50" s="102">
        <f t="shared" si="6"/>
        <v>5635.38</v>
      </c>
      <c r="Z50" s="102">
        <f t="shared" si="7"/>
        <v>147.72000000000025</v>
      </c>
      <c r="AA50" s="170" t="s">
        <v>2561</v>
      </c>
      <c r="AB50" s="125" t="s">
        <v>2547</v>
      </c>
      <c r="AC50" s="666">
        <v>38413.620000000003</v>
      </c>
      <c r="AD50" s="666">
        <v>38413.620000000003</v>
      </c>
      <c r="AE50" s="120" t="s">
        <v>2543</v>
      </c>
      <c r="AF50" s="120" t="s">
        <v>2510</v>
      </c>
      <c r="AG50" s="264">
        <v>45986</v>
      </c>
      <c r="AH50" s="264">
        <v>45987</v>
      </c>
      <c r="AI50" s="120"/>
      <c r="AJ50" s="120">
        <v>212</v>
      </c>
      <c r="AK50" s="264">
        <v>46234</v>
      </c>
      <c r="AL50" s="667">
        <v>46068</v>
      </c>
      <c r="AM50" s="264">
        <v>46234</v>
      </c>
      <c r="AN50" s="120"/>
      <c r="AO50" s="120" t="s">
        <v>2562</v>
      </c>
      <c r="AP50" s="120"/>
    </row>
    <row r="51" spans="1:251" ht="12" customHeight="1">
      <c r="A51" s="100" t="s">
        <v>2712</v>
      </c>
      <c r="B51" s="101" t="str">
        <f>IF($A51="","",INDEX(POA_GC_2025!$N:$N,MATCH($A51,POA_GC_2025!$A:$A,0)))</f>
        <v>PROVISION Y PRESTACION DE SERVICIOS DE SALUD</v>
      </c>
      <c r="C51" s="101" t="str">
        <f>IF($A51="","",INDEX(POA_GC_2025!$E:$E,MATCH($A51,POA_GC_2025!$A:$A,0)))</f>
        <v>90</v>
      </c>
      <c r="D51" s="101" t="str">
        <f>IF($A51="","",INDEX(POA_GC_2025!$B:$B,MATCH($A51,POA_GC_2025!$A:$A,0)))</f>
        <v>HOSPITAL GENERAL DE CHONE</v>
      </c>
      <c r="E51" s="101" t="str">
        <f>IF($A51="","",INDEX(POA_GC_2025!$C:$C,MATCH($A51,POA_GC_2025!$A:$A,0)))</f>
        <v>ADQUISICIÓN DEL SERVICIO DE LIMPIEZA DE LAS INSTALACIONES HOSPITALARIAS</v>
      </c>
      <c r="F51" s="101">
        <f>IF($A51="","",INDEX(POA_GC_2025!$H:$H,MATCH($A51,POA_GC_2025!$A:$A,0)))</f>
        <v>530209</v>
      </c>
      <c r="G51" s="101" t="str">
        <f>IF($A51="","",INDEX(POA_GC_2025!$J:$J,MATCH($A51,POA_GC_2025!$A:$A,0)))</f>
        <v>001</v>
      </c>
      <c r="H51" s="102">
        <f>IF($A51="","",INDEX(POA_GC_2025!$BD:$BD,MATCH($A51,POA_GC_2025!$A:$A,0)))</f>
        <v>355676</v>
      </c>
      <c r="I51" s="102">
        <f>IF($A51="","",INDEX(POA_GC_2025!$DF:$DF,MATCH($A51,POA_GC_2025!$A:$A,0)))</f>
        <v>0</v>
      </c>
      <c r="J51" s="102">
        <f t="shared" si="8"/>
        <v>355676</v>
      </c>
      <c r="K51" s="135">
        <v>46067</v>
      </c>
      <c r="L51" s="128">
        <v>17</v>
      </c>
      <c r="M51" s="129"/>
      <c r="N51" s="121" t="str">
        <f>IF(A51="","",INDEX(POA_GC_2025!CD:CD,MATCH(A51,POA_GC_2025!A:A,0)))</f>
        <v>SI</v>
      </c>
      <c r="O51" s="134">
        <v>355676</v>
      </c>
      <c r="P51" s="134">
        <v>355676</v>
      </c>
      <c r="Q51" s="162" t="s">
        <v>23</v>
      </c>
      <c r="R51" s="163"/>
      <c r="S51" s="264">
        <v>46065</v>
      </c>
      <c r="T51" s="164">
        <f t="shared" ca="1" si="3"/>
        <v>46174</v>
      </c>
      <c r="U51" s="165">
        <f t="shared" ca="1" si="4"/>
        <v>107</v>
      </c>
      <c r="V51" s="120"/>
      <c r="W51" s="101" t="str">
        <f t="shared" si="5"/>
        <v>90</v>
      </c>
      <c r="X51" s="101" t="str">
        <f>IF($A51="","",INDEX(POA_GC_2025!$G:$G,MATCH($A51,POA_GC_2025!$A:$A,0)))</f>
        <v>004</v>
      </c>
      <c r="Y51" s="102">
        <f t="shared" si="6"/>
        <v>355676</v>
      </c>
      <c r="Z51" s="102">
        <f t="shared" si="7"/>
        <v>0</v>
      </c>
      <c r="AA51" s="170" t="s">
        <v>2560</v>
      </c>
      <c r="AB51" s="125" t="s">
        <v>2564</v>
      </c>
      <c r="AC51" s="666">
        <v>355676</v>
      </c>
      <c r="AD51" s="666">
        <v>355676</v>
      </c>
      <c r="AE51" s="120" t="s">
        <v>2545</v>
      </c>
      <c r="AF51" s="120" t="s">
        <v>2511</v>
      </c>
      <c r="AG51" s="264">
        <v>45631</v>
      </c>
      <c r="AH51" s="264">
        <v>45666</v>
      </c>
      <c r="AI51" s="264">
        <v>45673</v>
      </c>
      <c r="AJ51" s="120">
        <v>273</v>
      </c>
      <c r="AK51" s="264">
        <v>45945</v>
      </c>
      <c r="AL51" s="172"/>
      <c r="AM51" s="120"/>
      <c r="AN51" s="120"/>
      <c r="AO51" s="120"/>
      <c r="AP51" s="120"/>
    </row>
    <row r="52" spans="1:251" ht="12" customHeight="1">
      <c r="A52" s="100" t="s">
        <v>2713</v>
      </c>
      <c r="B52" s="101" t="str">
        <f>IF($A52="","",INDEX(POA_GC_2025!$N:$N,MATCH($A52,POA_GC_2025!$A:$A,0)))</f>
        <v>PROVISION Y PRESTACION DE SERVICIOS DE SALUD</v>
      </c>
      <c r="C52" s="101" t="str">
        <f>IF($A52="","",INDEX(POA_GC_2025!$E:$E,MATCH($A52,POA_GC_2025!$A:$A,0)))</f>
        <v>90</v>
      </c>
      <c r="D52" s="101" t="str">
        <f>IF($A52="","",INDEX(POA_GC_2025!$B:$B,MATCH($A52,POA_GC_2025!$A:$A,0)))</f>
        <v>HOSPITAL GENERAL DE CHONE</v>
      </c>
      <c r="E52" s="101" t="str">
        <f>IF($A52="","",INDEX(POA_GC_2025!$C:$C,MATCH($A52,POA_GC_2025!$A:$A,0)))</f>
        <v>ADQUISICIÓN DEL SERVICIO DE LIMPIEZA DE LAS INSTALACIONES HOSPITALARIAS</v>
      </c>
      <c r="F52" s="101">
        <f>IF($A52="","",INDEX(POA_GC_2025!$H:$H,MATCH($A52,POA_GC_2025!$A:$A,0)))</f>
        <v>530209</v>
      </c>
      <c r="G52" s="101" t="str">
        <f>IF($A52="","",INDEX(POA_GC_2025!$J:$J,MATCH($A52,POA_GC_2025!$A:$A,0)))</f>
        <v>001</v>
      </c>
      <c r="H52" s="102">
        <f>IF($A52="","",INDEX(POA_GC_2025!$BD:$BD,MATCH($A52,POA_GC_2025!$A:$A,0)))</f>
        <v>33480.660000000003</v>
      </c>
      <c r="I52" s="102">
        <f>IF($A52="","",INDEX(POA_GC_2025!$DF:$DF,MATCH($A52,POA_GC_2025!$A:$A,0)))</f>
        <v>0</v>
      </c>
      <c r="J52" s="102">
        <f t="shared" si="8"/>
        <v>33480.660000000003</v>
      </c>
      <c r="K52" s="135">
        <v>46052</v>
      </c>
      <c r="L52" s="128">
        <v>8</v>
      </c>
      <c r="M52" s="129">
        <v>0</v>
      </c>
      <c r="N52" s="121" t="str">
        <f>IF(A52="","",INDEX(POA_GC_2025!CD:CD,MATCH(A52,POA_GC_2025!A:A,0)))</f>
        <v>SI</v>
      </c>
      <c r="O52" s="129">
        <v>33480.660000000003</v>
      </c>
      <c r="P52" s="129">
        <v>33480.660000000003</v>
      </c>
      <c r="Q52" s="162" t="s">
        <v>23</v>
      </c>
      <c r="R52" s="163"/>
      <c r="S52" s="264">
        <v>46027</v>
      </c>
      <c r="T52" s="164">
        <f t="shared" ca="1" si="3"/>
        <v>46174</v>
      </c>
      <c r="U52" s="165">
        <f t="shared" ca="1" si="4"/>
        <v>121</v>
      </c>
      <c r="V52" s="120"/>
      <c r="W52" s="101" t="str">
        <f t="shared" si="5"/>
        <v>90</v>
      </c>
      <c r="X52" s="101" t="str">
        <f>IF($A52="","",INDEX(POA_GC_2025!$G:$G,MATCH($A52,POA_GC_2025!$A:$A,0)))</f>
        <v>004</v>
      </c>
      <c r="Y52" s="102">
        <f t="shared" si="6"/>
        <v>33480.660000000003</v>
      </c>
      <c r="Z52" s="102">
        <f t="shared" si="7"/>
        <v>0</v>
      </c>
      <c r="AA52" s="170" t="s">
        <v>2560</v>
      </c>
      <c r="AB52" s="125" t="s">
        <v>2580</v>
      </c>
      <c r="AC52" s="666">
        <v>33480.660000000003</v>
      </c>
      <c r="AD52" s="666">
        <v>33480.660000000003</v>
      </c>
      <c r="AE52" s="120" t="s">
        <v>2543</v>
      </c>
      <c r="AF52" s="120" t="s">
        <v>2512</v>
      </c>
      <c r="AG52" s="264">
        <v>45966</v>
      </c>
      <c r="AH52" s="264">
        <v>45966</v>
      </c>
      <c r="AI52" s="120"/>
      <c r="AJ52" s="120">
        <v>61</v>
      </c>
      <c r="AK52" s="264">
        <v>46022</v>
      </c>
      <c r="AL52" s="667">
        <v>46068</v>
      </c>
      <c r="AM52" s="264">
        <v>46081</v>
      </c>
      <c r="AN52" s="120"/>
      <c r="AO52" s="120"/>
      <c r="AP52" s="120"/>
    </row>
    <row r="53" spans="1:251" ht="12" customHeight="1">
      <c r="A53" s="100" t="s">
        <v>2714</v>
      </c>
      <c r="B53" s="101" t="str">
        <f>IF($A53="","",INDEX(POA_GC_2025!$N:$N,MATCH($A53,POA_GC_2025!$A:$A,0)))</f>
        <v>PROVISION Y PRESTACION DE SERVICIOS DE SALUD</v>
      </c>
      <c r="C53" s="101" t="str">
        <f>IF($A53="","",INDEX(POA_GC_2025!$E:$E,MATCH($A53,POA_GC_2025!$A:$A,0)))</f>
        <v>90</v>
      </c>
      <c r="D53" s="101" t="str">
        <f>IF($A53="","",INDEX(POA_GC_2025!$B:$B,MATCH($A53,POA_GC_2025!$A:$A,0)))</f>
        <v>HOSPITAL GENERAL DE CHONE</v>
      </c>
      <c r="E53" s="101" t="str">
        <f>IF($A53="","",INDEX(POA_GC_2025!$C:$C,MATCH($A53,POA_GC_2025!$A:$A,0)))</f>
        <v>ADQUISICIÓN DEL SERVICIO DE LAVADO DE LENCERIA Y VESTIMENTA DE TRABAJO</v>
      </c>
      <c r="F53" s="101">
        <f>IF($A53="","",INDEX(POA_GC_2025!$H:$H,MATCH($A53,POA_GC_2025!$A:$A,0)))</f>
        <v>530209</v>
      </c>
      <c r="G53" s="101" t="str">
        <f>IF($A53="","",INDEX(POA_GC_2025!$J:$J,MATCH($A53,POA_GC_2025!$A:$A,0)))</f>
        <v>001</v>
      </c>
      <c r="H53" s="102">
        <f>IF($A53="","",INDEX(POA_GC_2025!$BD:$BD,MATCH($A53,POA_GC_2025!$A:$A,0)))</f>
        <v>125500</v>
      </c>
      <c r="I53" s="102">
        <f>IF($A53="","",INDEX(POA_GC_2025!$DF:$DF,MATCH($A53,POA_GC_2025!$A:$A,0)))</f>
        <v>0</v>
      </c>
      <c r="J53" s="102">
        <f t="shared" si="8"/>
        <v>125500</v>
      </c>
      <c r="K53" s="135">
        <v>46052</v>
      </c>
      <c r="L53" s="148">
        <v>2</v>
      </c>
      <c r="M53" s="129">
        <v>0</v>
      </c>
      <c r="N53" s="121" t="str">
        <f>IF(A53="","",INDEX(POA_GC_2025!CD:CD,MATCH(A53,POA_GC_2025!A:A,0)))</f>
        <v>SI</v>
      </c>
      <c r="O53" s="129">
        <v>125500</v>
      </c>
      <c r="P53" s="149">
        <v>28479.599999999999</v>
      </c>
      <c r="Q53" s="162" t="s">
        <v>24</v>
      </c>
      <c r="R53" s="163"/>
      <c r="S53" s="264">
        <v>46027</v>
      </c>
      <c r="T53" s="164">
        <f t="shared" ca="1" si="3"/>
        <v>46174</v>
      </c>
      <c r="U53" s="165">
        <f t="shared" ca="1" si="4"/>
        <v>121</v>
      </c>
      <c r="V53" s="120"/>
      <c r="W53" s="101" t="str">
        <f t="shared" si="5"/>
        <v>90</v>
      </c>
      <c r="X53" s="101" t="str">
        <f>IF($A53="","",INDEX(POA_GC_2025!$G:$G,MATCH($A53,POA_GC_2025!$A:$A,0)))</f>
        <v>004</v>
      </c>
      <c r="Y53" s="102">
        <f t="shared" si="6"/>
        <v>125500</v>
      </c>
      <c r="Z53" s="102">
        <f t="shared" si="7"/>
        <v>97020.4</v>
      </c>
      <c r="AA53" s="170" t="s">
        <v>2561</v>
      </c>
      <c r="AB53" s="125" t="s">
        <v>2544</v>
      </c>
      <c r="AC53" s="666">
        <v>132525</v>
      </c>
      <c r="AD53" s="666">
        <v>125500</v>
      </c>
      <c r="AE53" s="120" t="s">
        <v>2545</v>
      </c>
      <c r="AF53" s="120" t="s">
        <v>2513</v>
      </c>
      <c r="AG53" s="264">
        <v>45980</v>
      </c>
      <c r="AH53" s="264">
        <v>46029</v>
      </c>
      <c r="AI53" s="264">
        <v>46036</v>
      </c>
      <c r="AJ53" s="120">
        <v>225</v>
      </c>
      <c r="AK53" s="264">
        <v>46249</v>
      </c>
      <c r="AL53" s="667">
        <v>46068</v>
      </c>
      <c r="AM53" s="264">
        <v>46249</v>
      </c>
      <c r="AN53" s="120"/>
      <c r="AO53" s="120"/>
      <c r="AP53" s="120"/>
    </row>
    <row r="54" spans="1:251" ht="12" customHeight="1">
      <c r="A54" s="100" t="s">
        <v>2715</v>
      </c>
      <c r="B54" s="101" t="str">
        <f>IF($A54="","",INDEX(POA_GC_2025!$N:$N,MATCH($A54,POA_GC_2025!$A:$A,0)))</f>
        <v>PROVISION Y PRESTACION DE SERVICIOS DE SALUD</v>
      </c>
      <c r="C54" s="101" t="str">
        <f>IF($A54="","",INDEX(POA_GC_2025!$E:$E,MATCH($A54,POA_GC_2025!$A:$A,0)))</f>
        <v>90</v>
      </c>
      <c r="D54" s="101" t="str">
        <f>IF($A54="","",INDEX(POA_GC_2025!$B:$B,MATCH($A54,POA_GC_2025!$A:$A,0)))</f>
        <v>HOSPITAL GENERAL DE CHONE</v>
      </c>
      <c r="E54" s="101" t="str">
        <f>IF($A54="","",INDEX(POA_GC_2025!$C:$C,MATCH($A54,POA_GC_2025!$A:$A,0)))</f>
        <v>ADQUISICIÓN DEL SERVICIO DE LAVADO DE LENCERIA Y VESTIMENTA DE TRABAJO</v>
      </c>
      <c r="F54" s="101">
        <f>IF($A54="","",INDEX(POA_GC_2025!$H:$H,MATCH($A54,POA_GC_2025!$A:$A,0)))</f>
        <v>530209</v>
      </c>
      <c r="G54" s="101" t="str">
        <f>IF($A54="","",INDEX(POA_GC_2025!$J:$J,MATCH($A54,POA_GC_2025!$A:$A,0)))</f>
        <v>001</v>
      </c>
      <c r="H54" s="102">
        <f>IF($A54="","",INDEX(POA_GC_2025!$BD:$BD,MATCH($A54,POA_GC_2025!$A:$A,0)))</f>
        <v>9721.6</v>
      </c>
      <c r="I54" s="102">
        <f>IF($A54="","",INDEX(POA_GC_2025!$DF:$DF,MATCH($A54,POA_GC_2025!$A:$A,0)))</f>
        <v>0</v>
      </c>
      <c r="J54" s="102">
        <f t="shared" si="8"/>
        <v>9721.6</v>
      </c>
      <c r="K54" s="135">
        <v>46052</v>
      </c>
      <c r="L54" s="148">
        <v>9</v>
      </c>
      <c r="M54" s="149">
        <v>0</v>
      </c>
      <c r="N54" s="121" t="str">
        <f>IF(A54="","",INDEX(POA_GC_2025!CD:CD,MATCH(A54,POA_GC_2025!A:A,0)))</f>
        <v>SI</v>
      </c>
      <c r="O54" s="149">
        <v>9721.6</v>
      </c>
      <c r="P54" s="149">
        <v>9721.6</v>
      </c>
      <c r="Q54" s="162" t="s">
        <v>23</v>
      </c>
      <c r="R54" s="163"/>
      <c r="S54" s="264">
        <v>46027</v>
      </c>
      <c r="T54" s="164">
        <f t="shared" ca="1" si="3"/>
        <v>46174</v>
      </c>
      <c r="U54" s="165">
        <f t="shared" ca="1" si="4"/>
        <v>121</v>
      </c>
      <c r="V54" s="120"/>
      <c r="W54" s="101" t="str">
        <f t="shared" si="5"/>
        <v>90</v>
      </c>
      <c r="X54" s="101" t="str">
        <f>IF($A54="","",INDEX(POA_GC_2025!$G:$G,MATCH($A54,POA_GC_2025!$A:$A,0)))</f>
        <v>004</v>
      </c>
      <c r="Y54" s="102">
        <f t="shared" si="6"/>
        <v>9721.6</v>
      </c>
      <c r="Z54" s="102">
        <f t="shared" si="7"/>
        <v>0</v>
      </c>
      <c r="AA54" s="170" t="s">
        <v>2560</v>
      </c>
      <c r="AB54" s="125" t="s">
        <v>2581</v>
      </c>
      <c r="AC54" s="666">
        <v>9721.6</v>
      </c>
      <c r="AD54" s="666">
        <v>9721.6</v>
      </c>
      <c r="AE54" s="120" t="s">
        <v>2576</v>
      </c>
      <c r="AF54" s="120" t="s">
        <v>2514</v>
      </c>
      <c r="AG54" s="264">
        <v>45961</v>
      </c>
      <c r="AH54" s="264">
        <v>45966</v>
      </c>
      <c r="AI54" s="120"/>
      <c r="AJ54" s="120">
        <v>61</v>
      </c>
      <c r="AK54" s="264">
        <v>46022</v>
      </c>
      <c r="AL54" s="667">
        <v>46068</v>
      </c>
      <c r="AM54" s="264">
        <v>46081</v>
      </c>
      <c r="AN54" s="120"/>
      <c r="AO54" s="120"/>
      <c r="AP54" s="120"/>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row>
    <row r="55" spans="1:251" ht="12" customHeight="1">
      <c r="A55" s="100" t="s">
        <v>2716</v>
      </c>
      <c r="B55" s="101" t="str">
        <f>IF($A55="","",INDEX(POA_GC_2025!$N:$N,MATCH($A55,POA_GC_2025!$A:$A,0)))</f>
        <v>PROVISION Y PRESTACION DE SERVICIOS DE SALUD</v>
      </c>
      <c r="C55" s="101" t="str">
        <f>IF($A55="","",INDEX(POA_GC_2025!$E:$E,MATCH($A55,POA_GC_2025!$A:$A,0)))</f>
        <v>90</v>
      </c>
      <c r="D55" s="101" t="str">
        <f>IF($A55="","",INDEX(POA_GC_2025!$B:$B,MATCH($A55,POA_GC_2025!$A:$A,0)))</f>
        <v>HOSPITAL GENERAL DE CHONE</v>
      </c>
      <c r="E55" s="101" t="str">
        <f>IF($A55="","",INDEX(POA_GC_2025!$C:$C,MATCH($A55,POA_GC_2025!$A:$A,0)))</f>
        <v>ADQUISICION DE SERVICIO EXTERNALIZADO DE ALIMENTACION</v>
      </c>
      <c r="F55" s="101">
        <f>IF($A55="","",INDEX(POA_GC_2025!$H:$H,MATCH($A55,POA_GC_2025!$A:$A,0)))</f>
        <v>530235</v>
      </c>
      <c r="G55" s="101" t="str">
        <f>IF($A55="","",INDEX(POA_GC_2025!$J:$J,MATCH($A55,POA_GC_2025!$A:$A,0)))</f>
        <v>001</v>
      </c>
      <c r="H55" s="102">
        <f>IF($A55="","",INDEX(POA_GC_2025!$BD:$BD,MATCH($A55,POA_GC_2025!$A:$A,0)))</f>
        <v>64193.429999999978</v>
      </c>
      <c r="I55" s="102">
        <f>IF($A55="","",INDEX(POA_GC_2025!$DF:$DF,MATCH($A55,POA_GC_2025!$A:$A,0)))</f>
        <v>0</v>
      </c>
      <c r="J55" s="102">
        <f t="shared" si="8"/>
        <v>64193.429999999978</v>
      </c>
      <c r="K55" s="135">
        <v>46052</v>
      </c>
      <c r="L55" s="148">
        <v>4</v>
      </c>
      <c r="M55" s="129">
        <v>0</v>
      </c>
      <c r="N55" s="121" t="str">
        <f>IF(A55="","",INDEX(POA_GC_2025!CD:CD,MATCH(A55,POA_GC_2025!A:A,0)))</f>
        <v>SI</v>
      </c>
      <c r="O55" s="129">
        <v>64193.43</v>
      </c>
      <c r="P55" s="149">
        <v>59456.86</v>
      </c>
      <c r="Q55" s="162" t="s">
        <v>25</v>
      </c>
      <c r="R55" s="163"/>
      <c r="S55" s="264">
        <v>46027</v>
      </c>
      <c r="T55" s="164">
        <f t="shared" ca="1" si="3"/>
        <v>46174</v>
      </c>
      <c r="U55" s="165">
        <f t="shared" ca="1" si="4"/>
        <v>121</v>
      </c>
      <c r="V55" s="120"/>
      <c r="W55" s="101" t="str">
        <f t="shared" si="5"/>
        <v>90</v>
      </c>
      <c r="X55" s="101" t="str">
        <f>IF($A55="","",INDEX(POA_GC_2025!$G:$G,MATCH($A55,POA_GC_2025!$A:$A,0)))</f>
        <v>004</v>
      </c>
      <c r="Y55" s="102">
        <f t="shared" si="6"/>
        <v>64193.43</v>
      </c>
      <c r="Z55" s="102">
        <f t="shared" si="7"/>
        <v>4736.57</v>
      </c>
      <c r="AA55" s="170" t="s">
        <v>2561</v>
      </c>
      <c r="AB55" s="125" t="s">
        <v>2548</v>
      </c>
      <c r="AC55" s="666">
        <v>353920</v>
      </c>
      <c r="AD55" s="666">
        <v>353920</v>
      </c>
      <c r="AE55" s="120" t="s">
        <v>2543</v>
      </c>
      <c r="AF55" s="120" t="s">
        <v>2590</v>
      </c>
      <c r="AG55" s="264">
        <v>46021</v>
      </c>
      <c r="AH55" s="264">
        <v>46022</v>
      </c>
      <c r="AI55" s="120"/>
      <c r="AJ55" s="120">
        <v>304</v>
      </c>
      <c r="AK55" s="264">
        <v>46326</v>
      </c>
      <c r="AL55" s="667">
        <v>46068</v>
      </c>
      <c r="AM55" s="264">
        <v>46326</v>
      </c>
      <c r="AN55" s="120"/>
      <c r="AO55" s="120"/>
      <c r="AP55" s="120"/>
    </row>
    <row r="56" spans="1:251" ht="12" customHeight="1">
      <c r="A56" s="100" t="s">
        <v>2717</v>
      </c>
      <c r="B56" s="101" t="str">
        <f>IF($A56="","",INDEX(POA_GC_2025!$N:$N,MATCH($A56,POA_GC_2025!$A:$A,0)))</f>
        <v>PROVISION Y PRESTACION DE SERVICIOS DE SALUD</v>
      </c>
      <c r="C56" s="101" t="str">
        <f>IF($A56="","",INDEX(POA_GC_2025!$E:$E,MATCH($A56,POA_GC_2025!$A:$A,0)))</f>
        <v>90</v>
      </c>
      <c r="D56" s="101" t="str">
        <f>IF($A56="","",INDEX(POA_GC_2025!$B:$B,MATCH($A56,POA_GC_2025!$A:$A,0)))</f>
        <v>HOSPITAL GENERAL DE CHONE</v>
      </c>
      <c r="E56" s="101" t="str">
        <f>IF($A56="","",INDEX(POA_GC_2025!$C:$C,MATCH($A56,POA_GC_2025!$A:$A,0)))</f>
        <v>ADQUISICION DE SERVICIO EXTERNALIZADO DE ALIMENTACION</v>
      </c>
      <c r="F56" s="101">
        <f>IF($A56="","",INDEX(POA_GC_2025!$H:$H,MATCH($A56,POA_GC_2025!$A:$A,0)))</f>
        <v>530235</v>
      </c>
      <c r="G56" s="101" t="str">
        <f>IF($A56="","",INDEX(POA_GC_2025!$J:$J,MATCH($A56,POA_GC_2025!$A:$A,0)))</f>
        <v>001</v>
      </c>
      <c r="H56" s="102">
        <f>IF($A56="","",INDEX(POA_GC_2025!$BD:$BD,MATCH($A56,POA_GC_2025!$A:$A,0)))</f>
        <v>0</v>
      </c>
      <c r="I56" s="102">
        <f>IF($A56="","",INDEX(POA_GC_2025!$DF:$DF,MATCH($A56,POA_GC_2025!$A:$A,0)))</f>
        <v>0</v>
      </c>
      <c r="J56" s="102">
        <f t="shared" si="8"/>
        <v>0</v>
      </c>
      <c r="K56" s="135"/>
      <c r="L56" s="146"/>
      <c r="M56" s="126"/>
      <c r="N56" s="121" t="str">
        <f>IF(A56="","",INDEX(POA_GC_2025!CD:CD,MATCH(A56,POA_GC_2025!A:A,0)))</f>
        <v>NO</v>
      </c>
      <c r="O56" s="143"/>
      <c r="P56" s="143"/>
      <c r="Q56" s="162"/>
      <c r="R56" s="163"/>
      <c r="S56" s="264"/>
      <c r="T56" s="164">
        <f t="shared" ca="1" si="3"/>
        <v>46174</v>
      </c>
      <c r="U56" s="165">
        <f t="shared" ca="1" si="4"/>
        <v>45511</v>
      </c>
      <c r="V56" s="120"/>
      <c r="W56" s="101" t="str">
        <f t="shared" si="5"/>
        <v>90</v>
      </c>
      <c r="X56" s="101" t="str">
        <f>IF($A56="","",INDEX(POA_GC_2025!$G:$G,MATCH($A56,POA_GC_2025!$A:$A,0)))</f>
        <v>004</v>
      </c>
      <c r="Y56" s="102">
        <f t="shared" si="6"/>
        <v>0</v>
      </c>
      <c r="Z56" s="102">
        <f t="shared" si="7"/>
        <v>0</v>
      </c>
      <c r="AA56" s="170"/>
      <c r="AB56" s="125"/>
      <c r="AC56" s="666"/>
      <c r="AD56" s="666"/>
      <c r="AE56" s="120"/>
      <c r="AF56" s="120"/>
      <c r="AG56" s="120"/>
      <c r="AH56" s="120"/>
      <c r="AI56" s="120"/>
      <c r="AJ56" s="120"/>
      <c r="AK56" s="120"/>
      <c r="AL56" s="172"/>
      <c r="AM56" s="120"/>
      <c r="AN56" s="120"/>
      <c r="AO56" s="120"/>
      <c r="AP56" s="120"/>
    </row>
    <row r="57" spans="1:251" ht="12" customHeight="1">
      <c r="A57" s="100" t="s">
        <v>2718</v>
      </c>
      <c r="B57" s="101" t="str">
        <f>IF($A57="","",INDEX(POA_GC_2025!$N:$N,MATCH($A57,POA_GC_2025!$A:$A,0)))</f>
        <v>PROVISION Y PRESTACION DE SERVICIOS DE SALUD</v>
      </c>
      <c r="C57" s="101" t="str">
        <f>IF($A57="","",INDEX(POA_GC_2025!$E:$E,MATCH($A57,POA_GC_2025!$A:$A,0)))</f>
        <v>90</v>
      </c>
      <c r="D57" s="101" t="str">
        <f>IF($A57="","",INDEX(POA_GC_2025!$B:$B,MATCH($A57,POA_GC_2025!$A:$A,0)))</f>
        <v>HOSPITAL GENERAL DE CHONE</v>
      </c>
      <c r="E57" s="101" t="str">
        <f>IF($A57="","",INDEX(POA_GC_2025!$C:$C,MATCH($A57,POA_GC_2025!$A:$A,0)))</f>
        <v>ADQUISICION DE SERVICIO EXTERNALIZADO DE ALIMENTACION</v>
      </c>
      <c r="F57" s="101">
        <f>IF($A57="","",INDEX(POA_GC_2025!$H:$H,MATCH($A57,POA_GC_2025!$A:$A,0)))</f>
        <v>530235</v>
      </c>
      <c r="G57" s="101" t="str">
        <f>IF($A57="","",INDEX(POA_GC_2025!$J:$J,MATCH($A57,POA_GC_2025!$A:$A,0)))</f>
        <v>001</v>
      </c>
      <c r="H57" s="102">
        <f>IF($A57="","",INDEX(POA_GC_2025!$BD:$BD,MATCH($A57,POA_GC_2025!$A:$A,0)))</f>
        <v>74380.520000000019</v>
      </c>
      <c r="I57" s="102">
        <f>IF($A57="","",INDEX(POA_GC_2025!$DF:$DF,MATCH($A57,POA_GC_2025!$A:$A,0)))</f>
        <v>0</v>
      </c>
      <c r="J57" s="102">
        <f t="shared" si="8"/>
        <v>74380.520000000019</v>
      </c>
      <c r="K57" s="135">
        <v>46052</v>
      </c>
      <c r="L57" s="125">
        <v>6</v>
      </c>
      <c r="M57" s="126">
        <v>0</v>
      </c>
      <c r="N57" s="121" t="str">
        <f>IF(A57="","",INDEX(POA_GC_2025!CD:CD,MATCH(A57,POA_GC_2025!A:A,0)))</f>
        <v>SI</v>
      </c>
      <c r="O57" s="126">
        <v>32778.239999999998</v>
      </c>
      <c r="P57" s="126">
        <v>32778.239999999998</v>
      </c>
      <c r="Q57" s="162" t="s">
        <v>23</v>
      </c>
      <c r="R57" s="120"/>
      <c r="S57" s="264">
        <v>46027</v>
      </c>
      <c r="T57" s="164">
        <f t="shared" ca="1" si="3"/>
        <v>46174</v>
      </c>
      <c r="U57" s="165">
        <f t="shared" ca="1" si="4"/>
        <v>121</v>
      </c>
      <c r="V57" s="120"/>
      <c r="W57" s="101" t="str">
        <f t="shared" si="5"/>
        <v>90</v>
      </c>
      <c r="X57" s="101" t="str">
        <f>IF($A57="","",INDEX(POA_GC_2025!$G:$G,MATCH($A57,POA_GC_2025!$A:$A,0)))</f>
        <v>004</v>
      </c>
      <c r="Y57" s="102">
        <f t="shared" si="6"/>
        <v>32778.239999999998</v>
      </c>
      <c r="Z57" s="102">
        <f t="shared" si="7"/>
        <v>0</v>
      </c>
      <c r="AA57" s="170" t="s">
        <v>2560</v>
      </c>
      <c r="AB57" s="125" t="s">
        <v>2565</v>
      </c>
      <c r="AC57" s="666">
        <v>241346.34</v>
      </c>
      <c r="AD57" s="666">
        <v>241346.34</v>
      </c>
      <c r="AE57" s="120" t="s">
        <v>2543</v>
      </c>
      <c r="AF57" s="120" t="s">
        <v>2515</v>
      </c>
      <c r="AG57" s="264">
        <v>45624</v>
      </c>
      <c r="AH57" s="264">
        <v>45624</v>
      </c>
      <c r="AI57" s="264"/>
      <c r="AJ57" s="120">
        <v>273</v>
      </c>
      <c r="AK57" s="264">
        <v>45930</v>
      </c>
      <c r="AL57" s="667">
        <v>46068</v>
      </c>
      <c r="AM57" s="264">
        <v>46081</v>
      </c>
      <c r="AN57" s="120"/>
      <c r="AO57" s="120" t="s">
        <v>2562</v>
      </c>
      <c r="AP57" s="120"/>
    </row>
    <row r="58" spans="1:251" ht="15" customHeight="1">
      <c r="A58" s="100" t="s">
        <v>2719</v>
      </c>
      <c r="B58" s="101" t="str">
        <f>IF($A58="","",INDEX(POA_GC_2025!$N:$N,MATCH($A58,POA_GC_2025!$A:$A,0)))</f>
        <v>PROVISION Y PRESTACION DE SERVICIOS DE SALUD</v>
      </c>
      <c r="C58" s="101" t="str">
        <f>IF($A58="","",INDEX(POA_GC_2025!$E:$E,MATCH($A58,POA_GC_2025!$A:$A,0)))</f>
        <v>90</v>
      </c>
      <c r="D58" s="101" t="str">
        <f>IF($A58="","",INDEX(POA_GC_2025!$B:$B,MATCH($A58,POA_GC_2025!$A:$A,0)))</f>
        <v>HOSPITAL GENERAL DE CHONE</v>
      </c>
      <c r="E58" s="101" t="str">
        <f>IF($A58="","",INDEX(POA_GC_2025!$C:$C,MATCH($A58,POA_GC_2025!$A:$A,0)))</f>
        <v>ADQUISICION DE SERVICIO EXTERNALIZADO DE ALIMENTACION</v>
      </c>
      <c r="F58" s="101">
        <f>IF($A58="","",INDEX(POA_GC_2025!$H:$H,MATCH($A58,POA_GC_2025!$A:$A,0)))</f>
        <v>530235</v>
      </c>
      <c r="G58" s="101" t="str">
        <f>IF($A58="","",INDEX(POA_GC_2025!$J:$J,MATCH($A58,POA_GC_2025!$A:$A,0)))</f>
        <v>001</v>
      </c>
      <c r="H58" s="102">
        <f>IF($A58="","",INDEX(POA_GC_2025!$BD:$BD,MATCH($A58,POA_GC_2025!$A:$A,0)))</f>
        <v>27682.39</v>
      </c>
      <c r="I58" s="102">
        <f>IF($A58="","",INDEX(POA_GC_2025!$DF:$DF,MATCH($A58,POA_GC_2025!$A:$A,0)))</f>
        <v>0</v>
      </c>
      <c r="J58" s="102">
        <f t="shared" si="8"/>
        <v>27682.39</v>
      </c>
      <c r="K58" s="135">
        <v>46052</v>
      </c>
      <c r="L58" s="128">
        <v>7</v>
      </c>
      <c r="M58" s="129">
        <v>0</v>
      </c>
      <c r="N58" s="121" t="str">
        <f>IF(A58="","",INDEX(POA_GC_2025!CD:CD,MATCH(A58,POA_GC_2025!A:A,0)))</f>
        <v>SI</v>
      </c>
      <c r="O58" s="134">
        <v>27682.39</v>
      </c>
      <c r="P58" s="134">
        <v>27682.39</v>
      </c>
      <c r="Q58" s="162" t="s">
        <v>23</v>
      </c>
      <c r="R58" s="163"/>
      <c r="S58" s="264">
        <v>46027</v>
      </c>
      <c r="T58" s="164">
        <f t="shared" ca="1" si="3"/>
        <v>46174</v>
      </c>
      <c r="U58" s="165">
        <f t="shared" ca="1" si="4"/>
        <v>121</v>
      </c>
      <c r="V58" s="120"/>
      <c r="W58" s="101" t="str">
        <f t="shared" si="5"/>
        <v>90</v>
      </c>
      <c r="X58" s="101" t="str">
        <f>IF($A58="","",INDEX(POA_GC_2025!$G:$G,MATCH($A58,POA_GC_2025!$A:$A,0)))</f>
        <v>004</v>
      </c>
      <c r="Y58" s="102">
        <f t="shared" si="6"/>
        <v>27682.39</v>
      </c>
      <c r="Z58" s="102">
        <f t="shared" si="7"/>
        <v>0</v>
      </c>
      <c r="AA58" s="170" t="s">
        <v>2560</v>
      </c>
      <c r="AB58" s="125" t="s">
        <v>2579</v>
      </c>
      <c r="AC58" s="666">
        <v>35945</v>
      </c>
      <c r="AD58" s="666">
        <v>35945</v>
      </c>
      <c r="AE58" s="120" t="s">
        <v>2543</v>
      </c>
      <c r="AF58" s="120" t="s">
        <v>2516</v>
      </c>
      <c r="AG58" s="264">
        <v>45967</v>
      </c>
      <c r="AH58" s="264">
        <v>45968</v>
      </c>
      <c r="AI58" s="120"/>
      <c r="AJ58" s="120">
        <v>61</v>
      </c>
      <c r="AK58" s="264">
        <v>45688</v>
      </c>
      <c r="AL58" s="667">
        <v>46068</v>
      </c>
      <c r="AM58" s="264">
        <v>46081</v>
      </c>
      <c r="AN58" s="120"/>
      <c r="AO58" s="120"/>
      <c r="AP58" s="120"/>
    </row>
    <row r="59" spans="1:251" s="84" customFormat="1" ht="15" customHeight="1">
      <c r="A59" s="100" t="s">
        <v>2720</v>
      </c>
      <c r="B59" s="101" t="str">
        <f>IF($A59="","",INDEX(POA_GC_2025!$N:$N,MATCH($A59,POA_GC_2025!$A:$A,0)))</f>
        <v>PROVISION Y PRESTACION DE SERVICIOS DE SALUD</v>
      </c>
      <c r="C59" s="101" t="str">
        <f>IF($A59="","",INDEX(POA_GC_2025!$E:$E,MATCH($A59,POA_GC_2025!$A:$A,0)))</f>
        <v>90</v>
      </c>
      <c r="D59" s="101" t="str">
        <f>IF($A59="","",INDEX(POA_GC_2025!$B:$B,MATCH($A59,POA_GC_2025!$A:$A,0)))</f>
        <v>HOSPITAL GENERAL DE CHONE</v>
      </c>
      <c r="E59" s="101" t="str">
        <f>IF($A59="","",INDEX(POA_GC_2025!$C:$C,MATCH($A59,POA_GC_2025!$A:$A,0)))</f>
        <v>ADQUISICION DE COMBUSTIBLES</v>
      </c>
      <c r="F59" s="101">
        <f>IF($A59="","",INDEX(POA_GC_2025!$H:$H,MATCH($A59,POA_GC_2025!$A:$A,0)))</f>
        <v>530255</v>
      </c>
      <c r="G59" s="101" t="str">
        <f>IF($A59="","",INDEX(POA_GC_2025!$J:$J,MATCH($A59,POA_GC_2025!$A:$A,0)))</f>
        <v>001</v>
      </c>
      <c r="H59" s="102">
        <f>IF($A59="","",INDEX(POA_GC_2025!$BD:$BD,MATCH($A59,POA_GC_2025!$A:$A,0)))</f>
        <v>9993.2499999999982</v>
      </c>
      <c r="I59" s="102">
        <f>IF($A59="","",INDEX(POA_GC_2025!$DF:$DF,MATCH($A59,POA_GC_2025!$A:$A,0)))</f>
        <v>0</v>
      </c>
      <c r="J59" s="102">
        <f t="shared" si="8"/>
        <v>9993.2499999999982</v>
      </c>
      <c r="K59" s="135"/>
      <c r="L59" s="128">
        <v>13</v>
      </c>
      <c r="M59" s="129">
        <v>0</v>
      </c>
      <c r="N59" s="121" t="str">
        <f>IF(A59="","",INDEX(POA_GC_2025!CD:CD,MATCH(A59,POA_GC_2025!A:A,0)))</f>
        <v>SI</v>
      </c>
      <c r="O59" s="129">
        <v>9993.25</v>
      </c>
      <c r="P59" s="129">
        <v>9993.25</v>
      </c>
      <c r="Q59" s="162" t="s">
        <v>23</v>
      </c>
      <c r="R59" s="163"/>
      <c r="S59" s="264">
        <v>46027</v>
      </c>
      <c r="T59" s="164">
        <f t="shared" ca="1" si="3"/>
        <v>46174</v>
      </c>
      <c r="U59" s="165">
        <f t="shared" ca="1" si="4"/>
        <v>45511</v>
      </c>
      <c r="V59" s="120"/>
      <c r="W59" s="101" t="str">
        <f t="shared" si="5"/>
        <v>90</v>
      </c>
      <c r="X59" s="101" t="str">
        <f>IF($A59="","",INDEX(POA_GC_2025!$G:$G,MATCH($A59,POA_GC_2025!$A:$A,0)))</f>
        <v>004</v>
      </c>
      <c r="Y59" s="102">
        <f t="shared" si="6"/>
        <v>9993.25</v>
      </c>
      <c r="Z59" s="102">
        <f t="shared" si="7"/>
        <v>0</v>
      </c>
      <c r="AA59" s="170" t="s">
        <v>2561</v>
      </c>
      <c r="AB59" s="125" t="s">
        <v>2613</v>
      </c>
      <c r="AC59" s="666">
        <v>9993.25</v>
      </c>
      <c r="AD59" s="666">
        <v>9993.25</v>
      </c>
      <c r="AE59" s="120" t="s">
        <v>2576</v>
      </c>
      <c r="AF59" s="120" t="s">
        <v>2625</v>
      </c>
      <c r="AG59" s="264">
        <v>46063</v>
      </c>
      <c r="AH59" s="264">
        <v>46063</v>
      </c>
      <c r="AI59" s="120"/>
      <c r="AJ59" s="120">
        <v>8</v>
      </c>
      <c r="AK59" s="264">
        <v>46081</v>
      </c>
      <c r="AL59" s="667">
        <v>46068</v>
      </c>
      <c r="AM59" s="264">
        <v>46081</v>
      </c>
      <c r="AN59" s="120"/>
      <c r="AO59" s="120"/>
      <c r="AP59" s="120"/>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c r="CQ59" s="85"/>
      <c r="CR59" s="85"/>
      <c r="CS59" s="85"/>
      <c r="CT59" s="85"/>
      <c r="CU59" s="85"/>
      <c r="CV59" s="85"/>
      <c r="CW59" s="85"/>
      <c r="CX59" s="85"/>
      <c r="CY59" s="85"/>
      <c r="CZ59" s="85"/>
      <c r="DA59" s="85"/>
      <c r="DB59" s="85"/>
      <c r="DC59" s="85"/>
      <c r="DD59" s="85"/>
      <c r="DE59" s="85"/>
      <c r="DF59" s="85"/>
      <c r="DG59" s="85"/>
      <c r="DH59" s="85"/>
      <c r="DI59" s="85"/>
      <c r="DJ59" s="85"/>
      <c r="DK59" s="85"/>
      <c r="DL59" s="85"/>
      <c r="DM59" s="85"/>
      <c r="DN59" s="85"/>
      <c r="DO59" s="85"/>
      <c r="DP59" s="85"/>
      <c r="DQ59" s="85"/>
      <c r="DR59" s="85"/>
      <c r="DS59" s="85"/>
      <c r="DT59" s="85"/>
      <c r="DU59" s="85"/>
      <c r="DV59" s="85"/>
      <c r="DW59" s="85"/>
      <c r="DX59" s="85"/>
      <c r="DY59" s="85"/>
      <c r="DZ59" s="85"/>
      <c r="EA59" s="85"/>
      <c r="EB59" s="85"/>
      <c r="EC59" s="85"/>
      <c r="ED59" s="85"/>
      <c r="EE59" s="85"/>
      <c r="EF59" s="85"/>
      <c r="EG59" s="85"/>
      <c r="EH59" s="85"/>
      <c r="EI59" s="85"/>
      <c r="EJ59" s="85"/>
      <c r="EK59" s="85"/>
      <c r="EL59" s="85"/>
      <c r="EM59" s="85"/>
      <c r="EN59" s="85"/>
      <c r="EO59" s="85"/>
      <c r="EP59" s="85"/>
      <c r="EQ59" s="85"/>
      <c r="ER59" s="85"/>
      <c r="ES59" s="85"/>
      <c r="ET59" s="85"/>
      <c r="EU59" s="85"/>
      <c r="EV59" s="85"/>
      <c r="EW59" s="85"/>
      <c r="EX59" s="85"/>
      <c r="EY59" s="85"/>
      <c r="EZ59" s="85"/>
      <c r="FA59" s="85"/>
      <c r="FB59" s="85"/>
      <c r="FC59" s="85"/>
      <c r="FD59" s="85"/>
      <c r="FE59" s="85"/>
      <c r="FF59" s="85"/>
      <c r="FG59" s="85"/>
      <c r="FH59" s="85"/>
      <c r="FI59" s="85"/>
      <c r="FJ59" s="85"/>
      <c r="FK59" s="85"/>
      <c r="FL59" s="85"/>
      <c r="FM59" s="85"/>
      <c r="FN59" s="85"/>
      <c r="FO59" s="85"/>
      <c r="FP59" s="85"/>
      <c r="FQ59" s="85"/>
      <c r="FR59" s="85"/>
      <c r="FS59" s="85"/>
      <c r="FT59" s="85"/>
      <c r="FU59" s="85"/>
      <c r="FV59" s="85"/>
      <c r="FW59" s="85"/>
      <c r="FX59" s="85"/>
      <c r="FY59" s="85"/>
      <c r="FZ59" s="85"/>
      <c r="GA59" s="85"/>
      <c r="GB59" s="85"/>
      <c r="GC59" s="85"/>
      <c r="GD59" s="85"/>
      <c r="GE59" s="85"/>
      <c r="GF59" s="85"/>
      <c r="GG59" s="85"/>
      <c r="GH59" s="85"/>
      <c r="GI59" s="85"/>
      <c r="GJ59" s="85"/>
      <c r="GK59" s="85"/>
      <c r="GL59" s="85"/>
      <c r="GM59" s="85"/>
      <c r="GN59" s="85"/>
      <c r="GO59" s="85"/>
      <c r="GP59" s="85"/>
      <c r="GQ59" s="85"/>
      <c r="GR59" s="85"/>
      <c r="GS59" s="85"/>
      <c r="GT59" s="85"/>
      <c r="GU59" s="85"/>
      <c r="GV59" s="85"/>
      <c r="GW59" s="85"/>
      <c r="GX59" s="85"/>
      <c r="GY59" s="85"/>
      <c r="GZ59" s="85"/>
      <c r="HA59" s="85"/>
      <c r="HB59" s="85"/>
      <c r="HC59" s="85"/>
      <c r="HD59" s="85"/>
      <c r="HE59" s="85"/>
      <c r="HF59" s="85"/>
      <c r="HG59" s="85"/>
      <c r="HH59" s="85"/>
      <c r="HI59" s="85"/>
      <c r="HJ59" s="85"/>
      <c r="HK59" s="85"/>
      <c r="HL59" s="85"/>
      <c r="HM59" s="85"/>
      <c r="HN59" s="85"/>
      <c r="HO59" s="85"/>
      <c r="HP59" s="85"/>
      <c r="HQ59" s="85"/>
      <c r="HR59" s="85"/>
      <c r="HS59" s="85"/>
      <c r="HT59" s="85"/>
      <c r="HU59" s="85"/>
      <c r="HV59" s="85"/>
      <c r="HW59" s="85"/>
      <c r="HX59" s="85"/>
      <c r="HY59" s="85"/>
      <c r="HZ59" s="85"/>
      <c r="IA59" s="85"/>
      <c r="IB59" s="85"/>
      <c r="IC59" s="85"/>
      <c r="ID59" s="85"/>
      <c r="IE59" s="85"/>
      <c r="IF59" s="85"/>
      <c r="IG59" s="85"/>
      <c r="IH59" s="85"/>
      <c r="II59" s="85"/>
      <c r="IJ59" s="85"/>
      <c r="IK59" s="85"/>
      <c r="IL59" s="85"/>
      <c r="IM59" s="85"/>
      <c r="IN59" s="85"/>
      <c r="IO59" s="85"/>
      <c r="IP59" s="85"/>
      <c r="IQ59" s="85"/>
    </row>
    <row r="60" spans="1:251" s="84" customFormat="1" ht="15" customHeight="1">
      <c r="A60" s="100" t="s">
        <v>2721</v>
      </c>
      <c r="B60" s="101" t="str">
        <f>IF($A60="","",INDEX(POA_GC_2025!$N:$N,MATCH($A60,POA_GC_2025!$A:$A,0)))</f>
        <v>PROVISION Y PRESTACION DE SERVICIOS DE SALUD</v>
      </c>
      <c r="C60" s="101" t="str">
        <f>IF($A60="","",INDEX(POA_GC_2025!$E:$E,MATCH($A60,POA_GC_2025!$A:$A,0)))</f>
        <v>90</v>
      </c>
      <c r="D60" s="101" t="str">
        <f>IF($A60="","",INDEX(POA_GC_2025!$B:$B,MATCH($A60,POA_GC_2025!$A:$A,0)))</f>
        <v>HOSPITAL GENERAL DE CHONE</v>
      </c>
      <c r="E60" s="101" t="str">
        <f>IF($A60="","",INDEX(POA_GC_2025!$C:$C,MATCH($A60,POA_GC_2025!$A:$A,0)))</f>
        <v>PAGO DE  PASAJES AL INTERIOR</v>
      </c>
      <c r="F60" s="101">
        <f>IF($A60="","",INDEX(POA_GC_2025!$H:$H,MATCH($A60,POA_GC_2025!$A:$A,0)))</f>
        <v>530301</v>
      </c>
      <c r="G60" s="101" t="str">
        <f>IF($A60="","",INDEX(POA_GC_2025!$J:$J,MATCH($A60,POA_GC_2025!$A:$A,0)))</f>
        <v>001</v>
      </c>
      <c r="H60" s="102">
        <f>IF($A60="","",INDEX(POA_GC_2025!$BD:$BD,MATCH($A60,POA_GC_2025!$A:$A,0)))</f>
        <v>0</v>
      </c>
      <c r="I60" s="102">
        <f>IF($A60="","",INDEX(POA_GC_2025!$DF:$DF,MATCH($A60,POA_GC_2025!$A:$A,0)))</f>
        <v>0</v>
      </c>
      <c r="J60" s="102">
        <f t="shared" si="8"/>
        <v>0</v>
      </c>
      <c r="K60" s="135"/>
      <c r="L60" s="120"/>
      <c r="M60" s="123"/>
      <c r="N60" s="121" t="str">
        <f>IF(A60="","",INDEX(POA_GC_2025!CD:CD,MATCH(A60,POA_GC_2025!A:A,0)))</f>
        <v>NO</v>
      </c>
      <c r="O60" s="123"/>
      <c r="P60" s="123"/>
      <c r="Q60" s="163"/>
      <c r="R60" s="163"/>
      <c r="S60" s="264"/>
      <c r="T60" s="164">
        <f t="shared" ca="1" si="3"/>
        <v>46174</v>
      </c>
      <c r="U60" s="165">
        <f t="shared" ca="1" si="4"/>
        <v>45511</v>
      </c>
      <c r="V60" s="120"/>
      <c r="W60" s="101" t="str">
        <f t="shared" si="5"/>
        <v>90</v>
      </c>
      <c r="X60" s="101" t="str">
        <f>IF($A60="","",INDEX(POA_GC_2025!$G:$G,MATCH($A60,POA_GC_2025!$A:$A,0)))</f>
        <v>004</v>
      </c>
      <c r="Y60" s="102">
        <f t="shared" si="6"/>
        <v>0</v>
      </c>
      <c r="Z60" s="102">
        <f t="shared" si="7"/>
        <v>0</v>
      </c>
      <c r="AA60" s="170"/>
      <c r="AB60" s="125"/>
      <c r="AC60" s="666"/>
      <c r="AD60" s="666"/>
      <c r="AE60" s="120"/>
      <c r="AF60" s="120"/>
      <c r="AG60" s="120"/>
      <c r="AH60" s="120"/>
      <c r="AI60" s="120"/>
      <c r="AJ60" s="120"/>
      <c r="AK60" s="120"/>
      <c r="AL60" s="172"/>
      <c r="AM60" s="120"/>
      <c r="AN60" s="120"/>
      <c r="AO60" s="120"/>
      <c r="AP60" s="120"/>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c r="CQ60" s="85"/>
      <c r="CR60" s="85"/>
      <c r="CS60" s="85"/>
      <c r="CT60" s="85"/>
      <c r="CU60" s="85"/>
      <c r="CV60" s="85"/>
      <c r="CW60" s="85"/>
      <c r="CX60" s="85"/>
      <c r="CY60" s="85"/>
      <c r="CZ60" s="85"/>
      <c r="DA60" s="85"/>
      <c r="DB60" s="85"/>
      <c r="DC60" s="85"/>
      <c r="DD60" s="85"/>
      <c r="DE60" s="85"/>
      <c r="DF60" s="85"/>
      <c r="DG60" s="85"/>
      <c r="DH60" s="85"/>
      <c r="DI60" s="85"/>
      <c r="DJ60" s="85"/>
      <c r="DK60" s="85"/>
      <c r="DL60" s="85"/>
      <c r="DM60" s="85"/>
      <c r="DN60" s="85"/>
      <c r="DO60" s="85"/>
      <c r="DP60" s="85"/>
      <c r="DQ60" s="85"/>
      <c r="DR60" s="85"/>
      <c r="DS60" s="85"/>
      <c r="DT60" s="85"/>
      <c r="DU60" s="85"/>
      <c r="DV60" s="85"/>
      <c r="DW60" s="85"/>
      <c r="DX60" s="85"/>
      <c r="DY60" s="85"/>
      <c r="DZ60" s="85"/>
      <c r="EA60" s="85"/>
      <c r="EB60" s="85"/>
      <c r="EC60" s="85"/>
      <c r="ED60" s="85"/>
      <c r="EE60" s="85"/>
      <c r="EF60" s="85"/>
      <c r="EG60" s="85"/>
      <c r="EH60" s="85"/>
      <c r="EI60" s="85"/>
      <c r="EJ60" s="85"/>
      <c r="EK60" s="85"/>
      <c r="EL60" s="85"/>
      <c r="EM60" s="85"/>
      <c r="EN60" s="85"/>
      <c r="EO60" s="85"/>
      <c r="EP60" s="85"/>
      <c r="EQ60" s="85"/>
      <c r="ER60" s="85"/>
      <c r="ES60" s="85"/>
      <c r="ET60" s="85"/>
      <c r="EU60" s="85"/>
      <c r="EV60" s="85"/>
      <c r="EW60" s="85"/>
      <c r="EX60" s="85"/>
      <c r="EY60" s="85"/>
      <c r="EZ60" s="85"/>
      <c r="FA60" s="85"/>
      <c r="FB60" s="85"/>
      <c r="FC60" s="85"/>
      <c r="FD60" s="85"/>
      <c r="FE60" s="85"/>
      <c r="FF60" s="85"/>
      <c r="FG60" s="85"/>
      <c r="FH60" s="85"/>
      <c r="FI60" s="85"/>
      <c r="FJ60" s="85"/>
      <c r="FK60" s="85"/>
      <c r="FL60" s="85"/>
      <c r="FM60" s="85"/>
      <c r="FN60" s="85"/>
      <c r="FO60" s="85"/>
      <c r="FP60" s="85"/>
      <c r="FQ60" s="85"/>
      <c r="FR60" s="85"/>
      <c r="FS60" s="85"/>
      <c r="FT60" s="85"/>
      <c r="FU60" s="85"/>
      <c r="FV60" s="85"/>
      <c r="FW60" s="85"/>
      <c r="FX60" s="85"/>
      <c r="FY60" s="85"/>
      <c r="FZ60" s="85"/>
      <c r="GA60" s="85"/>
      <c r="GB60" s="85"/>
      <c r="GC60" s="85"/>
      <c r="GD60" s="85"/>
      <c r="GE60" s="85"/>
      <c r="GF60" s="85"/>
      <c r="GG60" s="85"/>
      <c r="GH60" s="85"/>
      <c r="GI60" s="85"/>
      <c r="GJ60" s="85"/>
      <c r="GK60" s="85"/>
      <c r="GL60" s="85"/>
      <c r="GM60" s="85"/>
      <c r="GN60" s="85"/>
      <c r="GO60" s="85"/>
      <c r="GP60" s="85"/>
      <c r="GQ60" s="85"/>
      <c r="GR60" s="85"/>
      <c r="GS60" s="85"/>
      <c r="GT60" s="85"/>
      <c r="GU60" s="85"/>
      <c r="GV60" s="85"/>
      <c r="GW60" s="85"/>
      <c r="GX60" s="85"/>
      <c r="GY60" s="85"/>
      <c r="GZ60" s="85"/>
      <c r="HA60" s="85"/>
      <c r="HB60" s="85"/>
      <c r="HC60" s="85"/>
      <c r="HD60" s="85"/>
      <c r="HE60" s="85"/>
      <c r="HF60" s="85"/>
      <c r="HG60" s="85"/>
      <c r="HH60" s="85"/>
      <c r="HI60" s="85"/>
      <c r="HJ60" s="85"/>
      <c r="HK60" s="85"/>
      <c r="HL60" s="85"/>
      <c r="HM60" s="85"/>
      <c r="HN60" s="85"/>
      <c r="HO60" s="85"/>
      <c r="HP60" s="85"/>
      <c r="HQ60" s="85"/>
      <c r="HR60" s="85"/>
      <c r="HS60" s="85"/>
      <c r="HT60" s="85"/>
      <c r="HU60" s="85"/>
      <c r="HV60" s="85"/>
      <c r="HW60" s="85"/>
      <c r="HX60" s="85"/>
      <c r="HY60" s="85"/>
      <c r="HZ60" s="85"/>
      <c r="IA60" s="85"/>
      <c r="IB60" s="85"/>
      <c r="IC60" s="85"/>
      <c r="ID60" s="85"/>
      <c r="IE60" s="85"/>
      <c r="IF60" s="85"/>
      <c r="IG60" s="85"/>
      <c r="IH60" s="85"/>
      <c r="II60" s="85"/>
      <c r="IJ60" s="85"/>
      <c r="IK60" s="85"/>
      <c r="IL60" s="85"/>
      <c r="IM60" s="85"/>
      <c r="IN60" s="85"/>
      <c r="IO60" s="85"/>
      <c r="IP60" s="85"/>
      <c r="IQ60" s="85"/>
    </row>
    <row r="61" spans="1:251" s="84" customFormat="1" ht="15" customHeight="1">
      <c r="A61" s="100" t="s">
        <v>2722</v>
      </c>
      <c r="B61" s="101" t="str">
        <f>IF($A61="","",INDEX(POA_GC_2025!$N:$N,MATCH($A61,POA_GC_2025!$A:$A,0)))</f>
        <v>PROVISION Y PRESTACION DE SERVICIOS DE SALUD</v>
      </c>
      <c r="C61" s="101" t="str">
        <f>IF($A61="","",INDEX(POA_GC_2025!$E:$E,MATCH($A61,POA_GC_2025!$A:$A,0)))</f>
        <v>90</v>
      </c>
      <c r="D61" s="101" t="str">
        <f>IF($A61="","",INDEX(POA_GC_2025!$B:$B,MATCH($A61,POA_GC_2025!$A:$A,0)))</f>
        <v>HOSPITAL GENERAL DE CHONE</v>
      </c>
      <c r="E61" s="101" t="str">
        <f>IF($A61="","",INDEX(POA_GC_2025!$C:$C,MATCH($A61,POA_GC_2025!$A:$A,0)))</f>
        <v>PAGO DE VIATICOS Y SUBSISTENCIAS</v>
      </c>
      <c r="F61" s="101">
        <f>IF($A61="","",INDEX(POA_GC_2025!$H:$H,MATCH($A61,POA_GC_2025!$A:$A,0)))</f>
        <v>530303</v>
      </c>
      <c r="G61" s="101" t="str">
        <f>IF($A61="","",INDEX(POA_GC_2025!$J:$J,MATCH($A61,POA_GC_2025!$A:$A,0)))</f>
        <v>001</v>
      </c>
      <c r="H61" s="102">
        <f>IF($A61="","",INDEX(POA_GC_2025!$BD:$BD,MATCH($A61,POA_GC_2025!$A:$A,0)))</f>
        <v>0</v>
      </c>
      <c r="I61" s="102">
        <f>IF($A61="","",INDEX(POA_GC_2025!$DF:$DF,MATCH($A61,POA_GC_2025!$A:$A,0)))</f>
        <v>0</v>
      </c>
      <c r="J61" s="102">
        <f t="shared" si="8"/>
        <v>0</v>
      </c>
      <c r="K61" s="135"/>
      <c r="L61" s="120"/>
      <c r="M61" s="123"/>
      <c r="N61" s="121" t="str">
        <f>IF(A61="","",INDEX(POA_GC_2025!CD:CD,MATCH(A61,POA_GC_2025!A:A,0)))</f>
        <v>NO</v>
      </c>
      <c r="O61" s="123"/>
      <c r="P61" s="123"/>
      <c r="Q61" s="163"/>
      <c r="R61" s="163"/>
      <c r="S61" s="264"/>
      <c r="T61" s="164">
        <f t="shared" ca="1" si="3"/>
        <v>46174</v>
      </c>
      <c r="U61" s="165">
        <f t="shared" ca="1" si="4"/>
        <v>45511</v>
      </c>
      <c r="V61" s="120"/>
      <c r="W61" s="101" t="str">
        <f t="shared" si="5"/>
        <v>90</v>
      </c>
      <c r="X61" s="101" t="str">
        <f>IF($A61="","",INDEX(POA_GC_2025!$G:$G,MATCH($A61,POA_GC_2025!$A:$A,0)))</f>
        <v>004</v>
      </c>
      <c r="Y61" s="102">
        <f t="shared" si="6"/>
        <v>0</v>
      </c>
      <c r="Z61" s="102">
        <f t="shared" si="7"/>
        <v>0</v>
      </c>
      <c r="AA61" s="170"/>
      <c r="AB61" s="125"/>
      <c r="AC61" s="666"/>
      <c r="AD61" s="666"/>
      <c r="AE61" s="120"/>
      <c r="AF61" s="120"/>
      <c r="AG61" s="120"/>
      <c r="AH61" s="120"/>
      <c r="AI61" s="120"/>
      <c r="AJ61" s="120"/>
      <c r="AK61" s="120"/>
      <c r="AL61" s="172"/>
      <c r="AM61" s="120"/>
      <c r="AN61" s="120"/>
      <c r="AO61" s="120"/>
      <c r="AP61" s="120"/>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c r="CY61" s="85"/>
      <c r="CZ61" s="85"/>
      <c r="DA61" s="85"/>
      <c r="DB61" s="85"/>
      <c r="DC61" s="85"/>
      <c r="DD61" s="85"/>
      <c r="DE61" s="85"/>
      <c r="DF61" s="85"/>
      <c r="DG61" s="85"/>
      <c r="DH61" s="85"/>
      <c r="DI61" s="85"/>
      <c r="DJ61" s="85"/>
      <c r="DK61" s="85"/>
      <c r="DL61" s="85"/>
      <c r="DM61" s="85"/>
      <c r="DN61" s="85"/>
      <c r="DO61" s="85"/>
      <c r="DP61" s="85"/>
      <c r="DQ61" s="85"/>
      <c r="DR61" s="85"/>
      <c r="DS61" s="85"/>
      <c r="DT61" s="85"/>
      <c r="DU61" s="85"/>
      <c r="DV61" s="85"/>
      <c r="DW61" s="85"/>
      <c r="DX61" s="85"/>
      <c r="DY61" s="85"/>
      <c r="DZ61" s="85"/>
      <c r="EA61" s="85"/>
      <c r="EB61" s="85"/>
      <c r="EC61" s="85"/>
      <c r="ED61" s="85"/>
      <c r="EE61" s="85"/>
      <c r="EF61" s="85"/>
      <c r="EG61" s="85"/>
      <c r="EH61" s="85"/>
      <c r="EI61" s="85"/>
      <c r="EJ61" s="85"/>
      <c r="EK61" s="85"/>
      <c r="EL61" s="85"/>
      <c r="EM61" s="85"/>
      <c r="EN61" s="85"/>
      <c r="EO61" s="85"/>
      <c r="EP61" s="85"/>
      <c r="EQ61" s="85"/>
      <c r="ER61" s="85"/>
      <c r="ES61" s="85"/>
      <c r="ET61" s="85"/>
      <c r="EU61" s="85"/>
      <c r="EV61" s="85"/>
      <c r="EW61" s="85"/>
      <c r="EX61" s="85"/>
      <c r="EY61" s="85"/>
      <c r="EZ61" s="85"/>
      <c r="FA61" s="85"/>
      <c r="FB61" s="85"/>
      <c r="FC61" s="85"/>
      <c r="FD61" s="85"/>
      <c r="FE61" s="85"/>
      <c r="FF61" s="85"/>
      <c r="FG61" s="85"/>
      <c r="FH61" s="85"/>
      <c r="FI61" s="85"/>
      <c r="FJ61" s="85"/>
      <c r="FK61" s="85"/>
      <c r="FL61" s="85"/>
      <c r="FM61" s="85"/>
      <c r="FN61" s="85"/>
      <c r="FO61" s="85"/>
      <c r="FP61" s="85"/>
      <c r="FQ61" s="85"/>
      <c r="FR61" s="85"/>
      <c r="FS61" s="85"/>
      <c r="FT61" s="85"/>
      <c r="FU61" s="85"/>
      <c r="FV61" s="85"/>
      <c r="FW61" s="85"/>
      <c r="FX61" s="85"/>
      <c r="FY61" s="85"/>
      <c r="FZ61" s="85"/>
      <c r="GA61" s="85"/>
      <c r="GB61" s="85"/>
      <c r="GC61" s="85"/>
      <c r="GD61" s="85"/>
      <c r="GE61" s="85"/>
      <c r="GF61" s="85"/>
      <c r="GG61" s="85"/>
      <c r="GH61" s="85"/>
      <c r="GI61" s="85"/>
      <c r="GJ61" s="85"/>
      <c r="GK61" s="85"/>
      <c r="GL61" s="85"/>
      <c r="GM61" s="85"/>
      <c r="GN61" s="85"/>
      <c r="GO61" s="85"/>
      <c r="GP61" s="85"/>
      <c r="GQ61" s="85"/>
      <c r="GR61" s="85"/>
      <c r="GS61" s="85"/>
      <c r="GT61" s="85"/>
      <c r="GU61" s="85"/>
      <c r="GV61" s="85"/>
      <c r="GW61" s="85"/>
      <c r="GX61" s="85"/>
      <c r="GY61" s="85"/>
      <c r="GZ61" s="85"/>
      <c r="HA61" s="85"/>
      <c r="HB61" s="85"/>
      <c r="HC61" s="85"/>
      <c r="HD61" s="85"/>
      <c r="HE61" s="85"/>
      <c r="HF61" s="85"/>
      <c r="HG61" s="85"/>
      <c r="HH61" s="85"/>
      <c r="HI61" s="85"/>
      <c r="HJ61" s="85"/>
      <c r="HK61" s="85"/>
      <c r="HL61" s="85"/>
      <c r="HM61" s="85"/>
      <c r="HN61" s="85"/>
      <c r="HO61" s="85"/>
      <c r="HP61" s="85"/>
      <c r="HQ61" s="85"/>
      <c r="HR61" s="85"/>
      <c r="HS61" s="85"/>
      <c r="HT61" s="85"/>
      <c r="HU61" s="85"/>
      <c r="HV61" s="85"/>
      <c r="HW61" s="85"/>
      <c r="HX61" s="85"/>
      <c r="HY61" s="85"/>
      <c r="HZ61" s="85"/>
      <c r="IA61" s="85"/>
      <c r="IB61" s="85"/>
      <c r="IC61" s="85"/>
      <c r="ID61" s="85"/>
      <c r="IE61" s="85"/>
      <c r="IF61" s="85"/>
      <c r="IG61" s="85"/>
      <c r="IH61" s="85"/>
      <c r="II61" s="85"/>
      <c r="IJ61" s="85"/>
      <c r="IK61" s="85"/>
      <c r="IL61" s="85"/>
      <c r="IM61" s="85"/>
      <c r="IN61" s="85"/>
      <c r="IO61" s="85"/>
      <c r="IP61" s="85"/>
      <c r="IQ61" s="85"/>
    </row>
    <row r="62" spans="1:251" s="84" customFormat="1" ht="15" customHeight="1">
      <c r="A62" s="100" t="s">
        <v>2723</v>
      </c>
      <c r="B62" s="101" t="str">
        <f>IF($A62="","",INDEX(POA_GC_2025!$N:$N,MATCH($A62,POA_GC_2025!$A:$A,0)))</f>
        <v>PROVISION Y PRESTACION DE SERVICIOS DE SALUD</v>
      </c>
      <c r="C62" s="101" t="str">
        <f>IF($A62="","",INDEX(POA_GC_2025!$E:$E,MATCH($A62,POA_GC_2025!$A:$A,0)))</f>
        <v>90</v>
      </c>
      <c r="D62" s="101" t="str">
        <f>IF($A62="","",INDEX(POA_GC_2025!$B:$B,MATCH($A62,POA_GC_2025!$A:$A,0)))</f>
        <v>HOSPITAL GENERAL DE CHONE</v>
      </c>
      <c r="E62" s="101" t="str">
        <f>IF($A62="","",INDEX(POA_GC_2025!$C:$C,MATCH($A62,POA_GC_2025!$A:$A,0)))</f>
        <v>CONTRATACION  DEL SERVICIO MANTENIMIENTO DE VEHICULOS(Ambulancias)</v>
      </c>
      <c r="F62" s="101">
        <f>IF($A62="","",INDEX(POA_GC_2025!$H:$H,MATCH($A62,POA_GC_2025!$A:$A,0)))</f>
        <v>530405</v>
      </c>
      <c r="G62" s="101" t="str">
        <f>IF($A62="","",INDEX(POA_GC_2025!$J:$J,MATCH($A62,POA_GC_2025!$A:$A,0)))</f>
        <v>001</v>
      </c>
      <c r="H62" s="102">
        <f>IF($A62="","",INDEX(POA_GC_2025!$BD:$BD,MATCH($A62,POA_GC_2025!$A:$A,0)))</f>
        <v>306</v>
      </c>
      <c r="I62" s="102">
        <f>IF($A62="","",INDEX(POA_GC_2025!$DF:$DF,MATCH($A62,POA_GC_2025!$A:$A,0)))</f>
        <v>0</v>
      </c>
      <c r="J62" s="102">
        <f t="shared" si="8"/>
        <v>306</v>
      </c>
      <c r="K62" s="135">
        <v>46148</v>
      </c>
      <c r="L62" s="128">
        <v>55</v>
      </c>
      <c r="M62" s="129">
        <v>0</v>
      </c>
      <c r="N62" s="121" t="str">
        <f>IF(A62="","",INDEX(POA_GC_2025!CD:CD,MATCH(A62,POA_GC_2025!A:A,0)))</f>
        <v>SI</v>
      </c>
      <c r="O62" s="129">
        <v>306</v>
      </c>
      <c r="P62" s="129">
        <v>306</v>
      </c>
      <c r="Q62" s="162" t="s">
        <v>26</v>
      </c>
      <c r="R62" s="163"/>
      <c r="S62" s="264">
        <v>46148</v>
      </c>
      <c r="T62" s="164">
        <f t="shared" ca="1" si="3"/>
        <v>46174</v>
      </c>
      <c r="U62" s="165">
        <f t="shared" ca="1" si="4"/>
        <v>25</v>
      </c>
      <c r="V62" s="120"/>
      <c r="W62" s="101" t="str">
        <f t="shared" si="5"/>
        <v>90</v>
      </c>
      <c r="X62" s="101" t="str">
        <f>IF($A62="","",INDEX(POA_GC_2025!$G:$G,MATCH($A62,POA_GC_2025!$A:$A,0)))</f>
        <v>004</v>
      </c>
      <c r="Y62" s="102">
        <f t="shared" si="6"/>
        <v>306</v>
      </c>
      <c r="Z62" s="102">
        <f t="shared" si="7"/>
        <v>0</v>
      </c>
      <c r="AA62" s="170"/>
      <c r="AB62" s="125" t="s">
        <v>2827</v>
      </c>
      <c r="AC62" s="666">
        <v>306</v>
      </c>
      <c r="AD62" s="666">
        <v>306</v>
      </c>
      <c r="AE62" s="120" t="s">
        <v>2576</v>
      </c>
      <c r="AF62" s="120" t="s">
        <v>2830</v>
      </c>
      <c r="AG62" s="264">
        <v>45461</v>
      </c>
      <c r="AH62" s="264">
        <v>45461</v>
      </c>
      <c r="AI62" s="120"/>
      <c r="AJ62" s="120"/>
      <c r="AK62" s="120"/>
      <c r="AL62" s="667">
        <v>46173</v>
      </c>
      <c r="AM62" s="667">
        <v>46173</v>
      </c>
      <c r="AN62" s="120"/>
      <c r="AO62" s="120"/>
      <c r="AP62" s="120"/>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c r="CO62" s="85"/>
      <c r="CP62" s="85"/>
      <c r="CQ62" s="85"/>
      <c r="CR62" s="85"/>
      <c r="CS62" s="85"/>
      <c r="CT62" s="85"/>
      <c r="CU62" s="85"/>
      <c r="CV62" s="85"/>
      <c r="CW62" s="85"/>
      <c r="CX62" s="85"/>
      <c r="CY62" s="85"/>
      <c r="CZ62" s="85"/>
      <c r="DA62" s="85"/>
      <c r="DB62" s="85"/>
      <c r="DC62" s="85"/>
      <c r="DD62" s="85"/>
      <c r="DE62" s="85"/>
      <c r="DF62" s="85"/>
      <c r="DG62" s="85"/>
      <c r="DH62" s="85"/>
      <c r="DI62" s="85"/>
      <c r="DJ62" s="85"/>
      <c r="DK62" s="85"/>
      <c r="DL62" s="85"/>
      <c r="DM62" s="85"/>
      <c r="DN62" s="85"/>
      <c r="DO62" s="85"/>
      <c r="DP62" s="85"/>
      <c r="DQ62" s="85"/>
      <c r="DR62" s="85"/>
      <c r="DS62" s="85"/>
      <c r="DT62" s="85"/>
      <c r="DU62" s="85"/>
      <c r="DV62" s="85"/>
      <c r="DW62" s="85"/>
      <c r="DX62" s="85"/>
      <c r="DY62" s="85"/>
      <c r="DZ62" s="85"/>
      <c r="EA62" s="85"/>
      <c r="EB62" s="85"/>
      <c r="EC62" s="85"/>
      <c r="ED62" s="85"/>
      <c r="EE62" s="85"/>
      <c r="EF62" s="85"/>
      <c r="EG62" s="85"/>
      <c r="EH62" s="85"/>
      <c r="EI62" s="85"/>
      <c r="EJ62" s="85"/>
      <c r="EK62" s="85"/>
      <c r="EL62" s="85"/>
      <c r="EM62" s="85"/>
      <c r="EN62" s="85"/>
      <c r="EO62" s="85"/>
      <c r="EP62" s="85"/>
      <c r="EQ62" s="85"/>
      <c r="ER62" s="85"/>
      <c r="ES62" s="85"/>
      <c r="ET62" s="85"/>
      <c r="EU62" s="85"/>
      <c r="EV62" s="85"/>
      <c r="EW62" s="85"/>
      <c r="EX62" s="85"/>
      <c r="EY62" s="85"/>
      <c r="EZ62" s="85"/>
      <c r="FA62" s="85"/>
      <c r="FB62" s="85"/>
      <c r="FC62" s="85"/>
      <c r="FD62" s="85"/>
      <c r="FE62" s="85"/>
      <c r="FF62" s="85"/>
      <c r="FG62" s="85"/>
      <c r="FH62" s="85"/>
      <c r="FI62" s="85"/>
      <c r="FJ62" s="85"/>
      <c r="FK62" s="85"/>
      <c r="FL62" s="85"/>
      <c r="FM62" s="85"/>
      <c r="FN62" s="85"/>
      <c r="FO62" s="85"/>
      <c r="FP62" s="85"/>
      <c r="FQ62" s="85"/>
      <c r="FR62" s="85"/>
      <c r="FS62" s="85"/>
      <c r="FT62" s="85"/>
      <c r="FU62" s="85"/>
      <c r="FV62" s="85"/>
      <c r="FW62" s="85"/>
      <c r="FX62" s="85"/>
      <c r="FY62" s="85"/>
      <c r="FZ62" s="85"/>
      <c r="GA62" s="85"/>
      <c r="GB62" s="85"/>
      <c r="GC62" s="85"/>
      <c r="GD62" s="85"/>
      <c r="GE62" s="85"/>
      <c r="GF62" s="85"/>
      <c r="GG62" s="85"/>
      <c r="GH62" s="85"/>
      <c r="GI62" s="85"/>
      <c r="GJ62" s="85"/>
      <c r="GK62" s="85"/>
      <c r="GL62" s="85"/>
      <c r="GM62" s="85"/>
      <c r="GN62" s="85"/>
      <c r="GO62" s="85"/>
      <c r="GP62" s="85"/>
      <c r="GQ62" s="85"/>
      <c r="GR62" s="85"/>
      <c r="GS62" s="85"/>
      <c r="GT62" s="85"/>
      <c r="GU62" s="85"/>
      <c r="GV62" s="85"/>
      <c r="GW62" s="85"/>
      <c r="GX62" s="85"/>
      <c r="GY62" s="85"/>
      <c r="GZ62" s="85"/>
      <c r="HA62" s="85"/>
      <c r="HB62" s="85"/>
      <c r="HC62" s="85"/>
      <c r="HD62" s="85"/>
      <c r="HE62" s="85"/>
      <c r="HF62" s="85"/>
      <c r="HG62" s="85"/>
      <c r="HH62" s="85"/>
      <c r="HI62" s="85"/>
      <c r="HJ62" s="85"/>
      <c r="HK62" s="85"/>
      <c r="HL62" s="85"/>
      <c r="HM62" s="85"/>
      <c r="HN62" s="85"/>
      <c r="HO62" s="85"/>
      <c r="HP62" s="85"/>
      <c r="HQ62" s="85"/>
      <c r="HR62" s="85"/>
      <c r="HS62" s="85"/>
      <c r="HT62" s="85"/>
      <c r="HU62" s="85"/>
      <c r="HV62" s="85"/>
      <c r="HW62" s="85"/>
      <c r="HX62" s="85"/>
      <c r="HY62" s="85"/>
      <c r="HZ62" s="85"/>
      <c r="IA62" s="85"/>
      <c r="IB62" s="85"/>
      <c r="IC62" s="85"/>
      <c r="ID62" s="85"/>
      <c r="IE62" s="85"/>
      <c r="IF62" s="85"/>
      <c r="IG62" s="85"/>
      <c r="IH62" s="85"/>
      <c r="II62" s="85"/>
      <c r="IJ62" s="85"/>
      <c r="IK62" s="85"/>
      <c r="IL62" s="85"/>
      <c r="IM62" s="85"/>
      <c r="IN62" s="85"/>
      <c r="IO62" s="85"/>
      <c r="IP62" s="85"/>
      <c r="IQ62" s="85"/>
    </row>
    <row r="63" spans="1:251" s="84" customFormat="1" ht="15" customHeight="1">
      <c r="A63" s="100" t="s">
        <v>2724</v>
      </c>
      <c r="B63" s="101" t="str">
        <f>IF($A63="","",INDEX(POA_GC_2025!$N:$N,MATCH($A63,POA_GC_2025!$A:$A,0)))</f>
        <v>PROVISION Y PRESTACION DE SERVICIOS DE SALUD</v>
      </c>
      <c r="C63" s="101" t="str">
        <f>IF($A63="","",INDEX(POA_GC_2025!$E:$E,MATCH($A63,POA_GC_2025!$A:$A,0)))</f>
        <v>90</v>
      </c>
      <c r="D63" s="101" t="str">
        <f>IF($A63="","",INDEX(POA_GC_2025!$B:$B,MATCH($A63,POA_GC_2025!$A:$A,0)))</f>
        <v>HOSPITAL GENERAL DE CHONE</v>
      </c>
      <c r="E63" s="101" t="str">
        <f>IF($A63="","",INDEX(POA_GC_2025!$C:$C,MATCH($A63,POA_GC_2025!$A:$A,0)))</f>
        <v>ACTUALIZACION DE SISTEMAS INFORMATICOS</v>
      </c>
      <c r="F63" s="101">
        <f>IF($A63="","",INDEX(POA_GC_2025!$H:$H,MATCH($A63,POA_GC_2025!$A:$A,0)))</f>
        <v>530701</v>
      </c>
      <c r="G63" s="101" t="str">
        <f>IF($A63="","",INDEX(POA_GC_2025!$J:$J,MATCH($A63,POA_GC_2025!$A:$A,0)))</f>
        <v>001</v>
      </c>
      <c r="H63" s="102">
        <f>IF($A63="","",INDEX(POA_GC_2025!$BD:$BD,MATCH($A63,POA_GC_2025!$A:$A,0)))</f>
        <v>0</v>
      </c>
      <c r="I63" s="102">
        <f>IF($A63="","",INDEX(POA_GC_2025!$DF:$DF,MATCH($A63,POA_GC_2025!$A:$A,0)))</f>
        <v>0</v>
      </c>
      <c r="J63" s="102">
        <f t="shared" si="8"/>
        <v>0</v>
      </c>
      <c r="K63" s="135"/>
      <c r="L63" s="148"/>
      <c r="M63" s="149"/>
      <c r="N63" s="121" t="str">
        <f>IF(A63="","",INDEX(POA_GC_2025!CD:CD,MATCH(A63,POA_GC_2025!A:A,0)))</f>
        <v>NO</v>
      </c>
      <c r="O63" s="126"/>
      <c r="P63" s="134"/>
      <c r="Q63" s="162"/>
      <c r="R63" s="163"/>
      <c r="S63" s="264"/>
      <c r="T63" s="164">
        <f t="shared" ca="1" si="3"/>
        <v>46174</v>
      </c>
      <c r="U63" s="165">
        <f t="shared" ca="1" si="4"/>
        <v>45511</v>
      </c>
      <c r="V63" s="120"/>
      <c r="W63" s="101" t="str">
        <f t="shared" si="5"/>
        <v>90</v>
      </c>
      <c r="X63" s="101" t="str">
        <f>IF($A63="","",INDEX(POA_GC_2025!$G:$G,MATCH($A63,POA_GC_2025!$A:$A,0)))</f>
        <v>004</v>
      </c>
      <c r="Y63" s="102">
        <f t="shared" si="6"/>
        <v>0</v>
      </c>
      <c r="Z63" s="102">
        <f t="shared" si="7"/>
        <v>0</v>
      </c>
      <c r="AA63" s="170"/>
      <c r="AB63" s="125"/>
      <c r="AC63" s="666"/>
      <c r="AD63" s="666"/>
      <c r="AE63" s="120"/>
      <c r="AF63" s="120"/>
      <c r="AG63" s="120"/>
      <c r="AH63" s="120"/>
      <c r="AI63" s="120"/>
      <c r="AJ63" s="120"/>
      <c r="AK63" s="120"/>
      <c r="AL63" s="172"/>
      <c r="AM63" s="120"/>
      <c r="AN63" s="120"/>
      <c r="AO63" s="120"/>
      <c r="AP63" s="120"/>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row>
    <row r="64" spans="1:251" s="84" customFormat="1" ht="15" customHeight="1">
      <c r="A64" s="100" t="s">
        <v>2725</v>
      </c>
      <c r="B64" s="101" t="str">
        <f>IF($A64="","",INDEX(POA_GC_2025!$N:$N,MATCH($A64,POA_GC_2025!$A:$A,0)))</f>
        <v>PROVISION Y PRESTACION DE SERVICIOS DE SALUD</v>
      </c>
      <c r="C64" s="101" t="str">
        <f>IF($A64="","",INDEX(POA_GC_2025!$E:$E,MATCH($A64,POA_GC_2025!$A:$A,0)))</f>
        <v>90</v>
      </c>
      <c r="D64" s="101" t="str">
        <f>IF($A64="","",INDEX(POA_GC_2025!$B:$B,MATCH($A64,POA_GC_2025!$A:$A,0)))</f>
        <v>HOSPITAL GENERAL DE CHONE</v>
      </c>
      <c r="E64" s="101" t="str">
        <f>IF($A64="","",INDEX(POA_GC_2025!$C:$C,MATCH($A64,POA_GC_2025!$A:$A,0)))</f>
        <v>PAGO DE ARENDAMIENTO Y LICENCIAS DE USO DE PAQUETES INFORMATICOS</v>
      </c>
      <c r="F64" s="101">
        <f>IF($A64="","",INDEX(POA_GC_2025!$H:$H,MATCH($A64,POA_GC_2025!$A:$A,0)))</f>
        <v>530702</v>
      </c>
      <c r="G64" s="101" t="str">
        <f>IF($A64="","",INDEX(POA_GC_2025!$J:$J,MATCH($A64,POA_GC_2025!$A:$A,0)))</f>
        <v>001</v>
      </c>
      <c r="H64" s="102">
        <f>IF($A64="","",INDEX(POA_GC_2025!$BD:$BD,MATCH($A64,POA_GC_2025!$A:$A,0)))</f>
        <v>0</v>
      </c>
      <c r="I64" s="102">
        <f>IF($A64="","",INDEX(POA_GC_2025!$DF:$DF,MATCH($A64,POA_GC_2025!$A:$A,0)))</f>
        <v>0</v>
      </c>
      <c r="J64" s="102">
        <f t="shared" si="8"/>
        <v>0</v>
      </c>
      <c r="K64" s="135"/>
      <c r="L64" s="146"/>
      <c r="M64" s="126"/>
      <c r="N64" s="121" t="str">
        <f>IF(A64="","",INDEX(POA_GC_2025!CD:CD,MATCH(A64,POA_GC_2025!A:A,0)))</f>
        <v>NO</v>
      </c>
      <c r="O64" s="143"/>
      <c r="P64" s="134"/>
      <c r="Q64" s="162"/>
      <c r="R64" s="163"/>
      <c r="S64" s="264"/>
      <c r="T64" s="164">
        <f t="shared" ca="1" si="3"/>
        <v>46174</v>
      </c>
      <c r="U64" s="165">
        <f t="shared" ca="1" si="4"/>
        <v>45511</v>
      </c>
      <c r="V64" s="120"/>
      <c r="W64" s="101" t="str">
        <f t="shared" si="5"/>
        <v>90</v>
      </c>
      <c r="X64" s="101" t="str">
        <f>IF($A64="","",INDEX(POA_GC_2025!$G:$G,MATCH($A64,POA_GC_2025!$A:$A,0)))</f>
        <v>004</v>
      </c>
      <c r="Y64" s="102">
        <f t="shared" si="6"/>
        <v>0</v>
      </c>
      <c r="Z64" s="102">
        <f t="shared" si="7"/>
        <v>0</v>
      </c>
      <c r="AA64" s="170"/>
      <c r="AB64" s="125"/>
      <c r="AC64" s="666"/>
      <c r="AD64" s="666"/>
      <c r="AE64" s="120"/>
      <c r="AF64" s="120"/>
      <c r="AG64" s="120"/>
      <c r="AH64" s="120"/>
      <c r="AI64" s="120"/>
      <c r="AJ64" s="120"/>
      <c r="AK64" s="120"/>
      <c r="AL64" s="172"/>
      <c r="AM64" s="120"/>
      <c r="AN64" s="120"/>
      <c r="AO64" s="120"/>
      <c r="AP64" s="120"/>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I64" s="85"/>
      <c r="DJ64" s="85"/>
      <c r="DK64" s="85"/>
      <c r="DL64" s="85"/>
      <c r="DM64" s="85"/>
      <c r="DN64" s="85"/>
      <c r="DO64" s="85"/>
      <c r="DP64" s="85"/>
      <c r="DQ64" s="85"/>
      <c r="DR64" s="85"/>
      <c r="DS64" s="85"/>
      <c r="DT64" s="85"/>
      <c r="DU64" s="85"/>
      <c r="DV64" s="85"/>
      <c r="DW64" s="85"/>
      <c r="DX64" s="85"/>
      <c r="DY64" s="85"/>
      <c r="DZ64" s="85"/>
      <c r="EA64" s="85"/>
      <c r="EB64" s="85"/>
      <c r="EC64" s="85"/>
      <c r="ED64" s="85"/>
      <c r="EE64" s="85"/>
      <c r="EF64" s="85"/>
      <c r="EG64" s="85"/>
      <c r="EH64" s="85"/>
      <c r="EI64" s="85"/>
      <c r="EJ64" s="85"/>
      <c r="EK64" s="85"/>
      <c r="EL64" s="85"/>
      <c r="EM64" s="85"/>
      <c r="EN64" s="85"/>
      <c r="EO64" s="85"/>
      <c r="EP64" s="85"/>
      <c r="EQ64" s="85"/>
      <c r="ER64" s="85"/>
      <c r="ES64" s="85"/>
      <c r="ET64" s="85"/>
      <c r="EU64" s="85"/>
      <c r="EV64" s="85"/>
      <c r="EW64" s="85"/>
      <c r="EX64" s="85"/>
      <c r="EY64" s="85"/>
      <c r="EZ64" s="85"/>
      <c r="FA64" s="85"/>
      <c r="FB64" s="85"/>
      <c r="FC64" s="85"/>
      <c r="FD64" s="85"/>
      <c r="FE64" s="85"/>
      <c r="FF64" s="85"/>
      <c r="FG64" s="85"/>
      <c r="FH64" s="85"/>
      <c r="FI64" s="85"/>
      <c r="FJ64" s="85"/>
      <c r="FK64" s="85"/>
      <c r="FL64" s="85"/>
      <c r="FM64" s="85"/>
      <c r="FN64" s="85"/>
      <c r="FO64" s="85"/>
      <c r="FP64" s="85"/>
      <c r="FQ64" s="85"/>
      <c r="FR64" s="85"/>
      <c r="FS64" s="85"/>
      <c r="FT64" s="85"/>
      <c r="FU64" s="85"/>
      <c r="FV64" s="85"/>
      <c r="FW64" s="85"/>
      <c r="FX64" s="85"/>
      <c r="FY64" s="85"/>
      <c r="FZ64" s="85"/>
      <c r="GA64" s="85"/>
      <c r="GB64" s="85"/>
      <c r="GC64" s="85"/>
      <c r="GD64" s="85"/>
      <c r="GE64" s="85"/>
      <c r="GF64" s="85"/>
      <c r="GG64" s="85"/>
      <c r="GH64" s="85"/>
      <c r="GI64" s="85"/>
      <c r="GJ64" s="85"/>
      <c r="GK64" s="85"/>
      <c r="GL64" s="85"/>
      <c r="GM64" s="85"/>
      <c r="GN64" s="85"/>
      <c r="GO64" s="85"/>
      <c r="GP64" s="85"/>
      <c r="GQ64" s="85"/>
      <c r="GR64" s="85"/>
      <c r="GS64" s="85"/>
      <c r="GT64" s="85"/>
      <c r="GU64" s="85"/>
      <c r="GV64" s="85"/>
      <c r="GW64" s="85"/>
      <c r="GX64" s="85"/>
      <c r="GY64" s="85"/>
      <c r="GZ64" s="85"/>
      <c r="HA64" s="85"/>
      <c r="HB64" s="85"/>
      <c r="HC64" s="85"/>
      <c r="HD64" s="85"/>
      <c r="HE64" s="85"/>
      <c r="HF64" s="85"/>
      <c r="HG64" s="85"/>
      <c r="HH64" s="85"/>
      <c r="HI64" s="85"/>
      <c r="HJ64" s="85"/>
      <c r="HK64" s="85"/>
      <c r="HL64" s="85"/>
      <c r="HM64" s="85"/>
      <c r="HN64" s="85"/>
      <c r="HO64" s="85"/>
      <c r="HP64" s="85"/>
      <c r="HQ64" s="85"/>
      <c r="HR64" s="85"/>
      <c r="HS64" s="85"/>
      <c r="HT64" s="85"/>
      <c r="HU64" s="85"/>
      <c r="HV64" s="85"/>
      <c r="HW64" s="85"/>
      <c r="HX64" s="85"/>
      <c r="HY64" s="85"/>
      <c r="HZ64" s="85"/>
      <c r="IA64" s="85"/>
      <c r="IB64" s="85"/>
      <c r="IC64" s="85"/>
      <c r="ID64" s="85"/>
      <c r="IE64" s="85"/>
      <c r="IF64" s="85"/>
      <c r="IG64" s="85"/>
      <c r="IH64" s="85"/>
      <c r="II64" s="85"/>
      <c r="IJ64" s="85"/>
      <c r="IK64" s="85"/>
      <c r="IL64" s="85"/>
      <c r="IM64" s="85"/>
      <c r="IN64" s="85"/>
      <c r="IO64" s="85"/>
      <c r="IP64" s="85"/>
      <c r="IQ64" s="85"/>
    </row>
    <row r="65" spans="1:251" s="84" customFormat="1" ht="15" customHeight="1">
      <c r="A65" s="100" t="s">
        <v>2726</v>
      </c>
      <c r="B65" s="101" t="str">
        <f>IF($A65="","",INDEX(POA_GC_2025!$N:$N,MATCH($A65,POA_GC_2025!$A:$A,0)))</f>
        <v>PROVISION Y PRESTACION DE SERVICIOS DE SALUD</v>
      </c>
      <c r="C65" s="101" t="str">
        <f>IF($A65="","",INDEX(POA_GC_2025!$E:$E,MATCH($A65,POA_GC_2025!$A:$A,0)))</f>
        <v>90</v>
      </c>
      <c r="D65" s="101" t="str">
        <f>IF($A65="","",INDEX(POA_GC_2025!$B:$B,MATCH($A65,POA_GC_2025!$A:$A,0)))</f>
        <v>HOSPITAL GENERAL DE CHONE</v>
      </c>
      <c r="E65" s="101" t="str">
        <f>IF($A65="","",INDEX(POA_GC_2025!$C:$C,MATCH($A65,POA_GC_2025!$A:$A,0)))</f>
        <v>ADQUISICION DE VESTUARIO, LENCERIA Y PRENDAS DE PROTECCION</v>
      </c>
      <c r="F65" s="101">
        <f>IF($A65="","",INDEX(POA_GC_2025!$H:$H,MATCH($A65,POA_GC_2025!$A:$A,0)))</f>
        <v>530802</v>
      </c>
      <c r="G65" s="101" t="str">
        <f>IF($A65="","",INDEX(POA_GC_2025!$J:$J,MATCH($A65,POA_GC_2025!$A:$A,0)))</f>
        <v>001</v>
      </c>
      <c r="H65" s="102">
        <f>IF($A65="","",INDEX(POA_GC_2025!$BD:$BD,MATCH($A65,POA_GC_2025!$A:$A,0)))</f>
        <v>0</v>
      </c>
      <c r="I65" s="102">
        <f>IF($A65="","",INDEX(POA_GC_2025!$DF:$DF,MATCH($A65,POA_GC_2025!$A:$A,0)))</f>
        <v>0</v>
      </c>
      <c r="J65" s="102">
        <f t="shared" si="8"/>
        <v>0</v>
      </c>
      <c r="K65" s="135"/>
      <c r="L65" s="166"/>
      <c r="M65" s="174"/>
      <c r="N65" s="121" t="str">
        <f>IF(A65="","",INDEX(POA_GC_2025!CD:CD,MATCH(A65,POA_GC_2025!A:A,0)))</f>
        <v>NO</v>
      </c>
      <c r="O65" s="129"/>
      <c r="P65" s="129"/>
      <c r="Q65" s="163"/>
      <c r="R65" s="163"/>
      <c r="S65" s="264"/>
      <c r="T65" s="164">
        <f t="shared" ca="1" si="3"/>
        <v>46174</v>
      </c>
      <c r="U65" s="165">
        <f t="shared" ca="1" si="4"/>
        <v>45511</v>
      </c>
      <c r="V65" s="120"/>
      <c r="W65" s="101" t="str">
        <f t="shared" si="5"/>
        <v>90</v>
      </c>
      <c r="X65" s="101" t="str">
        <f>IF($A65="","",INDEX(POA_GC_2025!$G:$G,MATCH($A65,POA_GC_2025!$A:$A,0)))</f>
        <v>004</v>
      </c>
      <c r="Y65" s="102">
        <f t="shared" si="6"/>
        <v>0</v>
      </c>
      <c r="Z65" s="102">
        <f t="shared" si="7"/>
        <v>0</v>
      </c>
      <c r="AA65" s="170"/>
      <c r="AB65" s="125"/>
      <c r="AC65" s="666"/>
      <c r="AD65" s="666"/>
      <c r="AE65" s="120"/>
      <c r="AF65" s="120"/>
      <c r="AG65" s="120"/>
      <c r="AH65" s="120"/>
      <c r="AI65" s="120"/>
      <c r="AJ65" s="120"/>
      <c r="AK65" s="120"/>
      <c r="AL65" s="172"/>
      <c r="AM65" s="120"/>
      <c r="AN65" s="120"/>
      <c r="AO65" s="120"/>
      <c r="AP65" s="120"/>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c r="CC65" s="85"/>
      <c r="CD65" s="85"/>
      <c r="CE65" s="85"/>
      <c r="CF65" s="85"/>
      <c r="CG65" s="85"/>
      <c r="CH65" s="85"/>
      <c r="CI65" s="85"/>
      <c r="CJ65" s="85"/>
      <c r="CK65" s="85"/>
      <c r="CL65" s="85"/>
      <c r="CM65" s="85"/>
      <c r="CN65" s="85"/>
      <c r="CO65" s="85"/>
      <c r="CP65" s="85"/>
      <c r="CQ65" s="85"/>
      <c r="CR65" s="85"/>
      <c r="CS65" s="85"/>
      <c r="CT65" s="85"/>
      <c r="CU65" s="85"/>
      <c r="CV65" s="85"/>
      <c r="CW65" s="85"/>
      <c r="CX65" s="85"/>
      <c r="CY65" s="85"/>
      <c r="CZ65" s="85"/>
      <c r="DA65" s="85"/>
      <c r="DB65" s="85"/>
      <c r="DC65" s="85"/>
      <c r="DD65" s="85"/>
      <c r="DE65" s="85"/>
      <c r="DF65" s="85"/>
      <c r="DG65" s="85"/>
      <c r="DH65" s="85"/>
      <c r="DI65" s="85"/>
      <c r="DJ65" s="85"/>
      <c r="DK65" s="85"/>
      <c r="DL65" s="85"/>
      <c r="DM65" s="85"/>
      <c r="DN65" s="85"/>
      <c r="DO65" s="85"/>
      <c r="DP65" s="85"/>
      <c r="DQ65" s="85"/>
      <c r="DR65" s="85"/>
      <c r="DS65" s="85"/>
      <c r="DT65" s="85"/>
      <c r="DU65" s="85"/>
      <c r="DV65" s="85"/>
      <c r="DW65" s="85"/>
      <c r="DX65" s="85"/>
      <c r="DY65" s="85"/>
      <c r="DZ65" s="85"/>
      <c r="EA65" s="85"/>
      <c r="EB65" s="85"/>
      <c r="EC65" s="85"/>
      <c r="ED65" s="85"/>
      <c r="EE65" s="85"/>
      <c r="EF65" s="85"/>
      <c r="EG65" s="85"/>
      <c r="EH65" s="85"/>
      <c r="EI65" s="85"/>
      <c r="EJ65" s="85"/>
      <c r="EK65" s="85"/>
      <c r="EL65" s="85"/>
      <c r="EM65" s="85"/>
      <c r="EN65" s="85"/>
      <c r="EO65" s="85"/>
      <c r="EP65" s="85"/>
      <c r="EQ65" s="85"/>
      <c r="ER65" s="85"/>
      <c r="ES65" s="85"/>
      <c r="ET65" s="85"/>
      <c r="EU65" s="85"/>
      <c r="EV65" s="85"/>
      <c r="EW65" s="85"/>
      <c r="EX65" s="85"/>
      <c r="EY65" s="85"/>
      <c r="EZ65" s="85"/>
      <c r="FA65" s="85"/>
      <c r="FB65" s="85"/>
      <c r="FC65" s="85"/>
      <c r="FD65" s="85"/>
      <c r="FE65" s="85"/>
      <c r="FF65" s="85"/>
      <c r="FG65" s="85"/>
      <c r="FH65" s="85"/>
      <c r="FI65" s="85"/>
      <c r="FJ65" s="85"/>
      <c r="FK65" s="85"/>
      <c r="FL65" s="85"/>
      <c r="FM65" s="85"/>
      <c r="FN65" s="85"/>
      <c r="FO65" s="85"/>
      <c r="FP65" s="85"/>
      <c r="FQ65" s="85"/>
      <c r="FR65" s="85"/>
      <c r="FS65" s="85"/>
      <c r="FT65" s="85"/>
      <c r="FU65" s="85"/>
      <c r="FV65" s="85"/>
      <c r="FW65" s="85"/>
      <c r="FX65" s="85"/>
      <c r="FY65" s="85"/>
      <c r="FZ65" s="85"/>
      <c r="GA65" s="85"/>
      <c r="GB65" s="85"/>
      <c r="GC65" s="85"/>
      <c r="GD65" s="85"/>
      <c r="GE65" s="85"/>
      <c r="GF65" s="85"/>
      <c r="GG65" s="85"/>
      <c r="GH65" s="85"/>
      <c r="GI65" s="85"/>
      <c r="GJ65" s="85"/>
      <c r="GK65" s="85"/>
      <c r="GL65" s="85"/>
      <c r="GM65" s="85"/>
      <c r="GN65" s="85"/>
      <c r="GO65" s="85"/>
      <c r="GP65" s="85"/>
      <c r="GQ65" s="85"/>
      <c r="GR65" s="85"/>
      <c r="GS65" s="85"/>
      <c r="GT65" s="85"/>
      <c r="GU65" s="85"/>
      <c r="GV65" s="85"/>
      <c r="GW65" s="85"/>
      <c r="GX65" s="85"/>
      <c r="GY65" s="85"/>
      <c r="GZ65" s="85"/>
      <c r="HA65" s="85"/>
      <c r="HB65" s="85"/>
      <c r="HC65" s="85"/>
      <c r="HD65" s="85"/>
      <c r="HE65" s="85"/>
      <c r="HF65" s="85"/>
      <c r="HG65" s="85"/>
      <c r="HH65" s="85"/>
      <c r="HI65" s="85"/>
      <c r="HJ65" s="85"/>
      <c r="HK65" s="85"/>
      <c r="HL65" s="85"/>
      <c r="HM65" s="85"/>
      <c r="HN65" s="85"/>
      <c r="HO65" s="85"/>
      <c r="HP65" s="85"/>
      <c r="HQ65" s="85"/>
      <c r="HR65" s="85"/>
      <c r="HS65" s="85"/>
      <c r="HT65" s="85"/>
      <c r="HU65" s="85"/>
      <c r="HV65" s="85"/>
      <c r="HW65" s="85"/>
      <c r="HX65" s="85"/>
      <c r="HY65" s="85"/>
      <c r="HZ65" s="85"/>
      <c r="IA65" s="85"/>
      <c r="IB65" s="85"/>
      <c r="IC65" s="85"/>
      <c r="ID65" s="85"/>
      <c r="IE65" s="85"/>
      <c r="IF65" s="85"/>
      <c r="IG65" s="85"/>
      <c r="IH65" s="85"/>
      <c r="II65" s="85"/>
      <c r="IJ65" s="85"/>
      <c r="IK65" s="85"/>
      <c r="IL65" s="85"/>
      <c r="IM65" s="85"/>
      <c r="IN65" s="85"/>
      <c r="IO65" s="85"/>
      <c r="IP65" s="85"/>
      <c r="IQ65" s="85"/>
    </row>
    <row r="66" spans="1:251" ht="15" customHeight="1">
      <c r="A66" s="100" t="s">
        <v>2727</v>
      </c>
      <c r="B66" s="101" t="str">
        <f>IF($A66="","",INDEX(POA_GC_2025!$N:$N,MATCH($A66,POA_GC_2025!$A:$A,0)))</f>
        <v>PROVISION Y PRESTACION DE SERVICIOS DE SALUD</v>
      </c>
      <c r="C66" s="101" t="str">
        <f>IF($A66="","",INDEX(POA_GC_2025!$E:$E,MATCH($A66,POA_GC_2025!$A:$A,0)))</f>
        <v>90</v>
      </c>
      <c r="D66" s="101" t="str">
        <f>IF($A66="","",INDEX(POA_GC_2025!$B:$B,MATCH($A66,POA_GC_2025!$A:$A,0)))</f>
        <v>HOSPITAL GENERAL DE CHONE</v>
      </c>
      <c r="E66" s="101" t="str">
        <f>IF($A66="","",INDEX(POA_GC_2025!$C:$C,MATCH($A66,POA_GC_2025!$A:$A,0)))</f>
        <v>ADQUISICION DE VESTUARIO, LENCERIA Y PRENDAS DE PROTECCION</v>
      </c>
      <c r="F66" s="101">
        <f>IF($A66="","",INDEX(POA_GC_2025!$H:$H,MATCH($A66,POA_GC_2025!$A:$A,0)))</f>
        <v>530802</v>
      </c>
      <c r="G66" s="101" t="str">
        <f>IF($A66="","",INDEX(POA_GC_2025!$J:$J,MATCH($A66,POA_GC_2025!$A:$A,0)))</f>
        <v>001</v>
      </c>
      <c r="H66" s="102">
        <f>IF($A66="","",INDEX(POA_GC_2025!$BD:$BD,MATCH($A66,POA_GC_2025!$A:$A,0)))</f>
        <v>0</v>
      </c>
      <c r="I66" s="102">
        <f>IF($A66="","",INDEX(POA_GC_2025!$DF:$DF,MATCH($A66,POA_GC_2025!$A:$A,0)))</f>
        <v>0</v>
      </c>
      <c r="J66" s="102">
        <f t="shared" si="8"/>
        <v>0</v>
      </c>
      <c r="K66" s="135"/>
      <c r="L66" s="125"/>
      <c r="M66" s="126"/>
      <c r="N66" s="121" t="str">
        <f>IF(A66="","",INDEX(POA_GC_2025!CD:CD,MATCH(A66,POA_GC_2025!A:A,0)))</f>
        <v>NO</v>
      </c>
      <c r="O66" s="126"/>
      <c r="P66" s="127"/>
      <c r="Q66" s="168"/>
      <c r="R66" s="120"/>
      <c r="S66" s="264"/>
      <c r="T66" s="164">
        <f t="shared" ca="1" si="3"/>
        <v>46174</v>
      </c>
      <c r="U66" s="165">
        <f t="shared" ca="1" si="4"/>
        <v>45511</v>
      </c>
      <c r="V66" s="120"/>
      <c r="W66" s="101" t="str">
        <f t="shared" si="5"/>
        <v>90</v>
      </c>
      <c r="X66" s="101" t="str">
        <f>IF($A66="","",INDEX(POA_GC_2025!$G:$G,MATCH($A66,POA_GC_2025!$A:$A,0)))</f>
        <v>004</v>
      </c>
      <c r="Y66" s="102">
        <f t="shared" si="6"/>
        <v>0</v>
      </c>
      <c r="Z66" s="102">
        <f t="shared" si="7"/>
        <v>0</v>
      </c>
      <c r="AA66" s="170"/>
      <c r="AB66" s="125"/>
      <c r="AC66" s="666"/>
      <c r="AD66" s="666"/>
      <c r="AE66" s="120"/>
      <c r="AF66" s="120"/>
      <c r="AG66" s="120"/>
      <c r="AH66" s="120"/>
      <c r="AI66" s="120"/>
      <c r="AJ66" s="120"/>
      <c r="AK66" s="120"/>
      <c r="AL66" s="172"/>
      <c r="AM66" s="120"/>
      <c r="AN66" s="120"/>
      <c r="AO66" s="120"/>
      <c r="AP66" s="120"/>
    </row>
    <row r="67" spans="1:251" ht="15" customHeight="1">
      <c r="A67" s="100" t="s">
        <v>2728</v>
      </c>
      <c r="B67" s="101" t="str">
        <f>IF($A67="","",INDEX(POA_GC_2025!$N:$N,MATCH($A67,POA_GC_2025!$A:$A,0)))</f>
        <v>PROVISION Y PRESTACION DE SERVICIOS DE SALUD</v>
      </c>
      <c r="C67" s="101" t="str">
        <f>IF($A67="","",INDEX(POA_GC_2025!$E:$E,MATCH($A67,POA_GC_2025!$A:$A,0)))</f>
        <v>90</v>
      </c>
      <c r="D67" s="101" t="str">
        <f>IF($A67="","",INDEX(POA_GC_2025!$B:$B,MATCH($A67,POA_GC_2025!$A:$A,0)))</f>
        <v>HOSPITAL GENERAL DE CHONE</v>
      </c>
      <c r="E67" s="101" t="str">
        <f>IF($A67="","",INDEX(POA_GC_2025!$C:$C,MATCH($A67,POA_GC_2025!$A:$A,0)))</f>
        <v>ADQUISICION DE MATERIALES DE OFICINA</v>
      </c>
      <c r="F67" s="101">
        <f>IF($A67="","",INDEX(POA_GC_2025!$H:$H,MATCH($A67,POA_GC_2025!$A:$A,0)))</f>
        <v>530804</v>
      </c>
      <c r="G67" s="101" t="str">
        <f>IF($A67="","",INDEX(POA_GC_2025!$J:$J,MATCH($A67,POA_GC_2025!$A:$A,0)))</f>
        <v>001</v>
      </c>
      <c r="H67" s="102">
        <f>IF($A67="","",INDEX(POA_GC_2025!$BD:$BD,MATCH($A67,POA_GC_2025!$A:$A,0)))</f>
        <v>0</v>
      </c>
      <c r="I67" s="102">
        <f>IF($A67="","",INDEX(POA_GC_2025!$DF:$DF,MATCH($A67,POA_GC_2025!$A:$A,0)))</f>
        <v>0</v>
      </c>
      <c r="J67" s="102">
        <f t="shared" si="8"/>
        <v>0</v>
      </c>
      <c r="K67" s="135"/>
      <c r="L67" s="128"/>
      <c r="M67" s="139"/>
      <c r="N67" s="121" t="str">
        <f>IF(A67="","",INDEX(POA_GC_2025!CD:CD,MATCH(A67,POA_GC_2025!A:A,0)))</f>
        <v>NO</v>
      </c>
      <c r="O67" s="129"/>
      <c r="P67" s="134"/>
      <c r="Q67" s="163"/>
      <c r="R67" s="163"/>
      <c r="S67" s="264"/>
      <c r="T67" s="164">
        <f t="shared" ca="1" si="3"/>
        <v>46174</v>
      </c>
      <c r="U67" s="165">
        <f t="shared" ca="1" si="4"/>
        <v>45511</v>
      </c>
      <c r="V67" s="120"/>
      <c r="W67" s="101" t="str">
        <f t="shared" si="5"/>
        <v>90</v>
      </c>
      <c r="X67" s="101" t="str">
        <f>IF($A67="","",INDEX(POA_GC_2025!$G:$G,MATCH($A67,POA_GC_2025!$A:$A,0)))</f>
        <v>004</v>
      </c>
      <c r="Y67" s="102">
        <f t="shared" si="6"/>
        <v>0</v>
      </c>
      <c r="Z67" s="102">
        <f t="shared" si="7"/>
        <v>0</v>
      </c>
      <c r="AA67" s="170"/>
      <c r="AB67" s="125"/>
      <c r="AC67" s="666"/>
      <c r="AD67" s="666"/>
      <c r="AE67" s="120"/>
      <c r="AF67" s="120"/>
      <c r="AG67" s="120"/>
      <c r="AH67" s="120"/>
      <c r="AI67" s="120"/>
      <c r="AJ67" s="120"/>
      <c r="AK67" s="120"/>
      <c r="AL67" s="172"/>
      <c r="AM67" s="120"/>
      <c r="AN67" s="120"/>
      <c r="AO67" s="120"/>
      <c r="AP67" s="120"/>
    </row>
    <row r="68" spans="1:251" ht="15" customHeight="1">
      <c r="A68" s="100" t="s">
        <v>2729</v>
      </c>
      <c r="B68" s="101" t="str">
        <f>IF($A68="","",INDEX(POA_GC_2025!$N:$N,MATCH($A68,POA_GC_2025!$A:$A,0)))</f>
        <v>PROVISION Y PRESTACION DE SERVICIOS DE SALUD</v>
      </c>
      <c r="C68" s="101" t="str">
        <f>IF($A68="","",INDEX(POA_GC_2025!$E:$E,MATCH($A68,POA_GC_2025!$A:$A,0)))</f>
        <v>90</v>
      </c>
      <c r="D68" s="101" t="str">
        <f>IF($A68="","",INDEX(POA_GC_2025!$B:$B,MATCH($A68,POA_GC_2025!$A:$A,0)))</f>
        <v>HOSPITAL GENERAL DE CHONE</v>
      </c>
      <c r="E68" s="101" t="str">
        <f>IF($A68="","",INDEX(POA_GC_2025!$C:$C,MATCH($A68,POA_GC_2025!$A:$A,0)))</f>
        <v>ADQUISICION DE MATERIALES DE OFICINA</v>
      </c>
      <c r="F68" s="101">
        <f>IF($A68="","",INDEX(POA_GC_2025!$H:$H,MATCH($A68,POA_GC_2025!$A:$A,0)))</f>
        <v>530804</v>
      </c>
      <c r="G68" s="101" t="str">
        <f>IF($A68="","",INDEX(POA_GC_2025!$J:$J,MATCH($A68,POA_GC_2025!$A:$A,0)))</f>
        <v>001</v>
      </c>
      <c r="H68" s="102">
        <f>IF($A68="","",INDEX(POA_GC_2025!$BD:$BD,MATCH($A68,POA_GC_2025!$A:$A,0)))</f>
        <v>1400</v>
      </c>
      <c r="I68" s="102">
        <f>IF($A68="","",INDEX(POA_GC_2025!$DF:$DF,MATCH($A68,POA_GC_2025!$A:$A,0)))</f>
        <v>0</v>
      </c>
      <c r="J68" s="102">
        <f t="shared" si="8"/>
        <v>1400</v>
      </c>
      <c r="K68" s="135">
        <v>46149</v>
      </c>
      <c r="L68" s="128">
        <v>53</v>
      </c>
      <c r="M68" s="129">
        <v>0</v>
      </c>
      <c r="N68" s="121" t="str">
        <f>IF(A68="","",INDEX(POA_GC_2025!CD:CD,MATCH(A68,POA_GC_2025!A:A,0)))</f>
        <v>SI</v>
      </c>
      <c r="O68" s="129">
        <v>1400</v>
      </c>
      <c r="P68" s="129">
        <v>1400</v>
      </c>
      <c r="Q68" s="163" t="s">
        <v>26</v>
      </c>
      <c r="R68" s="163"/>
      <c r="S68" s="264">
        <v>46148</v>
      </c>
      <c r="T68" s="164">
        <f t="shared" ca="1" si="3"/>
        <v>46174</v>
      </c>
      <c r="U68" s="165">
        <f t="shared" ca="1" si="4"/>
        <v>24</v>
      </c>
      <c r="V68" s="120"/>
      <c r="W68" s="101" t="str">
        <f t="shared" si="5"/>
        <v>90</v>
      </c>
      <c r="X68" s="101" t="str">
        <f>IF($A68="","",INDEX(POA_GC_2025!$G:$G,MATCH($A68,POA_GC_2025!$A:$A,0)))</f>
        <v>004</v>
      </c>
      <c r="Y68" s="102">
        <f t="shared" si="6"/>
        <v>1400</v>
      </c>
      <c r="Z68" s="102">
        <f t="shared" si="7"/>
        <v>0</v>
      </c>
      <c r="AA68" s="170" t="s">
        <v>2560</v>
      </c>
      <c r="AB68" s="125" t="s">
        <v>2584</v>
      </c>
      <c r="AC68" s="666">
        <v>1400</v>
      </c>
      <c r="AD68" s="666">
        <v>1400</v>
      </c>
      <c r="AE68" s="120" t="s">
        <v>2543</v>
      </c>
      <c r="AF68" s="120" t="s">
        <v>2517</v>
      </c>
      <c r="AG68" s="264">
        <v>46000</v>
      </c>
      <c r="AH68" s="264">
        <v>46000</v>
      </c>
      <c r="AI68" s="120"/>
      <c r="AJ68" s="120">
        <v>5</v>
      </c>
      <c r="AK68" s="264">
        <v>46006</v>
      </c>
      <c r="AL68" s="172"/>
      <c r="AM68" s="120"/>
      <c r="AN68" s="120"/>
      <c r="AO68" s="120" t="s">
        <v>2562</v>
      </c>
      <c r="AP68" s="120"/>
    </row>
    <row r="69" spans="1:251" ht="15" customHeight="1">
      <c r="A69" s="100" t="s">
        <v>2730</v>
      </c>
      <c r="B69" s="101" t="str">
        <f>IF($A69="","",INDEX(POA_GC_2025!$N:$N,MATCH($A69,POA_GC_2025!$A:$A,0)))</f>
        <v>PROVISION Y PRESTACION DE SERVICIOS DE SALUD</v>
      </c>
      <c r="C69" s="101" t="str">
        <f>IF($A69="","",INDEX(POA_GC_2025!$E:$E,MATCH($A69,POA_GC_2025!$A:$A,0)))</f>
        <v>90</v>
      </c>
      <c r="D69" s="101" t="str">
        <f>IF($A69="","",INDEX(POA_GC_2025!$B:$B,MATCH($A69,POA_GC_2025!$A:$A,0)))</f>
        <v>HOSPITAL GENERAL DE CHONE</v>
      </c>
      <c r="E69" s="101" t="str">
        <f>IF($A69="","",INDEX(POA_GC_2025!$C:$C,MATCH($A69,POA_GC_2025!$A:$A,0)))</f>
        <v>ADQUISICION DE MATERIALES DE ASEO</v>
      </c>
      <c r="F69" s="101">
        <f>IF($A69="","",INDEX(POA_GC_2025!$H:$H,MATCH($A69,POA_GC_2025!$A:$A,0)))</f>
        <v>530805</v>
      </c>
      <c r="G69" s="101" t="str">
        <f>IF($A69="","",INDEX(POA_GC_2025!$J:$J,MATCH($A69,POA_GC_2025!$A:$A,0)))</f>
        <v>001</v>
      </c>
      <c r="H69" s="102">
        <f>IF($A69="","",INDEX(POA_GC_2025!$BD:$BD,MATCH($A69,POA_GC_2025!$A:$A,0)))</f>
        <v>0</v>
      </c>
      <c r="I69" s="102">
        <f>IF($A69="","",INDEX(POA_GC_2025!$DF:$DF,MATCH($A69,POA_GC_2025!$A:$A,0)))</f>
        <v>0</v>
      </c>
      <c r="J69" s="102">
        <f t="shared" si="8"/>
        <v>0</v>
      </c>
      <c r="K69" s="135"/>
      <c r="L69" s="120"/>
      <c r="M69" s="122"/>
      <c r="N69" s="121" t="str">
        <f>IF(A69="","",INDEX(POA_GC_2025!CD:CD,MATCH(A69,POA_GC_2025!A:A,0)))</f>
        <v>NO</v>
      </c>
      <c r="O69" s="122"/>
      <c r="P69" s="123"/>
      <c r="Q69" s="163"/>
      <c r="R69" s="163"/>
      <c r="S69" s="264"/>
      <c r="T69" s="164">
        <f t="shared" ca="1" si="3"/>
        <v>46174</v>
      </c>
      <c r="U69" s="165">
        <f t="shared" ca="1" si="4"/>
        <v>45511</v>
      </c>
      <c r="V69" s="120"/>
      <c r="W69" s="101" t="str">
        <f t="shared" si="5"/>
        <v>90</v>
      </c>
      <c r="X69" s="101" t="str">
        <f>IF($A69="","",INDEX(POA_GC_2025!$G:$G,MATCH($A69,POA_GC_2025!$A:$A,0)))</f>
        <v>004</v>
      </c>
      <c r="Y69" s="102">
        <f t="shared" si="6"/>
        <v>0</v>
      </c>
      <c r="Z69" s="102">
        <f t="shared" si="7"/>
        <v>0</v>
      </c>
      <c r="AA69" s="170" t="s">
        <v>2561</v>
      </c>
      <c r="AB69" s="125" t="s">
        <v>2549</v>
      </c>
      <c r="AC69" s="666">
        <v>46896</v>
      </c>
      <c r="AD69" s="666">
        <v>22740</v>
      </c>
      <c r="AE69" s="120" t="s">
        <v>2543</v>
      </c>
      <c r="AF69" s="120" t="s">
        <v>2518</v>
      </c>
      <c r="AG69" s="264">
        <v>45982</v>
      </c>
      <c r="AH69" s="264">
        <v>45982</v>
      </c>
      <c r="AI69" s="120"/>
      <c r="AJ69" s="120">
        <v>30</v>
      </c>
      <c r="AK69" s="264">
        <v>46053</v>
      </c>
      <c r="AL69" s="172"/>
      <c r="AM69" s="120"/>
      <c r="AN69" s="120"/>
      <c r="AO69" s="120" t="s">
        <v>2562</v>
      </c>
      <c r="AP69" s="120"/>
    </row>
    <row r="70" spans="1:251" ht="15" customHeight="1">
      <c r="A70" s="100" t="s">
        <v>2731</v>
      </c>
      <c r="B70" s="101" t="str">
        <f>IF($A70="","",INDEX(POA_GC_2025!$N:$N,MATCH($A70,POA_GC_2025!$A:$A,0)))</f>
        <v>PROVISION Y PRESTACION DE SERVICIOS DE SALUD</v>
      </c>
      <c r="C70" s="101" t="str">
        <f>IF($A70="","",INDEX(POA_GC_2025!$E:$E,MATCH($A70,POA_GC_2025!$A:$A,0)))</f>
        <v>90</v>
      </c>
      <c r="D70" s="101" t="str">
        <f>IF($A70="","",INDEX(POA_GC_2025!$B:$B,MATCH($A70,POA_GC_2025!$A:$A,0)))</f>
        <v>HOSPITAL GENERAL DE CHONE</v>
      </c>
      <c r="E70" s="101" t="str">
        <f>IF($A70="","",INDEX(POA_GC_2025!$C:$C,MATCH($A70,POA_GC_2025!$A:$A,0)))</f>
        <v>ADQUISICION DE MATERIALES DE ASEO</v>
      </c>
      <c r="F70" s="101">
        <f>IF($A70="","",INDEX(POA_GC_2025!$H:$H,MATCH($A70,POA_GC_2025!$A:$A,0)))</f>
        <v>530805</v>
      </c>
      <c r="G70" s="101" t="str">
        <f>IF($A70="","",INDEX(POA_GC_2025!$J:$J,MATCH($A70,POA_GC_2025!$A:$A,0)))</f>
        <v>001</v>
      </c>
      <c r="H70" s="102">
        <f>IF($A70="","",INDEX(POA_GC_2025!$BD:$BD,MATCH($A70,POA_GC_2025!$A:$A,0)))</f>
        <v>97144.000000000015</v>
      </c>
      <c r="I70" s="102">
        <f>IF($A70="","",INDEX(POA_GC_2025!$DF:$DF,MATCH($A70,POA_GC_2025!$A:$A,0)))</f>
        <v>0</v>
      </c>
      <c r="J70" s="102">
        <f t="shared" si="8"/>
        <v>97144.000000000015</v>
      </c>
      <c r="K70" s="135">
        <v>46170</v>
      </c>
      <c r="L70" s="128">
        <v>67</v>
      </c>
      <c r="M70" s="142">
        <v>0</v>
      </c>
      <c r="N70" s="121" t="str">
        <f>IF(A70="","",INDEX(POA_GC_2025!CD:CD,MATCH(A70,POA_GC_2025!A:A,0)))</f>
        <v>SI</v>
      </c>
      <c r="O70" s="129">
        <v>97144</v>
      </c>
      <c r="P70" s="129">
        <v>97144</v>
      </c>
      <c r="Q70" s="163" t="s">
        <v>26</v>
      </c>
      <c r="R70" s="163"/>
      <c r="S70" s="264">
        <v>46170</v>
      </c>
      <c r="T70" s="164">
        <f t="shared" ca="1" si="3"/>
        <v>46174</v>
      </c>
      <c r="U70" s="165">
        <f t="shared" ca="1" si="4"/>
        <v>3</v>
      </c>
      <c r="V70" s="120"/>
      <c r="W70" s="101" t="str">
        <f t="shared" si="5"/>
        <v>90</v>
      </c>
      <c r="X70" s="101" t="str">
        <f>IF($A70="","",INDEX(POA_GC_2025!$G:$G,MATCH($A70,POA_GC_2025!$A:$A,0)))</f>
        <v>004</v>
      </c>
      <c r="Y70" s="102">
        <f t="shared" si="6"/>
        <v>97144</v>
      </c>
      <c r="Z70" s="102">
        <f t="shared" si="7"/>
        <v>0</v>
      </c>
      <c r="AA70" s="170" t="s">
        <v>2561</v>
      </c>
      <c r="AB70" s="125" t="s">
        <v>2550</v>
      </c>
      <c r="AC70" s="666">
        <v>102259.83</v>
      </c>
      <c r="AD70" s="666">
        <v>97144</v>
      </c>
      <c r="AE70" s="120" t="s">
        <v>2545</v>
      </c>
      <c r="AF70" s="120" t="s">
        <v>2519</v>
      </c>
      <c r="AG70" s="264">
        <v>45989</v>
      </c>
      <c r="AH70" s="264">
        <v>46021</v>
      </c>
      <c r="AI70" s="264">
        <v>46036</v>
      </c>
      <c r="AJ70" s="120">
        <v>5</v>
      </c>
      <c r="AK70" s="264">
        <v>46053</v>
      </c>
      <c r="AL70" s="172"/>
      <c r="AM70" s="120"/>
      <c r="AN70" s="120"/>
      <c r="AO70" s="120"/>
      <c r="AP70" s="120"/>
    </row>
    <row r="71" spans="1:251" ht="15" customHeight="1">
      <c r="A71" s="100" t="s">
        <v>2732</v>
      </c>
      <c r="B71" s="101" t="str">
        <f>IF($A71="","",INDEX(POA_GC_2025!$N:$N,MATCH($A71,POA_GC_2025!$A:$A,0)))</f>
        <v>PROVISION Y PRESTACION DE SERVICIOS DE SALUD</v>
      </c>
      <c r="C71" s="101" t="str">
        <f>IF($A71="","",INDEX(POA_GC_2025!$E:$E,MATCH($A71,POA_GC_2025!$A:$A,0)))</f>
        <v>90</v>
      </c>
      <c r="D71" s="101" t="str">
        <f>IF($A71="","",INDEX(POA_GC_2025!$B:$B,MATCH($A71,POA_GC_2025!$A:$A,0)))</f>
        <v>HOSPITAL GENERAL DE CHONE</v>
      </c>
      <c r="E71" s="101" t="str">
        <f>IF($A71="","",INDEX(POA_GC_2025!$C:$C,MATCH($A71,POA_GC_2025!$A:$A,0)))</f>
        <v>ADQUISICION DE MATERIALES DE ASEO</v>
      </c>
      <c r="F71" s="101">
        <f>IF($A71="","",INDEX(POA_GC_2025!$H:$H,MATCH($A71,POA_GC_2025!$A:$A,0)))</f>
        <v>530805</v>
      </c>
      <c r="G71" s="101" t="str">
        <f>IF($A71="","",INDEX(POA_GC_2025!$J:$J,MATCH($A71,POA_GC_2025!$A:$A,0)))</f>
        <v>001</v>
      </c>
      <c r="H71" s="102">
        <f>IF($A71="","",INDEX(POA_GC_2025!$BD:$BD,MATCH($A71,POA_GC_2025!$A:$A,0)))</f>
        <v>0</v>
      </c>
      <c r="I71" s="102">
        <f>IF($A71="","",INDEX(POA_GC_2025!$DF:$DF,MATCH($A71,POA_GC_2025!$A:$A,0)))</f>
        <v>0</v>
      </c>
      <c r="J71" s="102">
        <f t="shared" si="8"/>
        <v>0</v>
      </c>
      <c r="K71" s="135"/>
      <c r="L71" s="146"/>
      <c r="M71" s="126"/>
      <c r="N71" s="121" t="str">
        <f>IF(A71="","",INDEX(POA_GC_2025!CD:CD,MATCH(A71,POA_GC_2025!A:A,0)))</f>
        <v>NO</v>
      </c>
      <c r="O71" s="143"/>
      <c r="P71" s="123"/>
      <c r="Q71" s="162"/>
      <c r="R71" s="163"/>
      <c r="S71" s="264"/>
      <c r="T71" s="164">
        <f t="shared" ref="T71:T210" ca="1" si="9">TODAY()</f>
        <v>46174</v>
      </c>
      <c r="U71" s="165">
        <f t="shared" ref="U71:U121" ca="1" si="10">IFERROR(DAYS360(K71,T71,FALSE),"0")</f>
        <v>45511</v>
      </c>
      <c r="V71" s="120"/>
      <c r="W71" s="101" t="str">
        <f t="shared" ref="W71:W121" si="11">IF(C71="","",C71)</f>
        <v>90</v>
      </c>
      <c r="X71" s="101" t="str">
        <f>IF($A71="","",INDEX(POA_GC_2025!$G:$G,MATCH($A71,POA_GC_2025!$A:$A,0)))</f>
        <v>004</v>
      </c>
      <c r="Y71" s="102">
        <f t="shared" ref="Y71:Y121" si="12">+O71</f>
        <v>0</v>
      </c>
      <c r="Z71" s="102">
        <f t="shared" ref="Z71:Z121" si="13">+O71-P71</f>
        <v>0</v>
      </c>
      <c r="AA71" s="170"/>
      <c r="AB71" s="125"/>
      <c r="AC71" s="666"/>
      <c r="AD71" s="666"/>
      <c r="AE71" s="120"/>
      <c r="AF71" s="120"/>
      <c r="AG71" s="120"/>
      <c r="AH71" s="120"/>
      <c r="AI71" s="120"/>
      <c r="AJ71" s="120"/>
      <c r="AK71" s="120"/>
      <c r="AL71" s="172"/>
      <c r="AM71" s="120"/>
      <c r="AN71" s="120"/>
      <c r="AO71" s="120"/>
      <c r="AP71" s="120"/>
    </row>
    <row r="72" spans="1:251" ht="15" customHeight="1">
      <c r="A72" s="100" t="s">
        <v>2733</v>
      </c>
      <c r="B72" s="101" t="str">
        <f>IF($A72="","",INDEX(POA_GC_2025!$N:$N,MATCH($A72,POA_GC_2025!$A:$A,0)))</f>
        <v>PROVISION Y PRESTACION DE SERVICIOS DE SALUD</v>
      </c>
      <c r="C72" s="101" t="str">
        <f>IF($A72="","",INDEX(POA_GC_2025!$E:$E,MATCH($A72,POA_GC_2025!$A:$A,0)))</f>
        <v>90</v>
      </c>
      <c r="D72" s="101" t="str">
        <f>IF($A72="","",INDEX(POA_GC_2025!$B:$B,MATCH($A72,POA_GC_2025!$A:$A,0)))</f>
        <v>HOSPITAL GENERAL DE CHONE</v>
      </c>
      <c r="E72" s="101" t="str">
        <f>IF($A72="","",INDEX(POA_GC_2025!$C:$C,MATCH($A72,POA_GC_2025!$A:$A,0)))</f>
        <v>ADQUISICION DE MATERIALES DE ASEO</v>
      </c>
      <c r="F72" s="101">
        <f>IF($A72="","",INDEX(POA_GC_2025!$H:$H,MATCH($A72,POA_GC_2025!$A:$A,0)))</f>
        <v>530805</v>
      </c>
      <c r="G72" s="101" t="str">
        <f>IF($A72="","",INDEX(POA_GC_2025!$J:$J,MATCH($A72,POA_GC_2025!$A:$A,0)))</f>
        <v>001</v>
      </c>
      <c r="H72" s="102">
        <f>IF($A72="","",INDEX(POA_GC_2025!$BD:$BD,MATCH($A72,POA_GC_2025!$A:$A,0)))</f>
        <v>166.6</v>
      </c>
      <c r="I72" s="102">
        <f>IF($A72="","",INDEX(POA_GC_2025!$DF:$DF,MATCH($A72,POA_GC_2025!$A:$A,0)))</f>
        <v>0</v>
      </c>
      <c r="J72" s="102">
        <f t="shared" si="8"/>
        <v>166.6</v>
      </c>
      <c r="K72" s="135">
        <v>46154</v>
      </c>
      <c r="L72" s="128">
        <v>54</v>
      </c>
      <c r="M72" s="129">
        <v>0</v>
      </c>
      <c r="N72" s="121" t="str">
        <f>IF(A72="","",INDEX(POA_GC_2025!CD:CD,MATCH(A72,POA_GC_2025!A:A,0)))</f>
        <v>SI</v>
      </c>
      <c r="O72" s="129">
        <v>166.6</v>
      </c>
      <c r="P72" s="143">
        <v>0</v>
      </c>
      <c r="Q72" s="163"/>
      <c r="R72" s="163"/>
      <c r="S72" s="264">
        <v>46148</v>
      </c>
      <c r="T72" s="164">
        <f t="shared" ca="1" si="9"/>
        <v>46174</v>
      </c>
      <c r="U72" s="165">
        <f t="shared" ca="1" si="10"/>
        <v>19</v>
      </c>
      <c r="V72" s="120"/>
      <c r="W72" s="101" t="str">
        <f t="shared" si="11"/>
        <v>90</v>
      </c>
      <c r="X72" s="101" t="str">
        <f>IF($A72="","",INDEX(POA_GC_2025!$G:$G,MATCH($A72,POA_GC_2025!$A:$A,0)))</f>
        <v>004</v>
      </c>
      <c r="Y72" s="102">
        <f t="shared" si="12"/>
        <v>166.6</v>
      </c>
      <c r="Z72" s="102">
        <f t="shared" si="13"/>
        <v>166.6</v>
      </c>
      <c r="AA72" s="170" t="s">
        <v>2560</v>
      </c>
      <c r="AB72" s="125" t="s">
        <v>2588</v>
      </c>
      <c r="AC72" s="666">
        <v>166.6</v>
      </c>
      <c r="AD72" s="666">
        <v>166.6</v>
      </c>
      <c r="AE72" s="120" t="s">
        <v>2543</v>
      </c>
      <c r="AF72" s="120" t="s">
        <v>2589</v>
      </c>
      <c r="AG72" s="264">
        <v>45324</v>
      </c>
      <c r="AH72" s="264">
        <v>45351</v>
      </c>
      <c r="AI72" s="120"/>
      <c r="AJ72" s="120">
        <v>30</v>
      </c>
      <c r="AK72" s="264">
        <v>45382</v>
      </c>
      <c r="AL72" s="172"/>
      <c r="AM72" s="120"/>
      <c r="AN72" s="120"/>
      <c r="AO72" s="120" t="s">
        <v>2562</v>
      </c>
      <c r="AP72" s="120"/>
    </row>
    <row r="73" spans="1:251" ht="15" customHeight="1">
      <c r="A73" s="100" t="s">
        <v>2734</v>
      </c>
      <c r="B73" s="101" t="str">
        <f>IF($A73="","",INDEX(POA_GC_2025!$N:$N,MATCH($A73,POA_GC_2025!$A:$A,0)))</f>
        <v>PROVISION Y PRESTACION DE SERVICIOS DE SALUD</v>
      </c>
      <c r="C73" s="101" t="str">
        <f>IF($A73="","",INDEX(POA_GC_2025!$E:$E,MATCH($A73,POA_GC_2025!$A:$A,0)))</f>
        <v>90</v>
      </c>
      <c r="D73" s="101" t="str">
        <f>IF($A73="","",INDEX(POA_GC_2025!$B:$B,MATCH($A73,POA_GC_2025!$A:$A,0)))</f>
        <v>HOSPITAL GENERAL DE CHONE</v>
      </c>
      <c r="E73" s="101" t="str">
        <f>IF($A73="","",INDEX(POA_GC_2025!$C:$C,MATCH($A73,POA_GC_2025!$A:$A,0)))</f>
        <v xml:space="preserve">ADQUISICION DE MEDICAMENTOS </v>
      </c>
      <c r="F73" s="101">
        <f>IF($A73="","",INDEX(POA_GC_2025!$H:$H,MATCH($A73,POA_GC_2025!$A:$A,0)))</f>
        <v>530809</v>
      </c>
      <c r="G73" s="101" t="str">
        <f>IF($A73="","",INDEX(POA_GC_2025!$J:$J,MATCH($A73,POA_GC_2025!$A:$A,0)))</f>
        <v>001</v>
      </c>
      <c r="H73" s="102">
        <f>IF($A73="","",INDEX(POA_GC_2025!$BD:$BD,MATCH($A73,POA_GC_2025!$A:$A,0)))</f>
        <v>3095.74</v>
      </c>
      <c r="I73" s="102">
        <f>IF($A73="","",INDEX(POA_GC_2025!$DF:$DF,MATCH($A73,POA_GC_2025!$A:$A,0)))</f>
        <v>0</v>
      </c>
      <c r="J73" s="102">
        <f t="shared" si="8"/>
        <v>3095.74</v>
      </c>
      <c r="K73" s="135">
        <v>46085</v>
      </c>
      <c r="L73" s="141">
        <v>23</v>
      </c>
      <c r="M73" s="126">
        <v>0</v>
      </c>
      <c r="N73" s="121" t="str">
        <f>IF(A73="","",INDEX(POA_GC_2025!CD:CD,MATCH(A73,POA_GC_2025!A:A,0)))</f>
        <v>SI</v>
      </c>
      <c r="O73" s="126">
        <v>3095.73</v>
      </c>
      <c r="P73" s="143">
        <v>0</v>
      </c>
      <c r="Q73" s="163"/>
      <c r="R73" s="163"/>
      <c r="S73" s="264">
        <v>46085</v>
      </c>
      <c r="T73" s="164">
        <f t="shared" ca="1" si="9"/>
        <v>46174</v>
      </c>
      <c r="U73" s="165">
        <f t="shared" ca="1" si="10"/>
        <v>87</v>
      </c>
      <c r="V73" s="120"/>
      <c r="W73" s="101" t="str">
        <f t="shared" si="11"/>
        <v>90</v>
      </c>
      <c r="X73" s="101" t="str">
        <f>IF($A73="","",INDEX(POA_GC_2025!$G:$G,MATCH($A73,POA_GC_2025!$A:$A,0)))</f>
        <v>004</v>
      </c>
      <c r="Y73" s="102">
        <f t="shared" si="12"/>
        <v>3095.73</v>
      </c>
      <c r="Z73" s="102">
        <f t="shared" si="13"/>
        <v>3095.73</v>
      </c>
      <c r="AA73" s="170" t="s">
        <v>2560</v>
      </c>
      <c r="AB73" s="125" t="s">
        <v>2559</v>
      </c>
      <c r="AC73" s="666">
        <v>3095.74</v>
      </c>
      <c r="AD73" s="666">
        <v>3095.74</v>
      </c>
      <c r="AE73" s="120" t="s">
        <v>2543</v>
      </c>
      <c r="AF73" s="120" t="s">
        <v>2520</v>
      </c>
      <c r="AG73" s="264">
        <v>45632</v>
      </c>
      <c r="AH73" s="264">
        <v>45636</v>
      </c>
      <c r="AI73" s="120"/>
      <c r="AJ73" s="120">
        <v>180</v>
      </c>
      <c r="AK73" s="264">
        <v>45844</v>
      </c>
      <c r="AL73" s="172"/>
      <c r="AM73" s="120"/>
      <c r="AN73" s="120"/>
      <c r="AO73" s="120"/>
      <c r="AP73" s="120"/>
    </row>
    <row r="74" spans="1:251" ht="15" customHeight="1">
      <c r="A74" s="100" t="s">
        <v>2735</v>
      </c>
      <c r="B74" s="101" t="str">
        <f>IF($A74="","",INDEX(POA_GC_2025!$N:$N,MATCH($A74,POA_GC_2025!$A:$A,0)))</f>
        <v>PROVISION Y PRESTACION DE SERVICIOS DE SALUD</v>
      </c>
      <c r="C74" s="101" t="str">
        <f>IF($A74="","",INDEX(POA_GC_2025!$E:$E,MATCH($A74,POA_GC_2025!$A:$A,0)))</f>
        <v>90</v>
      </c>
      <c r="D74" s="101" t="str">
        <f>IF($A74="","",INDEX(POA_GC_2025!$B:$B,MATCH($A74,POA_GC_2025!$A:$A,0)))</f>
        <v>HOSPITAL GENERAL DE CHONE</v>
      </c>
      <c r="E74" s="101" t="str">
        <f>IF($A74="","",INDEX(POA_GC_2025!$C:$C,MATCH($A74,POA_GC_2025!$A:$A,0)))</f>
        <v xml:space="preserve">ADQUISICION DE MEDICAMENTOS </v>
      </c>
      <c r="F74" s="101">
        <f>IF($A74="","",INDEX(POA_GC_2025!$H:$H,MATCH($A74,POA_GC_2025!$A:$A,0)))</f>
        <v>530809</v>
      </c>
      <c r="G74" s="101" t="str">
        <f>IF($A74="","",INDEX(POA_GC_2025!$J:$J,MATCH($A74,POA_GC_2025!$A:$A,0)))</f>
        <v>001</v>
      </c>
      <c r="H74" s="102">
        <f>IF($A74="","",INDEX(POA_GC_2025!$BD:$BD,MATCH($A74,POA_GC_2025!$A:$A,0)))</f>
        <v>336</v>
      </c>
      <c r="I74" s="102">
        <f>IF($A74="","",INDEX(POA_GC_2025!$DF:$DF,MATCH($A74,POA_GC_2025!$A:$A,0)))</f>
        <v>0</v>
      </c>
      <c r="J74" s="102">
        <f t="shared" si="8"/>
        <v>336</v>
      </c>
      <c r="K74" s="135">
        <v>46085</v>
      </c>
      <c r="L74" s="125">
        <v>25</v>
      </c>
      <c r="M74" s="126">
        <v>0</v>
      </c>
      <c r="N74" s="121" t="str">
        <f>IF(A74="","",INDEX(POA_GC_2025!CD:CD,MATCH(A74,POA_GC_2025!A:A,0)))</f>
        <v>SI</v>
      </c>
      <c r="O74" s="126">
        <v>336</v>
      </c>
      <c r="P74" s="123">
        <v>0</v>
      </c>
      <c r="Q74" s="168"/>
      <c r="R74" s="163"/>
      <c r="S74" s="264">
        <v>46085</v>
      </c>
      <c r="T74" s="164">
        <f t="shared" ca="1" si="9"/>
        <v>46174</v>
      </c>
      <c r="U74" s="165">
        <f t="shared" ca="1" si="10"/>
        <v>87</v>
      </c>
      <c r="V74" s="120"/>
      <c r="W74" s="101" t="str">
        <f t="shared" si="11"/>
        <v>90</v>
      </c>
      <c r="X74" s="101" t="str">
        <f>IF($A74="","",INDEX(POA_GC_2025!$G:$G,MATCH($A74,POA_GC_2025!$A:$A,0)))</f>
        <v>004</v>
      </c>
      <c r="Y74" s="102">
        <f t="shared" si="12"/>
        <v>336</v>
      </c>
      <c r="Z74" s="102">
        <f t="shared" si="13"/>
        <v>336</v>
      </c>
      <c r="AA74" s="170" t="s">
        <v>2560</v>
      </c>
      <c r="AB74" s="125" t="s">
        <v>2571</v>
      </c>
      <c r="AC74" s="666">
        <v>336</v>
      </c>
      <c r="AD74" s="666">
        <v>336</v>
      </c>
      <c r="AE74" s="120" t="s">
        <v>2543</v>
      </c>
      <c r="AF74" s="120" t="s">
        <v>2572</v>
      </c>
      <c r="AG74" s="264">
        <v>45051</v>
      </c>
      <c r="AH74" s="264">
        <v>45051</v>
      </c>
      <c r="AI74" s="120"/>
      <c r="AJ74" s="120">
        <v>30</v>
      </c>
      <c r="AK74" s="264">
        <v>45081</v>
      </c>
      <c r="AL74" s="172"/>
      <c r="AM74" s="120"/>
      <c r="AN74" s="120"/>
      <c r="AO74" s="120"/>
      <c r="AP74" s="120"/>
    </row>
    <row r="75" spans="1:251" ht="15" customHeight="1">
      <c r="A75" s="100" t="s">
        <v>2736</v>
      </c>
      <c r="B75" s="101" t="str">
        <f>IF($A75="","",INDEX(POA_GC_2025!$N:$N,MATCH($A75,POA_GC_2025!$A:$A,0)))</f>
        <v>PROVISION Y PRESTACION DE SERVICIOS DE SALUD</v>
      </c>
      <c r="C75" s="101" t="str">
        <f>IF($A75="","",INDEX(POA_GC_2025!$E:$E,MATCH($A75,POA_GC_2025!$A:$A,0)))</f>
        <v>90</v>
      </c>
      <c r="D75" s="101" t="str">
        <f>IF($A75="","",INDEX(POA_GC_2025!$B:$B,MATCH($A75,POA_GC_2025!$A:$A,0)))</f>
        <v>HOSPITAL GENERAL DE CHONE</v>
      </c>
      <c r="E75" s="101" t="str">
        <f>IF($A75="","",INDEX(POA_GC_2025!$C:$C,MATCH($A75,POA_GC_2025!$A:$A,0)))</f>
        <v xml:space="preserve">ADQUISICION DE MEDICAMENTOS </v>
      </c>
      <c r="F75" s="101">
        <f>IF($A75="","",INDEX(POA_GC_2025!$H:$H,MATCH($A75,POA_GC_2025!$A:$A,0)))</f>
        <v>530809</v>
      </c>
      <c r="G75" s="101" t="str">
        <f>IF($A75="","",INDEX(POA_GC_2025!$J:$J,MATCH($A75,POA_GC_2025!$A:$A,0)))</f>
        <v>001</v>
      </c>
      <c r="H75" s="102">
        <f>IF($A75="","",INDEX(POA_GC_2025!$BD:$BD,MATCH($A75,POA_GC_2025!$A:$A,0)))</f>
        <v>10783.63</v>
      </c>
      <c r="I75" s="102">
        <f>IF($A75="","",INDEX(POA_GC_2025!$DF:$DF,MATCH($A75,POA_GC_2025!$A:$A,0)))</f>
        <v>0</v>
      </c>
      <c r="J75" s="102">
        <f t="shared" si="8"/>
        <v>10783.63</v>
      </c>
      <c r="K75" s="135">
        <v>46085</v>
      </c>
      <c r="L75" s="120">
        <v>24</v>
      </c>
      <c r="M75" s="126">
        <v>0</v>
      </c>
      <c r="N75" s="121" t="str">
        <f>IF(A75="","",INDEX(POA_GC_2025!CD:CD,MATCH(A75,POA_GC_2025!A:A,0)))</f>
        <v>SI</v>
      </c>
      <c r="O75" s="126">
        <v>10783.63</v>
      </c>
      <c r="P75" s="126">
        <v>9844.9</v>
      </c>
      <c r="Q75" s="185" t="s">
        <v>24</v>
      </c>
      <c r="R75" s="163"/>
      <c r="S75" s="264">
        <v>46085</v>
      </c>
      <c r="T75" s="164">
        <f t="shared" ca="1" si="9"/>
        <v>46174</v>
      </c>
      <c r="U75" s="165">
        <f t="shared" ca="1" si="10"/>
        <v>87</v>
      </c>
      <c r="V75" s="120"/>
      <c r="W75" s="101" t="str">
        <f t="shared" si="11"/>
        <v>90</v>
      </c>
      <c r="X75" s="101" t="str">
        <f>IF($A75="","",INDEX(POA_GC_2025!$G:$G,MATCH($A75,POA_GC_2025!$A:$A,0)))</f>
        <v>004</v>
      </c>
      <c r="Y75" s="102">
        <f t="shared" si="12"/>
        <v>10783.63</v>
      </c>
      <c r="Z75" s="102">
        <f t="shared" si="13"/>
        <v>938.72999999999956</v>
      </c>
      <c r="AA75" s="170" t="s">
        <v>2560</v>
      </c>
      <c r="AB75" s="125" t="s">
        <v>2569</v>
      </c>
      <c r="AC75" s="666">
        <v>10783.63</v>
      </c>
      <c r="AD75" s="666">
        <v>10783.63</v>
      </c>
      <c r="AE75" s="120" t="s">
        <v>2543</v>
      </c>
      <c r="AF75" s="120" t="s">
        <v>2570</v>
      </c>
      <c r="AG75" s="264">
        <v>45188</v>
      </c>
      <c r="AH75" s="264">
        <v>45188</v>
      </c>
      <c r="AI75" s="120"/>
      <c r="AJ75" s="120">
        <v>30</v>
      </c>
      <c r="AK75" s="264">
        <v>45217</v>
      </c>
      <c r="AL75" s="172"/>
      <c r="AM75" s="120"/>
      <c r="AN75" s="120"/>
      <c r="AO75" s="120"/>
      <c r="AP75" s="120"/>
    </row>
    <row r="76" spans="1:251" ht="15" customHeight="1">
      <c r="A76" s="100" t="s">
        <v>2737</v>
      </c>
      <c r="B76" s="101" t="str">
        <f>IF($A76="","",INDEX(POA_GC_2025!$N:$N,MATCH($A76,POA_GC_2025!$A:$A,0)))</f>
        <v>PROVISION Y PRESTACION DE SERVICIOS DE SALUD</v>
      </c>
      <c r="C76" s="101" t="str">
        <f>IF($A76="","",INDEX(POA_GC_2025!$E:$E,MATCH($A76,POA_GC_2025!$A:$A,0)))</f>
        <v>90</v>
      </c>
      <c r="D76" s="101" t="str">
        <f>IF($A76="","",INDEX(POA_GC_2025!$B:$B,MATCH($A76,POA_GC_2025!$A:$A,0)))</f>
        <v>HOSPITAL GENERAL DE CHONE</v>
      </c>
      <c r="E76" s="101" t="str">
        <f>IF($A76="","",INDEX(POA_GC_2025!$C:$C,MATCH($A76,POA_GC_2025!$A:$A,0)))</f>
        <v xml:space="preserve">ADQUISICION DE MEDICAMENTOS </v>
      </c>
      <c r="F76" s="101">
        <f>IF($A76="","",INDEX(POA_GC_2025!$H:$H,MATCH($A76,POA_GC_2025!$A:$A,0)))</f>
        <v>530809</v>
      </c>
      <c r="G76" s="101" t="str">
        <f>IF($A76="","",INDEX(POA_GC_2025!$J:$J,MATCH($A76,POA_GC_2025!$A:$A,0)))</f>
        <v>001</v>
      </c>
      <c r="H76" s="102">
        <f>IF($A76="","",INDEX(POA_GC_2025!$BD:$BD,MATCH($A76,POA_GC_2025!$A:$A,0)))</f>
        <v>10005.82</v>
      </c>
      <c r="I76" s="102">
        <f>IF($A76="","",INDEX(POA_GC_2025!$DF:$DF,MATCH($A76,POA_GC_2025!$A:$A,0)))</f>
        <v>0</v>
      </c>
      <c r="J76" s="102">
        <f t="shared" si="8"/>
        <v>10005.82</v>
      </c>
      <c r="K76" s="135">
        <v>46085</v>
      </c>
      <c r="L76" s="125">
        <v>29</v>
      </c>
      <c r="M76" s="126">
        <v>0</v>
      </c>
      <c r="N76" s="121" t="str">
        <f>IF(A76="","",INDEX(POA_GC_2025!CD:CD,MATCH(A76,POA_GC_2025!A:A,0)))</f>
        <v>SI</v>
      </c>
      <c r="O76" s="126">
        <v>10005.82</v>
      </c>
      <c r="P76" s="126">
        <v>0</v>
      </c>
      <c r="Q76" s="168"/>
      <c r="R76" s="120"/>
      <c r="S76" s="264">
        <v>46085</v>
      </c>
      <c r="T76" s="164">
        <f t="shared" ca="1" si="9"/>
        <v>46174</v>
      </c>
      <c r="U76" s="165">
        <f t="shared" ca="1" si="10"/>
        <v>87</v>
      </c>
      <c r="V76" s="120"/>
      <c r="W76" s="101" t="str">
        <f t="shared" si="11"/>
        <v>90</v>
      </c>
      <c r="X76" s="101" t="str">
        <f>IF($A76="","",INDEX(POA_GC_2025!$G:$G,MATCH($A76,POA_GC_2025!$A:$A,0)))</f>
        <v>004</v>
      </c>
      <c r="Y76" s="102">
        <f t="shared" si="12"/>
        <v>10005.82</v>
      </c>
      <c r="Z76" s="102">
        <f t="shared" si="13"/>
        <v>10005.82</v>
      </c>
      <c r="AA76" s="170" t="s">
        <v>2560</v>
      </c>
      <c r="AB76" s="125" t="s">
        <v>2577</v>
      </c>
      <c r="AC76" s="666">
        <v>10005.82</v>
      </c>
      <c r="AD76" s="666">
        <v>10005.82</v>
      </c>
      <c r="AE76" s="120" t="s">
        <v>2543</v>
      </c>
      <c r="AF76" s="120" t="s">
        <v>2523</v>
      </c>
      <c r="AG76" s="264">
        <v>45840</v>
      </c>
      <c r="AH76" s="264">
        <v>45840</v>
      </c>
      <c r="AI76" s="120"/>
      <c r="AJ76" s="120">
        <v>30</v>
      </c>
      <c r="AK76" s="264">
        <v>45872</v>
      </c>
      <c r="AL76" s="172"/>
      <c r="AM76" s="120"/>
      <c r="AN76" s="120"/>
      <c r="AO76" s="120"/>
      <c r="AP76" s="120"/>
    </row>
    <row r="77" spans="1:251" ht="15" customHeight="1">
      <c r="A77" s="100" t="s">
        <v>2738</v>
      </c>
      <c r="B77" s="101" t="str">
        <f>IF($A77="","",INDEX(POA_GC_2025!$N:$N,MATCH($A77,POA_GC_2025!$A:$A,0)))</f>
        <v>PROVISION Y PRESTACION DE SERVICIOS DE SALUD</v>
      </c>
      <c r="C77" s="101" t="str">
        <f>IF($A77="","",INDEX(POA_GC_2025!$E:$E,MATCH($A77,POA_GC_2025!$A:$A,0)))</f>
        <v>90</v>
      </c>
      <c r="D77" s="101" t="str">
        <f>IF($A77="","",INDEX(POA_GC_2025!$B:$B,MATCH($A77,POA_GC_2025!$A:$A,0)))</f>
        <v>HOSPITAL GENERAL DE CHONE</v>
      </c>
      <c r="E77" s="101" t="str">
        <f>IF($A77="","",INDEX(POA_GC_2025!$C:$C,MATCH($A77,POA_GC_2025!$A:$A,0)))</f>
        <v xml:space="preserve">ADQUISICION DE MEDICAMENTOS </v>
      </c>
      <c r="F77" s="101">
        <f>IF($A77="","",INDEX(POA_GC_2025!$H:$H,MATCH($A77,POA_GC_2025!$A:$A,0)))</f>
        <v>530809</v>
      </c>
      <c r="G77" s="101" t="str">
        <f>IF($A77="","",INDEX(POA_GC_2025!$J:$J,MATCH($A77,POA_GC_2025!$A:$A,0)))</f>
        <v>001</v>
      </c>
      <c r="H77" s="102">
        <f>IF($A77="","",INDEX(POA_GC_2025!$BD:$BD,MATCH($A77,POA_GC_2025!$A:$A,0)))</f>
        <v>3080</v>
      </c>
      <c r="I77" s="102">
        <f>IF($A77="","",INDEX(POA_GC_2025!$DF:$DF,MATCH($A77,POA_GC_2025!$A:$A,0)))</f>
        <v>0</v>
      </c>
      <c r="J77" s="102">
        <f t="shared" si="8"/>
        <v>3080</v>
      </c>
      <c r="K77" s="135">
        <v>46085</v>
      </c>
      <c r="L77" s="125">
        <v>28</v>
      </c>
      <c r="M77" s="126">
        <v>0</v>
      </c>
      <c r="N77" s="121" t="str">
        <f>IF(A77="","",INDEX(POA_GC_2025!CD:CD,MATCH(A77,POA_GC_2025!A:A,0)))</f>
        <v>SI</v>
      </c>
      <c r="O77" s="126">
        <v>3080</v>
      </c>
      <c r="P77" s="126">
        <v>3080</v>
      </c>
      <c r="Q77" s="185" t="s">
        <v>24</v>
      </c>
      <c r="R77" s="163"/>
      <c r="S77" s="264">
        <v>46085</v>
      </c>
      <c r="T77" s="164">
        <f t="shared" ca="1" si="9"/>
        <v>46174</v>
      </c>
      <c r="U77" s="165">
        <f t="shared" ca="1" si="10"/>
        <v>87</v>
      </c>
      <c r="V77" s="120"/>
      <c r="W77" s="101" t="str">
        <f t="shared" si="11"/>
        <v>90</v>
      </c>
      <c r="X77" s="101" t="str">
        <f>IF($A77="","",INDEX(POA_GC_2025!$G:$G,MATCH($A77,POA_GC_2025!$A:$A,0)))</f>
        <v>004</v>
      </c>
      <c r="Y77" s="102">
        <f t="shared" si="12"/>
        <v>3080</v>
      </c>
      <c r="Z77" s="102">
        <f t="shared" si="13"/>
        <v>0</v>
      </c>
      <c r="AA77" s="170" t="s">
        <v>2560</v>
      </c>
      <c r="AB77" s="125" t="s">
        <v>2585</v>
      </c>
      <c r="AC77" s="666">
        <v>3080</v>
      </c>
      <c r="AD77" s="666">
        <v>3080</v>
      </c>
      <c r="AE77" s="120" t="s">
        <v>2576</v>
      </c>
      <c r="AF77" s="120" t="s">
        <v>2524</v>
      </c>
      <c r="AG77" s="264">
        <v>46006</v>
      </c>
      <c r="AH77" s="264">
        <v>46009</v>
      </c>
      <c r="AI77" s="120"/>
      <c r="AJ77" s="120">
        <v>30</v>
      </c>
      <c r="AK77" s="264">
        <v>46022</v>
      </c>
      <c r="AL77" s="667">
        <v>46112</v>
      </c>
      <c r="AM77" s="264">
        <v>46112</v>
      </c>
      <c r="AN77" s="120"/>
      <c r="AO77" s="120"/>
      <c r="AP77" s="120"/>
    </row>
    <row r="78" spans="1:251" ht="15" customHeight="1">
      <c r="A78" s="100" t="s">
        <v>2739</v>
      </c>
      <c r="B78" s="101" t="str">
        <f>IF($A78="","",INDEX(POA_GC_2025!$N:$N,MATCH($A78,POA_GC_2025!$A:$A,0)))</f>
        <v>PROVISION Y PRESTACION DE SERVICIOS DE SALUD</v>
      </c>
      <c r="C78" s="101" t="str">
        <f>IF($A78="","",INDEX(POA_GC_2025!$E:$E,MATCH($A78,POA_GC_2025!$A:$A,0)))</f>
        <v>90</v>
      </c>
      <c r="D78" s="101" t="str">
        <f>IF($A78="","",INDEX(POA_GC_2025!$B:$B,MATCH($A78,POA_GC_2025!$A:$A,0)))</f>
        <v>HOSPITAL GENERAL DE CHONE</v>
      </c>
      <c r="E78" s="101" t="str">
        <f>IF($A78="","",INDEX(POA_GC_2025!$C:$C,MATCH($A78,POA_GC_2025!$A:$A,0)))</f>
        <v xml:space="preserve">ADQUISICION DE MEDICAMENTOS </v>
      </c>
      <c r="F78" s="101">
        <f>IF($A78="","",INDEX(POA_GC_2025!$H:$H,MATCH($A78,POA_GC_2025!$A:$A,0)))</f>
        <v>530809</v>
      </c>
      <c r="G78" s="101" t="str">
        <f>IF($A78="","",INDEX(POA_GC_2025!$J:$J,MATCH($A78,POA_GC_2025!$A:$A,0)))</f>
        <v>001</v>
      </c>
      <c r="H78" s="102">
        <f>IF($A78="","",INDEX(POA_GC_2025!$BD:$BD,MATCH($A78,POA_GC_2025!$A:$A,0)))</f>
        <v>2244.9299999999998</v>
      </c>
      <c r="I78" s="102">
        <f>IF($A78="","",INDEX(POA_GC_2025!$DF:$DF,MATCH($A78,POA_GC_2025!$A:$A,0)))</f>
        <v>0</v>
      </c>
      <c r="J78" s="102">
        <f t="shared" si="8"/>
        <v>2244.9299999999998</v>
      </c>
      <c r="K78" s="135">
        <v>46094</v>
      </c>
      <c r="L78" s="125">
        <v>32</v>
      </c>
      <c r="M78" s="126">
        <v>0</v>
      </c>
      <c r="N78" s="121" t="str">
        <f>IF(A78="","",INDEX(POA_GC_2025!CD:CD,MATCH(A78,POA_GC_2025!A:A,0)))</f>
        <v>SI</v>
      </c>
      <c r="O78" s="126">
        <v>2244.9299999999998</v>
      </c>
      <c r="P78" s="126">
        <v>144.65</v>
      </c>
      <c r="Q78" s="185" t="s">
        <v>24</v>
      </c>
      <c r="R78" s="120"/>
      <c r="S78" s="264">
        <v>46085</v>
      </c>
      <c r="T78" s="164">
        <f t="shared" ca="1" si="9"/>
        <v>46174</v>
      </c>
      <c r="U78" s="165">
        <f t="shared" ca="1" si="10"/>
        <v>78</v>
      </c>
      <c r="V78" s="120"/>
      <c r="W78" s="101" t="str">
        <f t="shared" si="11"/>
        <v>90</v>
      </c>
      <c r="X78" s="101" t="str">
        <f>IF($A78="","",INDEX(POA_GC_2025!$G:$G,MATCH($A78,POA_GC_2025!$A:$A,0)))</f>
        <v>004</v>
      </c>
      <c r="Y78" s="102">
        <f t="shared" si="12"/>
        <v>2244.9299999999998</v>
      </c>
      <c r="Z78" s="102">
        <f t="shared" si="13"/>
        <v>2100.2799999999997</v>
      </c>
      <c r="AA78" s="170" t="s">
        <v>2560</v>
      </c>
      <c r="AB78" s="125" t="s">
        <v>2574</v>
      </c>
      <c r="AC78" s="666">
        <v>2244.9299999999998</v>
      </c>
      <c r="AD78" s="666">
        <v>2244.9299999999998</v>
      </c>
      <c r="AE78" s="120" t="s">
        <v>2545</v>
      </c>
      <c r="AF78" s="120" t="s">
        <v>2525</v>
      </c>
      <c r="AG78" s="264">
        <v>45755</v>
      </c>
      <c r="AH78" s="264">
        <v>45784</v>
      </c>
      <c r="AI78" s="264">
        <v>45797</v>
      </c>
      <c r="AJ78" s="120">
        <v>181</v>
      </c>
      <c r="AK78" s="264">
        <v>45978</v>
      </c>
      <c r="AL78" s="172"/>
      <c r="AM78" s="120"/>
      <c r="AN78" s="120"/>
      <c r="AO78" s="120"/>
      <c r="AP78" s="120"/>
    </row>
    <row r="79" spans="1:251" ht="15" customHeight="1">
      <c r="A79" s="100" t="s">
        <v>2740</v>
      </c>
      <c r="B79" s="101" t="str">
        <f>IF($A79="","",INDEX(POA_GC_2025!$N:$N,MATCH($A79,POA_GC_2025!$A:$A,0)))</f>
        <v>PROVISION Y PRESTACION DE SERVICIOS DE SALUD</v>
      </c>
      <c r="C79" s="101" t="str">
        <f>IF($A79="","",INDEX(POA_GC_2025!$E:$E,MATCH($A79,POA_GC_2025!$A:$A,0)))</f>
        <v>90</v>
      </c>
      <c r="D79" s="101" t="str">
        <f>IF($A79="","",INDEX(POA_GC_2025!$B:$B,MATCH($A79,POA_GC_2025!$A:$A,0)))</f>
        <v>HOSPITAL GENERAL DE CHONE</v>
      </c>
      <c r="E79" s="101" t="str">
        <f>IF($A79="","",INDEX(POA_GC_2025!$C:$C,MATCH($A79,POA_GC_2025!$A:$A,0)))</f>
        <v xml:space="preserve">ADQUISICION DE MEDICAMENTOS </v>
      </c>
      <c r="F79" s="101">
        <f>IF($A79="","",INDEX(POA_GC_2025!$H:$H,MATCH($A79,POA_GC_2025!$A:$A,0)))</f>
        <v>530809</v>
      </c>
      <c r="G79" s="101" t="str">
        <f>IF($A79="","",INDEX(POA_GC_2025!$J:$J,MATCH($A79,POA_GC_2025!$A:$A,0)))</f>
        <v>001</v>
      </c>
      <c r="H79" s="102">
        <f>IF($A79="","",INDEX(POA_GC_2025!$BD:$BD,MATCH($A79,POA_GC_2025!$A:$A,0)))</f>
        <v>1890</v>
      </c>
      <c r="I79" s="102">
        <f>IF($A79="","",INDEX(POA_GC_2025!$DF:$DF,MATCH($A79,POA_GC_2025!$A:$A,0)))</f>
        <v>0</v>
      </c>
      <c r="J79" s="102">
        <f t="shared" si="8"/>
        <v>1890</v>
      </c>
      <c r="K79" s="135">
        <v>46085</v>
      </c>
      <c r="L79" s="128">
        <v>27</v>
      </c>
      <c r="M79" s="126">
        <v>0</v>
      </c>
      <c r="N79" s="121" t="str">
        <f>IF(A79="","",INDEX(POA_GC_2025!CD:CD,MATCH(A79,POA_GC_2025!A:A,0)))</f>
        <v>SI</v>
      </c>
      <c r="O79" s="134">
        <v>1890</v>
      </c>
      <c r="P79" s="134">
        <v>1890</v>
      </c>
      <c r="Q79" s="162" t="s">
        <v>24</v>
      </c>
      <c r="R79" s="163"/>
      <c r="S79" s="264">
        <v>46085</v>
      </c>
      <c r="T79" s="164">
        <f t="shared" ca="1" si="9"/>
        <v>46174</v>
      </c>
      <c r="U79" s="165">
        <f t="shared" ca="1" si="10"/>
        <v>87</v>
      </c>
      <c r="V79" s="120"/>
      <c r="W79" s="101" t="str">
        <f t="shared" si="11"/>
        <v>90</v>
      </c>
      <c r="X79" s="101" t="str">
        <f>IF($A79="","",INDEX(POA_GC_2025!$G:$G,MATCH($A79,POA_GC_2025!$A:$A,0)))</f>
        <v>004</v>
      </c>
      <c r="Y79" s="102">
        <f t="shared" si="12"/>
        <v>1890</v>
      </c>
      <c r="Z79" s="102">
        <f t="shared" si="13"/>
        <v>0</v>
      </c>
      <c r="AA79" s="170" t="s">
        <v>2560</v>
      </c>
      <c r="AB79" s="125" t="s">
        <v>2575</v>
      </c>
      <c r="AC79" s="666">
        <v>1890</v>
      </c>
      <c r="AD79" s="666">
        <v>1890</v>
      </c>
      <c r="AE79" s="120" t="s">
        <v>2576</v>
      </c>
      <c r="AF79" s="120" t="s">
        <v>2526</v>
      </c>
      <c r="AG79" s="264">
        <v>45754</v>
      </c>
      <c r="AH79" s="264">
        <v>45754</v>
      </c>
      <c r="AI79" s="120"/>
      <c r="AJ79" s="120">
        <v>8</v>
      </c>
      <c r="AK79" s="264">
        <v>45762</v>
      </c>
      <c r="AL79" s="667">
        <v>46112</v>
      </c>
      <c r="AM79" s="264">
        <v>46112</v>
      </c>
      <c r="AN79" s="120"/>
      <c r="AO79" s="120"/>
      <c r="AP79" s="120"/>
    </row>
    <row r="80" spans="1:251" ht="12" customHeight="1">
      <c r="A80" s="100" t="s">
        <v>2741</v>
      </c>
      <c r="B80" s="101" t="str">
        <f>IF($A80="","",INDEX(POA_GC_2025!$N:$N,MATCH($A80,POA_GC_2025!$A:$A,0)))</f>
        <v>PROVISION Y PRESTACION DE SERVICIOS DE SALUD</v>
      </c>
      <c r="C80" s="101" t="str">
        <f>IF($A80="","",INDEX(POA_GC_2025!$E:$E,MATCH($A80,POA_GC_2025!$A:$A,0)))</f>
        <v>90</v>
      </c>
      <c r="D80" s="101" t="str">
        <f>IF($A80="","",INDEX(POA_GC_2025!$B:$B,MATCH($A80,POA_GC_2025!$A:$A,0)))</f>
        <v>HOSPITAL GENERAL DE CHONE</v>
      </c>
      <c r="E80" s="101" t="str">
        <f>IF($A80="","",INDEX(POA_GC_2025!$C:$C,MATCH($A80,POA_GC_2025!$A:$A,0)))</f>
        <v xml:space="preserve">ADQUISICION DE MEDICAMENTOS </v>
      </c>
      <c r="F80" s="101">
        <f>IF($A80="","",INDEX(POA_GC_2025!$H:$H,MATCH($A80,POA_GC_2025!$A:$A,0)))</f>
        <v>530809</v>
      </c>
      <c r="G80" s="101" t="str">
        <f>IF($A80="","",INDEX(POA_GC_2025!$J:$J,MATCH($A80,POA_GC_2025!$A:$A,0)))</f>
        <v>001</v>
      </c>
      <c r="H80" s="102">
        <f>IF($A80="","",INDEX(POA_GC_2025!$BD:$BD,MATCH($A80,POA_GC_2025!$A:$A,0)))</f>
        <v>6764</v>
      </c>
      <c r="I80" s="102">
        <f>IF($A80="","",INDEX(POA_GC_2025!$DF:$DF,MATCH($A80,POA_GC_2025!$A:$A,0)))</f>
        <v>0</v>
      </c>
      <c r="J80" s="102">
        <f t="shared" si="8"/>
        <v>6764</v>
      </c>
      <c r="K80" s="135">
        <v>46107</v>
      </c>
      <c r="L80" s="166">
        <v>34</v>
      </c>
      <c r="M80" s="126">
        <v>0</v>
      </c>
      <c r="N80" s="121" t="str">
        <f>IF(A80="","",INDEX(POA_GC_2025!CD:CD,MATCH(A80,POA_GC_2025!A:A,0)))</f>
        <v>SI</v>
      </c>
      <c r="O80" s="126">
        <v>6764</v>
      </c>
      <c r="P80" s="129">
        <v>0</v>
      </c>
      <c r="Q80" s="163"/>
      <c r="R80" s="163"/>
      <c r="S80" s="264">
        <v>46107</v>
      </c>
      <c r="T80" s="164">
        <f t="shared" ca="1" si="9"/>
        <v>46174</v>
      </c>
      <c r="U80" s="165">
        <f t="shared" ca="1" si="10"/>
        <v>65</v>
      </c>
      <c r="V80" s="120"/>
      <c r="W80" s="101" t="str">
        <f t="shared" si="11"/>
        <v>90</v>
      </c>
      <c r="X80" s="101" t="str">
        <f>IF($A80="","",INDEX(POA_GC_2025!$G:$G,MATCH($A80,POA_GC_2025!$A:$A,0)))</f>
        <v>004</v>
      </c>
      <c r="Y80" s="102">
        <f t="shared" si="12"/>
        <v>6764</v>
      </c>
      <c r="Z80" s="102">
        <f t="shared" si="13"/>
        <v>6764</v>
      </c>
      <c r="AA80" s="170" t="s">
        <v>2561</v>
      </c>
      <c r="AB80" s="125" t="s">
        <v>2654</v>
      </c>
      <c r="AC80" s="666">
        <v>6764</v>
      </c>
      <c r="AD80" s="666">
        <v>6764</v>
      </c>
      <c r="AE80" s="120" t="s">
        <v>2576</v>
      </c>
      <c r="AF80" s="120" t="s">
        <v>2774</v>
      </c>
      <c r="AG80" s="264">
        <v>46107</v>
      </c>
      <c r="AH80" s="264">
        <v>46107</v>
      </c>
      <c r="AI80" s="120"/>
      <c r="AJ80" s="120">
        <v>122</v>
      </c>
      <c r="AK80" s="264">
        <v>46234</v>
      </c>
      <c r="AL80" s="667">
        <v>46142</v>
      </c>
      <c r="AM80" s="264">
        <v>46234</v>
      </c>
      <c r="AN80" s="120"/>
      <c r="AO80" s="120"/>
      <c r="AP80" s="120"/>
    </row>
    <row r="81" spans="1:251" ht="12" customHeight="1">
      <c r="A81" s="100" t="s">
        <v>2742</v>
      </c>
      <c r="B81" s="101" t="str">
        <f>IF($A81="","",INDEX(POA_GC_2025!$N:$N,MATCH($A81,POA_GC_2025!$A:$A,0)))</f>
        <v>PROVISION Y PRESTACION DE SERVICIOS DE SALUD</v>
      </c>
      <c r="C81" s="101" t="str">
        <f>IF($A81="","",INDEX(POA_GC_2025!$E:$E,MATCH($A81,POA_GC_2025!$A:$A,0)))</f>
        <v>90</v>
      </c>
      <c r="D81" s="101" t="str">
        <f>IF($A81="","",INDEX(POA_GC_2025!$B:$B,MATCH($A81,POA_GC_2025!$A:$A,0)))</f>
        <v>HOSPITAL GENERAL DE CHONE</v>
      </c>
      <c r="E81" s="101" t="str">
        <f>IF($A81="","",INDEX(POA_GC_2025!$C:$C,MATCH($A81,POA_GC_2025!$A:$A,0)))</f>
        <v xml:space="preserve">ADQUISICION DE MEDICAMENTOS </v>
      </c>
      <c r="F81" s="101">
        <f>IF($A81="","",INDEX(POA_GC_2025!$H:$H,MATCH($A81,POA_GC_2025!$A:$A,0)))</f>
        <v>530809</v>
      </c>
      <c r="G81" s="101" t="str">
        <f>IF($A81="","",INDEX(POA_GC_2025!$J:$J,MATCH($A81,POA_GC_2025!$A:$A,0)))</f>
        <v>001</v>
      </c>
      <c r="H81" s="102">
        <f>IF($A81="","",INDEX(POA_GC_2025!$BD:$BD,MATCH($A81,POA_GC_2025!$A:$A,0)))</f>
        <v>2420.7199999999998</v>
      </c>
      <c r="I81" s="102">
        <f>IF($A81="","",INDEX(POA_GC_2025!$DF:$DF,MATCH($A81,POA_GC_2025!$A:$A,0)))</f>
        <v>0</v>
      </c>
      <c r="J81" s="102">
        <f t="shared" si="8"/>
        <v>2420.7199999999998</v>
      </c>
      <c r="K81" s="135">
        <v>46085</v>
      </c>
      <c r="L81" s="128">
        <v>26</v>
      </c>
      <c r="M81" s="126">
        <v>0</v>
      </c>
      <c r="N81" s="121" t="str">
        <f>IF(A81="","",INDEX(POA_GC_2025!CD:CD,MATCH(A81,POA_GC_2025!A:A,0)))</f>
        <v>SI</v>
      </c>
      <c r="O81" s="126">
        <v>2420.7199999999998</v>
      </c>
      <c r="P81" s="126">
        <v>558</v>
      </c>
      <c r="Q81" s="168" t="s">
        <v>26</v>
      </c>
      <c r="R81" s="163"/>
      <c r="S81" s="264">
        <v>46085</v>
      </c>
      <c r="T81" s="164">
        <f t="shared" ca="1" si="9"/>
        <v>46174</v>
      </c>
      <c r="U81" s="165">
        <f t="shared" ca="1" si="10"/>
        <v>87</v>
      </c>
      <c r="V81" s="120"/>
      <c r="W81" s="101" t="str">
        <f t="shared" si="11"/>
        <v>90</v>
      </c>
      <c r="X81" s="101" t="str">
        <f>IF($A81="","",INDEX(POA_GC_2025!$G:$G,MATCH($A81,POA_GC_2025!$A:$A,0)))</f>
        <v>004</v>
      </c>
      <c r="Y81" s="102">
        <f t="shared" si="12"/>
        <v>2420.7199999999998</v>
      </c>
      <c r="Z81" s="102">
        <f t="shared" si="13"/>
        <v>1862.7199999999998</v>
      </c>
      <c r="AA81" s="170" t="s">
        <v>2560</v>
      </c>
      <c r="AB81" s="125" t="s">
        <v>2573</v>
      </c>
      <c r="AC81" s="666">
        <v>2420.7199999999998</v>
      </c>
      <c r="AD81" s="666">
        <v>2420.7199999999998</v>
      </c>
      <c r="AE81" s="120" t="s">
        <v>2543</v>
      </c>
      <c r="AF81" s="264" t="s">
        <v>2533</v>
      </c>
      <c r="AG81" s="264">
        <v>45075</v>
      </c>
      <c r="AH81" s="264">
        <v>45075</v>
      </c>
      <c r="AI81" s="120"/>
      <c r="AJ81" s="120">
        <v>30</v>
      </c>
      <c r="AK81" s="264">
        <v>45107</v>
      </c>
      <c r="AL81" s="172"/>
      <c r="AM81" s="120"/>
      <c r="AN81" s="120"/>
      <c r="AO81" s="120"/>
      <c r="AP81" s="120"/>
    </row>
    <row r="82" spans="1:251" ht="12" customHeight="1">
      <c r="A82" s="100" t="s">
        <v>2743</v>
      </c>
      <c r="B82" s="101" t="str">
        <f>IF($A82="","",INDEX(POA_GC_2025!$N:$N,MATCH($A82,POA_GC_2025!$A:$A,0)))</f>
        <v>PROVISION Y PRESTACION DE SERVICIOS DE SALUD</v>
      </c>
      <c r="C82" s="101" t="str">
        <f>IF($A82="","",INDEX(POA_GC_2025!$E:$E,MATCH($A82,POA_GC_2025!$A:$A,0)))</f>
        <v>90</v>
      </c>
      <c r="D82" s="101" t="str">
        <f>IF($A82="","",INDEX(POA_GC_2025!$B:$B,MATCH($A82,POA_GC_2025!$A:$A,0)))</f>
        <v>HOSPITAL GENERAL DE CHONE</v>
      </c>
      <c r="E82" s="101" t="str">
        <f>IF($A82="","",INDEX(POA_GC_2025!$C:$C,MATCH($A82,POA_GC_2025!$A:$A,0)))</f>
        <v>ADQUISICION DE DISPOSITIVOS PARA LABORATORIO CLINICO Y PATOLOGIA</v>
      </c>
      <c r="F82" s="101">
        <f>IF($A82="","",INDEX(POA_GC_2025!$H:$H,MATCH($A82,POA_GC_2025!$A:$A,0)))</f>
        <v>530810</v>
      </c>
      <c r="G82" s="101" t="str">
        <f>IF($A82="","",INDEX(POA_GC_2025!$J:$J,MATCH($A82,POA_GC_2025!$A:$A,0)))</f>
        <v>001</v>
      </c>
      <c r="H82" s="102">
        <f>IF($A82="","",INDEX(POA_GC_2025!$BD:$BD,MATCH($A82,POA_GC_2025!$A:$A,0)))</f>
        <v>29611.390000000003</v>
      </c>
      <c r="I82" s="102">
        <f>IF($A82="","",INDEX(POA_GC_2025!$DF:$DF,MATCH($A82,POA_GC_2025!$A:$A,0)))</f>
        <v>0</v>
      </c>
      <c r="J82" s="102">
        <f t="shared" si="8"/>
        <v>29611.390000000003</v>
      </c>
      <c r="K82" s="135">
        <v>46079</v>
      </c>
      <c r="L82" s="131">
        <v>21</v>
      </c>
      <c r="M82" s="129">
        <v>0</v>
      </c>
      <c r="N82" s="121" t="str">
        <f>IF(A82="","",INDEX(POA_GC_2025!CD:CD,MATCH(A82,POA_GC_2025!A:A,0)))</f>
        <v>SI</v>
      </c>
      <c r="O82" s="129">
        <v>29611.39</v>
      </c>
      <c r="P82" s="136">
        <v>14042.94</v>
      </c>
      <c r="Q82" s="162" t="s">
        <v>24</v>
      </c>
      <c r="R82" s="163"/>
      <c r="S82" s="264"/>
      <c r="T82" s="164">
        <f t="shared" ca="1" si="9"/>
        <v>46174</v>
      </c>
      <c r="U82" s="165">
        <f t="shared" ca="1" si="10"/>
        <v>95</v>
      </c>
      <c r="V82" s="120"/>
      <c r="W82" s="101" t="str">
        <f t="shared" si="11"/>
        <v>90</v>
      </c>
      <c r="X82" s="101" t="str">
        <f>IF($A82="","",INDEX(POA_GC_2025!$G:$G,MATCH($A82,POA_GC_2025!$A:$A,0)))</f>
        <v>004</v>
      </c>
      <c r="Y82" s="102">
        <f t="shared" si="12"/>
        <v>29611.39</v>
      </c>
      <c r="Z82" s="102">
        <f t="shared" si="13"/>
        <v>15568.449999999999</v>
      </c>
      <c r="AA82" s="170" t="s">
        <v>2561</v>
      </c>
      <c r="AB82" s="125" t="s">
        <v>2551</v>
      </c>
      <c r="AC82" s="666">
        <v>31334.799999999999</v>
      </c>
      <c r="AD82" s="666">
        <v>29611.39</v>
      </c>
      <c r="AE82" s="120" t="s">
        <v>2545</v>
      </c>
      <c r="AF82" s="120" t="s">
        <v>2552</v>
      </c>
      <c r="AG82" s="264">
        <v>45992</v>
      </c>
      <c r="AH82" s="264">
        <v>46030</v>
      </c>
      <c r="AI82" s="264">
        <v>46050</v>
      </c>
      <c r="AJ82" s="120">
        <v>182</v>
      </c>
      <c r="AK82" s="264">
        <v>46234</v>
      </c>
      <c r="AL82" s="667">
        <v>46096</v>
      </c>
      <c r="AM82" s="264">
        <v>46234</v>
      </c>
      <c r="AN82" s="120"/>
      <c r="AO82" s="120"/>
      <c r="AP82" s="120"/>
    </row>
    <row r="83" spans="1:251" ht="12" customHeight="1">
      <c r="A83" s="100" t="s">
        <v>2744</v>
      </c>
      <c r="B83" s="101" t="str">
        <f>IF($A83="","",INDEX(POA_GC_2025!$N:$N,MATCH($A83,POA_GC_2025!$A:$A,0)))</f>
        <v>PROVISION Y PRESTACION DE SERVICIOS DE SALUD</v>
      </c>
      <c r="C83" s="101" t="str">
        <f>IF($A83="","",INDEX(POA_GC_2025!$E:$E,MATCH($A83,POA_GC_2025!$A:$A,0)))</f>
        <v>90</v>
      </c>
      <c r="D83" s="101" t="str">
        <f>IF($A83="","",INDEX(POA_GC_2025!$B:$B,MATCH($A83,POA_GC_2025!$A:$A,0)))</f>
        <v>HOSPITAL GENERAL DE CHONE</v>
      </c>
      <c r="E83" s="101" t="str">
        <f>IF($A83="","",INDEX(POA_GC_2025!$C:$C,MATCH($A83,POA_GC_2025!$A:$A,0)))</f>
        <v>ADQUISICION DE DISPOSITIVOS PARA LABORATORIO CLINICO Y PATOLOGIA</v>
      </c>
      <c r="F83" s="101">
        <f>IF($A83="","",INDEX(POA_GC_2025!$H:$H,MATCH($A83,POA_GC_2025!$A:$A,0)))</f>
        <v>530810</v>
      </c>
      <c r="G83" s="101" t="str">
        <f>IF($A83="","",INDEX(POA_GC_2025!$J:$J,MATCH($A83,POA_GC_2025!$A:$A,0)))</f>
        <v>001</v>
      </c>
      <c r="H83" s="102">
        <f>IF($A83="","",INDEX(POA_GC_2025!$BD:$BD,MATCH($A83,POA_GC_2025!$A:$A,0)))</f>
        <v>199716.74000000002</v>
      </c>
      <c r="I83" s="102">
        <f>IF($A83="","",INDEX(POA_GC_2025!$DF:$DF,MATCH($A83,POA_GC_2025!$A:$A,0)))</f>
        <v>0</v>
      </c>
      <c r="J83" s="102">
        <f t="shared" si="8"/>
        <v>199716.74000000002</v>
      </c>
      <c r="K83" s="135">
        <v>46079</v>
      </c>
      <c r="L83" s="133">
        <v>20</v>
      </c>
      <c r="M83" s="129">
        <v>0</v>
      </c>
      <c r="N83" s="121" t="str">
        <f>IF(A83="","",INDEX(POA_GC_2025!CD:CD,MATCH(A83,POA_GC_2025!A:A,0)))</f>
        <v>SI</v>
      </c>
      <c r="O83" s="129">
        <v>199716.74</v>
      </c>
      <c r="P83" s="134">
        <v>137418.01</v>
      </c>
      <c r="Q83" s="168" t="s">
        <v>23</v>
      </c>
      <c r="R83" s="163"/>
      <c r="S83" s="264"/>
      <c r="T83" s="164">
        <f t="shared" ca="1" si="9"/>
        <v>46174</v>
      </c>
      <c r="U83" s="165">
        <f t="shared" ca="1" si="10"/>
        <v>95</v>
      </c>
      <c r="V83" s="120"/>
      <c r="W83" s="101" t="str">
        <f t="shared" si="11"/>
        <v>90</v>
      </c>
      <c r="X83" s="101" t="str">
        <f>IF($A83="","",INDEX(POA_GC_2025!$G:$G,MATCH($A83,POA_GC_2025!$A:$A,0)))</f>
        <v>004</v>
      </c>
      <c r="Y83" s="102">
        <f t="shared" si="12"/>
        <v>199716.74</v>
      </c>
      <c r="Z83" s="102">
        <f t="shared" si="13"/>
        <v>62298.729999999981</v>
      </c>
      <c r="AA83" s="170" t="s">
        <v>2561</v>
      </c>
      <c r="AB83" s="125" t="s">
        <v>2553</v>
      </c>
      <c r="AC83" s="666">
        <v>211341.65</v>
      </c>
      <c r="AD83" s="666">
        <v>199716.74</v>
      </c>
      <c r="AE83" s="120" t="s">
        <v>2545</v>
      </c>
      <c r="AF83" s="120" t="s">
        <v>2554</v>
      </c>
      <c r="AG83" s="264">
        <v>45988</v>
      </c>
      <c r="AH83" s="264">
        <v>46017</v>
      </c>
      <c r="AI83" s="264">
        <v>46034</v>
      </c>
      <c r="AJ83" s="120">
        <v>182</v>
      </c>
      <c r="AK83" s="264">
        <v>46234</v>
      </c>
      <c r="AL83" s="667">
        <v>46096</v>
      </c>
      <c r="AM83" s="264">
        <v>46234</v>
      </c>
      <c r="AN83" s="120"/>
      <c r="AO83" s="120"/>
      <c r="AP83" s="120"/>
    </row>
    <row r="84" spans="1:251" ht="12" customHeight="1">
      <c r="A84" s="100" t="s">
        <v>2745</v>
      </c>
      <c r="B84" s="101" t="str">
        <f>IF($A84="","",INDEX(POA_GC_2025!$N:$N,MATCH($A84,POA_GC_2025!$A:$A,0)))</f>
        <v>PROVISION Y PRESTACION DE SERVICIOS DE SALUD</v>
      </c>
      <c r="C84" s="101" t="str">
        <f>IF($A84="","",INDEX(POA_GC_2025!$E:$E,MATCH($A84,POA_GC_2025!$A:$A,0)))</f>
        <v>90</v>
      </c>
      <c r="D84" s="101" t="str">
        <f>IF($A84="","",INDEX(POA_GC_2025!$B:$B,MATCH($A84,POA_GC_2025!$A:$A,0)))</f>
        <v>HOSPITAL GENERAL DE CHONE</v>
      </c>
      <c r="E84" s="101" t="str">
        <f>IF($A84="","",INDEX(POA_GC_2025!$C:$C,MATCH($A84,POA_GC_2025!$A:$A,0)))</f>
        <v>ADQUISICION DE DISPOSITIVOS PARA LABORATORIO CLINICO Y PATOLOGIA</v>
      </c>
      <c r="F84" s="101">
        <f>IF($A84="","",INDEX(POA_GC_2025!$H:$H,MATCH($A84,POA_GC_2025!$A:$A,0)))</f>
        <v>530810</v>
      </c>
      <c r="G84" s="101" t="str">
        <f>IF($A84="","",INDEX(POA_GC_2025!$J:$J,MATCH($A84,POA_GC_2025!$A:$A,0)))</f>
        <v>001</v>
      </c>
      <c r="H84" s="102">
        <f>IF($A84="","",INDEX(POA_GC_2025!$BD:$BD,MATCH($A84,POA_GC_2025!$A:$A,0)))</f>
        <v>0</v>
      </c>
      <c r="I84" s="102">
        <f>IF($A84="","",INDEX(POA_GC_2025!$DF:$DF,MATCH($A84,POA_GC_2025!$A:$A,0)))</f>
        <v>0</v>
      </c>
      <c r="J84" s="102">
        <f t="shared" si="8"/>
        <v>0</v>
      </c>
      <c r="K84" s="135">
        <v>46118</v>
      </c>
      <c r="L84" s="125">
        <v>36</v>
      </c>
      <c r="M84" s="126">
        <v>0</v>
      </c>
      <c r="N84" s="121" t="str">
        <f>IF(A84="","",INDEX(POA_GC_2025!CD:CD,MATCH(A84,POA_GC_2025!A:A,0)))</f>
        <v>NO</v>
      </c>
      <c r="O84" s="127"/>
      <c r="P84" s="127"/>
      <c r="Q84" s="168"/>
      <c r="R84" s="120"/>
      <c r="S84" s="264">
        <v>46107</v>
      </c>
      <c r="T84" s="164">
        <f t="shared" ca="1" si="9"/>
        <v>46174</v>
      </c>
      <c r="U84" s="165">
        <f t="shared" ca="1" si="10"/>
        <v>55</v>
      </c>
      <c r="V84" s="120"/>
      <c r="W84" s="101" t="str">
        <f t="shared" si="11"/>
        <v>90</v>
      </c>
      <c r="X84" s="101" t="str">
        <f>IF($A84="","",INDEX(POA_GC_2025!$G:$G,MATCH($A84,POA_GC_2025!$A:$A,0)))</f>
        <v>004</v>
      </c>
      <c r="Y84" s="102">
        <f t="shared" si="12"/>
        <v>0</v>
      </c>
      <c r="Z84" s="102">
        <f t="shared" si="13"/>
        <v>0</v>
      </c>
      <c r="AA84" s="170"/>
      <c r="AB84" s="125"/>
      <c r="AC84" s="120"/>
      <c r="AD84" s="120"/>
      <c r="AE84" s="120"/>
      <c r="AF84" s="120"/>
      <c r="AG84" s="120"/>
      <c r="AH84" s="120"/>
      <c r="AI84" s="120"/>
      <c r="AJ84" s="120"/>
      <c r="AK84" s="120"/>
      <c r="AL84" s="172"/>
      <c r="AM84" s="120"/>
      <c r="AN84" s="120"/>
      <c r="AO84" s="120"/>
      <c r="AP84" s="120"/>
    </row>
    <row r="85" spans="1:251" ht="12" customHeight="1">
      <c r="A85" s="100" t="s">
        <v>2746</v>
      </c>
      <c r="B85" s="101" t="str">
        <f>IF($A85="","",INDEX(POA_GC_2025!$N:$N,MATCH($A85,POA_GC_2025!$A:$A,0)))</f>
        <v>PROVISION Y PRESTACION DE SERVICIOS DE SALUD</v>
      </c>
      <c r="C85" s="101" t="str">
        <f>IF($A85="","",INDEX(POA_GC_2025!$E:$E,MATCH($A85,POA_GC_2025!$A:$A,0)))</f>
        <v>90</v>
      </c>
      <c r="D85" s="101" t="str">
        <f>IF($A85="","",INDEX(POA_GC_2025!$B:$B,MATCH($A85,POA_GC_2025!$A:$A,0)))</f>
        <v>HOSPITAL GENERAL DE CHONE</v>
      </c>
      <c r="E85" s="101" t="str">
        <f>IF($A85="","",INDEX(POA_GC_2025!$C:$C,MATCH($A85,POA_GC_2025!$A:$A,0)))</f>
        <v>ADQUISICION DE DISPOSITIVOS PARA LABORATORIO CLINICO Y PATOLOGIA</v>
      </c>
      <c r="F85" s="101">
        <f>IF($A85="","",INDEX(POA_GC_2025!$H:$H,MATCH($A85,POA_GC_2025!$A:$A,0)))</f>
        <v>530810</v>
      </c>
      <c r="G85" s="101" t="str">
        <f>IF($A85="","",INDEX(POA_GC_2025!$J:$J,MATCH($A85,POA_GC_2025!$A:$A,0)))</f>
        <v>001</v>
      </c>
      <c r="H85" s="102">
        <f>IF($A85="","",INDEX(POA_GC_2025!$BD:$BD,MATCH($A85,POA_GC_2025!$A:$A,0)))</f>
        <v>0</v>
      </c>
      <c r="I85" s="102">
        <f>IF($A85="","",INDEX(POA_GC_2025!$DF:$DF,MATCH($A85,POA_GC_2025!$A:$A,0)))</f>
        <v>0</v>
      </c>
      <c r="J85" s="102">
        <f t="shared" ref="J85:J114" si="14">IF(OR(H85="",I85=""),"",H85-I85)</f>
        <v>0</v>
      </c>
      <c r="K85" s="135"/>
      <c r="L85" s="128"/>
      <c r="M85" s="129"/>
      <c r="N85" s="121" t="str">
        <f>IF(A85="","",INDEX(POA_GC_2025!CD:CD,MATCH(A85,POA_GC_2025!A:A,0)))</f>
        <v>NO</v>
      </c>
      <c r="O85" s="129"/>
      <c r="P85" s="134"/>
      <c r="Q85" s="162"/>
      <c r="R85" s="150"/>
      <c r="S85" s="264"/>
      <c r="T85" s="164">
        <f t="shared" ca="1" si="9"/>
        <v>46174</v>
      </c>
      <c r="U85" s="165">
        <f t="shared" ca="1" si="10"/>
        <v>45511</v>
      </c>
      <c r="V85" s="120"/>
      <c r="W85" s="101" t="str">
        <f t="shared" si="11"/>
        <v>90</v>
      </c>
      <c r="X85" s="101" t="str">
        <f>IF($A85="","",INDEX(POA_GC_2025!$G:$G,MATCH($A85,POA_GC_2025!$A:$A,0)))</f>
        <v>004</v>
      </c>
      <c r="Y85" s="102">
        <f t="shared" si="12"/>
        <v>0</v>
      </c>
      <c r="Z85" s="102">
        <f t="shared" si="13"/>
        <v>0</v>
      </c>
      <c r="AA85" s="170"/>
      <c r="AB85" s="125"/>
      <c r="AC85" s="120"/>
      <c r="AD85" s="120"/>
      <c r="AE85" s="120"/>
      <c r="AF85" s="120"/>
      <c r="AG85" s="120"/>
      <c r="AH85" s="120"/>
      <c r="AI85" s="120"/>
      <c r="AJ85" s="120"/>
      <c r="AK85" s="120"/>
      <c r="AL85" s="172"/>
      <c r="AM85" s="120"/>
      <c r="AN85" s="120"/>
      <c r="AO85" s="120"/>
      <c r="AP85" s="120"/>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row>
    <row r="86" spans="1:251" ht="12" customHeight="1">
      <c r="A86" s="100" t="s">
        <v>2747</v>
      </c>
      <c r="B86" s="101" t="str">
        <f>IF($A86="","",INDEX(POA_GC_2025!$N:$N,MATCH($A86,POA_GC_2025!$A:$A,0)))</f>
        <v>PROVISION Y PRESTACION DE SERVICIOS DE SALUD</v>
      </c>
      <c r="C86" s="101" t="str">
        <f>IF($A86="","",INDEX(POA_GC_2025!$E:$E,MATCH($A86,POA_GC_2025!$A:$A,0)))</f>
        <v>90</v>
      </c>
      <c r="D86" s="101" t="str">
        <f>IF($A86="","",INDEX(POA_GC_2025!$B:$B,MATCH($A86,POA_GC_2025!$A:$A,0)))</f>
        <v>HOSPITAL GENERAL DE CHONE</v>
      </c>
      <c r="E86" s="101" t="str">
        <f>IF($A86="","",INDEX(POA_GC_2025!$C:$C,MATCH($A86,POA_GC_2025!$A:$A,0)))</f>
        <v>ADQUISICION DE DISPOSITIVOS PARA LABORATORIO CLINICO Y PATOLOGIA</v>
      </c>
      <c r="F86" s="101">
        <f>IF($A86="","",INDEX(POA_GC_2025!$H:$H,MATCH($A86,POA_GC_2025!$A:$A,0)))</f>
        <v>530810</v>
      </c>
      <c r="G86" s="101" t="str">
        <f>IF($A86="","",INDEX(POA_GC_2025!$J:$J,MATCH($A86,POA_GC_2025!$A:$A,0)))</f>
        <v>001</v>
      </c>
      <c r="H86" s="102">
        <f>IF($A86="","",INDEX(POA_GC_2025!$BD:$BD,MATCH($A86,POA_GC_2025!$A:$A,0)))</f>
        <v>0</v>
      </c>
      <c r="I86" s="102">
        <f>IF($A86="","",INDEX(POA_GC_2025!$DF:$DF,MATCH($A86,POA_GC_2025!$A:$A,0)))</f>
        <v>0</v>
      </c>
      <c r="J86" s="102">
        <f t="shared" si="14"/>
        <v>0</v>
      </c>
      <c r="K86" s="135"/>
      <c r="L86" s="128"/>
      <c r="M86" s="126"/>
      <c r="N86" s="121" t="str">
        <f>IF(A86="","",INDEX(POA_GC_2025!CD:CD,MATCH(A86,POA_GC_2025!A:A,0)))</f>
        <v>NO</v>
      </c>
      <c r="O86" s="126"/>
      <c r="P86" s="126"/>
      <c r="Q86" s="162"/>
      <c r="R86" s="150"/>
      <c r="S86" s="264"/>
      <c r="T86" s="164">
        <f t="shared" ca="1" si="9"/>
        <v>46174</v>
      </c>
      <c r="U86" s="165">
        <f t="shared" ca="1" si="10"/>
        <v>45511</v>
      </c>
      <c r="V86" s="120"/>
      <c r="W86" s="101" t="str">
        <f t="shared" si="11"/>
        <v>90</v>
      </c>
      <c r="X86" s="101" t="str">
        <f>IF($A86="","",INDEX(POA_GC_2025!$G:$G,MATCH($A86,POA_GC_2025!$A:$A,0)))</f>
        <v>004</v>
      </c>
      <c r="Y86" s="102">
        <f t="shared" si="12"/>
        <v>0</v>
      </c>
      <c r="Z86" s="102">
        <f t="shared" si="13"/>
        <v>0</v>
      </c>
      <c r="AA86" s="170"/>
      <c r="AB86" s="125"/>
      <c r="AC86" s="120"/>
      <c r="AD86" s="120"/>
      <c r="AE86" s="120"/>
      <c r="AF86" s="120"/>
      <c r="AG86" s="120"/>
      <c r="AH86" s="120"/>
      <c r="AI86" s="120"/>
      <c r="AJ86" s="120"/>
      <c r="AK86" s="120"/>
      <c r="AL86" s="172"/>
      <c r="AM86" s="120"/>
      <c r="AN86" s="120"/>
      <c r="AO86" s="120"/>
      <c r="AP86" s="120"/>
    </row>
    <row r="87" spans="1:251" ht="12" customHeight="1">
      <c r="A87" s="100" t="s">
        <v>2748</v>
      </c>
      <c r="B87" s="101" t="str">
        <f>IF($A87="","",INDEX(POA_GC_2025!$N:$N,MATCH($A87,POA_GC_2025!$A:$A,0)))</f>
        <v>PROVISION Y PRESTACION DE SERVICIOS DE SALUD</v>
      </c>
      <c r="C87" s="101" t="str">
        <f>IF($A87="","",INDEX(POA_GC_2025!$E:$E,MATCH($A87,POA_GC_2025!$A:$A,0)))</f>
        <v>90</v>
      </c>
      <c r="D87" s="101" t="str">
        <f>IF($A87="","",INDEX(POA_GC_2025!$B:$B,MATCH($A87,POA_GC_2025!$A:$A,0)))</f>
        <v>HOSPITAL GENERAL DE CHONE</v>
      </c>
      <c r="E87" s="101" t="str">
        <f>IF($A87="","",INDEX(POA_GC_2025!$C:$C,MATCH($A87,POA_GC_2025!$A:$A,0)))</f>
        <v>ADQUISICION DE DISPOSITIVOS PARA LABORATORIO CLINICO Y PATOLOGIA</v>
      </c>
      <c r="F87" s="101">
        <f>IF($A87="","",INDEX(POA_GC_2025!$H:$H,MATCH($A87,POA_GC_2025!$A:$A,0)))</f>
        <v>530810</v>
      </c>
      <c r="G87" s="101" t="str">
        <f>IF($A87="","",INDEX(POA_GC_2025!$J:$J,MATCH($A87,POA_GC_2025!$A:$A,0)))</f>
        <v>001</v>
      </c>
      <c r="H87" s="102">
        <f>IF($A87="","",INDEX(POA_GC_2025!$BD:$BD,MATCH($A87,POA_GC_2025!$A:$A,0)))</f>
        <v>0</v>
      </c>
      <c r="I87" s="102">
        <f>IF($A87="","",INDEX(POA_GC_2025!$DF:$DF,MATCH($A87,POA_GC_2025!$A:$A,0)))</f>
        <v>0</v>
      </c>
      <c r="J87" s="102">
        <f t="shared" si="14"/>
        <v>0</v>
      </c>
      <c r="K87" s="135"/>
      <c r="L87" s="148"/>
      <c r="M87" s="129"/>
      <c r="N87" s="121" t="str">
        <f>IF(A87="","",INDEX(POA_GC_2025!CD:CD,MATCH(A87,POA_GC_2025!A:A,0)))</f>
        <v>NO</v>
      </c>
      <c r="O87" s="129"/>
      <c r="P87" s="175"/>
      <c r="Q87" s="162"/>
      <c r="R87" s="150"/>
      <c r="S87" s="264"/>
      <c r="T87" s="164">
        <f t="shared" ca="1" si="9"/>
        <v>46174</v>
      </c>
      <c r="U87" s="165">
        <f t="shared" ca="1" si="10"/>
        <v>45511</v>
      </c>
      <c r="V87" s="120"/>
      <c r="W87" s="101" t="str">
        <f t="shared" si="11"/>
        <v>90</v>
      </c>
      <c r="X87" s="101" t="str">
        <f>IF($A87="","",INDEX(POA_GC_2025!$G:$G,MATCH($A87,POA_GC_2025!$A:$A,0)))</f>
        <v>004</v>
      </c>
      <c r="Y87" s="102">
        <f t="shared" si="12"/>
        <v>0</v>
      </c>
      <c r="Z87" s="102">
        <f t="shared" si="13"/>
        <v>0</v>
      </c>
      <c r="AA87" s="170"/>
      <c r="AB87" s="125"/>
      <c r="AC87" s="120"/>
      <c r="AD87" s="120"/>
      <c r="AE87" s="120"/>
      <c r="AF87" s="120"/>
      <c r="AG87" s="120"/>
      <c r="AH87" s="120"/>
      <c r="AI87" s="120"/>
      <c r="AJ87" s="120"/>
      <c r="AK87" s="120"/>
      <c r="AL87" s="172"/>
      <c r="AM87" s="120"/>
      <c r="AN87" s="120"/>
      <c r="AO87" s="120"/>
      <c r="AP87" s="120"/>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row>
    <row r="88" spans="1:251" ht="12" customHeight="1">
      <c r="A88" s="100" t="s">
        <v>2749</v>
      </c>
      <c r="B88" s="101" t="str">
        <f>IF($A88="","",INDEX(POA_GC_2025!$N:$N,MATCH($A88,POA_GC_2025!$A:$A,0)))</f>
        <v>PROVISION Y PRESTACION DE SERVICIOS DE SALUD</v>
      </c>
      <c r="C88" s="101" t="str">
        <f>IF($A88="","",INDEX(POA_GC_2025!$E:$E,MATCH($A88,POA_GC_2025!$A:$A,0)))</f>
        <v>90</v>
      </c>
      <c r="D88" s="101" t="str">
        <f>IF($A88="","",INDEX(POA_GC_2025!$B:$B,MATCH($A88,POA_GC_2025!$A:$A,0)))</f>
        <v>HOSPITAL GENERAL DE CHONE</v>
      </c>
      <c r="E88" s="101" t="str">
        <f>IF($A88="","",INDEX(POA_GC_2025!$C:$C,MATCH($A88,POA_GC_2025!$A:$A,0)))</f>
        <v>ADQUISICION DE DISPOSITIVOS PARA LABORATORIO CLINICO Y PATOLOGIA</v>
      </c>
      <c r="F88" s="101">
        <f>IF($A88="","",INDEX(POA_GC_2025!$H:$H,MATCH($A88,POA_GC_2025!$A:$A,0)))</f>
        <v>530810</v>
      </c>
      <c r="G88" s="101" t="str">
        <f>IF($A88="","",INDEX(POA_GC_2025!$J:$J,MATCH($A88,POA_GC_2025!$A:$A,0)))</f>
        <v>001</v>
      </c>
      <c r="H88" s="102">
        <f>IF($A88="","",INDEX(POA_GC_2025!$BD:$BD,MATCH($A88,POA_GC_2025!$A:$A,0)))</f>
        <v>0</v>
      </c>
      <c r="I88" s="102">
        <f>IF($A88="","",INDEX(POA_GC_2025!$DF:$DF,MATCH($A88,POA_GC_2025!$A:$A,0)))</f>
        <v>0</v>
      </c>
      <c r="J88" s="102">
        <f t="shared" si="14"/>
        <v>0</v>
      </c>
      <c r="K88" s="135"/>
      <c r="L88" s="148"/>
      <c r="M88" s="129"/>
      <c r="N88" s="121" t="str">
        <f>IF(A88="","",INDEX(POA_GC_2025!CD:CD,MATCH(A88,POA_GC_2025!A:A,0)))</f>
        <v>NO</v>
      </c>
      <c r="O88" s="129"/>
      <c r="P88" s="175"/>
      <c r="Q88" s="162"/>
      <c r="R88" s="150"/>
      <c r="S88" s="264"/>
      <c r="T88" s="164">
        <f t="shared" ca="1" si="9"/>
        <v>46174</v>
      </c>
      <c r="U88" s="165">
        <f t="shared" ca="1" si="10"/>
        <v>45511</v>
      </c>
      <c r="V88" s="120"/>
      <c r="W88" s="101" t="str">
        <f t="shared" si="11"/>
        <v>90</v>
      </c>
      <c r="X88" s="101" t="str">
        <f>IF($A88="","",INDEX(POA_GC_2025!$G:$G,MATCH($A88,POA_GC_2025!$A:$A,0)))</f>
        <v>004</v>
      </c>
      <c r="Y88" s="102">
        <f t="shared" si="12"/>
        <v>0</v>
      </c>
      <c r="Z88" s="102">
        <f t="shared" si="13"/>
        <v>0</v>
      </c>
      <c r="AA88" s="170"/>
      <c r="AB88" s="125"/>
      <c r="AC88" s="120"/>
      <c r="AD88" s="120"/>
      <c r="AE88" s="120"/>
      <c r="AF88" s="120"/>
      <c r="AG88" s="120"/>
      <c r="AH88" s="120"/>
      <c r="AI88" s="120"/>
      <c r="AJ88" s="120"/>
      <c r="AK88" s="120"/>
      <c r="AL88" s="172"/>
      <c r="AM88" s="120"/>
      <c r="AN88" s="120"/>
      <c r="AO88" s="120"/>
      <c r="AP88" s="120"/>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row>
    <row r="89" spans="1:251" ht="12" customHeight="1">
      <c r="A89" s="100" t="s">
        <v>2750</v>
      </c>
      <c r="B89" s="101" t="str">
        <f>IF($A89="","",INDEX(POA_GC_2025!$N:$N,MATCH($A89,POA_GC_2025!$A:$A,0)))</f>
        <v>PROVISION Y PRESTACION DE SERVICIOS DE SALUD</v>
      </c>
      <c r="C89" s="101" t="str">
        <f>IF($A89="","",INDEX(POA_GC_2025!$E:$E,MATCH($A89,POA_GC_2025!$A:$A,0)))</f>
        <v>90</v>
      </c>
      <c r="D89" s="101" t="str">
        <f>IF($A89="","",INDEX(POA_GC_2025!$B:$B,MATCH($A89,POA_GC_2025!$A:$A,0)))</f>
        <v>HOSPITAL GENERAL DE CHONE</v>
      </c>
      <c r="E89" s="101" t="str">
        <f>IF($A89="","",INDEX(POA_GC_2025!$C:$C,MATCH($A89,POA_GC_2025!$A:$A,0)))</f>
        <v>ADQUISICION DE DISPOSITIVOS PARA LABORATORIO CLINICO Y PATOLOGIA</v>
      </c>
      <c r="F89" s="101">
        <f>IF($A89="","",INDEX(POA_GC_2025!$H:$H,MATCH($A89,POA_GC_2025!$A:$A,0)))</f>
        <v>530810</v>
      </c>
      <c r="G89" s="101" t="str">
        <f>IF($A89="","",INDEX(POA_GC_2025!$J:$J,MATCH($A89,POA_GC_2025!$A:$A,0)))</f>
        <v>001</v>
      </c>
      <c r="H89" s="102">
        <f>IF($A89="","",INDEX(POA_GC_2025!$BD:$BD,MATCH($A89,POA_GC_2025!$A:$A,0)))</f>
        <v>0</v>
      </c>
      <c r="I89" s="102">
        <f>IF($A89="","",INDEX(POA_GC_2025!$DF:$DF,MATCH($A89,POA_GC_2025!$A:$A,0)))</f>
        <v>0</v>
      </c>
      <c r="J89" s="102">
        <f t="shared" si="14"/>
        <v>0</v>
      </c>
      <c r="K89" s="135"/>
      <c r="L89" s="146"/>
      <c r="M89" s="126"/>
      <c r="N89" s="121" t="str">
        <f>IF(A89="","",INDEX(POA_GC_2025!CD:CD,MATCH(A89,POA_GC_2025!A:A,0)))</f>
        <v>NO</v>
      </c>
      <c r="O89" s="126"/>
      <c r="P89" s="176"/>
      <c r="Q89" s="162"/>
      <c r="R89" s="150"/>
      <c r="S89" s="264"/>
      <c r="T89" s="164">
        <f t="shared" ca="1" si="9"/>
        <v>46174</v>
      </c>
      <c r="U89" s="165">
        <f t="shared" ca="1" si="10"/>
        <v>45511</v>
      </c>
      <c r="V89" s="120"/>
      <c r="W89" s="101" t="str">
        <f t="shared" si="11"/>
        <v>90</v>
      </c>
      <c r="X89" s="101" t="str">
        <f>IF($A89="","",INDEX(POA_GC_2025!$G:$G,MATCH($A89,POA_GC_2025!$A:$A,0)))</f>
        <v>004</v>
      </c>
      <c r="Y89" s="102">
        <f t="shared" si="12"/>
        <v>0</v>
      </c>
      <c r="Z89" s="102">
        <f t="shared" si="13"/>
        <v>0</v>
      </c>
      <c r="AA89" s="170"/>
      <c r="AB89" s="125"/>
      <c r="AC89" s="120"/>
      <c r="AD89" s="120"/>
      <c r="AE89" s="120"/>
      <c r="AF89" s="120"/>
      <c r="AG89" s="120"/>
      <c r="AH89" s="120"/>
      <c r="AI89" s="120"/>
      <c r="AJ89" s="120"/>
      <c r="AK89" s="120"/>
      <c r="AL89" s="172"/>
      <c r="AM89" s="120"/>
      <c r="AN89" s="120"/>
      <c r="AO89" s="120"/>
      <c r="AP89" s="120"/>
    </row>
    <row r="90" spans="1:251" ht="12" customHeight="1">
      <c r="A90" s="100" t="s">
        <v>2751</v>
      </c>
      <c r="B90" s="101" t="str">
        <f>IF($A90="","",INDEX(POA_GC_2025!$N:$N,MATCH($A90,POA_GC_2025!$A:$A,0)))</f>
        <v>PROVISION Y PRESTACION DE SERVICIOS DE SALUD</v>
      </c>
      <c r="C90" s="101" t="str">
        <f>IF($A90="","",INDEX(POA_GC_2025!$E:$E,MATCH($A90,POA_GC_2025!$A:$A,0)))</f>
        <v>90</v>
      </c>
      <c r="D90" s="101" t="str">
        <f>IF($A90="","",INDEX(POA_GC_2025!$B:$B,MATCH($A90,POA_GC_2025!$A:$A,0)))</f>
        <v>HOSPITAL GENERAL DE CHONE</v>
      </c>
      <c r="E90" s="101" t="str">
        <f>IF($A90="","",INDEX(POA_GC_2025!$C:$C,MATCH($A90,POA_GC_2025!$A:$A,0)))</f>
        <v>ADQUISICION DE REPUESTOS Y ACCESORIOS</v>
      </c>
      <c r="F90" s="101">
        <f>IF($A90="","",INDEX(POA_GC_2025!$H:$H,MATCH($A90,POA_GC_2025!$A:$A,0)))</f>
        <v>530813</v>
      </c>
      <c r="G90" s="101" t="str">
        <f>IF($A90="","",INDEX(POA_GC_2025!$J:$J,MATCH($A90,POA_GC_2025!$A:$A,0)))</f>
        <v>001</v>
      </c>
      <c r="H90" s="102">
        <f>IF($A90="","",INDEX(POA_GC_2025!$BD:$BD,MATCH($A90,POA_GC_2025!$A:$A,0)))</f>
        <v>0</v>
      </c>
      <c r="I90" s="102">
        <f>IF($A90="","",INDEX(POA_GC_2025!$DF:$DF,MATCH($A90,POA_GC_2025!$A:$A,0)))</f>
        <v>0</v>
      </c>
      <c r="J90" s="102">
        <f t="shared" si="14"/>
        <v>0</v>
      </c>
      <c r="K90" s="135"/>
      <c r="L90" s="148"/>
      <c r="M90" s="129"/>
      <c r="N90" s="121" t="str">
        <f>IF(A90="","",INDEX(POA_GC_2025!CD:CD,MATCH(A90,POA_GC_2025!A:A,0)))</f>
        <v>NO</v>
      </c>
      <c r="O90" s="129"/>
      <c r="P90" s="129"/>
      <c r="Q90" s="162"/>
      <c r="R90" s="150"/>
      <c r="S90" s="264"/>
      <c r="T90" s="164">
        <f t="shared" ca="1" si="9"/>
        <v>46174</v>
      </c>
      <c r="U90" s="165">
        <f t="shared" ca="1" si="10"/>
        <v>45511</v>
      </c>
      <c r="V90" s="120"/>
      <c r="W90" s="101" t="str">
        <f t="shared" si="11"/>
        <v>90</v>
      </c>
      <c r="X90" s="101" t="str">
        <f>IF($A90="","",INDEX(POA_GC_2025!$G:$G,MATCH($A90,POA_GC_2025!$A:$A,0)))</f>
        <v>004</v>
      </c>
      <c r="Y90" s="102">
        <f t="shared" si="12"/>
        <v>0</v>
      </c>
      <c r="Z90" s="102">
        <f t="shared" si="13"/>
        <v>0</v>
      </c>
      <c r="AA90" s="170"/>
      <c r="AB90" s="125"/>
      <c r="AC90" s="120"/>
      <c r="AD90" s="120"/>
      <c r="AE90" s="120"/>
      <c r="AF90" s="120"/>
      <c r="AG90" s="120"/>
      <c r="AH90" s="120"/>
      <c r="AI90" s="120"/>
      <c r="AJ90" s="120"/>
      <c r="AK90" s="120"/>
      <c r="AL90" s="172"/>
      <c r="AM90" s="120"/>
      <c r="AN90" s="120"/>
      <c r="AO90" s="120"/>
      <c r="AP90" s="120"/>
    </row>
    <row r="91" spans="1:251" ht="12" customHeight="1">
      <c r="A91" s="100" t="s">
        <v>2752</v>
      </c>
      <c r="B91" s="101" t="str">
        <f>IF($A91="","",INDEX(POA_GC_2025!$N:$N,MATCH($A91,POA_GC_2025!$A:$A,0)))</f>
        <v>PROVISION Y PRESTACION DE SERVICIOS DE SALUD</v>
      </c>
      <c r="C91" s="101" t="str">
        <f>IF($A91="","",INDEX(POA_GC_2025!$E:$E,MATCH($A91,POA_GC_2025!$A:$A,0)))</f>
        <v>90</v>
      </c>
      <c r="D91" s="101" t="str">
        <f>IF($A91="","",INDEX(POA_GC_2025!$B:$B,MATCH($A91,POA_GC_2025!$A:$A,0)))</f>
        <v>HOSPITAL GENERAL DE CHONE</v>
      </c>
      <c r="E91" s="101" t="str">
        <f>IF($A91="","",INDEX(POA_GC_2025!$C:$C,MATCH($A91,POA_GC_2025!$A:$A,0)))</f>
        <v>ADQUISICION DE DISPOSITIVOS MEDICOS DE USO GENERAL</v>
      </c>
      <c r="F91" s="101">
        <f>IF($A91="","",INDEX(POA_GC_2025!$H:$H,MATCH($A91,POA_GC_2025!$A:$A,0)))</f>
        <v>530826</v>
      </c>
      <c r="G91" s="101" t="str">
        <f>IF($A91="","",INDEX(POA_GC_2025!$J:$J,MATCH($A91,POA_GC_2025!$A:$A,0)))</f>
        <v>001</v>
      </c>
      <c r="H91" s="102">
        <f>IF($A91="","",INDEX(POA_GC_2025!$BD:$BD,MATCH($A91,POA_GC_2025!$A:$A,0)))</f>
        <v>37368.480000000003</v>
      </c>
      <c r="I91" s="102">
        <f>IF($A91="","",INDEX(POA_GC_2025!$DF:$DF,MATCH($A91,POA_GC_2025!$A:$A,0)))</f>
        <v>37368.480000000003</v>
      </c>
      <c r="J91" s="102">
        <f t="shared" si="14"/>
        <v>0</v>
      </c>
      <c r="K91" s="135"/>
      <c r="L91" s="148">
        <v>37</v>
      </c>
      <c r="M91" s="129">
        <v>37368.480000000003</v>
      </c>
      <c r="N91" s="121" t="str">
        <f>IF(A91="","",INDEX(POA_GC_2025!CD:CD,MATCH(A91,POA_GC_2025!A:A,0)))</f>
        <v>SI</v>
      </c>
      <c r="O91" s="129"/>
      <c r="P91" s="134"/>
      <c r="Q91" s="162"/>
      <c r="R91" s="150"/>
      <c r="S91" s="264"/>
      <c r="T91" s="164">
        <f t="shared" ca="1" si="9"/>
        <v>46174</v>
      </c>
      <c r="U91" s="165">
        <f t="shared" ca="1" si="10"/>
        <v>45511</v>
      </c>
      <c r="V91" s="120"/>
      <c r="W91" s="101" t="str">
        <f t="shared" si="11"/>
        <v>90</v>
      </c>
      <c r="X91" s="101" t="str">
        <f>IF($A91="","",INDEX(POA_GC_2025!$G:$G,MATCH($A91,POA_GC_2025!$A:$A,0)))</f>
        <v>004</v>
      </c>
      <c r="Y91" s="102">
        <f t="shared" si="12"/>
        <v>0</v>
      </c>
      <c r="Z91" s="102">
        <f t="shared" si="13"/>
        <v>0</v>
      </c>
      <c r="AA91" s="170" t="s">
        <v>2610</v>
      </c>
      <c r="AB91" s="125" t="s">
        <v>2791</v>
      </c>
      <c r="AC91" s="666">
        <v>37368.480000000003</v>
      </c>
      <c r="AD91" s="666">
        <v>0</v>
      </c>
      <c r="AE91" s="120" t="s">
        <v>2545</v>
      </c>
      <c r="AF91" s="120" t="s">
        <v>2836</v>
      </c>
      <c r="AG91" s="264">
        <v>46150</v>
      </c>
      <c r="AH91" s="120"/>
      <c r="AI91" s="120"/>
      <c r="AJ91" s="120">
        <v>180</v>
      </c>
      <c r="AK91" s="120"/>
      <c r="AL91" s="172"/>
      <c r="AM91" s="120"/>
      <c r="AN91" s="120"/>
      <c r="AO91" s="120"/>
      <c r="AP91" s="120"/>
    </row>
    <row r="92" spans="1:251" ht="12" customHeight="1">
      <c r="A92" s="100" t="s">
        <v>2753</v>
      </c>
      <c r="B92" s="101" t="str">
        <f>IF($A92="","",INDEX(POA_GC_2025!$N:$N,MATCH($A92,POA_GC_2025!$A:$A,0)))</f>
        <v>PROVISION Y PRESTACION DE SERVICIOS DE SALUD</v>
      </c>
      <c r="C92" s="101" t="str">
        <f>IF($A92="","",INDEX(POA_GC_2025!$E:$E,MATCH($A92,POA_GC_2025!$A:$A,0)))</f>
        <v>90</v>
      </c>
      <c r="D92" s="101" t="str">
        <f>IF($A92="","",INDEX(POA_GC_2025!$B:$B,MATCH($A92,POA_GC_2025!$A:$A,0)))</f>
        <v>HOSPITAL GENERAL DE CHONE</v>
      </c>
      <c r="E92" s="101" t="str">
        <f>IF($A92="","",INDEX(POA_GC_2025!$C:$C,MATCH($A92,POA_GC_2025!$A:$A,0)))</f>
        <v>ADQUISICION DE DISPOSITIVOS MEDICOS DE USO GENERAL</v>
      </c>
      <c r="F92" s="101">
        <f>IF($A92="","",INDEX(POA_GC_2025!$H:$H,MATCH($A92,POA_GC_2025!$A:$A,0)))</f>
        <v>530826</v>
      </c>
      <c r="G92" s="101" t="str">
        <f>IF($A92="","",INDEX(POA_GC_2025!$J:$J,MATCH($A92,POA_GC_2025!$A:$A,0)))</f>
        <v>001</v>
      </c>
      <c r="H92" s="102">
        <f>IF($A92="","",INDEX(POA_GC_2025!$BD:$BD,MATCH($A92,POA_GC_2025!$A:$A,0)))</f>
        <v>157194.37</v>
      </c>
      <c r="I92" s="102">
        <f>IF($A92="","",INDEX(POA_GC_2025!$DF:$DF,MATCH($A92,POA_GC_2025!$A:$A,0)))</f>
        <v>157194.37</v>
      </c>
      <c r="J92" s="102">
        <f t="shared" si="14"/>
        <v>0</v>
      </c>
      <c r="K92" s="135"/>
      <c r="L92" s="148">
        <v>38</v>
      </c>
      <c r="M92" s="129">
        <v>157194.37</v>
      </c>
      <c r="N92" s="121" t="str">
        <f>IF(A92="","",INDEX(POA_GC_2025!CD:CD,MATCH(A92,POA_GC_2025!A:A,0)))</f>
        <v>SI</v>
      </c>
      <c r="O92" s="142"/>
      <c r="P92" s="177"/>
      <c r="Q92" s="162"/>
      <c r="R92" s="150"/>
      <c r="S92" s="264"/>
      <c r="T92" s="164">
        <f t="shared" ca="1" si="9"/>
        <v>46174</v>
      </c>
      <c r="U92" s="165">
        <f t="shared" ca="1" si="10"/>
        <v>45511</v>
      </c>
      <c r="V92" s="120"/>
      <c r="W92" s="101" t="str">
        <f t="shared" si="11"/>
        <v>90</v>
      </c>
      <c r="X92" s="101" t="str">
        <f>IF($A92="","",INDEX(POA_GC_2025!$G:$G,MATCH($A92,POA_GC_2025!$A:$A,0)))</f>
        <v>004</v>
      </c>
      <c r="Y92" s="102">
        <f t="shared" si="12"/>
        <v>0</v>
      </c>
      <c r="Z92" s="102">
        <f t="shared" si="13"/>
        <v>0</v>
      </c>
      <c r="AA92" s="170" t="s">
        <v>2610</v>
      </c>
      <c r="AB92" s="125" t="s">
        <v>2792</v>
      </c>
      <c r="AC92" s="666">
        <v>157194.37</v>
      </c>
      <c r="AD92" s="666">
        <v>0</v>
      </c>
      <c r="AE92" s="120" t="s">
        <v>2545</v>
      </c>
      <c r="AF92" s="120" t="s">
        <v>2837</v>
      </c>
      <c r="AG92" s="264">
        <v>46150</v>
      </c>
      <c r="AH92" s="120"/>
      <c r="AI92" s="120"/>
      <c r="AJ92" s="120">
        <v>180</v>
      </c>
      <c r="AK92" s="120"/>
      <c r="AL92" s="172"/>
      <c r="AM92" s="120"/>
      <c r="AN92" s="120"/>
      <c r="AO92" s="120"/>
      <c r="AP92" s="120"/>
    </row>
    <row r="93" spans="1:251" ht="12" customHeight="1">
      <c r="A93" s="100" t="s">
        <v>2754</v>
      </c>
      <c r="B93" s="101" t="str">
        <f>IF($A93="","",INDEX(POA_GC_2025!$N:$N,MATCH($A93,POA_GC_2025!$A:$A,0)))</f>
        <v>PROVISION Y PRESTACION DE SERVICIOS DE SALUD</v>
      </c>
      <c r="C93" s="101" t="str">
        <f>IF($A93="","",INDEX(POA_GC_2025!$E:$E,MATCH($A93,POA_GC_2025!$A:$A,0)))</f>
        <v>90</v>
      </c>
      <c r="D93" s="101" t="str">
        <f>IF($A93="","",INDEX(POA_GC_2025!$B:$B,MATCH($A93,POA_GC_2025!$A:$A,0)))</f>
        <v>HOSPITAL GENERAL DE CHONE</v>
      </c>
      <c r="E93" s="101" t="str">
        <f>IF($A93="","",INDEX(POA_GC_2025!$C:$C,MATCH($A93,POA_GC_2025!$A:$A,0)))</f>
        <v>ADQUISICION DE DISPOSITIVOS MEDICOS DE USO GENERAL</v>
      </c>
      <c r="F93" s="101">
        <f>IF($A93="","",INDEX(POA_GC_2025!$H:$H,MATCH($A93,POA_GC_2025!$A:$A,0)))</f>
        <v>530826</v>
      </c>
      <c r="G93" s="101" t="str">
        <f>IF($A93="","",INDEX(POA_GC_2025!$J:$J,MATCH($A93,POA_GC_2025!$A:$A,0)))</f>
        <v>001</v>
      </c>
      <c r="H93" s="102">
        <f>IF($A93="","",INDEX(POA_GC_2025!$BD:$BD,MATCH($A93,POA_GC_2025!$A:$A,0)))</f>
        <v>2754</v>
      </c>
      <c r="I93" s="102">
        <f>IF($A93="","",INDEX(POA_GC_2025!$DF:$DF,MATCH($A93,POA_GC_2025!$A:$A,0)))</f>
        <v>2754</v>
      </c>
      <c r="J93" s="102">
        <f t="shared" si="14"/>
        <v>0</v>
      </c>
      <c r="K93" s="135"/>
      <c r="L93" s="178">
        <v>39</v>
      </c>
      <c r="M93" s="179">
        <v>2754</v>
      </c>
      <c r="N93" s="121" t="str">
        <f>IF(A93="","",INDEX(POA_GC_2025!CD:CD,MATCH(A93,POA_GC_2025!A:A,0)))</f>
        <v>SI</v>
      </c>
      <c r="O93" s="179">
        <v>0</v>
      </c>
      <c r="P93" s="180">
        <v>0</v>
      </c>
      <c r="Q93" s="162"/>
      <c r="R93" s="150"/>
      <c r="S93" s="264"/>
      <c r="T93" s="164">
        <f t="shared" ca="1" si="9"/>
        <v>46174</v>
      </c>
      <c r="U93" s="165">
        <f t="shared" ca="1" si="10"/>
        <v>45511</v>
      </c>
      <c r="V93" s="120"/>
      <c r="W93" s="101" t="str">
        <f t="shared" si="11"/>
        <v>90</v>
      </c>
      <c r="X93" s="101" t="str">
        <f>IF($A93="","",INDEX(POA_GC_2025!$G:$G,MATCH($A93,POA_GC_2025!$A:$A,0)))</f>
        <v>004</v>
      </c>
      <c r="Y93" s="102">
        <f t="shared" si="12"/>
        <v>0</v>
      </c>
      <c r="Z93" s="102">
        <f t="shared" si="13"/>
        <v>0</v>
      </c>
      <c r="AA93" s="170" t="s">
        <v>2610</v>
      </c>
      <c r="AB93" s="125" t="s">
        <v>2793</v>
      </c>
      <c r="AC93" s="666">
        <v>2754</v>
      </c>
      <c r="AD93" s="666">
        <v>2754</v>
      </c>
      <c r="AE93" s="120" t="s">
        <v>2576</v>
      </c>
      <c r="AF93" s="120" t="s">
        <v>2831</v>
      </c>
      <c r="AG93" s="264">
        <v>46141</v>
      </c>
      <c r="AH93" s="264">
        <v>46141</v>
      </c>
      <c r="AI93" s="120"/>
      <c r="AJ93" s="120">
        <v>15</v>
      </c>
      <c r="AK93" s="264">
        <v>46158</v>
      </c>
      <c r="AL93" s="667">
        <v>46173</v>
      </c>
      <c r="AM93" s="264">
        <v>46203</v>
      </c>
      <c r="AN93" s="120"/>
      <c r="AO93" s="120"/>
      <c r="AP93" s="120"/>
    </row>
    <row r="94" spans="1:251" ht="12" customHeight="1">
      <c r="A94" s="100" t="s">
        <v>2755</v>
      </c>
      <c r="B94" s="101" t="str">
        <f>IF($A94="","",INDEX(POA_GC_2025!$N:$N,MATCH($A94,POA_GC_2025!$A:$A,0)))</f>
        <v>PROVISION Y PRESTACION DE SERVICIOS DE SALUD</v>
      </c>
      <c r="C94" s="101" t="str">
        <f>IF($A94="","",INDEX(POA_GC_2025!$E:$E,MATCH($A94,POA_GC_2025!$A:$A,0)))</f>
        <v>90</v>
      </c>
      <c r="D94" s="101" t="str">
        <f>IF($A94="","",INDEX(POA_GC_2025!$B:$B,MATCH($A94,POA_GC_2025!$A:$A,0)))</f>
        <v>HOSPITAL GENERAL DE CHONE</v>
      </c>
      <c r="E94" s="101" t="str">
        <f>IF($A94="","",INDEX(POA_GC_2025!$C:$C,MATCH($A94,POA_GC_2025!$A:$A,0)))</f>
        <v>ADQUISICION DE DISPOSITIVOS MEDICOS DE USO GENERAL</v>
      </c>
      <c r="F94" s="101">
        <f>IF($A94="","",INDEX(POA_GC_2025!$H:$H,MATCH($A94,POA_GC_2025!$A:$A,0)))</f>
        <v>530826</v>
      </c>
      <c r="G94" s="101" t="str">
        <f>IF($A94="","",INDEX(POA_GC_2025!$J:$J,MATCH($A94,POA_GC_2025!$A:$A,0)))</f>
        <v>001</v>
      </c>
      <c r="H94" s="102">
        <f>IF($A94="","",INDEX(POA_GC_2025!$BD:$BD,MATCH($A94,POA_GC_2025!$A:$A,0)))</f>
        <v>3412.8</v>
      </c>
      <c r="I94" s="102">
        <f>IF($A94="","",INDEX(POA_GC_2025!$DF:$DF,MATCH($A94,POA_GC_2025!$A:$A,0)))</f>
        <v>0</v>
      </c>
      <c r="J94" s="102">
        <f t="shared" si="14"/>
        <v>3412.8</v>
      </c>
      <c r="K94" s="135"/>
      <c r="L94" s="146">
        <v>41</v>
      </c>
      <c r="M94" s="126">
        <v>0</v>
      </c>
      <c r="N94" s="121" t="str">
        <f>IF(A94="","",INDEX(POA_GC_2025!CD:CD,MATCH(A94,POA_GC_2025!A:A,0)))</f>
        <v>SI</v>
      </c>
      <c r="O94" s="126">
        <v>3412.8</v>
      </c>
      <c r="P94" s="126">
        <v>0</v>
      </c>
      <c r="Q94" s="162"/>
      <c r="R94" s="150"/>
      <c r="S94" s="264"/>
      <c r="T94" s="164">
        <f t="shared" ca="1" si="9"/>
        <v>46174</v>
      </c>
      <c r="U94" s="165">
        <f t="shared" ca="1" si="10"/>
        <v>45511</v>
      </c>
      <c r="V94" s="120"/>
      <c r="W94" s="101" t="str">
        <f t="shared" si="11"/>
        <v>90</v>
      </c>
      <c r="X94" s="101" t="str">
        <f>IF($A94="","",INDEX(POA_GC_2025!$G:$G,MATCH($A94,POA_GC_2025!$A:$A,0)))</f>
        <v>004</v>
      </c>
      <c r="Y94" s="102">
        <f t="shared" si="12"/>
        <v>3412.8</v>
      </c>
      <c r="Z94" s="102">
        <f t="shared" si="13"/>
        <v>3412.8</v>
      </c>
      <c r="AA94" s="170" t="s">
        <v>2561</v>
      </c>
      <c r="AB94" s="125" t="s">
        <v>2794</v>
      </c>
      <c r="AC94" s="666">
        <v>3412.8</v>
      </c>
      <c r="AD94" s="666">
        <v>3412.8</v>
      </c>
      <c r="AE94" s="120" t="s">
        <v>2576</v>
      </c>
      <c r="AF94" s="120" t="s">
        <v>2810</v>
      </c>
      <c r="AG94" s="264">
        <v>46141</v>
      </c>
      <c r="AH94" s="264">
        <v>46141</v>
      </c>
      <c r="AI94" s="120"/>
      <c r="AJ94" s="120">
        <v>15</v>
      </c>
      <c r="AK94" s="264">
        <v>46158</v>
      </c>
      <c r="AL94" s="667">
        <v>46173</v>
      </c>
      <c r="AM94" s="264">
        <v>46203</v>
      </c>
      <c r="AN94" s="120"/>
      <c r="AO94" s="120"/>
      <c r="AP94" s="120"/>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BW94" s="84"/>
      <c r="BX94" s="84"/>
      <c r="BY94" s="84"/>
      <c r="BZ94" s="84"/>
      <c r="CA94" s="84"/>
      <c r="CB94" s="84"/>
      <c r="CC94" s="84"/>
      <c r="CD94" s="84"/>
      <c r="CE94" s="84"/>
      <c r="CF94" s="84"/>
      <c r="CG94" s="84"/>
      <c r="CH94" s="84"/>
      <c r="CI94" s="84"/>
      <c r="CJ94" s="84"/>
      <c r="CK94" s="84"/>
      <c r="CL94" s="84"/>
      <c r="CM94" s="84"/>
      <c r="CN94" s="84"/>
      <c r="CO94" s="84"/>
      <c r="CP94" s="84"/>
      <c r="CQ94" s="84"/>
      <c r="CR94" s="84"/>
      <c r="CS94" s="84"/>
      <c r="CT94" s="84"/>
      <c r="CU94" s="84"/>
      <c r="CV94" s="84"/>
      <c r="CW94" s="84"/>
      <c r="CX94" s="84"/>
      <c r="CY94" s="84"/>
      <c r="CZ94" s="84"/>
      <c r="DA94" s="84"/>
      <c r="DB94" s="84"/>
      <c r="DC94" s="84"/>
      <c r="DD94" s="84"/>
      <c r="DE94" s="84"/>
      <c r="DF94" s="84"/>
      <c r="DG94" s="84"/>
      <c r="DH94" s="84"/>
      <c r="DI94" s="84"/>
      <c r="DJ94" s="84"/>
      <c r="DK94" s="84"/>
      <c r="DL94" s="84"/>
      <c r="DM94" s="84"/>
      <c r="DN94" s="84"/>
      <c r="DO94" s="84"/>
      <c r="DP94" s="84"/>
      <c r="DQ94" s="84"/>
      <c r="DR94" s="84"/>
      <c r="DS94" s="84"/>
      <c r="DT94" s="84"/>
      <c r="DU94" s="84"/>
      <c r="DV94" s="84"/>
      <c r="DW94" s="84"/>
      <c r="DX94" s="84"/>
      <c r="DY94" s="84"/>
      <c r="DZ94" s="84"/>
      <c r="EA94" s="84"/>
      <c r="EB94" s="84"/>
      <c r="EC94" s="84"/>
      <c r="ED94" s="84"/>
      <c r="EE94" s="84"/>
      <c r="EF94" s="84"/>
      <c r="EG94" s="84"/>
      <c r="EH94" s="84"/>
      <c r="EI94" s="84"/>
      <c r="EJ94" s="84"/>
      <c r="EK94" s="84"/>
      <c r="EL94" s="84"/>
      <c r="EM94" s="84"/>
      <c r="EN94" s="84"/>
      <c r="EO94" s="84"/>
      <c r="EP94" s="84"/>
      <c r="EQ94" s="84"/>
      <c r="ER94" s="84"/>
      <c r="ES94" s="84"/>
      <c r="ET94" s="84"/>
      <c r="EU94" s="84"/>
      <c r="EV94" s="84"/>
      <c r="EW94" s="84"/>
      <c r="EX94" s="84"/>
      <c r="EY94" s="84"/>
      <c r="EZ94" s="84"/>
      <c r="FA94" s="84"/>
      <c r="FB94" s="84"/>
      <c r="FC94" s="84"/>
      <c r="FD94" s="84"/>
      <c r="FE94" s="84"/>
      <c r="FF94" s="84"/>
      <c r="FG94" s="84"/>
      <c r="FH94" s="84"/>
      <c r="FI94" s="84"/>
      <c r="FJ94" s="84"/>
      <c r="FK94" s="84"/>
      <c r="FL94" s="84"/>
      <c r="FM94" s="84"/>
      <c r="FN94" s="84"/>
      <c r="FO94" s="84"/>
      <c r="FP94" s="84"/>
      <c r="FQ94" s="84"/>
      <c r="FR94" s="84"/>
      <c r="FS94" s="84"/>
      <c r="FT94" s="84"/>
      <c r="FU94" s="84"/>
      <c r="FV94" s="84"/>
      <c r="FW94" s="84"/>
      <c r="FX94" s="84"/>
      <c r="FY94" s="84"/>
      <c r="FZ94" s="84"/>
      <c r="GA94" s="84"/>
      <c r="GB94" s="84"/>
      <c r="GC94" s="84"/>
      <c r="GD94" s="84"/>
      <c r="GE94" s="84"/>
      <c r="GF94" s="84"/>
      <c r="GG94" s="84"/>
      <c r="GH94" s="84"/>
      <c r="GI94" s="84"/>
      <c r="GJ94" s="84"/>
      <c r="GK94" s="84"/>
      <c r="GL94" s="84"/>
      <c r="GM94" s="84"/>
      <c r="GN94" s="84"/>
      <c r="GO94" s="84"/>
      <c r="GP94" s="84"/>
      <c r="GQ94" s="84"/>
      <c r="GR94" s="84"/>
      <c r="GS94" s="84"/>
      <c r="GT94" s="84"/>
      <c r="GU94" s="84"/>
      <c r="GV94" s="84"/>
      <c r="GW94" s="84"/>
      <c r="GX94" s="84"/>
      <c r="GY94" s="84"/>
      <c r="GZ94" s="84"/>
      <c r="HA94" s="84"/>
      <c r="HB94" s="84"/>
      <c r="HC94" s="84"/>
      <c r="HD94" s="84"/>
      <c r="HE94" s="84"/>
      <c r="HF94" s="84"/>
      <c r="HG94" s="84"/>
      <c r="HH94" s="84"/>
      <c r="HI94" s="84"/>
      <c r="HJ94" s="84"/>
      <c r="HK94" s="84"/>
      <c r="HL94" s="84"/>
      <c r="HM94" s="84"/>
      <c r="HN94" s="84"/>
      <c r="HO94" s="84"/>
      <c r="HP94" s="84"/>
      <c r="HQ94" s="84"/>
      <c r="HR94" s="84"/>
      <c r="HS94" s="84"/>
      <c r="HT94" s="84"/>
      <c r="HU94" s="84"/>
      <c r="HV94" s="84"/>
      <c r="HW94" s="84"/>
      <c r="HX94" s="84"/>
      <c r="HY94" s="84"/>
      <c r="HZ94" s="84"/>
      <c r="IA94" s="84"/>
      <c r="IB94" s="84"/>
      <c r="IC94" s="84"/>
      <c r="ID94" s="84"/>
      <c r="IE94" s="84"/>
      <c r="IF94" s="84"/>
      <c r="IG94" s="84"/>
      <c r="IH94" s="84"/>
      <c r="II94" s="84"/>
      <c r="IJ94" s="84"/>
      <c r="IK94" s="84"/>
      <c r="IL94" s="84"/>
      <c r="IM94" s="84"/>
      <c r="IN94" s="84"/>
      <c r="IO94" s="84"/>
      <c r="IP94" s="84"/>
      <c r="IQ94" s="84"/>
    </row>
    <row r="95" spans="1:251" ht="12" customHeight="1">
      <c r="A95" s="100" t="s">
        <v>2756</v>
      </c>
      <c r="B95" s="101" t="str">
        <f>IF($A95="","",INDEX(POA_GC_2025!$N:$N,MATCH($A95,POA_GC_2025!$A:$A,0)))</f>
        <v>PROVISION Y PRESTACION DE SERVICIOS DE SALUD</v>
      </c>
      <c r="C95" s="101" t="str">
        <f>IF($A95="","",INDEX(POA_GC_2025!$E:$E,MATCH($A95,POA_GC_2025!$A:$A,0)))</f>
        <v>90</v>
      </c>
      <c r="D95" s="101" t="str">
        <f>IF($A95="","",INDEX(POA_GC_2025!$B:$B,MATCH($A95,POA_GC_2025!$A:$A,0)))</f>
        <v>HOSPITAL GENERAL DE CHONE</v>
      </c>
      <c r="E95" s="101" t="str">
        <f>IF($A95="","",INDEX(POA_GC_2025!$C:$C,MATCH($A95,POA_GC_2025!$A:$A,0)))</f>
        <v>ADQUISICION DE DISPOSITIVOS MEDICOS DE USO GENERAL</v>
      </c>
      <c r="F95" s="101">
        <f>IF($A95="","",INDEX(POA_GC_2025!$H:$H,MATCH($A95,POA_GC_2025!$A:$A,0)))</f>
        <v>530826</v>
      </c>
      <c r="G95" s="101" t="str">
        <f>IF($A95="","",INDEX(POA_GC_2025!$J:$J,MATCH($A95,POA_GC_2025!$A:$A,0)))</f>
        <v>001</v>
      </c>
      <c r="H95" s="102">
        <f>IF($A95="","",INDEX(POA_GC_2025!$BD:$BD,MATCH($A95,POA_GC_2025!$A:$A,0)))</f>
        <v>1410</v>
      </c>
      <c r="I95" s="102">
        <f>IF($A95="","",INDEX(POA_GC_2025!$DF:$DF,MATCH($A95,POA_GC_2025!$A:$A,0)))</f>
        <v>0</v>
      </c>
      <c r="J95" s="102">
        <f t="shared" si="14"/>
        <v>1410</v>
      </c>
      <c r="K95" s="135"/>
      <c r="L95" s="178">
        <v>40</v>
      </c>
      <c r="M95" s="126">
        <v>0</v>
      </c>
      <c r="N95" s="121" t="str">
        <f>IF(A95="","",INDEX(POA_GC_2025!CD:CD,MATCH(A95,POA_GC_2025!A:A,0)))</f>
        <v>SI</v>
      </c>
      <c r="O95" s="126">
        <v>1410</v>
      </c>
      <c r="P95" s="126">
        <v>0</v>
      </c>
      <c r="Q95" s="162"/>
      <c r="R95" s="150"/>
      <c r="S95" s="264"/>
      <c r="T95" s="164">
        <f t="shared" ca="1" si="9"/>
        <v>46174</v>
      </c>
      <c r="U95" s="165">
        <f t="shared" ca="1" si="10"/>
        <v>45511</v>
      </c>
      <c r="V95" s="120"/>
      <c r="W95" s="101" t="str">
        <f t="shared" si="11"/>
        <v>90</v>
      </c>
      <c r="X95" s="101" t="str">
        <f>IF($A95="","",INDEX(POA_GC_2025!$G:$G,MATCH($A95,POA_GC_2025!$A:$A,0)))</f>
        <v>004</v>
      </c>
      <c r="Y95" s="102">
        <f t="shared" si="12"/>
        <v>1410</v>
      </c>
      <c r="Z95" s="102">
        <f t="shared" si="13"/>
        <v>1410</v>
      </c>
      <c r="AA95" s="170" t="s">
        <v>2561</v>
      </c>
      <c r="AB95" s="125" t="s">
        <v>2795</v>
      </c>
      <c r="AC95" s="666">
        <v>1410</v>
      </c>
      <c r="AD95" s="666">
        <v>1410</v>
      </c>
      <c r="AE95" s="120" t="s">
        <v>2576</v>
      </c>
      <c r="AF95" s="120" t="s">
        <v>2811</v>
      </c>
      <c r="AG95" s="264">
        <v>46141</v>
      </c>
      <c r="AH95" s="264">
        <v>46141</v>
      </c>
      <c r="AI95" s="120"/>
      <c r="AJ95" s="120">
        <v>15</v>
      </c>
      <c r="AK95" s="264">
        <v>46158</v>
      </c>
      <c r="AL95" s="667">
        <v>46173</v>
      </c>
      <c r="AM95" s="264">
        <v>46203</v>
      </c>
      <c r="AN95" s="120"/>
      <c r="AO95" s="120"/>
      <c r="AP95" s="120"/>
    </row>
    <row r="96" spans="1:251" ht="12" customHeight="1">
      <c r="A96" s="100" t="s">
        <v>2757</v>
      </c>
      <c r="B96" s="101" t="str">
        <f>IF($A96="","",INDEX(POA_GC_2025!$N:$N,MATCH($A96,POA_GC_2025!$A:$A,0)))</f>
        <v>PROVISION Y PRESTACION DE SERVICIOS DE SALUD</v>
      </c>
      <c r="C96" s="101" t="str">
        <f>IF($A96="","",INDEX(POA_GC_2025!$E:$E,MATCH($A96,POA_GC_2025!$A:$A,0)))</f>
        <v>90</v>
      </c>
      <c r="D96" s="101" t="str">
        <f>IF($A96="","",INDEX(POA_GC_2025!$B:$B,MATCH($A96,POA_GC_2025!$A:$A,0)))</f>
        <v>HOSPITAL GENERAL DE CHONE</v>
      </c>
      <c r="E96" s="101" t="str">
        <f>IF($A96="","",INDEX(POA_GC_2025!$C:$C,MATCH($A96,POA_GC_2025!$A:$A,0)))</f>
        <v>ADQUISICION DE DISPOSITIVOS MEDICOS DE USO GENERAL</v>
      </c>
      <c r="F96" s="101">
        <f>IF($A96="","",INDEX(POA_GC_2025!$H:$H,MATCH($A96,POA_GC_2025!$A:$A,0)))</f>
        <v>530826</v>
      </c>
      <c r="G96" s="101" t="str">
        <f>IF($A96="","",INDEX(POA_GC_2025!$J:$J,MATCH($A96,POA_GC_2025!$A:$A,0)))</f>
        <v>001</v>
      </c>
      <c r="H96" s="102">
        <f>IF($A96="","",INDEX(POA_GC_2025!$BD:$BD,MATCH($A96,POA_GC_2025!$A:$A,0)))</f>
        <v>21537.89</v>
      </c>
      <c r="I96" s="102">
        <f>IF($A96="","",INDEX(POA_GC_2025!$DF:$DF,MATCH($A96,POA_GC_2025!$A:$A,0)))</f>
        <v>21201.74</v>
      </c>
      <c r="J96" s="102">
        <f t="shared" si="14"/>
        <v>336.14999999999782</v>
      </c>
      <c r="K96" s="135">
        <v>46164</v>
      </c>
      <c r="L96" s="148">
        <v>65</v>
      </c>
      <c r="M96" s="182">
        <v>21201.74</v>
      </c>
      <c r="N96" s="121" t="str">
        <f>IF(A96="","",INDEX(POA_GC_2025!CD:CD,MATCH(A96,POA_GC_2025!A:A,0)))</f>
        <v>SI</v>
      </c>
      <c r="O96" s="182">
        <v>0</v>
      </c>
      <c r="P96" s="183">
        <v>0</v>
      </c>
      <c r="Q96" s="162"/>
      <c r="R96" s="150"/>
      <c r="S96" s="264"/>
      <c r="T96" s="164">
        <f t="shared" ca="1" si="9"/>
        <v>46174</v>
      </c>
      <c r="U96" s="165">
        <f t="shared" ca="1" si="10"/>
        <v>9</v>
      </c>
      <c r="V96" s="120"/>
      <c r="W96" s="101" t="str">
        <f t="shared" si="11"/>
        <v>90</v>
      </c>
      <c r="X96" s="101" t="str">
        <f>IF($A96="","",INDEX(POA_GC_2025!$G:$G,MATCH($A96,POA_GC_2025!$A:$A,0)))</f>
        <v>004</v>
      </c>
      <c r="Y96" s="102">
        <f t="shared" si="12"/>
        <v>0</v>
      </c>
      <c r="Z96" s="102">
        <f t="shared" si="13"/>
        <v>0</v>
      </c>
      <c r="AA96" s="170" t="s">
        <v>2610</v>
      </c>
      <c r="AB96" s="125" t="s">
        <v>2905</v>
      </c>
      <c r="AC96" s="666">
        <v>21201.74</v>
      </c>
      <c r="AD96" s="120"/>
      <c r="AE96" s="120"/>
      <c r="AF96" s="120"/>
      <c r="AG96" s="120"/>
      <c r="AH96" s="120"/>
      <c r="AI96" s="120"/>
      <c r="AJ96" s="120"/>
      <c r="AK96" s="120"/>
      <c r="AL96" s="172"/>
      <c r="AM96" s="120"/>
      <c r="AN96" s="120"/>
      <c r="AO96" s="120"/>
      <c r="AP96" s="120"/>
    </row>
    <row r="97" spans="1:251" ht="12" customHeight="1">
      <c r="A97" s="100" t="s">
        <v>2758</v>
      </c>
      <c r="B97" s="101" t="str">
        <f>IF($A97="","",INDEX(POA_GC_2025!$N:$N,MATCH($A97,POA_GC_2025!$A:$A,0)))</f>
        <v>PROVISION Y PRESTACION DE SERVICIOS DE SALUD</v>
      </c>
      <c r="C97" s="101" t="str">
        <f>IF($A97="","",INDEX(POA_GC_2025!$E:$E,MATCH($A97,POA_GC_2025!$A:$A,0)))</f>
        <v>90</v>
      </c>
      <c r="D97" s="101" t="str">
        <f>IF($A97="","",INDEX(POA_GC_2025!$B:$B,MATCH($A97,POA_GC_2025!$A:$A,0)))</f>
        <v>HOSPITAL GENERAL DE CHONE</v>
      </c>
      <c r="E97" s="101" t="str">
        <f>IF($A97="","",INDEX(POA_GC_2025!$C:$C,MATCH($A97,POA_GC_2025!$A:$A,0)))</f>
        <v>ADQUISICION DE DISPOSITIVOS MEDICOS DE USO GENERAL</v>
      </c>
      <c r="F97" s="101">
        <f>IF($A97="","",INDEX(POA_GC_2025!$H:$H,MATCH($A97,POA_GC_2025!$A:$A,0)))</f>
        <v>530826</v>
      </c>
      <c r="G97" s="101" t="str">
        <f>IF($A97="","",INDEX(POA_GC_2025!$J:$J,MATCH($A97,POA_GC_2025!$A:$A,0)))</f>
        <v>001</v>
      </c>
      <c r="H97" s="102">
        <f>IF($A97="","",INDEX(POA_GC_2025!$BD:$BD,MATCH($A97,POA_GC_2025!$A:$A,0)))</f>
        <v>0</v>
      </c>
      <c r="I97" s="102">
        <f>IF($A97="","",INDEX(POA_GC_2025!$DF:$DF,MATCH($A97,POA_GC_2025!$A:$A,0)))</f>
        <v>0</v>
      </c>
      <c r="J97" s="102">
        <f t="shared" si="14"/>
        <v>0</v>
      </c>
      <c r="K97" s="135"/>
      <c r="L97" s="146"/>
      <c r="M97" s="126"/>
      <c r="N97" s="121" t="str">
        <f>IF(A97="","",INDEX(POA_GC_2025!CD:CD,MATCH(A97,POA_GC_2025!A:A,0)))</f>
        <v>NO</v>
      </c>
      <c r="O97" s="126"/>
      <c r="P97" s="127"/>
      <c r="Q97" s="162"/>
      <c r="R97" s="150"/>
      <c r="S97" s="264"/>
      <c r="T97" s="164">
        <f t="shared" ca="1" si="9"/>
        <v>46174</v>
      </c>
      <c r="U97" s="165">
        <f t="shared" ca="1" si="10"/>
        <v>45511</v>
      </c>
      <c r="V97" s="120"/>
      <c r="W97" s="101" t="str">
        <f t="shared" si="11"/>
        <v>90</v>
      </c>
      <c r="X97" s="101" t="str">
        <f>IF($A97="","",INDEX(POA_GC_2025!$G:$G,MATCH($A97,POA_GC_2025!$A:$A,0)))</f>
        <v>004</v>
      </c>
      <c r="Y97" s="102">
        <f t="shared" si="12"/>
        <v>0</v>
      </c>
      <c r="Z97" s="102">
        <f t="shared" si="13"/>
        <v>0</v>
      </c>
      <c r="AA97" s="170"/>
      <c r="AB97" s="125"/>
      <c r="AC97" s="120"/>
      <c r="AD97" s="120"/>
      <c r="AE97" s="120"/>
      <c r="AF97" s="120"/>
      <c r="AG97" s="120"/>
      <c r="AH97" s="120"/>
      <c r="AI97" s="120"/>
      <c r="AJ97" s="120"/>
      <c r="AK97" s="120"/>
      <c r="AL97" s="172"/>
      <c r="AM97" s="120"/>
      <c r="AN97" s="120"/>
      <c r="AO97" s="120"/>
      <c r="AP97" s="120"/>
    </row>
    <row r="98" spans="1:251" ht="12" customHeight="1">
      <c r="A98" s="100" t="s">
        <v>2759</v>
      </c>
      <c r="B98" s="101" t="str">
        <f>IF($A98="","",INDEX(POA_GC_2025!$N:$N,MATCH($A98,POA_GC_2025!$A:$A,0)))</f>
        <v>PROVISION Y PRESTACION DE SERVICIOS DE SALUD</v>
      </c>
      <c r="C98" s="101" t="str">
        <f>IF($A98="","",INDEX(POA_GC_2025!$E:$E,MATCH($A98,POA_GC_2025!$A:$A,0)))</f>
        <v>90</v>
      </c>
      <c r="D98" s="101" t="str">
        <f>IF($A98="","",INDEX(POA_GC_2025!$B:$B,MATCH($A98,POA_GC_2025!$A:$A,0)))</f>
        <v>HOSPITAL GENERAL DE CHONE</v>
      </c>
      <c r="E98" s="101" t="str">
        <f>IF($A98="","",INDEX(POA_GC_2025!$C:$C,MATCH($A98,POA_GC_2025!$A:$A,0)))</f>
        <v>ADQUISICION DE DISPOSITIVOS PARA ODONTOLOGIA</v>
      </c>
      <c r="F98" s="101">
        <f>IF($A98="","",INDEX(POA_GC_2025!$H:$H,MATCH($A98,POA_GC_2025!$A:$A,0)))</f>
        <v>530832</v>
      </c>
      <c r="G98" s="101" t="str">
        <f>IF($A98="","",INDEX(POA_GC_2025!$J:$J,MATCH($A98,POA_GC_2025!$A:$A,0)))</f>
        <v>001</v>
      </c>
      <c r="H98" s="102">
        <f>IF($A98="","",INDEX(POA_GC_2025!$BD:$BD,MATCH($A98,POA_GC_2025!$A:$A,0)))</f>
        <v>0</v>
      </c>
      <c r="I98" s="102">
        <f>IF($A98="","",INDEX(POA_GC_2025!$DF:$DF,MATCH($A98,POA_GC_2025!$A:$A,0)))</f>
        <v>0</v>
      </c>
      <c r="J98" s="102">
        <f t="shared" si="14"/>
        <v>0</v>
      </c>
      <c r="K98" s="135"/>
      <c r="L98" s="148"/>
      <c r="M98" s="129"/>
      <c r="N98" s="121" t="str">
        <f>IF(A98="","",INDEX(POA_GC_2025!CD:CD,MATCH(A98,POA_GC_2025!A:A,0)))</f>
        <v>NO</v>
      </c>
      <c r="O98" s="129"/>
      <c r="P98" s="175"/>
      <c r="Q98" s="162"/>
      <c r="R98" s="150"/>
      <c r="S98" s="264"/>
      <c r="T98" s="164">
        <f t="shared" ca="1" si="9"/>
        <v>46174</v>
      </c>
      <c r="U98" s="165">
        <f t="shared" ca="1" si="10"/>
        <v>45511</v>
      </c>
      <c r="V98" s="120"/>
      <c r="W98" s="101" t="str">
        <f t="shared" si="11"/>
        <v>90</v>
      </c>
      <c r="X98" s="101" t="str">
        <f>IF($A98="","",INDEX(POA_GC_2025!$G:$G,MATCH($A98,POA_GC_2025!$A:$A,0)))</f>
        <v>004</v>
      </c>
      <c r="Y98" s="102">
        <f t="shared" si="12"/>
        <v>0</v>
      </c>
      <c r="Z98" s="102">
        <f t="shared" si="13"/>
        <v>0</v>
      </c>
      <c r="AA98" s="170"/>
      <c r="AB98" s="125"/>
      <c r="AC98" s="120"/>
      <c r="AD98" s="120"/>
      <c r="AE98" s="120"/>
      <c r="AF98" s="120"/>
      <c r="AG98" s="120"/>
      <c r="AH98" s="120"/>
      <c r="AI98" s="120"/>
      <c r="AJ98" s="120"/>
      <c r="AK98" s="120"/>
      <c r="AL98" s="172"/>
      <c r="AM98" s="120"/>
      <c r="AN98" s="120"/>
      <c r="AO98" s="120"/>
      <c r="AP98" s="120"/>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row>
    <row r="99" spans="1:251" ht="12" customHeight="1">
      <c r="A99" s="100" t="s">
        <v>2760</v>
      </c>
      <c r="B99" s="101" t="str">
        <f>IF($A99="","",INDEX(POA_GC_2025!$N:$N,MATCH($A99,POA_GC_2025!$A:$A,0)))</f>
        <v>PROVISION Y PRESTACION DE SERVICIOS DE SALUD</v>
      </c>
      <c r="C99" s="101" t="str">
        <f>IF($A99="","",INDEX(POA_GC_2025!$E:$E,MATCH($A99,POA_GC_2025!$A:$A,0)))</f>
        <v>90</v>
      </c>
      <c r="D99" s="101" t="str">
        <f>IF($A99="","",INDEX(POA_GC_2025!$B:$B,MATCH($A99,POA_GC_2025!$A:$A,0)))</f>
        <v>HOSPITAL GENERAL DE CHONE</v>
      </c>
      <c r="E99" s="101" t="str">
        <f>IF($A99="","",INDEX(POA_GC_2025!$C:$C,MATCH($A99,POA_GC_2025!$A:$A,0)))</f>
        <v>ADQUISICION DE DISPOSITIVOS PARA TRAUMATOLOGIA</v>
      </c>
      <c r="F99" s="101">
        <f>IF($A99="","",INDEX(POA_GC_2025!$H:$H,MATCH($A99,POA_GC_2025!$A:$A,0)))</f>
        <v>530834</v>
      </c>
      <c r="G99" s="101" t="str">
        <f>IF($A99="","",INDEX(POA_GC_2025!$J:$J,MATCH($A99,POA_GC_2025!$A:$A,0)))</f>
        <v>001</v>
      </c>
      <c r="H99" s="102">
        <f>IF($A99="","",INDEX(POA_GC_2025!$BD:$BD,MATCH($A99,POA_GC_2025!$A:$A,0)))</f>
        <v>0</v>
      </c>
      <c r="I99" s="102">
        <f>IF($A99="","",INDEX(POA_GC_2025!$DF:$DF,MATCH($A99,POA_GC_2025!$A:$A,0)))</f>
        <v>0</v>
      </c>
      <c r="J99" s="102">
        <f t="shared" si="14"/>
        <v>0</v>
      </c>
      <c r="K99" s="135"/>
      <c r="L99" s="141"/>
      <c r="M99" s="142"/>
      <c r="N99" s="121" t="str">
        <f>IF(A99="","",INDEX(POA_GC_2025!CD:CD,MATCH(A99,POA_GC_2025!A:A,0)))</f>
        <v>NO</v>
      </c>
      <c r="O99" s="142"/>
      <c r="P99" s="142"/>
      <c r="Q99" s="162"/>
      <c r="R99" s="150"/>
      <c r="S99" s="264"/>
      <c r="T99" s="164">
        <f t="shared" ca="1" si="9"/>
        <v>46174</v>
      </c>
      <c r="U99" s="165">
        <f t="shared" ca="1" si="10"/>
        <v>45511</v>
      </c>
      <c r="V99" s="120"/>
      <c r="W99" s="101" t="str">
        <f t="shared" si="11"/>
        <v>90</v>
      </c>
      <c r="X99" s="101" t="str">
        <f>IF($A99="","",INDEX(POA_GC_2025!$G:$G,MATCH($A99,POA_GC_2025!$A:$A,0)))</f>
        <v>004</v>
      </c>
      <c r="Y99" s="102">
        <f t="shared" si="12"/>
        <v>0</v>
      </c>
      <c r="Z99" s="102">
        <f t="shared" si="13"/>
        <v>0</v>
      </c>
      <c r="AA99" s="170"/>
      <c r="AB99" s="125"/>
      <c r="AC99" s="120"/>
      <c r="AD99" s="120"/>
      <c r="AE99" s="120"/>
      <c r="AF99" s="120"/>
      <c r="AG99" s="120"/>
      <c r="AH99" s="120"/>
      <c r="AI99" s="120"/>
      <c r="AJ99" s="120"/>
      <c r="AK99" s="120"/>
      <c r="AL99" s="172"/>
      <c r="AM99" s="120"/>
      <c r="AN99" s="120"/>
      <c r="AO99" s="120"/>
      <c r="AP99" s="120"/>
    </row>
    <row r="100" spans="1:251" ht="12" customHeight="1">
      <c r="A100" s="100" t="s">
        <v>2761</v>
      </c>
      <c r="B100" s="101" t="str">
        <f>IF($A100="","",INDEX(POA_GC_2025!$N:$N,MATCH($A100,POA_GC_2025!$A:$A,0)))</f>
        <v>PROVISION Y PRESTACION DE SERVICIOS DE SALUD</v>
      </c>
      <c r="C100" s="101" t="str">
        <f>IF($A100="","",INDEX(POA_GC_2025!$E:$E,MATCH($A100,POA_GC_2025!$A:$A,0)))</f>
        <v>90</v>
      </c>
      <c r="D100" s="101" t="str">
        <f>IF($A100="","",INDEX(POA_GC_2025!$B:$B,MATCH($A100,POA_GC_2025!$A:$A,0)))</f>
        <v>HOSPITAL GENERAL DE CHONE</v>
      </c>
      <c r="E100" s="101" t="str">
        <f>IF($A100="","",INDEX(POA_GC_2025!$C:$C,MATCH($A100,POA_GC_2025!$A:$A,0)))</f>
        <v>ADQUISICION DE PARTES Y RESPUESTOS</v>
      </c>
      <c r="F100" s="101">
        <f>IF($A100="","",INDEX(POA_GC_2025!$H:$H,MATCH($A100,POA_GC_2025!$A:$A,0)))</f>
        <v>531411</v>
      </c>
      <c r="G100" s="101" t="str">
        <f>IF($A100="","",INDEX(POA_GC_2025!$J:$J,MATCH($A100,POA_GC_2025!$A:$A,0)))</f>
        <v>001</v>
      </c>
      <c r="H100" s="102">
        <f>IF($A100="","",INDEX(POA_GC_2025!$BD:$BD,MATCH($A100,POA_GC_2025!$A:$A,0)))</f>
        <v>0</v>
      </c>
      <c r="I100" s="102">
        <f>IF($A100="","",INDEX(POA_GC_2025!$DF:$DF,MATCH($A100,POA_GC_2025!$A:$A,0)))</f>
        <v>0</v>
      </c>
      <c r="J100" s="102">
        <f t="shared" si="14"/>
        <v>0</v>
      </c>
      <c r="K100" s="135"/>
      <c r="L100" s="141"/>
      <c r="M100" s="142"/>
      <c r="N100" s="121" t="str">
        <f>IF(A100="","",INDEX(POA_GC_2025!CD:CD,MATCH(A100,POA_GC_2025!A:A,0)))</f>
        <v>NO</v>
      </c>
      <c r="O100" s="142"/>
      <c r="P100" s="142"/>
      <c r="Q100" s="162"/>
      <c r="R100" s="150"/>
      <c r="S100" s="264"/>
      <c r="T100" s="164">
        <f t="shared" ca="1" si="9"/>
        <v>46174</v>
      </c>
      <c r="U100" s="165">
        <f t="shared" ca="1" si="10"/>
        <v>45511</v>
      </c>
      <c r="V100" s="120"/>
      <c r="W100" s="101" t="str">
        <f t="shared" si="11"/>
        <v>90</v>
      </c>
      <c r="X100" s="101" t="str">
        <f>IF($A100="","",INDEX(POA_GC_2025!$G:$G,MATCH($A100,POA_GC_2025!$A:$A,0)))</f>
        <v>004</v>
      </c>
      <c r="Y100" s="102">
        <f t="shared" si="12"/>
        <v>0</v>
      </c>
      <c r="Z100" s="102">
        <f t="shared" si="13"/>
        <v>0</v>
      </c>
      <c r="AA100" s="170"/>
      <c r="AB100" s="125"/>
      <c r="AC100" s="120"/>
      <c r="AD100" s="120"/>
      <c r="AE100" s="120"/>
      <c r="AF100" s="120"/>
      <c r="AG100" s="120"/>
      <c r="AH100" s="120"/>
      <c r="AI100" s="120"/>
      <c r="AJ100" s="120"/>
      <c r="AK100" s="120"/>
      <c r="AL100" s="172"/>
      <c r="AM100" s="120"/>
      <c r="AN100" s="120"/>
      <c r="AO100" s="120"/>
      <c r="AP100" s="120"/>
    </row>
    <row r="101" spans="1:251" ht="12" customHeight="1">
      <c r="A101" s="100" t="s">
        <v>2762</v>
      </c>
      <c r="B101" s="101" t="str">
        <f>IF($A101="","",INDEX(POA_GC_2025!$N:$N,MATCH($A101,POA_GC_2025!$A:$A,0)))</f>
        <v>PROVISION Y PRESTACION DE SERVICIOS DE SALUD</v>
      </c>
      <c r="C101" s="101" t="str">
        <f>IF($A101="","",INDEX(POA_GC_2025!$E:$E,MATCH($A101,POA_GC_2025!$A:$A,0)))</f>
        <v>90</v>
      </c>
      <c r="D101" s="101" t="str">
        <f>IF($A101="","",INDEX(POA_GC_2025!$B:$B,MATCH($A101,POA_GC_2025!$A:$A,0)))</f>
        <v>HOSPITAL GENERAL DE CHONE</v>
      </c>
      <c r="E101" s="101" t="str">
        <f>IF($A101="","",INDEX(POA_GC_2025!$C:$C,MATCH($A101,POA_GC_2025!$A:$A,0)))</f>
        <v>ARRENDAMIENTOS, ALICUOTAS, IMPUESTOS, OBLIGACIONES PATRONALES</v>
      </c>
      <c r="F101" s="101">
        <f>IF($A101="","",INDEX(POA_GC_2025!$H:$H,MATCH($A101,POA_GC_2025!$A:$A,0)))</f>
        <v>570102</v>
      </c>
      <c r="G101" s="101" t="str">
        <f>IF($A101="","",INDEX(POA_GC_2025!$J:$J,MATCH($A101,POA_GC_2025!$A:$A,0)))</f>
        <v>001</v>
      </c>
      <c r="H101" s="102">
        <f>IF($A101="","",INDEX(POA_GC_2025!$BD:$BD,MATCH($A101,POA_GC_2025!$A:$A,0)))</f>
        <v>10406.86</v>
      </c>
      <c r="I101" s="102">
        <f>IF($A101="","",INDEX(POA_GC_2025!$DF:$DF,MATCH($A101,POA_GC_2025!$A:$A,0)))</f>
        <v>0</v>
      </c>
      <c r="J101" s="102">
        <f t="shared" si="14"/>
        <v>10406.86</v>
      </c>
      <c r="K101" s="135">
        <v>46056</v>
      </c>
      <c r="L101" s="146">
        <v>19</v>
      </c>
      <c r="M101" s="126">
        <v>0</v>
      </c>
      <c r="N101" s="121" t="str">
        <f>IF(A101="","",INDEX(POA_GC_2025!CD:CD,MATCH(A101,POA_GC_2025!A:A,0)))</f>
        <v>SI</v>
      </c>
      <c r="O101" s="126">
        <v>10406.86</v>
      </c>
      <c r="P101" s="181">
        <v>0</v>
      </c>
      <c r="Q101" s="162"/>
      <c r="R101" s="150"/>
      <c r="S101" s="264">
        <v>46027</v>
      </c>
      <c r="T101" s="164">
        <f t="shared" ca="1" si="9"/>
        <v>46174</v>
      </c>
      <c r="U101" s="165">
        <f t="shared" ca="1" si="10"/>
        <v>118</v>
      </c>
      <c r="V101" s="120"/>
      <c r="W101" s="101" t="str">
        <f t="shared" si="11"/>
        <v>90</v>
      </c>
      <c r="X101" s="101" t="str">
        <f>IF($A101="","",INDEX(POA_GC_2025!$G:$G,MATCH($A101,POA_GC_2025!$A:$A,0)))</f>
        <v>004</v>
      </c>
      <c r="Y101" s="102">
        <f t="shared" si="12"/>
        <v>10406.86</v>
      </c>
      <c r="Z101" s="102">
        <f t="shared" si="13"/>
        <v>10406.86</v>
      </c>
      <c r="AA101" s="170" t="s">
        <v>2560</v>
      </c>
      <c r="AB101" s="125" t="s">
        <v>2608</v>
      </c>
      <c r="AC101" s="666">
        <v>10406.86</v>
      </c>
      <c r="AD101" s="666">
        <v>10406.86</v>
      </c>
      <c r="AE101" s="120" t="s">
        <v>198</v>
      </c>
      <c r="AF101" s="120" t="s">
        <v>198</v>
      </c>
      <c r="AG101" s="120"/>
      <c r="AH101" s="120"/>
      <c r="AI101" s="120"/>
      <c r="AJ101" s="120"/>
      <c r="AK101" s="120"/>
      <c r="AL101" s="667">
        <v>46081</v>
      </c>
      <c r="AM101" s="667">
        <v>46081</v>
      </c>
      <c r="AN101" s="120"/>
      <c r="AO101" s="120"/>
      <c r="AP101" s="120"/>
    </row>
    <row r="102" spans="1:251" ht="12" customHeight="1">
      <c r="A102" s="100" t="s">
        <v>2763</v>
      </c>
      <c r="B102" s="101" t="str">
        <f>IF($A102="","",INDEX(POA_GC_2025!$N:$N,MATCH($A102,POA_GC_2025!$A:$A,0)))</f>
        <v>PROVISION Y PRESTACION DE SERVICIOS DE SALUD</v>
      </c>
      <c r="C102" s="101" t="str">
        <f>IF($A102="","",INDEX(POA_GC_2025!$E:$E,MATCH($A102,POA_GC_2025!$A:$A,0)))</f>
        <v>90</v>
      </c>
      <c r="D102" s="101" t="str">
        <f>IF($A102="","",INDEX(POA_GC_2025!$B:$B,MATCH($A102,POA_GC_2025!$A:$A,0)))</f>
        <v>HOSPITAL GENERAL DE CHONE</v>
      </c>
      <c r="E102" s="101" t="str">
        <f>IF($A102="","",INDEX(POA_GC_2025!$C:$C,MATCH($A102,POA_GC_2025!$A:$A,0)))</f>
        <v>ARRENDAMIENTOS, ALICUOTAS, IMPUESTOS, OBLIGACIONES PATRONALES</v>
      </c>
      <c r="F102" s="101">
        <f>IF($A102="","",INDEX(POA_GC_2025!$H:$H,MATCH($A102,POA_GC_2025!$A:$A,0)))</f>
        <v>570102</v>
      </c>
      <c r="G102" s="101" t="str">
        <f>IF($A102="","",INDEX(POA_GC_2025!$J:$J,MATCH($A102,POA_GC_2025!$A:$A,0)))</f>
        <v>001</v>
      </c>
      <c r="H102" s="102">
        <f>IF($A102="","",INDEX(POA_GC_2025!$BD:$BD,MATCH($A102,POA_GC_2025!$A:$A,0)))</f>
        <v>0</v>
      </c>
      <c r="I102" s="102">
        <f>IF($A102="","",INDEX(POA_GC_2025!$DF:$DF,MATCH($A102,POA_GC_2025!$A:$A,0)))</f>
        <v>0</v>
      </c>
      <c r="J102" s="102">
        <f t="shared" si="14"/>
        <v>0</v>
      </c>
      <c r="K102" s="135"/>
      <c r="L102" s="148"/>
      <c r="M102" s="129"/>
      <c r="N102" s="121" t="str">
        <f>IF(A102="","",INDEX(POA_GC_2025!CD:CD,MATCH(A102,POA_GC_2025!A:A,0)))</f>
        <v>NO</v>
      </c>
      <c r="O102" s="129"/>
      <c r="P102" s="134"/>
      <c r="Q102" s="162"/>
      <c r="R102" s="150"/>
      <c r="S102" s="264"/>
      <c r="T102" s="164">
        <f t="shared" ca="1" si="9"/>
        <v>46174</v>
      </c>
      <c r="U102" s="165">
        <f t="shared" ca="1" si="10"/>
        <v>45511</v>
      </c>
      <c r="V102" s="120"/>
      <c r="W102" s="101" t="str">
        <f t="shared" si="11"/>
        <v>90</v>
      </c>
      <c r="X102" s="101" t="str">
        <f>IF($A102="","",INDEX(POA_GC_2025!$G:$G,MATCH($A102,POA_GC_2025!$A:$A,0)))</f>
        <v>004</v>
      </c>
      <c r="Y102" s="102">
        <f t="shared" si="12"/>
        <v>0</v>
      </c>
      <c r="Z102" s="102">
        <f t="shared" si="13"/>
        <v>0</v>
      </c>
      <c r="AA102" s="170"/>
      <c r="AB102" s="125"/>
      <c r="AC102" s="120"/>
      <c r="AD102" s="120"/>
      <c r="AE102" s="120"/>
      <c r="AF102" s="120"/>
      <c r="AG102" s="120"/>
      <c r="AH102" s="120"/>
      <c r="AI102" s="120"/>
      <c r="AJ102" s="120"/>
      <c r="AK102" s="120"/>
      <c r="AL102" s="172"/>
      <c r="AM102" s="120"/>
      <c r="AN102" s="120"/>
      <c r="AO102" s="120"/>
      <c r="AP102" s="120"/>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row>
    <row r="103" spans="1:251" ht="12" customHeight="1">
      <c r="A103" s="100" t="s">
        <v>2764</v>
      </c>
      <c r="B103" s="101" t="str">
        <f>IF($A103="","",INDEX(POA_GC_2025!$N:$N,MATCH($A103,POA_GC_2025!$A:$A,0)))</f>
        <v>PROVISION Y PRESTACION DE SERVICIOS DE SALUD</v>
      </c>
      <c r="C103" s="101" t="str">
        <f>IF($A103="","",INDEX(POA_GC_2025!$E:$E,MATCH($A103,POA_GC_2025!$A:$A,0)))</f>
        <v>90</v>
      </c>
      <c r="D103" s="101" t="str">
        <f>IF($A103="","",INDEX(POA_GC_2025!$B:$B,MATCH($A103,POA_GC_2025!$A:$A,0)))</f>
        <v>HOSPITAL GENERAL DE CHONE</v>
      </c>
      <c r="E103" s="101" t="str">
        <f>IF($A103="","",INDEX(POA_GC_2025!$C:$C,MATCH($A103,POA_GC_2025!$A:$A,0)))</f>
        <v>CONTRATACION DE POLIZAS DE LOS BIENES MUEBLES E INMUEBLES DEL HGNDC</v>
      </c>
      <c r="F103" s="101">
        <f>IF($A103="","",INDEX(POA_GC_2025!$H:$H,MATCH($A103,POA_GC_2025!$A:$A,0)))</f>
        <v>570201</v>
      </c>
      <c r="G103" s="101" t="str">
        <f>IF($A103="","",INDEX(POA_GC_2025!$J:$J,MATCH($A103,POA_GC_2025!$A:$A,0)))</f>
        <v>001</v>
      </c>
      <c r="H103" s="102">
        <f>IF($A103="","",INDEX(POA_GC_2025!$BD:$BD,MATCH($A103,POA_GC_2025!$A:$A,0)))</f>
        <v>20887.200000000004</v>
      </c>
      <c r="I103" s="102">
        <f>IF($A103="","",INDEX(POA_GC_2025!$DF:$DF,MATCH($A103,POA_GC_2025!$A:$A,0)))</f>
        <v>20887.2</v>
      </c>
      <c r="J103" s="102">
        <f t="shared" si="14"/>
        <v>3.637978807091713E-12</v>
      </c>
      <c r="K103" s="135">
        <v>46107</v>
      </c>
      <c r="L103" s="148">
        <v>31</v>
      </c>
      <c r="M103" s="126">
        <v>20887.2</v>
      </c>
      <c r="N103" s="121" t="str">
        <f>IF(A103="","",INDEX(POA_GC_2025!CD:CD,MATCH(A103,POA_GC_2025!A:A,0)))</f>
        <v>SI</v>
      </c>
      <c r="O103" s="143"/>
      <c r="P103" s="177"/>
      <c r="Q103" s="162"/>
      <c r="R103" s="150"/>
      <c r="S103" s="264">
        <v>46107</v>
      </c>
      <c r="T103" s="164">
        <f t="shared" ca="1" si="9"/>
        <v>46174</v>
      </c>
      <c r="U103" s="165">
        <f t="shared" ca="1" si="10"/>
        <v>65</v>
      </c>
      <c r="V103" s="120"/>
      <c r="W103" s="101" t="str">
        <f t="shared" si="11"/>
        <v>90</v>
      </c>
      <c r="X103" s="101" t="str">
        <f>IF($A103="","",INDEX(POA_GC_2025!$G:$G,MATCH($A103,POA_GC_2025!$A:$A,0)))</f>
        <v>004</v>
      </c>
      <c r="Y103" s="102">
        <f t="shared" si="12"/>
        <v>0</v>
      </c>
      <c r="Z103" s="102">
        <f t="shared" si="13"/>
        <v>0</v>
      </c>
      <c r="AA103" s="170" t="s">
        <v>2560</v>
      </c>
      <c r="AB103" s="125" t="s">
        <v>2586</v>
      </c>
      <c r="AC103" s="666">
        <v>57233.49</v>
      </c>
      <c r="AD103" s="666">
        <v>57233.49</v>
      </c>
      <c r="AE103" s="120" t="s">
        <v>2587</v>
      </c>
      <c r="AF103" s="120" t="s">
        <v>2529</v>
      </c>
      <c r="AG103" s="264">
        <v>45774</v>
      </c>
      <c r="AH103" s="264">
        <v>45803</v>
      </c>
      <c r="AI103" s="264">
        <v>45774</v>
      </c>
      <c r="AJ103" s="120">
        <v>30</v>
      </c>
      <c r="AK103" s="264">
        <v>45808</v>
      </c>
      <c r="AL103" s="172"/>
      <c r="AM103" s="120"/>
      <c r="AN103" s="120"/>
      <c r="AO103" s="120" t="s">
        <v>2562</v>
      </c>
      <c r="AP103" s="120"/>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row>
    <row r="104" spans="1:251" ht="12" customHeight="1">
      <c r="A104" s="100" t="s">
        <v>2765</v>
      </c>
      <c r="B104" s="101" t="str">
        <f>IF($A104="","",INDEX(POA_GC_2025!$N:$N,MATCH($A104,POA_GC_2025!$A:$A,0)))</f>
        <v>PROVISION Y PRESTACION DE SERVICIOS DE SALUD</v>
      </c>
      <c r="C104" s="101" t="str">
        <f>IF($A104="","",INDEX(POA_GC_2025!$E:$E,MATCH($A104,POA_GC_2025!$A:$A,0)))</f>
        <v>90</v>
      </c>
      <c r="D104" s="101" t="str">
        <f>IF($A104="","",INDEX(POA_GC_2025!$B:$B,MATCH($A104,POA_GC_2025!$A:$A,0)))</f>
        <v>HOSPITAL GENERAL DE CHONE</v>
      </c>
      <c r="E104" s="101" t="str">
        <f>IF($A104="","",INDEX(POA_GC_2025!$C:$C,MATCH($A104,POA_GC_2025!$A:$A,0)))</f>
        <v>CONTRATACION DE POLIZAS DE LOS SERVIDORES DEL HGNDC</v>
      </c>
      <c r="F104" s="101">
        <f>IF($A104="","",INDEX(POA_GC_2025!$H:$H,MATCH($A104,POA_GC_2025!$A:$A,0)))</f>
        <v>570201</v>
      </c>
      <c r="G104" s="101" t="str">
        <f>IF($A104="","",INDEX(POA_GC_2025!$J:$J,MATCH($A104,POA_GC_2025!$A:$A,0)))</f>
        <v>001</v>
      </c>
      <c r="H104" s="102">
        <f>IF($A104="","",INDEX(POA_GC_2025!$BD:$BD,MATCH($A104,POA_GC_2025!$A:$A,0)))</f>
        <v>3945.6700000000019</v>
      </c>
      <c r="I104" s="102">
        <f>IF($A104="","",INDEX(POA_GC_2025!$DF:$DF,MATCH($A104,POA_GC_2025!$A:$A,0)))</f>
        <v>0</v>
      </c>
      <c r="J104" s="102">
        <f t="shared" si="14"/>
        <v>3945.6700000000019</v>
      </c>
      <c r="K104" s="135">
        <v>46107</v>
      </c>
      <c r="L104" s="148">
        <v>33</v>
      </c>
      <c r="M104" s="126">
        <v>0</v>
      </c>
      <c r="N104" s="121" t="str">
        <f>IF(A104="","",INDEX(POA_GC_2025!CD:CD,MATCH(A104,POA_GC_2025!A:A,0)))</f>
        <v>SI</v>
      </c>
      <c r="O104" s="126">
        <v>3945.67</v>
      </c>
      <c r="P104" s="126">
        <v>3945.67</v>
      </c>
      <c r="Q104" s="162" t="s">
        <v>26</v>
      </c>
      <c r="R104" s="150"/>
      <c r="S104" s="264">
        <v>46027</v>
      </c>
      <c r="T104" s="164">
        <f t="shared" ca="1" si="9"/>
        <v>46174</v>
      </c>
      <c r="U104" s="165">
        <f t="shared" ca="1" si="10"/>
        <v>65</v>
      </c>
      <c r="V104" s="120"/>
      <c r="W104" s="101" t="str">
        <f t="shared" si="11"/>
        <v>90</v>
      </c>
      <c r="X104" s="101" t="str">
        <f>IF($A104="","",INDEX(POA_GC_2025!$G:$G,MATCH($A104,POA_GC_2025!$A:$A,0)))</f>
        <v>004</v>
      </c>
      <c r="Y104" s="102">
        <f t="shared" si="12"/>
        <v>3945.67</v>
      </c>
      <c r="Z104" s="102">
        <f t="shared" si="13"/>
        <v>0</v>
      </c>
      <c r="AA104" s="170" t="s">
        <v>2561</v>
      </c>
      <c r="AB104" s="125" t="s">
        <v>2609</v>
      </c>
      <c r="AC104" s="666">
        <v>3945.67</v>
      </c>
      <c r="AD104" s="666">
        <v>3945.67</v>
      </c>
      <c r="AE104" s="120" t="s">
        <v>2576</v>
      </c>
      <c r="AF104" s="120" t="s">
        <v>2778</v>
      </c>
      <c r="AG104" s="264">
        <v>46114</v>
      </c>
      <c r="AH104" s="264">
        <v>46114</v>
      </c>
      <c r="AI104" s="120"/>
      <c r="AJ104" s="120">
        <v>365</v>
      </c>
      <c r="AK104" s="120"/>
      <c r="AL104" s="667">
        <v>46142</v>
      </c>
      <c r="AM104" s="264">
        <v>46387</v>
      </c>
      <c r="AN104" s="120"/>
      <c r="AO104" s="120"/>
      <c r="AP104" s="120"/>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row>
    <row r="105" spans="1:251" ht="12" customHeight="1">
      <c r="A105" s="100" t="s">
        <v>2766</v>
      </c>
      <c r="B105" s="101" t="str">
        <f>IF($A105="","",INDEX(POA_GC_2025!$N:$N,MATCH($A105,POA_GC_2025!$A:$A,0)))</f>
        <v>PROVISION Y PRESTACION DE SERVICIOS DE SALUD</v>
      </c>
      <c r="C105" s="101" t="str">
        <f>IF($A105="","",INDEX(POA_GC_2025!$E:$E,MATCH($A105,POA_GC_2025!$A:$A,0)))</f>
        <v>90</v>
      </c>
      <c r="D105" s="101" t="str">
        <f>IF($A105="","",INDEX(POA_GC_2025!$B:$B,MATCH($A105,POA_GC_2025!$A:$A,0)))</f>
        <v>HOSPITAL GENERAL DE CHONE</v>
      </c>
      <c r="E105" s="101" t="str">
        <f>IF($A105="","",INDEX(POA_GC_2025!$C:$C,MATCH($A105,POA_GC_2025!$A:$A,0)))</f>
        <v>CONTRATACION DE POLIZAS DE LOS BIENES MUEBLES E INMUEBLES DEL HGNDC</v>
      </c>
      <c r="F105" s="101">
        <f>IF($A105="","",INDEX(POA_GC_2025!$H:$H,MATCH($A105,POA_GC_2025!$A:$A,0)))</f>
        <v>570201</v>
      </c>
      <c r="G105" s="101" t="str">
        <f>IF($A105="","",INDEX(POA_GC_2025!$J:$J,MATCH($A105,POA_GC_2025!$A:$A,0)))</f>
        <v>001</v>
      </c>
      <c r="H105" s="102">
        <f>IF($A105="","",INDEX(POA_GC_2025!$BD:$BD,MATCH($A105,POA_GC_2025!$A:$A,0)))</f>
        <v>0</v>
      </c>
      <c r="I105" s="102">
        <f>IF($A105="","",INDEX(POA_GC_2025!$DF:$DF,MATCH($A105,POA_GC_2025!$A:$A,0)))</f>
        <v>0</v>
      </c>
      <c r="J105" s="102">
        <f t="shared" si="14"/>
        <v>0</v>
      </c>
      <c r="K105" s="135"/>
      <c r="L105" s="148"/>
      <c r="M105" s="141"/>
      <c r="N105" s="121" t="str">
        <f>IF(A105="","",INDEX(POA_GC_2025!CD:CD,MATCH(A105,POA_GC_2025!A:A,0)))</f>
        <v>NO</v>
      </c>
      <c r="O105" s="141"/>
      <c r="P105" s="177"/>
      <c r="Q105" s="162"/>
      <c r="R105" s="150"/>
      <c r="S105" s="264"/>
      <c r="T105" s="164">
        <f t="shared" ca="1" si="9"/>
        <v>46174</v>
      </c>
      <c r="U105" s="165">
        <f t="shared" ca="1" si="10"/>
        <v>45511</v>
      </c>
      <c r="V105" s="120"/>
      <c r="W105" s="101" t="str">
        <f t="shared" si="11"/>
        <v>90</v>
      </c>
      <c r="X105" s="101" t="str">
        <f>IF($A105="","",INDEX(POA_GC_2025!$G:$G,MATCH($A105,POA_GC_2025!$A:$A,0)))</f>
        <v>004</v>
      </c>
      <c r="Y105" s="102">
        <f t="shared" si="12"/>
        <v>0</v>
      </c>
      <c r="Z105" s="102">
        <f t="shared" si="13"/>
        <v>0</v>
      </c>
      <c r="AA105" s="170"/>
      <c r="AB105" s="125"/>
      <c r="AC105" s="120"/>
      <c r="AD105" s="120"/>
      <c r="AE105" s="120"/>
      <c r="AF105" s="120"/>
      <c r="AG105" s="120"/>
      <c r="AH105" s="120"/>
      <c r="AI105" s="120"/>
      <c r="AJ105" s="120"/>
      <c r="AK105" s="120"/>
      <c r="AL105" s="172"/>
      <c r="AM105" s="120"/>
      <c r="AN105" s="120"/>
      <c r="AO105" s="120"/>
      <c r="AP105" s="120"/>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row>
    <row r="106" spans="1:251" ht="12" customHeight="1">
      <c r="A106" s="100" t="s">
        <v>2767</v>
      </c>
      <c r="B106" s="101" t="str">
        <f>IF($A106="","",INDEX(POA_GC_2025!$N:$N,MATCH($A106,POA_GC_2025!$A:$A,0)))</f>
        <v>PROVISION Y PRESTACION DE SERVICIOS DE SALUD</v>
      </c>
      <c r="C106" s="101" t="str">
        <f>IF($A106="","",INDEX(POA_GC_2025!$E:$E,MATCH($A106,POA_GC_2025!$A:$A,0)))</f>
        <v>90</v>
      </c>
      <c r="D106" s="101" t="str">
        <f>IF($A106="","",INDEX(POA_GC_2025!$B:$B,MATCH($A106,POA_GC_2025!$A:$A,0)))</f>
        <v>HOSPITAL GENERAL DE CHONE</v>
      </c>
      <c r="E106" s="101" t="str">
        <f>IF($A106="","",INDEX(POA_GC_2025!$C:$C,MATCH($A106,POA_GC_2025!$A:$A,0)))</f>
        <v>PAGO A JUBILADOS PATRONALES</v>
      </c>
      <c r="F106" s="101">
        <f>IF($A106="","",INDEX(POA_GC_2025!$H:$H,MATCH($A106,POA_GC_2025!$A:$A,0)))</f>
        <v>580209</v>
      </c>
      <c r="G106" s="101" t="str">
        <f>IF($A106="","",INDEX(POA_GC_2025!$J:$J,MATCH($A106,POA_GC_2025!$A:$A,0)))</f>
        <v>001</v>
      </c>
      <c r="H106" s="102">
        <f>IF($A106="","",INDEX(POA_GC_2025!$BD:$BD,MATCH($A106,POA_GC_2025!$A:$A,0)))</f>
        <v>283990.65999999997</v>
      </c>
      <c r="I106" s="102">
        <f>IF($A106="","",INDEX(POA_GC_2025!$DF:$DF,MATCH($A106,POA_GC_2025!$A:$A,0)))</f>
        <v>0</v>
      </c>
      <c r="J106" s="102">
        <f t="shared" si="14"/>
        <v>283990.65999999997</v>
      </c>
      <c r="K106" s="135">
        <v>46056</v>
      </c>
      <c r="L106" s="148"/>
      <c r="M106" s="141"/>
      <c r="N106" s="121" t="str">
        <f>IF(A106="","",INDEX(POA_GC_2025!CD:CD,MATCH(A106,POA_GC_2025!A:A,0)))</f>
        <v>SI</v>
      </c>
      <c r="O106" s="136">
        <v>44213.22</v>
      </c>
      <c r="P106" s="136">
        <v>44213.22</v>
      </c>
      <c r="Q106" s="162" t="s">
        <v>23</v>
      </c>
      <c r="R106" s="163"/>
      <c r="S106" s="264">
        <v>46027</v>
      </c>
      <c r="T106" s="164">
        <f t="shared" ca="1" si="9"/>
        <v>46174</v>
      </c>
      <c r="U106" s="165">
        <f t="shared" ca="1" si="10"/>
        <v>118</v>
      </c>
      <c r="V106" s="120"/>
      <c r="W106" s="101" t="str">
        <f t="shared" si="11"/>
        <v>90</v>
      </c>
      <c r="X106" s="101" t="str">
        <f>IF($A106="","",INDEX(POA_GC_2025!$G:$G,MATCH($A106,POA_GC_2025!$A:$A,0)))</f>
        <v>004</v>
      </c>
      <c r="Y106" s="102">
        <f t="shared" si="12"/>
        <v>44213.22</v>
      </c>
      <c r="Z106" s="102">
        <f t="shared" si="13"/>
        <v>0</v>
      </c>
      <c r="AA106" s="170"/>
      <c r="AB106" s="125"/>
      <c r="AC106" s="120"/>
      <c r="AD106" s="120"/>
      <c r="AE106" s="120"/>
      <c r="AF106" s="120"/>
      <c r="AG106" s="120"/>
      <c r="AH106" s="120"/>
      <c r="AI106" s="120"/>
      <c r="AJ106" s="120"/>
      <c r="AK106" s="120"/>
      <c r="AL106" s="172"/>
      <c r="AM106" s="120"/>
      <c r="AN106" s="120"/>
      <c r="AO106" s="120"/>
      <c r="AP106" s="120"/>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row>
    <row r="107" spans="1:251" ht="12" customHeight="1">
      <c r="A107" s="100" t="s">
        <v>2768</v>
      </c>
      <c r="B107" s="101" t="str">
        <f>IF($A107="","",INDEX(POA_GC_2025!$N:$N,MATCH($A107,POA_GC_2025!$A:$A,0)))</f>
        <v>PREVENCION Y PROMOCION DE LA SALUD</v>
      </c>
      <c r="C107" s="101" t="str">
        <f>IF($A107="","",INDEX(POA_GC_2025!$E:$E,MATCH($A107,POA_GC_2025!$A:$A,0)))</f>
        <v>55</v>
      </c>
      <c r="D107" s="101" t="str">
        <f>IF($A107="","",INDEX(POA_GC_2025!$B:$B,MATCH($A107,POA_GC_2025!$A:$A,0)))</f>
        <v>HOSPITAL GENERAL DE CHONE</v>
      </c>
      <c r="E107" s="101" t="str">
        <f>IF($A107="","",INDEX(POA_GC_2025!$C:$C,MATCH($A107,POA_GC_2025!$A:$A,0)))</f>
        <v>CONTRATACION  DEL SERVICIO MANTENIMIENTO DE VEHICULOS(Ambulancias)</v>
      </c>
      <c r="F107" s="101">
        <f>IF($A107="","",INDEX(POA_GC_2025!$H:$H,MATCH($A107,POA_GC_2025!$A:$A,0)))</f>
        <v>530405</v>
      </c>
      <c r="G107" s="101" t="str">
        <f>IF($A107="","",INDEX(POA_GC_2025!$J:$J,MATCH($A107,POA_GC_2025!$A:$A,0)))</f>
        <v>001</v>
      </c>
      <c r="H107" s="102">
        <f>IF($A107="","",INDEX(POA_GC_2025!$BD:$BD,MATCH($A107,POA_GC_2025!$A:$A,0)))</f>
        <v>0</v>
      </c>
      <c r="I107" s="102">
        <f>IF($A107="","",INDEX(POA_GC_2025!$DF:$DF,MATCH($A107,POA_GC_2025!$A:$A,0)))</f>
        <v>0</v>
      </c>
      <c r="J107" s="102">
        <f t="shared" si="14"/>
        <v>0</v>
      </c>
      <c r="K107" s="135"/>
      <c r="L107" s="146"/>
      <c r="M107" s="126"/>
      <c r="N107" s="121" t="str">
        <f>IF(A107="","",INDEX(POA_GC_2025!CD:CD,MATCH(A107,POA_GC_2025!A:A,0)))</f>
        <v>NO</v>
      </c>
      <c r="O107" s="184">
        <v>0</v>
      </c>
      <c r="P107" s="126">
        <v>0</v>
      </c>
      <c r="Q107" s="162"/>
      <c r="R107" s="150"/>
      <c r="S107" s="264"/>
      <c r="T107" s="164">
        <f t="shared" ca="1" si="9"/>
        <v>46174</v>
      </c>
      <c r="U107" s="165">
        <f t="shared" ca="1" si="10"/>
        <v>45511</v>
      </c>
      <c r="V107" s="120"/>
      <c r="W107" s="101" t="str">
        <f t="shared" si="11"/>
        <v>55</v>
      </c>
      <c r="X107" s="101" t="str">
        <f>IF($A107="","",INDEX(POA_GC_2025!$G:$G,MATCH($A107,POA_GC_2025!$A:$A,0)))</f>
        <v>004</v>
      </c>
      <c r="Y107" s="102">
        <f t="shared" si="12"/>
        <v>0</v>
      </c>
      <c r="Z107" s="102">
        <f t="shared" si="13"/>
        <v>0</v>
      </c>
      <c r="AA107" s="170" t="s">
        <v>2560</v>
      </c>
      <c r="AB107" s="125" t="s">
        <v>2578</v>
      </c>
      <c r="AC107" s="666">
        <v>6872.48</v>
      </c>
      <c r="AD107" s="666">
        <v>6872.48</v>
      </c>
      <c r="AE107" s="120" t="s">
        <v>2576</v>
      </c>
      <c r="AF107" s="120" t="s">
        <v>2534</v>
      </c>
      <c r="AG107" s="264">
        <v>45894</v>
      </c>
      <c r="AH107" s="264">
        <v>45895</v>
      </c>
      <c r="AI107" s="120"/>
      <c r="AJ107" s="120">
        <v>130</v>
      </c>
      <c r="AK107" s="264">
        <v>46022</v>
      </c>
      <c r="AL107" s="172"/>
      <c r="AM107" s="120"/>
      <c r="AN107" s="120"/>
      <c r="AO107" s="120" t="s">
        <v>2562</v>
      </c>
      <c r="AP107" s="120"/>
    </row>
    <row r="108" spans="1:251" ht="12" customHeight="1">
      <c r="A108" s="100" t="s">
        <v>2769</v>
      </c>
      <c r="B108" s="101" t="str">
        <f>IF($A108="","",INDEX(POA_GC_2025!$N:$N,MATCH($A108,POA_GC_2025!$A:$A,0)))</f>
        <v>PROVISION Y PRESTACION DE SERVICIOS DE SALUD</v>
      </c>
      <c r="C108" s="101" t="str">
        <f>IF($A108="","",INDEX(POA_GC_2025!$E:$E,MATCH($A108,POA_GC_2025!$A:$A,0)))</f>
        <v>90</v>
      </c>
      <c r="D108" s="101" t="str">
        <f>IF($A108="","",INDEX(POA_GC_2025!$B:$B,MATCH($A108,POA_GC_2025!$A:$A,0)))</f>
        <v>HOSPITAL GENERAL DE CHONE</v>
      </c>
      <c r="E108" s="101" t="str">
        <f>IF($A108="","",INDEX(POA_GC_2025!$C:$C,MATCH($A108,POA_GC_2025!$A:$A,0)))</f>
        <v>PAGO DECONTRATOS OCASIONALES PARA EL CUMPLIMIENTO DEL SERVICIO RURAL</v>
      </c>
      <c r="F108" s="101">
        <f>IF($A108="","",INDEX(POA_GC_2025!$H:$H,MATCH($A108,POA_GC_2025!$A:$A,0)))</f>
        <v>510515</v>
      </c>
      <c r="G108" s="101" t="str">
        <f>IF($A108="","",INDEX(POA_GC_2025!$J:$J,MATCH($A108,POA_GC_2025!$A:$A,0)))</f>
        <v>001</v>
      </c>
      <c r="H108" s="102">
        <f>IF($A108="","",INDEX(POA_GC_2025!$BD:$BD,MATCH($A108,POA_GC_2025!$A:$A,0)))</f>
        <v>49292</v>
      </c>
      <c r="I108" s="102">
        <f>IF($A108="","",INDEX(POA_GC_2025!$DF:$DF,MATCH($A108,POA_GC_2025!$A:$A,0)))</f>
        <v>0</v>
      </c>
      <c r="J108" s="102">
        <f t="shared" si="14"/>
        <v>49292</v>
      </c>
      <c r="K108" s="135">
        <v>46051</v>
      </c>
      <c r="L108" s="125"/>
      <c r="M108" s="126"/>
      <c r="N108" s="121" t="str">
        <f>IF(A108="","",INDEX(POA_GC_2025!CD:CD,MATCH(A108,POA_GC_2025!A:A,0)))</f>
        <v>SI</v>
      </c>
      <c r="O108" s="129">
        <v>2641</v>
      </c>
      <c r="P108" s="129">
        <v>2641</v>
      </c>
      <c r="Q108" s="162" t="s">
        <v>22</v>
      </c>
      <c r="R108" s="150"/>
      <c r="S108" s="264"/>
      <c r="T108" s="164">
        <f t="shared" ca="1" si="9"/>
        <v>46174</v>
      </c>
      <c r="U108" s="165">
        <f t="shared" ca="1" si="10"/>
        <v>122</v>
      </c>
      <c r="V108" s="120"/>
      <c r="W108" s="101" t="str">
        <f t="shared" si="11"/>
        <v>90</v>
      </c>
      <c r="X108" s="101" t="str">
        <f>IF($A108="","",INDEX(POA_GC_2025!$G:$G,MATCH($A108,POA_GC_2025!$A:$A,0)))</f>
        <v>004</v>
      </c>
      <c r="Y108" s="102">
        <f t="shared" si="12"/>
        <v>2641</v>
      </c>
      <c r="Z108" s="102">
        <f t="shared" si="13"/>
        <v>0</v>
      </c>
      <c r="AA108" s="170"/>
      <c r="AB108" s="125"/>
      <c r="AC108" s="120"/>
      <c r="AD108" s="120"/>
      <c r="AE108" s="120"/>
      <c r="AF108" s="120"/>
      <c r="AG108" s="120"/>
      <c r="AH108" s="120"/>
      <c r="AI108" s="120"/>
      <c r="AJ108" s="120"/>
      <c r="AK108" s="120"/>
      <c r="AL108" s="172"/>
      <c r="AM108" s="120"/>
      <c r="AN108" s="120"/>
      <c r="AO108" s="120"/>
      <c r="AP108" s="120"/>
    </row>
    <row r="109" spans="1:251" ht="12" customHeight="1">
      <c r="A109" s="100" t="s">
        <v>2770</v>
      </c>
      <c r="B109" s="101" t="str">
        <f>IF($A109="","",INDEX(POA_GC_2025!$N:$N,MATCH($A109,POA_GC_2025!$A:$A,0)))</f>
        <v>PROVISION Y PRESTACION DE SERVICIOS DE SALUD</v>
      </c>
      <c r="C109" s="101" t="str">
        <f>IF($A109="","",INDEX(POA_GC_2025!$E:$E,MATCH($A109,POA_GC_2025!$A:$A,0)))</f>
        <v>90</v>
      </c>
      <c r="D109" s="101" t="str">
        <f>IF($A109="","",INDEX(POA_GC_2025!$B:$B,MATCH($A109,POA_GC_2025!$A:$A,0)))</f>
        <v>HOSPITAL GENERAL DE CHONE</v>
      </c>
      <c r="E109" s="101" t="str">
        <f>IF($A109="","",INDEX(POA_GC_2025!$C:$C,MATCH($A109,POA_GC_2025!$A:$A,0)))</f>
        <v xml:space="preserve"> PAGO DE SERVICIOS PERSONALES POR DEVENGAMIENTO DE BECAS PROFESIONALES DE LA SALUD</v>
      </c>
      <c r="F109" s="101">
        <f>IF($A109="","",INDEX(POA_GC_2025!$H:$H,MATCH($A109,POA_GC_2025!$A:$A,0)))</f>
        <v>510516</v>
      </c>
      <c r="G109" s="101" t="str">
        <f>IF($A109="","",INDEX(POA_GC_2025!$J:$J,MATCH($A109,POA_GC_2025!$A:$A,0)))</f>
        <v>001</v>
      </c>
      <c r="H109" s="102">
        <f>IF($A109="","",INDEX(POA_GC_2025!$BD:$BD,MATCH($A109,POA_GC_2025!$A:$A,0)))</f>
        <v>63384</v>
      </c>
      <c r="I109" s="102">
        <f>IF($A109="","",INDEX(POA_GC_2025!$DF:$DF,MATCH($A109,POA_GC_2025!$A:$A,0)))</f>
        <v>0</v>
      </c>
      <c r="J109" s="102">
        <f t="shared" si="14"/>
        <v>63384</v>
      </c>
      <c r="K109" s="135">
        <v>46051</v>
      </c>
      <c r="L109" s="166"/>
      <c r="M109" s="174"/>
      <c r="N109" s="121" t="str">
        <f>IF(A109="","",INDEX(POA_GC_2025!CD:CD,MATCH(A109,POA_GC_2025!A:A,0)))</f>
        <v>SI</v>
      </c>
      <c r="O109" s="129">
        <v>5282</v>
      </c>
      <c r="P109" s="129">
        <v>5282</v>
      </c>
      <c r="Q109" s="162" t="s">
        <v>22</v>
      </c>
      <c r="R109" s="150"/>
      <c r="S109" s="264"/>
      <c r="T109" s="164">
        <f t="shared" ca="1" si="9"/>
        <v>46174</v>
      </c>
      <c r="U109" s="165">
        <f t="shared" ca="1" si="10"/>
        <v>122</v>
      </c>
      <c r="V109" s="120"/>
      <c r="W109" s="101" t="str">
        <f t="shared" si="11"/>
        <v>90</v>
      </c>
      <c r="X109" s="101" t="str">
        <f>IF($A109="","",INDEX(POA_GC_2025!$G:$G,MATCH($A109,POA_GC_2025!$A:$A,0)))</f>
        <v>004</v>
      </c>
      <c r="Y109" s="102">
        <f t="shared" si="12"/>
        <v>5282</v>
      </c>
      <c r="Z109" s="102">
        <f t="shared" si="13"/>
        <v>0</v>
      </c>
      <c r="AA109" s="170"/>
      <c r="AB109" s="125"/>
      <c r="AC109" s="120"/>
      <c r="AD109" s="120"/>
      <c r="AE109" s="120"/>
      <c r="AF109" s="120"/>
      <c r="AG109" s="120"/>
      <c r="AH109" s="120"/>
      <c r="AI109" s="120"/>
      <c r="AJ109" s="120"/>
      <c r="AK109" s="120"/>
      <c r="AL109" s="172"/>
      <c r="AM109" s="120"/>
      <c r="AN109" s="120"/>
      <c r="AO109" s="120"/>
      <c r="AP109" s="120"/>
    </row>
    <row r="110" spans="1:251" ht="12" customHeight="1">
      <c r="A110" s="100" t="s">
        <v>2692</v>
      </c>
      <c r="B110" s="101" t="str">
        <f>IF($A110="","",INDEX(POA_GC_2025!$N:$N,MATCH($A110,POA_GC_2025!$A:$A,0)))</f>
        <v>PROVISION Y PRESTACION DE SERVICIOS DE SALUD</v>
      </c>
      <c r="C110" s="101" t="str">
        <f>IF($A110="","",INDEX(POA_GC_2025!$E:$E,MATCH($A110,POA_GC_2025!$A:$A,0)))</f>
        <v>90</v>
      </c>
      <c r="D110" s="101" t="str">
        <f>IF($A110="","",INDEX(POA_GC_2025!$B:$B,MATCH($A110,POA_GC_2025!$A:$A,0)))</f>
        <v>HOSPITAL GENERAL DE CHONE</v>
      </c>
      <c r="E110" s="101" t="str">
        <f>IF($A110="","",INDEX(POA_GC_2025!$C:$C,MATCH($A110,POA_GC_2025!$A:$A,0)))</f>
        <v>PAGO DE HORAS EXTRAORDINARIAS Y SUPLEMENTARIAS</v>
      </c>
      <c r="F110" s="101">
        <f>IF($A110="","",INDEX(POA_GC_2025!$H:$H,MATCH($A110,POA_GC_2025!$A:$A,0)))</f>
        <v>510509</v>
      </c>
      <c r="G110" s="101" t="str">
        <f>IF($A110="","",INDEX(POA_GC_2025!$J:$J,MATCH($A110,POA_GC_2025!$A:$A,0)))</f>
        <v>001</v>
      </c>
      <c r="H110" s="102">
        <f>IF($A110="","",INDEX(POA_GC_2025!$BD:$BD,MATCH($A110,POA_GC_2025!$A:$A,0)))</f>
        <v>175213.44</v>
      </c>
      <c r="I110" s="102">
        <f>IF($A110="","",INDEX(POA_GC_2025!$DF:$DF,MATCH($A110,POA_GC_2025!$A:$A,0)))</f>
        <v>0</v>
      </c>
      <c r="J110" s="102">
        <f t="shared" si="14"/>
        <v>175213.44</v>
      </c>
      <c r="K110" s="135">
        <v>46056</v>
      </c>
      <c r="L110" s="125"/>
      <c r="M110" s="139"/>
      <c r="N110" s="121" t="str">
        <f>IF(A110="","",INDEX(POA_GC_2025!CD:CD,MATCH(A110,POA_GC_2025!A:A,0)))</f>
        <v>SI</v>
      </c>
      <c r="O110" s="129">
        <v>16280.01</v>
      </c>
      <c r="P110" s="129">
        <v>16280.01</v>
      </c>
      <c r="Q110" s="162" t="s">
        <v>23</v>
      </c>
      <c r="R110" s="163"/>
      <c r="S110" s="264">
        <v>46027</v>
      </c>
      <c r="T110" s="164">
        <f t="shared" ca="1" si="9"/>
        <v>46174</v>
      </c>
      <c r="U110" s="165">
        <f t="shared" ca="1" si="10"/>
        <v>118</v>
      </c>
      <c r="V110" s="120"/>
      <c r="W110" s="101" t="str">
        <f t="shared" si="11"/>
        <v>90</v>
      </c>
      <c r="X110" s="101" t="str">
        <f>IF($A110="","",INDEX(POA_GC_2025!$G:$G,MATCH($A110,POA_GC_2025!$A:$A,0)))</f>
        <v>004</v>
      </c>
      <c r="Y110" s="102">
        <f t="shared" si="12"/>
        <v>16280.01</v>
      </c>
      <c r="Z110" s="102">
        <f t="shared" si="13"/>
        <v>0</v>
      </c>
      <c r="AA110" s="170"/>
      <c r="AB110" s="125"/>
      <c r="AC110" s="120"/>
      <c r="AD110" s="120"/>
      <c r="AE110" s="120"/>
      <c r="AF110" s="120"/>
      <c r="AG110" s="120"/>
      <c r="AH110" s="120"/>
      <c r="AI110" s="120"/>
      <c r="AJ110" s="120"/>
      <c r="AK110" s="120"/>
      <c r="AL110" s="172"/>
      <c r="AM110" s="120"/>
      <c r="AN110" s="120"/>
      <c r="AO110" s="120"/>
      <c r="AP110" s="120"/>
    </row>
    <row r="111" spans="1:251" ht="12" customHeight="1">
      <c r="A111" s="100" t="s">
        <v>2687</v>
      </c>
      <c r="B111" s="101" t="str">
        <f>IF($A111="","",INDEX(POA_GC_2025!$N:$N,MATCH($A111,POA_GC_2025!$A:$A,0)))</f>
        <v>PROVISION Y PRESTACION DE SERVICIOS DE SALUD</v>
      </c>
      <c r="C111" s="101" t="str">
        <f>IF($A111="","",INDEX(POA_GC_2025!$E:$E,MATCH($A111,POA_GC_2025!$A:$A,0)))</f>
        <v>90</v>
      </c>
      <c r="D111" s="101" t="str">
        <f>IF($A111="","",INDEX(POA_GC_2025!$B:$B,MATCH($A111,POA_GC_2025!$A:$A,0)))</f>
        <v>HOSPITAL GENERAL DE CHONE</v>
      </c>
      <c r="E111" s="101" t="str">
        <f>IF($A111="","",INDEX(POA_GC_2025!$C:$C,MATCH($A111,POA_GC_2025!$A:$A,0)))</f>
        <v>PAGO DE COMPENSACION POR TRANSPORTE</v>
      </c>
      <c r="F111" s="101">
        <f>IF($A111="","",INDEX(POA_GC_2025!$H:$H,MATCH($A111,POA_GC_2025!$A:$A,0)))</f>
        <v>510304</v>
      </c>
      <c r="G111" s="101" t="str">
        <f>IF($A111="","",INDEX(POA_GC_2025!$J:$J,MATCH($A111,POA_GC_2025!$A:$A,0)))</f>
        <v>001</v>
      </c>
      <c r="H111" s="102">
        <f>IF($A111="","",INDEX(POA_GC_2025!$BD:$BD,MATCH($A111,POA_GC_2025!$A:$A,0)))</f>
        <v>11365.33</v>
      </c>
      <c r="I111" s="102">
        <f>IF($A111="","",INDEX(POA_GC_2025!$DF:$DF,MATCH($A111,POA_GC_2025!$A:$A,0)))</f>
        <v>0</v>
      </c>
      <c r="J111" s="102">
        <f t="shared" si="14"/>
        <v>11365.33</v>
      </c>
      <c r="K111" s="135">
        <v>46063</v>
      </c>
      <c r="L111" s="166"/>
      <c r="M111" s="174"/>
      <c r="N111" s="121" t="str">
        <f>IF(A111="","",INDEX(POA_GC_2025!CD:CD,MATCH(A111,POA_GC_2025!A:A,0)))</f>
        <v>SI</v>
      </c>
      <c r="O111" s="129">
        <v>911</v>
      </c>
      <c r="P111" s="129">
        <v>911</v>
      </c>
      <c r="Q111" s="162" t="s">
        <v>23</v>
      </c>
      <c r="R111" s="150"/>
      <c r="S111" s="166"/>
      <c r="T111" s="164">
        <f t="shared" ca="1" si="9"/>
        <v>46174</v>
      </c>
      <c r="U111" s="165">
        <f t="shared" ca="1" si="10"/>
        <v>111</v>
      </c>
      <c r="V111" s="120"/>
      <c r="W111" s="101" t="str">
        <f t="shared" si="11"/>
        <v>90</v>
      </c>
      <c r="X111" s="101" t="str">
        <f>IF($A111="","",INDEX(POA_GC_2025!$G:$G,MATCH($A111,POA_GC_2025!$A:$A,0)))</f>
        <v>004</v>
      </c>
      <c r="Y111" s="102">
        <f t="shared" si="12"/>
        <v>911</v>
      </c>
      <c r="Z111" s="102">
        <f t="shared" si="13"/>
        <v>0</v>
      </c>
      <c r="AA111" s="170"/>
      <c r="AB111" s="125"/>
      <c r="AC111" s="120"/>
      <c r="AD111" s="120"/>
      <c r="AE111" s="120"/>
      <c r="AF111" s="120"/>
      <c r="AG111" s="120"/>
      <c r="AH111" s="120"/>
      <c r="AI111" s="120"/>
      <c r="AJ111" s="120"/>
      <c r="AK111" s="120"/>
      <c r="AL111" s="172"/>
      <c r="AM111" s="120"/>
      <c r="AN111" s="120"/>
      <c r="AO111" s="120"/>
      <c r="AP111" s="120"/>
    </row>
    <row r="112" spans="1:251" ht="12" customHeight="1">
      <c r="A112" s="100" t="s">
        <v>2688</v>
      </c>
      <c r="B112" s="101" t="str">
        <f>IF($A112="","",INDEX(POA_GC_2025!$N:$N,MATCH($A112,POA_GC_2025!$A:$A,0)))</f>
        <v>PROVISION Y PRESTACION DE SERVICIOS DE SALUD</v>
      </c>
      <c r="C112" s="101" t="str">
        <f>IF($A112="","",INDEX(POA_GC_2025!$E:$E,MATCH($A112,POA_GC_2025!$A:$A,0)))</f>
        <v>90</v>
      </c>
      <c r="D112" s="101" t="str">
        <f>IF($A112="","",INDEX(POA_GC_2025!$B:$B,MATCH($A112,POA_GC_2025!$A:$A,0)))</f>
        <v>HOSPITAL GENERAL DE CHONE</v>
      </c>
      <c r="E112" s="101" t="str">
        <f>IF($A112="","",INDEX(POA_GC_2025!$C:$C,MATCH($A112,POA_GC_2025!$A:$A,0)))</f>
        <v>PAGO DE ALIMENTACION A LOS TRABAJADORES AMPARADOS EN EL CODIGO DE TRABAJO</v>
      </c>
      <c r="F112" s="101">
        <f>IF($A112="","",INDEX(POA_GC_2025!$H:$H,MATCH($A112,POA_GC_2025!$A:$A,0)))</f>
        <v>510306</v>
      </c>
      <c r="G112" s="101" t="str">
        <f>IF($A112="","",INDEX(POA_GC_2025!$J:$J,MATCH($A112,POA_GC_2025!$A:$A,0)))</f>
        <v>001</v>
      </c>
      <c r="H112" s="102">
        <f>IF($A112="","",INDEX(POA_GC_2025!$BD:$BD,MATCH($A112,POA_GC_2025!$A:$A,0)))</f>
        <v>90848</v>
      </c>
      <c r="I112" s="102">
        <f>IF($A112="","",INDEX(POA_GC_2025!$DF:$DF,MATCH($A112,POA_GC_2025!$A:$A,0)))</f>
        <v>0</v>
      </c>
      <c r="J112" s="102">
        <f t="shared" si="14"/>
        <v>90848</v>
      </c>
      <c r="K112" s="135">
        <v>46063</v>
      </c>
      <c r="L112" s="166"/>
      <c r="M112" s="174"/>
      <c r="N112" s="121" t="str">
        <f>IF(A112="","",INDEX(POA_GC_2025!CD:CD,MATCH(A112,POA_GC_2025!A:A,0)))</f>
        <v>SI</v>
      </c>
      <c r="O112" s="129">
        <v>7292</v>
      </c>
      <c r="P112" s="129">
        <v>7292</v>
      </c>
      <c r="Q112" s="162" t="s">
        <v>23</v>
      </c>
      <c r="R112" s="150"/>
      <c r="S112" s="166"/>
      <c r="T112" s="164">
        <f t="shared" ca="1" si="9"/>
        <v>46174</v>
      </c>
      <c r="U112" s="165">
        <f t="shared" ca="1" si="10"/>
        <v>111</v>
      </c>
      <c r="V112" s="120"/>
      <c r="W112" s="101" t="str">
        <f t="shared" si="11"/>
        <v>90</v>
      </c>
      <c r="X112" s="101" t="str">
        <f>IF($A112="","",INDEX(POA_GC_2025!$G:$G,MATCH($A112,POA_GC_2025!$A:$A,0)))</f>
        <v>004</v>
      </c>
      <c r="Y112" s="102">
        <f t="shared" si="12"/>
        <v>7292</v>
      </c>
      <c r="Z112" s="102">
        <f t="shared" si="13"/>
        <v>0</v>
      </c>
      <c r="AA112" s="170"/>
      <c r="AB112" s="125"/>
      <c r="AC112" s="120"/>
      <c r="AD112" s="120"/>
      <c r="AE112" s="120"/>
      <c r="AF112" s="120"/>
      <c r="AG112" s="120"/>
      <c r="AH112" s="120"/>
      <c r="AI112" s="120"/>
      <c r="AJ112" s="120"/>
      <c r="AK112" s="120"/>
      <c r="AL112" s="172"/>
      <c r="AM112" s="120"/>
      <c r="AN112" s="120"/>
      <c r="AO112" s="120"/>
      <c r="AP112" s="120"/>
    </row>
    <row r="113" spans="1:42" ht="22.5" customHeight="1">
      <c r="A113" s="100" t="s">
        <v>2689</v>
      </c>
      <c r="B113" s="101" t="str">
        <f>IF($A113="","",INDEX(POA_GC_2025!$N:$N,MATCH($A113,POA_GC_2025!$A:$A,0)))</f>
        <v>PROVISION Y PRESTACION DE SERVICIOS DE SALUD</v>
      </c>
      <c r="C113" s="101" t="str">
        <f>IF($A113="","",INDEX(POA_GC_2025!$E:$E,MATCH($A113,POA_GC_2025!$A:$A,0)))</f>
        <v>90</v>
      </c>
      <c r="D113" s="101" t="str">
        <f>IF($A113="","",INDEX(POA_GC_2025!$B:$B,MATCH($A113,POA_GC_2025!$A:$A,0)))</f>
        <v>HOSPITAL GENERAL DE CHONE</v>
      </c>
      <c r="E113" s="101" t="str">
        <f>IF($A113="","",INDEX(POA_GC_2025!$C:$C,MATCH($A113,POA_GC_2025!$A:$A,0)))</f>
        <v>PAGO DE POR CARGAS FAMILIARES A LOS TRABAJADORES AMPARADOS EN EL CODIGO DE TRABAJO</v>
      </c>
      <c r="F113" s="101">
        <f>IF($A113="","",INDEX(POA_GC_2025!$H:$H,MATCH($A113,POA_GC_2025!$A:$A,0)))</f>
        <v>510401</v>
      </c>
      <c r="G113" s="101" t="str">
        <f>IF($A113="","",INDEX(POA_GC_2025!$J:$J,MATCH($A113,POA_GC_2025!$A:$A,0)))</f>
        <v>001</v>
      </c>
      <c r="H113" s="102">
        <f>IF($A113="","",INDEX(POA_GC_2025!$BD:$BD,MATCH($A113,POA_GC_2025!$A:$A,0)))</f>
        <v>5146.67</v>
      </c>
      <c r="I113" s="102">
        <f>IF($A113="","",INDEX(POA_GC_2025!$DF:$DF,MATCH($A113,POA_GC_2025!$A:$A,0)))</f>
        <v>0</v>
      </c>
      <c r="J113" s="102">
        <f t="shared" si="14"/>
        <v>5146.67</v>
      </c>
      <c r="K113" s="135">
        <v>46063</v>
      </c>
      <c r="L113" s="166"/>
      <c r="M113" s="174"/>
      <c r="N113" s="121" t="str">
        <f>IF(A113="","",INDEX(POA_GC_2025!CD:CD,MATCH(A113,POA_GC_2025!A:A,0)))</f>
        <v>SI</v>
      </c>
      <c r="O113" s="129">
        <v>416</v>
      </c>
      <c r="P113" s="129">
        <v>416</v>
      </c>
      <c r="Q113" s="162" t="s">
        <v>23</v>
      </c>
      <c r="R113" s="150"/>
      <c r="S113" s="166"/>
      <c r="T113" s="164">
        <f t="shared" ca="1" si="9"/>
        <v>46174</v>
      </c>
      <c r="U113" s="165">
        <f t="shared" ca="1" si="10"/>
        <v>111</v>
      </c>
      <c r="V113" s="120"/>
      <c r="W113" s="101" t="str">
        <f t="shared" si="11"/>
        <v>90</v>
      </c>
      <c r="X113" s="101" t="str">
        <f>IF($A113="","",INDEX(POA_GC_2025!$G:$G,MATCH($A113,POA_GC_2025!$A:$A,0)))</f>
        <v>004</v>
      </c>
      <c r="Y113" s="102">
        <f t="shared" si="12"/>
        <v>416</v>
      </c>
      <c r="Z113" s="102">
        <f t="shared" si="13"/>
        <v>0</v>
      </c>
      <c r="AA113" s="170"/>
      <c r="AB113" s="125"/>
      <c r="AC113" s="120"/>
      <c r="AD113" s="120"/>
      <c r="AE113" s="120"/>
      <c r="AF113" s="120"/>
      <c r="AG113" s="120"/>
      <c r="AH113" s="120"/>
      <c r="AI113" s="120"/>
      <c r="AJ113" s="120"/>
      <c r="AK113" s="120"/>
      <c r="AL113" s="172"/>
      <c r="AM113" s="120"/>
      <c r="AN113" s="120"/>
      <c r="AO113" s="120"/>
      <c r="AP113" s="120"/>
    </row>
    <row r="114" spans="1:42" ht="22.5" customHeight="1">
      <c r="A114" s="100" t="s">
        <v>2690</v>
      </c>
      <c r="B114" s="101" t="str">
        <f>IF($A114="","",INDEX(POA_GC_2025!$N:$N,MATCH($A114,POA_GC_2025!$A:$A,0)))</f>
        <v>PROVISION Y PRESTACION DE SERVICIOS DE SALUD</v>
      </c>
      <c r="C114" s="101" t="str">
        <f>IF($A114="","",INDEX(POA_GC_2025!$E:$E,MATCH($A114,POA_GC_2025!$A:$A,0)))</f>
        <v>90</v>
      </c>
      <c r="D114" s="101" t="str">
        <f>IF($A114="","",INDEX(POA_GC_2025!$B:$B,MATCH($A114,POA_GC_2025!$A:$A,0)))</f>
        <v>HOSPITAL GENERAL DE CHONE</v>
      </c>
      <c r="E114" s="101" t="str">
        <f>IF($A114="","",INDEX(POA_GC_2025!$C:$C,MATCH($A114,POA_GC_2025!$A:$A,0)))</f>
        <v>PAGO DE ANTIGÜEDAD A LOS TRABAJADORES AMPARADOS EN EL CODIGO DE TRABAJO</v>
      </c>
      <c r="F114" s="101">
        <f>IF($A114="","",INDEX(POA_GC_2025!$H:$H,MATCH($A114,POA_GC_2025!$A:$A,0)))</f>
        <v>510408</v>
      </c>
      <c r="G114" s="101" t="str">
        <f>IF($A114="","",INDEX(POA_GC_2025!$J:$J,MATCH($A114,POA_GC_2025!$A:$A,0)))</f>
        <v>001</v>
      </c>
      <c r="H114" s="102">
        <f>IF($A114="","",INDEX(POA_GC_2025!$BD:$BD,MATCH($A114,POA_GC_2025!$A:$A,0)))</f>
        <v>25157.200000000004</v>
      </c>
      <c r="I114" s="102">
        <f>IF($A114="","",INDEX(POA_GC_2025!$DF:$DF,MATCH($A114,POA_GC_2025!$A:$A,0)))</f>
        <v>0</v>
      </c>
      <c r="J114" s="102">
        <f t="shared" si="14"/>
        <v>25157.200000000004</v>
      </c>
      <c r="K114" s="135">
        <v>46063</v>
      </c>
      <c r="L114" s="166"/>
      <c r="M114" s="174"/>
      <c r="N114" s="121" t="str">
        <f>IF(A114="","",INDEX(POA_GC_2025!CD:CD,MATCH(A114,POA_GC_2025!A:A,0)))</f>
        <v>SI</v>
      </c>
      <c r="O114" s="129">
        <v>2112.96</v>
      </c>
      <c r="P114" s="129">
        <v>2112.96</v>
      </c>
      <c r="Q114" s="162" t="s">
        <v>23</v>
      </c>
      <c r="R114" s="150"/>
      <c r="S114" s="166"/>
      <c r="T114" s="164">
        <f t="shared" ca="1" si="9"/>
        <v>46174</v>
      </c>
      <c r="U114" s="165">
        <f t="shared" ca="1" si="10"/>
        <v>111</v>
      </c>
      <c r="V114" s="120"/>
      <c r="W114" s="101" t="str">
        <f t="shared" si="11"/>
        <v>90</v>
      </c>
      <c r="X114" s="101" t="str">
        <f>IF($A114="","",INDEX(POA_GC_2025!$G:$G,MATCH($A114,POA_GC_2025!$A:$A,0)))</f>
        <v>004</v>
      </c>
      <c r="Y114" s="102">
        <f t="shared" si="12"/>
        <v>2112.96</v>
      </c>
      <c r="Z114" s="102">
        <f t="shared" si="13"/>
        <v>0</v>
      </c>
      <c r="AA114" s="170"/>
      <c r="AB114" s="125"/>
      <c r="AC114" s="120"/>
      <c r="AD114" s="120"/>
      <c r="AE114" s="120"/>
      <c r="AF114" s="120"/>
      <c r="AG114" s="120"/>
      <c r="AH114" s="120"/>
      <c r="AI114" s="120"/>
      <c r="AJ114" s="120"/>
      <c r="AK114" s="120"/>
      <c r="AL114" s="172"/>
      <c r="AM114" s="120"/>
      <c r="AN114" s="120"/>
      <c r="AO114" s="120"/>
      <c r="AP114" s="120"/>
    </row>
    <row r="115" spans="1:42" ht="22.5" customHeight="1">
      <c r="A115" s="100" t="s">
        <v>2686</v>
      </c>
      <c r="B115" s="101" t="str">
        <f>IF($A115="","",INDEX(POA_GC_2025!$N:$N,MATCH($A115,POA_GC_2025!$A:$A,0)))</f>
        <v>PROVISION Y PRESTACION DE SERVICIOS DE SALUD</v>
      </c>
      <c r="C115" s="101" t="str">
        <f>IF($A115="","",INDEX(POA_GC_2025!$E:$E,MATCH($A115,POA_GC_2025!$A:$A,0)))</f>
        <v>90</v>
      </c>
      <c r="D115" s="101" t="str">
        <f>IF($A115="","",INDEX(POA_GC_2025!$B:$B,MATCH($A115,POA_GC_2025!$A:$A,0)))</f>
        <v>HOSPITAL GENERAL DE CHONE</v>
      </c>
      <c r="E115" s="101" t="str">
        <f>IF($A115="","",INDEX(POA_GC_2025!$C:$C,MATCH($A115,POA_GC_2025!$A:$A,0)))</f>
        <v>PAGO DE DECIMO CUARTO SUELDO</v>
      </c>
      <c r="F115" s="101">
        <f>IF($A115="","",INDEX(POA_GC_2025!$H:$H,MATCH($A115,POA_GC_2025!$A:$A,0)))</f>
        <v>510204</v>
      </c>
      <c r="G115" s="101" t="str">
        <f>IF($A115="","",INDEX(POA_GC_2025!$J:$J,MATCH($A115,POA_GC_2025!$A:$A,0)))</f>
        <v>001</v>
      </c>
      <c r="H115" s="102">
        <f>IF($A115="","",INDEX(POA_GC_2025!$BD:$BD,MATCH($A115,POA_GC_2025!$A:$A,0)))</f>
        <v>268875.67</v>
      </c>
      <c r="I115" s="102">
        <f>IF($A115="","",INDEX(POA_GC_2025!$DF:$DF,MATCH($A115,POA_GC_2025!$A:$A,0)))</f>
        <v>0</v>
      </c>
      <c r="J115" s="102">
        <f t="shared" ref="J115:J121" si="15">IF(OR(H115="",I115=""),"",H115-I115)</f>
        <v>268875.67</v>
      </c>
      <c r="K115" s="135">
        <v>46081</v>
      </c>
      <c r="L115" s="166"/>
      <c r="M115" s="174"/>
      <c r="N115" s="121" t="str">
        <f>IF(A115="","",INDEX(POA_GC_2025!CD:CD,MATCH(A115,POA_GC_2025!A:A,0)))</f>
        <v>SI</v>
      </c>
      <c r="O115" s="129">
        <v>4248.0200000000004</v>
      </c>
      <c r="P115" s="129">
        <v>4248.0200000000004</v>
      </c>
      <c r="Q115" s="162" t="s">
        <v>23</v>
      </c>
      <c r="R115" s="150"/>
      <c r="S115" s="166"/>
      <c r="T115" s="164">
        <f t="shared" ca="1" si="9"/>
        <v>46174</v>
      </c>
      <c r="U115" s="165">
        <f t="shared" ca="1" si="10"/>
        <v>91</v>
      </c>
      <c r="V115" s="120"/>
      <c r="W115" s="101" t="str">
        <f t="shared" si="11"/>
        <v>90</v>
      </c>
      <c r="X115" s="101" t="str">
        <f>IF($A115="","",INDEX(POA_GC_2025!$G:$G,MATCH($A115,POA_GC_2025!$A:$A,0)))</f>
        <v>004</v>
      </c>
      <c r="Y115" s="102">
        <f t="shared" si="12"/>
        <v>4248.0200000000004</v>
      </c>
      <c r="Z115" s="102">
        <f t="shared" si="13"/>
        <v>0</v>
      </c>
      <c r="AA115" s="170"/>
      <c r="AB115" s="125"/>
      <c r="AC115" s="120"/>
      <c r="AD115" s="120"/>
      <c r="AE115" s="120"/>
      <c r="AF115" s="120"/>
      <c r="AG115" s="120"/>
      <c r="AH115" s="120"/>
      <c r="AI115" s="120"/>
      <c r="AJ115" s="120"/>
      <c r="AK115" s="120"/>
      <c r="AL115" s="172"/>
      <c r="AM115" s="120"/>
      <c r="AN115" s="120"/>
      <c r="AO115" s="120"/>
      <c r="AP115" s="120"/>
    </row>
    <row r="116" spans="1:42" ht="22.5" customHeight="1">
      <c r="A116" s="100" t="s">
        <v>2771</v>
      </c>
      <c r="B116" s="101" t="str">
        <f>IF($A116="","",INDEX(POA_GC_2025!$N:$N,MATCH($A116,POA_GC_2025!$A:$A,0)))</f>
        <v>PROVISION Y PRESTACION DE SERVICIOS DE SALUD</v>
      </c>
      <c r="C116" s="101" t="str">
        <f>IF($A116="","",INDEX(POA_GC_2025!$E:$E,MATCH($A116,POA_GC_2025!$A:$A,0)))</f>
        <v>90</v>
      </c>
      <c r="D116" s="101" t="str">
        <f>IF($A116="","",INDEX(POA_GC_2025!$B:$B,MATCH($A116,POA_GC_2025!$A:$A,0)))</f>
        <v>HOSPITAL GENERAL DE CHONE</v>
      </c>
      <c r="E116" s="101" t="str">
        <f>IF($A116="","",INDEX(POA_GC_2025!$C:$C,MATCH($A116,POA_GC_2025!$A:$A,0)))</f>
        <v>ADQUISICION DE COMBUSTIBLES</v>
      </c>
      <c r="F116" s="101">
        <f>IF($A116="","",INDEX(POA_GC_2025!$H:$H,MATCH($A116,POA_GC_2025!$A:$A,0)))</f>
        <v>530255</v>
      </c>
      <c r="G116" s="101" t="str">
        <f>IF($A116="","",INDEX(POA_GC_2025!$J:$J,MATCH($A116,POA_GC_2025!$A:$A,0)))</f>
        <v>001</v>
      </c>
      <c r="H116" s="102">
        <f>IF($A116="","",INDEX(POA_GC_2025!$BD:$BD,MATCH($A116,POA_GC_2025!$A:$A,0)))</f>
        <v>7947.3099999999995</v>
      </c>
      <c r="I116" s="102">
        <f>IF($A116="","",INDEX(POA_GC_2025!$DF:$DF,MATCH($A116,POA_GC_2025!$A:$A,0)))</f>
        <v>0</v>
      </c>
      <c r="J116" s="102">
        <f t="shared" si="15"/>
        <v>7947.3099999999995</v>
      </c>
      <c r="K116" s="135">
        <v>46148</v>
      </c>
      <c r="L116" s="166">
        <v>45</v>
      </c>
      <c r="M116" s="174">
        <v>0</v>
      </c>
      <c r="N116" s="121" t="str">
        <f>IF(A116="","",INDEX(POA_GC_2025!CD:CD,MATCH(A116,POA_GC_2025!A:A,0)))</f>
        <v>SI</v>
      </c>
      <c r="O116" s="174">
        <v>7947.31</v>
      </c>
      <c r="P116" s="174">
        <v>7947.31</v>
      </c>
      <c r="Q116" s="162" t="s">
        <v>26</v>
      </c>
      <c r="R116" s="150"/>
      <c r="S116" s="166"/>
      <c r="T116" s="164">
        <f t="shared" ca="1" si="9"/>
        <v>46174</v>
      </c>
      <c r="U116" s="165">
        <f t="shared" ca="1" si="10"/>
        <v>25</v>
      </c>
      <c r="V116" s="120"/>
      <c r="W116" s="101" t="str">
        <f t="shared" si="11"/>
        <v>90</v>
      </c>
      <c r="X116" s="101" t="str">
        <f>IF($A116="","",INDEX(POA_GC_2025!$G:$G,MATCH($A116,POA_GC_2025!$A:$A,0)))</f>
        <v>004</v>
      </c>
      <c r="Y116" s="102">
        <f t="shared" si="12"/>
        <v>7947.31</v>
      </c>
      <c r="Z116" s="102">
        <f t="shared" si="13"/>
        <v>0</v>
      </c>
      <c r="AA116" s="170" t="s">
        <v>2561</v>
      </c>
      <c r="AB116" s="125" t="s">
        <v>2814</v>
      </c>
      <c r="AC116" s="666">
        <v>7947.31</v>
      </c>
      <c r="AD116" s="666">
        <v>7947.31</v>
      </c>
      <c r="AE116" s="120" t="s">
        <v>2576</v>
      </c>
      <c r="AF116" s="120" t="s">
        <v>2835</v>
      </c>
      <c r="AG116" s="264">
        <v>46149</v>
      </c>
      <c r="AH116" s="264">
        <v>46149</v>
      </c>
      <c r="AI116" s="120"/>
      <c r="AJ116" s="120">
        <v>8</v>
      </c>
      <c r="AK116" s="264">
        <v>46157</v>
      </c>
      <c r="AL116" s="667">
        <v>46173</v>
      </c>
      <c r="AM116" s="667">
        <v>46173</v>
      </c>
      <c r="AN116" s="120"/>
      <c r="AO116" s="120"/>
      <c r="AP116" s="120"/>
    </row>
    <row r="117" spans="1:42" ht="22.5" customHeight="1">
      <c r="A117" s="100" t="s">
        <v>2685</v>
      </c>
      <c r="B117" s="101" t="str">
        <f>IF($A117="","",INDEX(POA_GC_2025!$N:$N,MATCH($A117,POA_GC_2025!$A:$A,0)))</f>
        <v>PROVISION Y PRESTACION DE SERVICIOS DE SALUD</v>
      </c>
      <c r="C117" s="101" t="str">
        <f>IF($A117="","",INDEX(POA_GC_2025!$E:$E,MATCH($A117,POA_GC_2025!$A:$A,0)))</f>
        <v>90</v>
      </c>
      <c r="D117" s="101" t="str">
        <f>IF($A117="","",INDEX(POA_GC_2025!$B:$B,MATCH($A117,POA_GC_2025!$A:$A,0)))</f>
        <v>HOSPITAL GENERAL DE CHONE</v>
      </c>
      <c r="E117" s="101" t="str">
        <f>IF($A117="","",INDEX(POA_GC_2025!$C:$C,MATCH($A117,POA_GC_2025!$A:$A,0)))</f>
        <v>PAGO DE DECIMO TERCER SUELDO</v>
      </c>
      <c r="F117" s="101">
        <f>IF($A117="","",INDEX(POA_GC_2025!$H:$H,MATCH($A117,POA_GC_2025!$A:$A,0)))</f>
        <v>510203</v>
      </c>
      <c r="G117" s="101" t="str">
        <f>IF($A117="","",INDEX(POA_GC_2025!$J:$J,MATCH($A117,POA_GC_2025!$A:$A,0)))</f>
        <v>001</v>
      </c>
      <c r="H117" s="102">
        <f>IF($A117="","",INDEX(POA_GC_2025!$BD:$BD,MATCH($A117,POA_GC_2025!$A:$A,0)))</f>
        <v>722317.71000000008</v>
      </c>
      <c r="I117" s="102">
        <f>IF($A117="","",INDEX(POA_GC_2025!$DF:$DF,MATCH($A117,POA_GC_2025!$A:$A,0)))</f>
        <v>0</v>
      </c>
      <c r="J117" s="102">
        <f t="shared" si="15"/>
        <v>722317.71000000008</v>
      </c>
      <c r="K117" s="135">
        <v>46081</v>
      </c>
      <c r="L117" s="166"/>
      <c r="M117" s="174"/>
      <c r="N117" s="121" t="str">
        <f>IF(A117="","",INDEX(POA_GC_2025!CD:CD,MATCH(A117,POA_GC_2025!A:A,0)))</f>
        <v>SI</v>
      </c>
      <c r="O117" s="129">
        <v>10504.29</v>
      </c>
      <c r="P117" s="129">
        <v>10504.29</v>
      </c>
      <c r="Q117" s="162" t="s">
        <v>23</v>
      </c>
      <c r="R117" s="150"/>
      <c r="S117" s="166"/>
      <c r="T117" s="164">
        <f t="shared" ca="1" si="9"/>
        <v>46174</v>
      </c>
      <c r="U117" s="165">
        <f t="shared" ca="1" si="10"/>
        <v>91</v>
      </c>
      <c r="V117" s="120"/>
      <c r="W117" s="101" t="str">
        <f t="shared" si="11"/>
        <v>90</v>
      </c>
      <c r="X117" s="101" t="str">
        <f>IF($A117="","",INDEX(POA_GC_2025!$G:$G,MATCH($A117,POA_GC_2025!$A:$A,0)))</f>
        <v>004</v>
      </c>
      <c r="Y117" s="102">
        <f t="shared" si="12"/>
        <v>10504.29</v>
      </c>
      <c r="Z117" s="102">
        <f t="shared" si="13"/>
        <v>0</v>
      </c>
      <c r="AA117" s="170"/>
      <c r="AB117" s="125"/>
      <c r="AC117" s="120"/>
      <c r="AD117" s="120"/>
      <c r="AE117" s="120"/>
      <c r="AF117" s="120"/>
      <c r="AG117" s="120"/>
      <c r="AH117" s="120"/>
      <c r="AI117" s="120"/>
      <c r="AJ117" s="120"/>
      <c r="AK117" s="120"/>
      <c r="AL117" s="172"/>
      <c r="AM117" s="120"/>
      <c r="AN117" s="120"/>
      <c r="AO117" s="120"/>
      <c r="AP117" s="120"/>
    </row>
    <row r="118" spans="1:42" ht="22.5" customHeight="1">
      <c r="A118" s="100" t="s">
        <v>2696</v>
      </c>
      <c r="B118" s="101" t="str">
        <f>IF($A118="","",INDEX(POA_GC_2025!$N:$N,MATCH($A118,POA_GC_2025!$A:$A,0)))</f>
        <v>PROVISION Y PRESTACION DE SERVICIOS DE SALUD</v>
      </c>
      <c r="C118" s="101" t="str">
        <f>IF($A118="","",INDEX(POA_GC_2025!$E:$E,MATCH($A118,POA_GC_2025!$A:$A,0)))</f>
        <v>90</v>
      </c>
      <c r="D118" s="101" t="str">
        <f>IF($A118="","",INDEX(POA_GC_2025!$B:$B,MATCH($A118,POA_GC_2025!$A:$A,0)))</f>
        <v>HOSPITAL GENERAL DE CHONE</v>
      </c>
      <c r="E118" s="101" t="str">
        <f>IF($A118="","",INDEX(POA_GC_2025!$C:$C,MATCH($A118,POA_GC_2025!$A:$A,0)))</f>
        <v>PAGO DE APORTE PATRONAL</v>
      </c>
      <c r="F118" s="101">
        <f>IF($A118="","",INDEX(POA_GC_2025!$H:$H,MATCH($A118,POA_GC_2025!$A:$A,0)))</f>
        <v>510601</v>
      </c>
      <c r="G118" s="101" t="str">
        <f>IF($A118="","",INDEX(POA_GC_2025!$J:$J,MATCH($A118,POA_GC_2025!$A:$A,0)))</f>
        <v>001</v>
      </c>
      <c r="H118" s="102">
        <f>IF($A118="","",INDEX(POA_GC_2025!$BD:$BD,MATCH($A118,POA_GC_2025!$A:$A,0)))</f>
        <v>869825.39999999979</v>
      </c>
      <c r="I118" s="102">
        <f>IF($A118="","",INDEX(POA_GC_2025!$DF:$DF,MATCH($A118,POA_GC_2025!$A:$A,0)))</f>
        <v>0</v>
      </c>
      <c r="J118" s="102">
        <f t="shared" si="15"/>
        <v>869825.39999999979</v>
      </c>
      <c r="K118" s="135">
        <v>46081</v>
      </c>
      <c r="L118" s="166"/>
      <c r="M118" s="174"/>
      <c r="N118" s="121" t="str">
        <f>IF(A118="","",INDEX(POA_GC_2025!CD:CD,MATCH(A118,POA_GC_2025!A:A,0)))</f>
        <v>SI</v>
      </c>
      <c r="O118" s="129">
        <v>73748.960000000006</v>
      </c>
      <c r="P118" s="129">
        <v>73748.960000000006</v>
      </c>
      <c r="Q118" s="162" t="s">
        <v>23</v>
      </c>
      <c r="R118" s="150"/>
      <c r="S118" s="166"/>
      <c r="T118" s="164">
        <f t="shared" ca="1" si="9"/>
        <v>46174</v>
      </c>
      <c r="U118" s="165">
        <f t="shared" ca="1" si="10"/>
        <v>91</v>
      </c>
      <c r="V118" s="120"/>
      <c r="W118" s="101" t="str">
        <f t="shared" si="11"/>
        <v>90</v>
      </c>
      <c r="X118" s="101" t="str">
        <f>IF($A118="","",INDEX(POA_GC_2025!$G:$G,MATCH($A118,POA_GC_2025!$A:$A,0)))</f>
        <v>004</v>
      </c>
      <c r="Y118" s="102">
        <f t="shared" si="12"/>
        <v>73748.960000000006</v>
      </c>
      <c r="Z118" s="102">
        <f t="shared" si="13"/>
        <v>0</v>
      </c>
      <c r="AA118" s="170"/>
      <c r="AB118" s="125"/>
      <c r="AC118" s="120"/>
      <c r="AD118" s="120"/>
      <c r="AE118" s="120"/>
      <c r="AF118" s="120"/>
      <c r="AG118" s="120"/>
      <c r="AH118" s="120"/>
      <c r="AI118" s="120"/>
      <c r="AJ118" s="120"/>
      <c r="AK118" s="120"/>
      <c r="AL118" s="172"/>
      <c r="AM118" s="120"/>
      <c r="AN118" s="120"/>
      <c r="AO118" s="120"/>
      <c r="AP118" s="120"/>
    </row>
    <row r="119" spans="1:42" ht="22.5" customHeight="1">
      <c r="A119" s="100" t="s">
        <v>2682</v>
      </c>
      <c r="B119" s="101" t="str">
        <f>IF($A119="","",INDEX(POA_GC_2025!$N:$N,MATCH($A119,POA_GC_2025!$A:$A,0)))</f>
        <v>PROVISION Y PRESTACION DE SERVICIOS DE SALUD</v>
      </c>
      <c r="C119" s="101" t="str">
        <f>IF($A119="","",INDEX(POA_GC_2025!$E:$E,MATCH($A119,POA_GC_2025!$A:$A,0)))</f>
        <v>90</v>
      </c>
      <c r="D119" s="101" t="str">
        <f>IF($A119="","",INDEX(POA_GC_2025!$B:$B,MATCH($A119,POA_GC_2025!$A:$A,0)))</f>
        <v>HOSPITAL GENERAL DE CHONE</v>
      </c>
      <c r="E119" s="101" t="str">
        <f>IF($A119="","",INDEX(POA_GC_2025!$C:$C,MATCH($A119,POA_GC_2025!$A:$A,0)))</f>
        <v>PAGO DE REMUNERACIONES UNIFICADAS</v>
      </c>
      <c r="F119" s="101">
        <f>IF($A119="","",INDEX(POA_GC_2025!$H:$H,MATCH($A119,POA_GC_2025!$A:$A,0)))</f>
        <v>510105</v>
      </c>
      <c r="G119" s="101" t="str">
        <f>IF($A119="","",INDEX(POA_GC_2025!$J:$J,MATCH($A119,POA_GC_2025!$A:$A,0)))</f>
        <v>001</v>
      </c>
      <c r="H119" s="102">
        <f>IF($A119="","",INDEX(POA_GC_2025!$BD:$BD,MATCH($A119,POA_GC_2025!$A:$A,0)))</f>
        <v>525876</v>
      </c>
      <c r="I119" s="102">
        <f>IF($A119="","",INDEX(POA_GC_2025!$DF:$DF,MATCH($A119,POA_GC_2025!$A:$A,0)))</f>
        <v>0</v>
      </c>
      <c r="J119" s="102">
        <f t="shared" si="15"/>
        <v>525876</v>
      </c>
      <c r="K119" s="135">
        <v>46081</v>
      </c>
      <c r="L119" s="166"/>
      <c r="M119" s="174"/>
      <c r="N119" s="121" t="str">
        <f>IF(A119="","",INDEX(POA_GC_2025!CD:CD,MATCH(A119,POA_GC_2025!A:A,0)))</f>
        <v>SI</v>
      </c>
      <c r="O119" s="129">
        <v>44302</v>
      </c>
      <c r="P119" s="129">
        <v>44302</v>
      </c>
      <c r="Q119" s="162" t="s">
        <v>23</v>
      </c>
      <c r="R119" s="150"/>
      <c r="S119" s="166"/>
      <c r="T119" s="164">
        <f t="shared" ca="1" si="9"/>
        <v>46174</v>
      </c>
      <c r="U119" s="165">
        <f t="shared" ca="1" si="10"/>
        <v>91</v>
      </c>
      <c r="V119" s="120"/>
      <c r="W119" s="101" t="str">
        <f t="shared" si="11"/>
        <v>90</v>
      </c>
      <c r="X119" s="101" t="str">
        <f>IF($A119="","",INDEX(POA_GC_2025!$G:$G,MATCH($A119,POA_GC_2025!$A:$A,0)))</f>
        <v>004</v>
      </c>
      <c r="Y119" s="102">
        <f t="shared" si="12"/>
        <v>44302</v>
      </c>
      <c r="Z119" s="102">
        <f t="shared" si="13"/>
        <v>0</v>
      </c>
      <c r="AA119" s="170"/>
      <c r="AB119" s="125"/>
      <c r="AC119" s="120"/>
      <c r="AD119" s="120"/>
      <c r="AE119" s="120"/>
      <c r="AF119" s="120"/>
      <c r="AG119" s="120"/>
      <c r="AH119" s="120"/>
      <c r="AI119" s="120"/>
      <c r="AJ119" s="120"/>
      <c r="AK119" s="120"/>
      <c r="AL119" s="172"/>
      <c r="AM119" s="120"/>
      <c r="AN119" s="120"/>
      <c r="AO119" s="120"/>
      <c r="AP119" s="120"/>
    </row>
    <row r="120" spans="1:42" ht="22.5" customHeight="1">
      <c r="A120" s="100" t="s">
        <v>2683</v>
      </c>
      <c r="B120" s="101" t="str">
        <f>IF($A120="","",INDEX(POA_GC_2025!$N:$N,MATCH($A120,POA_GC_2025!$A:$A,0)))</f>
        <v>PROVISION Y PRESTACION DE SERVICIOS DE SALUD</v>
      </c>
      <c r="C120" s="101" t="str">
        <f>IF($A120="","",INDEX(POA_GC_2025!$E:$E,MATCH($A120,POA_GC_2025!$A:$A,0)))</f>
        <v>90</v>
      </c>
      <c r="D120" s="101" t="str">
        <f>IF($A120="","",INDEX(POA_GC_2025!$B:$B,MATCH($A120,POA_GC_2025!$A:$A,0)))</f>
        <v>HOSPITAL GENERAL DE CHONE</v>
      </c>
      <c r="E120" s="101" t="str">
        <f>IF($A120="","",INDEX(POA_GC_2025!$C:$C,MATCH($A120,POA_GC_2025!$A:$A,0)))</f>
        <v>PAGO DE SALARIOS UNIFICADOS</v>
      </c>
      <c r="F120" s="101">
        <f>IF($A120="","",INDEX(POA_GC_2025!$H:$H,MATCH($A120,POA_GC_2025!$A:$A,0)))</f>
        <v>510106</v>
      </c>
      <c r="G120" s="101" t="str">
        <f>IF($A120="","",INDEX(POA_GC_2025!$J:$J,MATCH($A120,POA_GC_2025!$A:$A,0)))</f>
        <v>001</v>
      </c>
      <c r="H120" s="102">
        <f>IF($A120="","",INDEX(POA_GC_2025!$BD:$BD,MATCH($A120,POA_GC_2025!$A:$A,0)))</f>
        <v>1138770.4800000002</v>
      </c>
      <c r="I120" s="102">
        <f>IF($A120="","",INDEX(POA_GC_2025!$DF:$DF,MATCH($A120,POA_GC_2025!$A:$A,0)))</f>
        <v>0</v>
      </c>
      <c r="J120" s="102">
        <f t="shared" si="15"/>
        <v>1138770.4800000002</v>
      </c>
      <c r="K120" s="135">
        <v>46081</v>
      </c>
      <c r="L120" s="166"/>
      <c r="M120" s="174"/>
      <c r="N120" s="121" t="str">
        <f>IF(A120="","",INDEX(POA_GC_2025!CD:CD,MATCH(A120,POA_GC_2025!A:A,0)))</f>
        <v>SI</v>
      </c>
      <c r="O120" s="129">
        <v>93577.86</v>
      </c>
      <c r="P120" s="129">
        <v>93577.86</v>
      </c>
      <c r="Q120" s="162" t="s">
        <v>23</v>
      </c>
      <c r="R120" s="150"/>
      <c r="S120" s="166"/>
      <c r="T120" s="164">
        <f t="shared" ca="1" si="9"/>
        <v>46174</v>
      </c>
      <c r="U120" s="165">
        <f t="shared" ca="1" si="10"/>
        <v>91</v>
      </c>
      <c r="V120" s="120"/>
      <c r="W120" s="101" t="str">
        <f t="shared" si="11"/>
        <v>90</v>
      </c>
      <c r="X120" s="101" t="str">
        <f>IF($A120="","",INDEX(POA_GC_2025!$G:$G,MATCH($A120,POA_GC_2025!$A:$A,0)))</f>
        <v>004</v>
      </c>
      <c r="Y120" s="102">
        <f t="shared" si="12"/>
        <v>93577.86</v>
      </c>
      <c r="Z120" s="102">
        <f t="shared" si="13"/>
        <v>0</v>
      </c>
      <c r="AA120" s="170"/>
      <c r="AB120" s="125"/>
      <c r="AC120" s="120"/>
      <c r="AD120" s="120"/>
      <c r="AE120" s="120"/>
      <c r="AF120" s="120"/>
      <c r="AG120" s="120"/>
      <c r="AH120" s="120"/>
      <c r="AI120" s="120"/>
      <c r="AJ120" s="120"/>
      <c r="AK120" s="120"/>
      <c r="AL120" s="172"/>
      <c r="AM120" s="120"/>
      <c r="AN120" s="120"/>
      <c r="AO120" s="120"/>
      <c r="AP120" s="120"/>
    </row>
    <row r="121" spans="1:42" ht="22.5" customHeight="1">
      <c r="A121" s="100" t="s">
        <v>2684</v>
      </c>
      <c r="B121" s="101" t="str">
        <f>IF($A121="","",INDEX(POA_GC_2025!$N:$N,MATCH($A121,POA_GC_2025!$A:$A,0)))</f>
        <v>PROVISION Y PRESTACION DE SERVICIOS DE SALUD</v>
      </c>
      <c r="C121" s="101" t="str">
        <f>IF($A121="","",INDEX(POA_GC_2025!$E:$E,MATCH($A121,POA_GC_2025!$A:$A,0)))</f>
        <v>90</v>
      </c>
      <c r="D121" s="101" t="str">
        <f>IF($A121="","",INDEX(POA_GC_2025!$B:$B,MATCH($A121,POA_GC_2025!$A:$A,0)))</f>
        <v>HOSPITAL GENERAL DE CHONE</v>
      </c>
      <c r="E121" s="101" t="str">
        <f>IF($A121="","",INDEX(POA_GC_2025!$C:$C,MATCH($A121,POA_GC_2025!$A:$A,0)))</f>
        <v xml:space="preserve"> PAGO DE REMUNERACIONES UNIFICADAS A PROFESIONALES DE LA SALUD</v>
      </c>
      <c r="F121" s="101">
        <f>IF($A121="","",INDEX(POA_GC_2025!$H:$H,MATCH($A121,POA_GC_2025!$A:$A,0)))</f>
        <v>510111</v>
      </c>
      <c r="G121" s="101" t="str">
        <f>IF($A121="","",INDEX(POA_GC_2025!$J:$J,MATCH($A121,POA_GC_2025!$A:$A,0)))</f>
        <v>001</v>
      </c>
      <c r="H121" s="102">
        <f>IF($A121="","",INDEX(POA_GC_2025!$BD:$BD,MATCH($A121,POA_GC_2025!$A:$A,0)))</f>
        <v>3251964</v>
      </c>
      <c r="I121" s="102">
        <f>IF($A121="","",INDEX(POA_GC_2025!$DF:$DF,MATCH($A121,POA_GC_2025!$A:$A,0)))</f>
        <v>0</v>
      </c>
      <c r="J121" s="102">
        <f t="shared" si="15"/>
        <v>3251964</v>
      </c>
      <c r="K121" s="135">
        <v>46081</v>
      </c>
      <c r="L121" s="166"/>
      <c r="M121" s="174"/>
      <c r="N121" s="121" t="str">
        <f>IF(A121="","",INDEX(POA_GC_2025!CD:CD,MATCH(A121,POA_GC_2025!A:A,0)))</f>
        <v>SI</v>
      </c>
      <c r="O121" s="129">
        <v>268373</v>
      </c>
      <c r="P121" s="129">
        <v>268373</v>
      </c>
      <c r="Q121" s="162" t="s">
        <v>23</v>
      </c>
      <c r="R121" s="150"/>
      <c r="S121" s="166"/>
      <c r="T121" s="164">
        <f t="shared" ca="1" si="9"/>
        <v>46174</v>
      </c>
      <c r="U121" s="165">
        <f t="shared" ca="1" si="10"/>
        <v>91</v>
      </c>
      <c r="V121" s="120"/>
      <c r="W121" s="101" t="str">
        <f t="shared" si="11"/>
        <v>90</v>
      </c>
      <c r="X121" s="101" t="str">
        <f>IF($A121="","",INDEX(POA_GC_2025!$G:$G,MATCH($A121,POA_GC_2025!$A:$A,0)))</f>
        <v>004</v>
      </c>
      <c r="Y121" s="102">
        <f t="shared" si="12"/>
        <v>268373</v>
      </c>
      <c r="Z121" s="102">
        <f t="shared" si="13"/>
        <v>0</v>
      </c>
      <c r="AA121" s="170"/>
      <c r="AB121" s="125"/>
      <c r="AC121" s="120"/>
      <c r="AD121" s="120"/>
      <c r="AE121" s="120"/>
      <c r="AF121" s="120"/>
      <c r="AG121" s="120"/>
      <c r="AH121" s="120"/>
      <c r="AI121" s="120"/>
      <c r="AJ121" s="120"/>
      <c r="AK121" s="120"/>
      <c r="AL121" s="172"/>
      <c r="AM121" s="120"/>
      <c r="AN121" s="120"/>
      <c r="AO121" s="120"/>
      <c r="AP121" s="120"/>
    </row>
    <row r="122" spans="1:42" ht="22.5" customHeight="1">
      <c r="A122" s="100" t="s">
        <v>2693</v>
      </c>
      <c r="B122" s="101" t="str">
        <f>IF($A122="","",INDEX(POA_GC_2025!$N:$N,MATCH($A122,POA_GC_2025!$A:$A,0)))</f>
        <v>PROVISION Y PRESTACION DE SERVICIOS DE SALUD</v>
      </c>
      <c r="C122" s="101" t="str">
        <f>IF($A122="","",INDEX(POA_GC_2025!$E:$E,MATCH($A122,POA_GC_2025!$A:$A,0)))</f>
        <v>90</v>
      </c>
      <c r="D122" s="101" t="str">
        <f>IF($A122="","",INDEX(POA_GC_2025!$B:$B,MATCH($A122,POA_GC_2025!$A:$A,0)))</f>
        <v>HOSPITAL GENERAL DE CHONE</v>
      </c>
      <c r="E122" s="101" t="str">
        <f>IF($A122="","",INDEX(POA_GC_2025!$C:$C,MATCH($A122,POA_GC_2025!$A:$A,0)))</f>
        <v>PAGO DE SERVICIOS PERSONALES POR CONTRATO</v>
      </c>
      <c r="F122" s="101">
        <f>IF($A122="","",INDEX(POA_GC_2025!$H:$H,MATCH($A122,POA_GC_2025!$A:$A,0)))</f>
        <v>510510</v>
      </c>
      <c r="G122" s="101" t="str">
        <f>IF($A122="","",INDEX(POA_GC_2025!$J:$J,MATCH($A122,POA_GC_2025!$A:$A,0)))</f>
        <v>001</v>
      </c>
      <c r="H122" s="102">
        <f>IF($A122="","",INDEX(POA_GC_2025!$BD:$BD,MATCH($A122,POA_GC_2025!$A:$A,0)))</f>
        <v>141312</v>
      </c>
      <c r="I122" s="102">
        <f>IF($A122="","",INDEX(POA_GC_2025!$DF:$DF,MATCH($A122,POA_GC_2025!$A:$A,0)))</f>
        <v>0</v>
      </c>
      <c r="J122" s="102">
        <f t="shared" ref="J122:J185" si="16">IF(OR(H122="",I122=""),"",H122-I122)</f>
        <v>141312</v>
      </c>
      <c r="K122" s="135">
        <v>46081</v>
      </c>
      <c r="L122" s="166"/>
      <c r="M122" s="174"/>
      <c r="N122" s="121" t="str">
        <f>IF(A122="","",INDEX(POA_GC_2025!CD:CD,MATCH(A122,POA_GC_2025!A:A,0)))</f>
        <v>SI</v>
      </c>
      <c r="O122" s="129">
        <v>10690</v>
      </c>
      <c r="P122" s="129">
        <v>10690</v>
      </c>
      <c r="Q122" s="162" t="s">
        <v>23</v>
      </c>
      <c r="R122" s="150"/>
      <c r="S122" s="166"/>
      <c r="T122" s="164">
        <f t="shared" ca="1" si="9"/>
        <v>46174</v>
      </c>
      <c r="U122" s="165">
        <f t="shared" ref="U122:U185" ca="1" si="17">IFERROR(DAYS360(K122,T122,FALSE),"0")</f>
        <v>91</v>
      </c>
      <c r="V122" s="120"/>
      <c r="W122" s="101" t="str">
        <f t="shared" ref="W122:W185" si="18">IF(C122="","",C122)</f>
        <v>90</v>
      </c>
      <c r="X122" s="101" t="str">
        <f>IF($A122="","",INDEX(POA_GC_2025!$G:$G,MATCH($A122,POA_GC_2025!$A:$A,0)))</f>
        <v>004</v>
      </c>
      <c r="Y122" s="102">
        <f t="shared" ref="Y122:Y185" si="19">+O122</f>
        <v>10690</v>
      </c>
      <c r="Z122" s="102">
        <f t="shared" ref="Z122:Z185" si="20">+O122-P122</f>
        <v>0</v>
      </c>
      <c r="AA122" s="170"/>
      <c r="AB122" s="125"/>
      <c r="AC122" s="120"/>
      <c r="AD122" s="120"/>
      <c r="AE122" s="120"/>
      <c r="AF122" s="120"/>
      <c r="AG122" s="120"/>
      <c r="AH122" s="120"/>
      <c r="AI122" s="120"/>
      <c r="AJ122" s="120"/>
      <c r="AK122" s="120"/>
      <c r="AL122" s="172"/>
      <c r="AM122" s="120"/>
      <c r="AN122" s="120"/>
      <c r="AO122" s="120"/>
      <c r="AP122" s="120"/>
    </row>
    <row r="123" spans="1:42" ht="22.5" customHeight="1">
      <c r="A123" s="100" t="s">
        <v>2695</v>
      </c>
      <c r="B123" s="101" t="str">
        <f>IF($A123="","",INDEX(POA_GC_2025!$N:$N,MATCH($A123,POA_GC_2025!$A:$A,0)))</f>
        <v>PROVISION Y PRESTACION DE SERVICIOS DE SALUD</v>
      </c>
      <c r="C123" s="101" t="str">
        <f>IF($A123="","",INDEX(POA_GC_2025!$E:$E,MATCH($A123,POA_GC_2025!$A:$A,0)))</f>
        <v>90</v>
      </c>
      <c r="D123" s="101" t="str">
        <f>IF($A123="","",INDEX(POA_GC_2025!$B:$B,MATCH($A123,POA_GC_2025!$A:$A,0)))</f>
        <v>HOSPITAL GENERAL DE CHONE</v>
      </c>
      <c r="E123" s="101" t="str">
        <f>IF($A123="","",INDEX(POA_GC_2025!$C:$C,MATCH($A123,POA_GC_2025!$A:$A,0)))</f>
        <v>PAGO DESERVICIOS PERSONALES POR CONTRATO A PROFESIONALES DE LA SALUD</v>
      </c>
      <c r="F123" s="101">
        <f>IF($A123="","",INDEX(POA_GC_2025!$H:$H,MATCH($A123,POA_GC_2025!$A:$A,0)))</f>
        <v>510517</v>
      </c>
      <c r="G123" s="101" t="str">
        <f>IF($A123="","",INDEX(POA_GC_2025!$J:$J,MATCH($A123,POA_GC_2025!$A:$A,0)))</f>
        <v>001</v>
      </c>
      <c r="H123" s="102">
        <f>IF($A123="","",INDEX(POA_GC_2025!$BD:$BD,MATCH($A123,POA_GC_2025!$A:$A,0)))</f>
        <v>3552360</v>
      </c>
      <c r="I123" s="102">
        <f>IF($A123="","",INDEX(POA_GC_2025!$DF:$DF,MATCH($A123,POA_GC_2025!$A:$A,0)))</f>
        <v>0</v>
      </c>
      <c r="J123" s="102">
        <f t="shared" si="16"/>
        <v>3552360</v>
      </c>
      <c r="K123" s="135">
        <v>46081</v>
      </c>
      <c r="L123" s="166"/>
      <c r="M123" s="174"/>
      <c r="N123" s="121" t="str">
        <f>IF(A123="","",INDEX(POA_GC_2025!CD:CD,MATCH(A123,POA_GC_2025!A:A,0)))</f>
        <v>SI</v>
      </c>
      <c r="O123" s="129">
        <v>294818</v>
      </c>
      <c r="P123" s="129">
        <v>294818</v>
      </c>
      <c r="Q123" s="162" t="s">
        <v>23</v>
      </c>
      <c r="R123" s="150"/>
      <c r="S123" s="166"/>
      <c r="T123" s="164">
        <f t="shared" ca="1" si="9"/>
        <v>46174</v>
      </c>
      <c r="U123" s="165">
        <f t="shared" ca="1" si="17"/>
        <v>91</v>
      </c>
      <c r="V123" s="120"/>
      <c r="W123" s="101" t="str">
        <f t="shared" si="18"/>
        <v>90</v>
      </c>
      <c r="X123" s="101" t="str">
        <f>IF($A123="","",INDEX(POA_GC_2025!$G:$G,MATCH($A123,POA_GC_2025!$A:$A,0)))</f>
        <v>004</v>
      </c>
      <c r="Y123" s="102">
        <f t="shared" si="19"/>
        <v>294818</v>
      </c>
      <c r="Z123" s="102">
        <f t="shared" si="20"/>
        <v>0</v>
      </c>
      <c r="AA123" s="170"/>
      <c r="AB123" s="125"/>
      <c r="AC123" s="120"/>
      <c r="AD123" s="120"/>
      <c r="AE123" s="120"/>
      <c r="AF123" s="120"/>
      <c r="AG123" s="120"/>
      <c r="AH123" s="120"/>
      <c r="AI123" s="120"/>
      <c r="AJ123" s="120"/>
      <c r="AK123" s="120"/>
      <c r="AL123" s="172"/>
      <c r="AM123" s="120"/>
      <c r="AN123" s="120"/>
      <c r="AO123" s="120"/>
      <c r="AP123" s="120"/>
    </row>
    <row r="124" spans="1:42" ht="22.5" customHeight="1">
      <c r="A124" s="100" t="s">
        <v>2769</v>
      </c>
      <c r="B124" s="101" t="str">
        <f>IF($A124="","",INDEX(POA_GC_2025!$N:$N,MATCH($A124,POA_GC_2025!$A:$A,0)))</f>
        <v>PROVISION Y PRESTACION DE SERVICIOS DE SALUD</v>
      </c>
      <c r="C124" s="101" t="str">
        <f>IF($A124="","",INDEX(POA_GC_2025!$E:$E,MATCH($A124,POA_GC_2025!$A:$A,0)))</f>
        <v>90</v>
      </c>
      <c r="D124" s="101" t="str">
        <f>IF($A124="","",INDEX(POA_GC_2025!$B:$B,MATCH($A124,POA_GC_2025!$A:$A,0)))</f>
        <v>HOSPITAL GENERAL DE CHONE</v>
      </c>
      <c r="E124" s="101" t="str">
        <f>IF($A124="","",INDEX(POA_GC_2025!$C:$C,MATCH($A124,POA_GC_2025!$A:$A,0)))</f>
        <v>PAGO DECONTRATOS OCASIONALES PARA EL CUMPLIMIENTO DEL SERVICIO RURAL</v>
      </c>
      <c r="F124" s="101">
        <f>IF($A124="","",INDEX(POA_GC_2025!$H:$H,MATCH($A124,POA_GC_2025!$A:$A,0)))</f>
        <v>510515</v>
      </c>
      <c r="G124" s="101" t="str">
        <f>IF($A124="","",INDEX(POA_GC_2025!$J:$J,MATCH($A124,POA_GC_2025!$A:$A,0)))</f>
        <v>001</v>
      </c>
      <c r="H124" s="102">
        <f>IF($A124="","",INDEX(POA_GC_2025!$BD:$BD,MATCH($A124,POA_GC_2025!$A:$A,0)))</f>
        <v>49292</v>
      </c>
      <c r="I124" s="102">
        <f>IF($A124="","",INDEX(POA_GC_2025!$DF:$DF,MATCH($A124,POA_GC_2025!$A:$A,0)))</f>
        <v>0</v>
      </c>
      <c r="J124" s="102">
        <f t="shared" ref="J124" si="21">IF(OR(H124="",I124=""),"",H124-I124)</f>
        <v>49292</v>
      </c>
      <c r="K124" s="135">
        <v>46081</v>
      </c>
      <c r="L124" s="166"/>
      <c r="M124" s="174"/>
      <c r="N124" s="121" t="str">
        <f>IF(A124="","",INDEX(POA_GC_2025!CD:CD,MATCH(A124,POA_GC_2025!A:A,0)))</f>
        <v>SI</v>
      </c>
      <c r="O124" s="129">
        <v>2641</v>
      </c>
      <c r="P124" s="129">
        <v>2641</v>
      </c>
      <c r="Q124" s="162" t="s">
        <v>23</v>
      </c>
      <c r="R124" s="150"/>
      <c r="S124" s="166"/>
      <c r="T124" s="164">
        <f t="shared" ca="1" si="9"/>
        <v>46174</v>
      </c>
      <c r="U124" s="165">
        <f t="shared" ref="U124" ca="1" si="22">IFERROR(DAYS360(K124,T124,FALSE),"0")</f>
        <v>91</v>
      </c>
      <c r="V124" s="120"/>
      <c r="W124" s="101" t="str">
        <f t="shared" ref="W124" si="23">IF(C124="","",C124)</f>
        <v>90</v>
      </c>
      <c r="X124" s="101" t="str">
        <f>IF($A124="","",INDEX(POA_GC_2025!$G:$G,MATCH($A124,POA_GC_2025!$A:$A,0)))</f>
        <v>004</v>
      </c>
      <c r="Y124" s="102">
        <f t="shared" ref="Y124" si="24">+O124</f>
        <v>2641</v>
      </c>
      <c r="Z124" s="102">
        <f t="shared" ref="Z124" si="25">+O124-P124</f>
        <v>0</v>
      </c>
      <c r="AA124" s="170"/>
      <c r="AB124" s="125"/>
      <c r="AC124" s="120"/>
      <c r="AD124" s="120"/>
      <c r="AE124" s="120"/>
      <c r="AF124" s="120"/>
      <c r="AG124" s="120"/>
      <c r="AH124" s="120"/>
      <c r="AI124" s="120"/>
      <c r="AJ124" s="120"/>
      <c r="AK124" s="120"/>
      <c r="AL124" s="172"/>
      <c r="AM124" s="120"/>
      <c r="AN124" s="120"/>
      <c r="AO124" s="120"/>
      <c r="AP124" s="120"/>
    </row>
    <row r="125" spans="1:42" ht="22.5" customHeight="1">
      <c r="A125" s="100" t="s">
        <v>2770</v>
      </c>
      <c r="B125" s="101" t="str">
        <f>IF($A125="","",INDEX(POA_GC_2025!$N:$N,MATCH($A125,POA_GC_2025!$A:$A,0)))</f>
        <v>PROVISION Y PRESTACION DE SERVICIOS DE SALUD</v>
      </c>
      <c r="C125" s="101" t="str">
        <f>IF($A125="","",INDEX(POA_GC_2025!$E:$E,MATCH($A125,POA_GC_2025!$A:$A,0)))</f>
        <v>90</v>
      </c>
      <c r="D125" s="101" t="str">
        <f>IF($A125="","",INDEX(POA_GC_2025!$B:$B,MATCH($A125,POA_GC_2025!$A:$A,0)))</f>
        <v>HOSPITAL GENERAL DE CHONE</v>
      </c>
      <c r="E125" s="101" t="str">
        <f>IF($A125="","",INDEX(POA_GC_2025!$C:$C,MATCH($A125,POA_GC_2025!$A:$A,0)))</f>
        <v xml:space="preserve"> PAGO DE SERVICIOS PERSONALES POR DEVENGAMIENTO DE BECAS PROFESIONALES DE LA SALUD</v>
      </c>
      <c r="F125" s="101">
        <f>IF($A125="","",INDEX(POA_GC_2025!$H:$H,MATCH($A125,POA_GC_2025!$A:$A,0)))</f>
        <v>510516</v>
      </c>
      <c r="G125" s="101" t="str">
        <f>IF($A125="","",INDEX(POA_GC_2025!$J:$J,MATCH($A125,POA_GC_2025!$A:$A,0)))</f>
        <v>001</v>
      </c>
      <c r="H125" s="102">
        <f>IF($A125="","",INDEX(POA_GC_2025!$BD:$BD,MATCH($A125,POA_GC_2025!$A:$A,0)))</f>
        <v>63384</v>
      </c>
      <c r="I125" s="102">
        <f>IF($A125="","",INDEX(POA_GC_2025!$DF:$DF,MATCH($A125,POA_GC_2025!$A:$A,0)))</f>
        <v>0</v>
      </c>
      <c r="J125" s="102">
        <f t="shared" si="16"/>
        <v>63384</v>
      </c>
      <c r="K125" s="135">
        <v>46081</v>
      </c>
      <c r="L125" s="166"/>
      <c r="M125" s="174"/>
      <c r="N125" s="121" t="str">
        <f>IF(A125="","",INDEX(POA_GC_2025!CD:CD,MATCH(A125,POA_GC_2025!A:A,0)))</f>
        <v>SI</v>
      </c>
      <c r="O125" s="129">
        <v>5282</v>
      </c>
      <c r="P125" s="129">
        <v>5282</v>
      </c>
      <c r="Q125" s="162" t="s">
        <v>23</v>
      </c>
      <c r="R125" s="150"/>
      <c r="S125" s="166"/>
      <c r="T125" s="164">
        <f t="shared" ca="1" si="9"/>
        <v>46174</v>
      </c>
      <c r="U125" s="165">
        <f t="shared" ca="1" si="17"/>
        <v>91</v>
      </c>
      <c r="V125" s="120"/>
      <c r="W125" s="101" t="str">
        <f t="shared" si="18"/>
        <v>90</v>
      </c>
      <c r="X125" s="101" t="str">
        <f>IF($A125="","",INDEX(POA_GC_2025!$G:$G,MATCH($A125,POA_GC_2025!$A:$A,0)))</f>
        <v>004</v>
      </c>
      <c r="Y125" s="102">
        <f t="shared" si="19"/>
        <v>5282</v>
      </c>
      <c r="Z125" s="102">
        <f t="shared" si="20"/>
        <v>0</v>
      </c>
      <c r="AA125" s="170"/>
      <c r="AB125" s="125"/>
      <c r="AC125" s="120"/>
      <c r="AD125" s="120"/>
      <c r="AE125" s="120"/>
      <c r="AF125" s="120"/>
      <c r="AG125" s="120"/>
      <c r="AH125" s="120"/>
      <c r="AI125" s="120"/>
      <c r="AJ125" s="120"/>
      <c r="AK125" s="120"/>
      <c r="AL125" s="172"/>
      <c r="AM125" s="120"/>
      <c r="AN125" s="120"/>
      <c r="AO125" s="120"/>
      <c r="AP125" s="120"/>
    </row>
    <row r="126" spans="1:42" ht="22.5" customHeight="1">
      <c r="A126" s="100" t="s">
        <v>2685</v>
      </c>
      <c r="B126" s="101" t="str">
        <f>IF($A126="","",INDEX(POA_GC_2025!$N:$N,MATCH($A126,POA_GC_2025!$A:$A,0)))</f>
        <v>PROVISION Y PRESTACION DE SERVICIOS DE SALUD</v>
      </c>
      <c r="C126" s="101" t="str">
        <f>IF($A126="","",INDEX(POA_GC_2025!$E:$E,MATCH($A126,POA_GC_2025!$A:$A,0)))</f>
        <v>90</v>
      </c>
      <c r="D126" s="101" t="str">
        <f>IF($A126="","",INDEX(POA_GC_2025!$B:$B,MATCH($A126,POA_GC_2025!$A:$A,0)))</f>
        <v>HOSPITAL GENERAL DE CHONE</v>
      </c>
      <c r="E126" s="101" t="str">
        <f>IF($A126="","",INDEX(POA_GC_2025!$C:$C,MATCH($A126,POA_GC_2025!$A:$A,0)))</f>
        <v>PAGO DE DECIMO TERCER SUELDO</v>
      </c>
      <c r="F126" s="101">
        <f>IF($A126="","",INDEX(POA_GC_2025!$H:$H,MATCH($A126,POA_GC_2025!$A:$A,0)))</f>
        <v>510203</v>
      </c>
      <c r="G126" s="101" t="str">
        <f>IF($A126="","",INDEX(POA_GC_2025!$J:$J,MATCH($A126,POA_GC_2025!$A:$A,0)))</f>
        <v>001</v>
      </c>
      <c r="H126" s="102">
        <f>IF($A126="","",INDEX(POA_GC_2025!$BD:$BD,MATCH($A126,POA_GC_2025!$A:$A,0)))</f>
        <v>722317.71000000008</v>
      </c>
      <c r="I126" s="102">
        <f>IF($A126="","",INDEX(POA_GC_2025!$DF:$DF,MATCH($A126,POA_GC_2025!$A:$A,0)))</f>
        <v>0</v>
      </c>
      <c r="J126" s="102">
        <f t="shared" si="16"/>
        <v>722317.71000000008</v>
      </c>
      <c r="K126" s="135">
        <v>46112</v>
      </c>
      <c r="L126" s="166"/>
      <c r="M126" s="174"/>
      <c r="N126" s="121" t="str">
        <f>IF(A126="","",INDEX(POA_GC_2025!CD:CD,MATCH(A126,POA_GC_2025!A:A,0)))</f>
        <v>SI</v>
      </c>
      <c r="O126" s="129">
        <v>11118.06</v>
      </c>
      <c r="P126" s="129">
        <v>11118.06</v>
      </c>
      <c r="Q126" s="162" t="s">
        <v>24</v>
      </c>
      <c r="R126" s="150"/>
      <c r="S126" s="166"/>
      <c r="T126" s="164">
        <f t="shared" ca="1" si="9"/>
        <v>46174</v>
      </c>
      <c r="U126" s="165">
        <f t="shared" ca="1" si="17"/>
        <v>61</v>
      </c>
      <c r="V126" s="120"/>
      <c r="W126" s="101" t="str">
        <f t="shared" si="18"/>
        <v>90</v>
      </c>
      <c r="X126" s="101" t="str">
        <f>IF($A126="","",INDEX(POA_GC_2025!$G:$G,MATCH($A126,POA_GC_2025!$A:$A,0)))</f>
        <v>004</v>
      </c>
      <c r="Y126" s="102">
        <f t="shared" si="19"/>
        <v>11118.06</v>
      </c>
      <c r="Z126" s="102">
        <f t="shared" si="20"/>
        <v>0</v>
      </c>
      <c r="AA126" s="170"/>
      <c r="AB126" s="125"/>
      <c r="AC126" s="120"/>
      <c r="AD126" s="120"/>
      <c r="AE126" s="120"/>
      <c r="AF126" s="120"/>
      <c r="AG126" s="120"/>
      <c r="AH126" s="120"/>
      <c r="AI126" s="120"/>
      <c r="AJ126" s="120"/>
      <c r="AK126" s="120"/>
      <c r="AL126" s="172"/>
      <c r="AM126" s="120"/>
      <c r="AN126" s="120"/>
      <c r="AO126" s="120"/>
      <c r="AP126" s="120"/>
    </row>
    <row r="127" spans="1:42" ht="22.5" customHeight="1">
      <c r="A127" s="100" t="s">
        <v>2686</v>
      </c>
      <c r="B127" s="101" t="str">
        <f>IF($A127="","",INDEX(POA_GC_2025!$N:$N,MATCH($A127,POA_GC_2025!$A:$A,0)))</f>
        <v>PROVISION Y PRESTACION DE SERVICIOS DE SALUD</v>
      </c>
      <c r="C127" s="101" t="str">
        <f>IF($A127="","",INDEX(POA_GC_2025!$E:$E,MATCH($A127,POA_GC_2025!$A:$A,0)))</f>
        <v>90</v>
      </c>
      <c r="D127" s="101" t="str">
        <f>IF($A127="","",INDEX(POA_GC_2025!$B:$B,MATCH($A127,POA_GC_2025!$A:$A,0)))</f>
        <v>HOSPITAL GENERAL DE CHONE</v>
      </c>
      <c r="E127" s="101" t="str">
        <f>IF($A127="","",INDEX(POA_GC_2025!$C:$C,MATCH($A127,POA_GC_2025!$A:$A,0)))</f>
        <v>PAGO DE DECIMO CUARTO SUELDO</v>
      </c>
      <c r="F127" s="101">
        <f>IF($A127="","",INDEX(POA_GC_2025!$H:$H,MATCH($A127,POA_GC_2025!$A:$A,0)))</f>
        <v>510204</v>
      </c>
      <c r="G127" s="101" t="str">
        <f>IF($A127="","",INDEX(POA_GC_2025!$J:$J,MATCH($A127,POA_GC_2025!$A:$A,0)))</f>
        <v>001</v>
      </c>
      <c r="H127" s="102">
        <f>IF($A127="","",INDEX(POA_GC_2025!$BD:$BD,MATCH($A127,POA_GC_2025!$A:$A,0)))</f>
        <v>268875.67</v>
      </c>
      <c r="I127" s="102">
        <f>IF($A127="","",INDEX(POA_GC_2025!$DF:$DF,MATCH($A127,POA_GC_2025!$A:$A,0)))</f>
        <v>0</v>
      </c>
      <c r="J127" s="102">
        <f t="shared" si="16"/>
        <v>268875.67</v>
      </c>
      <c r="K127" s="135">
        <v>46112</v>
      </c>
      <c r="L127" s="166"/>
      <c r="M127" s="174"/>
      <c r="N127" s="121" t="str">
        <f>IF(A127="","",INDEX(POA_GC_2025!CD:CD,MATCH(A127,POA_GC_2025!A:A,0)))</f>
        <v>SI</v>
      </c>
      <c r="O127" s="129">
        <v>232453.15</v>
      </c>
      <c r="P127" s="129">
        <v>232453.15</v>
      </c>
      <c r="Q127" s="162" t="s">
        <v>24</v>
      </c>
      <c r="R127" s="150"/>
      <c r="S127" s="166"/>
      <c r="T127" s="164">
        <f t="shared" ca="1" si="9"/>
        <v>46174</v>
      </c>
      <c r="U127" s="165">
        <f t="shared" ca="1" si="17"/>
        <v>61</v>
      </c>
      <c r="V127" s="120"/>
      <c r="W127" s="101" t="str">
        <f t="shared" si="18"/>
        <v>90</v>
      </c>
      <c r="X127" s="101" t="str">
        <f>IF($A127="","",INDEX(POA_GC_2025!$G:$G,MATCH($A127,POA_GC_2025!$A:$A,0)))</f>
        <v>004</v>
      </c>
      <c r="Y127" s="102">
        <f t="shared" si="19"/>
        <v>232453.15</v>
      </c>
      <c r="Z127" s="102">
        <f t="shared" si="20"/>
        <v>0</v>
      </c>
      <c r="AA127" s="170"/>
      <c r="AB127" s="125"/>
      <c r="AC127" s="120"/>
      <c r="AD127" s="120"/>
      <c r="AE127" s="120"/>
      <c r="AF127" s="120"/>
      <c r="AG127" s="120"/>
      <c r="AH127" s="120"/>
      <c r="AI127" s="120"/>
      <c r="AJ127" s="120"/>
      <c r="AK127" s="120"/>
      <c r="AL127" s="172"/>
      <c r="AM127" s="120"/>
      <c r="AN127" s="120"/>
      <c r="AO127" s="120"/>
      <c r="AP127" s="120"/>
    </row>
    <row r="128" spans="1:42" ht="22.5" customHeight="1">
      <c r="A128" s="100" t="s">
        <v>2687</v>
      </c>
      <c r="B128" s="101" t="str">
        <f>IF($A128="","",INDEX(POA_GC_2025!$N:$N,MATCH($A128,POA_GC_2025!$A:$A,0)))</f>
        <v>PROVISION Y PRESTACION DE SERVICIOS DE SALUD</v>
      </c>
      <c r="C128" s="101" t="str">
        <f>IF($A128="","",INDEX(POA_GC_2025!$E:$E,MATCH($A128,POA_GC_2025!$A:$A,0)))</f>
        <v>90</v>
      </c>
      <c r="D128" s="101" t="str">
        <f>IF($A128="","",INDEX(POA_GC_2025!$B:$B,MATCH($A128,POA_GC_2025!$A:$A,0)))</f>
        <v>HOSPITAL GENERAL DE CHONE</v>
      </c>
      <c r="E128" s="101" t="str">
        <f>IF($A128="","",INDEX(POA_GC_2025!$C:$C,MATCH($A128,POA_GC_2025!$A:$A,0)))</f>
        <v>PAGO DE COMPENSACION POR TRANSPORTE</v>
      </c>
      <c r="F128" s="101">
        <f>IF($A128="","",INDEX(POA_GC_2025!$H:$H,MATCH($A128,POA_GC_2025!$A:$A,0)))</f>
        <v>510304</v>
      </c>
      <c r="G128" s="101" t="str">
        <f>IF($A128="","",INDEX(POA_GC_2025!$J:$J,MATCH($A128,POA_GC_2025!$A:$A,0)))</f>
        <v>001</v>
      </c>
      <c r="H128" s="102">
        <f>IF($A128="","",INDEX(POA_GC_2025!$BD:$BD,MATCH($A128,POA_GC_2025!$A:$A,0)))</f>
        <v>11365.33</v>
      </c>
      <c r="I128" s="102">
        <f>IF($A128="","",INDEX(POA_GC_2025!$DF:$DF,MATCH($A128,POA_GC_2025!$A:$A,0)))</f>
        <v>0</v>
      </c>
      <c r="J128" s="102">
        <f t="shared" si="16"/>
        <v>11365.33</v>
      </c>
      <c r="K128" s="135">
        <v>46112</v>
      </c>
      <c r="L128" s="166"/>
      <c r="M128" s="174"/>
      <c r="N128" s="121" t="str">
        <f>IF(A128="","",INDEX(POA_GC_2025!CD:CD,MATCH(A128,POA_GC_2025!A:A,0)))</f>
        <v>SI</v>
      </c>
      <c r="O128" s="129">
        <v>822.5</v>
      </c>
      <c r="P128" s="129">
        <v>822.5</v>
      </c>
      <c r="Q128" s="162" t="s">
        <v>24</v>
      </c>
      <c r="R128" s="150"/>
      <c r="S128" s="166"/>
      <c r="T128" s="164">
        <f t="shared" ca="1" si="9"/>
        <v>46174</v>
      </c>
      <c r="U128" s="165">
        <f t="shared" ca="1" si="17"/>
        <v>61</v>
      </c>
      <c r="V128" s="120"/>
      <c r="W128" s="101" t="str">
        <f t="shared" si="18"/>
        <v>90</v>
      </c>
      <c r="X128" s="101" t="str">
        <f>IF($A128="","",INDEX(POA_GC_2025!$G:$G,MATCH($A128,POA_GC_2025!$A:$A,0)))</f>
        <v>004</v>
      </c>
      <c r="Y128" s="102">
        <f t="shared" si="19"/>
        <v>822.5</v>
      </c>
      <c r="Z128" s="102">
        <f t="shared" si="20"/>
        <v>0</v>
      </c>
      <c r="AA128" s="170"/>
      <c r="AB128" s="125"/>
      <c r="AC128" s="120"/>
      <c r="AD128" s="120"/>
      <c r="AE128" s="120"/>
      <c r="AF128" s="120"/>
      <c r="AG128" s="120"/>
      <c r="AH128" s="120"/>
      <c r="AI128" s="120"/>
      <c r="AJ128" s="120"/>
      <c r="AK128" s="120"/>
      <c r="AL128" s="172"/>
      <c r="AM128" s="120"/>
      <c r="AN128" s="120"/>
      <c r="AO128" s="120"/>
      <c r="AP128" s="120"/>
    </row>
    <row r="129" spans="1:42" ht="22.5" customHeight="1">
      <c r="A129" s="100" t="s">
        <v>2688</v>
      </c>
      <c r="B129" s="101" t="str">
        <f>IF($A129="","",INDEX(POA_GC_2025!$N:$N,MATCH($A129,POA_GC_2025!$A:$A,0)))</f>
        <v>PROVISION Y PRESTACION DE SERVICIOS DE SALUD</v>
      </c>
      <c r="C129" s="101" t="str">
        <f>IF($A129="","",INDEX(POA_GC_2025!$E:$E,MATCH($A129,POA_GC_2025!$A:$A,0)))</f>
        <v>90</v>
      </c>
      <c r="D129" s="101" t="str">
        <f>IF($A129="","",INDEX(POA_GC_2025!$B:$B,MATCH($A129,POA_GC_2025!$A:$A,0)))</f>
        <v>HOSPITAL GENERAL DE CHONE</v>
      </c>
      <c r="E129" s="101" t="str">
        <f>IF($A129="","",INDEX(POA_GC_2025!$C:$C,MATCH($A129,POA_GC_2025!$A:$A,0)))</f>
        <v>PAGO DE ALIMENTACION A LOS TRABAJADORES AMPARADOS EN EL CODIGO DE TRABAJO</v>
      </c>
      <c r="F129" s="101">
        <f>IF($A129="","",INDEX(POA_GC_2025!$H:$H,MATCH($A129,POA_GC_2025!$A:$A,0)))</f>
        <v>510306</v>
      </c>
      <c r="G129" s="101" t="str">
        <f>IF($A129="","",INDEX(POA_GC_2025!$J:$J,MATCH($A129,POA_GC_2025!$A:$A,0)))</f>
        <v>001</v>
      </c>
      <c r="H129" s="102">
        <f>IF($A129="","",INDEX(POA_GC_2025!$BD:$BD,MATCH($A129,POA_GC_2025!$A:$A,0)))</f>
        <v>90848</v>
      </c>
      <c r="I129" s="102">
        <f>IF($A129="","",INDEX(POA_GC_2025!$DF:$DF,MATCH($A129,POA_GC_2025!$A:$A,0)))</f>
        <v>0</v>
      </c>
      <c r="J129" s="102">
        <f t="shared" si="16"/>
        <v>90848</v>
      </c>
      <c r="K129" s="135">
        <v>46112</v>
      </c>
      <c r="L129" s="166"/>
      <c r="M129" s="174"/>
      <c r="N129" s="121" t="str">
        <f>IF(A129="","",INDEX(POA_GC_2025!CD:CD,MATCH(A129,POA_GC_2025!A:A,0)))</f>
        <v>SI</v>
      </c>
      <c r="O129" s="129">
        <v>6580</v>
      </c>
      <c r="P129" s="129">
        <v>6580</v>
      </c>
      <c r="Q129" s="162" t="s">
        <v>24</v>
      </c>
      <c r="R129" s="150"/>
      <c r="S129" s="166"/>
      <c r="T129" s="164">
        <f t="shared" ca="1" si="9"/>
        <v>46174</v>
      </c>
      <c r="U129" s="165">
        <f t="shared" ca="1" si="17"/>
        <v>61</v>
      </c>
      <c r="V129" s="120"/>
      <c r="W129" s="101" t="str">
        <f t="shared" si="18"/>
        <v>90</v>
      </c>
      <c r="X129" s="101" t="str">
        <f>IF($A129="","",INDEX(POA_GC_2025!$G:$G,MATCH($A129,POA_GC_2025!$A:$A,0)))</f>
        <v>004</v>
      </c>
      <c r="Y129" s="102">
        <f t="shared" si="19"/>
        <v>6580</v>
      </c>
      <c r="Z129" s="102">
        <f t="shared" si="20"/>
        <v>0</v>
      </c>
      <c r="AA129" s="170"/>
      <c r="AB129" s="125"/>
      <c r="AC129" s="120"/>
      <c r="AD129" s="120"/>
      <c r="AE129" s="120"/>
      <c r="AF129" s="120"/>
      <c r="AG129" s="120"/>
      <c r="AH129" s="120"/>
      <c r="AI129" s="120"/>
      <c r="AJ129" s="120"/>
      <c r="AK129" s="120"/>
      <c r="AL129" s="172"/>
      <c r="AM129" s="120"/>
      <c r="AN129" s="120"/>
      <c r="AO129" s="120"/>
      <c r="AP129" s="120"/>
    </row>
    <row r="130" spans="1:42" ht="22.5" customHeight="1">
      <c r="A130" s="100" t="s">
        <v>2689</v>
      </c>
      <c r="B130" s="101" t="str">
        <f>IF($A130="","",INDEX(POA_GC_2025!$N:$N,MATCH($A130,POA_GC_2025!$A:$A,0)))</f>
        <v>PROVISION Y PRESTACION DE SERVICIOS DE SALUD</v>
      </c>
      <c r="C130" s="101" t="str">
        <f>IF($A130="","",INDEX(POA_GC_2025!$E:$E,MATCH($A130,POA_GC_2025!$A:$A,0)))</f>
        <v>90</v>
      </c>
      <c r="D130" s="101" t="str">
        <f>IF($A130="","",INDEX(POA_GC_2025!$B:$B,MATCH($A130,POA_GC_2025!$A:$A,0)))</f>
        <v>HOSPITAL GENERAL DE CHONE</v>
      </c>
      <c r="E130" s="101" t="str">
        <f>IF($A130="","",INDEX(POA_GC_2025!$C:$C,MATCH($A130,POA_GC_2025!$A:$A,0)))</f>
        <v>PAGO DE POR CARGAS FAMILIARES A LOS TRABAJADORES AMPARADOS EN EL CODIGO DE TRABAJO</v>
      </c>
      <c r="F130" s="101">
        <f>IF($A130="","",INDEX(POA_GC_2025!$H:$H,MATCH($A130,POA_GC_2025!$A:$A,0)))</f>
        <v>510401</v>
      </c>
      <c r="G130" s="101" t="str">
        <f>IF($A130="","",INDEX(POA_GC_2025!$J:$J,MATCH($A130,POA_GC_2025!$A:$A,0)))</f>
        <v>001</v>
      </c>
      <c r="H130" s="102">
        <f>IF($A130="","",INDEX(POA_GC_2025!$BD:$BD,MATCH($A130,POA_GC_2025!$A:$A,0)))</f>
        <v>5146.67</v>
      </c>
      <c r="I130" s="102">
        <f>IF($A130="","",INDEX(POA_GC_2025!$DF:$DF,MATCH($A130,POA_GC_2025!$A:$A,0)))</f>
        <v>0</v>
      </c>
      <c r="J130" s="102">
        <f t="shared" si="16"/>
        <v>5146.67</v>
      </c>
      <c r="K130" s="135">
        <v>46112</v>
      </c>
      <c r="L130" s="166"/>
      <c r="M130" s="174"/>
      <c r="N130" s="121" t="str">
        <f>IF(A130="","",INDEX(POA_GC_2025!CD:CD,MATCH(A130,POA_GC_2025!A:A,0)))</f>
        <v>SI</v>
      </c>
      <c r="O130" s="129">
        <v>420</v>
      </c>
      <c r="P130" s="129">
        <v>420</v>
      </c>
      <c r="Q130" s="162" t="s">
        <v>24</v>
      </c>
      <c r="R130" s="150"/>
      <c r="S130" s="166"/>
      <c r="T130" s="164">
        <f t="shared" ca="1" si="9"/>
        <v>46174</v>
      </c>
      <c r="U130" s="165">
        <f t="shared" ca="1" si="17"/>
        <v>61</v>
      </c>
      <c r="V130" s="120"/>
      <c r="W130" s="101" t="str">
        <f t="shared" si="18"/>
        <v>90</v>
      </c>
      <c r="X130" s="101" t="str">
        <f>IF($A130="","",INDEX(POA_GC_2025!$G:$G,MATCH($A130,POA_GC_2025!$A:$A,0)))</f>
        <v>004</v>
      </c>
      <c r="Y130" s="102">
        <f t="shared" si="19"/>
        <v>420</v>
      </c>
      <c r="Z130" s="102">
        <f t="shared" si="20"/>
        <v>0</v>
      </c>
      <c r="AA130" s="170"/>
      <c r="AB130" s="125"/>
      <c r="AC130" s="120"/>
      <c r="AD130" s="120"/>
      <c r="AE130" s="120"/>
      <c r="AF130" s="120"/>
      <c r="AG130" s="120"/>
      <c r="AH130" s="120"/>
      <c r="AI130" s="120"/>
      <c r="AJ130" s="120"/>
      <c r="AK130" s="120"/>
      <c r="AL130" s="172"/>
      <c r="AM130" s="120"/>
      <c r="AN130" s="120"/>
      <c r="AO130" s="120"/>
      <c r="AP130" s="120"/>
    </row>
    <row r="131" spans="1:42" ht="22.5" customHeight="1">
      <c r="A131" s="100" t="s">
        <v>2690</v>
      </c>
      <c r="B131" s="101" t="str">
        <f>IF($A131="","",INDEX(POA_GC_2025!$N:$N,MATCH($A131,POA_GC_2025!$A:$A,0)))</f>
        <v>PROVISION Y PRESTACION DE SERVICIOS DE SALUD</v>
      </c>
      <c r="C131" s="101" t="str">
        <f>IF($A131="","",INDEX(POA_GC_2025!$E:$E,MATCH($A131,POA_GC_2025!$A:$A,0)))</f>
        <v>90</v>
      </c>
      <c r="D131" s="101" t="str">
        <f>IF($A131="","",INDEX(POA_GC_2025!$B:$B,MATCH($A131,POA_GC_2025!$A:$A,0)))</f>
        <v>HOSPITAL GENERAL DE CHONE</v>
      </c>
      <c r="E131" s="101" t="str">
        <f>IF($A131="","",INDEX(POA_GC_2025!$C:$C,MATCH($A131,POA_GC_2025!$A:$A,0)))</f>
        <v>PAGO DE ANTIGÜEDAD A LOS TRABAJADORES AMPARADOS EN EL CODIGO DE TRABAJO</v>
      </c>
      <c r="F131" s="101">
        <f>IF($A131="","",INDEX(POA_GC_2025!$H:$H,MATCH($A131,POA_GC_2025!$A:$A,0)))</f>
        <v>510408</v>
      </c>
      <c r="G131" s="101" t="str">
        <f>IF($A131="","",INDEX(POA_GC_2025!$J:$J,MATCH($A131,POA_GC_2025!$A:$A,0)))</f>
        <v>001</v>
      </c>
      <c r="H131" s="102">
        <f>IF($A131="","",INDEX(POA_GC_2025!$BD:$BD,MATCH($A131,POA_GC_2025!$A:$A,0)))</f>
        <v>25157.200000000004</v>
      </c>
      <c r="I131" s="102">
        <f>IF($A131="","",INDEX(POA_GC_2025!$DF:$DF,MATCH($A131,POA_GC_2025!$A:$A,0)))</f>
        <v>0</v>
      </c>
      <c r="J131" s="102">
        <f t="shared" si="16"/>
        <v>25157.200000000004</v>
      </c>
      <c r="K131" s="135">
        <v>46112</v>
      </c>
      <c r="L131" s="166"/>
      <c r="M131" s="174"/>
      <c r="N131" s="121" t="str">
        <f>IF(A131="","",INDEX(POA_GC_2025!CD:CD,MATCH(A131,POA_GC_2025!A:A,0)))</f>
        <v>SI</v>
      </c>
      <c r="O131" s="129">
        <v>2550.8200000000002</v>
      </c>
      <c r="P131" s="129">
        <v>2550.8200000000002</v>
      </c>
      <c r="Q131" s="162" t="s">
        <v>24</v>
      </c>
      <c r="R131" s="150"/>
      <c r="S131" s="166"/>
      <c r="T131" s="164">
        <f t="shared" ca="1" si="9"/>
        <v>46174</v>
      </c>
      <c r="U131" s="165">
        <f t="shared" ca="1" si="17"/>
        <v>61</v>
      </c>
      <c r="V131" s="120"/>
      <c r="W131" s="101" t="str">
        <f t="shared" si="18"/>
        <v>90</v>
      </c>
      <c r="X131" s="101" t="str">
        <f>IF($A131="","",INDEX(POA_GC_2025!$G:$G,MATCH($A131,POA_GC_2025!$A:$A,0)))</f>
        <v>004</v>
      </c>
      <c r="Y131" s="102">
        <f t="shared" si="19"/>
        <v>2550.8200000000002</v>
      </c>
      <c r="Z131" s="102">
        <f t="shared" si="20"/>
        <v>0</v>
      </c>
      <c r="AA131" s="170"/>
      <c r="AB131" s="125"/>
      <c r="AC131" s="120"/>
      <c r="AD131" s="120"/>
      <c r="AE131" s="120"/>
      <c r="AF131" s="120"/>
      <c r="AG131" s="120"/>
      <c r="AH131" s="120"/>
      <c r="AI131" s="120"/>
      <c r="AJ131" s="120"/>
      <c r="AK131" s="120"/>
      <c r="AL131" s="172"/>
      <c r="AM131" s="120"/>
      <c r="AN131" s="120"/>
      <c r="AO131" s="120"/>
      <c r="AP131" s="120"/>
    </row>
    <row r="132" spans="1:42" ht="22.5" customHeight="1">
      <c r="A132" s="100" t="s">
        <v>2692</v>
      </c>
      <c r="B132" s="101" t="str">
        <f>IF($A132="","",INDEX(POA_GC_2025!$N:$N,MATCH($A132,POA_GC_2025!$A:$A,0)))</f>
        <v>PROVISION Y PRESTACION DE SERVICIOS DE SALUD</v>
      </c>
      <c r="C132" s="101" t="str">
        <f>IF($A132="","",INDEX(POA_GC_2025!$E:$E,MATCH($A132,POA_GC_2025!$A:$A,0)))</f>
        <v>90</v>
      </c>
      <c r="D132" s="101" t="str">
        <f>IF($A132="","",INDEX(POA_GC_2025!$B:$B,MATCH($A132,POA_GC_2025!$A:$A,0)))</f>
        <v>HOSPITAL GENERAL DE CHONE</v>
      </c>
      <c r="E132" s="101" t="str">
        <f>IF($A132="","",INDEX(POA_GC_2025!$C:$C,MATCH($A132,POA_GC_2025!$A:$A,0)))</f>
        <v>PAGO DE HORAS EXTRAORDINARIAS Y SUPLEMENTARIAS</v>
      </c>
      <c r="F132" s="101">
        <f>IF($A132="","",INDEX(POA_GC_2025!$H:$H,MATCH($A132,POA_GC_2025!$A:$A,0)))</f>
        <v>510509</v>
      </c>
      <c r="G132" s="101" t="str">
        <f>IF($A132="","",INDEX(POA_GC_2025!$J:$J,MATCH($A132,POA_GC_2025!$A:$A,0)))</f>
        <v>001</v>
      </c>
      <c r="H132" s="102">
        <f>IF($A132="","",INDEX(POA_GC_2025!$BD:$BD,MATCH($A132,POA_GC_2025!$A:$A,0)))</f>
        <v>175213.44</v>
      </c>
      <c r="I132" s="102">
        <f>IF($A132="","",INDEX(POA_GC_2025!$DF:$DF,MATCH($A132,POA_GC_2025!$A:$A,0)))</f>
        <v>0</v>
      </c>
      <c r="J132" s="102">
        <f t="shared" si="16"/>
        <v>175213.44</v>
      </c>
      <c r="K132" s="135">
        <v>46112</v>
      </c>
      <c r="L132" s="166"/>
      <c r="M132" s="174"/>
      <c r="N132" s="121" t="str">
        <f>IF(A132="","",INDEX(POA_GC_2025!CD:CD,MATCH(A132,POA_GC_2025!A:A,0)))</f>
        <v>SI</v>
      </c>
      <c r="O132" s="129">
        <v>16941.75</v>
      </c>
      <c r="P132" s="129">
        <v>16941.75</v>
      </c>
      <c r="Q132" s="162" t="s">
        <v>24</v>
      </c>
      <c r="R132" s="150"/>
      <c r="S132" s="166"/>
      <c r="T132" s="164">
        <f t="shared" ca="1" si="9"/>
        <v>46174</v>
      </c>
      <c r="U132" s="165">
        <f t="shared" ca="1" si="17"/>
        <v>61</v>
      </c>
      <c r="V132" s="120"/>
      <c r="W132" s="101" t="str">
        <f t="shared" si="18"/>
        <v>90</v>
      </c>
      <c r="X132" s="101" t="str">
        <f>IF($A132="","",INDEX(POA_GC_2025!$G:$G,MATCH($A132,POA_GC_2025!$A:$A,0)))</f>
        <v>004</v>
      </c>
      <c r="Y132" s="102">
        <f t="shared" si="19"/>
        <v>16941.75</v>
      </c>
      <c r="Z132" s="102">
        <f t="shared" si="20"/>
        <v>0</v>
      </c>
      <c r="AA132" s="170"/>
      <c r="AB132" s="125"/>
      <c r="AC132" s="120"/>
      <c r="AD132" s="120"/>
      <c r="AE132" s="120"/>
      <c r="AF132" s="120"/>
      <c r="AG132" s="120"/>
      <c r="AH132" s="120"/>
      <c r="AI132" s="120"/>
      <c r="AJ132" s="120"/>
      <c r="AK132" s="120"/>
      <c r="AL132" s="172"/>
      <c r="AM132" s="120"/>
      <c r="AN132" s="120"/>
      <c r="AO132" s="120"/>
      <c r="AP132" s="120"/>
    </row>
    <row r="133" spans="1:42" ht="22.5" customHeight="1">
      <c r="A133" s="100" t="s">
        <v>2697</v>
      </c>
      <c r="B133" s="101" t="str">
        <f>IF($A133="","",INDEX(POA_GC_2025!$N:$N,MATCH($A133,POA_GC_2025!$A:$A,0)))</f>
        <v>PROVISION Y PRESTACION DE SERVICIOS DE SALUD</v>
      </c>
      <c r="C133" s="101" t="str">
        <f>IF($A133="","",INDEX(POA_GC_2025!$E:$E,MATCH($A133,POA_GC_2025!$A:$A,0)))</f>
        <v>90</v>
      </c>
      <c r="D133" s="101" t="str">
        <f>IF($A133="","",INDEX(POA_GC_2025!$B:$B,MATCH($A133,POA_GC_2025!$A:$A,0)))</f>
        <v>HOSPITAL GENERAL DE CHONE</v>
      </c>
      <c r="E133" s="101" t="str">
        <f>IF($A133="","",INDEX(POA_GC_2025!$C:$C,MATCH($A133,POA_GC_2025!$A:$A,0)))</f>
        <v>PAGO DE FONDOS DE RESERVA</v>
      </c>
      <c r="F133" s="101">
        <f>IF($A133="","",INDEX(POA_GC_2025!$H:$H,MATCH($A133,POA_GC_2025!$A:$A,0)))</f>
        <v>510602</v>
      </c>
      <c r="G133" s="101" t="str">
        <f>IF($A133="","",INDEX(POA_GC_2025!$J:$J,MATCH($A133,POA_GC_2025!$A:$A,0)))</f>
        <v>001</v>
      </c>
      <c r="H133" s="102">
        <f>IF($A133="","",INDEX(POA_GC_2025!$BD:$BD,MATCH($A133,POA_GC_2025!$A:$A,0)))</f>
        <v>724802.85999999987</v>
      </c>
      <c r="I133" s="102">
        <f>IF($A133="","",INDEX(POA_GC_2025!$DF:$DF,MATCH($A133,POA_GC_2025!$A:$A,0)))</f>
        <v>0</v>
      </c>
      <c r="J133" s="102">
        <f t="shared" si="16"/>
        <v>724802.85999999987</v>
      </c>
      <c r="K133" s="135">
        <v>46112</v>
      </c>
      <c r="L133" s="166"/>
      <c r="M133" s="174"/>
      <c r="N133" s="121" t="str">
        <f>IF(A133="","",INDEX(POA_GC_2025!CD:CD,MATCH(A133,POA_GC_2025!A:A,0)))</f>
        <v>SI</v>
      </c>
      <c r="O133" s="129">
        <v>1569.53</v>
      </c>
      <c r="P133" s="129">
        <v>1569.53</v>
      </c>
      <c r="Q133" s="162" t="s">
        <v>24</v>
      </c>
      <c r="R133" s="150"/>
      <c r="S133" s="166"/>
      <c r="T133" s="164">
        <f t="shared" ca="1" si="9"/>
        <v>46174</v>
      </c>
      <c r="U133" s="165">
        <f t="shared" ca="1" si="17"/>
        <v>61</v>
      </c>
      <c r="V133" s="120"/>
      <c r="W133" s="101" t="str">
        <f t="shared" si="18"/>
        <v>90</v>
      </c>
      <c r="X133" s="101" t="str">
        <f>IF($A133="","",INDEX(POA_GC_2025!$G:$G,MATCH($A133,POA_GC_2025!$A:$A,0)))</f>
        <v>004</v>
      </c>
      <c r="Y133" s="102">
        <f t="shared" si="19"/>
        <v>1569.53</v>
      </c>
      <c r="Z133" s="102">
        <f t="shared" si="20"/>
        <v>0</v>
      </c>
      <c r="AA133" s="170"/>
      <c r="AB133" s="125"/>
      <c r="AC133" s="120"/>
      <c r="AD133" s="120"/>
      <c r="AE133" s="120"/>
      <c r="AF133" s="120"/>
      <c r="AG133" s="120"/>
      <c r="AH133" s="120"/>
      <c r="AI133" s="120"/>
      <c r="AJ133" s="120"/>
      <c r="AK133" s="120"/>
      <c r="AL133" s="172"/>
      <c r="AM133" s="120"/>
      <c r="AN133" s="120"/>
      <c r="AO133" s="120"/>
      <c r="AP133" s="120"/>
    </row>
    <row r="134" spans="1:42" ht="22.5" customHeight="1">
      <c r="A134" s="100" t="s">
        <v>2767</v>
      </c>
      <c r="B134" s="101" t="str">
        <f>IF($A134="","",INDEX(POA_GC_2025!$N:$N,MATCH($A134,POA_GC_2025!$A:$A,0)))</f>
        <v>PROVISION Y PRESTACION DE SERVICIOS DE SALUD</v>
      </c>
      <c r="C134" s="101" t="str">
        <f>IF($A134="","",INDEX(POA_GC_2025!$E:$E,MATCH($A134,POA_GC_2025!$A:$A,0)))</f>
        <v>90</v>
      </c>
      <c r="D134" s="101" t="str">
        <f>IF($A134="","",INDEX(POA_GC_2025!$B:$B,MATCH($A134,POA_GC_2025!$A:$A,0)))</f>
        <v>HOSPITAL GENERAL DE CHONE</v>
      </c>
      <c r="E134" s="101" t="str">
        <f>IF($A134="","",INDEX(POA_GC_2025!$C:$C,MATCH($A134,POA_GC_2025!$A:$A,0)))</f>
        <v>PAGO A JUBILADOS PATRONALES</v>
      </c>
      <c r="F134" s="101">
        <f>IF($A134="","",INDEX(POA_GC_2025!$H:$H,MATCH($A134,POA_GC_2025!$A:$A,0)))</f>
        <v>580209</v>
      </c>
      <c r="G134" s="101" t="str">
        <f>IF($A134="","",INDEX(POA_GC_2025!$J:$J,MATCH($A134,POA_GC_2025!$A:$A,0)))</f>
        <v>001</v>
      </c>
      <c r="H134" s="102">
        <f>IF($A134="","",INDEX(POA_GC_2025!$BD:$BD,MATCH($A134,POA_GC_2025!$A:$A,0)))</f>
        <v>283990.65999999997</v>
      </c>
      <c r="I134" s="102">
        <f>IF($A134="","",INDEX(POA_GC_2025!$DF:$DF,MATCH($A134,POA_GC_2025!$A:$A,0)))</f>
        <v>0</v>
      </c>
      <c r="J134" s="102">
        <f t="shared" si="16"/>
        <v>283990.65999999997</v>
      </c>
      <c r="K134" s="135">
        <v>46112</v>
      </c>
      <c r="L134" s="166"/>
      <c r="M134" s="174"/>
      <c r="N134" s="121" t="str">
        <f>IF(A134="","",INDEX(POA_GC_2025!CD:CD,MATCH(A134,POA_GC_2025!A:A,0)))</f>
        <v>SI</v>
      </c>
      <c r="O134" s="129">
        <v>55324.43</v>
      </c>
      <c r="P134" s="129">
        <v>55324.43</v>
      </c>
      <c r="Q134" s="162" t="s">
        <v>24</v>
      </c>
      <c r="R134" s="150"/>
      <c r="S134" s="166"/>
      <c r="T134" s="164">
        <f t="shared" ca="1" si="9"/>
        <v>46174</v>
      </c>
      <c r="U134" s="165">
        <f t="shared" ca="1" si="17"/>
        <v>61</v>
      </c>
      <c r="V134" s="120"/>
      <c r="W134" s="101" t="str">
        <f t="shared" si="18"/>
        <v>90</v>
      </c>
      <c r="X134" s="101" t="str">
        <f>IF($A134="","",INDEX(POA_GC_2025!$G:$G,MATCH($A134,POA_GC_2025!$A:$A,0)))</f>
        <v>004</v>
      </c>
      <c r="Y134" s="102">
        <f t="shared" si="19"/>
        <v>55324.43</v>
      </c>
      <c r="Z134" s="102">
        <f t="shared" si="20"/>
        <v>0</v>
      </c>
      <c r="AA134" s="170"/>
      <c r="AB134" s="125"/>
      <c r="AC134" s="120"/>
      <c r="AD134" s="120"/>
      <c r="AE134" s="120"/>
      <c r="AF134" s="120"/>
      <c r="AG134" s="120"/>
      <c r="AH134" s="120"/>
      <c r="AI134" s="120"/>
      <c r="AJ134" s="120"/>
      <c r="AK134" s="120"/>
      <c r="AL134" s="172"/>
      <c r="AM134" s="120"/>
      <c r="AN134" s="120"/>
      <c r="AO134" s="120"/>
      <c r="AP134" s="120"/>
    </row>
    <row r="135" spans="1:42" ht="22.5" customHeight="1">
      <c r="A135" s="100" t="s">
        <v>2696</v>
      </c>
      <c r="B135" s="101" t="str">
        <f>IF($A135="","",INDEX(POA_GC_2025!$N:$N,MATCH($A135,POA_GC_2025!$A:$A,0)))</f>
        <v>PROVISION Y PRESTACION DE SERVICIOS DE SALUD</v>
      </c>
      <c r="C135" s="101" t="str">
        <f>IF($A135="","",INDEX(POA_GC_2025!$E:$E,MATCH($A135,POA_GC_2025!$A:$A,0)))</f>
        <v>90</v>
      </c>
      <c r="D135" s="101" t="str">
        <f>IF($A135="","",INDEX(POA_GC_2025!$B:$B,MATCH($A135,POA_GC_2025!$A:$A,0)))</f>
        <v>HOSPITAL GENERAL DE CHONE</v>
      </c>
      <c r="E135" s="101" t="str">
        <f>IF($A135="","",INDEX(POA_GC_2025!$C:$C,MATCH($A135,POA_GC_2025!$A:$A,0)))</f>
        <v>PAGO DE APORTE PATRONAL</v>
      </c>
      <c r="F135" s="101">
        <f>IF($A135="","",INDEX(POA_GC_2025!$H:$H,MATCH($A135,POA_GC_2025!$A:$A,0)))</f>
        <v>510601</v>
      </c>
      <c r="G135" s="101" t="str">
        <f>IF($A135="","",INDEX(POA_GC_2025!$J:$J,MATCH($A135,POA_GC_2025!$A:$A,0)))</f>
        <v>001</v>
      </c>
      <c r="H135" s="102">
        <f>IF($A135="","",INDEX(POA_GC_2025!$BD:$BD,MATCH($A135,POA_GC_2025!$A:$A,0)))</f>
        <v>869825.39999999979</v>
      </c>
      <c r="I135" s="102">
        <f>IF($A135="","",INDEX(POA_GC_2025!$DF:$DF,MATCH($A135,POA_GC_2025!$A:$A,0)))</f>
        <v>0</v>
      </c>
      <c r="J135" s="102">
        <f t="shared" si="16"/>
        <v>869825.39999999979</v>
      </c>
      <c r="K135" s="135">
        <v>46112</v>
      </c>
      <c r="L135" s="166"/>
      <c r="M135" s="174"/>
      <c r="N135" s="121" t="str">
        <f>IF(A135="","",INDEX(POA_GC_2025!CD:CD,MATCH(A135,POA_GC_2025!A:A,0)))</f>
        <v>SI</v>
      </c>
      <c r="O135" s="129">
        <v>73788.86</v>
      </c>
      <c r="P135" s="129">
        <v>73788.86</v>
      </c>
      <c r="Q135" s="162" t="s">
        <v>24</v>
      </c>
      <c r="R135" s="150"/>
      <c r="S135" s="166"/>
      <c r="T135" s="164">
        <f t="shared" ca="1" si="9"/>
        <v>46174</v>
      </c>
      <c r="U135" s="165">
        <f t="shared" ca="1" si="17"/>
        <v>61</v>
      </c>
      <c r="V135" s="120"/>
      <c r="W135" s="101" t="str">
        <f t="shared" si="18"/>
        <v>90</v>
      </c>
      <c r="X135" s="101" t="str">
        <f>IF($A135="","",INDEX(POA_GC_2025!$G:$G,MATCH($A135,POA_GC_2025!$A:$A,0)))</f>
        <v>004</v>
      </c>
      <c r="Y135" s="102">
        <f t="shared" si="19"/>
        <v>73788.86</v>
      </c>
      <c r="Z135" s="102">
        <f t="shared" si="20"/>
        <v>0</v>
      </c>
      <c r="AA135" s="170"/>
      <c r="AB135" s="125"/>
      <c r="AC135" s="120"/>
      <c r="AD135" s="120"/>
      <c r="AE135" s="120"/>
      <c r="AF135" s="120"/>
      <c r="AG135" s="120"/>
      <c r="AH135" s="120"/>
      <c r="AI135" s="120"/>
      <c r="AJ135" s="120"/>
      <c r="AK135" s="120"/>
      <c r="AL135" s="172"/>
      <c r="AM135" s="120"/>
      <c r="AN135" s="120"/>
      <c r="AO135" s="120"/>
      <c r="AP135" s="120"/>
    </row>
    <row r="136" spans="1:42" ht="22.5" customHeight="1">
      <c r="A136" s="100" t="s">
        <v>2701</v>
      </c>
      <c r="B136" s="101" t="str">
        <f>IF($A136="","",INDEX(POA_GC_2025!$N:$N,MATCH($A136,POA_GC_2025!$A:$A,0)))</f>
        <v>PROVISION Y PRESTACION DE SERVICIOS DE SALUD</v>
      </c>
      <c r="C136" s="101" t="str">
        <f>IF($A136="","",INDEX(POA_GC_2025!$E:$E,MATCH($A136,POA_GC_2025!$A:$A,0)))</f>
        <v>90</v>
      </c>
      <c r="D136" s="101" t="str">
        <f>IF($A136="","",INDEX(POA_GC_2025!$B:$B,MATCH($A136,POA_GC_2025!$A:$A,0)))</f>
        <v>HOSPITAL GENERAL DE CHONE</v>
      </c>
      <c r="E136" s="101" t="str">
        <f>IF($A136="","",INDEX(POA_GC_2025!$C:$C,MATCH($A136,POA_GC_2025!$A:$A,0)))</f>
        <v>PAGO DE TELECOMUNICACIONES</v>
      </c>
      <c r="F136" s="101">
        <f>IF($A136="","",INDEX(POA_GC_2025!$H:$H,MATCH($A136,POA_GC_2025!$A:$A,0)))</f>
        <v>530105</v>
      </c>
      <c r="G136" s="101" t="str">
        <f>IF($A136="","",INDEX(POA_GC_2025!$J:$J,MATCH($A136,POA_GC_2025!$A:$A,0)))</f>
        <v>001</v>
      </c>
      <c r="H136" s="102">
        <f>IF($A136="","",INDEX(POA_GC_2025!$BD:$BD,MATCH($A136,POA_GC_2025!$A:$A,0)))</f>
        <v>8400</v>
      </c>
      <c r="I136" s="102">
        <f>IF($A136="","",INDEX(POA_GC_2025!$DF:$DF,MATCH($A136,POA_GC_2025!$A:$A,0)))</f>
        <v>0</v>
      </c>
      <c r="J136" s="102">
        <f t="shared" si="16"/>
        <v>8400</v>
      </c>
      <c r="K136" s="135">
        <v>46098</v>
      </c>
      <c r="L136" s="166"/>
      <c r="M136" s="174"/>
      <c r="N136" s="121" t="str">
        <f>IF(A136="","",INDEX(POA_GC_2025!CD:CD,MATCH(A136,POA_GC_2025!A:A,0)))</f>
        <v>SI</v>
      </c>
      <c r="O136" s="129">
        <v>0</v>
      </c>
      <c r="P136" s="129">
        <v>620.14</v>
      </c>
      <c r="Q136" s="162" t="s">
        <v>24</v>
      </c>
      <c r="R136" s="150"/>
      <c r="S136" s="166"/>
      <c r="T136" s="164">
        <f t="shared" ca="1" si="9"/>
        <v>46174</v>
      </c>
      <c r="U136" s="165">
        <f t="shared" ca="1" si="17"/>
        <v>74</v>
      </c>
      <c r="V136" s="120"/>
      <c r="W136" s="101" t="str">
        <f t="shared" si="18"/>
        <v>90</v>
      </c>
      <c r="X136" s="101" t="str">
        <f>IF($A136="","",INDEX(POA_GC_2025!$G:$G,MATCH($A136,POA_GC_2025!$A:$A,0)))</f>
        <v>004</v>
      </c>
      <c r="Y136" s="102">
        <f t="shared" si="19"/>
        <v>0</v>
      </c>
      <c r="Z136" s="102">
        <f t="shared" si="20"/>
        <v>-620.14</v>
      </c>
      <c r="AA136" s="170" t="s">
        <v>2561</v>
      </c>
      <c r="AB136" s="125" t="s">
        <v>2555</v>
      </c>
      <c r="AC136" s="666">
        <v>8400</v>
      </c>
      <c r="AD136" s="666">
        <v>8400</v>
      </c>
      <c r="AE136" s="120" t="s">
        <v>198</v>
      </c>
      <c r="AF136" s="120" t="s">
        <v>198</v>
      </c>
      <c r="AG136" s="120" t="s">
        <v>198</v>
      </c>
      <c r="AH136" s="120" t="s">
        <v>198</v>
      </c>
      <c r="AI136" s="120" t="s">
        <v>198</v>
      </c>
      <c r="AJ136" s="120" t="s">
        <v>198</v>
      </c>
      <c r="AK136" s="120" t="s">
        <v>198</v>
      </c>
      <c r="AL136" s="264">
        <v>46053</v>
      </c>
      <c r="AM136" s="264">
        <v>46387</v>
      </c>
      <c r="AN136" s="120" t="s">
        <v>2558</v>
      </c>
      <c r="AO136" s="120"/>
      <c r="AP136" s="120"/>
    </row>
    <row r="137" spans="1:42" ht="22.5" customHeight="1">
      <c r="A137" s="100" t="s">
        <v>2682</v>
      </c>
      <c r="B137" s="101" t="str">
        <f>IF($A137="","",INDEX(POA_GC_2025!$N:$N,MATCH($A137,POA_GC_2025!$A:$A,0)))</f>
        <v>PROVISION Y PRESTACION DE SERVICIOS DE SALUD</v>
      </c>
      <c r="C137" s="101" t="str">
        <f>IF($A137="","",INDEX(POA_GC_2025!$E:$E,MATCH($A137,POA_GC_2025!$A:$A,0)))</f>
        <v>90</v>
      </c>
      <c r="D137" s="101" t="str">
        <f>IF($A137="","",INDEX(POA_GC_2025!$B:$B,MATCH($A137,POA_GC_2025!$A:$A,0)))</f>
        <v>HOSPITAL GENERAL DE CHONE</v>
      </c>
      <c r="E137" s="101" t="str">
        <f>IF($A137="","",INDEX(POA_GC_2025!$C:$C,MATCH($A137,POA_GC_2025!$A:$A,0)))</f>
        <v>PAGO DE REMUNERACIONES UNIFICADAS</v>
      </c>
      <c r="F137" s="101">
        <f>IF($A137="","",INDEX(POA_GC_2025!$H:$H,MATCH($A137,POA_GC_2025!$A:$A,0)))</f>
        <v>510105</v>
      </c>
      <c r="G137" s="101" t="str">
        <f>IF($A137="","",INDEX(POA_GC_2025!$J:$J,MATCH($A137,POA_GC_2025!$A:$A,0)))</f>
        <v>001</v>
      </c>
      <c r="H137" s="102">
        <f>IF($A137="","",INDEX(POA_GC_2025!$BD:$BD,MATCH($A137,POA_GC_2025!$A:$A,0)))</f>
        <v>525876</v>
      </c>
      <c r="I137" s="102">
        <f>IF($A137="","",INDEX(POA_GC_2025!$DF:$DF,MATCH($A137,POA_GC_2025!$A:$A,0)))</f>
        <v>0</v>
      </c>
      <c r="J137" s="102">
        <f t="shared" si="16"/>
        <v>525876</v>
      </c>
      <c r="K137" s="135">
        <v>46112</v>
      </c>
      <c r="L137" s="166"/>
      <c r="M137" s="174"/>
      <c r="N137" s="121" t="str">
        <f>IF(A137="","",INDEX(POA_GC_2025!CD:CD,MATCH(A137,POA_GC_2025!A:A,0)))</f>
        <v>SI</v>
      </c>
      <c r="O137" s="129">
        <v>44302</v>
      </c>
      <c r="P137" s="129">
        <v>44302</v>
      </c>
      <c r="Q137" s="162" t="s">
        <v>24</v>
      </c>
      <c r="R137" s="150"/>
      <c r="S137" s="166"/>
      <c r="T137" s="164">
        <f t="shared" ca="1" si="9"/>
        <v>46174</v>
      </c>
      <c r="U137" s="165">
        <f t="shared" ca="1" si="17"/>
        <v>61</v>
      </c>
      <c r="V137" s="120"/>
      <c r="W137" s="101" t="str">
        <f t="shared" si="18"/>
        <v>90</v>
      </c>
      <c r="X137" s="101" t="str">
        <f>IF($A137="","",INDEX(POA_GC_2025!$G:$G,MATCH($A137,POA_GC_2025!$A:$A,0)))</f>
        <v>004</v>
      </c>
      <c r="Y137" s="102">
        <f t="shared" si="19"/>
        <v>44302</v>
      </c>
      <c r="Z137" s="102">
        <f t="shared" si="20"/>
        <v>0</v>
      </c>
      <c r="AA137" s="170"/>
      <c r="AB137" s="125"/>
      <c r="AC137" s="120"/>
      <c r="AD137" s="120"/>
      <c r="AE137" s="120"/>
      <c r="AF137" s="120"/>
      <c r="AG137" s="120"/>
      <c r="AH137" s="120"/>
      <c r="AI137" s="120"/>
      <c r="AJ137" s="120"/>
      <c r="AK137" s="120"/>
      <c r="AL137" s="172"/>
      <c r="AM137" s="120"/>
      <c r="AN137" s="120"/>
      <c r="AO137" s="120"/>
      <c r="AP137" s="120"/>
    </row>
    <row r="138" spans="1:42" ht="22.5" customHeight="1">
      <c r="A138" s="100" t="s">
        <v>2683</v>
      </c>
      <c r="B138" s="101" t="str">
        <f>IF($A138="","",INDEX(POA_GC_2025!$N:$N,MATCH($A138,POA_GC_2025!$A:$A,0)))</f>
        <v>PROVISION Y PRESTACION DE SERVICIOS DE SALUD</v>
      </c>
      <c r="C138" s="101" t="str">
        <f>IF($A138="","",INDEX(POA_GC_2025!$E:$E,MATCH($A138,POA_GC_2025!$A:$A,0)))</f>
        <v>90</v>
      </c>
      <c r="D138" s="101" t="str">
        <f>IF($A138="","",INDEX(POA_GC_2025!$B:$B,MATCH($A138,POA_GC_2025!$A:$A,0)))</f>
        <v>HOSPITAL GENERAL DE CHONE</v>
      </c>
      <c r="E138" s="101" t="str">
        <f>IF($A138="","",INDEX(POA_GC_2025!$C:$C,MATCH($A138,POA_GC_2025!$A:$A,0)))</f>
        <v>PAGO DE SALARIOS UNIFICADOS</v>
      </c>
      <c r="F138" s="101">
        <f>IF($A138="","",INDEX(POA_GC_2025!$H:$H,MATCH($A138,POA_GC_2025!$A:$A,0)))</f>
        <v>510106</v>
      </c>
      <c r="G138" s="101" t="str">
        <f>IF($A138="","",INDEX(POA_GC_2025!$J:$J,MATCH($A138,POA_GC_2025!$A:$A,0)))</f>
        <v>001</v>
      </c>
      <c r="H138" s="102">
        <f>IF($A138="","",INDEX(POA_GC_2025!$BD:$BD,MATCH($A138,POA_GC_2025!$A:$A,0)))</f>
        <v>1138770.4800000002</v>
      </c>
      <c r="I138" s="102">
        <f>IF($A138="","",INDEX(POA_GC_2025!$DF:$DF,MATCH($A138,POA_GC_2025!$A:$A,0)))</f>
        <v>0</v>
      </c>
      <c r="J138" s="102">
        <f t="shared" si="16"/>
        <v>1138770.4800000002</v>
      </c>
      <c r="K138" s="135">
        <v>46112</v>
      </c>
      <c r="L138" s="166"/>
      <c r="M138" s="174"/>
      <c r="N138" s="121" t="str">
        <f>IF(A138="","",INDEX(POA_GC_2025!CD:CD,MATCH(A138,POA_GC_2025!A:A,0)))</f>
        <v>SI</v>
      </c>
      <c r="O138" s="129">
        <v>93577.86</v>
      </c>
      <c r="P138" s="129">
        <v>93577.86</v>
      </c>
      <c r="Q138" s="162" t="s">
        <v>24</v>
      </c>
      <c r="R138" s="150"/>
      <c r="S138" s="166"/>
      <c r="T138" s="164">
        <f t="shared" ca="1" si="9"/>
        <v>46174</v>
      </c>
      <c r="U138" s="165">
        <f t="shared" ca="1" si="17"/>
        <v>61</v>
      </c>
      <c r="V138" s="120"/>
      <c r="W138" s="101" t="str">
        <f t="shared" si="18"/>
        <v>90</v>
      </c>
      <c r="X138" s="101" t="str">
        <f>IF($A138="","",INDEX(POA_GC_2025!$G:$G,MATCH($A138,POA_GC_2025!$A:$A,0)))</f>
        <v>004</v>
      </c>
      <c r="Y138" s="102">
        <f t="shared" si="19"/>
        <v>93577.86</v>
      </c>
      <c r="Z138" s="102">
        <f t="shared" si="20"/>
        <v>0</v>
      </c>
      <c r="AA138" s="170"/>
      <c r="AB138" s="125"/>
      <c r="AC138" s="120"/>
      <c r="AD138" s="120"/>
      <c r="AE138" s="120"/>
      <c r="AF138" s="120"/>
      <c r="AG138" s="120"/>
      <c r="AH138" s="120"/>
      <c r="AI138" s="120"/>
      <c r="AJ138" s="120"/>
      <c r="AK138" s="120"/>
      <c r="AL138" s="172"/>
      <c r="AM138" s="120"/>
      <c r="AN138" s="120"/>
      <c r="AO138" s="120"/>
      <c r="AP138" s="120"/>
    </row>
    <row r="139" spans="1:42" ht="22.5" customHeight="1">
      <c r="A139" s="100" t="s">
        <v>2684</v>
      </c>
      <c r="B139" s="101" t="str">
        <f>IF($A139="","",INDEX(POA_GC_2025!$N:$N,MATCH($A139,POA_GC_2025!$A:$A,0)))</f>
        <v>PROVISION Y PRESTACION DE SERVICIOS DE SALUD</v>
      </c>
      <c r="C139" s="101" t="str">
        <f>IF($A139="","",INDEX(POA_GC_2025!$E:$E,MATCH($A139,POA_GC_2025!$A:$A,0)))</f>
        <v>90</v>
      </c>
      <c r="D139" s="101" t="str">
        <f>IF($A139="","",INDEX(POA_GC_2025!$B:$B,MATCH($A139,POA_GC_2025!$A:$A,0)))</f>
        <v>HOSPITAL GENERAL DE CHONE</v>
      </c>
      <c r="E139" s="101" t="str">
        <f>IF($A139="","",INDEX(POA_GC_2025!$C:$C,MATCH($A139,POA_GC_2025!$A:$A,0)))</f>
        <v xml:space="preserve"> PAGO DE REMUNERACIONES UNIFICADAS A PROFESIONALES DE LA SALUD</v>
      </c>
      <c r="F139" s="101">
        <f>IF($A139="","",INDEX(POA_GC_2025!$H:$H,MATCH($A139,POA_GC_2025!$A:$A,0)))</f>
        <v>510111</v>
      </c>
      <c r="G139" s="101" t="str">
        <f>IF($A139="","",INDEX(POA_GC_2025!$J:$J,MATCH($A139,POA_GC_2025!$A:$A,0)))</f>
        <v>001</v>
      </c>
      <c r="H139" s="102">
        <f>IF($A139="","",INDEX(POA_GC_2025!$BD:$BD,MATCH($A139,POA_GC_2025!$A:$A,0)))</f>
        <v>3251964</v>
      </c>
      <c r="I139" s="102">
        <f>IF($A139="","",INDEX(POA_GC_2025!$DF:$DF,MATCH($A139,POA_GC_2025!$A:$A,0)))</f>
        <v>0</v>
      </c>
      <c r="J139" s="102">
        <f t="shared" si="16"/>
        <v>3251964</v>
      </c>
      <c r="K139" s="135">
        <v>46112</v>
      </c>
      <c r="L139" s="166"/>
      <c r="M139" s="174"/>
      <c r="N139" s="121" t="str">
        <f>IF(A139="","",INDEX(POA_GC_2025!CD:CD,MATCH(A139,POA_GC_2025!A:A,0)))</f>
        <v>SI</v>
      </c>
      <c r="O139" s="129">
        <v>265732</v>
      </c>
      <c r="P139" s="129">
        <v>265732</v>
      </c>
      <c r="Q139" s="162" t="s">
        <v>24</v>
      </c>
      <c r="R139" s="150"/>
      <c r="S139" s="166"/>
      <c r="T139" s="164">
        <f t="shared" ca="1" si="9"/>
        <v>46174</v>
      </c>
      <c r="U139" s="165">
        <f t="shared" ca="1" si="17"/>
        <v>61</v>
      </c>
      <c r="V139" s="120"/>
      <c r="W139" s="101" t="str">
        <f t="shared" si="18"/>
        <v>90</v>
      </c>
      <c r="X139" s="101" t="str">
        <f>IF($A139="","",INDEX(POA_GC_2025!$G:$G,MATCH($A139,POA_GC_2025!$A:$A,0)))</f>
        <v>004</v>
      </c>
      <c r="Y139" s="102">
        <f t="shared" si="19"/>
        <v>265732</v>
      </c>
      <c r="Z139" s="102">
        <f t="shared" si="20"/>
        <v>0</v>
      </c>
      <c r="AA139" s="170"/>
      <c r="AB139" s="125"/>
      <c r="AC139" s="120"/>
      <c r="AD139" s="120"/>
      <c r="AE139" s="120"/>
      <c r="AF139" s="120"/>
      <c r="AG139" s="120"/>
      <c r="AH139" s="120"/>
      <c r="AI139" s="120"/>
      <c r="AJ139" s="120"/>
      <c r="AK139" s="120"/>
      <c r="AL139" s="172"/>
      <c r="AM139" s="120"/>
      <c r="AN139" s="120"/>
      <c r="AO139" s="120"/>
      <c r="AP139" s="120"/>
    </row>
    <row r="140" spans="1:42" ht="22.5" customHeight="1">
      <c r="A140" s="100" t="s">
        <v>2693</v>
      </c>
      <c r="B140" s="101" t="str">
        <f>IF($A140="","",INDEX(POA_GC_2025!$N:$N,MATCH($A140,POA_GC_2025!$A:$A,0)))</f>
        <v>PROVISION Y PRESTACION DE SERVICIOS DE SALUD</v>
      </c>
      <c r="C140" s="101" t="str">
        <f>IF($A140="","",INDEX(POA_GC_2025!$E:$E,MATCH($A140,POA_GC_2025!$A:$A,0)))</f>
        <v>90</v>
      </c>
      <c r="D140" s="101" t="str">
        <f>IF($A140="","",INDEX(POA_GC_2025!$B:$B,MATCH($A140,POA_GC_2025!$A:$A,0)))</f>
        <v>HOSPITAL GENERAL DE CHONE</v>
      </c>
      <c r="E140" s="101" t="str">
        <f>IF($A140="","",INDEX(POA_GC_2025!$C:$C,MATCH($A140,POA_GC_2025!$A:$A,0)))</f>
        <v>PAGO DE SERVICIOS PERSONALES POR CONTRATO</v>
      </c>
      <c r="F140" s="101">
        <f>IF($A140="","",INDEX(POA_GC_2025!$H:$H,MATCH($A140,POA_GC_2025!$A:$A,0)))</f>
        <v>510510</v>
      </c>
      <c r="G140" s="101" t="str">
        <f>IF($A140="","",INDEX(POA_GC_2025!$J:$J,MATCH($A140,POA_GC_2025!$A:$A,0)))</f>
        <v>001</v>
      </c>
      <c r="H140" s="102">
        <f>IF($A140="","",INDEX(POA_GC_2025!$BD:$BD,MATCH($A140,POA_GC_2025!$A:$A,0)))</f>
        <v>141312</v>
      </c>
      <c r="I140" s="102">
        <f>IF($A140="","",INDEX(POA_GC_2025!$DF:$DF,MATCH($A140,POA_GC_2025!$A:$A,0)))</f>
        <v>0</v>
      </c>
      <c r="J140" s="102">
        <f t="shared" si="16"/>
        <v>141312</v>
      </c>
      <c r="K140" s="135">
        <v>46112</v>
      </c>
      <c r="L140" s="166"/>
      <c r="M140" s="174"/>
      <c r="N140" s="121" t="str">
        <f>IF(A140="","",INDEX(POA_GC_2025!CD:CD,MATCH(A140,POA_GC_2025!A:A,0)))</f>
        <v>SI</v>
      </c>
      <c r="O140" s="129">
        <v>10690</v>
      </c>
      <c r="P140" s="129">
        <v>10690</v>
      </c>
      <c r="Q140" s="162" t="s">
        <v>24</v>
      </c>
      <c r="R140" s="150"/>
      <c r="S140" s="166"/>
      <c r="T140" s="164">
        <f t="shared" ca="1" si="9"/>
        <v>46174</v>
      </c>
      <c r="U140" s="165">
        <f t="shared" ca="1" si="17"/>
        <v>61</v>
      </c>
      <c r="V140" s="120"/>
      <c r="W140" s="101" t="str">
        <f t="shared" si="18"/>
        <v>90</v>
      </c>
      <c r="X140" s="101" t="str">
        <f>IF($A140="","",INDEX(POA_GC_2025!$G:$G,MATCH($A140,POA_GC_2025!$A:$A,0)))</f>
        <v>004</v>
      </c>
      <c r="Y140" s="102">
        <f t="shared" si="19"/>
        <v>10690</v>
      </c>
      <c r="Z140" s="102">
        <f t="shared" si="20"/>
        <v>0</v>
      </c>
      <c r="AA140" s="170"/>
      <c r="AB140" s="125"/>
      <c r="AC140" s="120"/>
      <c r="AD140" s="120"/>
      <c r="AE140" s="120"/>
      <c r="AF140" s="120"/>
      <c r="AG140" s="120"/>
      <c r="AH140" s="120"/>
      <c r="AI140" s="120"/>
      <c r="AJ140" s="120"/>
      <c r="AK140" s="120"/>
      <c r="AL140" s="172"/>
      <c r="AM140" s="120"/>
      <c r="AN140" s="120"/>
      <c r="AO140" s="120"/>
      <c r="AP140" s="120"/>
    </row>
    <row r="141" spans="1:42" ht="22.5" customHeight="1">
      <c r="A141" s="100" t="s">
        <v>2695</v>
      </c>
      <c r="B141" s="101" t="str">
        <f>IF($A141="","",INDEX(POA_GC_2025!$N:$N,MATCH($A141,POA_GC_2025!$A:$A,0)))</f>
        <v>PROVISION Y PRESTACION DE SERVICIOS DE SALUD</v>
      </c>
      <c r="C141" s="101" t="str">
        <f>IF($A141="","",INDEX(POA_GC_2025!$E:$E,MATCH($A141,POA_GC_2025!$A:$A,0)))</f>
        <v>90</v>
      </c>
      <c r="D141" s="101" t="str">
        <f>IF($A141="","",INDEX(POA_GC_2025!$B:$B,MATCH($A141,POA_GC_2025!$A:$A,0)))</f>
        <v>HOSPITAL GENERAL DE CHONE</v>
      </c>
      <c r="E141" s="101" t="str">
        <f>IF($A141="","",INDEX(POA_GC_2025!$C:$C,MATCH($A141,POA_GC_2025!$A:$A,0)))</f>
        <v>PAGO DESERVICIOS PERSONALES POR CONTRATO A PROFESIONALES DE LA SALUD</v>
      </c>
      <c r="F141" s="101">
        <f>IF($A141="","",INDEX(POA_GC_2025!$H:$H,MATCH($A141,POA_GC_2025!$A:$A,0)))</f>
        <v>510517</v>
      </c>
      <c r="G141" s="101" t="str">
        <f>IF($A141="","",INDEX(POA_GC_2025!$J:$J,MATCH($A141,POA_GC_2025!$A:$A,0)))</f>
        <v>001</v>
      </c>
      <c r="H141" s="102">
        <f>IF($A141="","",INDEX(POA_GC_2025!$BD:$BD,MATCH($A141,POA_GC_2025!$A:$A,0)))</f>
        <v>3552360</v>
      </c>
      <c r="I141" s="102">
        <f>IF($A141="","",INDEX(POA_GC_2025!$DF:$DF,MATCH($A141,POA_GC_2025!$A:$A,0)))</f>
        <v>0</v>
      </c>
      <c r="J141" s="102">
        <f t="shared" si="16"/>
        <v>3552360</v>
      </c>
      <c r="K141" s="135">
        <v>46112</v>
      </c>
      <c r="L141" s="166"/>
      <c r="M141" s="174"/>
      <c r="N141" s="121" t="str">
        <f>IF(A141="","",INDEX(POA_GC_2025!CD:CD,MATCH(A141,POA_GC_2025!A:A,0)))</f>
        <v>SI</v>
      </c>
      <c r="O141" s="129">
        <v>296964.57</v>
      </c>
      <c r="P141" s="129">
        <v>296964.57</v>
      </c>
      <c r="Q141" s="162" t="s">
        <v>24</v>
      </c>
      <c r="R141" s="150"/>
      <c r="S141" s="166"/>
      <c r="T141" s="164">
        <f t="shared" ca="1" si="9"/>
        <v>46174</v>
      </c>
      <c r="U141" s="165">
        <f t="shared" ca="1" si="17"/>
        <v>61</v>
      </c>
      <c r="V141" s="120"/>
      <c r="W141" s="101" t="str">
        <f t="shared" si="18"/>
        <v>90</v>
      </c>
      <c r="X141" s="101" t="str">
        <f>IF($A141="","",INDEX(POA_GC_2025!$G:$G,MATCH($A141,POA_GC_2025!$A:$A,0)))</f>
        <v>004</v>
      </c>
      <c r="Y141" s="102">
        <f t="shared" si="19"/>
        <v>296964.57</v>
      </c>
      <c r="Z141" s="102">
        <f t="shared" si="20"/>
        <v>0</v>
      </c>
      <c r="AA141" s="170"/>
      <c r="AB141" s="125"/>
      <c r="AC141" s="120"/>
      <c r="AD141" s="120"/>
      <c r="AE141" s="120"/>
      <c r="AF141" s="120"/>
      <c r="AG141" s="120"/>
      <c r="AH141" s="120"/>
      <c r="AI141" s="120"/>
      <c r="AJ141" s="120"/>
      <c r="AK141" s="120"/>
      <c r="AL141" s="172"/>
      <c r="AM141" s="120"/>
      <c r="AN141" s="120"/>
      <c r="AO141" s="120"/>
      <c r="AP141" s="120"/>
    </row>
    <row r="142" spans="1:42" ht="22.5" customHeight="1">
      <c r="A142" s="100" t="s">
        <v>2769</v>
      </c>
      <c r="B142" s="101" t="str">
        <f>IF($A142="","",INDEX(POA_GC_2025!$N:$N,MATCH($A142,POA_GC_2025!$A:$A,0)))</f>
        <v>PROVISION Y PRESTACION DE SERVICIOS DE SALUD</v>
      </c>
      <c r="C142" s="101" t="str">
        <f>IF($A142="","",INDEX(POA_GC_2025!$E:$E,MATCH($A142,POA_GC_2025!$A:$A,0)))</f>
        <v>90</v>
      </c>
      <c r="D142" s="101" t="str">
        <f>IF($A142="","",INDEX(POA_GC_2025!$B:$B,MATCH($A142,POA_GC_2025!$A:$A,0)))</f>
        <v>HOSPITAL GENERAL DE CHONE</v>
      </c>
      <c r="E142" s="101" t="str">
        <f>IF($A142="","",INDEX(POA_GC_2025!$C:$C,MATCH($A142,POA_GC_2025!$A:$A,0)))</f>
        <v>PAGO DECONTRATOS OCASIONALES PARA EL CUMPLIMIENTO DEL SERVICIO RURAL</v>
      </c>
      <c r="F142" s="101">
        <f>IF($A142="","",INDEX(POA_GC_2025!$H:$H,MATCH($A142,POA_GC_2025!$A:$A,0)))</f>
        <v>510515</v>
      </c>
      <c r="G142" s="101" t="str">
        <f>IF($A142="","",INDEX(POA_GC_2025!$J:$J,MATCH($A142,POA_GC_2025!$A:$A,0)))</f>
        <v>001</v>
      </c>
      <c r="H142" s="102">
        <f>IF($A142="","",INDEX(POA_GC_2025!$BD:$BD,MATCH($A142,POA_GC_2025!$A:$A,0)))</f>
        <v>49292</v>
      </c>
      <c r="I142" s="102">
        <f>IF($A142="","",INDEX(POA_GC_2025!$DF:$DF,MATCH($A142,POA_GC_2025!$A:$A,0)))</f>
        <v>0</v>
      </c>
      <c r="J142" s="102">
        <f t="shared" si="16"/>
        <v>49292</v>
      </c>
      <c r="K142" s="135">
        <v>46112</v>
      </c>
      <c r="L142" s="166"/>
      <c r="M142" s="174"/>
      <c r="N142" s="121" t="str">
        <f>IF(A142="","",INDEX(POA_GC_2025!CD:CD,MATCH(A142,POA_GC_2025!A:A,0)))</f>
        <v>SI</v>
      </c>
      <c r="O142" s="129">
        <v>2641</v>
      </c>
      <c r="P142" s="129">
        <v>2641</v>
      </c>
      <c r="Q142" s="162" t="s">
        <v>24</v>
      </c>
      <c r="R142" s="150"/>
      <c r="S142" s="166"/>
      <c r="T142" s="164">
        <f t="shared" ca="1" si="9"/>
        <v>46174</v>
      </c>
      <c r="U142" s="165">
        <f t="shared" ca="1" si="17"/>
        <v>61</v>
      </c>
      <c r="V142" s="120"/>
      <c r="W142" s="101" t="str">
        <f t="shared" si="18"/>
        <v>90</v>
      </c>
      <c r="X142" s="101" t="str">
        <f>IF($A142="","",INDEX(POA_GC_2025!$G:$G,MATCH($A142,POA_GC_2025!$A:$A,0)))</f>
        <v>004</v>
      </c>
      <c r="Y142" s="102">
        <f t="shared" si="19"/>
        <v>2641</v>
      </c>
      <c r="Z142" s="102">
        <f t="shared" si="20"/>
        <v>0</v>
      </c>
      <c r="AA142" s="170"/>
      <c r="AB142" s="125"/>
      <c r="AC142" s="120"/>
      <c r="AD142" s="120"/>
      <c r="AE142" s="120"/>
      <c r="AF142" s="120"/>
      <c r="AG142" s="120"/>
      <c r="AH142" s="120"/>
      <c r="AI142" s="120"/>
      <c r="AJ142" s="120"/>
      <c r="AK142" s="120"/>
      <c r="AL142" s="172"/>
      <c r="AM142" s="120"/>
      <c r="AN142" s="120"/>
      <c r="AO142" s="120"/>
      <c r="AP142" s="120"/>
    </row>
    <row r="143" spans="1:42" ht="22.5" customHeight="1">
      <c r="A143" s="100" t="s">
        <v>2770</v>
      </c>
      <c r="B143" s="101" t="str">
        <f>IF($A143="","",INDEX(POA_GC_2025!$N:$N,MATCH($A143,POA_GC_2025!$A:$A,0)))</f>
        <v>PROVISION Y PRESTACION DE SERVICIOS DE SALUD</v>
      </c>
      <c r="C143" s="101" t="str">
        <f>IF($A143="","",INDEX(POA_GC_2025!$E:$E,MATCH($A143,POA_GC_2025!$A:$A,0)))</f>
        <v>90</v>
      </c>
      <c r="D143" s="101" t="str">
        <f>IF($A143="","",INDEX(POA_GC_2025!$B:$B,MATCH($A143,POA_GC_2025!$A:$A,0)))</f>
        <v>HOSPITAL GENERAL DE CHONE</v>
      </c>
      <c r="E143" s="101" t="str">
        <f>IF($A143="","",INDEX(POA_GC_2025!$C:$C,MATCH($A143,POA_GC_2025!$A:$A,0)))</f>
        <v xml:space="preserve"> PAGO DE SERVICIOS PERSONALES POR DEVENGAMIENTO DE BECAS PROFESIONALES DE LA SALUD</v>
      </c>
      <c r="F143" s="101">
        <f>IF($A143="","",INDEX(POA_GC_2025!$H:$H,MATCH($A143,POA_GC_2025!$A:$A,0)))</f>
        <v>510516</v>
      </c>
      <c r="G143" s="101" t="str">
        <f>IF($A143="","",INDEX(POA_GC_2025!$J:$J,MATCH($A143,POA_GC_2025!$A:$A,0)))</f>
        <v>001</v>
      </c>
      <c r="H143" s="102">
        <f>IF($A143="","",INDEX(POA_GC_2025!$BD:$BD,MATCH($A143,POA_GC_2025!$A:$A,0)))</f>
        <v>63384</v>
      </c>
      <c r="I143" s="102">
        <f>IF($A143="","",INDEX(POA_GC_2025!$DF:$DF,MATCH($A143,POA_GC_2025!$A:$A,0)))</f>
        <v>0</v>
      </c>
      <c r="J143" s="102">
        <f t="shared" si="16"/>
        <v>63384</v>
      </c>
      <c r="K143" s="135">
        <v>46112</v>
      </c>
      <c r="L143" s="166"/>
      <c r="M143" s="174"/>
      <c r="N143" s="121" t="str">
        <f>IF(A143="","",INDEX(POA_GC_2025!CD:CD,MATCH(A143,POA_GC_2025!A:A,0)))</f>
        <v>SI</v>
      </c>
      <c r="O143" s="129">
        <v>5282</v>
      </c>
      <c r="P143" s="129">
        <v>5282</v>
      </c>
      <c r="Q143" s="162" t="s">
        <v>24</v>
      </c>
      <c r="R143" s="150"/>
      <c r="S143" s="166"/>
      <c r="T143" s="164">
        <f t="shared" ca="1" si="9"/>
        <v>46174</v>
      </c>
      <c r="U143" s="165">
        <f t="shared" ca="1" si="17"/>
        <v>61</v>
      </c>
      <c r="V143" s="120"/>
      <c r="W143" s="101" t="str">
        <f t="shared" si="18"/>
        <v>90</v>
      </c>
      <c r="X143" s="101" t="str">
        <f>IF($A143="","",INDEX(POA_GC_2025!$G:$G,MATCH($A143,POA_GC_2025!$A:$A,0)))</f>
        <v>004</v>
      </c>
      <c r="Y143" s="102">
        <f t="shared" si="19"/>
        <v>5282</v>
      </c>
      <c r="Z143" s="102">
        <f t="shared" si="20"/>
        <v>0</v>
      </c>
      <c r="AA143" s="170"/>
      <c r="AB143" s="125"/>
      <c r="AC143" s="120"/>
      <c r="AD143" s="120"/>
      <c r="AE143" s="120"/>
      <c r="AF143" s="120"/>
      <c r="AG143" s="120"/>
      <c r="AH143" s="120"/>
      <c r="AI143" s="120"/>
      <c r="AJ143" s="120"/>
      <c r="AK143" s="120"/>
      <c r="AL143" s="172"/>
      <c r="AM143" s="120"/>
      <c r="AN143" s="120"/>
      <c r="AO143" s="120"/>
      <c r="AP143" s="120"/>
    </row>
    <row r="144" spans="1:42" ht="22.5" customHeight="1">
      <c r="A144" s="100" t="s">
        <v>2708</v>
      </c>
      <c r="B144" s="101" t="str">
        <f>IF($A144="","",INDEX(POA_GC_2025!$N:$N,MATCH($A144,POA_GC_2025!$A:$A,0)))</f>
        <v>PROVISION Y PRESTACION DE SERVICIOS DE SALUD</v>
      </c>
      <c r="C144" s="101" t="str">
        <f>IF($A144="","",INDEX(POA_GC_2025!$E:$E,MATCH($A144,POA_GC_2025!$A:$A,0)))</f>
        <v>90</v>
      </c>
      <c r="D144" s="101" t="str">
        <f>IF($A144="","",INDEX(POA_GC_2025!$B:$B,MATCH($A144,POA_GC_2025!$A:$A,0)))</f>
        <v>HOSPITAL GENERAL DE CHONE</v>
      </c>
      <c r="E144" s="101" t="str">
        <f>IF($A144="","",INDEX(POA_GC_2025!$C:$C,MATCH($A144,POA_GC_2025!$A:$A,0)))</f>
        <v>ADQUISICION DEL SERVICIO DE  SEGURIDAD Y VIGILANCIA</v>
      </c>
      <c r="F144" s="101">
        <f>IF($A144="","",INDEX(POA_GC_2025!$H:$H,MATCH($A144,POA_GC_2025!$A:$A,0)))</f>
        <v>530208</v>
      </c>
      <c r="G144" s="101" t="str">
        <f>IF($A144="","",INDEX(POA_GC_2025!$J:$J,MATCH($A144,POA_GC_2025!$A:$A,0)))</f>
        <v>001</v>
      </c>
      <c r="H144" s="102">
        <f>IF($A144="","",INDEX(POA_GC_2025!$BD:$BD,MATCH($A144,POA_GC_2025!$A:$A,0)))</f>
        <v>163181.40000000002</v>
      </c>
      <c r="I144" s="102">
        <f>IF($A144="","",INDEX(POA_GC_2025!$DF:$DF,MATCH($A144,POA_GC_2025!$A:$A,0)))</f>
        <v>0</v>
      </c>
      <c r="J144" s="102">
        <f t="shared" si="16"/>
        <v>163181.40000000002</v>
      </c>
      <c r="K144" s="124">
        <v>46112</v>
      </c>
      <c r="L144" s="166">
        <v>5</v>
      </c>
      <c r="M144" s="174"/>
      <c r="N144" s="121" t="str">
        <f>IF(A144="","",INDEX(POA_GC_2025!CD:CD,MATCH(A144,POA_GC_2025!A:A,0)))</f>
        <v>SI</v>
      </c>
      <c r="O144" s="129">
        <v>0</v>
      </c>
      <c r="P144" s="129">
        <v>15230.26</v>
      </c>
      <c r="Q144" s="162" t="s">
        <v>24</v>
      </c>
      <c r="R144" s="150"/>
      <c r="S144" s="264">
        <v>46027</v>
      </c>
      <c r="T144" s="164">
        <f t="shared" ca="1" si="9"/>
        <v>46174</v>
      </c>
      <c r="U144" s="165">
        <f t="shared" ca="1" si="17"/>
        <v>61</v>
      </c>
      <c r="V144" s="120"/>
      <c r="W144" s="101" t="str">
        <f t="shared" si="18"/>
        <v>90</v>
      </c>
      <c r="X144" s="101" t="str">
        <f>IF($A144="","",INDEX(POA_GC_2025!$G:$G,MATCH($A144,POA_GC_2025!$A:$A,0)))</f>
        <v>004</v>
      </c>
      <c r="Y144" s="102">
        <f t="shared" si="19"/>
        <v>0</v>
      </c>
      <c r="Z144" s="102">
        <f t="shared" si="20"/>
        <v>-15230.26</v>
      </c>
      <c r="AA144" s="170" t="s">
        <v>2560</v>
      </c>
      <c r="AB144" s="125" t="s">
        <v>2563</v>
      </c>
      <c r="AC144" s="666">
        <v>163181.38</v>
      </c>
      <c r="AD144" s="666">
        <v>163181.38</v>
      </c>
      <c r="AE144" s="120" t="s">
        <v>2543</v>
      </c>
      <c r="AF144" s="120" t="s">
        <v>2508</v>
      </c>
      <c r="AG144" s="264">
        <v>45625</v>
      </c>
      <c r="AH144" s="264">
        <v>45625</v>
      </c>
      <c r="AI144" s="120"/>
      <c r="AJ144" s="120">
        <v>273</v>
      </c>
      <c r="AK144" s="264">
        <v>45930</v>
      </c>
      <c r="AL144" s="667">
        <v>46068</v>
      </c>
      <c r="AM144" s="264">
        <v>46081</v>
      </c>
      <c r="AN144" s="120"/>
      <c r="AO144" s="120"/>
      <c r="AP144" s="120"/>
    </row>
    <row r="145" spans="1:42" ht="22.5" customHeight="1">
      <c r="A145" s="100" t="s">
        <v>2744</v>
      </c>
      <c r="B145" s="101" t="str">
        <f>IF($A145="","",INDEX(POA_GC_2025!$N:$N,MATCH($A145,POA_GC_2025!$A:$A,0)))</f>
        <v>PROVISION Y PRESTACION DE SERVICIOS DE SALUD</v>
      </c>
      <c r="C145" s="101" t="str">
        <f>IF($A145="","",INDEX(POA_GC_2025!$E:$E,MATCH($A145,POA_GC_2025!$A:$A,0)))</f>
        <v>90</v>
      </c>
      <c r="D145" s="101" t="str">
        <f>IF($A145="","",INDEX(POA_GC_2025!$B:$B,MATCH($A145,POA_GC_2025!$A:$A,0)))</f>
        <v>HOSPITAL GENERAL DE CHONE</v>
      </c>
      <c r="E145" s="101" t="str">
        <f>IF($A145="","",INDEX(POA_GC_2025!$C:$C,MATCH($A145,POA_GC_2025!$A:$A,0)))</f>
        <v>ADQUISICION DE DISPOSITIVOS PARA LABORATORIO CLINICO Y PATOLOGIA</v>
      </c>
      <c r="F145" s="101">
        <f>IF($A145="","",INDEX(POA_GC_2025!$H:$H,MATCH($A145,POA_GC_2025!$A:$A,0)))</f>
        <v>530810</v>
      </c>
      <c r="G145" s="101" t="str">
        <f>IF($A145="","",INDEX(POA_GC_2025!$J:$J,MATCH($A145,POA_GC_2025!$A:$A,0)))</f>
        <v>001</v>
      </c>
      <c r="H145" s="102">
        <f>IF($A145="","",INDEX(POA_GC_2025!$BD:$BD,MATCH($A145,POA_GC_2025!$A:$A,0)))</f>
        <v>199716.74000000002</v>
      </c>
      <c r="I145" s="102">
        <f>IF($A145="","",INDEX(POA_GC_2025!$DF:$DF,MATCH($A145,POA_GC_2025!$A:$A,0)))</f>
        <v>0</v>
      </c>
      <c r="J145" s="102">
        <f t="shared" si="16"/>
        <v>199716.74000000002</v>
      </c>
      <c r="K145" s="135">
        <v>46112</v>
      </c>
      <c r="L145" s="166"/>
      <c r="M145" s="174"/>
      <c r="N145" s="121" t="str">
        <f>IF(A145="","",INDEX(POA_GC_2025!CD:CD,MATCH(A145,POA_GC_2025!A:A,0)))</f>
        <v>SI</v>
      </c>
      <c r="O145" s="129">
        <v>0</v>
      </c>
      <c r="P145" s="129">
        <v>62298.73</v>
      </c>
      <c r="Q145" s="162" t="s">
        <v>24</v>
      </c>
      <c r="R145" s="150"/>
      <c r="S145" s="264"/>
      <c r="T145" s="164">
        <f t="shared" ca="1" si="9"/>
        <v>46174</v>
      </c>
      <c r="U145" s="165">
        <f t="shared" ca="1" si="17"/>
        <v>61</v>
      </c>
      <c r="V145" s="120"/>
      <c r="W145" s="101" t="str">
        <f t="shared" si="18"/>
        <v>90</v>
      </c>
      <c r="X145" s="101" t="str">
        <f>IF($A145="","",INDEX(POA_GC_2025!$G:$G,MATCH($A145,POA_GC_2025!$A:$A,0)))</f>
        <v>004</v>
      </c>
      <c r="Y145" s="102">
        <f t="shared" si="19"/>
        <v>0</v>
      </c>
      <c r="Z145" s="102">
        <f t="shared" si="20"/>
        <v>-62298.73</v>
      </c>
      <c r="AA145" s="170" t="s">
        <v>2561</v>
      </c>
      <c r="AB145" s="125" t="s">
        <v>2553</v>
      </c>
      <c r="AC145" s="666">
        <v>211341.65</v>
      </c>
      <c r="AD145" s="666">
        <v>199716.74</v>
      </c>
      <c r="AE145" s="120" t="s">
        <v>2545</v>
      </c>
      <c r="AF145" s="120" t="s">
        <v>2554</v>
      </c>
      <c r="AG145" s="264">
        <v>45988</v>
      </c>
      <c r="AH145" s="264">
        <v>46017</v>
      </c>
      <c r="AI145" s="264">
        <v>46034</v>
      </c>
      <c r="AJ145" s="120">
        <v>182</v>
      </c>
      <c r="AK145" s="264">
        <v>46234</v>
      </c>
      <c r="AL145" s="667">
        <v>46096</v>
      </c>
      <c r="AM145" s="264">
        <v>46234</v>
      </c>
      <c r="AN145" s="120"/>
      <c r="AO145" s="120"/>
      <c r="AP145" s="120"/>
    </row>
    <row r="146" spans="1:42" ht="22.5" customHeight="1">
      <c r="A146" s="100" t="s">
        <v>2697</v>
      </c>
      <c r="B146" s="101" t="str">
        <f>IF($A146="","",INDEX(POA_GC_2025!$N:$N,MATCH($A146,POA_GC_2025!$A:$A,0)))</f>
        <v>PROVISION Y PRESTACION DE SERVICIOS DE SALUD</v>
      </c>
      <c r="C146" s="101" t="str">
        <f>IF($A146="","",INDEX(POA_GC_2025!$E:$E,MATCH($A146,POA_GC_2025!$A:$A,0)))</f>
        <v>90</v>
      </c>
      <c r="D146" s="101" t="str">
        <f>IF($A146="","",INDEX(POA_GC_2025!$B:$B,MATCH($A146,POA_GC_2025!$A:$A,0)))</f>
        <v>HOSPITAL GENERAL DE CHONE</v>
      </c>
      <c r="E146" s="101" t="str">
        <f>IF($A146="","",INDEX(POA_GC_2025!$C:$C,MATCH($A146,POA_GC_2025!$A:$A,0)))</f>
        <v>PAGO DE FONDOS DE RESERVA</v>
      </c>
      <c r="F146" s="101">
        <f>IF($A146="","",INDEX(POA_GC_2025!$H:$H,MATCH($A146,POA_GC_2025!$A:$A,0)))</f>
        <v>510602</v>
      </c>
      <c r="G146" s="101" t="str">
        <f>IF($A146="","",INDEX(POA_GC_2025!$J:$J,MATCH($A146,POA_GC_2025!$A:$A,0)))</f>
        <v>001</v>
      </c>
      <c r="H146" s="102">
        <f>IF($A146="","",INDEX(POA_GC_2025!$BD:$BD,MATCH($A146,POA_GC_2025!$A:$A,0)))</f>
        <v>724802.85999999987</v>
      </c>
      <c r="I146" s="102">
        <f>IF($A146="","",INDEX(POA_GC_2025!$DF:$DF,MATCH($A146,POA_GC_2025!$A:$A,0)))</f>
        <v>0</v>
      </c>
      <c r="J146" s="102">
        <f t="shared" si="16"/>
        <v>724802.85999999987</v>
      </c>
      <c r="K146" s="135">
        <v>46119</v>
      </c>
      <c r="L146" s="166"/>
      <c r="M146" s="174"/>
      <c r="N146" s="121" t="str">
        <f>IF(A146="","",INDEX(POA_GC_2025!CD:CD,MATCH(A146,POA_GC_2025!A:A,0)))</f>
        <v>SI</v>
      </c>
      <c r="O146" s="129">
        <v>60992.65</v>
      </c>
      <c r="P146" s="129">
        <v>60992.65</v>
      </c>
      <c r="Q146" s="162" t="s">
        <v>25</v>
      </c>
      <c r="R146" s="150"/>
      <c r="S146" s="264"/>
      <c r="T146" s="164">
        <f t="shared" ca="1" si="9"/>
        <v>46174</v>
      </c>
      <c r="U146" s="165">
        <f t="shared" ca="1" si="17"/>
        <v>54</v>
      </c>
      <c r="V146" s="120"/>
      <c r="W146" s="101" t="str">
        <f t="shared" si="18"/>
        <v>90</v>
      </c>
      <c r="X146" s="101" t="str">
        <f>IF($A146="","",INDEX(POA_GC_2025!$G:$G,MATCH($A146,POA_GC_2025!$A:$A,0)))</f>
        <v>004</v>
      </c>
      <c r="Y146" s="102">
        <f t="shared" si="19"/>
        <v>60992.65</v>
      </c>
      <c r="Z146" s="102">
        <f t="shared" si="20"/>
        <v>0</v>
      </c>
      <c r="AA146" s="170"/>
      <c r="AB146" s="125"/>
      <c r="AC146" s="120"/>
      <c r="AD146" s="120"/>
      <c r="AE146" s="120"/>
      <c r="AF146" s="120"/>
      <c r="AG146" s="120"/>
      <c r="AH146" s="120"/>
      <c r="AI146" s="120"/>
      <c r="AJ146" s="120"/>
      <c r="AK146" s="120"/>
      <c r="AL146" s="172"/>
      <c r="AM146" s="120"/>
      <c r="AN146" s="120"/>
      <c r="AO146" s="120"/>
      <c r="AP146" s="120"/>
    </row>
    <row r="147" spans="1:42" ht="22.5" customHeight="1">
      <c r="A147" s="100" t="s">
        <v>2685</v>
      </c>
      <c r="B147" s="101" t="str">
        <f>IF($A147="","",INDEX(POA_GC_2025!$N:$N,MATCH($A147,POA_GC_2025!$A:$A,0)))</f>
        <v>PROVISION Y PRESTACION DE SERVICIOS DE SALUD</v>
      </c>
      <c r="C147" s="101" t="str">
        <f>IF($A147="","",INDEX(POA_GC_2025!$E:$E,MATCH($A147,POA_GC_2025!$A:$A,0)))</f>
        <v>90</v>
      </c>
      <c r="D147" s="101" t="str">
        <f>IF($A147="","",INDEX(POA_GC_2025!$B:$B,MATCH($A147,POA_GC_2025!$A:$A,0)))</f>
        <v>HOSPITAL GENERAL DE CHONE</v>
      </c>
      <c r="E147" s="101" t="str">
        <f>IF($A147="","",INDEX(POA_GC_2025!$C:$C,MATCH($A147,POA_GC_2025!$A:$A,0)))</f>
        <v>PAGO DE DECIMO TERCER SUELDO</v>
      </c>
      <c r="F147" s="101">
        <f>IF($A147="","",INDEX(POA_GC_2025!$H:$H,MATCH($A147,POA_GC_2025!$A:$A,0)))</f>
        <v>510203</v>
      </c>
      <c r="G147" s="101" t="str">
        <f>IF($A147="","",INDEX(POA_GC_2025!$J:$J,MATCH($A147,POA_GC_2025!$A:$A,0)))</f>
        <v>001</v>
      </c>
      <c r="H147" s="102">
        <f>IF($A147="","",INDEX(POA_GC_2025!$BD:$BD,MATCH($A147,POA_GC_2025!$A:$A,0)))</f>
        <v>722317.71000000008</v>
      </c>
      <c r="I147" s="102">
        <f>IF($A147="","",INDEX(POA_GC_2025!$DF:$DF,MATCH($A147,POA_GC_2025!$A:$A,0)))</f>
        <v>0</v>
      </c>
      <c r="J147" s="102">
        <f t="shared" si="16"/>
        <v>722317.71000000008</v>
      </c>
      <c r="K147" s="135">
        <v>46125</v>
      </c>
      <c r="L147" s="166"/>
      <c r="M147" s="174"/>
      <c r="N147" s="121" t="str">
        <f>IF(A147="","",INDEX(POA_GC_2025!CD:CD,MATCH(A147,POA_GC_2025!A:A,0)))</f>
        <v>SI</v>
      </c>
      <c r="O147" s="129">
        <v>10351.31</v>
      </c>
      <c r="P147" s="129">
        <v>10351.31</v>
      </c>
      <c r="Q147" s="162" t="s">
        <v>25</v>
      </c>
      <c r="R147" s="150"/>
      <c r="S147" s="264"/>
      <c r="T147" s="164">
        <f t="shared" ca="1" si="9"/>
        <v>46174</v>
      </c>
      <c r="U147" s="165">
        <f t="shared" ca="1" si="17"/>
        <v>48</v>
      </c>
      <c r="V147" s="120"/>
      <c r="W147" s="101" t="str">
        <f t="shared" si="18"/>
        <v>90</v>
      </c>
      <c r="X147" s="101" t="str">
        <f>IF($A147="","",INDEX(POA_GC_2025!$G:$G,MATCH($A147,POA_GC_2025!$A:$A,0)))</f>
        <v>004</v>
      </c>
      <c r="Y147" s="102">
        <f t="shared" si="19"/>
        <v>10351.31</v>
      </c>
      <c r="Z147" s="102">
        <f t="shared" si="20"/>
        <v>0</v>
      </c>
      <c r="AA147" s="170"/>
      <c r="AB147" s="125"/>
      <c r="AC147" s="120"/>
      <c r="AD147" s="120"/>
      <c r="AE147" s="120"/>
      <c r="AF147" s="120"/>
      <c r="AG147" s="120"/>
      <c r="AH147" s="120"/>
      <c r="AI147" s="120"/>
      <c r="AJ147" s="120"/>
      <c r="AK147" s="120"/>
      <c r="AL147" s="172"/>
      <c r="AM147" s="120"/>
      <c r="AN147" s="120"/>
      <c r="AO147" s="120"/>
      <c r="AP147" s="120"/>
    </row>
    <row r="148" spans="1:42" ht="22.5" customHeight="1">
      <c r="A148" s="100" t="s">
        <v>2692</v>
      </c>
      <c r="B148" s="101" t="str">
        <f>IF($A148="","",INDEX(POA_GC_2025!$N:$N,MATCH($A148,POA_GC_2025!$A:$A,0)))</f>
        <v>PROVISION Y PRESTACION DE SERVICIOS DE SALUD</v>
      </c>
      <c r="C148" s="101" t="str">
        <f>IF($A148="","",INDEX(POA_GC_2025!$E:$E,MATCH($A148,POA_GC_2025!$A:$A,0)))</f>
        <v>90</v>
      </c>
      <c r="D148" s="101" t="str">
        <f>IF($A148="","",INDEX(POA_GC_2025!$B:$B,MATCH($A148,POA_GC_2025!$A:$A,0)))</f>
        <v>HOSPITAL GENERAL DE CHONE</v>
      </c>
      <c r="E148" s="101" t="str">
        <f>IF($A148="","",INDEX(POA_GC_2025!$C:$C,MATCH($A148,POA_GC_2025!$A:$A,0)))</f>
        <v>PAGO DE HORAS EXTRAORDINARIAS Y SUPLEMENTARIAS</v>
      </c>
      <c r="F148" s="101">
        <f>IF($A148="","",INDEX(POA_GC_2025!$H:$H,MATCH($A148,POA_GC_2025!$A:$A,0)))</f>
        <v>510509</v>
      </c>
      <c r="G148" s="101" t="str">
        <f>IF($A148="","",INDEX(POA_GC_2025!$J:$J,MATCH($A148,POA_GC_2025!$A:$A,0)))</f>
        <v>001</v>
      </c>
      <c r="H148" s="102">
        <f>IF($A148="","",INDEX(POA_GC_2025!$BD:$BD,MATCH($A148,POA_GC_2025!$A:$A,0)))</f>
        <v>175213.44</v>
      </c>
      <c r="I148" s="102">
        <f>IF($A148="","",INDEX(POA_GC_2025!$DF:$DF,MATCH($A148,POA_GC_2025!$A:$A,0)))</f>
        <v>0</v>
      </c>
      <c r="J148" s="102">
        <f t="shared" si="16"/>
        <v>175213.44</v>
      </c>
      <c r="K148" s="135">
        <v>46125</v>
      </c>
      <c r="L148" s="166"/>
      <c r="M148" s="174"/>
      <c r="N148" s="121" t="str">
        <f>IF(A148="","",INDEX(POA_GC_2025!CD:CD,MATCH(A148,POA_GC_2025!A:A,0)))</f>
        <v>SI</v>
      </c>
      <c r="O148" s="129">
        <v>17634.05</v>
      </c>
      <c r="P148" s="129">
        <v>17634.05</v>
      </c>
      <c r="Q148" s="162" t="s">
        <v>25</v>
      </c>
      <c r="R148" s="150"/>
      <c r="S148" s="264"/>
      <c r="T148" s="164">
        <f t="shared" ca="1" si="9"/>
        <v>46174</v>
      </c>
      <c r="U148" s="165">
        <f t="shared" ca="1" si="17"/>
        <v>48</v>
      </c>
      <c r="V148" s="120"/>
      <c r="W148" s="101" t="str">
        <f t="shared" si="18"/>
        <v>90</v>
      </c>
      <c r="X148" s="101" t="str">
        <f>IF($A148="","",INDEX(POA_GC_2025!$G:$G,MATCH($A148,POA_GC_2025!$A:$A,0)))</f>
        <v>004</v>
      </c>
      <c r="Y148" s="102">
        <f t="shared" si="19"/>
        <v>17634.05</v>
      </c>
      <c r="Z148" s="102">
        <f t="shared" si="20"/>
        <v>0</v>
      </c>
      <c r="AA148" s="170"/>
      <c r="AB148" s="125"/>
      <c r="AC148" s="120"/>
      <c r="AD148" s="120"/>
      <c r="AE148" s="120"/>
      <c r="AF148" s="120"/>
      <c r="AG148" s="120"/>
      <c r="AH148" s="120"/>
      <c r="AI148" s="120"/>
      <c r="AJ148" s="120"/>
      <c r="AK148" s="120"/>
      <c r="AL148" s="172"/>
      <c r="AM148" s="120"/>
      <c r="AN148" s="120"/>
      <c r="AO148" s="120"/>
      <c r="AP148" s="120"/>
    </row>
    <row r="149" spans="1:42" ht="22.5" customHeight="1">
      <c r="A149" s="100" t="s">
        <v>2696</v>
      </c>
      <c r="B149" s="101" t="str">
        <f>IF($A149="","",INDEX(POA_GC_2025!$N:$N,MATCH($A149,POA_GC_2025!$A:$A,0)))</f>
        <v>PROVISION Y PRESTACION DE SERVICIOS DE SALUD</v>
      </c>
      <c r="C149" s="101" t="str">
        <f>IF($A149="","",INDEX(POA_GC_2025!$E:$E,MATCH($A149,POA_GC_2025!$A:$A,0)))</f>
        <v>90</v>
      </c>
      <c r="D149" s="101" t="str">
        <f>IF($A149="","",INDEX(POA_GC_2025!$B:$B,MATCH($A149,POA_GC_2025!$A:$A,0)))</f>
        <v>HOSPITAL GENERAL DE CHONE</v>
      </c>
      <c r="E149" s="101" t="str">
        <f>IF($A149="","",INDEX(POA_GC_2025!$C:$C,MATCH($A149,POA_GC_2025!$A:$A,0)))</f>
        <v>PAGO DE APORTE PATRONAL</v>
      </c>
      <c r="F149" s="101">
        <f>IF($A149="","",INDEX(POA_GC_2025!$H:$H,MATCH($A149,POA_GC_2025!$A:$A,0)))</f>
        <v>510601</v>
      </c>
      <c r="G149" s="101" t="str">
        <f>IF($A149="","",INDEX(POA_GC_2025!$J:$J,MATCH($A149,POA_GC_2025!$A:$A,0)))</f>
        <v>001</v>
      </c>
      <c r="H149" s="102">
        <f>IF($A149="","",INDEX(POA_GC_2025!$BD:$BD,MATCH($A149,POA_GC_2025!$A:$A,0)))</f>
        <v>869825.39999999979</v>
      </c>
      <c r="I149" s="102">
        <f>IF($A149="","",INDEX(POA_GC_2025!$DF:$DF,MATCH($A149,POA_GC_2025!$A:$A,0)))</f>
        <v>0</v>
      </c>
      <c r="J149" s="102">
        <f t="shared" si="16"/>
        <v>869825.39999999979</v>
      </c>
      <c r="K149" s="135">
        <v>46125</v>
      </c>
      <c r="L149" s="166"/>
      <c r="M149" s="174"/>
      <c r="N149" s="121" t="str">
        <f>IF(A149="","",INDEX(POA_GC_2025!CD:CD,MATCH(A149,POA_GC_2025!A:A,0)))</f>
        <v>SI</v>
      </c>
      <c r="O149" s="129">
        <v>73194.210000000006</v>
      </c>
      <c r="P149" s="129">
        <v>73194.210000000006</v>
      </c>
      <c r="Q149" s="162" t="s">
        <v>25</v>
      </c>
      <c r="R149" s="150"/>
      <c r="S149" s="264"/>
      <c r="T149" s="164">
        <f t="shared" ca="1" si="9"/>
        <v>46174</v>
      </c>
      <c r="U149" s="165">
        <f t="shared" ca="1" si="17"/>
        <v>48</v>
      </c>
      <c r="V149" s="120"/>
      <c r="W149" s="101" t="str">
        <f t="shared" si="18"/>
        <v>90</v>
      </c>
      <c r="X149" s="101" t="str">
        <f>IF($A149="","",INDEX(POA_GC_2025!$G:$G,MATCH($A149,POA_GC_2025!$A:$A,0)))</f>
        <v>004</v>
      </c>
      <c r="Y149" s="102">
        <f t="shared" si="19"/>
        <v>73194.210000000006</v>
      </c>
      <c r="Z149" s="102">
        <f t="shared" si="20"/>
        <v>0</v>
      </c>
      <c r="AA149" s="170"/>
      <c r="AB149" s="125"/>
      <c r="AC149" s="120"/>
      <c r="AD149" s="120"/>
      <c r="AE149" s="120"/>
      <c r="AF149" s="120"/>
      <c r="AG149" s="120"/>
      <c r="AH149" s="120"/>
      <c r="AI149" s="120"/>
      <c r="AJ149" s="120"/>
      <c r="AK149" s="120"/>
      <c r="AL149" s="172"/>
      <c r="AM149" s="120"/>
      <c r="AN149" s="120"/>
      <c r="AO149" s="120"/>
      <c r="AP149" s="120"/>
    </row>
    <row r="150" spans="1:42" ht="22.5" customHeight="1">
      <c r="A150" s="100" t="s">
        <v>2687</v>
      </c>
      <c r="B150" s="101" t="str">
        <f>IF($A150="","",INDEX(POA_GC_2025!$N:$N,MATCH($A150,POA_GC_2025!$A:$A,0)))</f>
        <v>PROVISION Y PRESTACION DE SERVICIOS DE SALUD</v>
      </c>
      <c r="C150" s="101" t="str">
        <f>IF($A150="","",INDEX(POA_GC_2025!$E:$E,MATCH($A150,POA_GC_2025!$A:$A,0)))</f>
        <v>90</v>
      </c>
      <c r="D150" s="101" t="str">
        <f>IF($A150="","",INDEX(POA_GC_2025!$B:$B,MATCH($A150,POA_GC_2025!$A:$A,0)))</f>
        <v>HOSPITAL GENERAL DE CHONE</v>
      </c>
      <c r="E150" s="101" t="str">
        <f>IF($A150="","",INDEX(POA_GC_2025!$C:$C,MATCH($A150,POA_GC_2025!$A:$A,0)))</f>
        <v>PAGO DE COMPENSACION POR TRANSPORTE</v>
      </c>
      <c r="F150" s="101">
        <f>IF($A150="","",INDEX(POA_GC_2025!$H:$H,MATCH($A150,POA_GC_2025!$A:$A,0)))</f>
        <v>510304</v>
      </c>
      <c r="G150" s="101" t="str">
        <f>IF($A150="","",INDEX(POA_GC_2025!$J:$J,MATCH($A150,POA_GC_2025!$A:$A,0)))</f>
        <v>001</v>
      </c>
      <c r="H150" s="102">
        <f>IF($A150="","",INDEX(POA_GC_2025!$BD:$BD,MATCH($A150,POA_GC_2025!$A:$A,0)))</f>
        <v>11365.33</v>
      </c>
      <c r="I150" s="102">
        <f>IF($A150="","",INDEX(POA_GC_2025!$DF:$DF,MATCH($A150,POA_GC_2025!$A:$A,0)))</f>
        <v>0</v>
      </c>
      <c r="J150" s="102">
        <f t="shared" si="16"/>
        <v>11365.33</v>
      </c>
      <c r="K150" s="135">
        <v>46126</v>
      </c>
      <c r="L150" s="166"/>
      <c r="M150" s="174"/>
      <c r="N150" s="121" t="str">
        <f>IF(A150="","",INDEX(POA_GC_2025!CD:CD,MATCH(A150,POA_GC_2025!A:A,0)))</f>
        <v>SI</v>
      </c>
      <c r="O150" s="129">
        <v>848</v>
      </c>
      <c r="P150" s="129">
        <v>848</v>
      </c>
      <c r="Q150" s="162" t="s">
        <v>25</v>
      </c>
      <c r="R150" s="150"/>
      <c r="S150" s="264"/>
      <c r="T150" s="164">
        <f t="shared" ca="1" si="9"/>
        <v>46174</v>
      </c>
      <c r="U150" s="165">
        <f t="shared" ca="1" si="17"/>
        <v>47</v>
      </c>
      <c r="V150" s="120"/>
      <c r="W150" s="101" t="str">
        <f t="shared" si="18"/>
        <v>90</v>
      </c>
      <c r="X150" s="101" t="str">
        <f>IF($A150="","",INDEX(POA_GC_2025!$G:$G,MATCH($A150,POA_GC_2025!$A:$A,0)))</f>
        <v>004</v>
      </c>
      <c r="Y150" s="102">
        <f t="shared" si="19"/>
        <v>848</v>
      </c>
      <c r="Z150" s="102">
        <f t="shared" si="20"/>
        <v>0</v>
      </c>
      <c r="AA150" s="170"/>
      <c r="AB150" s="125"/>
      <c r="AC150" s="120"/>
      <c r="AD150" s="120"/>
      <c r="AE150" s="120"/>
      <c r="AF150" s="120"/>
      <c r="AG150" s="120"/>
      <c r="AH150" s="120"/>
      <c r="AI150" s="120"/>
      <c r="AJ150" s="120"/>
      <c r="AK150" s="120"/>
      <c r="AL150" s="172"/>
      <c r="AM150" s="120"/>
      <c r="AN150" s="120"/>
      <c r="AO150" s="120"/>
      <c r="AP150" s="120"/>
    </row>
    <row r="151" spans="1:42" ht="22.5" customHeight="1">
      <c r="A151" s="100" t="s">
        <v>2688</v>
      </c>
      <c r="B151" s="101" t="str">
        <f>IF($A151="","",INDEX(POA_GC_2025!$N:$N,MATCH($A151,POA_GC_2025!$A:$A,0)))</f>
        <v>PROVISION Y PRESTACION DE SERVICIOS DE SALUD</v>
      </c>
      <c r="C151" s="101" t="str">
        <f>IF($A151="","",INDEX(POA_GC_2025!$E:$E,MATCH($A151,POA_GC_2025!$A:$A,0)))</f>
        <v>90</v>
      </c>
      <c r="D151" s="101" t="str">
        <f>IF($A151="","",INDEX(POA_GC_2025!$B:$B,MATCH($A151,POA_GC_2025!$A:$A,0)))</f>
        <v>HOSPITAL GENERAL DE CHONE</v>
      </c>
      <c r="E151" s="101" t="str">
        <f>IF($A151="","",INDEX(POA_GC_2025!$C:$C,MATCH($A151,POA_GC_2025!$A:$A,0)))</f>
        <v>PAGO DE ALIMENTACION A LOS TRABAJADORES AMPARADOS EN EL CODIGO DE TRABAJO</v>
      </c>
      <c r="F151" s="101">
        <f>IF($A151="","",INDEX(POA_GC_2025!$H:$H,MATCH($A151,POA_GC_2025!$A:$A,0)))</f>
        <v>510306</v>
      </c>
      <c r="G151" s="101" t="str">
        <f>IF($A151="","",INDEX(POA_GC_2025!$J:$J,MATCH($A151,POA_GC_2025!$A:$A,0)))</f>
        <v>001</v>
      </c>
      <c r="H151" s="102">
        <f>IF($A151="","",INDEX(POA_GC_2025!$BD:$BD,MATCH($A151,POA_GC_2025!$A:$A,0)))</f>
        <v>90848</v>
      </c>
      <c r="I151" s="102">
        <f>IF($A151="","",INDEX(POA_GC_2025!$DF:$DF,MATCH($A151,POA_GC_2025!$A:$A,0)))</f>
        <v>0</v>
      </c>
      <c r="J151" s="102">
        <f t="shared" si="16"/>
        <v>90848</v>
      </c>
      <c r="K151" s="135">
        <v>46126</v>
      </c>
      <c r="L151" s="166"/>
      <c r="M151" s="174"/>
      <c r="N151" s="121" t="str">
        <f>IF(A151="","",INDEX(POA_GC_2025!CD:CD,MATCH(A151,POA_GC_2025!A:A,0)))</f>
        <v>SI</v>
      </c>
      <c r="O151" s="129">
        <v>6784</v>
      </c>
      <c r="P151" s="129">
        <v>6784</v>
      </c>
      <c r="Q151" s="162" t="s">
        <v>25</v>
      </c>
      <c r="R151" s="150"/>
      <c r="S151" s="264"/>
      <c r="T151" s="164">
        <f t="shared" ca="1" si="9"/>
        <v>46174</v>
      </c>
      <c r="U151" s="165">
        <f t="shared" ca="1" si="17"/>
        <v>47</v>
      </c>
      <c r="V151" s="120"/>
      <c r="W151" s="101" t="str">
        <f t="shared" si="18"/>
        <v>90</v>
      </c>
      <c r="X151" s="101" t="str">
        <f>IF($A151="","",INDEX(POA_GC_2025!$G:$G,MATCH($A151,POA_GC_2025!$A:$A,0)))</f>
        <v>004</v>
      </c>
      <c r="Y151" s="102">
        <f t="shared" si="19"/>
        <v>6784</v>
      </c>
      <c r="Z151" s="102">
        <f t="shared" si="20"/>
        <v>0</v>
      </c>
      <c r="AA151" s="170"/>
      <c r="AB151" s="125"/>
      <c r="AC151" s="120"/>
      <c r="AD151" s="120"/>
      <c r="AE151" s="120"/>
      <c r="AF151" s="120"/>
      <c r="AG151" s="120"/>
      <c r="AH151" s="120"/>
      <c r="AI151" s="120"/>
      <c r="AJ151" s="120"/>
      <c r="AK151" s="120"/>
      <c r="AL151" s="172"/>
      <c r="AM151" s="120"/>
      <c r="AN151" s="120"/>
      <c r="AO151" s="120"/>
      <c r="AP151" s="120"/>
    </row>
    <row r="152" spans="1:42" ht="22.5" customHeight="1">
      <c r="A152" s="100" t="s">
        <v>2689</v>
      </c>
      <c r="B152" s="101" t="str">
        <f>IF($A152="","",INDEX(POA_GC_2025!$N:$N,MATCH($A152,POA_GC_2025!$A:$A,0)))</f>
        <v>PROVISION Y PRESTACION DE SERVICIOS DE SALUD</v>
      </c>
      <c r="C152" s="101" t="str">
        <f>IF($A152="","",INDEX(POA_GC_2025!$E:$E,MATCH($A152,POA_GC_2025!$A:$A,0)))</f>
        <v>90</v>
      </c>
      <c r="D152" s="101" t="str">
        <f>IF($A152="","",INDEX(POA_GC_2025!$B:$B,MATCH($A152,POA_GC_2025!$A:$A,0)))</f>
        <v>HOSPITAL GENERAL DE CHONE</v>
      </c>
      <c r="E152" s="101" t="str">
        <f>IF($A152="","",INDEX(POA_GC_2025!$C:$C,MATCH($A152,POA_GC_2025!$A:$A,0)))</f>
        <v>PAGO DE POR CARGAS FAMILIARES A LOS TRABAJADORES AMPARADOS EN EL CODIGO DE TRABAJO</v>
      </c>
      <c r="F152" s="101">
        <f>IF($A152="","",INDEX(POA_GC_2025!$H:$H,MATCH($A152,POA_GC_2025!$A:$A,0)))</f>
        <v>510401</v>
      </c>
      <c r="G152" s="101" t="str">
        <f>IF($A152="","",INDEX(POA_GC_2025!$J:$J,MATCH($A152,POA_GC_2025!$A:$A,0)))</f>
        <v>001</v>
      </c>
      <c r="H152" s="102">
        <f>IF($A152="","",INDEX(POA_GC_2025!$BD:$BD,MATCH($A152,POA_GC_2025!$A:$A,0)))</f>
        <v>5146.67</v>
      </c>
      <c r="I152" s="102">
        <f>IF($A152="","",INDEX(POA_GC_2025!$DF:$DF,MATCH($A152,POA_GC_2025!$A:$A,0)))</f>
        <v>0</v>
      </c>
      <c r="J152" s="102">
        <f t="shared" si="16"/>
        <v>5146.67</v>
      </c>
      <c r="K152" s="135">
        <v>46126</v>
      </c>
      <c r="L152" s="166"/>
      <c r="M152" s="174"/>
      <c r="N152" s="121" t="str">
        <f>IF(A152="","",INDEX(POA_GC_2025!CD:CD,MATCH(A152,POA_GC_2025!A:A,0)))</f>
        <v>SI</v>
      </c>
      <c r="O152" s="129">
        <v>416</v>
      </c>
      <c r="P152" s="129">
        <v>416</v>
      </c>
      <c r="Q152" s="162" t="s">
        <v>25</v>
      </c>
      <c r="R152" s="150"/>
      <c r="S152" s="264"/>
      <c r="T152" s="164">
        <f t="shared" ca="1" si="9"/>
        <v>46174</v>
      </c>
      <c r="U152" s="165">
        <f t="shared" ca="1" si="17"/>
        <v>47</v>
      </c>
      <c r="V152" s="120"/>
      <c r="W152" s="101" t="str">
        <f t="shared" si="18"/>
        <v>90</v>
      </c>
      <c r="X152" s="101" t="str">
        <f>IF($A152="","",INDEX(POA_GC_2025!$G:$G,MATCH($A152,POA_GC_2025!$A:$A,0)))</f>
        <v>004</v>
      </c>
      <c r="Y152" s="102">
        <f t="shared" si="19"/>
        <v>416</v>
      </c>
      <c r="Z152" s="102">
        <f t="shared" si="20"/>
        <v>0</v>
      </c>
      <c r="AA152" s="170"/>
      <c r="AB152" s="125"/>
      <c r="AC152" s="120"/>
      <c r="AD152" s="120"/>
      <c r="AE152" s="120"/>
      <c r="AF152" s="120"/>
      <c r="AG152" s="120"/>
      <c r="AH152" s="120"/>
      <c r="AI152" s="120"/>
      <c r="AJ152" s="120"/>
      <c r="AK152" s="120"/>
      <c r="AL152" s="172"/>
      <c r="AM152" s="120"/>
      <c r="AN152" s="120"/>
      <c r="AO152" s="120"/>
      <c r="AP152" s="120"/>
    </row>
    <row r="153" spans="1:42" ht="22.5" customHeight="1">
      <c r="A153" s="100" t="s">
        <v>2690</v>
      </c>
      <c r="B153" s="101" t="str">
        <f>IF($A153="","",INDEX(POA_GC_2025!$N:$N,MATCH($A153,POA_GC_2025!$A:$A,0)))</f>
        <v>PROVISION Y PRESTACION DE SERVICIOS DE SALUD</v>
      </c>
      <c r="C153" s="101" t="str">
        <f>IF($A153="","",INDEX(POA_GC_2025!$E:$E,MATCH($A153,POA_GC_2025!$A:$A,0)))</f>
        <v>90</v>
      </c>
      <c r="D153" s="101" t="str">
        <f>IF($A153="","",INDEX(POA_GC_2025!$B:$B,MATCH($A153,POA_GC_2025!$A:$A,0)))</f>
        <v>HOSPITAL GENERAL DE CHONE</v>
      </c>
      <c r="E153" s="101" t="str">
        <f>IF($A153="","",INDEX(POA_GC_2025!$C:$C,MATCH($A153,POA_GC_2025!$A:$A,0)))</f>
        <v>PAGO DE ANTIGÜEDAD A LOS TRABAJADORES AMPARADOS EN EL CODIGO DE TRABAJO</v>
      </c>
      <c r="F153" s="101">
        <f>IF($A153="","",INDEX(POA_GC_2025!$H:$H,MATCH($A153,POA_GC_2025!$A:$A,0)))</f>
        <v>510408</v>
      </c>
      <c r="G153" s="101" t="str">
        <f>IF($A153="","",INDEX(POA_GC_2025!$J:$J,MATCH($A153,POA_GC_2025!$A:$A,0)))</f>
        <v>001</v>
      </c>
      <c r="H153" s="102">
        <f>IF($A153="","",INDEX(POA_GC_2025!$BD:$BD,MATCH($A153,POA_GC_2025!$A:$A,0)))</f>
        <v>25157.200000000004</v>
      </c>
      <c r="I153" s="102">
        <f>IF($A153="","",INDEX(POA_GC_2025!$DF:$DF,MATCH($A153,POA_GC_2025!$A:$A,0)))</f>
        <v>0</v>
      </c>
      <c r="J153" s="102">
        <f t="shared" si="16"/>
        <v>25157.200000000004</v>
      </c>
      <c r="K153" s="135">
        <v>46126</v>
      </c>
      <c r="L153" s="166"/>
      <c r="M153" s="174"/>
      <c r="N153" s="121" t="str">
        <f>IF(A153="","",INDEX(POA_GC_2025!CD:CD,MATCH(A153,POA_GC_2025!A:A,0)))</f>
        <v>SI</v>
      </c>
      <c r="O153" s="129">
        <v>2120.79</v>
      </c>
      <c r="P153" s="129">
        <v>2120.79</v>
      </c>
      <c r="Q153" s="162" t="s">
        <v>25</v>
      </c>
      <c r="R153" s="150"/>
      <c r="S153" s="264"/>
      <c r="T153" s="164">
        <f t="shared" ca="1" si="9"/>
        <v>46174</v>
      </c>
      <c r="U153" s="165">
        <f t="shared" ca="1" si="17"/>
        <v>47</v>
      </c>
      <c r="V153" s="120"/>
      <c r="W153" s="101" t="str">
        <f t="shared" si="18"/>
        <v>90</v>
      </c>
      <c r="X153" s="101" t="str">
        <f>IF($A153="","",INDEX(POA_GC_2025!$G:$G,MATCH($A153,POA_GC_2025!$A:$A,0)))</f>
        <v>004</v>
      </c>
      <c r="Y153" s="102">
        <f t="shared" si="19"/>
        <v>2120.79</v>
      </c>
      <c r="Z153" s="102">
        <f t="shared" si="20"/>
        <v>0</v>
      </c>
      <c r="AA153" s="170"/>
      <c r="AB153" s="125"/>
      <c r="AC153" s="120"/>
      <c r="AD153" s="120"/>
      <c r="AE153" s="120"/>
      <c r="AF153" s="120"/>
      <c r="AG153" s="120"/>
      <c r="AH153" s="120"/>
      <c r="AI153" s="120"/>
      <c r="AJ153" s="120"/>
      <c r="AK153" s="120"/>
      <c r="AL153" s="172"/>
      <c r="AM153" s="120"/>
      <c r="AN153" s="120"/>
      <c r="AO153" s="120"/>
      <c r="AP153" s="120"/>
    </row>
    <row r="154" spans="1:42" ht="22.5" customHeight="1">
      <c r="A154" s="100" t="s">
        <v>2701</v>
      </c>
      <c r="B154" s="101" t="str">
        <f>IF($A154="","",INDEX(POA_GC_2025!$N:$N,MATCH($A154,POA_GC_2025!$A:$A,0)))</f>
        <v>PROVISION Y PRESTACION DE SERVICIOS DE SALUD</v>
      </c>
      <c r="C154" s="101" t="str">
        <f>IF($A154="","",INDEX(POA_GC_2025!$E:$E,MATCH($A154,POA_GC_2025!$A:$A,0)))</f>
        <v>90</v>
      </c>
      <c r="D154" s="101" t="str">
        <f>IF($A154="","",INDEX(POA_GC_2025!$B:$B,MATCH($A154,POA_GC_2025!$A:$A,0)))</f>
        <v>HOSPITAL GENERAL DE CHONE</v>
      </c>
      <c r="E154" s="101" t="str">
        <f>IF($A154="","",INDEX(POA_GC_2025!$C:$C,MATCH($A154,POA_GC_2025!$A:$A,0)))</f>
        <v>PAGO DE TELECOMUNICACIONES</v>
      </c>
      <c r="F154" s="101">
        <f>IF($A154="","",INDEX(POA_GC_2025!$H:$H,MATCH($A154,POA_GC_2025!$A:$A,0)))</f>
        <v>530105</v>
      </c>
      <c r="G154" s="101" t="str">
        <f>IF($A154="","",INDEX(POA_GC_2025!$J:$J,MATCH($A154,POA_GC_2025!$A:$A,0)))</f>
        <v>001</v>
      </c>
      <c r="H154" s="102">
        <f>IF($A154="","",INDEX(POA_GC_2025!$BD:$BD,MATCH($A154,POA_GC_2025!$A:$A,0)))</f>
        <v>8400</v>
      </c>
      <c r="I154" s="102">
        <f>IF($A154="","",INDEX(POA_GC_2025!$DF:$DF,MATCH($A154,POA_GC_2025!$A:$A,0)))</f>
        <v>0</v>
      </c>
      <c r="J154" s="102">
        <f t="shared" si="16"/>
        <v>8400</v>
      </c>
      <c r="K154" s="135">
        <v>46129</v>
      </c>
      <c r="L154" s="166"/>
      <c r="M154" s="174"/>
      <c r="N154" s="121" t="str">
        <f>IF(A154="","",INDEX(POA_GC_2025!CD:CD,MATCH(A154,POA_GC_2025!A:A,0)))</f>
        <v>SI</v>
      </c>
      <c r="O154" s="129">
        <v>0</v>
      </c>
      <c r="P154" s="129">
        <v>938.89</v>
      </c>
      <c r="Q154" s="162" t="s">
        <v>25</v>
      </c>
      <c r="R154" s="150"/>
      <c r="S154" s="264"/>
      <c r="T154" s="164">
        <f t="shared" ca="1" si="9"/>
        <v>46174</v>
      </c>
      <c r="U154" s="165">
        <f t="shared" ca="1" si="17"/>
        <v>44</v>
      </c>
      <c r="V154" s="120"/>
      <c r="W154" s="101" t="str">
        <f t="shared" si="18"/>
        <v>90</v>
      </c>
      <c r="X154" s="101" t="str">
        <f>IF($A154="","",INDEX(POA_GC_2025!$G:$G,MATCH($A154,POA_GC_2025!$A:$A,0)))</f>
        <v>004</v>
      </c>
      <c r="Y154" s="102">
        <f t="shared" si="19"/>
        <v>0</v>
      </c>
      <c r="Z154" s="102">
        <f t="shared" si="20"/>
        <v>-938.89</v>
      </c>
      <c r="AA154" s="170" t="s">
        <v>2561</v>
      </c>
      <c r="AB154" s="125" t="s">
        <v>2555</v>
      </c>
      <c r="AC154" s="666">
        <v>8400</v>
      </c>
      <c r="AD154" s="666">
        <v>8400</v>
      </c>
      <c r="AE154" s="120" t="s">
        <v>198</v>
      </c>
      <c r="AF154" s="120" t="s">
        <v>198</v>
      </c>
      <c r="AG154" s="120" t="s">
        <v>198</v>
      </c>
      <c r="AH154" s="120" t="s">
        <v>198</v>
      </c>
      <c r="AI154" s="120" t="s">
        <v>198</v>
      </c>
      <c r="AJ154" s="120" t="s">
        <v>198</v>
      </c>
      <c r="AK154" s="120" t="s">
        <v>198</v>
      </c>
      <c r="AL154" s="264">
        <v>46053</v>
      </c>
      <c r="AM154" s="264">
        <v>46387</v>
      </c>
      <c r="AN154" s="120" t="s">
        <v>2558</v>
      </c>
      <c r="AO154" s="120"/>
      <c r="AP154" s="120"/>
    </row>
    <row r="155" spans="1:42" ht="22.5" customHeight="1">
      <c r="A155" s="100" t="s">
        <v>2737</v>
      </c>
      <c r="B155" s="101" t="str">
        <f>IF($A155="","",INDEX(POA_GC_2025!$N:$N,MATCH($A155,POA_GC_2025!$A:$A,0)))</f>
        <v>PROVISION Y PRESTACION DE SERVICIOS DE SALUD</v>
      </c>
      <c r="C155" s="101" t="str">
        <f>IF($A155="","",INDEX(POA_GC_2025!$E:$E,MATCH($A155,POA_GC_2025!$A:$A,0)))</f>
        <v>90</v>
      </c>
      <c r="D155" s="101" t="str">
        <f>IF($A155="","",INDEX(POA_GC_2025!$B:$B,MATCH($A155,POA_GC_2025!$A:$A,0)))</f>
        <v>HOSPITAL GENERAL DE CHONE</v>
      </c>
      <c r="E155" s="101" t="str">
        <f>IF($A155="","",INDEX(POA_GC_2025!$C:$C,MATCH($A155,POA_GC_2025!$A:$A,0)))</f>
        <v xml:space="preserve">ADQUISICION DE MEDICAMENTOS </v>
      </c>
      <c r="F155" s="101">
        <f>IF($A155="","",INDEX(POA_GC_2025!$H:$H,MATCH($A155,POA_GC_2025!$A:$A,0)))</f>
        <v>530809</v>
      </c>
      <c r="G155" s="101" t="str">
        <f>IF($A155="","",INDEX(POA_GC_2025!$J:$J,MATCH($A155,POA_GC_2025!$A:$A,0)))</f>
        <v>001</v>
      </c>
      <c r="H155" s="102">
        <f>IF($A155="","",INDEX(POA_GC_2025!$BD:$BD,MATCH($A155,POA_GC_2025!$A:$A,0)))</f>
        <v>10005.82</v>
      </c>
      <c r="I155" s="102">
        <f>IF($A155="","",INDEX(POA_GC_2025!$DF:$DF,MATCH($A155,POA_GC_2025!$A:$A,0)))</f>
        <v>0</v>
      </c>
      <c r="J155" s="102">
        <f t="shared" si="16"/>
        <v>10005.82</v>
      </c>
      <c r="K155" s="135">
        <v>46129</v>
      </c>
      <c r="L155" s="125">
        <v>29</v>
      </c>
      <c r="M155" s="174"/>
      <c r="N155" s="121" t="str">
        <f>IF(A155="","",INDEX(POA_GC_2025!CD:CD,MATCH(A155,POA_GC_2025!A:A,0)))</f>
        <v>SI</v>
      </c>
      <c r="O155" s="129">
        <v>0</v>
      </c>
      <c r="P155" s="129">
        <v>1936.02</v>
      </c>
      <c r="Q155" s="162" t="s">
        <v>25</v>
      </c>
      <c r="R155" s="150"/>
      <c r="S155" s="264"/>
      <c r="T155" s="164">
        <f t="shared" ca="1" si="9"/>
        <v>46174</v>
      </c>
      <c r="U155" s="165">
        <f t="shared" ca="1" si="17"/>
        <v>44</v>
      </c>
      <c r="V155" s="120"/>
      <c r="W155" s="101" t="str">
        <f t="shared" si="18"/>
        <v>90</v>
      </c>
      <c r="X155" s="101" t="str">
        <f>IF($A155="","",INDEX(POA_GC_2025!$G:$G,MATCH($A155,POA_GC_2025!$A:$A,0)))</f>
        <v>004</v>
      </c>
      <c r="Y155" s="102">
        <f t="shared" si="19"/>
        <v>0</v>
      </c>
      <c r="Z155" s="102">
        <f t="shared" si="20"/>
        <v>-1936.02</v>
      </c>
      <c r="AA155" s="170" t="s">
        <v>2560</v>
      </c>
      <c r="AB155" s="125" t="s">
        <v>2577</v>
      </c>
      <c r="AC155" s="666">
        <v>10005.82</v>
      </c>
      <c r="AD155" s="666">
        <v>10005.82</v>
      </c>
      <c r="AE155" s="120" t="s">
        <v>2543</v>
      </c>
      <c r="AF155" s="120" t="s">
        <v>2523</v>
      </c>
      <c r="AG155" s="264">
        <v>45840</v>
      </c>
      <c r="AH155" s="264">
        <v>45840</v>
      </c>
      <c r="AI155" s="120"/>
      <c r="AJ155" s="120">
        <v>30</v>
      </c>
      <c r="AK155" s="264">
        <v>45872</v>
      </c>
      <c r="AL155" s="172"/>
      <c r="AM155" s="120"/>
      <c r="AN155" s="120"/>
      <c r="AO155" s="120"/>
      <c r="AP155" s="120"/>
    </row>
    <row r="156" spans="1:42" ht="22.5" customHeight="1">
      <c r="A156" s="100" t="s">
        <v>2734</v>
      </c>
      <c r="B156" s="101" t="str">
        <f>IF($A156="","",INDEX(POA_GC_2025!$N:$N,MATCH($A156,POA_GC_2025!$A:$A,0)))</f>
        <v>PROVISION Y PRESTACION DE SERVICIOS DE SALUD</v>
      </c>
      <c r="C156" s="101" t="str">
        <f>IF($A156="","",INDEX(POA_GC_2025!$E:$E,MATCH($A156,POA_GC_2025!$A:$A,0)))</f>
        <v>90</v>
      </c>
      <c r="D156" s="101" t="str">
        <f>IF($A156="","",INDEX(POA_GC_2025!$B:$B,MATCH($A156,POA_GC_2025!$A:$A,0)))</f>
        <v>HOSPITAL GENERAL DE CHONE</v>
      </c>
      <c r="E156" s="101" t="str">
        <f>IF($A156="","",INDEX(POA_GC_2025!$C:$C,MATCH($A156,POA_GC_2025!$A:$A,0)))</f>
        <v xml:space="preserve">ADQUISICION DE MEDICAMENTOS </v>
      </c>
      <c r="F156" s="101">
        <f>IF($A156="","",INDEX(POA_GC_2025!$H:$H,MATCH($A156,POA_GC_2025!$A:$A,0)))</f>
        <v>530809</v>
      </c>
      <c r="G156" s="101" t="str">
        <f>IF($A156="","",INDEX(POA_GC_2025!$J:$J,MATCH($A156,POA_GC_2025!$A:$A,0)))</f>
        <v>001</v>
      </c>
      <c r="H156" s="102">
        <f>IF($A156="","",INDEX(POA_GC_2025!$BD:$BD,MATCH($A156,POA_GC_2025!$A:$A,0)))</f>
        <v>3095.74</v>
      </c>
      <c r="I156" s="102">
        <f>IF($A156="","",INDEX(POA_GC_2025!$DF:$DF,MATCH($A156,POA_GC_2025!$A:$A,0)))</f>
        <v>0</v>
      </c>
      <c r="J156" s="102">
        <f t="shared" si="16"/>
        <v>3095.74</v>
      </c>
      <c r="K156" s="135">
        <v>46129</v>
      </c>
      <c r="L156" s="166"/>
      <c r="M156" s="174"/>
      <c r="N156" s="121" t="str">
        <f>IF(A156="","",INDEX(POA_GC_2025!CD:CD,MATCH(A156,POA_GC_2025!A:A,0)))</f>
        <v>SI</v>
      </c>
      <c r="O156" s="129">
        <v>0</v>
      </c>
      <c r="P156" s="129">
        <v>1844.1</v>
      </c>
      <c r="Q156" s="162" t="s">
        <v>25</v>
      </c>
      <c r="R156" s="150"/>
      <c r="S156" s="264">
        <v>46085</v>
      </c>
      <c r="T156" s="164">
        <f t="shared" ca="1" si="9"/>
        <v>46174</v>
      </c>
      <c r="U156" s="165">
        <f t="shared" ca="1" si="17"/>
        <v>44</v>
      </c>
      <c r="V156" s="120"/>
      <c r="W156" s="101" t="str">
        <f t="shared" si="18"/>
        <v>90</v>
      </c>
      <c r="X156" s="101" t="str">
        <f>IF($A156="","",INDEX(POA_GC_2025!$G:$G,MATCH($A156,POA_GC_2025!$A:$A,0)))</f>
        <v>004</v>
      </c>
      <c r="Y156" s="102">
        <f t="shared" si="19"/>
        <v>0</v>
      </c>
      <c r="Z156" s="102">
        <f t="shared" si="20"/>
        <v>-1844.1</v>
      </c>
      <c r="AA156" s="170" t="s">
        <v>2560</v>
      </c>
      <c r="AB156" s="125" t="s">
        <v>2559</v>
      </c>
      <c r="AC156" s="666">
        <v>3095.74</v>
      </c>
      <c r="AD156" s="666">
        <v>3095.74</v>
      </c>
      <c r="AE156" s="120" t="s">
        <v>2543</v>
      </c>
      <c r="AF156" s="120" t="s">
        <v>2520</v>
      </c>
      <c r="AG156" s="264">
        <v>45632</v>
      </c>
      <c r="AH156" s="264">
        <v>45636</v>
      </c>
      <c r="AI156" s="120"/>
      <c r="AJ156" s="120">
        <v>180</v>
      </c>
      <c r="AK156" s="264">
        <v>45844</v>
      </c>
      <c r="AL156" s="172"/>
      <c r="AM156" s="120"/>
      <c r="AN156" s="120"/>
      <c r="AO156" s="120"/>
      <c r="AP156" s="120"/>
    </row>
    <row r="157" spans="1:42" ht="22.5" customHeight="1">
      <c r="A157" s="100" t="s">
        <v>2682</v>
      </c>
      <c r="B157" s="101" t="str">
        <f>IF($A157="","",INDEX(POA_GC_2025!$N:$N,MATCH($A157,POA_GC_2025!$A:$A,0)))</f>
        <v>PROVISION Y PRESTACION DE SERVICIOS DE SALUD</v>
      </c>
      <c r="C157" s="101" t="str">
        <f>IF($A157="","",INDEX(POA_GC_2025!$E:$E,MATCH($A157,POA_GC_2025!$A:$A,0)))</f>
        <v>90</v>
      </c>
      <c r="D157" s="101" t="str">
        <f>IF($A157="","",INDEX(POA_GC_2025!$B:$B,MATCH($A157,POA_GC_2025!$A:$A,0)))</f>
        <v>HOSPITAL GENERAL DE CHONE</v>
      </c>
      <c r="E157" s="101" t="str">
        <f>IF($A157="","",INDEX(POA_GC_2025!$C:$C,MATCH($A157,POA_GC_2025!$A:$A,0)))</f>
        <v>PAGO DE REMUNERACIONES UNIFICADAS</v>
      </c>
      <c r="F157" s="101">
        <f>IF($A157="","",INDEX(POA_GC_2025!$H:$H,MATCH($A157,POA_GC_2025!$A:$A,0)))</f>
        <v>510105</v>
      </c>
      <c r="G157" s="101" t="str">
        <f>IF($A157="","",INDEX(POA_GC_2025!$J:$J,MATCH($A157,POA_GC_2025!$A:$A,0)))</f>
        <v>001</v>
      </c>
      <c r="H157" s="102">
        <f>IF($A157="","",INDEX(POA_GC_2025!$BD:$BD,MATCH($A157,POA_GC_2025!$A:$A,0)))</f>
        <v>525876</v>
      </c>
      <c r="I157" s="102">
        <f>IF($A157="","",INDEX(POA_GC_2025!$DF:$DF,MATCH($A157,POA_GC_2025!$A:$A,0)))</f>
        <v>0</v>
      </c>
      <c r="J157" s="102">
        <f t="shared" si="16"/>
        <v>525876</v>
      </c>
      <c r="K157" s="135">
        <v>46134</v>
      </c>
      <c r="L157" s="166"/>
      <c r="M157" s="174"/>
      <c r="N157" s="121" t="str">
        <f>IF(A157="","",INDEX(POA_GC_2025!CD:CD,MATCH(A157,POA_GC_2025!A:A,0)))</f>
        <v>SI</v>
      </c>
      <c r="O157" s="129">
        <v>42004</v>
      </c>
      <c r="P157" s="129">
        <v>42004</v>
      </c>
      <c r="Q157" s="162" t="s">
        <v>25</v>
      </c>
      <c r="R157" s="150"/>
      <c r="S157" s="264"/>
      <c r="T157" s="164">
        <f t="shared" ca="1" si="9"/>
        <v>46174</v>
      </c>
      <c r="U157" s="165">
        <f t="shared" ca="1" si="17"/>
        <v>39</v>
      </c>
      <c r="V157" s="120"/>
      <c r="W157" s="101" t="str">
        <f t="shared" si="18"/>
        <v>90</v>
      </c>
      <c r="X157" s="101" t="str">
        <f>IF($A157="","",INDEX(POA_GC_2025!$G:$G,MATCH($A157,POA_GC_2025!$A:$A,0)))</f>
        <v>004</v>
      </c>
      <c r="Y157" s="102">
        <f t="shared" si="19"/>
        <v>42004</v>
      </c>
      <c r="Z157" s="102">
        <f t="shared" si="20"/>
        <v>0</v>
      </c>
      <c r="AA157" s="170"/>
      <c r="AB157" s="125"/>
      <c r="AC157" s="120"/>
      <c r="AD157" s="120"/>
      <c r="AE157" s="120"/>
      <c r="AF157" s="120"/>
      <c r="AG157" s="120"/>
      <c r="AH157" s="120"/>
      <c r="AI157" s="120"/>
      <c r="AJ157" s="120"/>
      <c r="AK157" s="120"/>
      <c r="AL157" s="172"/>
      <c r="AM157" s="120"/>
      <c r="AN157" s="120"/>
      <c r="AO157" s="120"/>
      <c r="AP157" s="120"/>
    </row>
    <row r="158" spans="1:42" ht="22.5" customHeight="1">
      <c r="A158" s="100" t="s">
        <v>2683</v>
      </c>
      <c r="B158" s="101" t="str">
        <f>IF($A158="","",INDEX(POA_GC_2025!$N:$N,MATCH($A158,POA_GC_2025!$A:$A,0)))</f>
        <v>PROVISION Y PRESTACION DE SERVICIOS DE SALUD</v>
      </c>
      <c r="C158" s="101" t="str">
        <f>IF($A158="","",INDEX(POA_GC_2025!$E:$E,MATCH($A158,POA_GC_2025!$A:$A,0)))</f>
        <v>90</v>
      </c>
      <c r="D158" s="101" t="str">
        <f>IF($A158="","",INDEX(POA_GC_2025!$B:$B,MATCH($A158,POA_GC_2025!$A:$A,0)))</f>
        <v>HOSPITAL GENERAL DE CHONE</v>
      </c>
      <c r="E158" s="101" t="str">
        <f>IF($A158="","",INDEX(POA_GC_2025!$C:$C,MATCH($A158,POA_GC_2025!$A:$A,0)))</f>
        <v>PAGO DE SALARIOS UNIFICADOS</v>
      </c>
      <c r="F158" s="101">
        <f>IF($A158="","",INDEX(POA_GC_2025!$H:$H,MATCH($A158,POA_GC_2025!$A:$A,0)))</f>
        <v>510106</v>
      </c>
      <c r="G158" s="101" t="str">
        <f>IF($A158="","",INDEX(POA_GC_2025!$J:$J,MATCH($A158,POA_GC_2025!$A:$A,0)))</f>
        <v>001</v>
      </c>
      <c r="H158" s="102">
        <f>IF($A158="","",INDEX(POA_GC_2025!$BD:$BD,MATCH($A158,POA_GC_2025!$A:$A,0)))</f>
        <v>1138770.4800000002</v>
      </c>
      <c r="I158" s="102">
        <f>IF($A158="","",INDEX(POA_GC_2025!$DF:$DF,MATCH($A158,POA_GC_2025!$A:$A,0)))</f>
        <v>0</v>
      </c>
      <c r="J158" s="102">
        <f t="shared" si="16"/>
        <v>1138770.4800000002</v>
      </c>
      <c r="K158" s="135">
        <v>46134</v>
      </c>
      <c r="L158" s="166"/>
      <c r="M158" s="174"/>
      <c r="N158" s="121" t="str">
        <f>IF(A158="","",INDEX(POA_GC_2025!CD:CD,MATCH(A158,POA_GC_2025!A:A,0)))</f>
        <v>SI</v>
      </c>
      <c r="O158" s="129">
        <v>93006</v>
      </c>
      <c r="P158" s="129">
        <v>93006</v>
      </c>
      <c r="Q158" s="162" t="s">
        <v>25</v>
      </c>
      <c r="R158" s="150"/>
      <c r="S158" s="264"/>
      <c r="T158" s="164">
        <f t="shared" ca="1" si="9"/>
        <v>46174</v>
      </c>
      <c r="U158" s="165">
        <f t="shared" ca="1" si="17"/>
        <v>39</v>
      </c>
      <c r="V158" s="120"/>
      <c r="W158" s="101" t="str">
        <f t="shared" si="18"/>
        <v>90</v>
      </c>
      <c r="X158" s="101" t="str">
        <f>IF($A158="","",INDEX(POA_GC_2025!$G:$G,MATCH($A158,POA_GC_2025!$A:$A,0)))</f>
        <v>004</v>
      </c>
      <c r="Y158" s="102">
        <f t="shared" si="19"/>
        <v>93006</v>
      </c>
      <c r="Z158" s="102">
        <f t="shared" si="20"/>
        <v>0</v>
      </c>
      <c r="AA158" s="170"/>
      <c r="AB158" s="125"/>
      <c r="AC158" s="120"/>
      <c r="AD158" s="120"/>
      <c r="AE158" s="120"/>
      <c r="AF158" s="120"/>
      <c r="AG158" s="120"/>
      <c r="AH158" s="120"/>
      <c r="AI158" s="120"/>
      <c r="AJ158" s="120"/>
      <c r="AK158" s="120"/>
      <c r="AL158" s="172"/>
      <c r="AM158" s="120"/>
      <c r="AN158" s="120"/>
      <c r="AO158" s="120"/>
      <c r="AP158" s="120"/>
    </row>
    <row r="159" spans="1:42" ht="22.5" customHeight="1">
      <c r="A159" s="100" t="s">
        <v>2684</v>
      </c>
      <c r="B159" s="101" t="str">
        <f>IF($A159="","",INDEX(POA_GC_2025!$N:$N,MATCH($A159,POA_GC_2025!$A:$A,0)))</f>
        <v>PROVISION Y PRESTACION DE SERVICIOS DE SALUD</v>
      </c>
      <c r="C159" s="101" t="str">
        <f>IF($A159="","",INDEX(POA_GC_2025!$E:$E,MATCH($A159,POA_GC_2025!$A:$A,0)))</f>
        <v>90</v>
      </c>
      <c r="D159" s="101" t="str">
        <f>IF($A159="","",INDEX(POA_GC_2025!$B:$B,MATCH($A159,POA_GC_2025!$A:$A,0)))</f>
        <v>HOSPITAL GENERAL DE CHONE</v>
      </c>
      <c r="E159" s="101" t="str">
        <f>IF($A159="","",INDEX(POA_GC_2025!$C:$C,MATCH($A159,POA_GC_2025!$A:$A,0)))</f>
        <v xml:space="preserve"> PAGO DE REMUNERACIONES UNIFICADAS A PROFESIONALES DE LA SALUD</v>
      </c>
      <c r="F159" s="101">
        <f>IF($A159="","",INDEX(POA_GC_2025!$H:$H,MATCH($A159,POA_GC_2025!$A:$A,0)))</f>
        <v>510111</v>
      </c>
      <c r="G159" s="101" t="str">
        <f>IF($A159="","",INDEX(POA_GC_2025!$J:$J,MATCH($A159,POA_GC_2025!$A:$A,0)))</f>
        <v>001</v>
      </c>
      <c r="H159" s="102">
        <f>IF($A159="","",INDEX(POA_GC_2025!$BD:$BD,MATCH($A159,POA_GC_2025!$A:$A,0)))</f>
        <v>3251964</v>
      </c>
      <c r="I159" s="102">
        <f>IF($A159="","",INDEX(POA_GC_2025!$DF:$DF,MATCH($A159,POA_GC_2025!$A:$A,0)))</f>
        <v>0</v>
      </c>
      <c r="J159" s="102">
        <f t="shared" si="16"/>
        <v>3251964</v>
      </c>
      <c r="K159" s="135">
        <v>46134</v>
      </c>
      <c r="L159" s="166"/>
      <c r="M159" s="174"/>
      <c r="N159" s="121" t="str">
        <f>IF(A159="","",INDEX(POA_GC_2025!CD:CD,MATCH(A159,POA_GC_2025!A:A,0)))</f>
        <v>SI</v>
      </c>
      <c r="O159" s="129">
        <v>264056</v>
      </c>
      <c r="P159" s="129">
        <v>264056</v>
      </c>
      <c r="Q159" s="162" t="s">
        <v>25</v>
      </c>
      <c r="R159" s="150"/>
      <c r="S159" s="264"/>
      <c r="T159" s="164">
        <f t="shared" ca="1" si="9"/>
        <v>46174</v>
      </c>
      <c r="U159" s="165">
        <f t="shared" ca="1" si="17"/>
        <v>39</v>
      </c>
      <c r="V159" s="120"/>
      <c r="W159" s="101" t="str">
        <f t="shared" si="18"/>
        <v>90</v>
      </c>
      <c r="X159" s="101" t="str">
        <f>IF($A159="","",INDEX(POA_GC_2025!$G:$G,MATCH($A159,POA_GC_2025!$A:$A,0)))</f>
        <v>004</v>
      </c>
      <c r="Y159" s="102">
        <f t="shared" si="19"/>
        <v>264056</v>
      </c>
      <c r="Z159" s="102">
        <f t="shared" si="20"/>
        <v>0</v>
      </c>
      <c r="AA159" s="170"/>
      <c r="AB159" s="125"/>
      <c r="AC159" s="120"/>
      <c r="AD159" s="120"/>
      <c r="AE159" s="120"/>
      <c r="AF159" s="120"/>
      <c r="AG159" s="120"/>
      <c r="AH159" s="120"/>
      <c r="AI159" s="120"/>
      <c r="AJ159" s="120"/>
      <c r="AK159" s="120"/>
      <c r="AL159" s="172"/>
      <c r="AM159" s="120"/>
      <c r="AN159" s="120"/>
      <c r="AO159" s="120"/>
      <c r="AP159" s="120"/>
    </row>
    <row r="160" spans="1:42" ht="22.5" customHeight="1">
      <c r="A160" s="100" t="s">
        <v>2693</v>
      </c>
      <c r="B160" s="101" t="str">
        <f>IF($A160="","",INDEX(POA_GC_2025!$N:$N,MATCH($A160,POA_GC_2025!$A:$A,0)))</f>
        <v>PROVISION Y PRESTACION DE SERVICIOS DE SALUD</v>
      </c>
      <c r="C160" s="101" t="str">
        <f>IF($A160="","",INDEX(POA_GC_2025!$E:$E,MATCH($A160,POA_GC_2025!$A:$A,0)))</f>
        <v>90</v>
      </c>
      <c r="D160" s="101" t="str">
        <f>IF($A160="","",INDEX(POA_GC_2025!$B:$B,MATCH($A160,POA_GC_2025!$A:$A,0)))</f>
        <v>HOSPITAL GENERAL DE CHONE</v>
      </c>
      <c r="E160" s="101" t="str">
        <f>IF($A160="","",INDEX(POA_GC_2025!$C:$C,MATCH($A160,POA_GC_2025!$A:$A,0)))</f>
        <v>PAGO DE SERVICIOS PERSONALES POR CONTRATO</v>
      </c>
      <c r="F160" s="101">
        <f>IF($A160="","",INDEX(POA_GC_2025!$H:$H,MATCH($A160,POA_GC_2025!$A:$A,0)))</f>
        <v>510510</v>
      </c>
      <c r="G160" s="101" t="str">
        <f>IF($A160="","",INDEX(POA_GC_2025!$J:$J,MATCH($A160,POA_GC_2025!$A:$A,0)))</f>
        <v>001</v>
      </c>
      <c r="H160" s="102">
        <f>IF($A160="","",INDEX(POA_GC_2025!$BD:$BD,MATCH($A160,POA_GC_2025!$A:$A,0)))</f>
        <v>141312</v>
      </c>
      <c r="I160" s="102">
        <f>IF($A160="","",INDEX(POA_GC_2025!$DF:$DF,MATCH($A160,POA_GC_2025!$A:$A,0)))</f>
        <v>0</v>
      </c>
      <c r="J160" s="102">
        <f t="shared" si="16"/>
        <v>141312</v>
      </c>
      <c r="K160" s="135">
        <v>46134</v>
      </c>
      <c r="L160" s="166"/>
      <c r="M160" s="174"/>
      <c r="N160" s="121" t="str">
        <f>IF(A160="","",INDEX(POA_GC_2025!CD:CD,MATCH(A160,POA_GC_2025!A:A,0)))</f>
        <v>SI</v>
      </c>
      <c r="O160" s="129">
        <v>10690</v>
      </c>
      <c r="P160" s="129">
        <v>10690</v>
      </c>
      <c r="Q160" s="162" t="s">
        <v>25</v>
      </c>
      <c r="R160" s="150"/>
      <c r="S160" s="264"/>
      <c r="T160" s="164">
        <f t="shared" ca="1" si="9"/>
        <v>46174</v>
      </c>
      <c r="U160" s="165">
        <f t="shared" ca="1" si="17"/>
        <v>39</v>
      </c>
      <c r="V160" s="120"/>
      <c r="W160" s="101" t="str">
        <f t="shared" si="18"/>
        <v>90</v>
      </c>
      <c r="X160" s="101" t="str">
        <f>IF($A160="","",INDEX(POA_GC_2025!$G:$G,MATCH($A160,POA_GC_2025!$A:$A,0)))</f>
        <v>004</v>
      </c>
      <c r="Y160" s="102">
        <f t="shared" si="19"/>
        <v>10690</v>
      </c>
      <c r="Z160" s="102">
        <f t="shared" si="20"/>
        <v>0</v>
      </c>
      <c r="AA160" s="170"/>
      <c r="AB160" s="125"/>
      <c r="AC160" s="120"/>
      <c r="AD160" s="120"/>
      <c r="AE160" s="120"/>
      <c r="AF160" s="120"/>
      <c r="AG160" s="120"/>
      <c r="AH160" s="120"/>
      <c r="AI160" s="120"/>
      <c r="AJ160" s="120"/>
      <c r="AK160" s="120"/>
      <c r="AL160" s="172"/>
      <c r="AM160" s="120"/>
      <c r="AN160" s="120"/>
      <c r="AO160" s="120"/>
      <c r="AP160" s="120"/>
    </row>
    <row r="161" spans="1:42" ht="22.5" customHeight="1">
      <c r="A161" s="100" t="s">
        <v>2769</v>
      </c>
      <c r="B161" s="101" t="str">
        <f>IF($A161="","",INDEX(POA_GC_2025!$N:$N,MATCH($A161,POA_GC_2025!$A:$A,0)))</f>
        <v>PROVISION Y PRESTACION DE SERVICIOS DE SALUD</v>
      </c>
      <c r="C161" s="101" t="str">
        <f>IF($A161="","",INDEX(POA_GC_2025!$E:$E,MATCH($A161,POA_GC_2025!$A:$A,0)))</f>
        <v>90</v>
      </c>
      <c r="D161" s="101" t="str">
        <f>IF($A161="","",INDEX(POA_GC_2025!$B:$B,MATCH($A161,POA_GC_2025!$A:$A,0)))</f>
        <v>HOSPITAL GENERAL DE CHONE</v>
      </c>
      <c r="E161" s="101" t="str">
        <f>IF($A161="","",INDEX(POA_GC_2025!$C:$C,MATCH($A161,POA_GC_2025!$A:$A,0)))</f>
        <v>PAGO DECONTRATOS OCASIONALES PARA EL CUMPLIMIENTO DEL SERVICIO RURAL</v>
      </c>
      <c r="F161" s="101">
        <f>IF($A161="","",INDEX(POA_GC_2025!$H:$H,MATCH($A161,POA_GC_2025!$A:$A,0)))</f>
        <v>510515</v>
      </c>
      <c r="G161" s="101" t="str">
        <f>IF($A161="","",INDEX(POA_GC_2025!$J:$J,MATCH($A161,POA_GC_2025!$A:$A,0)))</f>
        <v>001</v>
      </c>
      <c r="H161" s="102">
        <f>IF($A161="","",INDEX(POA_GC_2025!$BD:$BD,MATCH($A161,POA_GC_2025!$A:$A,0)))</f>
        <v>49292</v>
      </c>
      <c r="I161" s="102">
        <f>IF($A161="","",INDEX(POA_GC_2025!$DF:$DF,MATCH($A161,POA_GC_2025!$A:$A,0)))</f>
        <v>0</v>
      </c>
      <c r="J161" s="102">
        <f t="shared" si="16"/>
        <v>49292</v>
      </c>
      <c r="K161" s="135">
        <v>46134</v>
      </c>
      <c r="L161" s="166"/>
      <c r="M161" s="174"/>
      <c r="N161" s="121" t="str">
        <f>IF(A161="","",INDEX(POA_GC_2025!CD:CD,MATCH(A161,POA_GC_2025!A:A,0)))</f>
        <v>SI</v>
      </c>
      <c r="O161" s="129">
        <v>2641</v>
      </c>
      <c r="P161" s="129">
        <v>2641</v>
      </c>
      <c r="Q161" s="162" t="s">
        <v>25</v>
      </c>
      <c r="R161" s="150"/>
      <c r="S161" s="264"/>
      <c r="T161" s="164">
        <f t="shared" ca="1" si="9"/>
        <v>46174</v>
      </c>
      <c r="U161" s="165">
        <f t="shared" ca="1" si="17"/>
        <v>39</v>
      </c>
      <c r="V161" s="120"/>
      <c r="W161" s="101" t="str">
        <f t="shared" si="18"/>
        <v>90</v>
      </c>
      <c r="X161" s="101" t="str">
        <f>IF($A161="","",INDEX(POA_GC_2025!$G:$G,MATCH($A161,POA_GC_2025!$A:$A,0)))</f>
        <v>004</v>
      </c>
      <c r="Y161" s="102">
        <f t="shared" si="19"/>
        <v>2641</v>
      </c>
      <c r="Z161" s="102">
        <f t="shared" si="20"/>
        <v>0</v>
      </c>
      <c r="AA161" s="170"/>
      <c r="AB161" s="125"/>
      <c r="AC161" s="120"/>
      <c r="AD161" s="120"/>
      <c r="AE161" s="120"/>
      <c r="AF161" s="120"/>
      <c r="AG161" s="120"/>
      <c r="AH161" s="120"/>
      <c r="AI161" s="120"/>
      <c r="AJ161" s="120"/>
      <c r="AK161" s="120"/>
      <c r="AL161" s="172"/>
      <c r="AM161" s="120"/>
      <c r="AN161" s="120"/>
      <c r="AO161" s="120"/>
      <c r="AP161" s="120"/>
    </row>
    <row r="162" spans="1:42" ht="22.5" customHeight="1">
      <c r="A162" s="100" t="s">
        <v>2770</v>
      </c>
      <c r="B162" s="101" t="str">
        <f>IF($A162="","",INDEX(POA_GC_2025!$N:$N,MATCH($A162,POA_GC_2025!$A:$A,0)))</f>
        <v>PROVISION Y PRESTACION DE SERVICIOS DE SALUD</v>
      </c>
      <c r="C162" s="101" t="str">
        <f>IF($A162="","",INDEX(POA_GC_2025!$E:$E,MATCH($A162,POA_GC_2025!$A:$A,0)))</f>
        <v>90</v>
      </c>
      <c r="D162" s="101" t="str">
        <f>IF($A162="","",INDEX(POA_GC_2025!$B:$B,MATCH($A162,POA_GC_2025!$A:$A,0)))</f>
        <v>HOSPITAL GENERAL DE CHONE</v>
      </c>
      <c r="E162" s="101" t="str">
        <f>IF($A162="","",INDEX(POA_GC_2025!$C:$C,MATCH($A162,POA_GC_2025!$A:$A,0)))</f>
        <v xml:space="preserve"> PAGO DE SERVICIOS PERSONALES POR DEVENGAMIENTO DE BECAS PROFESIONALES DE LA SALUD</v>
      </c>
      <c r="F162" s="101">
        <f>IF($A162="","",INDEX(POA_GC_2025!$H:$H,MATCH($A162,POA_GC_2025!$A:$A,0)))</f>
        <v>510516</v>
      </c>
      <c r="G162" s="101" t="str">
        <f>IF($A162="","",INDEX(POA_GC_2025!$J:$J,MATCH($A162,POA_GC_2025!$A:$A,0)))</f>
        <v>001</v>
      </c>
      <c r="H162" s="102">
        <f>IF($A162="","",INDEX(POA_GC_2025!$BD:$BD,MATCH($A162,POA_GC_2025!$A:$A,0)))</f>
        <v>63384</v>
      </c>
      <c r="I162" s="102">
        <f>IF($A162="","",INDEX(POA_GC_2025!$DF:$DF,MATCH($A162,POA_GC_2025!$A:$A,0)))</f>
        <v>0</v>
      </c>
      <c r="J162" s="102">
        <f t="shared" si="16"/>
        <v>63384</v>
      </c>
      <c r="K162" s="135">
        <v>46134</v>
      </c>
      <c r="L162" s="166"/>
      <c r="M162" s="174"/>
      <c r="N162" s="121" t="str">
        <f>IF(A162="","",INDEX(POA_GC_2025!CD:CD,MATCH(A162,POA_GC_2025!A:A,0)))</f>
        <v>SI</v>
      </c>
      <c r="O162" s="129">
        <v>5282</v>
      </c>
      <c r="P162" s="129">
        <v>5282</v>
      </c>
      <c r="Q162" s="162" t="s">
        <v>25</v>
      </c>
      <c r="R162" s="150"/>
      <c r="S162" s="264"/>
      <c r="T162" s="164">
        <f t="shared" ca="1" si="9"/>
        <v>46174</v>
      </c>
      <c r="U162" s="165">
        <f t="shared" ca="1" si="17"/>
        <v>39</v>
      </c>
      <c r="V162" s="120"/>
      <c r="W162" s="101" t="str">
        <f t="shared" si="18"/>
        <v>90</v>
      </c>
      <c r="X162" s="101" t="str">
        <f>IF($A162="","",INDEX(POA_GC_2025!$G:$G,MATCH($A162,POA_GC_2025!$A:$A,0)))</f>
        <v>004</v>
      </c>
      <c r="Y162" s="102">
        <f t="shared" si="19"/>
        <v>5282</v>
      </c>
      <c r="Z162" s="102">
        <f t="shared" si="20"/>
        <v>0</v>
      </c>
      <c r="AA162" s="170"/>
      <c r="AB162" s="125"/>
      <c r="AC162" s="120"/>
      <c r="AD162" s="120"/>
      <c r="AE162" s="120"/>
      <c r="AF162" s="120"/>
      <c r="AG162" s="120"/>
      <c r="AH162" s="120"/>
      <c r="AI162" s="120"/>
      <c r="AJ162" s="120"/>
      <c r="AK162" s="120"/>
      <c r="AL162" s="172"/>
      <c r="AM162" s="120"/>
      <c r="AN162" s="120"/>
      <c r="AO162" s="120"/>
      <c r="AP162" s="120"/>
    </row>
    <row r="163" spans="1:42" ht="22.5" customHeight="1">
      <c r="A163" s="100" t="s">
        <v>2695</v>
      </c>
      <c r="B163" s="101" t="str">
        <f>IF($A163="","",INDEX(POA_GC_2025!$N:$N,MATCH($A163,POA_GC_2025!$A:$A,0)))</f>
        <v>PROVISION Y PRESTACION DE SERVICIOS DE SALUD</v>
      </c>
      <c r="C163" s="101" t="str">
        <f>IF($A163="","",INDEX(POA_GC_2025!$E:$E,MATCH($A163,POA_GC_2025!$A:$A,0)))</f>
        <v>90</v>
      </c>
      <c r="D163" s="101" t="str">
        <f>IF($A163="","",INDEX(POA_GC_2025!$B:$B,MATCH($A163,POA_GC_2025!$A:$A,0)))</f>
        <v>HOSPITAL GENERAL DE CHONE</v>
      </c>
      <c r="E163" s="101" t="str">
        <f>IF($A163="","",INDEX(POA_GC_2025!$C:$C,MATCH($A163,POA_GC_2025!$A:$A,0)))</f>
        <v>PAGO DESERVICIOS PERSONALES POR CONTRATO A PROFESIONALES DE LA SALUD</v>
      </c>
      <c r="F163" s="101">
        <f>IF($A163="","",INDEX(POA_GC_2025!$H:$H,MATCH($A163,POA_GC_2025!$A:$A,0)))</f>
        <v>510517</v>
      </c>
      <c r="G163" s="101" t="str">
        <f>IF($A163="","",INDEX(POA_GC_2025!$J:$J,MATCH($A163,POA_GC_2025!$A:$A,0)))</f>
        <v>001</v>
      </c>
      <c r="H163" s="102">
        <f>IF($A163="","",INDEX(POA_GC_2025!$BD:$BD,MATCH($A163,POA_GC_2025!$A:$A,0)))</f>
        <v>3552360</v>
      </c>
      <c r="I163" s="102">
        <f>IF($A163="","",INDEX(POA_GC_2025!$DF:$DF,MATCH($A163,POA_GC_2025!$A:$A,0)))</f>
        <v>0</v>
      </c>
      <c r="J163" s="102">
        <f t="shared" si="16"/>
        <v>3552360</v>
      </c>
      <c r="K163" s="135">
        <v>46134</v>
      </c>
      <c r="L163" s="166"/>
      <c r="M163" s="174"/>
      <c r="N163" s="121" t="str">
        <f>IF(A163="","",INDEX(POA_GC_2025!CD:CD,MATCH(A163,POA_GC_2025!A:A,0)))</f>
        <v>SI</v>
      </c>
      <c r="O163" s="129">
        <v>296805</v>
      </c>
      <c r="P163" s="129">
        <v>296805</v>
      </c>
      <c r="Q163" s="162" t="s">
        <v>25</v>
      </c>
      <c r="R163" s="150"/>
      <c r="S163" s="264"/>
      <c r="T163" s="164">
        <f t="shared" ca="1" si="9"/>
        <v>46174</v>
      </c>
      <c r="U163" s="165">
        <f t="shared" ca="1" si="17"/>
        <v>39</v>
      </c>
      <c r="V163" s="120"/>
      <c r="W163" s="101" t="str">
        <f t="shared" si="18"/>
        <v>90</v>
      </c>
      <c r="X163" s="101" t="str">
        <f>IF($A163="","",INDEX(POA_GC_2025!$G:$G,MATCH($A163,POA_GC_2025!$A:$A,0)))</f>
        <v>004</v>
      </c>
      <c r="Y163" s="102">
        <f t="shared" si="19"/>
        <v>296805</v>
      </c>
      <c r="Z163" s="102">
        <f t="shared" si="20"/>
        <v>0</v>
      </c>
      <c r="AA163" s="170"/>
      <c r="AB163" s="125"/>
      <c r="AC163" s="120"/>
      <c r="AD163" s="120"/>
      <c r="AE163" s="120"/>
      <c r="AF163" s="120"/>
      <c r="AG163" s="120"/>
      <c r="AH163" s="120"/>
      <c r="AI163" s="120"/>
      <c r="AJ163" s="120"/>
      <c r="AK163" s="120"/>
      <c r="AL163" s="172"/>
      <c r="AM163" s="120"/>
      <c r="AN163" s="120"/>
      <c r="AO163" s="120"/>
      <c r="AP163" s="120"/>
    </row>
    <row r="164" spans="1:42" ht="22.5" customHeight="1">
      <c r="A164" s="100" t="s">
        <v>2767</v>
      </c>
      <c r="B164" s="101" t="str">
        <f>IF($A164="","",INDEX(POA_GC_2025!$N:$N,MATCH($A164,POA_GC_2025!$A:$A,0)))</f>
        <v>PROVISION Y PRESTACION DE SERVICIOS DE SALUD</v>
      </c>
      <c r="C164" s="101" t="str">
        <f>IF($A164="","",INDEX(POA_GC_2025!$E:$E,MATCH($A164,POA_GC_2025!$A:$A,0)))</f>
        <v>90</v>
      </c>
      <c r="D164" s="101" t="str">
        <f>IF($A164="","",INDEX(POA_GC_2025!$B:$B,MATCH($A164,POA_GC_2025!$A:$A,0)))</f>
        <v>HOSPITAL GENERAL DE CHONE</v>
      </c>
      <c r="E164" s="101" t="str">
        <f>IF($A164="","",INDEX(POA_GC_2025!$C:$C,MATCH($A164,POA_GC_2025!$A:$A,0)))</f>
        <v>PAGO A JUBILADOS PATRONALES</v>
      </c>
      <c r="F164" s="101">
        <f>IF($A164="","",INDEX(POA_GC_2025!$H:$H,MATCH($A164,POA_GC_2025!$A:$A,0)))</f>
        <v>580209</v>
      </c>
      <c r="G164" s="101" t="str">
        <f>IF($A164="","",INDEX(POA_GC_2025!$J:$J,MATCH($A164,POA_GC_2025!$A:$A,0)))</f>
        <v>001</v>
      </c>
      <c r="H164" s="102">
        <f>IF($A164="","",INDEX(POA_GC_2025!$BD:$BD,MATCH($A164,POA_GC_2025!$A:$A,0)))</f>
        <v>283990.65999999997</v>
      </c>
      <c r="I164" s="102">
        <f>IF($A164="","",INDEX(POA_GC_2025!$DF:$DF,MATCH($A164,POA_GC_2025!$A:$A,0)))</f>
        <v>0</v>
      </c>
      <c r="J164" s="102">
        <f t="shared" si="16"/>
        <v>283990.65999999997</v>
      </c>
      <c r="K164" s="135">
        <v>46136</v>
      </c>
      <c r="L164" s="166"/>
      <c r="M164" s="174"/>
      <c r="N164" s="121" t="str">
        <f>IF(A164="","",INDEX(POA_GC_2025!CD:CD,MATCH(A164,POA_GC_2025!A:A,0)))</f>
        <v>SI</v>
      </c>
      <c r="O164" s="129">
        <v>21767.65</v>
      </c>
      <c r="P164" s="129">
        <v>21767.65</v>
      </c>
      <c r="Q164" s="162" t="s">
        <v>25</v>
      </c>
      <c r="R164" s="150"/>
      <c r="S164" s="264"/>
      <c r="T164" s="164">
        <f t="shared" ca="1" si="9"/>
        <v>46174</v>
      </c>
      <c r="U164" s="165">
        <f t="shared" ca="1" si="17"/>
        <v>37</v>
      </c>
      <c r="V164" s="120"/>
      <c r="W164" s="101" t="str">
        <f t="shared" si="18"/>
        <v>90</v>
      </c>
      <c r="X164" s="101" t="str">
        <f>IF($A164="","",INDEX(POA_GC_2025!$G:$G,MATCH($A164,POA_GC_2025!$A:$A,0)))</f>
        <v>004</v>
      </c>
      <c r="Y164" s="102">
        <f t="shared" si="19"/>
        <v>21767.65</v>
      </c>
      <c r="Z164" s="102">
        <f t="shared" si="20"/>
        <v>0</v>
      </c>
      <c r="AA164" s="170"/>
      <c r="AB164" s="125"/>
      <c r="AC164" s="120"/>
      <c r="AD164" s="120"/>
      <c r="AE164" s="120"/>
      <c r="AF164" s="120"/>
      <c r="AG164" s="120"/>
      <c r="AH164" s="120"/>
      <c r="AI164" s="120"/>
      <c r="AJ164" s="120"/>
      <c r="AK164" s="120"/>
      <c r="AL164" s="172"/>
      <c r="AM164" s="120"/>
      <c r="AN164" s="120"/>
      <c r="AO164" s="120"/>
      <c r="AP164" s="120"/>
    </row>
    <row r="165" spans="1:42" ht="22.5" customHeight="1">
      <c r="A165" s="100" t="s">
        <v>2680</v>
      </c>
      <c r="B165" s="101" t="str">
        <f>IF($A165="","",INDEX(POA_GC_2025!$N:$N,MATCH($A165,POA_GC_2025!$A:$A,0)))</f>
        <v>PROVISION Y PRESTACION DE SERVICIOS DE SALUD</v>
      </c>
      <c r="C165" s="101" t="str">
        <f>IF($A165="","",INDEX(POA_GC_2025!$E:$E,MATCH($A165,POA_GC_2025!$A:$A,0)))</f>
        <v>90</v>
      </c>
      <c r="D165" s="101" t="str">
        <f>IF($A165="","",INDEX(POA_GC_2025!$B:$B,MATCH($A165,POA_GC_2025!$A:$A,0)))</f>
        <v>HOSPITAL GENERAL DE CHONE</v>
      </c>
      <c r="E165" s="101" t="str">
        <f>IF($A165="","",INDEX(POA_GC_2025!$C:$C,MATCH($A165,POA_GC_2025!$A:$A,0)))</f>
        <v xml:space="preserve">ADQUISICION DE MEDICAMENTOS </v>
      </c>
      <c r="F165" s="101">
        <f>IF($A165="","",INDEX(POA_GC_2025!$H:$H,MATCH($A165,POA_GC_2025!$A:$A,0)))</f>
        <v>530809</v>
      </c>
      <c r="G165" s="101" t="str">
        <f>IF($A165="","",INDEX(POA_GC_2025!$J:$J,MATCH($A165,POA_GC_2025!$A:$A,0)))</f>
        <v>001</v>
      </c>
      <c r="H165" s="102">
        <f>IF($A165="","",INDEX(POA_GC_2025!$BD:$BD,MATCH($A165,POA_GC_2025!$A:$A,0)))</f>
        <v>16209.010000000002</v>
      </c>
      <c r="I165" s="102">
        <f>IF($A165="","",INDEX(POA_GC_2025!$DF:$DF,MATCH($A165,POA_GC_2025!$A:$A,0)))</f>
        <v>0</v>
      </c>
      <c r="J165" s="102">
        <f t="shared" si="16"/>
        <v>16209.010000000002</v>
      </c>
      <c r="K165" s="135">
        <v>46136</v>
      </c>
      <c r="L165" s="166"/>
      <c r="M165" s="174"/>
      <c r="N165" s="121" t="str">
        <f>IF(A165="","",INDEX(POA_GC_2025!CD:CD,MATCH(A165,POA_GC_2025!A:A,0)))</f>
        <v>SI</v>
      </c>
      <c r="O165" s="129">
        <v>0</v>
      </c>
      <c r="P165" s="129">
        <v>128.69999999999999</v>
      </c>
      <c r="Q165" s="162" t="s">
        <v>25</v>
      </c>
      <c r="R165" s="150"/>
      <c r="S165" s="264"/>
      <c r="T165" s="164">
        <f t="shared" ca="1" si="9"/>
        <v>46174</v>
      </c>
      <c r="U165" s="165">
        <f t="shared" ca="1" si="17"/>
        <v>37</v>
      </c>
      <c r="V165" s="120"/>
      <c r="W165" s="101" t="str">
        <f t="shared" si="18"/>
        <v>90</v>
      </c>
      <c r="X165" s="101" t="str">
        <f>IF($A165="","",INDEX(POA_GC_2025!$G:$G,MATCH($A165,POA_GC_2025!$A:$A,0)))</f>
        <v>001</v>
      </c>
      <c r="Y165" s="102">
        <f t="shared" si="19"/>
        <v>0</v>
      </c>
      <c r="Z165" s="102">
        <f t="shared" si="20"/>
        <v>-128.69999999999999</v>
      </c>
      <c r="AA165" s="170" t="s">
        <v>2560</v>
      </c>
      <c r="AB165" s="125" t="s">
        <v>2566</v>
      </c>
      <c r="AC165" s="666">
        <v>16209.01</v>
      </c>
      <c r="AD165" s="666">
        <v>16209.01</v>
      </c>
      <c r="AE165" s="120" t="s">
        <v>2543</v>
      </c>
      <c r="AF165" s="120" t="s">
        <v>2568</v>
      </c>
      <c r="AG165" s="264">
        <v>45085</v>
      </c>
      <c r="AH165" s="264">
        <v>45090</v>
      </c>
      <c r="AI165" s="264"/>
      <c r="AJ165" s="120">
        <v>30</v>
      </c>
      <c r="AK165" s="264">
        <v>45121</v>
      </c>
      <c r="AL165" s="172"/>
      <c r="AM165" s="120"/>
      <c r="AN165" s="120"/>
      <c r="AO165" s="120"/>
      <c r="AP165" s="120"/>
    </row>
    <row r="166" spans="1:42" ht="22.5" customHeight="1">
      <c r="A166" s="100" t="s">
        <v>2686</v>
      </c>
      <c r="B166" s="101" t="str">
        <f>IF($A166="","",INDEX(POA_GC_2025!$N:$N,MATCH($A166,POA_GC_2025!$A:$A,0)))</f>
        <v>PROVISION Y PRESTACION DE SERVICIOS DE SALUD</v>
      </c>
      <c r="C166" s="101" t="str">
        <f>IF($A166="","",INDEX(POA_GC_2025!$E:$E,MATCH($A166,POA_GC_2025!$A:$A,0)))</f>
        <v>90</v>
      </c>
      <c r="D166" s="101" t="str">
        <f>IF($A166="","",INDEX(POA_GC_2025!$B:$B,MATCH($A166,POA_GC_2025!$A:$A,0)))</f>
        <v>HOSPITAL GENERAL DE CHONE</v>
      </c>
      <c r="E166" s="101" t="str">
        <f>IF($A166="","",INDEX(POA_GC_2025!$C:$C,MATCH($A166,POA_GC_2025!$A:$A,0)))</f>
        <v>PAGO DE DECIMO CUARTO SUELDO</v>
      </c>
      <c r="F166" s="101">
        <f>IF($A166="","",INDEX(POA_GC_2025!$H:$H,MATCH($A166,POA_GC_2025!$A:$A,0)))</f>
        <v>510204</v>
      </c>
      <c r="G166" s="101" t="str">
        <f>IF($A166="","",INDEX(POA_GC_2025!$J:$J,MATCH($A166,POA_GC_2025!$A:$A,0)))</f>
        <v>001</v>
      </c>
      <c r="H166" s="102">
        <f>IF($A166="","",INDEX(POA_GC_2025!$BD:$BD,MATCH($A166,POA_GC_2025!$A:$A,0)))</f>
        <v>268875.67</v>
      </c>
      <c r="I166" s="102">
        <f>IF($A166="","",INDEX(POA_GC_2025!$DF:$DF,MATCH($A166,POA_GC_2025!$A:$A,0)))</f>
        <v>0</v>
      </c>
      <c r="J166" s="102">
        <f t="shared" si="16"/>
        <v>268875.67</v>
      </c>
      <c r="K166" s="135">
        <v>46136</v>
      </c>
      <c r="L166" s="166"/>
      <c r="M166" s="174"/>
      <c r="N166" s="121" t="str">
        <f>IF(A166="","",INDEX(POA_GC_2025!CD:CD,MATCH(A166,POA_GC_2025!A:A,0)))</f>
        <v>SI</v>
      </c>
      <c r="O166" s="129">
        <v>3012.75</v>
      </c>
      <c r="P166" s="129">
        <v>3012.75</v>
      </c>
      <c r="Q166" s="162" t="s">
        <v>25</v>
      </c>
      <c r="R166" s="150"/>
      <c r="S166" s="264"/>
      <c r="T166" s="164">
        <f t="shared" ca="1" si="9"/>
        <v>46174</v>
      </c>
      <c r="U166" s="165">
        <f t="shared" ca="1" si="17"/>
        <v>37</v>
      </c>
      <c r="V166" s="120"/>
      <c r="W166" s="101" t="str">
        <f t="shared" si="18"/>
        <v>90</v>
      </c>
      <c r="X166" s="101" t="str">
        <f>IF($A166="","",INDEX(POA_GC_2025!$G:$G,MATCH($A166,POA_GC_2025!$A:$A,0)))</f>
        <v>004</v>
      </c>
      <c r="Y166" s="102">
        <f t="shared" si="19"/>
        <v>3012.75</v>
      </c>
      <c r="Z166" s="102">
        <f t="shared" si="20"/>
        <v>0</v>
      </c>
      <c r="AA166" s="170"/>
      <c r="AB166" s="125"/>
      <c r="AC166" s="120"/>
      <c r="AD166" s="120"/>
      <c r="AE166" s="120"/>
      <c r="AF166" s="120"/>
      <c r="AG166" s="120"/>
      <c r="AH166" s="120"/>
      <c r="AI166" s="120"/>
      <c r="AJ166" s="120"/>
      <c r="AK166" s="120"/>
      <c r="AL166" s="172"/>
      <c r="AM166" s="120"/>
      <c r="AN166" s="120"/>
      <c r="AO166" s="120"/>
      <c r="AP166" s="120"/>
    </row>
    <row r="167" spans="1:42" ht="22.5" customHeight="1">
      <c r="A167" s="100" t="s">
        <v>2736</v>
      </c>
      <c r="B167" s="101" t="str">
        <f>IF($A167="","",INDEX(POA_GC_2025!$N:$N,MATCH($A167,POA_GC_2025!$A:$A,0)))</f>
        <v>PROVISION Y PRESTACION DE SERVICIOS DE SALUD</v>
      </c>
      <c r="C167" s="101" t="str">
        <f>IF($A167="","",INDEX(POA_GC_2025!$E:$E,MATCH($A167,POA_GC_2025!$A:$A,0)))</f>
        <v>90</v>
      </c>
      <c r="D167" s="101" t="str">
        <f>IF($A167="","",INDEX(POA_GC_2025!$B:$B,MATCH($A167,POA_GC_2025!$A:$A,0)))</f>
        <v>HOSPITAL GENERAL DE CHONE</v>
      </c>
      <c r="E167" s="101" t="str">
        <f>IF($A167="","",INDEX(POA_GC_2025!$C:$C,MATCH($A167,POA_GC_2025!$A:$A,0)))</f>
        <v xml:space="preserve">ADQUISICION DE MEDICAMENTOS </v>
      </c>
      <c r="F167" s="101">
        <f>IF($A167="","",INDEX(POA_GC_2025!$H:$H,MATCH($A167,POA_GC_2025!$A:$A,0)))</f>
        <v>530809</v>
      </c>
      <c r="G167" s="101" t="str">
        <f>IF($A167="","",INDEX(POA_GC_2025!$J:$J,MATCH($A167,POA_GC_2025!$A:$A,0)))</f>
        <v>001</v>
      </c>
      <c r="H167" s="102">
        <f>IF($A167="","",INDEX(POA_GC_2025!$BD:$BD,MATCH($A167,POA_GC_2025!$A:$A,0)))</f>
        <v>10783.63</v>
      </c>
      <c r="I167" s="102">
        <f>IF($A167="","",INDEX(POA_GC_2025!$DF:$DF,MATCH($A167,POA_GC_2025!$A:$A,0)))</f>
        <v>0</v>
      </c>
      <c r="J167" s="102">
        <f t="shared" si="16"/>
        <v>10783.63</v>
      </c>
      <c r="K167" s="135">
        <v>46136</v>
      </c>
      <c r="L167" s="166"/>
      <c r="M167" s="174"/>
      <c r="N167" s="121" t="str">
        <f>IF(A167="","",INDEX(POA_GC_2025!CD:CD,MATCH(A167,POA_GC_2025!A:A,0)))</f>
        <v>SI</v>
      </c>
      <c r="O167" s="129">
        <v>0</v>
      </c>
      <c r="P167" s="129">
        <v>46.44</v>
      </c>
      <c r="Q167" s="162" t="s">
        <v>25</v>
      </c>
      <c r="R167" s="150"/>
      <c r="S167" s="264"/>
      <c r="T167" s="164">
        <f t="shared" ca="1" si="9"/>
        <v>46174</v>
      </c>
      <c r="U167" s="165">
        <f t="shared" ca="1" si="17"/>
        <v>37</v>
      </c>
      <c r="V167" s="120"/>
      <c r="W167" s="101" t="str">
        <f t="shared" si="18"/>
        <v>90</v>
      </c>
      <c r="X167" s="101" t="str">
        <f>IF($A167="","",INDEX(POA_GC_2025!$G:$G,MATCH($A167,POA_GC_2025!$A:$A,0)))</f>
        <v>004</v>
      </c>
      <c r="Y167" s="102">
        <f t="shared" si="19"/>
        <v>0</v>
      </c>
      <c r="Z167" s="102">
        <f t="shared" si="20"/>
        <v>-46.44</v>
      </c>
      <c r="AA167" s="170" t="s">
        <v>2560</v>
      </c>
      <c r="AB167" s="125" t="s">
        <v>2569</v>
      </c>
      <c r="AC167" s="666">
        <v>10783.63</v>
      </c>
      <c r="AD167" s="666">
        <v>10783.63</v>
      </c>
      <c r="AE167" s="120" t="s">
        <v>2543</v>
      </c>
      <c r="AF167" s="120" t="s">
        <v>2570</v>
      </c>
      <c r="AG167" s="264">
        <v>45188</v>
      </c>
      <c r="AH167" s="264">
        <v>45188</v>
      </c>
      <c r="AI167" s="120"/>
      <c r="AJ167" s="120">
        <v>30</v>
      </c>
      <c r="AK167" s="264">
        <v>45217</v>
      </c>
      <c r="AL167" s="172"/>
      <c r="AM167" s="120"/>
      <c r="AN167" s="120"/>
      <c r="AO167" s="120"/>
      <c r="AP167" s="120"/>
    </row>
    <row r="168" spans="1:42" ht="22.5" customHeight="1">
      <c r="A168" s="100" t="s">
        <v>2772</v>
      </c>
      <c r="B168" s="101" t="str">
        <f>IF($A168="","",INDEX(POA_GC_2025!$N:$N,MATCH($A168,POA_GC_2025!$A:$A,0)))</f>
        <v>GARANTIA DE LA CALIDAD DE LOS SERVICIOS DE SALUD</v>
      </c>
      <c r="C168" s="101" t="str">
        <f>IF($A168="","",INDEX(POA_GC_2025!$E:$E,MATCH($A168,POA_GC_2025!$A:$A,0)))</f>
        <v>57</v>
      </c>
      <c r="D168" s="101" t="str">
        <f>IF($A168="","",INDEX(POA_GC_2025!$B:$B,MATCH($A168,POA_GC_2025!$A:$A,0)))</f>
        <v>HOSPITAL GENERAL DE CHONE</v>
      </c>
      <c r="E168" s="101" t="str">
        <f>IF($A168="","",INDEX(POA_GC_2025!$C:$C,MATCH($A168,POA_GC_2025!$A:$A,0)))</f>
        <v>CONTRATACION  DEL SERVICIO MANTENIMIENTO DE INFRAESTRUCTURA</v>
      </c>
      <c r="F168" s="101">
        <f>IF($A168="","",INDEX(POA_GC_2025!$H:$H,MATCH($A168,POA_GC_2025!$A:$A,0)))</f>
        <v>530417</v>
      </c>
      <c r="G168" s="101" t="str">
        <f>IF($A168="","",INDEX(POA_GC_2025!$J:$J,MATCH($A168,POA_GC_2025!$A:$A,0)))</f>
        <v>001</v>
      </c>
      <c r="H168" s="102">
        <f>IF($A168="","",INDEX(POA_GC_2025!$BD:$BD,MATCH($A168,POA_GC_2025!$A:$A,0)))</f>
        <v>0</v>
      </c>
      <c r="I168" s="102">
        <f>IF($A168="","",INDEX(POA_GC_2025!$DF:$DF,MATCH($A168,POA_GC_2025!$A:$A,0)))</f>
        <v>0</v>
      </c>
      <c r="J168" s="102">
        <f t="shared" si="16"/>
        <v>0</v>
      </c>
      <c r="K168" s="135"/>
      <c r="L168" s="166"/>
      <c r="M168" s="174"/>
      <c r="N168" s="121" t="str">
        <f>IF(A168="","",INDEX(POA_GC_2025!CD:CD,MATCH(A168,POA_GC_2025!A:A,0)))</f>
        <v>NO</v>
      </c>
      <c r="O168" s="129">
        <v>0</v>
      </c>
      <c r="P168" s="129">
        <v>0</v>
      </c>
      <c r="Q168" s="162"/>
      <c r="R168" s="150"/>
      <c r="S168" s="264"/>
      <c r="T168" s="164">
        <f t="shared" ca="1" si="9"/>
        <v>46174</v>
      </c>
      <c r="U168" s="165">
        <f t="shared" ca="1" si="17"/>
        <v>45511</v>
      </c>
      <c r="V168" s="120"/>
      <c r="W168" s="101" t="str">
        <f t="shared" si="18"/>
        <v>57</v>
      </c>
      <c r="X168" s="101" t="str">
        <f>IF($A168="","",INDEX(POA_GC_2025!$G:$G,MATCH($A168,POA_GC_2025!$A:$A,0)))</f>
        <v>002</v>
      </c>
      <c r="Y168" s="102">
        <f t="shared" si="19"/>
        <v>0</v>
      </c>
      <c r="Z168" s="102">
        <f t="shared" si="20"/>
        <v>0</v>
      </c>
      <c r="AA168" s="170"/>
      <c r="AB168" s="125"/>
      <c r="AC168" s="120"/>
      <c r="AD168" s="120"/>
      <c r="AE168" s="120"/>
      <c r="AF168" s="120"/>
      <c r="AG168" s="120"/>
      <c r="AH168" s="120"/>
      <c r="AI168" s="120"/>
      <c r="AJ168" s="120"/>
      <c r="AK168" s="120"/>
      <c r="AL168" s="172"/>
      <c r="AM168" s="120"/>
      <c r="AN168" s="120"/>
      <c r="AO168" s="120"/>
      <c r="AP168" s="120"/>
    </row>
    <row r="169" spans="1:42" ht="22.5" customHeight="1">
      <c r="A169" s="100" t="s">
        <v>2773</v>
      </c>
      <c r="B169" s="101" t="str">
        <f>IF($A169="","",INDEX(POA_GC_2025!$N:$N,MATCH($A169,POA_GC_2025!$A:$A,0)))</f>
        <v>PROVISION Y PRESTACION DE SERVICIOS DE SALUD</v>
      </c>
      <c r="C169" s="101" t="str">
        <f>IF($A169="","",INDEX(POA_GC_2025!$E:$E,MATCH($A169,POA_GC_2025!$A:$A,0)))</f>
        <v>90</v>
      </c>
      <c r="D169" s="101" t="str">
        <f>IF($A169="","",INDEX(POA_GC_2025!$B:$B,MATCH($A169,POA_GC_2025!$A:$A,0)))</f>
        <v>HOSPITAL GENERAL DE CHONE</v>
      </c>
      <c r="E169" s="101" t="str">
        <f>IF($A169="","",INDEX(POA_GC_2025!$C:$C,MATCH($A169,POA_GC_2025!$A:$A,0)))</f>
        <v xml:space="preserve">ADQUISICION DE MEDICAMENTOS </v>
      </c>
      <c r="F169" s="101">
        <f>IF($A169="","",INDEX(POA_GC_2025!$H:$H,MATCH($A169,POA_GC_2025!$A:$A,0)))</f>
        <v>530809</v>
      </c>
      <c r="G169" s="101" t="str">
        <f>IF($A169="","",INDEX(POA_GC_2025!$J:$J,MATCH($A169,POA_GC_2025!$A:$A,0)))</f>
        <v>001</v>
      </c>
      <c r="H169" s="102">
        <f>IF($A169="","",INDEX(POA_GC_2025!$BD:$BD,MATCH($A169,POA_GC_2025!$A:$A,0)))</f>
        <v>22284.84</v>
      </c>
      <c r="I169" s="102">
        <f>IF($A169="","",INDEX(POA_GC_2025!$DF:$DF,MATCH($A169,POA_GC_2025!$A:$A,0)))</f>
        <v>22284.84</v>
      </c>
      <c r="J169" s="102">
        <f t="shared" si="16"/>
        <v>0</v>
      </c>
      <c r="K169" s="135">
        <v>46139</v>
      </c>
      <c r="L169" s="166">
        <v>42</v>
      </c>
      <c r="M169" s="174">
        <v>22284.84</v>
      </c>
      <c r="N169" s="121" t="str">
        <f>IF(A169="","",INDEX(POA_GC_2025!CD:CD,MATCH(A169,POA_GC_2025!A:A,0)))</f>
        <v>SI</v>
      </c>
      <c r="O169" s="129">
        <v>0</v>
      </c>
      <c r="P169" s="129">
        <v>0</v>
      </c>
      <c r="Q169" s="162"/>
      <c r="R169" s="150"/>
      <c r="S169" s="264"/>
      <c r="T169" s="164">
        <f t="shared" ca="1" si="9"/>
        <v>46174</v>
      </c>
      <c r="U169" s="165">
        <f t="shared" ca="1" si="17"/>
        <v>34</v>
      </c>
      <c r="V169" s="120"/>
      <c r="W169" s="101" t="str">
        <f t="shared" si="18"/>
        <v>90</v>
      </c>
      <c r="X169" s="101" t="str">
        <f>IF($A169="","",INDEX(POA_GC_2025!$G:$G,MATCH($A169,POA_GC_2025!$A:$A,0)))</f>
        <v>004</v>
      </c>
      <c r="Y169" s="102">
        <f t="shared" si="19"/>
        <v>0</v>
      </c>
      <c r="Z169" s="102">
        <f t="shared" si="20"/>
        <v>0</v>
      </c>
      <c r="AA169" s="170" t="s">
        <v>2610</v>
      </c>
      <c r="AB169" s="125" t="s">
        <v>2796</v>
      </c>
      <c r="AC169" s="666">
        <v>22284.84</v>
      </c>
      <c r="AD169" s="666">
        <v>0</v>
      </c>
      <c r="AE169" s="120" t="s">
        <v>2545</v>
      </c>
      <c r="AF169" s="120" t="s">
        <v>2888</v>
      </c>
      <c r="AG169" s="264">
        <v>46157</v>
      </c>
      <c r="AH169" s="120"/>
      <c r="AI169" s="120"/>
      <c r="AJ169" s="120">
        <v>15</v>
      </c>
      <c r="AK169" s="120"/>
      <c r="AL169" s="172"/>
      <c r="AM169" s="120"/>
      <c r="AN169" s="120"/>
      <c r="AO169" s="120"/>
      <c r="AP169" s="120"/>
    </row>
    <row r="170" spans="1:42" ht="22.5" customHeight="1">
      <c r="A170" s="100" t="s">
        <v>2680</v>
      </c>
      <c r="B170" s="101" t="str">
        <f>IF($A170="","",INDEX(POA_GC_2025!$N:$N,MATCH($A170,POA_GC_2025!$A:$A,0)))</f>
        <v>PROVISION Y PRESTACION DE SERVICIOS DE SALUD</v>
      </c>
      <c r="C170" s="101" t="str">
        <f>IF($A170="","",INDEX(POA_GC_2025!$E:$E,MATCH($A170,POA_GC_2025!$A:$A,0)))</f>
        <v>90</v>
      </c>
      <c r="D170" s="101" t="str">
        <f>IF($A170="","",INDEX(POA_GC_2025!$B:$B,MATCH($A170,POA_GC_2025!$A:$A,0)))</f>
        <v>HOSPITAL GENERAL DE CHONE</v>
      </c>
      <c r="E170" s="101" t="str">
        <f>IF($A170="","",INDEX(POA_GC_2025!$C:$C,MATCH($A170,POA_GC_2025!$A:$A,0)))</f>
        <v xml:space="preserve">ADQUISICION DE MEDICAMENTOS </v>
      </c>
      <c r="F170" s="101">
        <f>IF($A170="","",INDEX(POA_GC_2025!$H:$H,MATCH($A170,POA_GC_2025!$A:$A,0)))</f>
        <v>530809</v>
      </c>
      <c r="G170" s="101" t="str">
        <f>IF($A170="","",INDEX(POA_GC_2025!$J:$J,MATCH($A170,POA_GC_2025!$A:$A,0)))</f>
        <v>001</v>
      </c>
      <c r="H170" s="102">
        <f>IF($A170="","",INDEX(POA_GC_2025!$BD:$BD,MATCH($A170,POA_GC_2025!$A:$A,0)))</f>
        <v>16209.010000000002</v>
      </c>
      <c r="I170" s="102">
        <f>IF($A170="","",INDEX(POA_GC_2025!$DF:$DF,MATCH($A170,POA_GC_2025!$A:$A,0)))</f>
        <v>0</v>
      </c>
      <c r="J170" s="102">
        <f t="shared" si="16"/>
        <v>16209.010000000002</v>
      </c>
      <c r="K170" s="135"/>
      <c r="L170" s="166"/>
      <c r="M170" s="174">
        <v>0</v>
      </c>
      <c r="N170" s="121" t="str">
        <f>IF(A170="","",INDEX(POA_GC_2025!CD:CD,MATCH(A170,POA_GC_2025!A:A,0)))</f>
        <v>SI</v>
      </c>
      <c r="O170" s="129">
        <v>0</v>
      </c>
      <c r="P170" s="129">
        <v>5831.84</v>
      </c>
      <c r="Q170" s="162" t="s">
        <v>26</v>
      </c>
      <c r="R170" s="150"/>
      <c r="S170" s="264"/>
      <c r="T170" s="164">
        <f t="shared" ca="1" si="9"/>
        <v>46174</v>
      </c>
      <c r="U170" s="165">
        <f t="shared" ca="1" si="17"/>
        <v>45511</v>
      </c>
      <c r="V170" s="120"/>
      <c r="W170" s="101" t="str">
        <f t="shared" si="18"/>
        <v>90</v>
      </c>
      <c r="X170" s="101" t="str">
        <f>IF($A170="","",INDEX(POA_GC_2025!$G:$G,MATCH($A170,POA_GC_2025!$A:$A,0)))</f>
        <v>001</v>
      </c>
      <c r="Y170" s="102">
        <f t="shared" si="19"/>
        <v>0</v>
      </c>
      <c r="Z170" s="102">
        <f t="shared" si="20"/>
        <v>-5831.84</v>
      </c>
      <c r="AA170" s="170" t="s">
        <v>2560</v>
      </c>
      <c r="AB170" s="125" t="s">
        <v>2566</v>
      </c>
      <c r="AC170" s="666">
        <v>16209.01</v>
      </c>
      <c r="AD170" s="666">
        <v>16209.01</v>
      </c>
      <c r="AE170" s="120" t="s">
        <v>2543</v>
      </c>
      <c r="AF170" s="120" t="s">
        <v>2568</v>
      </c>
      <c r="AG170" s="264">
        <v>45085</v>
      </c>
      <c r="AH170" s="264">
        <v>45090</v>
      </c>
      <c r="AI170" s="264"/>
      <c r="AJ170" s="120">
        <v>30</v>
      </c>
      <c r="AK170" s="264">
        <v>45121</v>
      </c>
      <c r="AL170" s="172"/>
      <c r="AM170" s="120"/>
      <c r="AN170" s="120"/>
      <c r="AO170" s="120"/>
      <c r="AP170" s="120"/>
    </row>
    <row r="171" spans="1:42" ht="22.5" customHeight="1">
      <c r="A171" s="100" t="s">
        <v>2692</v>
      </c>
      <c r="B171" s="101" t="str">
        <f>IF($A171="","",INDEX(POA_GC_2025!$N:$N,MATCH($A171,POA_GC_2025!$A:$A,0)))</f>
        <v>PROVISION Y PRESTACION DE SERVICIOS DE SALUD</v>
      </c>
      <c r="C171" s="101" t="str">
        <f>IF($A171="","",INDEX(POA_GC_2025!$E:$E,MATCH($A171,POA_GC_2025!$A:$A,0)))</f>
        <v>90</v>
      </c>
      <c r="D171" s="101" t="str">
        <f>IF($A171="","",INDEX(POA_GC_2025!$B:$B,MATCH($A171,POA_GC_2025!$A:$A,0)))</f>
        <v>HOSPITAL GENERAL DE CHONE</v>
      </c>
      <c r="E171" s="101" t="str">
        <f>IF($A171="","",INDEX(POA_GC_2025!$C:$C,MATCH($A171,POA_GC_2025!$A:$A,0)))</f>
        <v>PAGO DE HORAS EXTRAORDINARIAS Y SUPLEMENTARIAS</v>
      </c>
      <c r="F171" s="101">
        <f>IF($A171="","",INDEX(POA_GC_2025!$H:$H,MATCH($A171,POA_GC_2025!$A:$A,0)))</f>
        <v>510509</v>
      </c>
      <c r="G171" s="101" t="str">
        <f>IF($A171="","",INDEX(POA_GC_2025!$J:$J,MATCH($A171,POA_GC_2025!$A:$A,0)))</f>
        <v>001</v>
      </c>
      <c r="H171" s="102">
        <f>IF($A171="","",INDEX(POA_GC_2025!$BD:$BD,MATCH($A171,POA_GC_2025!$A:$A,0)))</f>
        <v>175213.44</v>
      </c>
      <c r="I171" s="102">
        <f>IF($A171="","",INDEX(POA_GC_2025!$DF:$DF,MATCH($A171,POA_GC_2025!$A:$A,0)))</f>
        <v>0</v>
      </c>
      <c r="J171" s="102">
        <f t="shared" si="16"/>
        <v>175213.44</v>
      </c>
      <c r="K171" s="135"/>
      <c r="L171" s="166"/>
      <c r="M171" s="174"/>
      <c r="N171" s="121" t="str">
        <f>IF(A171="","",INDEX(POA_GC_2025!CD:CD,MATCH(A171,POA_GC_2025!A:A,0)))</f>
        <v>SI</v>
      </c>
      <c r="O171" s="129">
        <v>15903.51</v>
      </c>
      <c r="P171" s="129">
        <v>15903.51</v>
      </c>
      <c r="Q171" s="162" t="s">
        <v>26</v>
      </c>
      <c r="R171" s="150"/>
      <c r="S171" s="264"/>
      <c r="T171" s="164">
        <f t="shared" ca="1" si="9"/>
        <v>46174</v>
      </c>
      <c r="U171" s="165">
        <f t="shared" ca="1" si="17"/>
        <v>45511</v>
      </c>
      <c r="V171" s="120"/>
      <c r="W171" s="101" t="str">
        <f t="shared" si="18"/>
        <v>90</v>
      </c>
      <c r="X171" s="101" t="str">
        <f>IF($A171="","",INDEX(POA_GC_2025!$G:$G,MATCH($A171,POA_GC_2025!$A:$A,0)))</f>
        <v>004</v>
      </c>
      <c r="Y171" s="102">
        <f t="shared" si="19"/>
        <v>15903.51</v>
      </c>
      <c r="Z171" s="102">
        <f t="shared" si="20"/>
        <v>0</v>
      </c>
      <c r="AA171" s="170"/>
      <c r="AB171" s="125"/>
      <c r="AC171" s="120"/>
      <c r="AD171" s="120"/>
      <c r="AE171" s="120"/>
      <c r="AF171" s="120"/>
      <c r="AG171" s="120"/>
      <c r="AH171" s="120"/>
      <c r="AI171" s="120"/>
      <c r="AJ171" s="120"/>
      <c r="AK171" s="120"/>
      <c r="AL171" s="172"/>
      <c r="AM171" s="120"/>
      <c r="AN171" s="120"/>
      <c r="AO171" s="120"/>
      <c r="AP171" s="120"/>
    </row>
    <row r="172" spans="1:42" ht="22.5" customHeight="1">
      <c r="A172" s="100" t="s">
        <v>2697</v>
      </c>
      <c r="B172" s="101" t="str">
        <f>IF($A172="","",INDEX(POA_GC_2025!$N:$N,MATCH($A172,POA_GC_2025!$A:$A,0)))</f>
        <v>PROVISION Y PRESTACION DE SERVICIOS DE SALUD</v>
      </c>
      <c r="C172" s="101" t="str">
        <f>IF($A172="","",INDEX(POA_GC_2025!$E:$E,MATCH($A172,POA_GC_2025!$A:$A,0)))</f>
        <v>90</v>
      </c>
      <c r="D172" s="101" t="str">
        <f>IF($A172="","",INDEX(POA_GC_2025!$B:$B,MATCH($A172,POA_GC_2025!$A:$A,0)))</f>
        <v>HOSPITAL GENERAL DE CHONE</v>
      </c>
      <c r="E172" s="101" t="str">
        <f>IF($A172="","",INDEX(POA_GC_2025!$C:$C,MATCH($A172,POA_GC_2025!$A:$A,0)))</f>
        <v>PAGO DE FONDOS DE RESERVA</v>
      </c>
      <c r="F172" s="101">
        <f>IF($A172="","",INDEX(POA_GC_2025!$H:$H,MATCH($A172,POA_GC_2025!$A:$A,0)))</f>
        <v>510602</v>
      </c>
      <c r="G172" s="101" t="str">
        <f>IF($A172="","",INDEX(POA_GC_2025!$J:$J,MATCH($A172,POA_GC_2025!$A:$A,0)))</f>
        <v>001</v>
      </c>
      <c r="H172" s="102">
        <f>IF($A172="","",INDEX(POA_GC_2025!$BD:$BD,MATCH($A172,POA_GC_2025!$A:$A,0)))</f>
        <v>724802.85999999987</v>
      </c>
      <c r="I172" s="102">
        <f>IF($A172="","",INDEX(POA_GC_2025!$DF:$DF,MATCH($A172,POA_GC_2025!$A:$A,0)))</f>
        <v>0</v>
      </c>
      <c r="J172" s="102">
        <f t="shared" si="16"/>
        <v>724802.85999999987</v>
      </c>
      <c r="K172" s="135"/>
      <c r="L172" s="166"/>
      <c r="M172" s="174"/>
      <c r="N172" s="121" t="str">
        <f>IF(A172="","",INDEX(POA_GC_2025!CD:CD,MATCH(A172,POA_GC_2025!A:A,0)))</f>
        <v>SI</v>
      </c>
      <c r="O172" s="129">
        <v>60521.29</v>
      </c>
      <c r="P172" s="129">
        <v>60521.29</v>
      </c>
      <c r="Q172" s="162" t="s">
        <v>26</v>
      </c>
      <c r="R172" s="150"/>
      <c r="S172" s="264"/>
      <c r="T172" s="164">
        <f t="shared" ca="1" si="9"/>
        <v>46174</v>
      </c>
      <c r="U172" s="165">
        <f t="shared" ca="1" si="17"/>
        <v>45511</v>
      </c>
      <c r="V172" s="120"/>
      <c r="W172" s="101" t="str">
        <f t="shared" si="18"/>
        <v>90</v>
      </c>
      <c r="X172" s="101" t="str">
        <f>IF($A172="","",INDEX(POA_GC_2025!$G:$G,MATCH($A172,POA_GC_2025!$A:$A,0)))</f>
        <v>004</v>
      </c>
      <c r="Y172" s="102">
        <f t="shared" si="19"/>
        <v>60521.29</v>
      </c>
      <c r="Z172" s="102">
        <f t="shared" si="20"/>
        <v>0</v>
      </c>
      <c r="AA172" s="170"/>
      <c r="AB172" s="125"/>
      <c r="AC172" s="120"/>
      <c r="AD172" s="120"/>
      <c r="AE172" s="120"/>
      <c r="AF172" s="120"/>
      <c r="AG172" s="120"/>
      <c r="AH172" s="120"/>
      <c r="AI172" s="120"/>
      <c r="AJ172" s="120"/>
      <c r="AK172" s="120"/>
      <c r="AL172" s="172"/>
      <c r="AM172" s="120"/>
      <c r="AN172" s="120"/>
      <c r="AO172" s="120"/>
      <c r="AP172" s="120"/>
    </row>
    <row r="173" spans="1:42" ht="22.5" customHeight="1">
      <c r="A173" s="100" t="s">
        <v>2714</v>
      </c>
      <c r="B173" s="101" t="str">
        <f>IF($A173="","",INDEX(POA_GC_2025!$N:$N,MATCH($A173,POA_GC_2025!$A:$A,0)))</f>
        <v>PROVISION Y PRESTACION DE SERVICIOS DE SALUD</v>
      </c>
      <c r="C173" s="101" t="str">
        <f>IF($A173="","",INDEX(POA_GC_2025!$E:$E,MATCH($A173,POA_GC_2025!$A:$A,0)))</f>
        <v>90</v>
      </c>
      <c r="D173" s="101" t="str">
        <f>IF($A173="","",INDEX(POA_GC_2025!$B:$B,MATCH($A173,POA_GC_2025!$A:$A,0)))</f>
        <v>HOSPITAL GENERAL DE CHONE</v>
      </c>
      <c r="E173" s="101" t="str">
        <f>IF($A173="","",INDEX(POA_GC_2025!$C:$C,MATCH($A173,POA_GC_2025!$A:$A,0)))</f>
        <v>ADQUISICIÓN DEL SERVICIO DE LAVADO DE LENCERIA Y VESTIMENTA DE TRABAJO</v>
      </c>
      <c r="F173" s="101">
        <f>IF($A173="","",INDEX(POA_GC_2025!$H:$H,MATCH($A173,POA_GC_2025!$A:$A,0)))</f>
        <v>530209</v>
      </c>
      <c r="G173" s="101" t="str">
        <f>IF($A173="","",INDEX(POA_GC_2025!$J:$J,MATCH($A173,POA_GC_2025!$A:$A,0)))</f>
        <v>001</v>
      </c>
      <c r="H173" s="102">
        <f>IF($A173="","",INDEX(POA_GC_2025!$BD:$BD,MATCH($A173,POA_GC_2025!$A:$A,0)))</f>
        <v>125500</v>
      </c>
      <c r="I173" s="102">
        <f>IF($A173="","",INDEX(POA_GC_2025!$DF:$DF,MATCH($A173,POA_GC_2025!$A:$A,0)))</f>
        <v>0</v>
      </c>
      <c r="J173" s="102">
        <f t="shared" si="16"/>
        <v>125500</v>
      </c>
      <c r="K173" s="135"/>
      <c r="L173" s="166"/>
      <c r="M173" s="174"/>
      <c r="N173" s="121" t="str">
        <f>IF(A173="","",INDEX(POA_GC_2025!CD:CD,MATCH(A173,POA_GC_2025!A:A,0)))</f>
        <v>SI</v>
      </c>
      <c r="O173" s="129">
        <v>0</v>
      </c>
      <c r="P173" s="129">
        <v>33496.629999999997</v>
      </c>
      <c r="Q173" s="162" t="s">
        <v>26</v>
      </c>
      <c r="R173" s="150"/>
      <c r="S173" s="264"/>
      <c r="T173" s="164">
        <f t="shared" ca="1" si="9"/>
        <v>46174</v>
      </c>
      <c r="U173" s="165">
        <f t="shared" ca="1" si="17"/>
        <v>45511</v>
      </c>
      <c r="V173" s="120"/>
      <c r="W173" s="101" t="str">
        <f t="shared" si="18"/>
        <v>90</v>
      </c>
      <c r="X173" s="101" t="str">
        <f>IF($A173="","",INDEX(POA_GC_2025!$G:$G,MATCH($A173,POA_GC_2025!$A:$A,0)))</f>
        <v>004</v>
      </c>
      <c r="Y173" s="102">
        <f t="shared" si="19"/>
        <v>0</v>
      </c>
      <c r="Z173" s="102">
        <f t="shared" si="20"/>
        <v>-33496.629999999997</v>
      </c>
      <c r="AA173" s="170" t="s">
        <v>2561</v>
      </c>
      <c r="AB173" s="125" t="s">
        <v>2544</v>
      </c>
      <c r="AC173" s="666">
        <v>132525</v>
      </c>
      <c r="AD173" s="666">
        <v>125500</v>
      </c>
      <c r="AE173" s="120" t="s">
        <v>2545</v>
      </c>
      <c r="AF173" s="120" t="s">
        <v>2513</v>
      </c>
      <c r="AG173" s="264">
        <v>45980</v>
      </c>
      <c r="AH173" s="264">
        <v>46029</v>
      </c>
      <c r="AI173" s="264">
        <v>46036</v>
      </c>
      <c r="AJ173" s="120">
        <v>225</v>
      </c>
      <c r="AK173" s="264">
        <v>46249</v>
      </c>
      <c r="AL173" s="667">
        <v>46068</v>
      </c>
      <c r="AM173" s="264">
        <v>46249</v>
      </c>
      <c r="AN173" s="120"/>
      <c r="AO173" s="120"/>
      <c r="AP173" s="120"/>
    </row>
    <row r="174" spans="1:42" ht="22.5" customHeight="1">
      <c r="A174" s="100" t="s">
        <v>2685</v>
      </c>
      <c r="B174" s="101" t="str">
        <f>IF($A174="","",INDEX(POA_GC_2025!$N:$N,MATCH($A174,POA_GC_2025!$A:$A,0)))</f>
        <v>PROVISION Y PRESTACION DE SERVICIOS DE SALUD</v>
      </c>
      <c r="C174" s="101" t="str">
        <f>IF($A174="","",INDEX(POA_GC_2025!$E:$E,MATCH($A174,POA_GC_2025!$A:$A,0)))</f>
        <v>90</v>
      </c>
      <c r="D174" s="101" t="str">
        <f>IF($A174="","",INDEX(POA_GC_2025!$B:$B,MATCH($A174,POA_GC_2025!$A:$A,0)))</f>
        <v>HOSPITAL GENERAL DE CHONE</v>
      </c>
      <c r="E174" s="101" t="str">
        <f>IF($A174="","",INDEX(POA_GC_2025!$C:$C,MATCH($A174,POA_GC_2025!$A:$A,0)))</f>
        <v>PAGO DE DECIMO TERCER SUELDO</v>
      </c>
      <c r="F174" s="101">
        <f>IF($A174="","",INDEX(POA_GC_2025!$H:$H,MATCH($A174,POA_GC_2025!$A:$A,0)))</f>
        <v>510203</v>
      </c>
      <c r="G174" s="101" t="str">
        <f>IF($A174="","",INDEX(POA_GC_2025!$J:$J,MATCH($A174,POA_GC_2025!$A:$A,0)))</f>
        <v>001</v>
      </c>
      <c r="H174" s="102">
        <f>IF($A174="","",INDEX(POA_GC_2025!$BD:$BD,MATCH($A174,POA_GC_2025!$A:$A,0)))</f>
        <v>722317.71000000008</v>
      </c>
      <c r="I174" s="102">
        <f>IF($A174="","",INDEX(POA_GC_2025!$DF:$DF,MATCH($A174,POA_GC_2025!$A:$A,0)))</f>
        <v>0</v>
      </c>
      <c r="J174" s="102">
        <f t="shared" si="16"/>
        <v>722317.71000000008</v>
      </c>
      <c r="K174" s="124"/>
      <c r="L174" s="166"/>
      <c r="M174" s="174"/>
      <c r="N174" s="121" t="str">
        <f>IF(A174="","",INDEX(POA_GC_2025!CD:CD,MATCH(A174,POA_GC_2025!A:A,0)))</f>
        <v>SI</v>
      </c>
      <c r="O174" s="129">
        <v>10501.76</v>
      </c>
      <c r="P174" s="129">
        <v>10501.76</v>
      </c>
      <c r="Q174" s="162" t="s">
        <v>26</v>
      </c>
      <c r="R174" s="150"/>
      <c r="S174" s="264"/>
      <c r="T174" s="164">
        <f t="shared" ca="1" si="9"/>
        <v>46174</v>
      </c>
      <c r="U174" s="165">
        <f t="shared" ca="1" si="17"/>
        <v>45511</v>
      </c>
      <c r="V174" s="120"/>
      <c r="W174" s="101" t="str">
        <f t="shared" si="18"/>
        <v>90</v>
      </c>
      <c r="X174" s="101" t="str">
        <f>IF($A174="","",INDEX(POA_GC_2025!$G:$G,MATCH($A174,POA_GC_2025!$A:$A,0)))</f>
        <v>004</v>
      </c>
      <c r="Y174" s="102">
        <f t="shared" si="19"/>
        <v>10501.76</v>
      </c>
      <c r="Z174" s="102">
        <f t="shared" si="20"/>
        <v>0</v>
      </c>
      <c r="AA174" s="170"/>
      <c r="AB174" s="125"/>
      <c r="AC174" s="120"/>
      <c r="AD174" s="120"/>
      <c r="AE174" s="120"/>
      <c r="AF174" s="120"/>
      <c r="AG174" s="120"/>
      <c r="AH174" s="120"/>
      <c r="AI174" s="120"/>
      <c r="AJ174" s="120"/>
      <c r="AK174" s="120"/>
      <c r="AL174" s="172"/>
      <c r="AM174" s="120"/>
      <c r="AN174" s="120"/>
      <c r="AO174" s="120"/>
      <c r="AP174" s="120"/>
    </row>
    <row r="175" spans="1:42" ht="22.5" customHeight="1">
      <c r="A175" s="100" t="s">
        <v>2686</v>
      </c>
      <c r="B175" s="101" t="str">
        <f>IF($A175="","",INDEX(POA_GC_2025!$N:$N,MATCH($A175,POA_GC_2025!$A:$A,0)))</f>
        <v>PROVISION Y PRESTACION DE SERVICIOS DE SALUD</v>
      </c>
      <c r="C175" s="101" t="str">
        <f>IF($A175="","",INDEX(POA_GC_2025!$E:$E,MATCH($A175,POA_GC_2025!$A:$A,0)))</f>
        <v>90</v>
      </c>
      <c r="D175" s="101" t="str">
        <f>IF($A175="","",INDEX(POA_GC_2025!$B:$B,MATCH($A175,POA_GC_2025!$A:$A,0)))</f>
        <v>HOSPITAL GENERAL DE CHONE</v>
      </c>
      <c r="E175" s="101" t="str">
        <f>IF($A175="","",INDEX(POA_GC_2025!$C:$C,MATCH($A175,POA_GC_2025!$A:$A,0)))</f>
        <v>PAGO DE DECIMO CUARTO SUELDO</v>
      </c>
      <c r="F175" s="101">
        <f>IF($A175="","",INDEX(POA_GC_2025!$H:$H,MATCH($A175,POA_GC_2025!$A:$A,0)))</f>
        <v>510204</v>
      </c>
      <c r="G175" s="101" t="str">
        <f>IF($A175="","",INDEX(POA_GC_2025!$J:$J,MATCH($A175,POA_GC_2025!$A:$A,0)))</f>
        <v>001</v>
      </c>
      <c r="H175" s="102">
        <f>IF($A175="","",INDEX(POA_GC_2025!$BD:$BD,MATCH($A175,POA_GC_2025!$A:$A,0)))</f>
        <v>268875.67</v>
      </c>
      <c r="I175" s="102">
        <f>IF($A175="","",INDEX(POA_GC_2025!$DF:$DF,MATCH($A175,POA_GC_2025!$A:$A,0)))</f>
        <v>0</v>
      </c>
      <c r="J175" s="102">
        <f t="shared" si="16"/>
        <v>268875.67</v>
      </c>
      <c r="K175" s="124"/>
      <c r="L175" s="166"/>
      <c r="M175" s="174"/>
      <c r="N175" s="121" t="str">
        <f>IF(A175="","",INDEX(POA_GC_2025!CD:CD,MATCH(A175,POA_GC_2025!A:A,0)))</f>
        <v>SI</v>
      </c>
      <c r="O175" s="129">
        <v>3052.92</v>
      </c>
      <c r="P175" s="129">
        <v>3052.92</v>
      </c>
      <c r="Q175" s="162" t="s">
        <v>26</v>
      </c>
      <c r="R175" s="150"/>
      <c r="S175" s="264"/>
      <c r="T175" s="164">
        <f t="shared" ca="1" si="9"/>
        <v>46174</v>
      </c>
      <c r="U175" s="165">
        <f t="shared" ca="1" si="17"/>
        <v>45511</v>
      </c>
      <c r="V175" s="120"/>
      <c r="W175" s="101" t="str">
        <f t="shared" si="18"/>
        <v>90</v>
      </c>
      <c r="X175" s="101" t="str">
        <f>IF($A175="","",INDEX(POA_GC_2025!$G:$G,MATCH($A175,POA_GC_2025!$A:$A,0)))</f>
        <v>004</v>
      </c>
      <c r="Y175" s="102">
        <f t="shared" si="19"/>
        <v>3052.92</v>
      </c>
      <c r="Z175" s="102">
        <f t="shared" si="20"/>
        <v>0</v>
      </c>
      <c r="AA175" s="170"/>
      <c r="AB175" s="125"/>
      <c r="AC175" s="120"/>
      <c r="AD175" s="120"/>
      <c r="AE175" s="120"/>
      <c r="AF175" s="120"/>
      <c r="AG175" s="120"/>
      <c r="AH175" s="120"/>
      <c r="AI175" s="120"/>
      <c r="AJ175" s="120"/>
      <c r="AK175" s="120"/>
      <c r="AL175" s="172"/>
      <c r="AM175" s="120"/>
      <c r="AN175" s="120"/>
      <c r="AO175" s="120"/>
      <c r="AP175" s="120"/>
    </row>
    <row r="176" spans="1:42" ht="22.5" customHeight="1">
      <c r="A176" s="100" t="s">
        <v>2687</v>
      </c>
      <c r="B176" s="101" t="str">
        <f>IF($A176="","",INDEX(POA_GC_2025!$N:$N,MATCH($A176,POA_GC_2025!$A:$A,0)))</f>
        <v>PROVISION Y PRESTACION DE SERVICIOS DE SALUD</v>
      </c>
      <c r="C176" s="101" t="str">
        <f>IF($A176="","",INDEX(POA_GC_2025!$E:$E,MATCH($A176,POA_GC_2025!$A:$A,0)))</f>
        <v>90</v>
      </c>
      <c r="D176" s="101" t="str">
        <f>IF($A176="","",INDEX(POA_GC_2025!$B:$B,MATCH($A176,POA_GC_2025!$A:$A,0)))</f>
        <v>HOSPITAL GENERAL DE CHONE</v>
      </c>
      <c r="E176" s="101" t="str">
        <f>IF($A176="","",INDEX(POA_GC_2025!$C:$C,MATCH($A176,POA_GC_2025!$A:$A,0)))</f>
        <v>PAGO DE COMPENSACION POR TRANSPORTE</v>
      </c>
      <c r="F176" s="101">
        <f>IF($A176="","",INDEX(POA_GC_2025!$H:$H,MATCH($A176,POA_GC_2025!$A:$A,0)))</f>
        <v>510304</v>
      </c>
      <c r="G176" s="101" t="str">
        <f>IF($A176="","",INDEX(POA_GC_2025!$J:$J,MATCH($A176,POA_GC_2025!$A:$A,0)))</f>
        <v>001</v>
      </c>
      <c r="H176" s="102">
        <f>IF($A176="","",INDEX(POA_GC_2025!$BD:$BD,MATCH($A176,POA_GC_2025!$A:$A,0)))</f>
        <v>11365.33</v>
      </c>
      <c r="I176" s="102">
        <f>IF($A176="","",INDEX(POA_GC_2025!$DF:$DF,MATCH($A176,POA_GC_2025!$A:$A,0)))</f>
        <v>0</v>
      </c>
      <c r="J176" s="102">
        <f t="shared" si="16"/>
        <v>11365.33</v>
      </c>
      <c r="K176" s="124"/>
      <c r="L176" s="166"/>
      <c r="M176" s="174"/>
      <c r="N176" s="121" t="str">
        <f>IF(A176="","",INDEX(POA_GC_2025!CD:CD,MATCH(A176,POA_GC_2025!A:A,0)))</f>
        <v>SI</v>
      </c>
      <c r="O176" s="129">
        <v>852.5</v>
      </c>
      <c r="P176" s="129">
        <v>852.5</v>
      </c>
      <c r="Q176" s="162" t="s">
        <v>26</v>
      </c>
      <c r="R176" s="150"/>
      <c r="S176" s="264"/>
      <c r="T176" s="164">
        <f t="shared" ca="1" si="9"/>
        <v>46174</v>
      </c>
      <c r="U176" s="165">
        <f t="shared" ca="1" si="17"/>
        <v>45511</v>
      </c>
      <c r="V176" s="120"/>
      <c r="W176" s="101" t="str">
        <f t="shared" si="18"/>
        <v>90</v>
      </c>
      <c r="X176" s="101" t="str">
        <f>IF($A176="","",INDEX(POA_GC_2025!$G:$G,MATCH($A176,POA_GC_2025!$A:$A,0)))</f>
        <v>004</v>
      </c>
      <c r="Y176" s="102">
        <f t="shared" si="19"/>
        <v>852.5</v>
      </c>
      <c r="Z176" s="102">
        <f t="shared" si="20"/>
        <v>0</v>
      </c>
      <c r="AA176" s="170"/>
      <c r="AB176" s="125"/>
      <c r="AC176" s="120"/>
      <c r="AD176" s="120"/>
      <c r="AE176" s="120"/>
      <c r="AF176" s="120"/>
      <c r="AG176" s="120"/>
      <c r="AH176" s="120"/>
      <c r="AI176" s="120"/>
      <c r="AJ176" s="120"/>
      <c r="AK176" s="120"/>
      <c r="AL176" s="172"/>
      <c r="AM176" s="120"/>
      <c r="AN176" s="120"/>
      <c r="AO176" s="120"/>
      <c r="AP176" s="120"/>
    </row>
    <row r="177" spans="1:42" ht="22.5" customHeight="1">
      <c r="A177" s="100" t="s">
        <v>2688</v>
      </c>
      <c r="B177" s="101" t="str">
        <f>IF($A177="","",INDEX(POA_GC_2025!$N:$N,MATCH($A177,POA_GC_2025!$A:$A,0)))</f>
        <v>PROVISION Y PRESTACION DE SERVICIOS DE SALUD</v>
      </c>
      <c r="C177" s="101" t="str">
        <f>IF($A177="","",INDEX(POA_GC_2025!$E:$E,MATCH($A177,POA_GC_2025!$A:$A,0)))</f>
        <v>90</v>
      </c>
      <c r="D177" s="101" t="str">
        <f>IF($A177="","",INDEX(POA_GC_2025!$B:$B,MATCH($A177,POA_GC_2025!$A:$A,0)))</f>
        <v>HOSPITAL GENERAL DE CHONE</v>
      </c>
      <c r="E177" s="101" t="str">
        <f>IF($A177="","",INDEX(POA_GC_2025!$C:$C,MATCH($A177,POA_GC_2025!$A:$A,0)))</f>
        <v>PAGO DE ALIMENTACION A LOS TRABAJADORES AMPARADOS EN EL CODIGO DE TRABAJO</v>
      </c>
      <c r="F177" s="101">
        <f>IF($A177="","",INDEX(POA_GC_2025!$H:$H,MATCH($A177,POA_GC_2025!$A:$A,0)))</f>
        <v>510306</v>
      </c>
      <c r="G177" s="101" t="str">
        <f>IF($A177="","",INDEX(POA_GC_2025!$J:$J,MATCH($A177,POA_GC_2025!$A:$A,0)))</f>
        <v>001</v>
      </c>
      <c r="H177" s="102">
        <f>IF($A177="","",INDEX(POA_GC_2025!$BD:$BD,MATCH($A177,POA_GC_2025!$A:$A,0)))</f>
        <v>90848</v>
      </c>
      <c r="I177" s="102">
        <f>IF($A177="","",INDEX(POA_GC_2025!$DF:$DF,MATCH($A177,POA_GC_2025!$A:$A,0)))</f>
        <v>0</v>
      </c>
      <c r="J177" s="102">
        <f t="shared" si="16"/>
        <v>90848</v>
      </c>
      <c r="K177" s="124"/>
      <c r="L177" s="166"/>
      <c r="M177" s="174"/>
      <c r="N177" s="121" t="str">
        <f>IF(A177="","",INDEX(POA_GC_2025!CD:CD,MATCH(A177,POA_GC_2025!A:A,0)))</f>
        <v>SI</v>
      </c>
      <c r="O177" s="129">
        <v>6820</v>
      </c>
      <c r="P177" s="129">
        <v>6820</v>
      </c>
      <c r="Q177" s="162" t="s">
        <v>26</v>
      </c>
      <c r="R177" s="150"/>
      <c r="S177" s="264"/>
      <c r="T177" s="164">
        <f t="shared" ca="1" si="9"/>
        <v>46174</v>
      </c>
      <c r="U177" s="165">
        <f t="shared" ca="1" si="17"/>
        <v>45511</v>
      </c>
      <c r="V177" s="120"/>
      <c r="W177" s="101" t="str">
        <f t="shared" si="18"/>
        <v>90</v>
      </c>
      <c r="X177" s="101" t="str">
        <f>IF($A177="","",INDEX(POA_GC_2025!$G:$G,MATCH($A177,POA_GC_2025!$A:$A,0)))</f>
        <v>004</v>
      </c>
      <c r="Y177" s="102">
        <f t="shared" si="19"/>
        <v>6820</v>
      </c>
      <c r="Z177" s="102">
        <f t="shared" si="20"/>
        <v>0</v>
      </c>
      <c r="AA177" s="170"/>
      <c r="AB177" s="125"/>
      <c r="AC177" s="120"/>
      <c r="AD177" s="120"/>
      <c r="AE177" s="120"/>
      <c r="AF177" s="120"/>
      <c r="AG177" s="120"/>
      <c r="AH177" s="120"/>
      <c r="AI177" s="120"/>
      <c r="AJ177" s="120"/>
      <c r="AK177" s="120"/>
      <c r="AL177" s="172"/>
      <c r="AM177" s="120"/>
      <c r="AN177" s="120"/>
      <c r="AO177" s="120"/>
      <c r="AP177" s="120"/>
    </row>
    <row r="178" spans="1:42" ht="22.5" customHeight="1">
      <c r="A178" s="100" t="s">
        <v>2689</v>
      </c>
      <c r="B178" s="101" t="str">
        <f>IF($A178="","",INDEX(POA_GC_2025!$N:$N,MATCH($A178,POA_GC_2025!$A:$A,0)))</f>
        <v>PROVISION Y PRESTACION DE SERVICIOS DE SALUD</v>
      </c>
      <c r="C178" s="101" t="str">
        <f>IF($A178="","",INDEX(POA_GC_2025!$E:$E,MATCH($A178,POA_GC_2025!$A:$A,0)))</f>
        <v>90</v>
      </c>
      <c r="D178" s="101" t="str">
        <f>IF($A178="","",INDEX(POA_GC_2025!$B:$B,MATCH($A178,POA_GC_2025!$A:$A,0)))</f>
        <v>HOSPITAL GENERAL DE CHONE</v>
      </c>
      <c r="E178" s="101" t="str">
        <f>IF($A178="","",INDEX(POA_GC_2025!$C:$C,MATCH($A178,POA_GC_2025!$A:$A,0)))</f>
        <v>PAGO DE POR CARGAS FAMILIARES A LOS TRABAJADORES AMPARADOS EN EL CODIGO DE TRABAJO</v>
      </c>
      <c r="F178" s="101">
        <f>IF($A178="","",INDEX(POA_GC_2025!$H:$H,MATCH($A178,POA_GC_2025!$A:$A,0)))</f>
        <v>510401</v>
      </c>
      <c r="G178" s="101" t="str">
        <f>IF($A178="","",INDEX(POA_GC_2025!$J:$J,MATCH($A178,POA_GC_2025!$A:$A,0)))</f>
        <v>001</v>
      </c>
      <c r="H178" s="102">
        <f>IF($A178="","",INDEX(POA_GC_2025!$BD:$BD,MATCH($A178,POA_GC_2025!$A:$A,0)))</f>
        <v>5146.67</v>
      </c>
      <c r="I178" s="102">
        <f>IF($A178="","",INDEX(POA_GC_2025!$DF:$DF,MATCH($A178,POA_GC_2025!$A:$A,0)))</f>
        <v>0</v>
      </c>
      <c r="J178" s="102">
        <f t="shared" si="16"/>
        <v>5146.67</v>
      </c>
      <c r="K178" s="124"/>
      <c r="L178" s="166"/>
      <c r="M178" s="174"/>
      <c r="N178" s="121" t="str">
        <f>IF(A178="","",INDEX(POA_GC_2025!CD:CD,MATCH(A178,POA_GC_2025!A:A,0)))</f>
        <v>SI</v>
      </c>
      <c r="O178" s="129">
        <v>416</v>
      </c>
      <c r="P178" s="129">
        <v>416</v>
      </c>
      <c r="Q178" s="162" t="s">
        <v>26</v>
      </c>
      <c r="R178" s="150"/>
      <c r="S178" s="264"/>
      <c r="T178" s="164">
        <f t="shared" ca="1" si="9"/>
        <v>46174</v>
      </c>
      <c r="U178" s="165">
        <f t="shared" ca="1" si="17"/>
        <v>45511</v>
      </c>
      <c r="V178" s="120"/>
      <c r="W178" s="101" t="str">
        <f t="shared" si="18"/>
        <v>90</v>
      </c>
      <c r="X178" s="101" t="str">
        <f>IF($A178="","",INDEX(POA_GC_2025!$G:$G,MATCH($A178,POA_GC_2025!$A:$A,0)))</f>
        <v>004</v>
      </c>
      <c r="Y178" s="102">
        <f t="shared" si="19"/>
        <v>416</v>
      </c>
      <c r="Z178" s="102">
        <f t="shared" si="20"/>
        <v>0</v>
      </c>
      <c r="AA178" s="170"/>
      <c r="AB178" s="125"/>
      <c r="AC178" s="120"/>
      <c r="AD178" s="120"/>
      <c r="AE178" s="120"/>
      <c r="AF178" s="120"/>
      <c r="AG178" s="120"/>
      <c r="AH178" s="120"/>
      <c r="AI178" s="120"/>
      <c r="AJ178" s="120"/>
      <c r="AK178" s="120"/>
      <c r="AL178" s="172"/>
      <c r="AM178" s="120"/>
      <c r="AN178" s="120"/>
      <c r="AO178" s="120"/>
      <c r="AP178" s="120"/>
    </row>
    <row r="179" spans="1:42" ht="22.5" customHeight="1">
      <c r="A179" s="100" t="s">
        <v>2690</v>
      </c>
      <c r="B179" s="101" t="str">
        <f>IF($A179="","",INDEX(POA_GC_2025!$N:$N,MATCH($A179,POA_GC_2025!$A:$A,0)))</f>
        <v>PROVISION Y PRESTACION DE SERVICIOS DE SALUD</v>
      </c>
      <c r="C179" s="101" t="str">
        <f>IF($A179="","",INDEX(POA_GC_2025!$E:$E,MATCH($A179,POA_GC_2025!$A:$A,0)))</f>
        <v>90</v>
      </c>
      <c r="D179" s="101" t="str">
        <f>IF($A179="","",INDEX(POA_GC_2025!$B:$B,MATCH($A179,POA_GC_2025!$A:$A,0)))</f>
        <v>HOSPITAL GENERAL DE CHONE</v>
      </c>
      <c r="E179" s="101" t="str">
        <f>IF($A179="","",INDEX(POA_GC_2025!$C:$C,MATCH($A179,POA_GC_2025!$A:$A,0)))</f>
        <v>PAGO DE ANTIGÜEDAD A LOS TRABAJADORES AMPARADOS EN EL CODIGO DE TRABAJO</v>
      </c>
      <c r="F179" s="101">
        <f>IF($A179="","",INDEX(POA_GC_2025!$H:$H,MATCH($A179,POA_GC_2025!$A:$A,0)))</f>
        <v>510408</v>
      </c>
      <c r="G179" s="101" t="str">
        <f>IF($A179="","",INDEX(POA_GC_2025!$J:$J,MATCH($A179,POA_GC_2025!$A:$A,0)))</f>
        <v>001</v>
      </c>
      <c r="H179" s="102">
        <f>IF($A179="","",INDEX(POA_GC_2025!$BD:$BD,MATCH($A179,POA_GC_2025!$A:$A,0)))</f>
        <v>25157.200000000004</v>
      </c>
      <c r="I179" s="102">
        <f>IF($A179="","",INDEX(POA_GC_2025!$DF:$DF,MATCH($A179,POA_GC_2025!$A:$A,0)))</f>
        <v>0</v>
      </c>
      <c r="J179" s="102">
        <f t="shared" si="16"/>
        <v>25157.200000000004</v>
      </c>
      <c r="K179" s="124"/>
      <c r="L179" s="166"/>
      <c r="M179" s="174"/>
      <c r="N179" s="121" t="str">
        <f>IF(A179="","",INDEX(POA_GC_2025!CD:CD,MATCH(A179,POA_GC_2025!A:A,0)))</f>
        <v>SI</v>
      </c>
      <c r="O179" s="129">
        <v>2133.63</v>
      </c>
      <c r="P179" s="129">
        <v>2133.63</v>
      </c>
      <c r="Q179" s="162" t="s">
        <v>26</v>
      </c>
      <c r="R179" s="150"/>
      <c r="S179" s="264"/>
      <c r="T179" s="164">
        <f t="shared" ca="1" si="9"/>
        <v>46174</v>
      </c>
      <c r="U179" s="165">
        <f t="shared" ca="1" si="17"/>
        <v>45511</v>
      </c>
      <c r="V179" s="120"/>
      <c r="W179" s="101" t="str">
        <f t="shared" si="18"/>
        <v>90</v>
      </c>
      <c r="X179" s="101" t="str">
        <f>IF($A179="","",INDEX(POA_GC_2025!$G:$G,MATCH($A179,POA_GC_2025!$A:$A,0)))</f>
        <v>004</v>
      </c>
      <c r="Y179" s="102">
        <f t="shared" si="19"/>
        <v>2133.63</v>
      </c>
      <c r="Z179" s="102">
        <f t="shared" si="20"/>
        <v>0</v>
      </c>
      <c r="AA179" s="170"/>
      <c r="AB179" s="125"/>
      <c r="AC179" s="120"/>
      <c r="AD179" s="120"/>
      <c r="AE179" s="120"/>
      <c r="AF179" s="120"/>
      <c r="AG179" s="120"/>
      <c r="AH179" s="120"/>
      <c r="AI179" s="120"/>
      <c r="AJ179" s="120"/>
      <c r="AK179" s="120"/>
      <c r="AL179" s="172"/>
      <c r="AM179" s="120"/>
      <c r="AN179" s="120"/>
      <c r="AO179" s="120"/>
      <c r="AP179" s="120"/>
    </row>
    <row r="180" spans="1:42" ht="22.5" customHeight="1">
      <c r="A180" s="100" t="s">
        <v>2769</v>
      </c>
      <c r="B180" s="101" t="str">
        <f>IF($A180="","",INDEX(POA_GC_2025!$N:$N,MATCH($A180,POA_GC_2025!$A:$A,0)))</f>
        <v>PROVISION Y PRESTACION DE SERVICIOS DE SALUD</v>
      </c>
      <c r="C180" s="101" t="str">
        <f>IF($A180="","",INDEX(POA_GC_2025!$E:$E,MATCH($A180,POA_GC_2025!$A:$A,0)))</f>
        <v>90</v>
      </c>
      <c r="D180" s="101" t="str">
        <f>IF($A180="","",INDEX(POA_GC_2025!$B:$B,MATCH($A180,POA_GC_2025!$A:$A,0)))</f>
        <v>HOSPITAL GENERAL DE CHONE</v>
      </c>
      <c r="E180" s="101" t="str">
        <f>IF($A180="","",INDEX(POA_GC_2025!$C:$C,MATCH($A180,POA_GC_2025!$A:$A,0)))</f>
        <v>PAGO DECONTRATOS OCASIONALES PARA EL CUMPLIMIENTO DEL SERVICIO RURAL</v>
      </c>
      <c r="F180" s="101">
        <f>IF($A180="","",INDEX(POA_GC_2025!$H:$H,MATCH($A180,POA_GC_2025!$A:$A,0)))</f>
        <v>510515</v>
      </c>
      <c r="G180" s="101" t="str">
        <f>IF($A180="","",INDEX(POA_GC_2025!$J:$J,MATCH($A180,POA_GC_2025!$A:$A,0)))</f>
        <v>001</v>
      </c>
      <c r="H180" s="102">
        <f>IF($A180="","",INDEX(POA_GC_2025!$BD:$BD,MATCH($A180,POA_GC_2025!$A:$A,0)))</f>
        <v>49292</v>
      </c>
      <c r="I180" s="102">
        <f>IF($A180="","",INDEX(POA_GC_2025!$DF:$DF,MATCH($A180,POA_GC_2025!$A:$A,0)))</f>
        <v>0</v>
      </c>
      <c r="J180" s="102">
        <f t="shared" si="16"/>
        <v>49292</v>
      </c>
      <c r="K180" s="124"/>
      <c r="L180" s="166"/>
      <c r="M180" s="174"/>
      <c r="N180" s="121" t="str">
        <f>IF(A180="","",INDEX(POA_GC_2025!CD:CD,MATCH(A180,POA_GC_2025!A:A,0)))</f>
        <v>SI</v>
      </c>
      <c r="O180" s="129">
        <v>6161</v>
      </c>
      <c r="P180" s="129">
        <v>6161</v>
      </c>
      <c r="Q180" s="162" t="s">
        <v>26</v>
      </c>
      <c r="R180" s="150"/>
      <c r="S180" s="264"/>
      <c r="T180" s="164">
        <f t="shared" ca="1" si="9"/>
        <v>46174</v>
      </c>
      <c r="U180" s="165">
        <f t="shared" ca="1" si="17"/>
        <v>45511</v>
      </c>
      <c r="V180" s="120"/>
      <c r="W180" s="101" t="str">
        <f t="shared" si="18"/>
        <v>90</v>
      </c>
      <c r="X180" s="101" t="str">
        <f>IF($A180="","",INDEX(POA_GC_2025!$G:$G,MATCH($A180,POA_GC_2025!$A:$A,0)))</f>
        <v>004</v>
      </c>
      <c r="Y180" s="102">
        <f t="shared" si="19"/>
        <v>6161</v>
      </c>
      <c r="Z180" s="102">
        <f t="shared" si="20"/>
        <v>0</v>
      </c>
      <c r="AA180" s="170"/>
      <c r="AB180" s="125"/>
      <c r="AC180" s="120"/>
      <c r="AD180" s="120"/>
      <c r="AE180" s="120"/>
      <c r="AF180" s="120"/>
      <c r="AG180" s="120"/>
      <c r="AH180" s="120"/>
      <c r="AI180" s="120"/>
      <c r="AJ180" s="120"/>
      <c r="AK180" s="120"/>
      <c r="AL180" s="172"/>
      <c r="AM180" s="120"/>
      <c r="AN180" s="120"/>
      <c r="AO180" s="120"/>
      <c r="AP180" s="120"/>
    </row>
    <row r="181" spans="1:42" ht="22.5" customHeight="1">
      <c r="A181" s="100" t="s">
        <v>2696</v>
      </c>
      <c r="B181" s="101" t="str">
        <f>IF($A181="","",INDEX(POA_GC_2025!$N:$N,MATCH($A181,POA_GC_2025!$A:$A,0)))</f>
        <v>PROVISION Y PRESTACION DE SERVICIOS DE SALUD</v>
      </c>
      <c r="C181" s="101" t="str">
        <f>IF($A181="","",INDEX(POA_GC_2025!$E:$E,MATCH($A181,POA_GC_2025!$A:$A,0)))</f>
        <v>90</v>
      </c>
      <c r="D181" s="101" t="str">
        <f>IF($A181="","",INDEX(POA_GC_2025!$B:$B,MATCH($A181,POA_GC_2025!$A:$A,0)))</f>
        <v>HOSPITAL GENERAL DE CHONE</v>
      </c>
      <c r="E181" s="101" t="str">
        <f>IF($A181="","",INDEX(POA_GC_2025!$C:$C,MATCH($A181,POA_GC_2025!$A:$A,0)))</f>
        <v>PAGO DE APORTE PATRONAL</v>
      </c>
      <c r="F181" s="101">
        <f>IF($A181="","",INDEX(POA_GC_2025!$H:$H,MATCH($A181,POA_GC_2025!$A:$A,0)))</f>
        <v>510601</v>
      </c>
      <c r="G181" s="101" t="str">
        <f>IF($A181="","",INDEX(POA_GC_2025!$J:$J,MATCH($A181,POA_GC_2025!$A:$A,0)))</f>
        <v>001</v>
      </c>
      <c r="H181" s="102">
        <f>IF($A181="","",INDEX(POA_GC_2025!$BD:$BD,MATCH($A181,POA_GC_2025!$A:$A,0)))</f>
        <v>869825.39999999979</v>
      </c>
      <c r="I181" s="102">
        <f>IF($A181="","",INDEX(POA_GC_2025!$DF:$DF,MATCH($A181,POA_GC_2025!$A:$A,0)))</f>
        <v>0</v>
      </c>
      <c r="J181" s="102">
        <f t="shared" si="16"/>
        <v>869825.39999999979</v>
      </c>
      <c r="K181" s="124"/>
      <c r="L181" s="166"/>
      <c r="M181" s="174"/>
      <c r="N181" s="121" t="str">
        <f>IF(A181="","",INDEX(POA_GC_2025!CD:CD,MATCH(A181,POA_GC_2025!A:A,0)))</f>
        <v>SI</v>
      </c>
      <c r="O181" s="129">
        <v>73594.039999999994</v>
      </c>
      <c r="P181" s="129">
        <v>73594.039999999994</v>
      </c>
      <c r="Q181" s="162" t="s">
        <v>26</v>
      </c>
      <c r="R181" s="150"/>
      <c r="S181" s="264"/>
      <c r="T181" s="164">
        <f t="shared" ca="1" si="9"/>
        <v>46174</v>
      </c>
      <c r="U181" s="165">
        <f t="shared" ca="1" si="17"/>
        <v>45511</v>
      </c>
      <c r="V181" s="120"/>
      <c r="W181" s="101" t="str">
        <f t="shared" si="18"/>
        <v>90</v>
      </c>
      <c r="X181" s="101" t="str">
        <f>IF($A181="","",INDEX(POA_GC_2025!$G:$G,MATCH($A181,POA_GC_2025!$A:$A,0)))</f>
        <v>004</v>
      </c>
      <c r="Y181" s="102">
        <f t="shared" si="19"/>
        <v>73594.039999999994</v>
      </c>
      <c r="Z181" s="102">
        <f t="shared" si="20"/>
        <v>0</v>
      </c>
      <c r="AA181" s="170"/>
      <c r="AB181" s="125"/>
      <c r="AC181" s="120"/>
      <c r="AD181" s="120"/>
      <c r="AE181" s="120"/>
      <c r="AF181" s="120"/>
      <c r="AG181" s="120"/>
      <c r="AH181" s="120"/>
      <c r="AI181" s="120"/>
      <c r="AJ181" s="120"/>
      <c r="AK181" s="120"/>
      <c r="AL181" s="172"/>
      <c r="AM181" s="120"/>
      <c r="AN181" s="120"/>
      <c r="AO181" s="120"/>
      <c r="AP181" s="120"/>
    </row>
    <row r="182" spans="1:42" ht="22.5" customHeight="1">
      <c r="A182" s="100" t="s">
        <v>2736</v>
      </c>
      <c r="B182" s="101" t="str">
        <f>IF($A182="","",INDEX(POA_GC_2025!$N:$N,MATCH($A182,POA_GC_2025!$A:$A,0)))</f>
        <v>PROVISION Y PRESTACION DE SERVICIOS DE SALUD</v>
      </c>
      <c r="C182" s="101" t="str">
        <f>IF($A182="","",INDEX(POA_GC_2025!$E:$E,MATCH($A182,POA_GC_2025!$A:$A,0)))</f>
        <v>90</v>
      </c>
      <c r="D182" s="101" t="str">
        <f>IF($A182="","",INDEX(POA_GC_2025!$B:$B,MATCH($A182,POA_GC_2025!$A:$A,0)))</f>
        <v>HOSPITAL GENERAL DE CHONE</v>
      </c>
      <c r="E182" s="101" t="str">
        <f>IF($A182="","",INDEX(POA_GC_2025!$C:$C,MATCH($A182,POA_GC_2025!$A:$A,0)))</f>
        <v xml:space="preserve">ADQUISICION DE MEDICAMENTOS </v>
      </c>
      <c r="F182" s="101">
        <f>IF($A182="","",INDEX(POA_GC_2025!$H:$H,MATCH($A182,POA_GC_2025!$A:$A,0)))</f>
        <v>530809</v>
      </c>
      <c r="G182" s="101" t="str">
        <f>IF($A182="","",INDEX(POA_GC_2025!$J:$J,MATCH($A182,POA_GC_2025!$A:$A,0)))</f>
        <v>001</v>
      </c>
      <c r="H182" s="102">
        <f>IF($A182="","",INDEX(POA_GC_2025!$BD:$BD,MATCH($A182,POA_GC_2025!$A:$A,0)))</f>
        <v>10783.63</v>
      </c>
      <c r="I182" s="102">
        <f>IF($A182="","",INDEX(POA_GC_2025!$DF:$DF,MATCH($A182,POA_GC_2025!$A:$A,0)))</f>
        <v>0</v>
      </c>
      <c r="J182" s="102">
        <f t="shared" si="16"/>
        <v>10783.63</v>
      </c>
      <c r="K182" s="124"/>
      <c r="L182" s="166"/>
      <c r="M182" s="174"/>
      <c r="N182" s="121" t="str">
        <f>IF(A182="","",INDEX(POA_GC_2025!CD:CD,MATCH(A182,POA_GC_2025!A:A,0)))</f>
        <v>SI</v>
      </c>
      <c r="O182" s="129">
        <v>0</v>
      </c>
      <c r="P182" s="129">
        <v>646.84</v>
      </c>
      <c r="Q182" s="162" t="s">
        <v>26</v>
      </c>
      <c r="R182" s="150"/>
      <c r="S182" s="264"/>
      <c r="T182" s="164">
        <f t="shared" ca="1" si="9"/>
        <v>46174</v>
      </c>
      <c r="U182" s="165">
        <f t="shared" ca="1" si="17"/>
        <v>45511</v>
      </c>
      <c r="V182" s="120"/>
      <c r="W182" s="101" t="str">
        <f t="shared" si="18"/>
        <v>90</v>
      </c>
      <c r="X182" s="101" t="str">
        <f>IF($A182="","",INDEX(POA_GC_2025!$G:$G,MATCH($A182,POA_GC_2025!$A:$A,0)))</f>
        <v>004</v>
      </c>
      <c r="Y182" s="102">
        <f t="shared" si="19"/>
        <v>0</v>
      </c>
      <c r="Z182" s="102">
        <f t="shared" si="20"/>
        <v>-646.84</v>
      </c>
      <c r="AA182" s="170" t="s">
        <v>2560</v>
      </c>
      <c r="AB182" s="125" t="s">
        <v>2569</v>
      </c>
      <c r="AC182" s="666">
        <v>10783.63</v>
      </c>
      <c r="AD182" s="666">
        <v>10783.63</v>
      </c>
      <c r="AE182" s="120" t="s">
        <v>2543</v>
      </c>
      <c r="AF182" s="120" t="s">
        <v>2570</v>
      </c>
      <c r="AG182" s="264">
        <v>45188</v>
      </c>
      <c r="AH182" s="264">
        <v>45188</v>
      </c>
      <c r="AI182" s="120"/>
      <c r="AJ182" s="120">
        <v>30</v>
      </c>
      <c r="AK182" s="264">
        <v>45217</v>
      </c>
      <c r="AL182" s="172"/>
      <c r="AM182" s="120"/>
      <c r="AN182" s="120"/>
      <c r="AO182" s="120"/>
      <c r="AP182" s="120"/>
    </row>
    <row r="183" spans="1:42" ht="22.5" customHeight="1">
      <c r="A183" s="100" t="s">
        <v>2701</v>
      </c>
      <c r="B183" s="101" t="str">
        <f>IF($A183="","",INDEX(POA_GC_2025!$N:$N,MATCH($A183,POA_GC_2025!$A:$A,0)))</f>
        <v>PROVISION Y PRESTACION DE SERVICIOS DE SALUD</v>
      </c>
      <c r="C183" s="101" t="str">
        <f>IF($A183="","",INDEX(POA_GC_2025!$E:$E,MATCH($A183,POA_GC_2025!$A:$A,0)))</f>
        <v>90</v>
      </c>
      <c r="D183" s="101" t="str">
        <f>IF($A183="","",INDEX(POA_GC_2025!$B:$B,MATCH($A183,POA_GC_2025!$A:$A,0)))</f>
        <v>HOSPITAL GENERAL DE CHONE</v>
      </c>
      <c r="E183" s="101" t="str">
        <f>IF($A183="","",INDEX(POA_GC_2025!$C:$C,MATCH($A183,POA_GC_2025!$A:$A,0)))</f>
        <v>PAGO DE TELECOMUNICACIONES</v>
      </c>
      <c r="F183" s="101">
        <f>IF($A183="","",INDEX(POA_GC_2025!$H:$H,MATCH($A183,POA_GC_2025!$A:$A,0)))</f>
        <v>530105</v>
      </c>
      <c r="G183" s="101" t="str">
        <f>IF($A183="","",INDEX(POA_GC_2025!$J:$J,MATCH($A183,POA_GC_2025!$A:$A,0)))</f>
        <v>001</v>
      </c>
      <c r="H183" s="102">
        <f>IF($A183="","",INDEX(POA_GC_2025!$BD:$BD,MATCH($A183,POA_GC_2025!$A:$A,0)))</f>
        <v>8400</v>
      </c>
      <c r="I183" s="102">
        <f>IF($A183="","",INDEX(POA_GC_2025!$DF:$DF,MATCH($A183,POA_GC_2025!$A:$A,0)))</f>
        <v>0</v>
      </c>
      <c r="J183" s="102">
        <f t="shared" si="16"/>
        <v>8400</v>
      </c>
      <c r="K183" s="124"/>
      <c r="L183" s="166"/>
      <c r="M183" s="174"/>
      <c r="N183" s="121" t="str">
        <f>IF(A183="","",INDEX(POA_GC_2025!CD:CD,MATCH(A183,POA_GC_2025!A:A,0)))</f>
        <v>SI</v>
      </c>
      <c r="O183" s="129">
        <v>0</v>
      </c>
      <c r="P183" s="129">
        <v>746.31</v>
      </c>
      <c r="Q183" s="162" t="s">
        <v>26</v>
      </c>
      <c r="R183" s="150"/>
      <c r="S183" s="264"/>
      <c r="T183" s="164">
        <f t="shared" ca="1" si="9"/>
        <v>46174</v>
      </c>
      <c r="U183" s="165">
        <f t="shared" ca="1" si="17"/>
        <v>45511</v>
      </c>
      <c r="V183" s="120"/>
      <c r="W183" s="101" t="str">
        <f t="shared" si="18"/>
        <v>90</v>
      </c>
      <c r="X183" s="101" t="str">
        <f>IF($A183="","",INDEX(POA_GC_2025!$G:$G,MATCH($A183,POA_GC_2025!$A:$A,0)))</f>
        <v>004</v>
      </c>
      <c r="Y183" s="102">
        <f t="shared" si="19"/>
        <v>0</v>
      </c>
      <c r="Z183" s="102">
        <f t="shared" si="20"/>
        <v>-746.31</v>
      </c>
      <c r="AA183" s="170"/>
      <c r="AB183" s="125"/>
      <c r="AC183" s="120"/>
      <c r="AD183" s="120"/>
      <c r="AE183" s="120"/>
      <c r="AF183" s="120"/>
      <c r="AG183" s="120"/>
      <c r="AH183" s="120"/>
      <c r="AI183" s="120"/>
      <c r="AJ183" s="120"/>
      <c r="AK183" s="120"/>
      <c r="AL183" s="172"/>
      <c r="AM183" s="120"/>
      <c r="AN183" s="120"/>
      <c r="AO183" s="120"/>
      <c r="AP183" s="120"/>
    </row>
    <row r="184" spans="1:42" ht="22.5" customHeight="1">
      <c r="A184" s="100" t="s">
        <v>2708</v>
      </c>
      <c r="B184" s="101" t="str">
        <f>IF($A184="","",INDEX(POA_GC_2025!$N:$N,MATCH($A184,POA_GC_2025!$A:$A,0)))</f>
        <v>PROVISION Y PRESTACION DE SERVICIOS DE SALUD</v>
      </c>
      <c r="C184" s="101" t="str">
        <f>IF($A184="","",INDEX(POA_GC_2025!$E:$E,MATCH($A184,POA_GC_2025!$A:$A,0)))</f>
        <v>90</v>
      </c>
      <c r="D184" s="101" t="str">
        <f>IF($A184="","",INDEX(POA_GC_2025!$B:$B,MATCH($A184,POA_GC_2025!$A:$A,0)))</f>
        <v>HOSPITAL GENERAL DE CHONE</v>
      </c>
      <c r="E184" s="101" t="str">
        <f>IF($A184="","",INDEX(POA_GC_2025!$C:$C,MATCH($A184,POA_GC_2025!$A:$A,0)))</f>
        <v>ADQUISICION DEL SERVICIO DE  SEGURIDAD Y VIGILANCIA</v>
      </c>
      <c r="F184" s="101">
        <f>IF($A184="","",INDEX(POA_GC_2025!$H:$H,MATCH($A184,POA_GC_2025!$A:$A,0)))</f>
        <v>530208</v>
      </c>
      <c r="G184" s="101" t="str">
        <f>IF($A184="","",INDEX(POA_GC_2025!$J:$J,MATCH($A184,POA_GC_2025!$A:$A,0)))</f>
        <v>001</v>
      </c>
      <c r="H184" s="102">
        <f>IF($A184="","",INDEX(POA_GC_2025!$BD:$BD,MATCH($A184,POA_GC_2025!$A:$A,0)))</f>
        <v>163181.40000000002</v>
      </c>
      <c r="I184" s="102">
        <f>IF($A184="","",INDEX(POA_GC_2025!$DF:$DF,MATCH($A184,POA_GC_2025!$A:$A,0)))</f>
        <v>0</v>
      </c>
      <c r="J184" s="102">
        <f t="shared" si="16"/>
        <v>163181.40000000002</v>
      </c>
      <c r="K184" s="124">
        <v>46163</v>
      </c>
      <c r="L184" s="148">
        <v>62</v>
      </c>
      <c r="M184" s="149">
        <v>0</v>
      </c>
      <c r="N184" s="121" t="str">
        <f>IF(A184="","",INDEX(POA_GC_2025!CD:CD,MATCH(A184,POA_GC_2025!A:A,0)))</f>
        <v>SI</v>
      </c>
      <c r="O184" s="149">
        <v>115314.86</v>
      </c>
      <c r="P184" s="149">
        <v>115314.76</v>
      </c>
      <c r="Q184" s="162" t="s">
        <v>26</v>
      </c>
      <c r="R184" s="163"/>
      <c r="S184" s="264">
        <v>46157</v>
      </c>
      <c r="T184" s="164">
        <f t="shared" ca="1" si="9"/>
        <v>46174</v>
      </c>
      <c r="U184" s="165">
        <f t="shared" ca="1" si="17"/>
        <v>10</v>
      </c>
      <c r="V184" s="120"/>
      <c r="W184" s="101" t="str">
        <f t="shared" si="18"/>
        <v>90</v>
      </c>
      <c r="X184" s="101" t="str">
        <f>IF($A184="","",INDEX(POA_GC_2025!$G:$G,MATCH($A184,POA_GC_2025!$A:$A,0)))</f>
        <v>004</v>
      </c>
      <c r="Y184" s="102">
        <f t="shared" si="19"/>
        <v>115314.86</v>
      </c>
      <c r="Z184" s="102">
        <f t="shared" si="20"/>
        <v>0.10000000000582077</v>
      </c>
      <c r="AA184" s="170" t="s">
        <v>2560</v>
      </c>
      <c r="AB184" s="125" t="s">
        <v>2563</v>
      </c>
      <c r="AC184" s="666">
        <v>163181.38</v>
      </c>
      <c r="AD184" s="666">
        <v>163181.38</v>
      </c>
      <c r="AE184" s="120" t="s">
        <v>2543</v>
      </c>
      <c r="AF184" s="120" t="s">
        <v>2508</v>
      </c>
      <c r="AG184" s="264">
        <v>45625</v>
      </c>
      <c r="AH184" s="264">
        <v>45625</v>
      </c>
      <c r="AI184" s="120"/>
      <c r="AJ184" s="120">
        <v>273</v>
      </c>
      <c r="AK184" s="264">
        <v>45930</v>
      </c>
      <c r="AL184" s="667">
        <v>46068</v>
      </c>
      <c r="AM184" s="264">
        <v>46081</v>
      </c>
      <c r="AN184" s="120"/>
      <c r="AO184" s="120"/>
      <c r="AP184" s="120"/>
    </row>
    <row r="185" spans="1:42" ht="22.5" customHeight="1">
      <c r="A185" s="100" t="s">
        <v>2737</v>
      </c>
      <c r="B185" s="101" t="str">
        <f>IF($A185="","",INDEX(POA_GC_2025!$N:$N,MATCH($A185,POA_GC_2025!$A:$A,0)))</f>
        <v>PROVISION Y PRESTACION DE SERVICIOS DE SALUD</v>
      </c>
      <c r="C185" s="101" t="str">
        <f>IF($A185="","",INDEX(POA_GC_2025!$E:$E,MATCH($A185,POA_GC_2025!$A:$A,0)))</f>
        <v>90</v>
      </c>
      <c r="D185" s="101" t="str">
        <f>IF($A185="","",INDEX(POA_GC_2025!$B:$B,MATCH($A185,POA_GC_2025!$A:$A,0)))</f>
        <v>HOSPITAL GENERAL DE CHONE</v>
      </c>
      <c r="E185" s="101" t="str">
        <f>IF($A185="","",INDEX(POA_GC_2025!$C:$C,MATCH($A185,POA_GC_2025!$A:$A,0)))</f>
        <v xml:space="preserve">ADQUISICION DE MEDICAMENTOS </v>
      </c>
      <c r="F185" s="101">
        <f>IF($A185="","",INDEX(POA_GC_2025!$H:$H,MATCH($A185,POA_GC_2025!$A:$A,0)))</f>
        <v>530809</v>
      </c>
      <c r="G185" s="101" t="str">
        <f>IF($A185="","",INDEX(POA_GC_2025!$J:$J,MATCH($A185,POA_GC_2025!$A:$A,0)))</f>
        <v>001</v>
      </c>
      <c r="H185" s="102">
        <f>IF($A185="","",INDEX(POA_GC_2025!$BD:$BD,MATCH($A185,POA_GC_2025!$A:$A,0)))</f>
        <v>10005.82</v>
      </c>
      <c r="I185" s="102">
        <f>IF($A185="","",INDEX(POA_GC_2025!$DF:$DF,MATCH($A185,POA_GC_2025!$A:$A,0)))</f>
        <v>0</v>
      </c>
      <c r="J185" s="102">
        <f t="shared" si="16"/>
        <v>10005.82</v>
      </c>
      <c r="K185" s="135">
        <v>46129</v>
      </c>
      <c r="L185" s="125">
        <v>29</v>
      </c>
      <c r="M185" s="174"/>
      <c r="N185" s="121" t="str">
        <f>IF(A185="","",INDEX(POA_GC_2025!CD:CD,MATCH(A185,POA_GC_2025!A:A,0)))</f>
        <v>SI</v>
      </c>
      <c r="O185" s="129">
        <v>0</v>
      </c>
      <c r="P185" s="129">
        <v>2377.62</v>
      </c>
      <c r="Q185" s="162" t="s">
        <v>26</v>
      </c>
      <c r="R185" s="150"/>
      <c r="S185" s="166"/>
      <c r="T185" s="164">
        <f t="shared" ca="1" si="9"/>
        <v>46174</v>
      </c>
      <c r="U185" s="165">
        <f t="shared" ca="1" si="17"/>
        <v>44</v>
      </c>
      <c r="V185" s="120"/>
      <c r="W185" s="101" t="str">
        <f t="shared" si="18"/>
        <v>90</v>
      </c>
      <c r="X185" s="101" t="str">
        <f>IF($A185="","",INDEX(POA_GC_2025!$G:$G,MATCH($A185,POA_GC_2025!$A:$A,0)))</f>
        <v>004</v>
      </c>
      <c r="Y185" s="102">
        <f t="shared" si="19"/>
        <v>0</v>
      </c>
      <c r="Z185" s="102">
        <f t="shared" si="20"/>
        <v>-2377.62</v>
      </c>
      <c r="AA185" s="170" t="s">
        <v>2560</v>
      </c>
      <c r="AB185" s="125" t="s">
        <v>2577</v>
      </c>
      <c r="AC185" s="666">
        <v>10005.82</v>
      </c>
      <c r="AD185" s="666">
        <v>10005.82</v>
      </c>
      <c r="AE185" s="120" t="s">
        <v>2543</v>
      </c>
      <c r="AF185" s="120" t="s">
        <v>2523</v>
      </c>
      <c r="AG185" s="264">
        <v>45840</v>
      </c>
      <c r="AH185" s="264">
        <v>45840</v>
      </c>
      <c r="AI185" s="120"/>
      <c r="AJ185" s="120">
        <v>30</v>
      </c>
      <c r="AK185" s="264">
        <v>45872</v>
      </c>
      <c r="AL185" s="172"/>
      <c r="AM185" s="120"/>
      <c r="AN185" s="120"/>
      <c r="AO185" s="120"/>
      <c r="AP185" s="120"/>
    </row>
    <row r="186" spans="1:42" ht="22.5" customHeight="1">
      <c r="A186" s="100" t="s">
        <v>2707</v>
      </c>
      <c r="B186" s="101" t="str">
        <f>IF($A186="","",INDEX(POA_GC_2025!$N:$N,MATCH($A186,POA_GC_2025!$A:$A,0)))</f>
        <v>PROVISION Y PRESTACION DE SERVICIOS DE SALUD</v>
      </c>
      <c r="C186" s="101" t="str">
        <f>IF($A186="","",INDEX(POA_GC_2025!$E:$E,MATCH($A186,POA_GC_2025!$A:$A,0)))</f>
        <v>90</v>
      </c>
      <c r="D186" s="101" t="str">
        <f>IF($A186="","",INDEX(POA_GC_2025!$B:$B,MATCH($A186,POA_GC_2025!$A:$A,0)))</f>
        <v>HOSPITAL GENERAL DE CHONE</v>
      </c>
      <c r="E186" s="101" t="str">
        <f>IF($A186="","",INDEX(POA_GC_2025!$C:$C,MATCH($A186,POA_GC_2025!$A:$A,0)))</f>
        <v>ADQUISICION DEL SERVICIO DE  SEGURIDAD Y VIGILANCIA</v>
      </c>
      <c r="F186" s="101">
        <f>IF($A186="","",INDEX(POA_GC_2025!$H:$H,MATCH($A186,POA_GC_2025!$A:$A,0)))</f>
        <v>530208</v>
      </c>
      <c r="G186" s="101" t="str">
        <f>IF($A186="","",INDEX(POA_GC_2025!$J:$J,MATCH($A186,POA_GC_2025!$A:$A,0)))</f>
        <v>001</v>
      </c>
      <c r="H186" s="102">
        <f>IF($A186="","",INDEX(POA_GC_2025!$BD:$BD,MATCH($A186,POA_GC_2025!$A:$A,0)))</f>
        <v>26928.299999999988</v>
      </c>
      <c r="I186" s="102">
        <f>IF($A186="","",INDEX(POA_GC_2025!$DF:$DF,MATCH($A186,POA_GC_2025!$A:$A,0)))</f>
        <v>0</v>
      </c>
      <c r="J186" s="102">
        <f t="shared" ref="J186:J191" si="26">IF(OR(H186="",I186=""),"",H186-I186)</f>
        <v>26928.299999999988</v>
      </c>
      <c r="K186" s="124">
        <v>46164</v>
      </c>
      <c r="L186" s="148">
        <v>63</v>
      </c>
      <c r="M186" s="174">
        <v>0</v>
      </c>
      <c r="N186" s="121" t="str">
        <f>IF(A186="","",INDEX(POA_GC_2025!CD:CD,MATCH(A186,POA_GC_2025!A:A,0)))</f>
        <v>SI</v>
      </c>
      <c r="O186" s="174">
        <v>15029.72</v>
      </c>
      <c r="P186" s="174">
        <v>15029.72</v>
      </c>
      <c r="Q186" s="162" t="s">
        <v>26</v>
      </c>
      <c r="R186" s="150"/>
      <c r="S186" s="166"/>
      <c r="T186" s="164">
        <f t="shared" ca="1" si="9"/>
        <v>46174</v>
      </c>
      <c r="U186" s="165">
        <f t="shared" ref="U186:U191" ca="1" si="27">IFERROR(DAYS360(K186,T186,FALSE),"0")</f>
        <v>9</v>
      </c>
      <c r="V186" s="120"/>
      <c r="W186" s="101" t="str">
        <f t="shared" ref="W186:W191" si="28">IF(C186="","",C186)</f>
        <v>90</v>
      </c>
      <c r="X186" s="101" t="str">
        <f>IF($A186="","",INDEX(POA_GC_2025!$G:$G,MATCH($A186,POA_GC_2025!$A:$A,0)))</f>
        <v>004</v>
      </c>
      <c r="Y186" s="102">
        <f t="shared" ref="Y186:Y191" si="29">+O186</f>
        <v>15029.72</v>
      </c>
      <c r="Z186" s="102">
        <f t="shared" ref="Z186:Z191" si="30">+O186-P186</f>
        <v>0</v>
      </c>
      <c r="AA186" s="170" t="s">
        <v>2561</v>
      </c>
      <c r="AB186" s="125" t="s">
        <v>2542</v>
      </c>
      <c r="AC186" s="666">
        <v>116209.2</v>
      </c>
      <c r="AD186" s="237">
        <v>112722.92</v>
      </c>
      <c r="AE186" s="120" t="s">
        <v>2543</v>
      </c>
      <c r="AF186" s="120" t="s">
        <v>2591</v>
      </c>
      <c r="AG186" s="264">
        <v>46009</v>
      </c>
      <c r="AH186" s="264">
        <v>46010</v>
      </c>
      <c r="AI186" s="120"/>
      <c r="AJ186" s="120">
        <v>151</v>
      </c>
      <c r="AK186" s="264">
        <v>46203</v>
      </c>
      <c r="AL186" s="172"/>
      <c r="AM186" s="120"/>
      <c r="AN186" s="120"/>
      <c r="AO186" s="120" t="s">
        <v>2562</v>
      </c>
      <c r="AP186" s="120"/>
    </row>
    <row r="187" spans="1:42" ht="22.5" customHeight="1">
      <c r="A187" s="100" t="s">
        <v>2767</v>
      </c>
      <c r="B187" s="101" t="str">
        <f>IF($A187="","",INDEX(POA_GC_2025!$N:$N,MATCH($A187,POA_GC_2025!$A:$A,0)))</f>
        <v>PROVISION Y PRESTACION DE SERVICIOS DE SALUD</v>
      </c>
      <c r="C187" s="101" t="str">
        <f>IF($A187="","",INDEX(POA_GC_2025!$E:$E,MATCH($A187,POA_GC_2025!$A:$A,0)))</f>
        <v>90</v>
      </c>
      <c r="D187" s="101" t="str">
        <f>IF($A187="","",INDEX(POA_GC_2025!$B:$B,MATCH($A187,POA_GC_2025!$A:$A,0)))</f>
        <v>HOSPITAL GENERAL DE CHONE</v>
      </c>
      <c r="E187" s="101" t="str">
        <f>IF($A187="","",INDEX(POA_GC_2025!$C:$C,MATCH($A187,POA_GC_2025!$A:$A,0)))</f>
        <v>PAGO A JUBILADOS PATRONALES</v>
      </c>
      <c r="F187" s="101">
        <f>IF($A187="","",INDEX(POA_GC_2025!$H:$H,MATCH($A187,POA_GC_2025!$A:$A,0)))</f>
        <v>580209</v>
      </c>
      <c r="G187" s="101" t="str">
        <f>IF($A187="","",INDEX(POA_GC_2025!$J:$J,MATCH($A187,POA_GC_2025!$A:$A,0)))</f>
        <v>001</v>
      </c>
      <c r="H187" s="102">
        <f>IF($A187="","",INDEX(POA_GC_2025!$BD:$BD,MATCH($A187,POA_GC_2025!$A:$A,0)))</f>
        <v>283990.65999999997</v>
      </c>
      <c r="I187" s="102">
        <f>IF($A187="","",INDEX(POA_GC_2025!$DF:$DF,MATCH($A187,POA_GC_2025!$A:$A,0)))</f>
        <v>0</v>
      </c>
      <c r="J187" s="102">
        <f t="shared" si="26"/>
        <v>283990.65999999997</v>
      </c>
      <c r="K187" s="124">
        <v>46164</v>
      </c>
      <c r="L187" s="166"/>
      <c r="M187" s="174"/>
      <c r="N187" s="121" t="str">
        <f>IF(A187="","",INDEX(POA_GC_2025!CD:CD,MATCH(A187,POA_GC_2025!A:A,0)))</f>
        <v>SI</v>
      </c>
      <c r="O187" s="129">
        <v>21767.65</v>
      </c>
      <c r="P187" s="129">
        <v>21767.65</v>
      </c>
      <c r="Q187" s="162" t="s">
        <v>26</v>
      </c>
      <c r="R187" s="150"/>
      <c r="S187" s="166"/>
      <c r="T187" s="164">
        <f t="shared" ca="1" si="9"/>
        <v>46174</v>
      </c>
      <c r="U187" s="165">
        <f t="shared" ca="1" si="27"/>
        <v>9</v>
      </c>
      <c r="V187" s="120"/>
      <c r="W187" s="101" t="str">
        <f t="shared" si="28"/>
        <v>90</v>
      </c>
      <c r="X187" s="101" t="str">
        <f>IF($A187="","",INDEX(POA_GC_2025!$G:$G,MATCH($A187,POA_GC_2025!$A:$A,0)))</f>
        <v>004</v>
      </c>
      <c r="Y187" s="102">
        <f t="shared" si="29"/>
        <v>21767.65</v>
      </c>
      <c r="Z187" s="102">
        <f t="shared" si="30"/>
        <v>0</v>
      </c>
      <c r="AA187" s="170"/>
      <c r="AB187" s="125"/>
      <c r="AC187" s="120"/>
      <c r="AD187" s="120"/>
      <c r="AE187" s="120"/>
      <c r="AF187" s="120"/>
      <c r="AG187" s="120"/>
      <c r="AH187" s="120"/>
      <c r="AI187" s="120"/>
      <c r="AJ187" s="120"/>
      <c r="AK187" s="120"/>
      <c r="AL187" s="172"/>
      <c r="AM187" s="120"/>
      <c r="AN187" s="120"/>
      <c r="AO187" s="120"/>
      <c r="AP187" s="120"/>
    </row>
    <row r="188" spans="1:42" ht="22.5" customHeight="1">
      <c r="A188" s="100" t="s">
        <v>2682</v>
      </c>
      <c r="B188" s="101" t="str">
        <f>IF($A188="","",INDEX(POA_GC_2025!$N:$N,MATCH($A188,POA_GC_2025!$A:$A,0)))</f>
        <v>PROVISION Y PRESTACION DE SERVICIOS DE SALUD</v>
      </c>
      <c r="C188" s="101" t="str">
        <f>IF($A188="","",INDEX(POA_GC_2025!$E:$E,MATCH($A188,POA_GC_2025!$A:$A,0)))</f>
        <v>90</v>
      </c>
      <c r="D188" s="101" t="str">
        <f>IF($A188="","",INDEX(POA_GC_2025!$B:$B,MATCH($A188,POA_GC_2025!$A:$A,0)))</f>
        <v>HOSPITAL GENERAL DE CHONE</v>
      </c>
      <c r="E188" s="101" t="str">
        <f>IF($A188="","",INDEX(POA_GC_2025!$C:$C,MATCH($A188,POA_GC_2025!$A:$A,0)))</f>
        <v>PAGO DE REMUNERACIONES UNIFICADAS</v>
      </c>
      <c r="F188" s="101">
        <f>IF($A188="","",INDEX(POA_GC_2025!$H:$H,MATCH($A188,POA_GC_2025!$A:$A,0)))</f>
        <v>510105</v>
      </c>
      <c r="G188" s="101" t="str">
        <f>IF($A188="","",INDEX(POA_GC_2025!$J:$J,MATCH($A188,POA_GC_2025!$A:$A,0)))</f>
        <v>001</v>
      </c>
      <c r="H188" s="102">
        <f>IF($A188="","",INDEX(POA_GC_2025!$BD:$BD,MATCH($A188,POA_GC_2025!$A:$A,0)))</f>
        <v>525876</v>
      </c>
      <c r="I188" s="102">
        <f>IF($A188="","",INDEX(POA_GC_2025!$DF:$DF,MATCH($A188,POA_GC_2025!$A:$A,0)))</f>
        <v>0</v>
      </c>
      <c r="J188" s="102">
        <f t="shared" si="26"/>
        <v>525876</v>
      </c>
      <c r="K188" s="124">
        <v>46164</v>
      </c>
      <c r="L188" s="166"/>
      <c r="M188" s="174"/>
      <c r="N188" s="121" t="str">
        <f>IF(A188="","",INDEX(POA_GC_2025!CD:CD,MATCH(A188,POA_GC_2025!A:A,0)))</f>
        <v>SI</v>
      </c>
      <c r="O188" s="129">
        <v>41018</v>
      </c>
      <c r="P188" s="129">
        <v>41018</v>
      </c>
      <c r="Q188" s="162" t="s">
        <v>26</v>
      </c>
      <c r="R188" s="150"/>
      <c r="S188" s="166"/>
      <c r="T188" s="164">
        <f t="shared" ca="1" si="9"/>
        <v>46174</v>
      </c>
      <c r="U188" s="165">
        <f t="shared" ca="1" si="27"/>
        <v>9</v>
      </c>
      <c r="V188" s="120"/>
      <c r="W188" s="101" t="str">
        <f t="shared" si="28"/>
        <v>90</v>
      </c>
      <c r="X188" s="101" t="str">
        <f>IF($A188="","",INDEX(POA_GC_2025!$G:$G,MATCH($A188,POA_GC_2025!$A:$A,0)))</f>
        <v>004</v>
      </c>
      <c r="Y188" s="102">
        <f t="shared" si="29"/>
        <v>41018</v>
      </c>
      <c r="Z188" s="102">
        <f t="shared" si="30"/>
        <v>0</v>
      </c>
      <c r="AA188" s="170"/>
      <c r="AB188" s="125"/>
      <c r="AC188" s="120"/>
      <c r="AD188" s="120"/>
      <c r="AE188" s="120"/>
      <c r="AF188" s="120"/>
      <c r="AG188" s="120"/>
      <c r="AH188" s="120"/>
      <c r="AI188" s="120"/>
      <c r="AJ188" s="120"/>
      <c r="AK188" s="120"/>
      <c r="AL188" s="172"/>
      <c r="AM188" s="120"/>
      <c r="AN188" s="120"/>
      <c r="AO188" s="120"/>
      <c r="AP188" s="120"/>
    </row>
    <row r="189" spans="1:42" ht="22.5" customHeight="1">
      <c r="A189" s="100" t="s">
        <v>2683</v>
      </c>
      <c r="B189" s="101" t="str">
        <f>IF($A189="","",INDEX(POA_GC_2025!$N:$N,MATCH($A189,POA_GC_2025!$A:$A,0)))</f>
        <v>PROVISION Y PRESTACION DE SERVICIOS DE SALUD</v>
      </c>
      <c r="C189" s="101" t="str">
        <f>IF($A189="","",INDEX(POA_GC_2025!$E:$E,MATCH($A189,POA_GC_2025!$A:$A,0)))</f>
        <v>90</v>
      </c>
      <c r="D189" s="101" t="str">
        <f>IF($A189="","",INDEX(POA_GC_2025!$B:$B,MATCH($A189,POA_GC_2025!$A:$A,0)))</f>
        <v>HOSPITAL GENERAL DE CHONE</v>
      </c>
      <c r="E189" s="101" t="str">
        <f>IF($A189="","",INDEX(POA_GC_2025!$C:$C,MATCH($A189,POA_GC_2025!$A:$A,0)))</f>
        <v>PAGO DE SALARIOS UNIFICADOS</v>
      </c>
      <c r="F189" s="101">
        <f>IF($A189="","",INDEX(POA_GC_2025!$H:$H,MATCH($A189,POA_GC_2025!$A:$A,0)))</f>
        <v>510106</v>
      </c>
      <c r="G189" s="101" t="str">
        <f>IF($A189="","",INDEX(POA_GC_2025!$J:$J,MATCH($A189,POA_GC_2025!$A:$A,0)))</f>
        <v>001</v>
      </c>
      <c r="H189" s="102">
        <f>IF($A189="","",INDEX(POA_GC_2025!$BD:$BD,MATCH($A189,POA_GC_2025!$A:$A,0)))</f>
        <v>1138770.4800000002</v>
      </c>
      <c r="I189" s="102">
        <f>IF($A189="","",INDEX(POA_GC_2025!$DF:$DF,MATCH($A189,POA_GC_2025!$A:$A,0)))</f>
        <v>0</v>
      </c>
      <c r="J189" s="102">
        <f t="shared" si="26"/>
        <v>1138770.4800000002</v>
      </c>
      <c r="K189" s="124">
        <v>46164</v>
      </c>
      <c r="L189" s="166"/>
      <c r="M189" s="174"/>
      <c r="N189" s="121" t="str">
        <f>IF(A189="","",INDEX(POA_GC_2025!CD:CD,MATCH(A189,POA_GC_2025!A:A,0)))</f>
        <v>SI</v>
      </c>
      <c r="O189" s="129">
        <v>93577.86</v>
      </c>
      <c r="P189" s="129">
        <v>93577.86</v>
      </c>
      <c r="Q189" s="162" t="s">
        <v>26</v>
      </c>
      <c r="R189" s="150"/>
      <c r="S189" s="166"/>
      <c r="T189" s="164">
        <f t="shared" ca="1" si="9"/>
        <v>46174</v>
      </c>
      <c r="U189" s="165">
        <f t="shared" ca="1" si="27"/>
        <v>9</v>
      </c>
      <c r="V189" s="120"/>
      <c r="W189" s="101" t="str">
        <f t="shared" si="28"/>
        <v>90</v>
      </c>
      <c r="X189" s="101" t="str">
        <f>IF($A189="","",INDEX(POA_GC_2025!$G:$G,MATCH($A189,POA_GC_2025!$A:$A,0)))</f>
        <v>004</v>
      </c>
      <c r="Y189" s="102">
        <f t="shared" si="29"/>
        <v>93577.86</v>
      </c>
      <c r="Z189" s="102">
        <f t="shared" si="30"/>
        <v>0</v>
      </c>
      <c r="AA189" s="170"/>
      <c r="AB189" s="125"/>
      <c r="AC189" s="120"/>
      <c r="AD189" s="120"/>
      <c r="AE189" s="120"/>
      <c r="AF189" s="120"/>
      <c r="AG189" s="120"/>
      <c r="AH189" s="120"/>
      <c r="AI189" s="120"/>
      <c r="AJ189" s="120"/>
      <c r="AK189" s="120"/>
      <c r="AL189" s="172"/>
      <c r="AM189" s="120"/>
      <c r="AN189" s="120"/>
      <c r="AO189" s="120"/>
      <c r="AP189" s="120"/>
    </row>
    <row r="190" spans="1:42" ht="22.5" customHeight="1">
      <c r="A190" s="100" t="s">
        <v>2684</v>
      </c>
      <c r="B190" s="101" t="str">
        <f>IF($A190="","",INDEX(POA_GC_2025!$N:$N,MATCH($A190,POA_GC_2025!$A:$A,0)))</f>
        <v>PROVISION Y PRESTACION DE SERVICIOS DE SALUD</v>
      </c>
      <c r="C190" s="101" t="str">
        <f>IF($A190="","",INDEX(POA_GC_2025!$E:$E,MATCH($A190,POA_GC_2025!$A:$A,0)))</f>
        <v>90</v>
      </c>
      <c r="D190" s="101" t="str">
        <f>IF($A190="","",INDEX(POA_GC_2025!$B:$B,MATCH($A190,POA_GC_2025!$A:$A,0)))</f>
        <v>HOSPITAL GENERAL DE CHONE</v>
      </c>
      <c r="E190" s="101" t="str">
        <f>IF($A190="","",INDEX(POA_GC_2025!$C:$C,MATCH($A190,POA_GC_2025!$A:$A,0)))</f>
        <v xml:space="preserve"> PAGO DE REMUNERACIONES UNIFICADAS A PROFESIONALES DE LA SALUD</v>
      </c>
      <c r="F190" s="101">
        <f>IF($A190="","",INDEX(POA_GC_2025!$H:$H,MATCH($A190,POA_GC_2025!$A:$A,0)))</f>
        <v>510111</v>
      </c>
      <c r="G190" s="101" t="str">
        <f>IF($A190="","",INDEX(POA_GC_2025!$J:$J,MATCH($A190,POA_GC_2025!$A:$A,0)))</f>
        <v>001</v>
      </c>
      <c r="H190" s="102">
        <f>IF($A190="","",INDEX(POA_GC_2025!$BD:$BD,MATCH($A190,POA_GC_2025!$A:$A,0)))</f>
        <v>3251964</v>
      </c>
      <c r="I190" s="102">
        <f>IF($A190="","",INDEX(POA_GC_2025!$DF:$DF,MATCH($A190,POA_GC_2025!$A:$A,0)))</f>
        <v>0</v>
      </c>
      <c r="J190" s="102">
        <f t="shared" si="26"/>
        <v>3251964</v>
      </c>
      <c r="K190" s="124">
        <v>46164</v>
      </c>
      <c r="L190" s="166"/>
      <c r="M190" s="174"/>
      <c r="N190" s="121" t="str">
        <f>IF(A190="","",INDEX(POA_GC_2025!CD:CD,MATCH(A190,POA_GC_2025!A:A,0)))</f>
        <v>SI</v>
      </c>
      <c r="O190" s="129">
        <v>264056</v>
      </c>
      <c r="P190" s="129">
        <v>264056</v>
      </c>
      <c r="Q190" s="162" t="s">
        <v>26</v>
      </c>
      <c r="R190" s="150"/>
      <c r="S190" s="166"/>
      <c r="T190" s="164">
        <f t="shared" ca="1" si="9"/>
        <v>46174</v>
      </c>
      <c r="U190" s="165">
        <f t="shared" ca="1" si="27"/>
        <v>9</v>
      </c>
      <c r="V190" s="120"/>
      <c r="W190" s="101" t="str">
        <f t="shared" si="28"/>
        <v>90</v>
      </c>
      <c r="X190" s="101" t="str">
        <f>IF($A190="","",INDEX(POA_GC_2025!$G:$G,MATCH($A190,POA_GC_2025!$A:$A,0)))</f>
        <v>004</v>
      </c>
      <c r="Y190" s="102">
        <f t="shared" si="29"/>
        <v>264056</v>
      </c>
      <c r="Z190" s="102">
        <f t="shared" si="30"/>
        <v>0</v>
      </c>
      <c r="AA190" s="170"/>
      <c r="AB190" s="125"/>
      <c r="AC190" s="120"/>
      <c r="AD190" s="120"/>
      <c r="AE190" s="120"/>
      <c r="AF190" s="120"/>
      <c r="AG190" s="120"/>
      <c r="AH190" s="120"/>
      <c r="AI190" s="120"/>
      <c r="AJ190" s="120"/>
      <c r="AK190" s="120"/>
      <c r="AL190" s="172"/>
      <c r="AM190" s="120"/>
      <c r="AN190" s="120"/>
      <c r="AO190" s="120"/>
      <c r="AP190" s="120"/>
    </row>
    <row r="191" spans="1:42" ht="22.5" customHeight="1">
      <c r="A191" s="100" t="s">
        <v>2693</v>
      </c>
      <c r="B191" s="101" t="str">
        <f>IF($A191="","",INDEX(POA_GC_2025!$N:$N,MATCH($A191,POA_GC_2025!$A:$A,0)))</f>
        <v>PROVISION Y PRESTACION DE SERVICIOS DE SALUD</v>
      </c>
      <c r="C191" s="101" t="str">
        <f>IF($A191="","",INDEX(POA_GC_2025!$E:$E,MATCH($A191,POA_GC_2025!$A:$A,0)))</f>
        <v>90</v>
      </c>
      <c r="D191" s="101" t="str">
        <f>IF($A191="","",INDEX(POA_GC_2025!$B:$B,MATCH($A191,POA_GC_2025!$A:$A,0)))</f>
        <v>HOSPITAL GENERAL DE CHONE</v>
      </c>
      <c r="E191" s="101" t="str">
        <f>IF($A191="","",INDEX(POA_GC_2025!$C:$C,MATCH($A191,POA_GC_2025!$A:$A,0)))</f>
        <v>PAGO DE SERVICIOS PERSONALES POR CONTRATO</v>
      </c>
      <c r="F191" s="101">
        <f>IF($A191="","",INDEX(POA_GC_2025!$H:$H,MATCH($A191,POA_GC_2025!$A:$A,0)))</f>
        <v>510510</v>
      </c>
      <c r="G191" s="101" t="str">
        <f>IF($A191="","",INDEX(POA_GC_2025!$J:$J,MATCH($A191,POA_GC_2025!$A:$A,0)))</f>
        <v>001</v>
      </c>
      <c r="H191" s="102">
        <f>IF($A191="","",INDEX(POA_GC_2025!$BD:$BD,MATCH($A191,POA_GC_2025!$A:$A,0)))</f>
        <v>141312</v>
      </c>
      <c r="I191" s="102">
        <f>IF($A191="","",INDEX(POA_GC_2025!$DF:$DF,MATCH($A191,POA_GC_2025!$A:$A,0)))</f>
        <v>0</v>
      </c>
      <c r="J191" s="102">
        <f t="shared" si="26"/>
        <v>141312</v>
      </c>
      <c r="K191" s="124">
        <v>46164</v>
      </c>
      <c r="L191" s="166"/>
      <c r="M191" s="174"/>
      <c r="N191" s="121" t="str">
        <f>IF(A191="","",INDEX(POA_GC_2025!CD:CD,MATCH(A191,POA_GC_2025!A:A,0)))</f>
        <v>SI</v>
      </c>
      <c r="O191" s="129">
        <v>10690</v>
      </c>
      <c r="P191" s="129">
        <v>10690</v>
      </c>
      <c r="Q191" s="162" t="s">
        <v>26</v>
      </c>
      <c r="R191" s="150"/>
      <c r="S191" s="166"/>
      <c r="T191" s="164">
        <f t="shared" ca="1" si="9"/>
        <v>46174</v>
      </c>
      <c r="U191" s="165">
        <f t="shared" ca="1" si="27"/>
        <v>9</v>
      </c>
      <c r="V191" s="120"/>
      <c r="W191" s="101" t="str">
        <f t="shared" si="28"/>
        <v>90</v>
      </c>
      <c r="X191" s="101" t="str">
        <f>IF($A191="","",INDEX(POA_GC_2025!$G:$G,MATCH($A191,POA_GC_2025!$A:$A,0)))</f>
        <v>004</v>
      </c>
      <c r="Y191" s="102">
        <f t="shared" si="29"/>
        <v>10690</v>
      </c>
      <c r="Z191" s="102">
        <f t="shared" si="30"/>
        <v>0</v>
      </c>
      <c r="AA191" s="170"/>
      <c r="AB191" s="125"/>
      <c r="AC191" s="120"/>
      <c r="AD191" s="120"/>
      <c r="AE191" s="120"/>
      <c r="AF191" s="120"/>
      <c r="AG191" s="120"/>
      <c r="AH191" s="120"/>
      <c r="AI191" s="120"/>
      <c r="AJ191" s="120"/>
      <c r="AK191" s="120"/>
      <c r="AL191" s="172"/>
      <c r="AM191" s="120"/>
      <c r="AN191" s="120"/>
      <c r="AO191" s="120"/>
      <c r="AP191" s="120"/>
    </row>
    <row r="192" spans="1:42" ht="22.5" customHeight="1">
      <c r="A192" s="100" t="s">
        <v>2695</v>
      </c>
      <c r="B192" s="101" t="str">
        <f>IF($A192="","",INDEX(POA_GC_2025!$N:$N,MATCH($A192,POA_GC_2025!$A:$A,0)))</f>
        <v>PROVISION Y PRESTACION DE SERVICIOS DE SALUD</v>
      </c>
      <c r="C192" s="101" t="str">
        <f>IF($A192="","",INDEX(POA_GC_2025!$E:$E,MATCH($A192,POA_GC_2025!$A:$A,0)))</f>
        <v>90</v>
      </c>
      <c r="D192" s="101" t="str">
        <f>IF($A192="","",INDEX(POA_GC_2025!$B:$B,MATCH($A192,POA_GC_2025!$A:$A,0)))</f>
        <v>HOSPITAL GENERAL DE CHONE</v>
      </c>
      <c r="E192" s="101" t="str">
        <f>IF($A192="","",INDEX(POA_GC_2025!$C:$C,MATCH($A192,POA_GC_2025!$A:$A,0)))</f>
        <v>PAGO DESERVICIOS PERSONALES POR CONTRATO A PROFESIONALES DE LA SALUD</v>
      </c>
      <c r="F192" s="101">
        <f>IF($A192="","",INDEX(POA_GC_2025!$H:$H,MATCH($A192,POA_GC_2025!$A:$A,0)))</f>
        <v>510517</v>
      </c>
      <c r="G192" s="101" t="str">
        <f>IF($A192="","",INDEX(POA_GC_2025!$J:$J,MATCH($A192,POA_GC_2025!$A:$A,0)))</f>
        <v>001</v>
      </c>
      <c r="H192" s="102">
        <f>IF($A192="","",INDEX(POA_GC_2025!$BD:$BD,MATCH($A192,POA_GC_2025!$A:$A,0)))</f>
        <v>3552360</v>
      </c>
      <c r="I192" s="102">
        <f>IF($A192="","",INDEX(POA_GC_2025!$DF:$DF,MATCH($A192,POA_GC_2025!$A:$A,0)))</f>
        <v>0</v>
      </c>
      <c r="J192" s="102">
        <f t="shared" ref="J192:J210" si="31">IF(OR(H192="",I192=""),"",H192-I192)</f>
        <v>3552360</v>
      </c>
      <c r="K192" s="124">
        <v>46164</v>
      </c>
      <c r="L192" s="166"/>
      <c r="M192" s="174"/>
      <c r="N192" s="121" t="str">
        <f>IF(A192="","",INDEX(POA_GC_2025!CD:CD,MATCH(A192,POA_GC_2025!A:A,0)))</f>
        <v>SI</v>
      </c>
      <c r="O192" s="129">
        <v>297706</v>
      </c>
      <c r="P192" s="129">
        <v>297706</v>
      </c>
      <c r="Q192" s="162" t="s">
        <v>26</v>
      </c>
      <c r="R192" s="150"/>
      <c r="S192" s="166"/>
      <c r="T192" s="164">
        <f t="shared" ca="1" si="9"/>
        <v>46174</v>
      </c>
      <c r="U192" s="165">
        <f t="shared" ref="U192:U210" ca="1" si="32">IFERROR(DAYS360(K192,T192,FALSE),"0")</f>
        <v>9</v>
      </c>
      <c r="V192" s="120"/>
      <c r="W192" s="101" t="str">
        <f t="shared" ref="W192:W210" si="33">IF(C192="","",C192)</f>
        <v>90</v>
      </c>
      <c r="X192" s="101" t="str">
        <f>IF($A192="","",INDEX(POA_GC_2025!$G:$G,MATCH($A192,POA_GC_2025!$A:$A,0)))</f>
        <v>004</v>
      </c>
      <c r="Y192" s="102">
        <f t="shared" ref="Y192:Y210" si="34">+O192</f>
        <v>297706</v>
      </c>
      <c r="Z192" s="102">
        <f t="shared" ref="Z192:Z210" si="35">+O192-P192</f>
        <v>0</v>
      </c>
      <c r="AA192" s="170"/>
      <c r="AB192" s="125"/>
      <c r="AC192" s="120"/>
      <c r="AD192" s="120"/>
      <c r="AE192" s="120"/>
      <c r="AF192" s="120"/>
      <c r="AG192" s="120"/>
      <c r="AH192" s="120"/>
      <c r="AI192" s="120"/>
      <c r="AJ192" s="120"/>
      <c r="AK192" s="120"/>
      <c r="AL192" s="172"/>
      <c r="AM192" s="120"/>
      <c r="AN192" s="120"/>
      <c r="AO192" s="120"/>
      <c r="AP192" s="120"/>
    </row>
    <row r="193" spans="1:42" ht="22.5" customHeight="1">
      <c r="A193" s="100" t="s">
        <v>2770</v>
      </c>
      <c r="B193" s="101" t="str">
        <f>IF($A193="","",INDEX(POA_GC_2025!$N:$N,MATCH($A193,POA_GC_2025!$A:$A,0)))</f>
        <v>PROVISION Y PRESTACION DE SERVICIOS DE SALUD</v>
      </c>
      <c r="C193" s="101" t="str">
        <f>IF($A193="","",INDEX(POA_GC_2025!$E:$E,MATCH($A193,POA_GC_2025!$A:$A,0)))</f>
        <v>90</v>
      </c>
      <c r="D193" s="101" t="str">
        <f>IF($A193="","",INDEX(POA_GC_2025!$B:$B,MATCH($A193,POA_GC_2025!$A:$A,0)))</f>
        <v>HOSPITAL GENERAL DE CHONE</v>
      </c>
      <c r="E193" s="101" t="str">
        <f>IF($A193="","",INDEX(POA_GC_2025!$C:$C,MATCH($A193,POA_GC_2025!$A:$A,0)))</f>
        <v xml:space="preserve"> PAGO DE SERVICIOS PERSONALES POR DEVENGAMIENTO DE BECAS PROFESIONALES DE LA SALUD</v>
      </c>
      <c r="F193" s="101">
        <f>IF($A193="","",INDEX(POA_GC_2025!$H:$H,MATCH($A193,POA_GC_2025!$A:$A,0)))</f>
        <v>510516</v>
      </c>
      <c r="G193" s="101" t="str">
        <f>IF($A193="","",INDEX(POA_GC_2025!$J:$J,MATCH($A193,POA_GC_2025!$A:$A,0)))</f>
        <v>001</v>
      </c>
      <c r="H193" s="102">
        <f>IF($A193="","",INDEX(POA_GC_2025!$BD:$BD,MATCH($A193,POA_GC_2025!$A:$A,0)))</f>
        <v>63384</v>
      </c>
      <c r="I193" s="102">
        <f>IF($A193="","",INDEX(POA_GC_2025!$DF:$DF,MATCH($A193,POA_GC_2025!$A:$A,0)))</f>
        <v>0</v>
      </c>
      <c r="J193" s="102">
        <f t="shared" si="31"/>
        <v>63384</v>
      </c>
      <c r="K193" s="124">
        <v>46164</v>
      </c>
      <c r="L193" s="166"/>
      <c r="M193" s="174"/>
      <c r="N193" s="121" t="str">
        <f>IF(A193="","",INDEX(POA_GC_2025!CD:CD,MATCH(A193,POA_GC_2025!A:A,0)))</f>
        <v>SI</v>
      </c>
      <c r="O193" s="129">
        <v>5282</v>
      </c>
      <c r="P193" s="129">
        <v>5282</v>
      </c>
      <c r="Q193" s="162" t="s">
        <v>26</v>
      </c>
      <c r="R193" s="150"/>
      <c r="S193" s="166"/>
      <c r="T193" s="164">
        <f t="shared" ca="1" si="9"/>
        <v>46174</v>
      </c>
      <c r="U193" s="165">
        <f t="shared" ca="1" si="32"/>
        <v>9</v>
      </c>
      <c r="V193" s="120"/>
      <c r="W193" s="101" t="str">
        <f t="shared" si="33"/>
        <v>90</v>
      </c>
      <c r="X193" s="101" t="str">
        <f>IF($A193="","",INDEX(POA_GC_2025!$G:$G,MATCH($A193,POA_GC_2025!$A:$A,0)))</f>
        <v>004</v>
      </c>
      <c r="Y193" s="102">
        <f t="shared" si="34"/>
        <v>5282</v>
      </c>
      <c r="Z193" s="102">
        <f t="shared" si="35"/>
        <v>0</v>
      </c>
      <c r="AA193" s="170"/>
      <c r="AB193" s="125"/>
      <c r="AC193" s="120"/>
      <c r="AD193" s="120"/>
      <c r="AE193" s="120"/>
      <c r="AF193" s="120"/>
      <c r="AG193" s="120"/>
      <c r="AH193" s="120"/>
      <c r="AI193" s="120"/>
      <c r="AJ193" s="120"/>
      <c r="AK193" s="120"/>
      <c r="AL193" s="172"/>
      <c r="AM193" s="120"/>
      <c r="AN193" s="120"/>
      <c r="AO193" s="120"/>
      <c r="AP193" s="120"/>
    </row>
    <row r="194" spans="1:42" ht="22.5" customHeight="1">
      <c r="A194" s="100"/>
      <c r="B194" s="101" t="str">
        <f>IF($A194="","",INDEX(POA_GC_2025!$N:$N,MATCH($A194,POA_GC_2025!$A:$A,0)))</f>
        <v/>
      </c>
      <c r="C194" s="101" t="str">
        <f>IF($A194="","",INDEX(POA_GC_2025!$E:$E,MATCH($A194,POA_GC_2025!$A:$A,0)))</f>
        <v/>
      </c>
      <c r="D194" s="101" t="str">
        <f>IF($A194="","",INDEX(POA_GC_2025!$B:$B,MATCH($A194,POA_GC_2025!$A:$A,0)))</f>
        <v/>
      </c>
      <c r="E194" s="101" t="str">
        <f>IF($A194="","",INDEX(POA_GC_2025!$C:$C,MATCH($A194,POA_GC_2025!$A:$A,0)))</f>
        <v/>
      </c>
      <c r="F194" s="101" t="str">
        <f>IF($A194="","",INDEX(POA_GC_2025!$H:$H,MATCH($A194,POA_GC_2025!$A:$A,0)))</f>
        <v/>
      </c>
      <c r="G194" s="101" t="str">
        <f>IF($A194="","",INDEX(POA_GC_2025!$J:$J,MATCH($A194,POA_GC_2025!$A:$A,0)))</f>
        <v/>
      </c>
      <c r="H194" s="102" t="str">
        <f>IF($A194="","",INDEX(POA_GC_2025!$BD:$BD,MATCH($A194,POA_GC_2025!$A:$A,0)))</f>
        <v/>
      </c>
      <c r="I194" s="102" t="str">
        <f>IF($A194="","",INDEX(POA_GC_2025!$DF:$DF,MATCH($A194,POA_GC_2025!$A:$A,0)))</f>
        <v/>
      </c>
      <c r="J194" s="102" t="str">
        <f t="shared" si="31"/>
        <v/>
      </c>
      <c r="K194" s="124"/>
      <c r="L194" s="166"/>
      <c r="M194" s="174"/>
      <c r="N194" s="121" t="str">
        <f>IF(A194="","",INDEX(POA_GC_2025!CD:CD,MATCH(A194,POA_GC_2025!A:A,0)))</f>
        <v/>
      </c>
      <c r="O194" s="129"/>
      <c r="P194" s="129"/>
      <c r="Q194" s="162"/>
      <c r="R194" s="150"/>
      <c r="S194" s="166"/>
      <c r="T194" s="164">
        <f t="shared" ca="1" si="9"/>
        <v>46174</v>
      </c>
      <c r="U194" s="165">
        <f t="shared" ca="1" si="32"/>
        <v>45511</v>
      </c>
      <c r="V194" s="120"/>
      <c r="W194" s="101" t="str">
        <f t="shared" si="33"/>
        <v/>
      </c>
      <c r="X194" s="101" t="str">
        <f>IF($A194="","",INDEX(POA_GC_2025!$G:$G,MATCH($A194,POA_GC_2025!$A:$A,0)))</f>
        <v/>
      </c>
      <c r="Y194" s="102">
        <f t="shared" si="34"/>
        <v>0</v>
      </c>
      <c r="Z194" s="102">
        <f t="shared" si="35"/>
        <v>0</v>
      </c>
      <c r="AA194" s="170"/>
      <c r="AB194" s="125"/>
      <c r="AC194" s="120"/>
      <c r="AD194" s="120"/>
      <c r="AE194" s="120"/>
      <c r="AF194" s="120"/>
      <c r="AG194" s="120"/>
      <c r="AH194" s="120"/>
      <c r="AI194" s="120"/>
      <c r="AJ194" s="120"/>
      <c r="AK194" s="120"/>
      <c r="AL194" s="172"/>
      <c r="AM194" s="120"/>
      <c r="AN194" s="120"/>
      <c r="AO194" s="120"/>
      <c r="AP194" s="120"/>
    </row>
    <row r="195" spans="1:42" ht="22.5" customHeight="1">
      <c r="A195" s="100"/>
      <c r="B195" s="101" t="str">
        <f>IF($A195="","",INDEX(POA_GC_2025!$N:$N,MATCH($A195,POA_GC_2025!$A:$A,0)))</f>
        <v/>
      </c>
      <c r="C195" s="101" t="str">
        <f>IF($A195="","",INDEX(POA_GC_2025!$E:$E,MATCH($A195,POA_GC_2025!$A:$A,0)))</f>
        <v/>
      </c>
      <c r="D195" s="101" t="str">
        <f>IF($A195="","",INDEX(POA_GC_2025!$B:$B,MATCH($A195,POA_GC_2025!$A:$A,0)))</f>
        <v/>
      </c>
      <c r="E195" s="101" t="str">
        <f>IF($A195="","",INDEX(POA_GC_2025!$C:$C,MATCH($A195,POA_GC_2025!$A:$A,0)))</f>
        <v/>
      </c>
      <c r="F195" s="101" t="str">
        <f>IF($A195="","",INDEX(POA_GC_2025!$H:$H,MATCH($A195,POA_GC_2025!$A:$A,0)))</f>
        <v/>
      </c>
      <c r="G195" s="101" t="str">
        <f>IF($A195="","",INDEX(POA_GC_2025!$J:$J,MATCH($A195,POA_GC_2025!$A:$A,0)))</f>
        <v/>
      </c>
      <c r="H195" s="102" t="str">
        <f>IF($A195="","",INDEX(POA_GC_2025!$BD:$BD,MATCH($A195,POA_GC_2025!$A:$A,0)))</f>
        <v/>
      </c>
      <c r="I195" s="102" t="str">
        <f>IF($A195="","",INDEX(POA_GC_2025!$DF:$DF,MATCH($A195,POA_GC_2025!$A:$A,0)))</f>
        <v/>
      </c>
      <c r="J195" s="102" t="str">
        <f t="shared" si="31"/>
        <v/>
      </c>
      <c r="K195" s="124"/>
      <c r="L195" s="166"/>
      <c r="M195" s="174"/>
      <c r="N195" s="121" t="str">
        <f>IF(A195="","",INDEX(POA_GC_2025!CD:CD,MATCH(A195,POA_GC_2025!A:A,0)))</f>
        <v/>
      </c>
      <c r="O195" s="129"/>
      <c r="P195" s="129"/>
      <c r="Q195" s="162"/>
      <c r="R195" s="150"/>
      <c r="S195" s="166"/>
      <c r="T195" s="164">
        <f t="shared" ca="1" si="9"/>
        <v>46174</v>
      </c>
      <c r="U195" s="165">
        <f t="shared" ca="1" si="32"/>
        <v>45511</v>
      </c>
      <c r="V195" s="120"/>
      <c r="W195" s="101" t="str">
        <f t="shared" si="33"/>
        <v/>
      </c>
      <c r="X195" s="101" t="str">
        <f>IF($A195="","",INDEX(POA_GC_2025!$G:$G,MATCH($A195,POA_GC_2025!$A:$A,0)))</f>
        <v/>
      </c>
      <c r="Y195" s="102">
        <f t="shared" si="34"/>
        <v>0</v>
      </c>
      <c r="Z195" s="102">
        <f t="shared" si="35"/>
        <v>0</v>
      </c>
      <c r="AA195" s="170"/>
      <c r="AB195" s="125"/>
      <c r="AC195" s="120"/>
      <c r="AD195" s="120"/>
      <c r="AE195" s="120"/>
      <c r="AF195" s="120"/>
      <c r="AG195" s="120"/>
      <c r="AH195" s="120"/>
      <c r="AI195" s="120"/>
      <c r="AJ195" s="120"/>
      <c r="AK195" s="120"/>
      <c r="AL195" s="172"/>
      <c r="AM195" s="120"/>
      <c r="AN195" s="120"/>
      <c r="AO195" s="120"/>
      <c r="AP195" s="120"/>
    </row>
    <row r="196" spans="1:42" ht="22.5" customHeight="1">
      <c r="A196" s="100"/>
      <c r="B196" s="101" t="str">
        <f>IF($A196="","",INDEX(POA_GC_2025!$N:$N,MATCH($A196,POA_GC_2025!$A:$A,0)))</f>
        <v/>
      </c>
      <c r="C196" s="101" t="str">
        <f>IF($A196="","",INDEX(POA_GC_2025!$E:$E,MATCH($A196,POA_GC_2025!$A:$A,0)))</f>
        <v/>
      </c>
      <c r="D196" s="101" t="str">
        <f>IF($A196="","",INDEX(POA_GC_2025!$B:$B,MATCH($A196,POA_GC_2025!$A:$A,0)))</f>
        <v/>
      </c>
      <c r="E196" s="101" t="str">
        <f>IF($A196="","",INDEX(POA_GC_2025!$C:$C,MATCH($A196,POA_GC_2025!$A:$A,0)))</f>
        <v/>
      </c>
      <c r="F196" s="101" t="str">
        <f>IF($A196="","",INDEX(POA_GC_2025!$H:$H,MATCH($A196,POA_GC_2025!$A:$A,0)))</f>
        <v/>
      </c>
      <c r="G196" s="101" t="str">
        <f>IF($A196="","",INDEX(POA_GC_2025!$J:$J,MATCH($A196,POA_GC_2025!$A:$A,0)))</f>
        <v/>
      </c>
      <c r="H196" s="102" t="str">
        <f>IF($A196="","",INDEX(POA_GC_2025!$BD:$BD,MATCH($A196,POA_GC_2025!$A:$A,0)))</f>
        <v/>
      </c>
      <c r="I196" s="102" t="str">
        <f>IF($A196="","",INDEX(POA_GC_2025!$DF:$DF,MATCH($A196,POA_GC_2025!$A:$A,0)))</f>
        <v/>
      </c>
      <c r="J196" s="102" t="str">
        <f t="shared" si="31"/>
        <v/>
      </c>
      <c r="K196" s="124"/>
      <c r="L196" s="166"/>
      <c r="M196" s="174"/>
      <c r="N196" s="121" t="str">
        <f>IF(A196="","",INDEX(POA_GC_2025!CD:CD,MATCH(A196,POA_GC_2025!A:A,0)))</f>
        <v/>
      </c>
      <c r="O196" s="129"/>
      <c r="P196" s="129"/>
      <c r="Q196" s="162"/>
      <c r="R196" s="150"/>
      <c r="S196" s="166"/>
      <c r="T196" s="164">
        <f t="shared" ca="1" si="9"/>
        <v>46174</v>
      </c>
      <c r="U196" s="165">
        <f t="shared" ca="1" si="32"/>
        <v>45511</v>
      </c>
      <c r="V196" s="120"/>
      <c r="W196" s="101" t="str">
        <f t="shared" si="33"/>
        <v/>
      </c>
      <c r="X196" s="101" t="str">
        <f>IF($A196="","",INDEX(POA_GC_2025!$G:$G,MATCH($A196,POA_GC_2025!$A:$A,0)))</f>
        <v/>
      </c>
      <c r="Y196" s="102">
        <f t="shared" si="34"/>
        <v>0</v>
      </c>
      <c r="Z196" s="102">
        <f t="shared" si="35"/>
        <v>0</v>
      </c>
      <c r="AA196" s="170"/>
      <c r="AB196" s="125"/>
      <c r="AC196" s="120"/>
      <c r="AD196" s="120"/>
      <c r="AE196" s="120"/>
      <c r="AF196" s="120"/>
      <c r="AG196" s="120"/>
      <c r="AH196" s="120"/>
      <c r="AI196" s="120"/>
      <c r="AJ196" s="120"/>
      <c r="AK196" s="120"/>
      <c r="AL196" s="172"/>
      <c r="AM196" s="120"/>
      <c r="AN196" s="120"/>
      <c r="AO196" s="120"/>
      <c r="AP196" s="120"/>
    </row>
    <row r="197" spans="1:42" ht="22.5" customHeight="1">
      <c r="A197" s="100"/>
      <c r="B197" s="101" t="str">
        <f>IF($A197="","",INDEX(POA_GC_2025!$N:$N,MATCH($A197,POA_GC_2025!$A:$A,0)))</f>
        <v/>
      </c>
      <c r="C197" s="101" t="str">
        <f>IF($A197="","",INDEX(POA_GC_2025!$E:$E,MATCH($A197,POA_GC_2025!$A:$A,0)))</f>
        <v/>
      </c>
      <c r="D197" s="101" t="str">
        <f>IF($A197="","",INDEX(POA_GC_2025!$B:$B,MATCH($A197,POA_GC_2025!$A:$A,0)))</f>
        <v/>
      </c>
      <c r="E197" s="101" t="str">
        <f>IF($A197="","",INDEX(POA_GC_2025!$C:$C,MATCH($A197,POA_GC_2025!$A:$A,0)))</f>
        <v/>
      </c>
      <c r="F197" s="101" t="str">
        <f>IF($A197="","",INDEX(POA_GC_2025!$H:$H,MATCH($A197,POA_GC_2025!$A:$A,0)))</f>
        <v/>
      </c>
      <c r="G197" s="101" t="str">
        <f>IF($A197="","",INDEX(POA_GC_2025!$J:$J,MATCH($A197,POA_GC_2025!$A:$A,0)))</f>
        <v/>
      </c>
      <c r="H197" s="102" t="str">
        <f>IF($A197="","",INDEX(POA_GC_2025!$BD:$BD,MATCH($A197,POA_GC_2025!$A:$A,0)))</f>
        <v/>
      </c>
      <c r="I197" s="102" t="str">
        <f>IF($A197="","",INDEX(POA_GC_2025!$DF:$DF,MATCH($A197,POA_GC_2025!$A:$A,0)))</f>
        <v/>
      </c>
      <c r="J197" s="102" t="str">
        <f t="shared" si="31"/>
        <v/>
      </c>
      <c r="K197" s="124"/>
      <c r="L197" s="166"/>
      <c r="M197" s="174"/>
      <c r="N197" s="121" t="str">
        <f>IF(A197="","",INDEX(POA_GC_2025!CD:CD,MATCH(A197,POA_GC_2025!A:A,0)))</f>
        <v/>
      </c>
      <c r="O197" s="129"/>
      <c r="P197" s="129"/>
      <c r="Q197" s="162"/>
      <c r="R197" s="150"/>
      <c r="S197" s="166"/>
      <c r="T197" s="164">
        <f t="shared" ca="1" si="9"/>
        <v>46174</v>
      </c>
      <c r="U197" s="165">
        <f t="shared" ca="1" si="32"/>
        <v>45511</v>
      </c>
      <c r="V197" s="120"/>
      <c r="W197" s="101" t="str">
        <f t="shared" si="33"/>
        <v/>
      </c>
      <c r="X197" s="101" t="str">
        <f>IF($A197="","",INDEX(POA_GC_2025!$G:$G,MATCH($A197,POA_GC_2025!$A:$A,0)))</f>
        <v/>
      </c>
      <c r="Y197" s="102">
        <f t="shared" si="34"/>
        <v>0</v>
      </c>
      <c r="Z197" s="102">
        <f t="shared" si="35"/>
        <v>0</v>
      </c>
      <c r="AA197" s="170"/>
      <c r="AB197" s="125"/>
      <c r="AC197" s="120"/>
      <c r="AD197" s="120"/>
      <c r="AE197" s="120"/>
      <c r="AF197" s="120"/>
      <c r="AG197" s="120"/>
      <c r="AH197" s="120"/>
      <c r="AI197" s="120"/>
      <c r="AJ197" s="120"/>
      <c r="AK197" s="120"/>
      <c r="AL197" s="172"/>
      <c r="AM197" s="120"/>
      <c r="AN197" s="120"/>
      <c r="AO197" s="120"/>
      <c r="AP197" s="120"/>
    </row>
    <row r="198" spans="1:42" ht="22.5" customHeight="1">
      <c r="A198" s="100"/>
      <c r="B198" s="101" t="str">
        <f>IF($A198="","",INDEX(POA_GC_2025!$N:$N,MATCH($A198,POA_GC_2025!$A:$A,0)))</f>
        <v/>
      </c>
      <c r="C198" s="101" t="str">
        <f>IF($A198="","",INDEX(POA_GC_2025!$E:$E,MATCH($A198,POA_GC_2025!$A:$A,0)))</f>
        <v/>
      </c>
      <c r="D198" s="101" t="str">
        <f>IF($A198="","",INDEX(POA_GC_2025!$B:$B,MATCH($A198,POA_GC_2025!$A:$A,0)))</f>
        <v/>
      </c>
      <c r="E198" s="101" t="str">
        <f>IF($A198="","",INDEX(POA_GC_2025!$C:$C,MATCH($A198,POA_GC_2025!$A:$A,0)))</f>
        <v/>
      </c>
      <c r="F198" s="101" t="str">
        <f>IF($A198="","",INDEX(POA_GC_2025!$H:$H,MATCH($A198,POA_GC_2025!$A:$A,0)))</f>
        <v/>
      </c>
      <c r="G198" s="101" t="str">
        <f>IF($A198="","",INDEX(POA_GC_2025!$J:$J,MATCH($A198,POA_GC_2025!$A:$A,0)))</f>
        <v/>
      </c>
      <c r="H198" s="102" t="str">
        <f>IF($A198="","",INDEX(POA_GC_2025!$BD:$BD,MATCH($A198,POA_GC_2025!$A:$A,0)))</f>
        <v/>
      </c>
      <c r="I198" s="102" t="str">
        <f>IF($A198="","",INDEX(POA_GC_2025!$DF:$DF,MATCH($A198,POA_GC_2025!$A:$A,0)))</f>
        <v/>
      </c>
      <c r="J198" s="102" t="str">
        <f t="shared" si="31"/>
        <v/>
      </c>
      <c r="K198" s="124"/>
      <c r="L198" s="166"/>
      <c r="M198" s="174"/>
      <c r="N198" s="121" t="str">
        <f>IF(A198="","",INDEX(POA_GC_2025!CD:CD,MATCH(A198,POA_GC_2025!A:A,0)))</f>
        <v/>
      </c>
      <c r="O198" s="129"/>
      <c r="P198" s="129"/>
      <c r="Q198" s="162"/>
      <c r="R198" s="150"/>
      <c r="S198" s="166"/>
      <c r="T198" s="164">
        <f t="shared" ca="1" si="9"/>
        <v>46174</v>
      </c>
      <c r="U198" s="165">
        <f t="shared" ca="1" si="32"/>
        <v>45511</v>
      </c>
      <c r="V198" s="120"/>
      <c r="W198" s="101" t="str">
        <f t="shared" si="33"/>
        <v/>
      </c>
      <c r="X198" s="101" t="str">
        <f>IF($A198="","",INDEX(POA_GC_2025!$G:$G,MATCH($A198,POA_GC_2025!$A:$A,0)))</f>
        <v/>
      </c>
      <c r="Y198" s="102">
        <f t="shared" si="34"/>
        <v>0</v>
      </c>
      <c r="Z198" s="102">
        <f t="shared" si="35"/>
        <v>0</v>
      </c>
      <c r="AA198" s="170"/>
      <c r="AB198" s="125"/>
      <c r="AC198" s="120"/>
      <c r="AD198" s="120"/>
      <c r="AE198" s="120"/>
      <c r="AF198" s="120"/>
      <c r="AG198" s="120"/>
      <c r="AH198" s="120"/>
      <c r="AI198" s="120"/>
      <c r="AJ198" s="120"/>
      <c r="AK198" s="120"/>
      <c r="AL198" s="172"/>
      <c r="AM198" s="120"/>
      <c r="AN198" s="120"/>
      <c r="AO198" s="120"/>
      <c r="AP198" s="120"/>
    </row>
    <row r="199" spans="1:42" ht="22.5" customHeight="1">
      <c r="A199" s="100"/>
      <c r="B199" s="101" t="str">
        <f>IF($A199="","",INDEX(POA_GC_2025!$N:$N,MATCH($A199,POA_GC_2025!$A:$A,0)))</f>
        <v/>
      </c>
      <c r="C199" s="101" t="str">
        <f>IF($A199="","",INDEX(POA_GC_2025!$E:$E,MATCH($A199,POA_GC_2025!$A:$A,0)))</f>
        <v/>
      </c>
      <c r="D199" s="101" t="str">
        <f>IF($A199="","",INDEX(POA_GC_2025!$B:$B,MATCH($A199,POA_GC_2025!$A:$A,0)))</f>
        <v/>
      </c>
      <c r="E199" s="101" t="str">
        <f>IF($A199="","",INDEX(POA_GC_2025!$C:$C,MATCH($A199,POA_GC_2025!$A:$A,0)))</f>
        <v/>
      </c>
      <c r="F199" s="101" t="str">
        <f>IF($A199="","",INDEX(POA_GC_2025!$H:$H,MATCH($A199,POA_GC_2025!$A:$A,0)))</f>
        <v/>
      </c>
      <c r="G199" s="101" t="str">
        <f>IF($A199="","",INDEX(POA_GC_2025!$J:$J,MATCH($A199,POA_GC_2025!$A:$A,0)))</f>
        <v/>
      </c>
      <c r="H199" s="102" t="str">
        <f>IF($A199="","",INDEX(POA_GC_2025!$BD:$BD,MATCH($A199,POA_GC_2025!$A:$A,0)))</f>
        <v/>
      </c>
      <c r="I199" s="102" t="str">
        <f>IF($A199="","",INDEX(POA_GC_2025!$DF:$DF,MATCH($A199,POA_GC_2025!$A:$A,0)))</f>
        <v/>
      </c>
      <c r="J199" s="102" t="str">
        <f t="shared" si="31"/>
        <v/>
      </c>
      <c r="K199" s="124"/>
      <c r="L199" s="166"/>
      <c r="M199" s="174"/>
      <c r="N199" s="121" t="str">
        <f>IF(A199="","",INDEX(POA_GC_2025!CD:CD,MATCH(A199,POA_GC_2025!A:A,0)))</f>
        <v/>
      </c>
      <c r="O199" s="129"/>
      <c r="P199" s="129"/>
      <c r="Q199" s="162"/>
      <c r="R199" s="150"/>
      <c r="S199" s="166"/>
      <c r="T199" s="164">
        <f t="shared" ca="1" si="9"/>
        <v>46174</v>
      </c>
      <c r="U199" s="165">
        <f t="shared" ca="1" si="32"/>
        <v>45511</v>
      </c>
      <c r="V199" s="120"/>
      <c r="W199" s="101" t="str">
        <f t="shared" si="33"/>
        <v/>
      </c>
      <c r="X199" s="101" t="str">
        <f>IF($A199="","",INDEX(POA_GC_2025!$G:$G,MATCH($A199,POA_GC_2025!$A:$A,0)))</f>
        <v/>
      </c>
      <c r="Y199" s="102">
        <f t="shared" si="34"/>
        <v>0</v>
      </c>
      <c r="Z199" s="102">
        <f t="shared" si="35"/>
        <v>0</v>
      </c>
      <c r="AA199" s="170"/>
      <c r="AB199" s="125"/>
      <c r="AC199" s="120"/>
      <c r="AD199" s="120"/>
      <c r="AE199" s="120"/>
      <c r="AF199" s="120"/>
      <c r="AG199" s="120"/>
      <c r="AH199" s="120"/>
      <c r="AI199" s="120"/>
      <c r="AJ199" s="120"/>
      <c r="AK199" s="120"/>
      <c r="AL199" s="172"/>
      <c r="AM199" s="120"/>
      <c r="AN199" s="120"/>
      <c r="AO199" s="120"/>
      <c r="AP199" s="120"/>
    </row>
    <row r="200" spans="1:42" ht="22.5" customHeight="1">
      <c r="A200" s="100"/>
      <c r="B200" s="101" t="str">
        <f>IF($A200="","",INDEX(POA_GC_2025!$N:$N,MATCH($A200,POA_GC_2025!$A:$A,0)))</f>
        <v/>
      </c>
      <c r="C200" s="101" t="str">
        <f>IF($A200="","",INDEX(POA_GC_2025!$E:$E,MATCH($A200,POA_GC_2025!$A:$A,0)))</f>
        <v/>
      </c>
      <c r="D200" s="101" t="str">
        <f>IF($A200="","",INDEX(POA_GC_2025!$B:$B,MATCH($A200,POA_GC_2025!$A:$A,0)))</f>
        <v/>
      </c>
      <c r="E200" s="101" t="str">
        <f>IF($A200="","",INDEX(POA_GC_2025!$C:$C,MATCH($A200,POA_GC_2025!$A:$A,0)))</f>
        <v/>
      </c>
      <c r="F200" s="101" t="str">
        <f>IF($A200="","",INDEX(POA_GC_2025!$H:$H,MATCH($A200,POA_GC_2025!$A:$A,0)))</f>
        <v/>
      </c>
      <c r="G200" s="101" t="str">
        <f>IF($A200="","",INDEX(POA_GC_2025!$J:$J,MATCH($A200,POA_GC_2025!$A:$A,0)))</f>
        <v/>
      </c>
      <c r="H200" s="102" t="str">
        <f>IF($A200="","",INDEX(POA_GC_2025!$BD:$BD,MATCH($A200,POA_GC_2025!$A:$A,0)))</f>
        <v/>
      </c>
      <c r="I200" s="102" t="str">
        <f>IF($A200="","",INDEX(POA_GC_2025!$DF:$DF,MATCH($A200,POA_GC_2025!$A:$A,0)))</f>
        <v/>
      </c>
      <c r="J200" s="102" t="str">
        <f t="shared" si="31"/>
        <v/>
      </c>
      <c r="K200" s="124"/>
      <c r="L200" s="166"/>
      <c r="M200" s="174"/>
      <c r="N200" s="121" t="str">
        <f>IF(A200="","",INDEX(POA_GC_2025!CD:CD,MATCH(A200,POA_GC_2025!A:A,0)))</f>
        <v/>
      </c>
      <c r="O200" s="129"/>
      <c r="P200" s="129"/>
      <c r="Q200" s="162"/>
      <c r="R200" s="150"/>
      <c r="S200" s="166"/>
      <c r="T200" s="164">
        <f t="shared" ca="1" si="9"/>
        <v>46174</v>
      </c>
      <c r="U200" s="165">
        <f t="shared" ca="1" si="32"/>
        <v>45511</v>
      </c>
      <c r="V200" s="120"/>
      <c r="W200" s="101" t="str">
        <f t="shared" si="33"/>
        <v/>
      </c>
      <c r="X200" s="101" t="str">
        <f>IF($A200="","",INDEX(POA_GC_2025!$G:$G,MATCH($A200,POA_GC_2025!$A:$A,0)))</f>
        <v/>
      </c>
      <c r="Y200" s="102">
        <f t="shared" si="34"/>
        <v>0</v>
      </c>
      <c r="Z200" s="102">
        <f t="shared" si="35"/>
        <v>0</v>
      </c>
      <c r="AA200" s="170"/>
      <c r="AB200" s="125"/>
      <c r="AC200" s="120"/>
      <c r="AD200" s="120"/>
      <c r="AE200" s="120"/>
      <c r="AF200" s="120"/>
      <c r="AG200" s="120"/>
      <c r="AH200" s="120"/>
      <c r="AI200" s="120"/>
      <c r="AJ200" s="120"/>
      <c r="AK200" s="120"/>
      <c r="AL200" s="172"/>
      <c r="AM200" s="120"/>
      <c r="AN200" s="120"/>
      <c r="AO200" s="120"/>
      <c r="AP200" s="120"/>
    </row>
    <row r="201" spans="1:42" ht="22.5" customHeight="1">
      <c r="A201" s="100"/>
      <c r="B201" s="101" t="str">
        <f>IF($A201="","",INDEX(POA_GC_2025!$N:$N,MATCH($A201,POA_GC_2025!$A:$A,0)))</f>
        <v/>
      </c>
      <c r="C201" s="101" t="str">
        <f>IF($A201="","",INDEX(POA_GC_2025!$E:$E,MATCH($A201,POA_GC_2025!$A:$A,0)))</f>
        <v/>
      </c>
      <c r="D201" s="101" t="str">
        <f>IF($A201="","",INDEX(POA_GC_2025!$B:$B,MATCH($A201,POA_GC_2025!$A:$A,0)))</f>
        <v/>
      </c>
      <c r="E201" s="101" t="str">
        <f>IF($A201="","",INDEX(POA_GC_2025!$C:$C,MATCH($A201,POA_GC_2025!$A:$A,0)))</f>
        <v/>
      </c>
      <c r="F201" s="101" t="str">
        <f>IF($A201="","",INDEX(POA_GC_2025!$H:$H,MATCH($A201,POA_GC_2025!$A:$A,0)))</f>
        <v/>
      </c>
      <c r="G201" s="101" t="str">
        <f>IF($A201="","",INDEX(POA_GC_2025!$J:$J,MATCH($A201,POA_GC_2025!$A:$A,0)))</f>
        <v/>
      </c>
      <c r="H201" s="102" t="str">
        <f>IF($A201="","",INDEX(POA_GC_2025!$BD:$BD,MATCH($A201,POA_GC_2025!$A:$A,0)))</f>
        <v/>
      </c>
      <c r="I201" s="102" t="str">
        <f>IF($A201="","",INDEX(POA_GC_2025!$DF:$DF,MATCH($A201,POA_GC_2025!$A:$A,0)))</f>
        <v/>
      </c>
      <c r="J201" s="102" t="str">
        <f t="shared" si="31"/>
        <v/>
      </c>
      <c r="K201" s="124"/>
      <c r="L201" s="166"/>
      <c r="M201" s="174"/>
      <c r="N201" s="121" t="str">
        <f>IF(A201="","",INDEX(POA_GC_2025!CD:CD,MATCH(A201,POA_GC_2025!A:A,0)))</f>
        <v/>
      </c>
      <c r="O201" s="129"/>
      <c r="P201" s="129"/>
      <c r="Q201" s="162"/>
      <c r="R201" s="150"/>
      <c r="S201" s="166"/>
      <c r="T201" s="164">
        <f t="shared" ca="1" si="9"/>
        <v>46174</v>
      </c>
      <c r="U201" s="165">
        <f t="shared" ca="1" si="32"/>
        <v>45511</v>
      </c>
      <c r="V201" s="120"/>
      <c r="W201" s="101" t="str">
        <f t="shared" si="33"/>
        <v/>
      </c>
      <c r="X201" s="101" t="str">
        <f>IF($A201="","",INDEX(POA_GC_2025!$G:$G,MATCH($A201,POA_GC_2025!$A:$A,0)))</f>
        <v/>
      </c>
      <c r="Y201" s="102">
        <f t="shared" si="34"/>
        <v>0</v>
      </c>
      <c r="Z201" s="102">
        <f t="shared" si="35"/>
        <v>0</v>
      </c>
      <c r="AA201" s="170"/>
      <c r="AB201" s="125"/>
      <c r="AC201" s="120"/>
      <c r="AD201" s="120"/>
      <c r="AE201" s="120"/>
      <c r="AF201" s="120"/>
      <c r="AG201" s="120"/>
      <c r="AH201" s="120"/>
      <c r="AI201" s="120"/>
      <c r="AJ201" s="120"/>
      <c r="AK201" s="120"/>
      <c r="AL201" s="172"/>
      <c r="AM201" s="120"/>
      <c r="AN201" s="120"/>
      <c r="AO201" s="120"/>
      <c r="AP201" s="120"/>
    </row>
    <row r="202" spans="1:42" ht="22.5" customHeight="1">
      <c r="A202" s="100"/>
      <c r="B202" s="101" t="str">
        <f>IF($A202="","",INDEX(POA_GC_2025!$N:$N,MATCH($A202,POA_GC_2025!$A:$A,0)))</f>
        <v/>
      </c>
      <c r="C202" s="101" t="str">
        <f>IF($A202="","",INDEX(POA_GC_2025!$E:$E,MATCH($A202,POA_GC_2025!$A:$A,0)))</f>
        <v/>
      </c>
      <c r="D202" s="101" t="str">
        <f>IF($A202="","",INDEX(POA_GC_2025!$B:$B,MATCH($A202,POA_GC_2025!$A:$A,0)))</f>
        <v/>
      </c>
      <c r="E202" s="101" t="str">
        <f>IF($A202="","",INDEX(POA_GC_2025!$C:$C,MATCH($A202,POA_GC_2025!$A:$A,0)))</f>
        <v/>
      </c>
      <c r="F202" s="101" t="str">
        <f>IF($A202="","",INDEX(POA_GC_2025!$H:$H,MATCH($A202,POA_GC_2025!$A:$A,0)))</f>
        <v/>
      </c>
      <c r="G202" s="101" t="str">
        <f>IF($A202="","",INDEX(POA_GC_2025!$J:$J,MATCH($A202,POA_GC_2025!$A:$A,0)))</f>
        <v/>
      </c>
      <c r="H202" s="102" t="str">
        <f>IF($A202="","",INDEX(POA_GC_2025!$BD:$BD,MATCH($A202,POA_GC_2025!$A:$A,0)))</f>
        <v/>
      </c>
      <c r="I202" s="102" t="str">
        <f>IF($A202="","",INDEX(POA_GC_2025!$DF:$DF,MATCH($A202,POA_GC_2025!$A:$A,0)))</f>
        <v/>
      </c>
      <c r="J202" s="102" t="str">
        <f t="shared" si="31"/>
        <v/>
      </c>
      <c r="K202" s="124"/>
      <c r="L202" s="166"/>
      <c r="M202" s="174"/>
      <c r="N202" s="121" t="str">
        <f>IF(A202="","",INDEX(POA_GC_2025!CD:CD,MATCH(A202,POA_GC_2025!A:A,0)))</f>
        <v/>
      </c>
      <c r="O202" s="129"/>
      <c r="P202" s="129"/>
      <c r="Q202" s="162"/>
      <c r="R202" s="150"/>
      <c r="S202" s="166"/>
      <c r="T202" s="164">
        <f t="shared" ca="1" si="9"/>
        <v>46174</v>
      </c>
      <c r="U202" s="165">
        <f t="shared" ca="1" si="32"/>
        <v>45511</v>
      </c>
      <c r="V202" s="120"/>
      <c r="W202" s="101" t="str">
        <f t="shared" si="33"/>
        <v/>
      </c>
      <c r="X202" s="101" t="str">
        <f>IF($A202="","",INDEX(POA_GC_2025!$G:$G,MATCH($A202,POA_GC_2025!$A:$A,0)))</f>
        <v/>
      </c>
      <c r="Y202" s="102">
        <f t="shared" si="34"/>
        <v>0</v>
      </c>
      <c r="Z202" s="102">
        <f t="shared" si="35"/>
        <v>0</v>
      </c>
      <c r="AA202" s="170"/>
      <c r="AB202" s="125"/>
      <c r="AC202" s="120"/>
      <c r="AD202" s="120"/>
      <c r="AE202" s="120"/>
      <c r="AF202" s="120"/>
      <c r="AG202" s="120"/>
      <c r="AH202" s="120"/>
      <c r="AI202" s="120"/>
      <c r="AJ202" s="120"/>
      <c r="AK202" s="120"/>
      <c r="AL202" s="172"/>
      <c r="AM202" s="120"/>
      <c r="AN202" s="120"/>
      <c r="AO202" s="120"/>
      <c r="AP202" s="120"/>
    </row>
    <row r="203" spans="1:42" ht="22.5" customHeight="1">
      <c r="A203" s="100"/>
      <c r="B203" s="101" t="str">
        <f>IF($A203="","",INDEX(POA_GC_2025!$N:$N,MATCH($A203,POA_GC_2025!$A:$A,0)))</f>
        <v/>
      </c>
      <c r="C203" s="101" t="str">
        <f>IF($A203="","",INDEX(POA_GC_2025!$E:$E,MATCH($A203,POA_GC_2025!$A:$A,0)))</f>
        <v/>
      </c>
      <c r="D203" s="101" t="str">
        <f>IF($A203="","",INDEX(POA_GC_2025!$B:$B,MATCH($A203,POA_GC_2025!$A:$A,0)))</f>
        <v/>
      </c>
      <c r="E203" s="101" t="str">
        <f>IF($A203="","",INDEX(POA_GC_2025!$C:$C,MATCH($A203,POA_GC_2025!$A:$A,0)))</f>
        <v/>
      </c>
      <c r="F203" s="101" t="str">
        <f>IF($A203="","",INDEX(POA_GC_2025!$H:$H,MATCH($A203,POA_GC_2025!$A:$A,0)))</f>
        <v/>
      </c>
      <c r="G203" s="101" t="str">
        <f>IF($A203="","",INDEX(POA_GC_2025!$J:$J,MATCH($A203,POA_GC_2025!$A:$A,0)))</f>
        <v/>
      </c>
      <c r="H203" s="102" t="str">
        <f>IF($A203="","",INDEX(POA_GC_2025!$BD:$BD,MATCH($A203,POA_GC_2025!$A:$A,0)))</f>
        <v/>
      </c>
      <c r="I203" s="102" t="str">
        <f>IF($A203="","",INDEX(POA_GC_2025!$DF:$DF,MATCH($A203,POA_GC_2025!$A:$A,0)))</f>
        <v/>
      </c>
      <c r="J203" s="102" t="str">
        <f t="shared" si="31"/>
        <v/>
      </c>
      <c r="K203" s="124"/>
      <c r="L203" s="166"/>
      <c r="M203" s="174"/>
      <c r="N203" s="121" t="str">
        <f>IF(A203="","",INDEX(POA_GC_2025!CD:CD,MATCH(A203,POA_GC_2025!A:A,0)))</f>
        <v/>
      </c>
      <c r="O203" s="129"/>
      <c r="P203" s="129"/>
      <c r="Q203" s="162"/>
      <c r="R203" s="150"/>
      <c r="S203" s="166"/>
      <c r="T203" s="164">
        <f t="shared" ca="1" si="9"/>
        <v>46174</v>
      </c>
      <c r="U203" s="165">
        <f t="shared" ca="1" si="32"/>
        <v>45511</v>
      </c>
      <c r="V203" s="120"/>
      <c r="W203" s="101" t="str">
        <f t="shared" si="33"/>
        <v/>
      </c>
      <c r="X203" s="101" t="str">
        <f>IF($A203="","",INDEX(POA_GC_2025!$G:$G,MATCH($A203,POA_GC_2025!$A:$A,0)))</f>
        <v/>
      </c>
      <c r="Y203" s="102">
        <f t="shared" si="34"/>
        <v>0</v>
      </c>
      <c r="Z203" s="102">
        <f t="shared" si="35"/>
        <v>0</v>
      </c>
      <c r="AA203" s="170"/>
      <c r="AB203" s="125"/>
      <c r="AC203" s="120"/>
      <c r="AD203" s="120"/>
      <c r="AE203" s="120"/>
      <c r="AF203" s="120"/>
      <c r="AG203" s="120"/>
      <c r="AH203" s="120"/>
      <c r="AI203" s="120"/>
      <c r="AJ203" s="120"/>
      <c r="AK203" s="120"/>
      <c r="AL203" s="172"/>
      <c r="AM203" s="120"/>
      <c r="AN203" s="120"/>
      <c r="AO203" s="120"/>
      <c r="AP203" s="120"/>
    </row>
    <row r="204" spans="1:42" ht="22.5" customHeight="1">
      <c r="A204" s="100"/>
      <c r="B204" s="101" t="str">
        <f>IF($A204="","",INDEX(POA_GC_2025!$N:$N,MATCH($A204,POA_GC_2025!$A:$A,0)))</f>
        <v/>
      </c>
      <c r="C204" s="101" t="str">
        <f>IF($A204="","",INDEX(POA_GC_2025!$E:$E,MATCH($A204,POA_GC_2025!$A:$A,0)))</f>
        <v/>
      </c>
      <c r="D204" s="101" t="str">
        <f>IF($A204="","",INDEX(POA_GC_2025!$B:$B,MATCH($A204,POA_GC_2025!$A:$A,0)))</f>
        <v/>
      </c>
      <c r="E204" s="101" t="str">
        <f>IF($A204="","",INDEX(POA_GC_2025!$C:$C,MATCH($A204,POA_GC_2025!$A:$A,0)))</f>
        <v/>
      </c>
      <c r="F204" s="101" t="str">
        <f>IF($A204="","",INDEX(POA_GC_2025!$H:$H,MATCH($A204,POA_GC_2025!$A:$A,0)))</f>
        <v/>
      </c>
      <c r="G204" s="101" t="str">
        <f>IF($A204="","",INDEX(POA_GC_2025!$J:$J,MATCH($A204,POA_GC_2025!$A:$A,0)))</f>
        <v/>
      </c>
      <c r="H204" s="102" t="str">
        <f>IF($A204="","",INDEX(POA_GC_2025!$BD:$BD,MATCH($A204,POA_GC_2025!$A:$A,0)))</f>
        <v/>
      </c>
      <c r="I204" s="102" t="str">
        <f>IF($A204="","",INDEX(POA_GC_2025!$DF:$DF,MATCH($A204,POA_GC_2025!$A:$A,0)))</f>
        <v/>
      </c>
      <c r="J204" s="102" t="str">
        <f t="shared" si="31"/>
        <v/>
      </c>
      <c r="K204" s="124"/>
      <c r="L204" s="166"/>
      <c r="M204" s="174"/>
      <c r="N204" s="121" t="str">
        <f>IF(A204="","",INDEX(POA_GC_2025!CD:CD,MATCH(A204,POA_GC_2025!A:A,0)))</f>
        <v/>
      </c>
      <c r="O204" s="129"/>
      <c r="P204" s="129"/>
      <c r="Q204" s="162"/>
      <c r="R204" s="150"/>
      <c r="S204" s="166"/>
      <c r="T204" s="164">
        <f t="shared" ca="1" si="9"/>
        <v>46174</v>
      </c>
      <c r="U204" s="165">
        <f t="shared" ca="1" si="32"/>
        <v>45511</v>
      </c>
      <c r="V204" s="120"/>
      <c r="W204" s="101" t="str">
        <f t="shared" si="33"/>
        <v/>
      </c>
      <c r="X204" s="101" t="str">
        <f>IF($A204="","",INDEX(POA_GC_2025!$G:$G,MATCH($A204,POA_GC_2025!$A:$A,0)))</f>
        <v/>
      </c>
      <c r="Y204" s="102">
        <f t="shared" si="34"/>
        <v>0</v>
      </c>
      <c r="Z204" s="102">
        <f t="shared" si="35"/>
        <v>0</v>
      </c>
      <c r="AA204" s="170"/>
      <c r="AB204" s="125"/>
      <c r="AC204" s="120"/>
      <c r="AD204" s="120"/>
      <c r="AE204" s="120"/>
      <c r="AF204" s="120"/>
      <c r="AG204" s="120"/>
      <c r="AH204" s="120"/>
      <c r="AI204" s="120"/>
      <c r="AJ204" s="120"/>
      <c r="AK204" s="120"/>
      <c r="AL204" s="172"/>
      <c r="AM204" s="120"/>
      <c r="AN204" s="120"/>
      <c r="AO204" s="120"/>
      <c r="AP204" s="120"/>
    </row>
    <row r="205" spans="1:42" ht="22.5" customHeight="1">
      <c r="A205" s="100"/>
      <c r="B205" s="101" t="str">
        <f>IF($A205="","",INDEX(POA_GC_2025!$N:$N,MATCH($A205,POA_GC_2025!$A:$A,0)))</f>
        <v/>
      </c>
      <c r="C205" s="101" t="str">
        <f>IF($A205="","",INDEX(POA_GC_2025!$E:$E,MATCH($A205,POA_GC_2025!$A:$A,0)))</f>
        <v/>
      </c>
      <c r="D205" s="101" t="str">
        <f>IF($A205="","",INDEX(POA_GC_2025!$B:$B,MATCH($A205,POA_GC_2025!$A:$A,0)))</f>
        <v/>
      </c>
      <c r="E205" s="101" t="str">
        <f>IF($A205="","",INDEX(POA_GC_2025!$C:$C,MATCH($A205,POA_GC_2025!$A:$A,0)))</f>
        <v/>
      </c>
      <c r="F205" s="101" t="str">
        <f>IF($A205="","",INDEX(POA_GC_2025!$H:$H,MATCH($A205,POA_GC_2025!$A:$A,0)))</f>
        <v/>
      </c>
      <c r="G205" s="101" t="str">
        <f>IF($A205="","",INDEX(POA_GC_2025!$J:$J,MATCH($A205,POA_GC_2025!$A:$A,0)))</f>
        <v/>
      </c>
      <c r="H205" s="102" t="str">
        <f>IF($A205="","",INDEX(POA_GC_2025!$BD:$BD,MATCH($A205,POA_GC_2025!$A:$A,0)))</f>
        <v/>
      </c>
      <c r="I205" s="102" t="str">
        <f>IF($A205="","",INDEX(POA_GC_2025!$DF:$DF,MATCH($A205,POA_GC_2025!$A:$A,0)))</f>
        <v/>
      </c>
      <c r="J205" s="102" t="str">
        <f t="shared" si="31"/>
        <v/>
      </c>
      <c r="K205" s="124"/>
      <c r="L205" s="166"/>
      <c r="M205" s="174"/>
      <c r="N205" s="121" t="str">
        <f>IF(A205="","",INDEX(POA_GC_2025!CD:CD,MATCH(A205,POA_GC_2025!A:A,0)))</f>
        <v/>
      </c>
      <c r="O205" s="129"/>
      <c r="P205" s="129"/>
      <c r="Q205" s="162"/>
      <c r="R205" s="150"/>
      <c r="S205" s="166"/>
      <c r="T205" s="164">
        <f t="shared" ca="1" si="9"/>
        <v>46174</v>
      </c>
      <c r="U205" s="165">
        <f t="shared" ca="1" si="32"/>
        <v>45511</v>
      </c>
      <c r="V205" s="120"/>
      <c r="W205" s="101" t="str">
        <f t="shared" si="33"/>
        <v/>
      </c>
      <c r="X205" s="101" t="str">
        <f>IF($A205="","",INDEX(POA_GC_2025!$G:$G,MATCH($A205,POA_GC_2025!$A:$A,0)))</f>
        <v/>
      </c>
      <c r="Y205" s="102">
        <f t="shared" si="34"/>
        <v>0</v>
      </c>
      <c r="Z205" s="102">
        <f t="shared" si="35"/>
        <v>0</v>
      </c>
      <c r="AA205" s="170"/>
      <c r="AB205" s="125"/>
      <c r="AC205" s="120"/>
      <c r="AD205" s="120"/>
      <c r="AE205" s="120"/>
      <c r="AF205" s="120"/>
      <c r="AG205" s="120"/>
      <c r="AH205" s="120"/>
      <c r="AI205" s="120"/>
      <c r="AJ205" s="120"/>
      <c r="AK205" s="120"/>
      <c r="AL205" s="172"/>
      <c r="AM205" s="120"/>
      <c r="AN205" s="120"/>
      <c r="AO205" s="120"/>
      <c r="AP205" s="120"/>
    </row>
    <row r="206" spans="1:42" ht="22.5" customHeight="1">
      <c r="A206" s="100"/>
      <c r="B206" s="101" t="str">
        <f>IF($A206="","",INDEX(POA_GC_2025!$N:$N,MATCH($A206,POA_GC_2025!$A:$A,0)))</f>
        <v/>
      </c>
      <c r="C206" s="101" t="str">
        <f>IF($A206="","",INDEX(POA_GC_2025!$E:$E,MATCH($A206,POA_GC_2025!$A:$A,0)))</f>
        <v/>
      </c>
      <c r="D206" s="101" t="str">
        <f>IF($A206="","",INDEX(POA_GC_2025!$B:$B,MATCH($A206,POA_GC_2025!$A:$A,0)))</f>
        <v/>
      </c>
      <c r="E206" s="101" t="str">
        <f>IF($A206="","",INDEX(POA_GC_2025!$C:$C,MATCH($A206,POA_GC_2025!$A:$A,0)))</f>
        <v/>
      </c>
      <c r="F206" s="101" t="str">
        <f>IF($A206="","",INDEX(POA_GC_2025!$H:$H,MATCH($A206,POA_GC_2025!$A:$A,0)))</f>
        <v/>
      </c>
      <c r="G206" s="101" t="str">
        <f>IF($A206="","",INDEX(POA_GC_2025!$J:$J,MATCH($A206,POA_GC_2025!$A:$A,0)))</f>
        <v/>
      </c>
      <c r="H206" s="102" t="str">
        <f>IF($A206="","",INDEX(POA_GC_2025!$BD:$BD,MATCH($A206,POA_GC_2025!$A:$A,0)))</f>
        <v/>
      </c>
      <c r="I206" s="102" t="str">
        <f>IF($A206="","",INDEX(POA_GC_2025!$DF:$DF,MATCH($A206,POA_GC_2025!$A:$A,0)))</f>
        <v/>
      </c>
      <c r="J206" s="102" t="str">
        <f t="shared" si="31"/>
        <v/>
      </c>
      <c r="K206" s="124"/>
      <c r="L206" s="166"/>
      <c r="M206" s="174"/>
      <c r="N206" s="121" t="str">
        <f>IF(A206="","",INDEX(POA_GC_2025!CD:CD,MATCH(A206,POA_GC_2025!A:A,0)))</f>
        <v/>
      </c>
      <c r="O206" s="129"/>
      <c r="P206" s="129"/>
      <c r="Q206" s="162"/>
      <c r="R206" s="150"/>
      <c r="S206" s="166"/>
      <c r="T206" s="164">
        <f t="shared" ca="1" si="9"/>
        <v>46174</v>
      </c>
      <c r="U206" s="165">
        <f t="shared" ca="1" si="32"/>
        <v>45511</v>
      </c>
      <c r="V206" s="120"/>
      <c r="W206" s="101" t="str">
        <f t="shared" si="33"/>
        <v/>
      </c>
      <c r="X206" s="101" t="str">
        <f>IF($A206="","",INDEX(POA_GC_2025!$G:$G,MATCH($A206,POA_GC_2025!$A:$A,0)))</f>
        <v/>
      </c>
      <c r="Y206" s="102">
        <f t="shared" si="34"/>
        <v>0</v>
      </c>
      <c r="Z206" s="102">
        <f t="shared" si="35"/>
        <v>0</v>
      </c>
      <c r="AA206" s="170"/>
      <c r="AB206" s="125"/>
      <c r="AC206" s="120"/>
      <c r="AD206" s="120"/>
      <c r="AE206" s="120"/>
      <c r="AF206" s="120"/>
      <c r="AG206" s="120"/>
      <c r="AH206" s="120"/>
      <c r="AI206" s="120"/>
      <c r="AJ206" s="120"/>
      <c r="AK206" s="120"/>
      <c r="AL206" s="172"/>
      <c r="AM206" s="120"/>
      <c r="AN206" s="120"/>
      <c r="AO206" s="120"/>
      <c r="AP206" s="120"/>
    </row>
    <row r="207" spans="1:42" ht="22.5" customHeight="1">
      <c r="A207" s="100"/>
      <c r="B207" s="101" t="str">
        <f>IF($A207="","",INDEX(POA_GC_2025!$N:$N,MATCH($A207,POA_GC_2025!$A:$A,0)))</f>
        <v/>
      </c>
      <c r="C207" s="101" t="str">
        <f>IF($A207="","",INDEX(POA_GC_2025!$E:$E,MATCH($A207,POA_GC_2025!$A:$A,0)))</f>
        <v/>
      </c>
      <c r="D207" s="101" t="str">
        <f>IF($A207="","",INDEX(POA_GC_2025!$B:$B,MATCH($A207,POA_GC_2025!$A:$A,0)))</f>
        <v/>
      </c>
      <c r="E207" s="101" t="str">
        <f>IF($A207="","",INDEX(POA_GC_2025!$C:$C,MATCH($A207,POA_GC_2025!$A:$A,0)))</f>
        <v/>
      </c>
      <c r="F207" s="101" t="str">
        <f>IF($A207="","",INDEX(POA_GC_2025!$H:$H,MATCH($A207,POA_GC_2025!$A:$A,0)))</f>
        <v/>
      </c>
      <c r="G207" s="101" t="str">
        <f>IF($A207="","",INDEX(POA_GC_2025!$J:$J,MATCH($A207,POA_GC_2025!$A:$A,0)))</f>
        <v/>
      </c>
      <c r="H207" s="102" t="str">
        <f>IF($A207="","",INDEX(POA_GC_2025!$BD:$BD,MATCH($A207,POA_GC_2025!$A:$A,0)))</f>
        <v/>
      </c>
      <c r="I207" s="102" t="str">
        <f>IF($A207="","",INDEX(POA_GC_2025!$DF:$DF,MATCH($A207,POA_GC_2025!$A:$A,0)))</f>
        <v/>
      </c>
      <c r="J207" s="102" t="str">
        <f t="shared" si="31"/>
        <v/>
      </c>
      <c r="K207" s="124"/>
      <c r="L207" s="166"/>
      <c r="M207" s="174"/>
      <c r="N207" s="121" t="str">
        <f>IF(A207="","",INDEX(POA_GC_2025!CD:CD,MATCH(A207,POA_GC_2025!A:A,0)))</f>
        <v/>
      </c>
      <c r="O207" s="129"/>
      <c r="P207" s="129"/>
      <c r="Q207" s="162"/>
      <c r="R207" s="150"/>
      <c r="S207" s="166"/>
      <c r="T207" s="164">
        <f t="shared" ca="1" si="9"/>
        <v>46174</v>
      </c>
      <c r="U207" s="165">
        <f t="shared" ca="1" si="32"/>
        <v>45511</v>
      </c>
      <c r="V207" s="120"/>
      <c r="W207" s="101" t="str">
        <f t="shared" si="33"/>
        <v/>
      </c>
      <c r="X207" s="101" t="str">
        <f>IF($A207="","",INDEX(POA_GC_2025!$G:$G,MATCH($A207,POA_GC_2025!$A:$A,0)))</f>
        <v/>
      </c>
      <c r="Y207" s="102">
        <f t="shared" si="34"/>
        <v>0</v>
      </c>
      <c r="Z207" s="102">
        <f t="shared" si="35"/>
        <v>0</v>
      </c>
      <c r="AA207" s="170"/>
      <c r="AB207" s="125"/>
      <c r="AC207" s="120"/>
      <c r="AD207" s="120"/>
      <c r="AE207" s="120"/>
      <c r="AF207" s="120"/>
      <c r="AG207" s="120"/>
      <c r="AH207" s="120"/>
      <c r="AI207" s="120"/>
      <c r="AJ207" s="120"/>
      <c r="AK207" s="120"/>
      <c r="AL207" s="172"/>
      <c r="AM207" s="120"/>
      <c r="AN207" s="120"/>
      <c r="AO207" s="120"/>
      <c r="AP207" s="120"/>
    </row>
    <row r="208" spans="1:42" ht="22.5" customHeight="1">
      <c r="A208" s="100"/>
      <c r="B208" s="101" t="str">
        <f>IF($A208="","",INDEX(POA_GC_2025!$N:$N,MATCH($A208,POA_GC_2025!$A:$A,0)))</f>
        <v/>
      </c>
      <c r="C208" s="101" t="str">
        <f>IF($A208="","",INDEX(POA_GC_2025!$E:$E,MATCH($A208,POA_GC_2025!$A:$A,0)))</f>
        <v/>
      </c>
      <c r="D208" s="101" t="str">
        <f>IF($A208="","",INDEX(POA_GC_2025!$B:$B,MATCH($A208,POA_GC_2025!$A:$A,0)))</f>
        <v/>
      </c>
      <c r="E208" s="101" t="str">
        <f>IF($A208="","",INDEX(POA_GC_2025!$C:$C,MATCH($A208,POA_GC_2025!$A:$A,0)))</f>
        <v/>
      </c>
      <c r="F208" s="101" t="str">
        <f>IF($A208="","",INDEX(POA_GC_2025!$H:$H,MATCH($A208,POA_GC_2025!$A:$A,0)))</f>
        <v/>
      </c>
      <c r="G208" s="101" t="str">
        <f>IF($A208="","",INDEX(POA_GC_2025!$J:$J,MATCH($A208,POA_GC_2025!$A:$A,0)))</f>
        <v/>
      </c>
      <c r="H208" s="102" t="str">
        <f>IF($A208="","",INDEX(POA_GC_2025!$BD:$BD,MATCH($A208,POA_GC_2025!$A:$A,0)))</f>
        <v/>
      </c>
      <c r="I208" s="102" t="str">
        <f>IF($A208="","",INDEX(POA_GC_2025!$DF:$DF,MATCH($A208,POA_GC_2025!$A:$A,0)))</f>
        <v/>
      </c>
      <c r="J208" s="102" t="str">
        <f t="shared" si="31"/>
        <v/>
      </c>
      <c r="K208" s="124"/>
      <c r="L208" s="166"/>
      <c r="M208" s="174"/>
      <c r="N208" s="121" t="str">
        <f>IF(A208="","",INDEX(POA_GC_2025!CD:CD,MATCH(A208,POA_GC_2025!A:A,0)))</f>
        <v/>
      </c>
      <c r="O208" s="129"/>
      <c r="P208" s="129"/>
      <c r="Q208" s="162"/>
      <c r="R208" s="150"/>
      <c r="S208" s="166"/>
      <c r="T208" s="164">
        <f t="shared" ca="1" si="9"/>
        <v>46174</v>
      </c>
      <c r="U208" s="165">
        <f t="shared" ca="1" si="32"/>
        <v>45511</v>
      </c>
      <c r="V208" s="120"/>
      <c r="W208" s="101" t="str">
        <f t="shared" si="33"/>
        <v/>
      </c>
      <c r="X208" s="101" t="str">
        <f>IF($A208="","",INDEX(POA_GC_2025!$G:$G,MATCH($A208,POA_GC_2025!$A:$A,0)))</f>
        <v/>
      </c>
      <c r="Y208" s="102">
        <f t="shared" si="34"/>
        <v>0</v>
      </c>
      <c r="Z208" s="102">
        <f t="shared" si="35"/>
        <v>0</v>
      </c>
      <c r="AA208" s="170"/>
      <c r="AB208" s="125"/>
      <c r="AC208" s="120"/>
      <c r="AD208" s="120"/>
      <c r="AE208" s="120"/>
      <c r="AF208" s="120"/>
      <c r="AG208" s="120"/>
      <c r="AH208" s="120"/>
      <c r="AI208" s="120"/>
      <c r="AJ208" s="120"/>
      <c r="AK208" s="120"/>
      <c r="AL208" s="172"/>
      <c r="AM208" s="120"/>
      <c r="AN208" s="120"/>
      <c r="AO208" s="120"/>
      <c r="AP208" s="120"/>
    </row>
    <row r="209" spans="1:42" ht="22.5" customHeight="1">
      <c r="A209" s="100"/>
      <c r="B209" s="101" t="str">
        <f>IF($A209="","",INDEX(POA_GC_2025!$N:$N,MATCH($A209,POA_GC_2025!$A:$A,0)))</f>
        <v/>
      </c>
      <c r="C209" s="101" t="str">
        <f>IF($A209="","",INDEX(POA_GC_2025!$E:$E,MATCH($A209,POA_GC_2025!$A:$A,0)))</f>
        <v/>
      </c>
      <c r="D209" s="101" t="str">
        <f>IF($A209="","",INDEX(POA_GC_2025!$B:$B,MATCH($A209,POA_GC_2025!$A:$A,0)))</f>
        <v/>
      </c>
      <c r="E209" s="101" t="str">
        <f>IF($A209="","",INDEX(POA_GC_2025!$C:$C,MATCH($A209,POA_GC_2025!$A:$A,0)))</f>
        <v/>
      </c>
      <c r="F209" s="101" t="str">
        <f>IF($A209="","",INDEX(POA_GC_2025!$H:$H,MATCH($A209,POA_GC_2025!$A:$A,0)))</f>
        <v/>
      </c>
      <c r="G209" s="101" t="str">
        <f>IF($A209="","",INDEX(POA_GC_2025!$J:$J,MATCH($A209,POA_GC_2025!$A:$A,0)))</f>
        <v/>
      </c>
      <c r="H209" s="102" t="str">
        <f>IF($A209="","",INDEX(POA_GC_2025!$BD:$BD,MATCH($A209,POA_GC_2025!$A:$A,0)))</f>
        <v/>
      </c>
      <c r="I209" s="102" t="str">
        <f>IF($A209="","",INDEX(POA_GC_2025!$DF:$DF,MATCH($A209,POA_GC_2025!$A:$A,0)))</f>
        <v/>
      </c>
      <c r="J209" s="102" t="str">
        <f t="shared" si="31"/>
        <v/>
      </c>
      <c r="K209" s="124"/>
      <c r="L209" s="166"/>
      <c r="M209" s="174"/>
      <c r="N209" s="121" t="str">
        <f>IF(A209="","",INDEX(POA_GC_2025!CD:CD,MATCH(A209,POA_GC_2025!A:A,0)))</f>
        <v/>
      </c>
      <c r="O209" s="129"/>
      <c r="P209" s="129"/>
      <c r="Q209" s="162"/>
      <c r="R209" s="150"/>
      <c r="S209" s="166"/>
      <c r="T209" s="164">
        <f t="shared" ca="1" si="9"/>
        <v>46174</v>
      </c>
      <c r="U209" s="165">
        <f t="shared" ca="1" si="32"/>
        <v>45511</v>
      </c>
      <c r="V209" s="120"/>
      <c r="W209" s="101" t="str">
        <f t="shared" si="33"/>
        <v/>
      </c>
      <c r="X209" s="101" t="str">
        <f>IF($A209="","",INDEX(POA_GC_2025!$G:$G,MATCH($A209,POA_GC_2025!$A:$A,0)))</f>
        <v/>
      </c>
      <c r="Y209" s="102">
        <f t="shared" si="34"/>
        <v>0</v>
      </c>
      <c r="Z209" s="102">
        <f t="shared" si="35"/>
        <v>0</v>
      </c>
      <c r="AA209" s="170"/>
      <c r="AB209" s="125"/>
      <c r="AC209" s="120"/>
      <c r="AD209" s="120"/>
      <c r="AE209" s="120"/>
      <c r="AF209" s="120"/>
      <c r="AG209" s="120"/>
      <c r="AH209" s="120"/>
      <c r="AI209" s="120"/>
      <c r="AJ209" s="120"/>
      <c r="AK209" s="120"/>
      <c r="AL209" s="172"/>
      <c r="AM209" s="120"/>
      <c r="AN209" s="120"/>
      <c r="AO209" s="120"/>
      <c r="AP209" s="120"/>
    </row>
    <row r="210" spans="1:42" ht="22.5" customHeight="1">
      <c r="A210" s="186"/>
      <c r="B210" s="101" t="str">
        <f>IF($A210="","",INDEX(POA_GC_2025!$N:$N,MATCH($A210,POA_GC_2025!$A:$A,0)))</f>
        <v/>
      </c>
      <c r="C210" s="101" t="str">
        <f>IF($A210="","",INDEX(POA_GC_2025!$E:$E,MATCH($A210,POA_GC_2025!$A:$A,0)))</f>
        <v/>
      </c>
      <c r="D210" s="101" t="str">
        <f>IF($A210="","",INDEX(POA_GC_2025!$B:$B,MATCH($A210,POA_GC_2025!$A:$A,0)))</f>
        <v/>
      </c>
      <c r="E210" s="101" t="str">
        <f>IF($A210="","",INDEX(POA_GC_2025!$C:$C,MATCH($A210,POA_GC_2025!$A:$A,0)))</f>
        <v/>
      </c>
      <c r="F210" s="101" t="str">
        <f>IF($A210="","",INDEX(POA_GC_2025!$H:$H,MATCH($A210,POA_GC_2025!$A:$A,0)))</f>
        <v/>
      </c>
      <c r="G210" s="101" t="str">
        <f>IF($A210="","",INDEX(POA_GC_2025!$J:$J,MATCH($A210,POA_GC_2025!$A:$A,0)))</f>
        <v/>
      </c>
      <c r="H210" s="102" t="str">
        <f>IF($A210="","",INDEX(POA_GC_2025!$BD:$BD,MATCH($A210,POA_GC_2025!$A:$A,0)))</f>
        <v/>
      </c>
      <c r="I210" s="102" t="str">
        <f>IF($A210="","",INDEX(POA_GC_2025!$DF:$DF,MATCH($A210,POA_GC_2025!$A:$A,0)))</f>
        <v/>
      </c>
      <c r="J210" s="102" t="str">
        <f t="shared" si="31"/>
        <v/>
      </c>
      <c r="K210" s="124"/>
      <c r="L210" s="166"/>
      <c r="M210" s="174"/>
      <c r="N210" s="121" t="str">
        <f>IF(A210="","",INDEX(POA_GC_2025!CD:CD,MATCH(A210,POA_GC_2025!A:A,0)))</f>
        <v/>
      </c>
      <c r="O210" s="129"/>
      <c r="P210" s="129"/>
      <c r="Q210" s="162"/>
      <c r="R210" s="150"/>
      <c r="S210" s="166"/>
      <c r="T210" s="164">
        <f t="shared" ca="1" si="9"/>
        <v>46174</v>
      </c>
      <c r="U210" s="165">
        <f t="shared" ca="1" si="32"/>
        <v>45511</v>
      </c>
      <c r="V210" s="120"/>
      <c r="W210" s="101" t="str">
        <f t="shared" si="33"/>
        <v/>
      </c>
      <c r="X210" s="101" t="str">
        <f>IF($A210="","",INDEX(POA_GC_2025!$G:$G,MATCH($A210,POA_GC_2025!$A:$A,0)))</f>
        <v/>
      </c>
      <c r="Y210" s="102">
        <f t="shared" si="34"/>
        <v>0</v>
      </c>
      <c r="Z210" s="102">
        <f t="shared" si="35"/>
        <v>0</v>
      </c>
      <c r="AA210" s="170"/>
      <c r="AB210" s="125"/>
      <c r="AC210" s="120"/>
      <c r="AD210" s="120"/>
      <c r="AE210" s="120"/>
      <c r="AF210" s="120"/>
      <c r="AG210" s="120"/>
      <c r="AH210" s="120"/>
      <c r="AI210" s="120"/>
      <c r="AJ210" s="120"/>
      <c r="AK210" s="120"/>
      <c r="AL210" s="172"/>
      <c r="AM210" s="120"/>
      <c r="AN210" s="120"/>
      <c r="AO210" s="120"/>
      <c r="AP210" s="120"/>
    </row>
    <row r="211" spans="1:42" ht="22.5" customHeight="1">
      <c r="M211" s="190">
        <f>SUM(M6:M210)</f>
        <v>263364.63</v>
      </c>
      <c r="O211" s="190">
        <f>SUM(O6:O210)</f>
        <v>6362881.6499999994</v>
      </c>
      <c r="P211" s="190">
        <f>SUM(P6:P210)</f>
        <v>6094124.4999999972</v>
      </c>
      <c r="Y211" s="190">
        <f>SUM(Y6:Y210)</f>
        <v>6362881.6499999994</v>
      </c>
      <c r="Z211" s="190">
        <f>SUM(Z6:Z210)</f>
        <v>268757.14999999979</v>
      </c>
      <c r="AC211" s="190">
        <f>SUM(AC6:AC210)</f>
        <v>3451544.2399999993</v>
      </c>
      <c r="AD211" s="190">
        <f>SUM(AD6:AD210)</f>
        <v>3125632.8699999982</v>
      </c>
      <c r="AE211" s="190"/>
    </row>
    <row r="212" spans="1:42" ht="22.5" customHeight="1">
      <c r="M212" s="190"/>
    </row>
  </sheetData>
  <mergeCells count="1">
    <mergeCell ref="S4:AP4"/>
  </mergeCells>
  <phoneticPr fontId="132" type="noConversion"/>
  <dataValidations count="2">
    <dataValidation allowBlank="1" showInputMessage="1" showErrorMessage="1" prompt="NO MODIFICAR LA INFORMACIÓN" sqref="F5:G5" xr:uid="{00000000-0002-0000-0500-000000000000}"/>
    <dataValidation type="list" allowBlank="1" showInputMessage="1" showErrorMessage="1" sqref="Q6:Q210" xr:uid="{00000000-0002-0000-0500-000001000000}">
      <formula1>"ENERO,FEBRERO,MARZO,ABRIL,MAYO,JUNIO,JULIO,AGOSTO,SEPTIEMBRE,OCTUBRE,NOVIEMBRE,DICIEMBRE"</formula1>
    </dataValidation>
  </dataValidations>
  <pageMargins left="0.7" right="0.7" top="0.75" bottom="0.75" header="0.3" footer="0.3"/>
  <pageSetup orientation="portrait" verticalDpi="12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1454817346722"/>
    <pageSetUpPr fitToPage="1"/>
  </sheetPr>
  <dimension ref="A1:AG127"/>
  <sheetViews>
    <sheetView view="pageBreakPreview" topLeftCell="A4" zoomScale="70" zoomScaleNormal="90" workbookViewId="0">
      <selection activeCell="B18" sqref="B18"/>
    </sheetView>
  </sheetViews>
  <sheetFormatPr baseColWidth="10" defaultColWidth="11" defaultRowHeight="15"/>
  <cols>
    <col min="1" max="1" width="15.5703125" customWidth="1"/>
    <col min="2" max="2" width="50.42578125" customWidth="1"/>
    <col min="3" max="3" width="33.85546875" customWidth="1"/>
    <col min="4" max="4" width="30.140625" customWidth="1"/>
    <col min="5" max="5" width="12.7109375" customWidth="1"/>
    <col min="6" max="7" width="13" customWidth="1"/>
    <col min="8" max="8" width="18.42578125" customWidth="1"/>
    <col min="9" max="9" width="11.5703125" customWidth="1"/>
    <col min="10" max="10" width="10.85546875" customWidth="1"/>
    <col min="11" max="11" width="14.140625" customWidth="1"/>
    <col min="12" max="12" width="17.28515625" customWidth="1"/>
    <col min="13" max="13" width="8.42578125" customWidth="1"/>
    <col min="14" max="15" width="12.28515625" customWidth="1"/>
  </cols>
  <sheetData>
    <row r="1" spans="1:15">
      <c r="A1" s="689" t="s">
        <v>0</v>
      </c>
      <c r="B1" s="689"/>
      <c r="C1" s="689"/>
      <c r="D1" s="689"/>
      <c r="E1" s="689"/>
      <c r="F1" s="689"/>
      <c r="G1" s="689"/>
      <c r="H1" s="689"/>
      <c r="I1" s="689"/>
      <c r="J1" s="689"/>
      <c r="K1" s="689"/>
      <c r="L1" s="689"/>
      <c r="M1" s="689"/>
      <c r="N1" s="689"/>
      <c r="O1" s="689"/>
    </row>
    <row r="2" spans="1:15">
      <c r="A2" s="689" t="s">
        <v>750</v>
      </c>
      <c r="B2" s="689"/>
      <c r="C2" s="689"/>
      <c r="D2" s="689"/>
      <c r="E2" s="689"/>
      <c r="F2" s="689"/>
      <c r="G2" s="689"/>
      <c r="H2" s="689"/>
      <c r="I2" s="689"/>
      <c r="J2" s="689"/>
      <c r="K2" s="689"/>
      <c r="L2" s="689"/>
      <c r="M2" s="689"/>
      <c r="N2" s="689"/>
      <c r="O2" s="689"/>
    </row>
    <row r="3" spans="1:15">
      <c r="A3" s="689" t="s">
        <v>2270</v>
      </c>
      <c r="B3" s="689"/>
      <c r="C3" s="689"/>
      <c r="D3" s="689"/>
      <c r="E3" s="689"/>
      <c r="F3" s="689"/>
      <c r="G3" s="689"/>
      <c r="H3" s="689"/>
      <c r="I3" s="689"/>
      <c r="J3" s="689"/>
      <c r="K3" s="689"/>
      <c r="L3" s="689"/>
      <c r="M3" s="689"/>
      <c r="N3" s="689"/>
      <c r="O3" s="689"/>
    </row>
    <row r="4" spans="1:15">
      <c r="A4" s="690" t="s">
        <v>2271</v>
      </c>
      <c r="B4" s="690"/>
      <c r="C4" s="690"/>
      <c r="D4" s="690"/>
      <c r="E4" s="690"/>
      <c r="F4" s="690"/>
      <c r="G4" s="690"/>
      <c r="H4" s="690"/>
      <c r="I4" s="690"/>
      <c r="J4" s="690"/>
      <c r="K4" s="690"/>
      <c r="L4" s="690"/>
      <c r="M4" s="690"/>
      <c r="N4" s="690"/>
      <c r="O4" s="690"/>
    </row>
    <row r="5" spans="1:15">
      <c r="A5" s="42" t="s">
        <v>2272</v>
      </c>
      <c r="B5" s="43"/>
      <c r="C5" s="43"/>
      <c r="D5" s="43"/>
      <c r="E5" s="43"/>
      <c r="F5" s="43"/>
      <c r="G5" s="43"/>
      <c r="H5" s="43"/>
      <c r="I5" s="43"/>
      <c r="J5" s="43"/>
      <c r="K5" s="43"/>
      <c r="L5" s="43"/>
      <c r="M5" s="43"/>
      <c r="N5" s="43"/>
      <c r="O5" s="43"/>
    </row>
    <row r="6" spans="1:15" ht="78.75" customHeight="1">
      <c r="A6" s="44" t="s">
        <v>2273</v>
      </c>
      <c r="B6" s="691" t="s">
        <v>2274</v>
      </c>
      <c r="C6" s="692"/>
      <c r="D6" s="692"/>
      <c r="E6" s="692"/>
      <c r="F6" s="692"/>
      <c r="G6" s="692"/>
      <c r="H6" s="692"/>
      <c r="I6" s="692"/>
      <c r="J6" s="692"/>
      <c r="K6" s="692"/>
      <c r="L6" s="692"/>
      <c r="M6" s="692"/>
      <c r="N6" s="692"/>
      <c r="O6" s="693"/>
    </row>
    <row r="7" spans="1:15" ht="51.75" customHeight="1">
      <c r="A7" s="44" t="s">
        <v>2275</v>
      </c>
      <c r="B7" s="691" t="s">
        <v>2276</v>
      </c>
      <c r="C7" s="692"/>
      <c r="D7" s="692"/>
      <c r="E7" s="692"/>
      <c r="F7" s="692"/>
      <c r="G7" s="692"/>
      <c r="H7" s="692"/>
      <c r="I7" s="692"/>
      <c r="J7" s="692"/>
      <c r="K7" s="692"/>
      <c r="L7" s="692"/>
      <c r="M7" s="692"/>
      <c r="N7" s="692"/>
      <c r="O7" s="693"/>
    </row>
    <row r="8" spans="1:15" ht="36" customHeight="1">
      <c r="A8" s="44" t="s">
        <v>2277</v>
      </c>
      <c r="B8" s="694" t="s">
        <v>2278</v>
      </c>
      <c r="C8" s="695"/>
      <c r="D8" s="695"/>
      <c r="E8" s="695"/>
      <c r="F8" s="695"/>
      <c r="G8" s="695"/>
      <c r="H8" s="695"/>
      <c r="I8" s="695"/>
      <c r="J8" s="695"/>
      <c r="K8" s="695"/>
      <c r="L8" s="695"/>
      <c r="M8" s="695"/>
      <c r="N8" s="695"/>
      <c r="O8" s="696"/>
    </row>
    <row r="9" spans="1:15">
      <c r="A9" s="44" t="s">
        <v>2279</v>
      </c>
      <c r="B9" s="694" t="s">
        <v>2280</v>
      </c>
      <c r="C9" s="695"/>
      <c r="D9" s="695"/>
      <c r="E9" s="695"/>
      <c r="F9" s="695"/>
      <c r="G9" s="695"/>
      <c r="H9" s="695"/>
      <c r="I9" s="695"/>
      <c r="J9" s="695"/>
      <c r="K9" s="695"/>
      <c r="L9" s="695"/>
      <c r="M9" s="695"/>
      <c r="N9" s="695"/>
      <c r="O9" s="696"/>
    </row>
    <row r="10" spans="1:15">
      <c r="A10" s="45" t="s">
        <v>2281</v>
      </c>
      <c r="B10" s="46"/>
      <c r="C10" s="46"/>
      <c r="D10" s="46"/>
      <c r="E10" s="46"/>
      <c r="F10" s="46"/>
      <c r="G10" s="46"/>
      <c r="H10" s="46"/>
      <c r="I10" s="46"/>
      <c r="J10" s="46"/>
      <c r="K10" s="46"/>
      <c r="L10" s="46"/>
      <c r="M10" s="46"/>
      <c r="N10" s="46"/>
      <c r="O10" s="46"/>
    </row>
    <row r="11" spans="1:15" s="37" customFormat="1" ht="12">
      <c r="A11" s="697" t="s">
        <v>2282</v>
      </c>
      <c r="B11" s="698"/>
      <c r="C11" s="699" t="str">
        <f>IFERROR(VLOOKUP($D$14,CERT_ACT_POA!$B$6:$AZ$496,6,FALSE),"")</f>
        <v/>
      </c>
      <c r="D11" s="699"/>
      <c r="E11" s="699"/>
      <c r="F11" s="697" t="s">
        <v>2283</v>
      </c>
      <c r="G11" s="698"/>
      <c r="H11" s="700" t="str">
        <f>IFERROR(VLOOKUP($D$14,CERT_ACT_POA!$B$6:$AZ$496,3,FALSE),"")</f>
        <v/>
      </c>
      <c r="I11" s="701"/>
      <c r="J11" s="701"/>
      <c r="K11" s="702"/>
      <c r="L11" s="44" t="s">
        <v>2284</v>
      </c>
      <c r="M11" s="703" t="str">
        <f>IFERROR(VLOOKUP($D$14,CERT_ACT_POA!$B$6:$AZ$496,4,FALSE),"")</f>
        <v/>
      </c>
      <c r="N11" s="704"/>
      <c r="O11" s="705"/>
    </row>
    <row r="12" spans="1:15" s="37" customFormat="1" ht="36">
      <c r="A12" s="697" t="s">
        <v>2285</v>
      </c>
      <c r="B12" s="698"/>
      <c r="C12" s="706" t="str">
        <f>IFERROR(VLOOKUP($D$14,CERT_ACT_POA!$B$6:$AZ$496,35,FALSE),"")</f>
        <v/>
      </c>
      <c r="D12" s="706"/>
      <c r="E12" s="706"/>
      <c r="F12" s="697" t="s">
        <v>2228</v>
      </c>
      <c r="G12" s="698"/>
      <c r="H12" s="707" t="str">
        <f>IFERROR(VLOOKUP($D$14,CERT_ACT_POA!$B$6:$AZ$496,36,FALSE),"")</f>
        <v/>
      </c>
      <c r="I12" s="708"/>
      <c r="J12" s="708"/>
      <c r="K12" s="708"/>
      <c r="L12" s="44" t="s">
        <v>2286</v>
      </c>
      <c r="M12" s="708" t="str">
        <f>+IF(H12="","",H12)</f>
        <v/>
      </c>
      <c r="N12" s="708"/>
      <c r="O12" s="709"/>
    </row>
    <row r="13" spans="1:15">
      <c r="A13" s="45" t="s">
        <v>2287</v>
      </c>
      <c r="B13" s="47"/>
      <c r="C13" s="46"/>
      <c r="D13" s="46"/>
      <c r="E13" s="46"/>
      <c r="F13" s="46"/>
      <c r="G13" s="46"/>
      <c r="H13" s="46"/>
      <c r="I13" s="46"/>
      <c r="J13" s="46"/>
      <c r="K13" s="46"/>
      <c r="L13" s="46"/>
      <c r="M13" s="46"/>
      <c r="N13" s="46"/>
      <c r="O13" s="46"/>
    </row>
    <row r="14" spans="1:15" ht="26.25">
      <c r="A14" s="697" t="s">
        <v>2288</v>
      </c>
      <c r="B14" s="698"/>
      <c r="C14" s="610" t="s">
        <v>2289</v>
      </c>
      <c r="D14" s="48">
        <v>2</v>
      </c>
      <c r="E14" s="46"/>
      <c r="F14" s="46"/>
      <c r="G14" s="46"/>
      <c r="H14" s="46"/>
      <c r="I14" s="46"/>
      <c r="J14" s="46"/>
      <c r="K14" s="46"/>
      <c r="L14" s="46"/>
      <c r="M14" s="46"/>
      <c r="N14" s="46"/>
      <c r="O14" s="46"/>
    </row>
    <row r="15" spans="1:15">
      <c r="A15" s="697"/>
      <c r="B15" s="710"/>
      <c r="C15" s="710"/>
      <c r="D15" s="710"/>
      <c r="E15" s="710"/>
      <c r="F15" s="710"/>
      <c r="G15" s="710"/>
      <c r="H15" s="710"/>
      <c r="I15" s="710" t="s">
        <v>2290</v>
      </c>
      <c r="J15" s="710"/>
      <c r="K15" s="710"/>
      <c r="L15" s="710"/>
      <c r="M15" s="710"/>
      <c r="N15" s="710"/>
      <c r="O15" s="698"/>
    </row>
    <row r="16" spans="1:15" s="38" customFormat="1" ht="24" customHeight="1">
      <c r="A16" s="44" t="s">
        <v>2291</v>
      </c>
      <c r="B16" s="44" t="s">
        <v>2292</v>
      </c>
      <c r="C16" s="44" t="s">
        <v>2293</v>
      </c>
      <c r="D16" s="44" t="s">
        <v>2294</v>
      </c>
      <c r="E16" s="44" t="s">
        <v>2295</v>
      </c>
      <c r="F16" s="44" t="s">
        <v>2296</v>
      </c>
      <c r="G16" s="44" t="s">
        <v>2297</v>
      </c>
      <c r="H16" s="49" t="s">
        <v>2298</v>
      </c>
      <c r="I16" s="697" t="s">
        <v>2299</v>
      </c>
      <c r="J16" s="710"/>
      <c r="K16" s="698"/>
      <c r="L16" s="711" t="s">
        <v>2300</v>
      </c>
      <c r="M16" s="711"/>
      <c r="N16" s="711" t="s">
        <v>2301</v>
      </c>
      <c r="O16" s="711"/>
    </row>
    <row r="17" spans="1:15" s="39" customFormat="1" ht="72.95" customHeight="1">
      <c r="A17" s="50" t="e" cm="1">
        <f t="array" aca="1" ref="A17" ca="1">_xlfn._xlws.FILTER(CERT_ACT_POA!$C$6:$C$496,CERT_ACT_POA!$B$6:$B$496=$D$14,"")</f>
        <v>#NAME?</v>
      </c>
      <c r="B17" s="50" t="e" cm="1">
        <f t="array" aca="1" ref="B17" ca="1">_xlfn._xlws.FILTER(CERT_ACT_POA!$K$6:$K$496,CERT_ACT_POA!$B$6:$B$496=$D$14,"")</f>
        <v>#NAME?</v>
      </c>
      <c r="C17" s="50" t="e" cm="1">
        <f t="array" aca="1" ref="C17" ca="1">_xlfn._xlws.FILTER(CERT_ACT_POA!$L$6:$L$496,CERT_ACT_POA!$B$6:$B$496=$D$14,"")</f>
        <v>#NAME?</v>
      </c>
      <c r="D17" s="50" t="e" cm="1">
        <f t="array" aca="1" ref="D17" ca="1">_xlfn._xlws.FILTER(CERT_ACT_POA!$AI$6:$AI$496,CERT_ACT_POA!$B$6:$B$496=$D$14,"")</f>
        <v>#NAME?</v>
      </c>
      <c r="E17" s="51" t="e" cm="1">
        <f t="array" aca="1" ref="E17" ca="1">_xlfn._xlws.FILTER(CERT_ACT_POA!$Z$6:$Z$496,CERT_ACT_POA!$B$6:$B$496=$D$14,"")</f>
        <v>#NAME?</v>
      </c>
      <c r="F17" s="51" t="e" cm="1">
        <f t="array" aca="1" ref="F17" ca="1">_xlfn._xlws.FILTER(CERT_ACT_POA!$AA$6:$AA$496,CERT_ACT_POA!$B$6:$B$496=$D$14,"")</f>
        <v>#NAME?</v>
      </c>
      <c r="G17" s="52" t="e" cm="1">
        <f t="array" aca="1" ref="G17" ca="1">_xlfn._xlws.FILTER(CERT_ACT_POA!$AB$6:$AB$496,CERT_ACT_POA!$B$6:$B$496=$D$14,"")</f>
        <v>#NAME?</v>
      </c>
      <c r="H17" s="53" t="e" cm="1">
        <f t="array" aca="1" ref="H17" ca="1">_xlfn._xlws.FILTER(CERT_ACT_POA!$X$6:$X$496,CERT_ACT_POA!$B$6:$B$496=$D$14,"")</f>
        <v>#NAME?</v>
      </c>
      <c r="I17" s="712" t="e">
        <f t="shared" ref="I17:I22" ca="1" si="0">E17</f>
        <v>#NAME?</v>
      </c>
      <c r="J17" s="712"/>
      <c r="K17" s="713"/>
      <c r="L17" s="714" t="s">
        <v>2302</v>
      </c>
      <c r="M17" s="715"/>
      <c r="N17" s="714" t="s">
        <v>41</v>
      </c>
      <c r="O17" s="715"/>
    </row>
    <row r="18" spans="1:15" s="39" customFormat="1" ht="38.1" customHeight="1">
      <c r="A18" s="50"/>
      <c r="B18" s="50"/>
      <c r="C18" s="50"/>
      <c r="D18" s="50"/>
      <c r="E18" s="51"/>
      <c r="F18" s="51"/>
      <c r="G18" s="52"/>
      <c r="H18" s="53"/>
      <c r="I18" s="712">
        <f t="shared" si="0"/>
        <v>0</v>
      </c>
      <c r="J18" s="712"/>
      <c r="K18" s="713"/>
      <c r="L18" s="72"/>
      <c r="M18" s="73"/>
      <c r="N18" s="72"/>
      <c r="O18" s="73"/>
    </row>
    <row r="19" spans="1:15" s="39" customFormat="1" ht="38.1" customHeight="1">
      <c r="A19" s="50"/>
      <c r="B19" s="50"/>
      <c r="C19" s="50"/>
      <c r="D19" s="50"/>
      <c r="E19" s="51"/>
      <c r="F19" s="51"/>
      <c r="G19" s="52"/>
      <c r="H19" s="53"/>
      <c r="I19" s="712">
        <f t="shared" si="0"/>
        <v>0</v>
      </c>
      <c r="J19" s="712"/>
      <c r="K19" s="713"/>
      <c r="L19" s="72"/>
      <c r="M19" s="73"/>
      <c r="N19" s="72"/>
      <c r="O19" s="73"/>
    </row>
    <row r="20" spans="1:15" s="39" customFormat="1" ht="38.1" customHeight="1">
      <c r="A20" s="50"/>
      <c r="B20" s="50"/>
      <c r="C20" s="50"/>
      <c r="D20" s="50"/>
      <c r="E20" s="51"/>
      <c r="F20" s="51"/>
      <c r="G20" s="52"/>
      <c r="H20" s="53"/>
      <c r="I20" s="712">
        <f t="shared" si="0"/>
        <v>0</v>
      </c>
      <c r="J20" s="712"/>
      <c r="K20" s="713"/>
      <c r="L20" s="72"/>
      <c r="M20" s="73"/>
      <c r="N20" s="72"/>
      <c r="O20" s="73"/>
    </row>
    <row r="21" spans="1:15" s="39" customFormat="1" ht="38.1" customHeight="1">
      <c r="A21" s="50"/>
      <c r="B21" s="50"/>
      <c r="C21" s="50"/>
      <c r="D21" s="50"/>
      <c r="E21" s="51"/>
      <c r="F21" s="51"/>
      <c r="G21" s="52"/>
      <c r="H21" s="53"/>
      <c r="I21" s="712">
        <f t="shared" si="0"/>
        <v>0</v>
      </c>
      <c r="J21" s="712"/>
      <c r="K21" s="713"/>
      <c r="L21" s="72"/>
      <c r="M21" s="73"/>
      <c r="N21" s="72"/>
      <c r="O21" s="73"/>
    </row>
    <row r="22" spans="1:15" s="39" customFormat="1" ht="38.1" customHeight="1">
      <c r="A22" s="50"/>
      <c r="B22" s="50"/>
      <c r="C22" s="50"/>
      <c r="D22" s="50"/>
      <c r="E22" s="51"/>
      <c r="F22" s="51"/>
      <c r="G22" s="52"/>
      <c r="H22" s="53"/>
      <c r="I22" s="712">
        <f t="shared" si="0"/>
        <v>0</v>
      </c>
      <c r="J22" s="712"/>
      <c r="K22" s="713"/>
      <c r="L22" s="714"/>
      <c r="M22" s="715"/>
      <c r="N22" s="714"/>
      <c r="O22" s="715"/>
    </row>
    <row r="23" spans="1:15" ht="18.75">
      <c r="A23" s="716" t="str">
        <f>IFERROR(VLOOKUP(#REF!,[17]CERT_ACT_POA!$B$6:$AI$413,3,FALSE),"")</f>
        <v/>
      </c>
      <c r="B23" s="717"/>
      <c r="C23" s="717"/>
      <c r="D23" s="717"/>
      <c r="E23" s="717"/>
      <c r="F23" s="718"/>
      <c r="G23" s="54" t="e">
        <f ca="1">+SUM(G17:G22)</f>
        <v>#NAME?</v>
      </c>
      <c r="H23" s="55"/>
      <c r="I23" s="59"/>
      <c r="J23" s="59"/>
      <c r="K23" s="59"/>
      <c r="L23" s="59"/>
      <c r="M23" s="59"/>
      <c r="N23" s="59"/>
      <c r="O23" s="59"/>
    </row>
    <row r="24" spans="1:15" ht="15.75">
      <c r="A24" s="56"/>
      <c r="B24" s="57"/>
      <c r="C24" s="57"/>
      <c r="D24" s="57"/>
      <c r="E24" s="57"/>
      <c r="F24" s="58"/>
      <c r="G24" s="58"/>
      <c r="H24" s="59"/>
      <c r="I24" s="59"/>
      <c r="J24" s="59"/>
      <c r="K24" s="59"/>
      <c r="L24" s="59"/>
      <c r="M24" s="59"/>
      <c r="N24" s="59"/>
      <c r="O24" s="59"/>
    </row>
    <row r="25" spans="1:15">
      <c r="A25" s="60" t="s">
        <v>2303</v>
      </c>
      <c r="B25" s="61"/>
      <c r="C25" s="61"/>
      <c r="D25" s="61"/>
      <c r="E25" s="61"/>
      <c r="F25" s="61"/>
      <c r="G25" s="61"/>
      <c r="H25" s="61"/>
      <c r="I25" s="61"/>
      <c r="J25" s="61"/>
      <c r="K25" s="61"/>
      <c r="L25" s="719" t="s">
        <v>2304</v>
      </c>
      <c r="M25" s="719"/>
      <c r="N25" s="719"/>
      <c r="O25" s="719"/>
    </row>
    <row r="26" spans="1:15" ht="24">
      <c r="A26" s="62" t="s">
        <v>2291</v>
      </c>
      <c r="B26" s="62" t="s">
        <v>2305</v>
      </c>
      <c r="C26" s="62" t="s">
        <v>2218</v>
      </c>
      <c r="D26" s="62" t="s">
        <v>2306</v>
      </c>
      <c r="E26" s="62" t="s">
        <v>2307</v>
      </c>
      <c r="F26" s="62" t="s">
        <v>2193</v>
      </c>
      <c r="G26" s="62" t="s">
        <v>20</v>
      </c>
      <c r="H26" s="62" t="s">
        <v>16</v>
      </c>
      <c r="I26" s="62" t="s">
        <v>18</v>
      </c>
      <c r="J26" s="62" t="s">
        <v>19</v>
      </c>
      <c r="K26" s="62" t="s">
        <v>2308</v>
      </c>
      <c r="L26" s="74" t="s">
        <v>175</v>
      </c>
      <c r="M26" s="74" t="s">
        <v>176</v>
      </c>
      <c r="N26" s="74" t="s">
        <v>2224</v>
      </c>
      <c r="O26" s="74" t="s">
        <v>2309</v>
      </c>
    </row>
    <row r="27" spans="1:15" s="40" customFormat="1" ht="12">
      <c r="A27" s="63" t="e" cm="1">
        <f t="array" aca="1" ref="A27" ca="1">_xlfn._xlws.FILTER(CERT_ACT_POA!$C$6:$C$496,CERT_ACT_POA!$B$6:$B$496=$D$14,"")</f>
        <v>#NAME?</v>
      </c>
      <c r="B27" s="63" t="e" cm="1">
        <f t="array" aca="1" ref="B27" ca="1">_xlfn._xlws.FILTER(CERT_ACT_POA!$N$6:$N$496,CERT_ACT_POA!$B$6:$B$496=$D$14,"")</f>
        <v>#NAME?</v>
      </c>
      <c r="C27" s="63" t="e" cm="1">
        <f t="array" aca="1" ref="C27" ca="1">_xlfn._xlws.FILTER(CERT_ACT_POA!$O$6:$O$496,CERT_ACT_POA!$B$6:$B$496=$D$14,"")</f>
        <v>#NAME?</v>
      </c>
      <c r="D27" s="63" t="e" cm="1">
        <f t="array" aca="1" ref="D27" ca="1">_xlfn._xlws.FILTER(CERT_ACT_POA!$P$6:$P$496,CERT_ACT_POA!$B$6:$B$496=$D$14,"")</f>
        <v>#NAME?</v>
      </c>
      <c r="E27" s="63" t="e" cm="1">
        <f t="array" aca="1" ref="E27" ca="1">_xlfn._xlws.FILTER(CERT_ACT_POA!$Q$6:$Q$496,CERT_ACT_POA!$B$6:$B$496=$D$14,"")</f>
        <v>#NAME?</v>
      </c>
      <c r="F27" s="63" t="e" cm="1">
        <f t="array" aca="1" ref="F27" ca="1">_xlfn._xlws.FILTER(CERT_ACT_POA!$S$6:$S$496,CERT_ACT_POA!$B$6:$B$496=$D$14,"")</f>
        <v>#NAME?</v>
      </c>
      <c r="G27" s="63" t="e" cm="1">
        <f t="array" aca="1" ref="G27" ca="1">_xlfn._xlws.FILTER(CERT_ACT_POA!$T$6:$T$496,CERT_ACT_POA!$B$6:$B$496=$D$14,"")</f>
        <v>#NAME?</v>
      </c>
      <c r="H27" s="63" t="e" cm="1">
        <f t="array" aca="1" ref="H27" ca="1">_xlfn._xlws.FILTER(CERT_ACT_POA!$U$6:$U$496,CERT_ACT_POA!$B$6:$B$496=$D$14,"")</f>
        <v>#NAME?</v>
      </c>
      <c r="I27" s="63" t="e" cm="1">
        <f t="array" aca="1" ref="I27" ca="1">_xlfn._xlws.FILTER(CERT_ACT_POA!$V$6:$V$496,CERT_ACT_POA!$B$6:$B$496=$D$14,"")</f>
        <v>#NAME?</v>
      </c>
      <c r="J27" s="63" t="e" cm="1">
        <f t="array" aca="1" ref="J27" ca="1">_xlfn._xlws.FILTER(CERT_ACT_POA!$W$6:$W$496,CERT_ACT_POA!$B$6:$B$496=$D$14,"")</f>
        <v>#NAME?</v>
      </c>
      <c r="K27" s="51" t="e" cm="1">
        <f t="array" aca="1" ref="K27" ca="1">_xlfn._xlws.FILTER(CERT_ACT_POA!$AB$6:$AB$496,CERT_ACT_POA!$B$6:$B$496=$D$14,"")</f>
        <v>#NAME?</v>
      </c>
      <c r="L27" s="51" t="e" cm="1">
        <f t="array" aca="1" ref="L27" ca="1">_xlfn._xlws.FILTER(CERT_ACT_POA!$AD$6:$AD$496,CERT_ACT_POA!$B$6:$B$496=$D$14,"")</f>
        <v>#NAME?</v>
      </c>
      <c r="M27" s="51" t="e" cm="1">
        <f t="array" aca="1" ref="M27" ca="1">_xlfn._xlws.FILTER(CERT_ACT_POA!$AE$6:$AE$496,CERT_ACT_POA!$B$6:$B$496=$D$14,"")</f>
        <v>#NAME?</v>
      </c>
      <c r="N27" s="51" t="e" cm="1">
        <f t="array" aca="1" ref="N27" ca="1">_xlfn._xlws.FILTER(CERT_ACT_POA!$AF$6:$AF$496,CERT_ACT_POA!$B$6:$B$496=$D$14,"")</f>
        <v>#NAME?</v>
      </c>
      <c r="O27" s="51" t="e">
        <f ca="1">+L27+M27+N27</f>
        <v>#NAME?</v>
      </c>
    </row>
    <row r="28" spans="1:15" s="40" customFormat="1" ht="12">
      <c r="A28" s="63"/>
      <c r="B28" s="63"/>
      <c r="C28" s="63"/>
      <c r="D28" s="63"/>
      <c r="E28" s="63"/>
      <c r="F28" s="63"/>
      <c r="G28" s="63"/>
      <c r="H28" s="63"/>
      <c r="I28" s="63"/>
      <c r="J28" s="63"/>
      <c r="K28" s="51"/>
      <c r="L28" s="51"/>
      <c r="M28" s="51"/>
      <c r="N28" s="51"/>
      <c r="O28" s="51">
        <v>0</v>
      </c>
    </row>
    <row r="29" spans="1:15">
      <c r="A29" s="63"/>
      <c r="B29" s="63"/>
      <c r="C29" s="63"/>
      <c r="D29" s="63"/>
      <c r="E29" s="63"/>
      <c r="F29" s="63"/>
      <c r="G29" s="63"/>
      <c r="H29" s="63"/>
      <c r="I29" s="63"/>
      <c r="J29" s="63"/>
      <c r="K29" s="51"/>
      <c r="L29" s="51"/>
      <c r="M29" s="51"/>
      <c r="N29" s="51"/>
      <c r="O29" s="51">
        <v>0</v>
      </c>
    </row>
    <row r="30" spans="1:15">
      <c r="A30" s="63"/>
      <c r="B30" s="63"/>
      <c r="C30" s="63"/>
      <c r="D30" s="63"/>
      <c r="E30" s="63"/>
      <c r="F30" s="63"/>
      <c r="G30" s="63"/>
      <c r="H30" s="63"/>
      <c r="I30" s="63"/>
      <c r="J30" s="63"/>
      <c r="K30" s="51"/>
      <c r="L30" s="51"/>
      <c r="M30" s="51"/>
      <c r="N30" s="51"/>
      <c r="O30" s="51">
        <v>0</v>
      </c>
    </row>
    <row r="31" spans="1:15">
      <c r="A31" s="63"/>
      <c r="B31" s="63"/>
      <c r="C31" s="63"/>
      <c r="D31" s="63"/>
      <c r="E31" s="63"/>
      <c r="F31" s="63"/>
      <c r="G31" s="63"/>
      <c r="H31" s="63"/>
      <c r="I31" s="63"/>
      <c r="J31" s="63"/>
      <c r="K31" s="51"/>
      <c r="L31" s="51"/>
      <c r="M31" s="51"/>
      <c r="N31" s="51"/>
      <c r="O31" s="51">
        <v>0</v>
      </c>
    </row>
    <row r="32" spans="1:15">
      <c r="A32" s="63"/>
      <c r="B32" s="63"/>
      <c r="C32" s="63"/>
      <c r="D32" s="63"/>
      <c r="E32" s="63"/>
      <c r="F32" s="63"/>
      <c r="G32" s="63"/>
      <c r="H32" s="63"/>
      <c r="I32" s="63"/>
      <c r="J32" s="63"/>
      <c r="K32" s="51"/>
      <c r="L32" s="51"/>
      <c r="M32" s="51"/>
      <c r="N32" s="51"/>
      <c r="O32" s="51">
        <v>0</v>
      </c>
    </row>
    <row r="33" spans="1:15" ht="15.75">
      <c r="A33" s="64" t="s">
        <v>2310</v>
      </c>
      <c r="B33" s="65"/>
      <c r="C33" s="65"/>
      <c r="D33" s="65"/>
      <c r="E33" s="65"/>
      <c r="F33" s="65"/>
      <c r="G33" s="65"/>
      <c r="H33" s="65"/>
      <c r="I33" s="65"/>
      <c r="J33" s="65"/>
      <c r="K33" s="75" t="e">
        <f ca="1">+SUM(K27:K32)</f>
        <v>#NAME?</v>
      </c>
      <c r="L33" s="76"/>
      <c r="M33" s="77"/>
      <c r="N33" s="77"/>
      <c r="O33" s="78" t="e">
        <f ca="1">+O27+O28+O29+O30+O31+O32</f>
        <v>#NAME?</v>
      </c>
    </row>
    <row r="34" spans="1:15" ht="5.0999999999999996" customHeight="1">
      <c r="A34" s="66"/>
      <c r="B34" s="59"/>
      <c r="C34" s="59"/>
      <c r="D34" s="59"/>
      <c r="E34" s="59"/>
      <c r="F34" s="59"/>
      <c r="G34" s="59"/>
      <c r="H34" s="59"/>
      <c r="I34" s="59"/>
      <c r="J34" s="59"/>
      <c r="K34" s="59"/>
      <c r="L34" s="59"/>
      <c r="M34" s="59"/>
      <c r="N34" s="59"/>
      <c r="O34" s="59"/>
    </row>
    <row r="35" spans="1:15" ht="15.75">
      <c r="A35" s="67" t="s">
        <v>2311</v>
      </c>
      <c r="B35" s="68"/>
      <c r="C35" s="68"/>
      <c r="D35" s="68"/>
      <c r="E35" s="68"/>
      <c r="F35" s="68"/>
      <c r="G35" s="68"/>
      <c r="H35" s="68"/>
      <c r="I35" s="68"/>
      <c r="J35" s="68"/>
      <c r="K35" s="68"/>
      <c r="L35" s="68"/>
      <c r="M35" s="68"/>
      <c r="N35" s="68"/>
      <c r="O35" s="68"/>
    </row>
    <row r="36" spans="1:15" ht="15.75">
      <c r="A36" s="725" t="s">
        <v>2312</v>
      </c>
      <c r="B36" s="720" t="s">
        <v>2313</v>
      </c>
      <c r="C36" s="720"/>
      <c r="D36" s="720"/>
      <c r="E36" s="720"/>
      <c r="F36" s="720"/>
      <c r="G36" s="720"/>
      <c r="H36" s="720"/>
      <c r="I36" s="720"/>
      <c r="J36" s="720"/>
      <c r="K36" s="720"/>
      <c r="L36" s="720"/>
      <c r="M36" s="720"/>
      <c r="N36" s="720"/>
      <c r="O36" s="721"/>
    </row>
    <row r="37" spans="1:15" ht="15.75">
      <c r="A37" s="726"/>
      <c r="B37" s="722" t="str">
        <f>+A12</f>
        <v>Subsecretaría / Coordinación General</v>
      </c>
      <c r="C37" s="722"/>
      <c r="D37" s="723" t="str">
        <f>IF(C12="","",C12)</f>
        <v/>
      </c>
      <c r="E37" s="723"/>
      <c r="F37" s="723"/>
      <c r="G37" s="723"/>
      <c r="H37" s="723"/>
      <c r="I37" s="723"/>
      <c r="J37" s="723"/>
      <c r="K37" s="723"/>
      <c r="L37" s="723"/>
      <c r="M37" s="723"/>
      <c r="N37" s="723"/>
      <c r="O37" s="724"/>
    </row>
    <row r="38" spans="1:15" ht="15.75">
      <c r="A38" s="726"/>
      <c r="B38" s="722" t="str">
        <f>+F12</f>
        <v>Dirección / Estrategia /Gerencia Institucional</v>
      </c>
      <c r="C38" s="722"/>
      <c r="D38" s="728" t="str">
        <f>IF(H12="","",H12)</f>
        <v/>
      </c>
      <c r="E38" s="728"/>
      <c r="F38" s="728"/>
      <c r="G38" s="728"/>
      <c r="H38" s="728"/>
      <c r="I38" s="728"/>
      <c r="J38" s="728"/>
      <c r="K38" s="728"/>
      <c r="L38" s="728"/>
      <c r="M38" s="728"/>
      <c r="N38" s="728"/>
      <c r="O38" s="729"/>
    </row>
    <row r="39" spans="1:15">
      <c r="A39" s="727"/>
      <c r="B39" s="730" t="s">
        <v>2314</v>
      </c>
      <c r="C39" s="730"/>
      <c r="D39" s="730"/>
      <c r="E39" s="730"/>
      <c r="F39" s="730"/>
      <c r="G39" s="730"/>
      <c r="H39" s="730"/>
      <c r="I39" s="730"/>
      <c r="J39" s="730"/>
      <c r="K39" s="730"/>
      <c r="L39" s="730"/>
      <c r="M39" s="730"/>
      <c r="N39" s="730"/>
      <c r="O39" s="731"/>
    </row>
    <row r="40" spans="1:15" ht="15.75">
      <c r="A40" s="69" t="s">
        <v>2315</v>
      </c>
      <c r="B40" s="732" t="s">
        <v>2316</v>
      </c>
      <c r="C40" s="733"/>
      <c r="D40" s="733"/>
      <c r="E40" s="733"/>
      <c r="F40" s="733"/>
      <c r="G40" s="733"/>
      <c r="H40" s="733"/>
      <c r="I40" s="733"/>
      <c r="J40" s="733"/>
      <c r="K40" s="733"/>
      <c r="L40" s="733"/>
      <c r="M40" s="733"/>
      <c r="N40" s="733"/>
      <c r="O40" s="734"/>
    </row>
    <row r="41" spans="1:15" ht="3" customHeight="1">
      <c r="A41" s="66"/>
      <c r="B41" s="70"/>
      <c r="C41" s="70"/>
      <c r="D41" s="70"/>
      <c r="E41" s="70"/>
      <c r="F41" s="71"/>
      <c r="G41" s="71"/>
      <c r="H41" s="59"/>
      <c r="I41" s="59"/>
      <c r="J41" s="59"/>
      <c r="K41" s="59"/>
      <c r="L41" s="59"/>
      <c r="M41" s="59"/>
      <c r="N41" s="59"/>
      <c r="O41" s="59"/>
    </row>
    <row r="42" spans="1:15" ht="15.75">
      <c r="A42" s="67"/>
      <c r="B42" s="735" t="s">
        <v>2317</v>
      </c>
      <c r="C42" s="736"/>
      <c r="D42" s="735" t="s">
        <v>2318</v>
      </c>
      <c r="E42" s="736"/>
      <c r="F42" s="735" t="s">
        <v>2319</v>
      </c>
      <c r="G42" s="737"/>
      <c r="H42" s="737"/>
      <c r="I42" s="737"/>
      <c r="J42" s="737"/>
      <c r="K42" s="737"/>
      <c r="L42" s="738" t="s">
        <v>2320</v>
      </c>
      <c r="M42" s="739"/>
      <c r="N42" s="739"/>
      <c r="O42" s="740"/>
    </row>
    <row r="43" spans="1:15" s="41" customFormat="1" ht="35.1" customHeight="1">
      <c r="A43" s="741" t="s">
        <v>2321</v>
      </c>
      <c r="B43" s="743" t="s">
        <v>2322</v>
      </c>
      <c r="C43" s="744"/>
      <c r="D43" s="747" t="s">
        <v>2323</v>
      </c>
      <c r="E43" s="748"/>
      <c r="F43" s="751"/>
      <c r="G43" s="752"/>
      <c r="H43" s="752"/>
      <c r="I43" s="752"/>
      <c r="J43" s="752"/>
      <c r="K43" s="753"/>
      <c r="L43" s="757" t="str">
        <f>+C11</f>
        <v/>
      </c>
      <c r="M43" s="758"/>
      <c r="N43" s="758"/>
      <c r="O43" s="758"/>
    </row>
    <row r="44" spans="1:15" s="41" customFormat="1" ht="33.950000000000003" customHeight="1">
      <c r="A44" s="742"/>
      <c r="B44" s="745"/>
      <c r="C44" s="746"/>
      <c r="D44" s="749"/>
      <c r="E44" s="750"/>
      <c r="F44" s="754"/>
      <c r="G44" s="755"/>
      <c r="H44" s="755"/>
      <c r="I44" s="755"/>
      <c r="J44" s="755"/>
      <c r="K44" s="756"/>
      <c r="L44" s="759"/>
      <c r="M44" s="760"/>
      <c r="N44" s="760"/>
      <c r="O44" s="760"/>
    </row>
    <row r="112" spans="33:33">
      <c r="AG112" t="s">
        <v>2324</v>
      </c>
    </row>
    <row r="113" spans="1:33">
      <c r="AE113" t="s">
        <v>2325</v>
      </c>
      <c r="AG113" t="s">
        <v>2324</v>
      </c>
    </row>
    <row r="125" spans="1:33">
      <c r="A125">
        <v>115</v>
      </c>
      <c r="B125" t="s">
        <v>2326</v>
      </c>
      <c r="C125" t="s">
        <v>2327</v>
      </c>
      <c r="D125" s="79">
        <v>45491</v>
      </c>
      <c r="E125" t="s">
        <v>2327</v>
      </c>
      <c r="F125" s="79">
        <v>45491</v>
      </c>
      <c r="H125" t="s">
        <v>211</v>
      </c>
      <c r="Y125">
        <v>20000</v>
      </c>
      <c r="AA125">
        <v>20000</v>
      </c>
      <c r="AE125" t="s">
        <v>211</v>
      </c>
    </row>
    <row r="126" spans="1:33" ht="157.5">
      <c r="A126">
        <v>115</v>
      </c>
      <c r="B126" t="s">
        <v>2328</v>
      </c>
      <c r="C126" t="s">
        <v>2327</v>
      </c>
      <c r="D126" s="79">
        <v>45491</v>
      </c>
      <c r="E126" t="s">
        <v>2327</v>
      </c>
      <c r="F126" s="79">
        <v>45491</v>
      </c>
      <c r="H126" s="80" t="s">
        <v>2329</v>
      </c>
      <c r="Y126">
        <v>15000</v>
      </c>
      <c r="AA126">
        <v>15000</v>
      </c>
      <c r="AE126" s="80" t="s">
        <v>2329</v>
      </c>
    </row>
    <row r="127" spans="1:33">
      <c r="A127">
        <v>116</v>
      </c>
    </row>
  </sheetData>
  <mergeCells count="53">
    <mergeCell ref="A43:A44"/>
    <mergeCell ref="B43:C44"/>
    <mergeCell ref="D43:E44"/>
    <mergeCell ref="F43:K44"/>
    <mergeCell ref="L43:O44"/>
    <mergeCell ref="B40:O40"/>
    <mergeCell ref="B42:C42"/>
    <mergeCell ref="D42:E42"/>
    <mergeCell ref="F42:K42"/>
    <mergeCell ref="L42:O42"/>
    <mergeCell ref="A23:F23"/>
    <mergeCell ref="L25:O25"/>
    <mergeCell ref="B36:O36"/>
    <mergeCell ref="B37:C37"/>
    <mergeCell ref="D37:O37"/>
    <mergeCell ref="A36:A39"/>
    <mergeCell ref="B38:C38"/>
    <mergeCell ref="D38:O38"/>
    <mergeCell ref="B39:O39"/>
    <mergeCell ref="I20:K20"/>
    <mergeCell ref="I21:K21"/>
    <mergeCell ref="I22:K22"/>
    <mergeCell ref="L22:M22"/>
    <mergeCell ref="N22:O22"/>
    <mergeCell ref="I17:K17"/>
    <mergeCell ref="L17:M17"/>
    <mergeCell ref="N17:O17"/>
    <mergeCell ref="I18:K18"/>
    <mergeCell ref="I19:K19"/>
    <mergeCell ref="A14:B14"/>
    <mergeCell ref="A15:H15"/>
    <mergeCell ref="I15:O15"/>
    <mergeCell ref="I16:K16"/>
    <mergeCell ref="L16:M16"/>
    <mergeCell ref="N16:O16"/>
    <mergeCell ref="A12:B12"/>
    <mergeCell ref="C12:E12"/>
    <mergeCell ref="F12:G12"/>
    <mergeCell ref="H12:K12"/>
    <mergeCell ref="M12:O12"/>
    <mergeCell ref="B7:O7"/>
    <mergeCell ref="B8:O8"/>
    <mergeCell ref="B9:O9"/>
    <mergeCell ref="A11:B11"/>
    <mergeCell ref="C11:E11"/>
    <mergeCell ref="F11:G11"/>
    <mergeCell ref="H11:K11"/>
    <mergeCell ref="M11:O11"/>
    <mergeCell ref="A1:O1"/>
    <mergeCell ref="A2:O2"/>
    <mergeCell ref="A3:O3"/>
    <mergeCell ref="A4:O4"/>
    <mergeCell ref="B6:O6"/>
  </mergeCells>
  <dataValidations count="1">
    <dataValidation type="list" allowBlank="1" showInputMessage="1" showErrorMessage="1" sqref="D14" xr:uid="{00000000-0002-0000-0600-000000000000}">
      <formula1>V_2025_REV!Actividad</formula1>
    </dataValidation>
  </dataValidations>
  <pageMargins left="0.25" right="0.25" top="0.75" bottom="0.75" header="0.3" footer="0.3"/>
  <pageSetup scale="4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tabColor rgb="FFFF00FF"/>
  </sheetPr>
  <dimension ref="A1:O330"/>
  <sheetViews>
    <sheetView showGridLines="0" workbookViewId="0">
      <pane xSplit="1" ySplit="3" topLeftCell="B4" activePane="bottomRight" state="frozen"/>
      <selection pane="topRight"/>
      <selection pane="bottomLeft"/>
      <selection pane="bottomRight" activeCell="I5" sqref="I5"/>
    </sheetView>
  </sheetViews>
  <sheetFormatPr baseColWidth="10" defaultColWidth="11.42578125" defaultRowHeight="11.25"/>
  <cols>
    <col min="1" max="1" width="23.5703125" style="9" customWidth="1"/>
    <col min="2" max="2" width="8" style="9" customWidth="1"/>
    <col min="3" max="3" width="5.28515625" style="9" customWidth="1"/>
    <col min="4" max="4" width="9.5703125" style="30" customWidth="1"/>
    <col min="5" max="5" width="8" style="30" customWidth="1"/>
    <col min="6" max="6" width="6.140625" style="30" customWidth="1"/>
    <col min="7" max="7" width="7.42578125" style="9" customWidth="1"/>
    <col min="8" max="8" width="5.7109375" style="9" customWidth="1"/>
    <col min="9" max="9" width="17.42578125" style="9" customWidth="1"/>
    <col min="10" max="16384" width="11.42578125" style="9"/>
  </cols>
  <sheetData>
    <row r="1" spans="1:10">
      <c r="B1" s="9" t="s">
        <v>152</v>
      </c>
      <c r="C1" s="9" t="s">
        <v>2330</v>
      </c>
    </row>
    <row r="2" spans="1:10">
      <c r="D2" s="9"/>
      <c r="E2" s="9"/>
      <c r="F2" s="9"/>
    </row>
    <row r="3" spans="1:10" ht="45">
      <c r="B3" s="33" t="s">
        <v>76</v>
      </c>
      <c r="C3" s="33" t="s">
        <v>78</v>
      </c>
      <c r="D3" s="33" t="s">
        <v>79</v>
      </c>
      <c r="E3" s="33" t="s">
        <v>80</v>
      </c>
      <c r="F3" s="33" t="s">
        <v>81</v>
      </c>
      <c r="G3" s="33" t="s">
        <v>82</v>
      </c>
      <c r="H3" s="33" t="s">
        <v>83</v>
      </c>
      <c r="I3" s="33" t="s">
        <v>2331</v>
      </c>
      <c r="J3"/>
    </row>
    <row r="4" spans="1:10" ht="15">
      <c r="A4" s="9" t="str">
        <f>B4&amp;C4&amp;D4&amp;E4&amp;F4&amp;G4&amp;H4</f>
        <v>Total general</v>
      </c>
      <c r="B4" s="9" t="s">
        <v>2332</v>
      </c>
      <c r="D4" s="9"/>
      <c r="E4" s="9"/>
      <c r="F4" s="9"/>
      <c r="I4" s="34"/>
      <c r="J4"/>
    </row>
    <row r="5" spans="1:10" ht="15">
      <c r="A5" s="9" t="str">
        <f t="shared" ref="A5:A68" si="0">B5&amp;C5&amp;D5&amp;E5&amp;F5&amp;G5&amp;H5</f>
        <v/>
      </c>
      <c r="B5"/>
      <c r="C5"/>
      <c r="D5"/>
      <c r="E5"/>
      <c r="F5"/>
      <c r="G5"/>
      <c r="H5"/>
      <c r="I5"/>
      <c r="J5"/>
    </row>
    <row r="6" spans="1:10" ht="15">
      <c r="A6" s="9" t="str">
        <f t="shared" si="0"/>
        <v/>
      </c>
      <c r="B6"/>
      <c r="C6"/>
      <c r="D6"/>
      <c r="E6"/>
      <c r="F6"/>
      <c r="G6"/>
      <c r="H6"/>
      <c r="I6"/>
      <c r="J6"/>
    </row>
    <row r="7" spans="1:10" ht="15">
      <c r="A7" s="9" t="str">
        <f t="shared" si="0"/>
        <v/>
      </c>
      <c r="B7"/>
      <c r="C7"/>
      <c r="D7"/>
      <c r="E7"/>
      <c r="F7"/>
      <c r="G7"/>
      <c r="H7"/>
      <c r="I7"/>
      <c r="J7"/>
    </row>
    <row r="8" spans="1:10" ht="15">
      <c r="A8" s="9" t="str">
        <f t="shared" si="0"/>
        <v/>
      </c>
      <c r="B8"/>
      <c r="C8"/>
      <c r="D8"/>
      <c r="E8"/>
      <c r="F8"/>
      <c r="G8"/>
      <c r="H8"/>
      <c r="I8"/>
      <c r="J8"/>
    </row>
    <row r="9" spans="1:10" ht="15">
      <c r="A9" s="9" t="str">
        <f t="shared" si="0"/>
        <v/>
      </c>
      <c r="B9"/>
      <c r="C9"/>
      <c r="D9"/>
      <c r="E9"/>
      <c r="F9"/>
      <c r="G9"/>
      <c r="H9"/>
      <c r="I9"/>
      <c r="J9"/>
    </row>
    <row r="10" spans="1:10" ht="15">
      <c r="A10" s="9" t="str">
        <f t="shared" si="0"/>
        <v/>
      </c>
      <c r="B10"/>
      <c r="C10"/>
      <c r="D10"/>
      <c r="E10"/>
      <c r="F10"/>
      <c r="G10"/>
      <c r="H10"/>
      <c r="I10"/>
      <c r="J10"/>
    </row>
    <row r="11" spans="1:10" ht="15">
      <c r="A11" s="9" t="str">
        <f t="shared" si="0"/>
        <v/>
      </c>
      <c r="B11"/>
      <c r="C11"/>
      <c r="D11"/>
      <c r="E11"/>
      <c r="F11"/>
      <c r="G11"/>
      <c r="H11"/>
      <c r="I11"/>
      <c r="J11"/>
    </row>
    <row r="12" spans="1:10" ht="15">
      <c r="A12" s="9" t="str">
        <f t="shared" si="0"/>
        <v/>
      </c>
      <c r="B12"/>
      <c r="C12"/>
      <c r="D12"/>
      <c r="E12"/>
      <c r="F12"/>
      <c r="G12"/>
      <c r="H12"/>
      <c r="I12"/>
      <c r="J12"/>
    </row>
    <row r="13" spans="1:10" ht="15">
      <c r="A13" s="9" t="str">
        <f t="shared" si="0"/>
        <v/>
      </c>
      <c r="B13"/>
      <c r="C13"/>
      <c r="D13"/>
      <c r="E13"/>
      <c r="F13"/>
      <c r="G13"/>
      <c r="H13"/>
      <c r="I13"/>
      <c r="J13"/>
    </row>
    <row r="14" spans="1:10" ht="15">
      <c r="A14" s="9" t="str">
        <f t="shared" si="0"/>
        <v/>
      </c>
      <c r="B14"/>
      <c r="C14"/>
      <c r="D14"/>
      <c r="E14"/>
      <c r="F14"/>
      <c r="G14"/>
      <c r="H14"/>
      <c r="I14"/>
      <c r="J14"/>
    </row>
    <row r="15" spans="1:10" ht="15">
      <c r="A15" s="9" t="str">
        <f t="shared" si="0"/>
        <v/>
      </c>
      <c r="B15"/>
      <c r="C15"/>
      <c r="D15"/>
      <c r="E15"/>
      <c r="F15"/>
      <c r="G15"/>
      <c r="H15"/>
      <c r="I15"/>
      <c r="J15"/>
    </row>
    <row r="16" spans="1:10" ht="15">
      <c r="A16" s="9" t="str">
        <f t="shared" si="0"/>
        <v/>
      </c>
      <c r="B16"/>
      <c r="C16"/>
      <c r="D16"/>
      <c r="E16"/>
      <c r="F16"/>
      <c r="G16"/>
      <c r="H16"/>
      <c r="I16"/>
      <c r="J16"/>
    </row>
    <row r="17" spans="1:10" ht="15">
      <c r="A17" s="9" t="str">
        <f t="shared" si="0"/>
        <v/>
      </c>
      <c r="B17"/>
      <c r="C17"/>
      <c r="D17"/>
      <c r="E17"/>
      <c r="F17"/>
      <c r="G17"/>
      <c r="H17"/>
      <c r="I17"/>
      <c r="J17"/>
    </row>
    <row r="18" spans="1:10" ht="15">
      <c r="A18" s="9" t="str">
        <f t="shared" si="0"/>
        <v/>
      </c>
      <c r="B18"/>
      <c r="C18"/>
      <c r="D18"/>
      <c r="E18"/>
      <c r="F18"/>
      <c r="G18"/>
      <c r="H18"/>
      <c r="I18"/>
      <c r="J18"/>
    </row>
    <row r="19" spans="1:10" ht="15">
      <c r="A19" s="9" t="str">
        <f t="shared" si="0"/>
        <v/>
      </c>
      <c r="B19"/>
      <c r="C19"/>
      <c r="D19"/>
      <c r="E19"/>
      <c r="F19"/>
      <c r="G19"/>
      <c r="H19"/>
      <c r="I19"/>
      <c r="J19"/>
    </row>
    <row r="20" spans="1:10" ht="15">
      <c r="A20" s="9" t="str">
        <f t="shared" si="0"/>
        <v/>
      </c>
      <c r="B20"/>
      <c r="C20"/>
      <c r="D20"/>
      <c r="E20"/>
      <c r="F20"/>
      <c r="G20"/>
      <c r="H20"/>
      <c r="I20"/>
      <c r="J20"/>
    </row>
    <row r="21" spans="1:10" ht="15">
      <c r="A21" s="9" t="str">
        <f t="shared" si="0"/>
        <v/>
      </c>
      <c r="B21"/>
      <c r="C21"/>
      <c r="D21"/>
      <c r="E21"/>
      <c r="F21"/>
      <c r="G21"/>
      <c r="H21"/>
      <c r="I21"/>
      <c r="J21"/>
    </row>
    <row r="22" spans="1:10" ht="15">
      <c r="A22" s="9" t="str">
        <f t="shared" si="0"/>
        <v/>
      </c>
      <c r="B22"/>
      <c r="C22"/>
      <c r="D22"/>
      <c r="E22"/>
      <c r="F22"/>
      <c r="G22"/>
      <c r="H22"/>
      <c r="I22"/>
      <c r="J22"/>
    </row>
    <row r="23" spans="1:10" ht="15">
      <c r="A23" s="9" t="str">
        <f t="shared" si="0"/>
        <v/>
      </c>
      <c r="B23"/>
      <c r="C23"/>
      <c r="D23"/>
      <c r="E23"/>
      <c r="F23"/>
      <c r="G23"/>
      <c r="H23"/>
      <c r="I23"/>
      <c r="J23"/>
    </row>
    <row r="24" spans="1:10" ht="15">
      <c r="A24" s="9" t="str">
        <f t="shared" si="0"/>
        <v/>
      </c>
      <c r="B24"/>
      <c r="C24"/>
      <c r="D24"/>
      <c r="E24"/>
      <c r="F24"/>
      <c r="G24"/>
      <c r="H24"/>
      <c r="I24"/>
      <c r="J24"/>
    </row>
    <row r="25" spans="1:10" ht="15">
      <c r="A25" s="9" t="str">
        <f t="shared" si="0"/>
        <v/>
      </c>
      <c r="B25"/>
      <c r="C25"/>
      <c r="D25"/>
      <c r="E25"/>
      <c r="F25"/>
      <c r="G25"/>
      <c r="H25"/>
      <c r="I25"/>
      <c r="J25"/>
    </row>
    <row r="26" spans="1:10" ht="15">
      <c r="A26" s="9" t="str">
        <f t="shared" si="0"/>
        <v/>
      </c>
      <c r="B26"/>
      <c r="C26"/>
      <c r="D26"/>
      <c r="E26"/>
      <c r="F26"/>
      <c r="G26"/>
      <c r="H26"/>
      <c r="I26"/>
      <c r="J26"/>
    </row>
    <row r="27" spans="1:10" ht="15">
      <c r="A27" s="9" t="str">
        <f t="shared" si="0"/>
        <v/>
      </c>
      <c r="B27"/>
      <c r="C27"/>
      <c r="D27"/>
      <c r="E27"/>
      <c r="F27"/>
      <c r="G27"/>
      <c r="H27"/>
      <c r="I27"/>
      <c r="J27"/>
    </row>
    <row r="28" spans="1:10" ht="15">
      <c r="A28" s="9" t="str">
        <f t="shared" si="0"/>
        <v/>
      </c>
      <c r="B28"/>
      <c r="C28"/>
      <c r="D28"/>
      <c r="E28"/>
      <c r="F28"/>
      <c r="G28"/>
      <c r="H28"/>
      <c r="I28"/>
      <c r="J28"/>
    </row>
    <row r="29" spans="1:10" ht="15">
      <c r="A29" s="9" t="str">
        <f t="shared" si="0"/>
        <v/>
      </c>
      <c r="B29"/>
      <c r="C29"/>
      <c r="D29"/>
      <c r="E29"/>
      <c r="F29"/>
      <c r="G29"/>
      <c r="H29"/>
      <c r="I29"/>
      <c r="J29"/>
    </row>
    <row r="30" spans="1:10" ht="15">
      <c r="A30" s="9" t="str">
        <f t="shared" si="0"/>
        <v/>
      </c>
      <c r="B30"/>
      <c r="C30"/>
      <c r="D30"/>
      <c r="E30"/>
      <c r="F30"/>
      <c r="G30"/>
      <c r="H30"/>
      <c r="I30"/>
      <c r="J30"/>
    </row>
    <row r="31" spans="1:10" ht="15">
      <c r="A31" s="9" t="str">
        <f t="shared" si="0"/>
        <v/>
      </c>
      <c r="B31"/>
      <c r="C31"/>
      <c r="D31"/>
      <c r="E31"/>
      <c r="F31"/>
      <c r="G31"/>
      <c r="H31"/>
      <c r="I31"/>
      <c r="J31"/>
    </row>
    <row r="32" spans="1:10" ht="15">
      <c r="A32" s="9" t="str">
        <f t="shared" si="0"/>
        <v/>
      </c>
      <c r="B32"/>
      <c r="C32"/>
      <c r="D32"/>
      <c r="E32"/>
      <c r="F32"/>
      <c r="G32"/>
      <c r="H32"/>
      <c r="I32"/>
      <c r="J32"/>
    </row>
    <row r="33" spans="1:10" ht="15">
      <c r="A33" s="9" t="str">
        <f t="shared" si="0"/>
        <v/>
      </c>
      <c r="B33"/>
      <c r="C33"/>
      <c r="D33"/>
      <c r="E33"/>
      <c r="F33"/>
      <c r="G33"/>
      <c r="H33"/>
      <c r="I33"/>
      <c r="J33"/>
    </row>
    <row r="34" spans="1:10" ht="15">
      <c r="A34" s="9" t="str">
        <f t="shared" si="0"/>
        <v/>
      </c>
      <c r="B34"/>
      <c r="C34"/>
      <c r="D34"/>
      <c r="E34"/>
      <c r="F34"/>
      <c r="G34"/>
      <c r="H34"/>
      <c r="I34"/>
      <c r="J34"/>
    </row>
    <row r="35" spans="1:10" ht="15">
      <c r="A35" s="9" t="str">
        <f t="shared" si="0"/>
        <v/>
      </c>
      <c r="B35"/>
      <c r="C35"/>
      <c r="D35"/>
      <c r="E35"/>
      <c r="F35"/>
      <c r="G35"/>
      <c r="H35"/>
      <c r="I35"/>
      <c r="J35"/>
    </row>
    <row r="36" spans="1:10" ht="15">
      <c r="A36" s="9" t="str">
        <f t="shared" si="0"/>
        <v/>
      </c>
      <c r="B36"/>
      <c r="C36"/>
      <c r="D36"/>
      <c r="E36"/>
      <c r="F36"/>
      <c r="G36"/>
      <c r="H36"/>
      <c r="I36"/>
      <c r="J36"/>
    </row>
    <row r="37" spans="1:10" ht="15">
      <c r="A37" s="9" t="str">
        <f t="shared" si="0"/>
        <v/>
      </c>
      <c r="B37"/>
      <c r="C37"/>
      <c r="D37"/>
      <c r="E37"/>
      <c r="F37"/>
      <c r="G37"/>
      <c r="H37"/>
      <c r="I37"/>
      <c r="J37"/>
    </row>
    <row r="38" spans="1:10" ht="15">
      <c r="A38" s="9" t="str">
        <f t="shared" si="0"/>
        <v/>
      </c>
      <c r="B38"/>
      <c r="C38"/>
      <c r="D38"/>
      <c r="E38"/>
      <c r="F38"/>
      <c r="G38"/>
      <c r="H38"/>
      <c r="I38"/>
      <c r="J38"/>
    </row>
    <row r="39" spans="1:10" ht="15">
      <c r="A39" s="9" t="str">
        <f t="shared" si="0"/>
        <v/>
      </c>
      <c r="B39"/>
      <c r="C39"/>
      <c r="D39"/>
      <c r="E39"/>
      <c r="F39"/>
      <c r="G39"/>
      <c r="H39"/>
      <c r="I39"/>
      <c r="J39"/>
    </row>
    <row r="40" spans="1:10" ht="15">
      <c r="A40" s="9" t="str">
        <f t="shared" si="0"/>
        <v/>
      </c>
      <c r="B40"/>
      <c r="C40"/>
      <c r="D40"/>
      <c r="E40"/>
      <c r="F40"/>
      <c r="G40"/>
      <c r="H40"/>
      <c r="I40"/>
      <c r="J40"/>
    </row>
    <row r="41" spans="1:10" ht="15">
      <c r="A41" s="9" t="str">
        <f t="shared" si="0"/>
        <v/>
      </c>
      <c r="B41"/>
      <c r="C41"/>
      <c r="D41"/>
      <c r="E41"/>
      <c r="F41"/>
      <c r="G41"/>
      <c r="H41"/>
      <c r="I41"/>
      <c r="J41"/>
    </row>
    <row r="42" spans="1:10" ht="15">
      <c r="A42" s="9" t="str">
        <f t="shared" si="0"/>
        <v/>
      </c>
      <c r="B42"/>
      <c r="C42"/>
      <c r="D42"/>
      <c r="E42"/>
      <c r="F42"/>
      <c r="G42"/>
      <c r="H42"/>
      <c r="I42"/>
      <c r="J42"/>
    </row>
    <row r="43" spans="1:10" ht="15">
      <c r="A43" s="9" t="str">
        <f t="shared" si="0"/>
        <v/>
      </c>
      <c r="B43"/>
      <c r="C43"/>
      <c r="D43"/>
      <c r="E43"/>
      <c r="F43"/>
      <c r="G43"/>
      <c r="H43"/>
      <c r="I43"/>
      <c r="J43"/>
    </row>
    <row r="44" spans="1:10" ht="15">
      <c r="A44" s="9" t="str">
        <f t="shared" si="0"/>
        <v/>
      </c>
      <c r="B44"/>
      <c r="C44"/>
      <c r="D44"/>
      <c r="E44"/>
      <c r="F44"/>
      <c r="G44"/>
      <c r="H44"/>
      <c r="I44"/>
      <c r="J44"/>
    </row>
    <row r="45" spans="1:10" ht="15">
      <c r="A45" s="9" t="str">
        <f t="shared" si="0"/>
        <v/>
      </c>
      <c r="B45"/>
      <c r="C45"/>
      <c r="D45"/>
      <c r="E45"/>
      <c r="F45"/>
      <c r="G45"/>
      <c r="H45"/>
      <c r="I45"/>
      <c r="J45"/>
    </row>
    <row r="46" spans="1:10" ht="15">
      <c r="A46" s="9" t="str">
        <f t="shared" si="0"/>
        <v/>
      </c>
      <c r="B46"/>
      <c r="C46"/>
      <c r="D46"/>
      <c r="E46"/>
      <c r="F46"/>
      <c r="G46"/>
      <c r="H46"/>
      <c r="I46"/>
      <c r="J46"/>
    </row>
    <row r="47" spans="1:10" ht="15">
      <c r="A47" s="9" t="str">
        <f t="shared" si="0"/>
        <v/>
      </c>
      <c r="B47"/>
      <c r="C47"/>
      <c r="D47"/>
      <c r="E47"/>
      <c r="F47"/>
      <c r="G47"/>
      <c r="H47"/>
      <c r="I47"/>
      <c r="J47"/>
    </row>
    <row r="48" spans="1:10" ht="15">
      <c r="A48" s="9" t="str">
        <f t="shared" si="0"/>
        <v/>
      </c>
      <c r="B48"/>
      <c r="C48"/>
      <c r="D48"/>
      <c r="E48"/>
      <c r="F48"/>
      <c r="G48"/>
      <c r="H48"/>
      <c r="I48"/>
      <c r="J48"/>
    </row>
    <row r="49" spans="1:10" ht="15">
      <c r="A49" s="9" t="str">
        <f t="shared" si="0"/>
        <v/>
      </c>
      <c r="B49"/>
      <c r="C49"/>
      <c r="D49"/>
      <c r="E49"/>
      <c r="F49"/>
      <c r="G49"/>
      <c r="H49"/>
      <c r="I49"/>
      <c r="J49"/>
    </row>
    <row r="50" spans="1:10" ht="15">
      <c r="A50" s="9" t="str">
        <f t="shared" si="0"/>
        <v/>
      </c>
      <c r="B50"/>
      <c r="C50"/>
      <c r="D50"/>
      <c r="E50"/>
      <c r="F50"/>
      <c r="G50"/>
      <c r="H50"/>
      <c r="I50"/>
      <c r="J50"/>
    </row>
    <row r="51" spans="1:10" ht="15">
      <c r="A51" s="9" t="str">
        <f t="shared" si="0"/>
        <v/>
      </c>
      <c r="B51"/>
      <c r="C51"/>
      <c r="D51"/>
      <c r="E51"/>
      <c r="F51"/>
      <c r="G51"/>
      <c r="H51"/>
      <c r="I51"/>
      <c r="J51"/>
    </row>
    <row r="52" spans="1:10" ht="15">
      <c r="A52" s="9" t="str">
        <f t="shared" si="0"/>
        <v/>
      </c>
      <c r="B52"/>
      <c r="C52"/>
      <c r="D52"/>
      <c r="E52"/>
      <c r="F52"/>
      <c r="G52"/>
      <c r="H52"/>
      <c r="I52"/>
      <c r="J52"/>
    </row>
    <row r="53" spans="1:10" ht="15">
      <c r="A53" s="9" t="str">
        <f t="shared" si="0"/>
        <v/>
      </c>
      <c r="B53"/>
      <c r="C53"/>
      <c r="D53"/>
      <c r="E53"/>
      <c r="F53"/>
      <c r="G53"/>
      <c r="H53"/>
      <c r="I53"/>
      <c r="J53"/>
    </row>
    <row r="54" spans="1:10" ht="15">
      <c r="A54" s="9" t="str">
        <f t="shared" si="0"/>
        <v/>
      </c>
      <c r="B54"/>
      <c r="C54"/>
      <c r="D54"/>
      <c r="E54"/>
      <c r="F54"/>
      <c r="G54"/>
      <c r="H54"/>
      <c r="I54"/>
      <c r="J54"/>
    </row>
    <row r="55" spans="1:10" ht="15">
      <c r="A55" s="9" t="str">
        <f t="shared" si="0"/>
        <v/>
      </c>
      <c r="B55"/>
      <c r="C55"/>
      <c r="D55"/>
      <c r="E55"/>
      <c r="F55"/>
      <c r="G55"/>
      <c r="H55"/>
      <c r="I55"/>
      <c r="J55"/>
    </row>
    <row r="56" spans="1:10" ht="15">
      <c r="A56" s="9" t="str">
        <f t="shared" si="0"/>
        <v/>
      </c>
      <c r="B56"/>
      <c r="C56"/>
      <c r="D56"/>
      <c r="E56"/>
      <c r="F56"/>
      <c r="G56"/>
      <c r="H56"/>
      <c r="I56"/>
      <c r="J56"/>
    </row>
    <row r="57" spans="1:10" ht="15">
      <c r="A57" s="9" t="str">
        <f t="shared" si="0"/>
        <v/>
      </c>
      <c r="B57"/>
      <c r="C57"/>
      <c r="D57"/>
      <c r="E57"/>
      <c r="F57"/>
      <c r="G57"/>
      <c r="H57"/>
      <c r="I57"/>
      <c r="J57"/>
    </row>
    <row r="58" spans="1:10" ht="15">
      <c r="A58" s="9" t="str">
        <f t="shared" si="0"/>
        <v/>
      </c>
      <c r="B58"/>
      <c r="C58"/>
      <c r="D58"/>
      <c r="E58"/>
      <c r="F58"/>
      <c r="G58"/>
      <c r="H58"/>
      <c r="I58"/>
      <c r="J58"/>
    </row>
    <row r="59" spans="1:10" ht="15">
      <c r="A59" s="9" t="str">
        <f t="shared" si="0"/>
        <v/>
      </c>
      <c r="B59"/>
      <c r="C59"/>
      <c r="D59"/>
      <c r="E59"/>
      <c r="F59"/>
      <c r="G59"/>
      <c r="H59"/>
      <c r="I59"/>
      <c r="J59"/>
    </row>
    <row r="60" spans="1:10" ht="15">
      <c r="A60" s="9" t="str">
        <f t="shared" si="0"/>
        <v/>
      </c>
      <c r="B60"/>
      <c r="C60"/>
      <c r="D60"/>
      <c r="E60"/>
      <c r="F60"/>
      <c r="G60"/>
      <c r="H60"/>
      <c r="I60"/>
      <c r="J60"/>
    </row>
    <row r="61" spans="1:10" ht="15">
      <c r="A61" s="9" t="str">
        <f t="shared" si="0"/>
        <v/>
      </c>
      <c r="B61"/>
      <c r="C61"/>
      <c r="D61"/>
      <c r="E61"/>
      <c r="F61"/>
      <c r="G61"/>
      <c r="H61"/>
      <c r="I61"/>
      <c r="J61"/>
    </row>
    <row r="62" spans="1:10" ht="15">
      <c r="A62" s="9" t="str">
        <f t="shared" si="0"/>
        <v/>
      </c>
      <c r="B62"/>
      <c r="C62"/>
      <c r="D62"/>
      <c r="E62"/>
      <c r="F62"/>
      <c r="G62"/>
      <c r="H62"/>
      <c r="I62"/>
      <c r="J62"/>
    </row>
    <row r="63" spans="1:10" ht="15">
      <c r="A63" s="9" t="str">
        <f t="shared" si="0"/>
        <v/>
      </c>
      <c r="B63"/>
      <c r="C63"/>
      <c r="D63"/>
      <c r="E63"/>
      <c r="F63"/>
      <c r="G63"/>
      <c r="H63"/>
      <c r="I63"/>
      <c r="J63"/>
    </row>
    <row r="64" spans="1:10" ht="15">
      <c r="A64" s="9" t="str">
        <f t="shared" si="0"/>
        <v/>
      </c>
      <c r="B64"/>
      <c r="C64"/>
      <c r="D64"/>
      <c r="E64"/>
      <c r="F64"/>
      <c r="G64"/>
      <c r="H64"/>
      <c r="I64"/>
      <c r="J64"/>
    </row>
    <row r="65" spans="1:10" ht="15">
      <c r="A65" s="9" t="str">
        <f t="shared" si="0"/>
        <v/>
      </c>
      <c r="B65"/>
      <c r="C65"/>
      <c r="D65"/>
      <c r="E65"/>
      <c r="F65"/>
      <c r="G65"/>
      <c r="H65"/>
      <c r="I65"/>
      <c r="J65"/>
    </row>
    <row r="66" spans="1:10" ht="15">
      <c r="A66" s="9" t="str">
        <f t="shared" si="0"/>
        <v/>
      </c>
      <c r="B66"/>
      <c r="C66"/>
      <c r="D66"/>
      <c r="E66"/>
      <c r="F66"/>
      <c r="G66"/>
      <c r="H66"/>
      <c r="I66"/>
      <c r="J66"/>
    </row>
    <row r="67" spans="1:10" ht="15">
      <c r="A67" s="9" t="str">
        <f t="shared" si="0"/>
        <v/>
      </c>
      <c r="B67"/>
      <c r="C67"/>
      <c r="D67"/>
      <c r="E67"/>
      <c r="F67"/>
      <c r="G67"/>
      <c r="H67"/>
      <c r="I67"/>
      <c r="J67"/>
    </row>
    <row r="68" spans="1:10" ht="15">
      <c r="A68" s="9" t="str">
        <f t="shared" si="0"/>
        <v/>
      </c>
      <c r="B68"/>
      <c r="C68"/>
      <c r="D68"/>
      <c r="E68"/>
      <c r="F68"/>
      <c r="G68"/>
      <c r="H68"/>
      <c r="I68"/>
      <c r="J68"/>
    </row>
    <row r="69" spans="1:10" ht="15">
      <c r="A69" s="9" t="str">
        <f t="shared" ref="A69:A132" si="1">B69&amp;C69&amp;D69&amp;E69&amp;F69&amp;G69&amp;H69</f>
        <v/>
      </c>
      <c r="B69"/>
      <c r="C69"/>
      <c r="D69"/>
      <c r="E69"/>
      <c r="F69"/>
      <c r="G69"/>
      <c r="H69"/>
      <c r="I69"/>
      <c r="J69"/>
    </row>
    <row r="70" spans="1:10" ht="15">
      <c r="A70" s="9" t="str">
        <f t="shared" si="1"/>
        <v/>
      </c>
      <c r="B70"/>
      <c r="C70"/>
      <c r="D70"/>
      <c r="E70"/>
      <c r="F70"/>
      <c r="G70"/>
      <c r="H70"/>
      <c r="I70"/>
      <c r="J70"/>
    </row>
    <row r="71" spans="1:10" ht="15">
      <c r="A71" s="9" t="str">
        <f t="shared" si="1"/>
        <v/>
      </c>
      <c r="B71"/>
      <c r="C71"/>
      <c r="D71"/>
      <c r="E71"/>
      <c r="F71"/>
      <c r="G71"/>
      <c r="H71"/>
      <c r="I71"/>
      <c r="J71"/>
    </row>
    <row r="72" spans="1:10" ht="15">
      <c r="A72" s="9" t="str">
        <f t="shared" si="1"/>
        <v/>
      </c>
      <c r="B72"/>
      <c r="C72"/>
      <c r="D72"/>
      <c r="E72"/>
      <c r="F72"/>
      <c r="G72"/>
      <c r="H72"/>
      <c r="I72"/>
      <c r="J72"/>
    </row>
    <row r="73" spans="1:10" ht="15">
      <c r="A73" s="9" t="str">
        <f t="shared" si="1"/>
        <v/>
      </c>
      <c r="B73"/>
      <c r="C73"/>
      <c r="D73"/>
      <c r="E73"/>
      <c r="F73"/>
      <c r="G73"/>
      <c r="H73"/>
      <c r="I73"/>
      <c r="J73"/>
    </row>
    <row r="74" spans="1:10" ht="15">
      <c r="A74" s="9" t="str">
        <f t="shared" si="1"/>
        <v/>
      </c>
      <c r="B74"/>
      <c r="C74"/>
      <c r="D74"/>
      <c r="E74"/>
      <c r="F74"/>
      <c r="G74"/>
      <c r="H74"/>
      <c r="I74"/>
      <c r="J74"/>
    </row>
    <row r="75" spans="1:10" ht="15">
      <c r="A75" s="9" t="str">
        <f t="shared" si="1"/>
        <v/>
      </c>
      <c r="B75"/>
      <c r="C75"/>
      <c r="D75"/>
      <c r="E75"/>
      <c r="F75"/>
      <c r="G75"/>
      <c r="H75"/>
      <c r="I75"/>
      <c r="J75"/>
    </row>
    <row r="76" spans="1:10" ht="15">
      <c r="A76" s="9" t="str">
        <f t="shared" si="1"/>
        <v/>
      </c>
      <c r="B76"/>
      <c r="C76"/>
      <c r="D76"/>
      <c r="E76"/>
      <c r="F76"/>
      <c r="G76"/>
      <c r="H76"/>
      <c r="I76"/>
      <c r="J76"/>
    </row>
    <row r="77" spans="1:10" ht="15">
      <c r="A77" s="9" t="str">
        <f t="shared" si="1"/>
        <v/>
      </c>
      <c r="B77"/>
      <c r="C77"/>
      <c r="D77"/>
      <c r="E77"/>
      <c r="F77"/>
      <c r="G77"/>
      <c r="H77"/>
      <c r="I77"/>
      <c r="J77"/>
    </row>
    <row r="78" spans="1:10" ht="15">
      <c r="A78" s="9" t="str">
        <f t="shared" si="1"/>
        <v/>
      </c>
      <c r="B78"/>
      <c r="C78"/>
      <c r="D78"/>
      <c r="E78"/>
      <c r="F78"/>
      <c r="G78"/>
      <c r="H78"/>
      <c r="I78"/>
      <c r="J78"/>
    </row>
    <row r="79" spans="1:10" ht="15">
      <c r="A79" s="9" t="str">
        <f t="shared" si="1"/>
        <v/>
      </c>
      <c r="B79"/>
      <c r="C79"/>
      <c r="D79"/>
      <c r="E79"/>
      <c r="F79"/>
      <c r="G79"/>
      <c r="H79"/>
      <c r="I79"/>
      <c r="J79"/>
    </row>
    <row r="80" spans="1:10" ht="15">
      <c r="A80" s="9" t="str">
        <f t="shared" si="1"/>
        <v/>
      </c>
      <c r="B80"/>
      <c r="C80"/>
      <c r="D80"/>
      <c r="E80"/>
      <c r="F80"/>
      <c r="G80"/>
      <c r="H80"/>
      <c r="I80"/>
      <c r="J80"/>
    </row>
    <row r="81" spans="1:10" ht="15">
      <c r="A81" s="9" t="str">
        <f t="shared" si="1"/>
        <v/>
      </c>
      <c r="B81"/>
      <c r="C81"/>
      <c r="D81"/>
      <c r="E81"/>
      <c r="F81"/>
      <c r="G81"/>
      <c r="H81"/>
      <c r="I81"/>
      <c r="J81"/>
    </row>
    <row r="82" spans="1:10" ht="15">
      <c r="A82" s="9" t="str">
        <f t="shared" si="1"/>
        <v/>
      </c>
      <c r="B82"/>
      <c r="C82"/>
      <c r="D82"/>
      <c r="E82"/>
      <c r="F82"/>
      <c r="G82"/>
      <c r="H82"/>
      <c r="I82"/>
      <c r="J82"/>
    </row>
    <row r="83" spans="1:10" ht="15">
      <c r="A83" s="9" t="str">
        <f t="shared" si="1"/>
        <v/>
      </c>
      <c r="B83"/>
      <c r="C83"/>
      <c r="D83"/>
      <c r="E83"/>
      <c r="F83"/>
      <c r="G83"/>
      <c r="H83"/>
      <c r="I83"/>
      <c r="J83"/>
    </row>
    <row r="84" spans="1:10" ht="15">
      <c r="A84" s="9" t="str">
        <f t="shared" si="1"/>
        <v/>
      </c>
      <c r="B84"/>
      <c r="C84"/>
      <c r="D84"/>
      <c r="E84"/>
      <c r="F84"/>
      <c r="G84"/>
      <c r="H84"/>
      <c r="I84"/>
      <c r="J84"/>
    </row>
    <row r="85" spans="1:10" ht="15">
      <c r="A85" s="9" t="str">
        <f t="shared" si="1"/>
        <v/>
      </c>
      <c r="B85"/>
      <c r="C85"/>
      <c r="D85"/>
      <c r="E85"/>
      <c r="F85"/>
      <c r="G85"/>
      <c r="H85"/>
      <c r="I85"/>
      <c r="J85"/>
    </row>
    <row r="86" spans="1:10" ht="15">
      <c r="A86" s="9" t="str">
        <f t="shared" si="1"/>
        <v/>
      </c>
      <c r="B86"/>
      <c r="C86"/>
      <c r="D86"/>
      <c r="E86"/>
      <c r="F86"/>
      <c r="G86"/>
      <c r="H86"/>
      <c r="I86"/>
      <c r="J86"/>
    </row>
    <row r="87" spans="1:10" ht="15">
      <c r="A87" s="9" t="str">
        <f t="shared" si="1"/>
        <v/>
      </c>
      <c r="B87"/>
      <c r="C87"/>
      <c r="D87"/>
      <c r="E87"/>
      <c r="F87"/>
      <c r="G87"/>
      <c r="H87"/>
      <c r="I87"/>
      <c r="J87"/>
    </row>
    <row r="88" spans="1:10" ht="15">
      <c r="A88" s="9" t="str">
        <f t="shared" si="1"/>
        <v/>
      </c>
      <c r="B88"/>
      <c r="C88"/>
      <c r="D88"/>
      <c r="E88"/>
      <c r="F88"/>
      <c r="G88"/>
      <c r="H88"/>
      <c r="I88"/>
      <c r="J88"/>
    </row>
    <row r="89" spans="1:10" ht="15">
      <c r="A89" s="9" t="str">
        <f t="shared" si="1"/>
        <v/>
      </c>
      <c r="B89"/>
      <c r="C89"/>
      <c r="D89"/>
      <c r="E89"/>
      <c r="F89"/>
      <c r="G89"/>
      <c r="H89"/>
      <c r="I89"/>
      <c r="J89"/>
    </row>
    <row r="90" spans="1:10" ht="15">
      <c r="A90" s="9" t="str">
        <f t="shared" si="1"/>
        <v/>
      </c>
      <c r="B90"/>
      <c r="C90"/>
      <c r="D90"/>
      <c r="E90"/>
      <c r="F90"/>
      <c r="G90"/>
      <c r="H90"/>
      <c r="I90"/>
      <c r="J90"/>
    </row>
    <row r="91" spans="1:10" ht="15">
      <c r="A91" s="9" t="str">
        <f t="shared" si="1"/>
        <v/>
      </c>
      <c r="B91"/>
      <c r="C91"/>
      <c r="D91"/>
      <c r="E91"/>
      <c r="F91"/>
      <c r="G91"/>
      <c r="H91"/>
      <c r="I91"/>
      <c r="J91"/>
    </row>
    <row r="92" spans="1:10" ht="15">
      <c r="A92" s="9" t="str">
        <f t="shared" si="1"/>
        <v/>
      </c>
      <c r="B92"/>
      <c r="C92"/>
      <c r="D92"/>
      <c r="E92"/>
      <c r="F92"/>
      <c r="G92"/>
      <c r="H92"/>
      <c r="I92"/>
      <c r="J92"/>
    </row>
    <row r="93" spans="1:10" ht="15">
      <c r="A93" s="9" t="str">
        <f t="shared" si="1"/>
        <v/>
      </c>
      <c r="B93"/>
      <c r="C93"/>
      <c r="D93"/>
      <c r="E93"/>
      <c r="F93"/>
      <c r="G93"/>
      <c r="H93"/>
      <c r="I93"/>
      <c r="J93"/>
    </row>
    <row r="94" spans="1:10" ht="15">
      <c r="A94" s="9" t="str">
        <f t="shared" si="1"/>
        <v/>
      </c>
      <c r="B94"/>
      <c r="C94"/>
      <c r="D94"/>
      <c r="E94"/>
      <c r="F94"/>
      <c r="G94"/>
      <c r="H94"/>
      <c r="I94"/>
      <c r="J94"/>
    </row>
    <row r="95" spans="1:10" ht="15">
      <c r="A95" s="9" t="str">
        <f t="shared" si="1"/>
        <v/>
      </c>
      <c r="B95"/>
      <c r="C95"/>
      <c r="D95"/>
      <c r="E95"/>
      <c r="F95"/>
      <c r="G95"/>
      <c r="H95"/>
      <c r="I95"/>
      <c r="J95"/>
    </row>
    <row r="96" spans="1:10" ht="15">
      <c r="A96" s="9" t="str">
        <f t="shared" si="1"/>
        <v/>
      </c>
      <c r="B96"/>
      <c r="C96"/>
      <c r="D96"/>
      <c r="E96"/>
      <c r="F96"/>
      <c r="G96"/>
      <c r="H96"/>
      <c r="I96"/>
      <c r="J96"/>
    </row>
    <row r="97" spans="1:10" ht="15">
      <c r="A97" s="9" t="str">
        <f t="shared" si="1"/>
        <v/>
      </c>
      <c r="B97"/>
      <c r="C97"/>
      <c r="D97"/>
      <c r="E97"/>
      <c r="F97"/>
      <c r="G97"/>
      <c r="H97"/>
      <c r="I97"/>
      <c r="J97"/>
    </row>
    <row r="98" spans="1:10" ht="15">
      <c r="A98" s="9" t="str">
        <f t="shared" si="1"/>
        <v/>
      </c>
      <c r="B98"/>
      <c r="C98"/>
      <c r="D98"/>
      <c r="E98"/>
      <c r="F98"/>
      <c r="G98"/>
      <c r="H98"/>
      <c r="I98"/>
      <c r="J98"/>
    </row>
    <row r="99" spans="1:10" ht="15">
      <c r="A99" s="9" t="str">
        <f t="shared" si="1"/>
        <v/>
      </c>
      <c r="B99"/>
      <c r="C99"/>
      <c r="D99"/>
      <c r="E99"/>
      <c r="F99"/>
      <c r="G99"/>
      <c r="H99"/>
      <c r="I99"/>
      <c r="J99"/>
    </row>
    <row r="100" spans="1:10" ht="15">
      <c r="A100" s="9" t="str">
        <f t="shared" si="1"/>
        <v/>
      </c>
      <c r="B100"/>
      <c r="C100"/>
      <c r="D100"/>
      <c r="E100"/>
      <c r="F100"/>
      <c r="G100"/>
      <c r="H100"/>
      <c r="I100"/>
      <c r="J100"/>
    </row>
    <row r="101" spans="1:10" ht="15">
      <c r="A101" s="9" t="str">
        <f t="shared" si="1"/>
        <v/>
      </c>
      <c r="B101"/>
      <c r="C101"/>
      <c r="D101"/>
      <c r="E101"/>
      <c r="F101"/>
      <c r="G101"/>
      <c r="H101"/>
      <c r="I101"/>
      <c r="J101"/>
    </row>
    <row r="102" spans="1:10" ht="15">
      <c r="A102" s="9" t="str">
        <f t="shared" si="1"/>
        <v/>
      </c>
      <c r="B102"/>
      <c r="C102"/>
      <c r="D102"/>
      <c r="E102"/>
      <c r="F102"/>
      <c r="G102"/>
      <c r="H102"/>
      <c r="I102"/>
      <c r="J102"/>
    </row>
    <row r="103" spans="1:10" ht="15">
      <c r="A103" s="9" t="str">
        <f t="shared" si="1"/>
        <v/>
      </c>
      <c r="B103"/>
      <c r="C103"/>
      <c r="D103"/>
      <c r="E103"/>
      <c r="F103"/>
      <c r="G103"/>
      <c r="H103"/>
      <c r="I103"/>
      <c r="J103"/>
    </row>
    <row r="104" spans="1:10" ht="15">
      <c r="A104" s="9" t="str">
        <f t="shared" si="1"/>
        <v/>
      </c>
      <c r="B104"/>
      <c r="C104"/>
      <c r="D104"/>
      <c r="E104"/>
      <c r="F104"/>
      <c r="G104"/>
      <c r="H104"/>
      <c r="I104"/>
      <c r="J104"/>
    </row>
    <row r="105" spans="1:10" ht="15">
      <c r="A105" s="9" t="str">
        <f t="shared" si="1"/>
        <v/>
      </c>
      <c r="B105"/>
      <c r="C105"/>
      <c r="D105"/>
      <c r="E105"/>
      <c r="F105"/>
      <c r="G105"/>
      <c r="H105"/>
      <c r="I105"/>
      <c r="J105"/>
    </row>
    <row r="106" spans="1:10" ht="15">
      <c r="A106" s="9" t="str">
        <f t="shared" si="1"/>
        <v/>
      </c>
      <c r="B106"/>
      <c r="C106"/>
      <c r="D106"/>
      <c r="E106"/>
      <c r="F106"/>
      <c r="G106"/>
      <c r="H106"/>
      <c r="I106"/>
      <c r="J106"/>
    </row>
    <row r="107" spans="1:10" ht="15">
      <c r="A107" s="9" t="str">
        <f t="shared" si="1"/>
        <v/>
      </c>
      <c r="B107"/>
      <c r="C107"/>
      <c r="D107"/>
      <c r="E107"/>
      <c r="F107"/>
      <c r="G107"/>
      <c r="H107"/>
      <c r="I107"/>
      <c r="J107"/>
    </row>
    <row r="108" spans="1:10" ht="15">
      <c r="A108" s="9" t="str">
        <f t="shared" si="1"/>
        <v/>
      </c>
      <c r="B108"/>
      <c r="C108"/>
      <c r="D108"/>
      <c r="E108"/>
      <c r="F108"/>
      <c r="G108"/>
      <c r="H108"/>
      <c r="I108"/>
      <c r="J108"/>
    </row>
    <row r="109" spans="1:10" ht="15">
      <c r="A109" s="9" t="str">
        <f t="shared" si="1"/>
        <v/>
      </c>
      <c r="B109"/>
      <c r="C109"/>
      <c r="D109"/>
      <c r="E109"/>
      <c r="F109"/>
      <c r="G109"/>
      <c r="H109"/>
      <c r="I109"/>
      <c r="J109"/>
    </row>
    <row r="110" spans="1:10" ht="15">
      <c r="A110" s="9" t="str">
        <f t="shared" si="1"/>
        <v/>
      </c>
      <c r="B110"/>
      <c r="C110"/>
      <c r="D110"/>
      <c r="E110"/>
      <c r="F110"/>
      <c r="G110"/>
      <c r="H110"/>
      <c r="I110"/>
      <c r="J110"/>
    </row>
    <row r="111" spans="1:10" ht="15">
      <c r="A111" s="9" t="str">
        <f t="shared" si="1"/>
        <v/>
      </c>
      <c r="B111"/>
      <c r="C111"/>
      <c r="D111"/>
      <c r="E111"/>
      <c r="F111"/>
      <c r="G111"/>
      <c r="H111"/>
      <c r="I111"/>
      <c r="J111"/>
    </row>
    <row r="112" spans="1:10" ht="15">
      <c r="A112" s="9" t="str">
        <f t="shared" si="1"/>
        <v/>
      </c>
      <c r="B112"/>
      <c r="C112"/>
      <c r="D112"/>
      <c r="E112"/>
      <c r="F112"/>
      <c r="G112"/>
      <c r="H112"/>
      <c r="I112"/>
      <c r="J112"/>
    </row>
    <row r="113" spans="1:10" ht="15">
      <c r="A113" s="9" t="str">
        <f t="shared" si="1"/>
        <v/>
      </c>
      <c r="B113"/>
      <c r="C113"/>
      <c r="D113"/>
      <c r="E113"/>
      <c r="F113"/>
      <c r="G113"/>
      <c r="H113"/>
      <c r="I113"/>
      <c r="J113"/>
    </row>
    <row r="114" spans="1:10" ht="15">
      <c r="A114" s="9" t="str">
        <f t="shared" si="1"/>
        <v/>
      </c>
      <c r="B114"/>
      <c r="C114"/>
      <c r="D114"/>
      <c r="E114"/>
      <c r="F114"/>
      <c r="G114"/>
      <c r="H114"/>
      <c r="I114"/>
      <c r="J114"/>
    </row>
    <row r="115" spans="1:10" ht="15">
      <c r="A115" s="9" t="str">
        <f t="shared" si="1"/>
        <v/>
      </c>
      <c r="B115"/>
      <c r="C115"/>
      <c r="D115"/>
      <c r="E115"/>
      <c r="F115"/>
      <c r="G115"/>
      <c r="H115"/>
      <c r="I115"/>
      <c r="J115"/>
    </row>
    <row r="116" spans="1:10" ht="15">
      <c r="A116" s="9" t="str">
        <f t="shared" si="1"/>
        <v/>
      </c>
      <c r="B116"/>
      <c r="C116"/>
      <c r="D116"/>
      <c r="E116"/>
      <c r="F116"/>
      <c r="G116"/>
      <c r="H116"/>
      <c r="I116"/>
      <c r="J116"/>
    </row>
    <row r="117" spans="1:10" ht="15">
      <c r="A117" s="9" t="str">
        <f t="shared" si="1"/>
        <v/>
      </c>
      <c r="B117"/>
      <c r="C117"/>
      <c r="D117"/>
      <c r="E117"/>
      <c r="F117"/>
      <c r="G117"/>
      <c r="H117"/>
      <c r="I117"/>
      <c r="J117"/>
    </row>
    <row r="118" spans="1:10" ht="15">
      <c r="A118" s="9" t="str">
        <f t="shared" si="1"/>
        <v/>
      </c>
      <c r="B118"/>
      <c r="C118"/>
      <c r="D118"/>
      <c r="E118"/>
      <c r="F118"/>
      <c r="G118"/>
      <c r="H118"/>
      <c r="I118"/>
      <c r="J118"/>
    </row>
    <row r="119" spans="1:10" ht="15">
      <c r="A119" s="9" t="str">
        <f t="shared" si="1"/>
        <v/>
      </c>
      <c r="B119"/>
      <c r="C119"/>
      <c r="D119"/>
      <c r="E119"/>
      <c r="F119"/>
      <c r="G119"/>
      <c r="H119"/>
      <c r="I119"/>
      <c r="J119"/>
    </row>
    <row r="120" spans="1:10" ht="15">
      <c r="A120" s="9" t="str">
        <f t="shared" si="1"/>
        <v/>
      </c>
      <c r="B120"/>
      <c r="C120"/>
      <c r="D120"/>
      <c r="E120"/>
      <c r="F120"/>
      <c r="G120"/>
      <c r="H120"/>
      <c r="I120"/>
      <c r="J120"/>
    </row>
    <row r="121" spans="1:10" ht="15">
      <c r="A121" s="9" t="str">
        <f t="shared" si="1"/>
        <v/>
      </c>
      <c r="B121"/>
      <c r="C121"/>
      <c r="D121"/>
      <c r="E121"/>
      <c r="F121"/>
      <c r="G121"/>
      <c r="H121"/>
      <c r="I121"/>
      <c r="J121"/>
    </row>
    <row r="122" spans="1:10" ht="15">
      <c r="A122" s="9" t="str">
        <f t="shared" si="1"/>
        <v/>
      </c>
      <c r="B122"/>
      <c r="C122"/>
      <c r="D122"/>
      <c r="E122"/>
      <c r="F122"/>
      <c r="G122"/>
      <c r="H122"/>
      <c r="I122"/>
      <c r="J122"/>
    </row>
    <row r="123" spans="1:10" ht="15">
      <c r="A123" s="9" t="str">
        <f t="shared" si="1"/>
        <v/>
      </c>
      <c r="B123"/>
      <c r="C123"/>
      <c r="D123"/>
      <c r="E123"/>
      <c r="F123"/>
      <c r="G123"/>
      <c r="H123"/>
      <c r="I123"/>
      <c r="J123"/>
    </row>
    <row r="124" spans="1:10" ht="15">
      <c r="A124" s="9" t="str">
        <f t="shared" si="1"/>
        <v/>
      </c>
      <c r="B124"/>
      <c r="C124"/>
      <c r="D124"/>
      <c r="E124"/>
      <c r="F124"/>
      <c r="G124"/>
      <c r="H124"/>
      <c r="I124"/>
      <c r="J124"/>
    </row>
    <row r="125" spans="1:10" ht="15">
      <c r="A125" s="9" t="str">
        <f t="shared" si="1"/>
        <v/>
      </c>
      <c r="B125"/>
      <c r="C125"/>
      <c r="D125"/>
      <c r="E125"/>
      <c r="F125"/>
      <c r="G125"/>
      <c r="H125"/>
      <c r="I125"/>
      <c r="J125"/>
    </row>
    <row r="126" spans="1:10" ht="15">
      <c r="A126" s="9" t="str">
        <f t="shared" si="1"/>
        <v/>
      </c>
      <c r="B126"/>
      <c r="C126"/>
      <c r="D126"/>
      <c r="E126"/>
      <c r="F126"/>
      <c r="G126"/>
      <c r="H126"/>
      <c r="I126"/>
      <c r="J126"/>
    </row>
    <row r="127" spans="1:10" ht="15">
      <c r="A127" s="9" t="str">
        <f t="shared" si="1"/>
        <v/>
      </c>
      <c r="B127"/>
      <c r="C127"/>
      <c r="D127"/>
      <c r="E127"/>
      <c r="F127"/>
      <c r="G127"/>
      <c r="H127"/>
      <c r="I127"/>
      <c r="J127"/>
    </row>
    <row r="128" spans="1:10" ht="15">
      <c r="A128" s="9" t="str">
        <f t="shared" si="1"/>
        <v/>
      </c>
      <c r="B128"/>
      <c r="C128"/>
      <c r="D128"/>
      <c r="E128"/>
      <c r="F128"/>
      <c r="G128"/>
      <c r="H128"/>
      <c r="I128"/>
      <c r="J128"/>
    </row>
    <row r="129" spans="1:10" ht="15">
      <c r="A129" s="9" t="str">
        <f t="shared" si="1"/>
        <v/>
      </c>
      <c r="B129"/>
      <c r="C129"/>
      <c r="D129"/>
      <c r="E129"/>
      <c r="F129"/>
      <c r="G129"/>
      <c r="H129"/>
      <c r="I129"/>
      <c r="J129"/>
    </row>
    <row r="130" spans="1:10" ht="15">
      <c r="A130" s="9" t="str">
        <f t="shared" si="1"/>
        <v/>
      </c>
      <c r="B130"/>
      <c r="C130"/>
      <c r="D130"/>
      <c r="E130"/>
      <c r="F130"/>
      <c r="G130"/>
      <c r="H130"/>
      <c r="I130"/>
      <c r="J130"/>
    </row>
    <row r="131" spans="1:10" ht="15">
      <c r="A131" s="9" t="str">
        <f t="shared" si="1"/>
        <v/>
      </c>
      <c r="B131"/>
      <c r="C131"/>
      <c r="D131"/>
      <c r="E131"/>
      <c r="F131"/>
      <c r="G131"/>
      <c r="H131"/>
      <c r="I131"/>
      <c r="J131"/>
    </row>
    <row r="132" spans="1:10" ht="15">
      <c r="A132" s="9" t="str">
        <f t="shared" si="1"/>
        <v/>
      </c>
      <c r="B132"/>
      <c r="C132"/>
      <c r="D132"/>
      <c r="E132"/>
      <c r="F132"/>
      <c r="G132"/>
      <c r="H132"/>
      <c r="I132"/>
      <c r="J132"/>
    </row>
    <row r="133" spans="1:10" ht="15">
      <c r="A133" s="9" t="str">
        <f t="shared" ref="A133:A196" si="2">B133&amp;C133&amp;D133&amp;E133&amp;F133&amp;G133&amp;H133</f>
        <v/>
      </c>
      <c r="B133"/>
      <c r="C133"/>
      <c r="D133"/>
      <c r="E133"/>
      <c r="F133"/>
      <c r="G133"/>
      <c r="H133"/>
      <c r="I133"/>
      <c r="J133"/>
    </row>
    <row r="134" spans="1:10" ht="15">
      <c r="A134" s="9" t="str">
        <f t="shared" si="2"/>
        <v/>
      </c>
      <c r="B134"/>
      <c r="C134"/>
      <c r="D134"/>
      <c r="E134"/>
      <c r="F134"/>
      <c r="G134"/>
      <c r="H134"/>
      <c r="I134"/>
      <c r="J134"/>
    </row>
    <row r="135" spans="1:10" ht="15">
      <c r="A135" s="9" t="str">
        <f t="shared" si="2"/>
        <v/>
      </c>
      <c r="B135"/>
      <c r="C135"/>
      <c r="D135"/>
      <c r="E135"/>
      <c r="F135"/>
      <c r="G135"/>
      <c r="H135"/>
      <c r="I135"/>
      <c r="J135"/>
    </row>
    <row r="136" spans="1:10" ht="15">
      <c r="A136" s="9" t="str">
        <f t="shared" si="2"/>
        <v/>
      </c>
      <c r="B136"/>
      <c r="C136"/>
      <c r="D136"/>
      <c r="E136"/>
      <c r="F136"/>
      <c r="G136"/>
      <c r="H136"/>
      <c r="I136"/>
      <c r="J136"/>
    </row>
    <row r="137" spans="1:10" ht="15">
      <c r="A137" s="9" t="str">
        <f t="shared" si="2"/>
        <v/>
      </c>
      <c r="B137"/>
      <c r="C137"/>
      <c r="D137"/>
      <c r="E137"/>
      <c r="F137"/>
      <c r="G137"/>
      <c r="H137"/>
      <c r="I137"/>
      <c r="J137"/>
    </row>
    <row r="138" spans="1:10" ht="15">
      <c r="A138" s="9" t="str">
        <f t="shared" si="2"/>
        <v/>
      </c>
      <c r="B138"/>
      <c r="C138"/>
      <c r="D138"/>
      <c r="E138"/>
      <c r="F138"/>
      <c r="G138"/>
      <c r="H138"/>
      <c r="I138"/>
      <c r="J138"/>
    </row>
    <row r="139" spans="1:10" ht="15">
      <c r="A139" s="9" t="str">
        <f t="shared" si="2"/>
        <v/>
      </c>
      <c r="B139"/>
      <c r="C139"/>
      <c r="D139"/>
      <c r="E139"/>
      <c r="F139"/>
      <c r="G139"/>
      <c r="H139"/>
      <c r="I139"/>
      <c r="J139"/>
    </row>
    <row r="140" spans="1:10" ht="15">
      <c r="A140" s="9" t="str">
        <f t="shared" si="2"/>
        <v/>
      </c>
      <c r="B140"/>
      <c r="C140"/>
      <c r="D140"/>
      <c r="E140"/>
      <c r="F140"/>
      <c r="G140"/>
      <c r="H140"/>
      <c r="I140"/>
      <c r="J140"/>
    </row>
    <row r="141" spans="1:10" ht="15">
      <c r="A141" s="9" t="str">
        <f t="shared" si="2"/>
        <v/>
      </c>
      <c r="B141"/>
      <c r="C141"/>
      <c r="D141"/>
      <c r="E141"/>
      <c r="F141"/>
      <c r="G141"/>
      <c r="H141"/>
      <c r="I141"/>
      <c r="J141"/>
    </row>
    <row r="142" spans="1:10" ht="15">
      <c r="A142" s="9" t="str">
        <f t="shared" si="2"/>
        <v/>
      </c>
      <c r="B142"/>
      <c r="C142"/>
      <c r="D142"/>
      <c r="E142"/>
      <c r="F142"/>
      <c r="G142"/>
      <c r="H142"/>
      <c r="I142"/>
      <c r="J142"/>
    </row>
    <row r="143" spans="1:10" ht="15">
      <c r="A143" s="9" t="str">
        <f t="shared" si="2"/>
        <v/>
      </c>
      <c r="B143"/>
      <c r="C143"/>
      <c r="D143"/>
      <c r="E143"/>
      <c r="F143"/>
      <c r="G143"/>
      <c r="H143"/>
      <c r="I143"/>
      <c r="J143"/>
    </row>
    <row r="144" spans="1:10" ht="15">
      <c r="A144" s="9" t="str">
        <f t="shared" si="2"/>
        <v/>
      </c>
      <c r="B144"/>
      <c r="C144"/>
      <c r="D144"/>
      <c r="E144"/>
      <c r="F144"/>
      <c r="G144"/>
      <c r="H144"/>
      <c r="I144"/>
      <c r="J144"/>
    </row>
    <row r="145" spans="1:10" ht="15">
      <c r="A145" s="9" t="str">
        <f t="shared" si="2"/>
        <v/>
      </c>
      <c r="B145"/>
      <c r="C145"/>
      <c r="D145"/>
      <c r="E145"/>
      <c r="F145"/>
      <c r="G145"/>
      <c r="H145"/>
      <c r="I145"/>
      <c r="J145"/>
    </row>
    <row r="146" spans="1:10" ht="15">
      <c r="A146" s="9" t="str">
        <f t="shared" si="2"/>
        <v/>
      </c>
      <c r="B146"/>
      <c r="C146"/>
      <c r="D146"/>
      <c r="E146"/>
      <c r="F146"/>
      <c r="G146"/>
      <c r="H146"/>
      <c r="I146"/>
      <c r="J146"/>
    </row>
    <row r="147" spans="1:10" ht="15">
      <c r="A147" s="9" t="str">
        <f t="shared" si="2"/>
        <v/>
      </c>
      <c r="B147"/>
      <c r="C147"/>
      <c r="D147"/>
      <c r="E147"/>
      <c r="F147"/>
      <c r="G147"/>
      <c r="H147"/>
      <c r="I147"/>
    </row>
    <row r="148" spans="1:10" ht="15">
      <c r="A148" s="9" t="str">
        <f t="shared" si="2"/>
        <v/>
      </c>
      <c r="B148"/>
      <c r="C148"/>
      <c r="D148"/>
      <c r="E148"/>
      <c r="F148"/>
      <c r="G148"/>
      <c r="H148"/>
      <c r="I148"/>
    </row>
    <row r="149" spans="1:10" ht="15">
      <c r="A149" s="9" t="str">
        <f t="shared" si="2"/>
        <v/>
      </c>
      <c r="B149"/>
      <c r="C149"/>
      <c r="D149"/>
      <c r="E149"/>
      <c r="F149"/>
      <c r="G149"/>
      <c r="H149"/>
      <c r="I149"/>
    </row>
    <row r="150" spans="1:10" ht="15">
      <c r="A150" s="9" t="str">
        <f t="shared" si="2"/>
        <v/>
      </c>
      <c r="B150"/>
      <c r="C150"/>
      <c r="D150"/>
      <c r="E150"/>
      <c r="F150"/>
      <c r="G150"/>
      <c r="H150"/>
      <c r="I150"/>
    </row>
    <row r="151" spans="1:10" ht="15">
      <c r="A151" s="9" t="str">
        <f t="shared" si="2"/>
        <v/>
      </c>
      <c r="B151"/>
      <c r="C151"/>
      <c r="D151"/>
      <c r="E151"/>
      <c r="F151"/>
      <c r="G151"/>
      <c r="H151"/>
      <c r="I151"/>
    </row>
    <row r="152" spans="1:10" ht="15">
      <c r="A152" s="9" t="str">
        <f t="shared" si="2"/>
        <v/>
      </c>
      <c r="B152"/>
      <c r="C152"/>
      <c r="D152"/>
      <c r="E152"/>
      <c r="F152"/>
      <c r="G152"/>
      <c r="H152"/>
      <c r="I152"/>
    </row>
    <row r="153" spans="1:10" ht="15">
      <c r="A153" s="9" t="str">
        <f t="shared" si="2"/>
        <v/>
      </c>
      <c r="B153"/>
      <c r="C153"/>
      <c r="D153"/>
      <c r="E153"/>
      <c r="F153"/>
      <c r="G153"/>
      <c r="H153"/>
      <c r="I153"/>
    </row>
    <row r="154" spans="1:10" ht="15">
      <c r="A154" s="9" t="str">
        <f t="shared" si="2"/>
        <v/>
      </c>
      <c r="B154"/>
      <c r="C154"/>
      <c r="D154"/>
      <c r="E154"/>
      <c r="F154"/>
      <c r="G154"/>
      <c r="H154"/>
      <c r="I154"/>
    </row>
    <row r="155" spans="1:10" ht="15">
      <c r="A155" s="9" t="str">
        <f t="shared" si="2"/>
        <v/>
      </c>
      <c r="B155"/>
      <c r="C155"/>
      <c r="D155"/>
      <c r="E155"/>
      <c r="F155"/>
      <c r="G155"/>
      <c r="H155"/>
      <c r="I155"/>
    </row>
    <row r="156" spans="1:10" ht="15">
      <c r="A156" s="9" t="str">
        <f t="shared" si="2"/>
        <v/>
      </c>
      <c r="B156"/>
      <c r="C156"/>
      <c r="D156"/>
      <c r="E156"/>
      <c r="F156"/>
      <c r="G156"/>
      <c r="H156"/>
      <c r="I156"/>
    </row>
    <row r="157" spans="1:10" ht="15">
      <c r="A157" s="9" t="str">
        <f t="shared" si="2"/>
        <v/>
      </c>
      <c r="B157"/>
      <c r="C157"/>
      <c r="D157"/>
      <c r="E157"/>
      <c r="F157"/>
      <c r="G157"/>
      <c r="H157"/>
      <c r="I157"/>
    </row>
    <row r="158" spans="1:10" ht="15">
      <c r="A158" s="9" t="str">
        <f t="shared" si="2"/>
        <v/>
      </c>
      <c r="B158"/>
      <c r="C158"/>
      <c r="D158"/>
      <c r="E158"/>
      <c r="F158"/>
      <c r="G158"/>
      <c r="H158"/>
      <c r="I158"/>
    </row>
    <row r="159" spans="1:10" ht="15">
      <c r="A159" s="9" t="str">
        <f t="shared" si="2"/>
        <v/>
      </c>
      <c r="B159"/>
      <c r="C159"/>
      <c r="D159"/>
      <c r="E159"/>
      <c r="F159"/>
      <c r="G159"/>
      <c r="H159"/>
      <c r="I159"/>
    </row>
    <row r="160" spans="1:10" ht="15">
      <c r="A160" s="9" t="str">
        <f t="shared" si="2"/>
        <v/>
      </c>
      <c r="B160"/>
      <c r="C160"/>
      <c r="D160"/>
      <c r="E160"/>
      <c r="F160"/>
      <c r="G160"/>
      <c r="H160"/>
      <c r="I160"/>
    </row>
    <row r="161" spans="1:9" ht="15">
      <c r="A161" s="9" t="str">
        <f t="shared" si="2"/>
        <v/>
      </c>
      <c r="B161"/>
      <c r="C161"/>
      <c r="D161"/>
      <c r="E161"/>
      <c r="F161"/>
      <c r="G161"/>
      <c r="H161"/>
      <c r="I161"/>
    </row>
    <row r="162" spans="1:9" ht="15">
      <c r="A162" s="9" t="str">
        <f t="shared" si="2"/>
        <v/>
      </c>
      <c r="B162"/>
      <c r="C162"/>
      <c r="D162"/>
      <c r="E162"/>
      <c r="F162"/>
      <c r="G162"/>
      <c r="H162"/>
      <c r="I162"/>
    </row>
    <row r="163" spans="1:9" ht="15">
      <c r="A163" s="9" t="str">
        <f t="shared" si="2"/>
        <v/>
      </c>
      <c r="B163"/>
      <c r="C163"/>
      <c r="D163"/>
      <c r="E163"/>
      <c r="F163"/>
      <c r="G163"/>
      <c r="H163"/>
      <c r="I163"/>
    </row>
    <row r="164" spans="1:9" ht="15">
      <c r="A164" s="9" t="str">
        <f t="shared" si="2"/>
        <v/>
      </c>
      <c r="B164"/>
      <c r="C164"/>
      <c r="D164"/>
      <c r="E164"/>
      <c r="F164"/>
      <c r="G164"/>
      <c r="H164"/>
      <c r="I164"/>
    </row>
    <row r="165" spans="1:9" ht="15">
      <c r="A165" s="9" t="str">
        <f t="shared" si="2"/>
        <v/>
      </c>
      <c r="B165"/>
      <c r="C165"/>
      <c r="D165"/>
      <c r="E165"/>
      <c r="F165"/>
      <c r="G165"/>
      <c r="H165"/>
      <c r="I165"/>
    </row>
    <row r="166" spans="1:9" ht="15">
      <c r="A166" s="9" t="str">
        <f t="shared" si="2"/>
        <v/>
      </c>
      <c r="B166"/>
      <c r="C166"/>
      <c r="D166"/>
      <c r="E166"/>
      <c r="F166"/>
      <c r="G166"/>
      <c r="H166"/>
      <c r="I166"/>
    </row>
    <row r="167" spans="1:9" ht="15">
      <c r="A167" s="9" t="str">
        <f t="shared" si="2"/>
        <v/>
      </c>
      <c r="B167"/>
      <c r="C167"/>
      <c r="D167"/>
      <c r="E167"/>
      <c r="F167"/>
      <c r="G167"/>
      <c r="H167"/>
      <c r="I167"/>
    </row>
    <row r="168" spans="1:9" ht="15">
      <c r="A168" s="9" t="str">
        <f t="shared" si="2"/>
        <v/>
      </c>
      <c r="B168"/>
      <c r="C168"/>
      <c r="D168"/>
      <c r="E168"/>
      <c r="F168"/>
      <c r="G168"/>
      <c r="H168"/>
      <c r="I168"/>
    </row>
    <row r="169" spans="1:9" ht="15">
      <c r="A169" s="9" t="str">
        <f t="shared" si="2"/>
        <v/>
      </c>
      <c r="B169"/>
      <c r="C169"/>
      <c r="D169"/>
      <c r="E169"/>
      <c r="F169"/>
      <c r="G169"/>
      <c r="H169"/>
      <c r="I169"/>
    </row>
    <row r="170" spans="1:9" ht="15">
      <c r="A170" s="9" t="str">
        <f t="shared" si="2"/>
        <v/>
      </c>
      <c r="B170"/>
      <c r="C170"/>
      <c r="D170"/>
      <c r="E170"/>
      <c r="F170"/>
      <c r="G170"/>
      <c r="H170"/>
      <c r="I170"/>
    </row>
    <row r="171" spans="1:9" ht="15">
      <c r="A171" s="9" t="str">
        <f t="shared" si="2"/>
        <v/>
      </c>
      <c r="B171"/>
      <c r="C171"/>
      <c r="D171"/>
      <c r="E171"/>
      <c r="F171"/>
      <c r="G171"/>
      <c r="H171"/>
      <c r="I171"/>
    </row>
    <row r="172" spans="1:9" ht="15">
      <c r="A172" s="9" t="str">
        <f t="shared" si="2"/>
        <v/>
      </c>
      <c r="B172"/>
      <c r="C172"/>
      <c r="D172"/>
      <c r="E172"/>
      <c r="F172"/>
      <c r="G172"/>
      <c r="H172"/>
      <c r="I172"/>
    </row>
    <row r="173" spans="1:9" ht="15">
      <c r="A173" s="9" t="str">
        <f t="shared" si="2"/>
        <v/>
      </c>
      <c r="B173"/>
      <c r="C173"/>
      <c r="D173"/>
      <c r="E173"/>
      <c r="F173"/>
      <c r="G173"/>
      <c r="H173"/>
      <c r="I173"/>
    </row>
    <row r="174" spans="1:9" ht="15">
      <c r="A174" s="9" t="str">
        <f t="shared" si="2"/>
        <v/>
      </c>
      <c r="B174"/>
      <c r="C174"/>
      <c r="D174"/>
      <c r="E174"/>
      <c r="F174"/>
      <c r="G174"/>
      <c r="H174"/>
      <c r="I174"/>
    </row>
    <row r="175" spans="1:9" ht="15">
      <c r="A175" s="9" t="str">
        <f t="shared" si="2"/>
        <v/>
      </c>
      <c r="B175"/>
      <c r="C175"/>
      <c r="D175"/>
      <c r="E175"/>
      <c r="F175"/>
      <c r="G175"/>
      <c r="H175"/>
      <c r="I175"/>
    </row>
    <row r="176" spans="1:9" ht="15">
      <c r="A176" s="9" t="str">
        <f t="shared" si="2"/>
        <v/>
      </c>
      <c r="B176"/>
      <c r="C176"/>
      <c r="D176"/>
      <c r="E176"/>
      <c r="F176"/>
      <c r="G176"/>
      <c r="H176"/>
      <c r="I176"/>
    </row>
    <row r="177" spans="1:9" ht="15">
      <c r="A177" s="9" t="str">
        <f t="shared" si="2"/>
        <v/>
      </c>
      <c r="B177"/>
      <c r="C177"/>
      <c r="D177"/>
      <c r="E177"/>
      <c r="F177"/>
      <c r="G177"/>
      <c r="H177"/>
      <c r="I177"/>
    </row>
    <row r="178" spans="1:9" ht="15">
      <c r="A178" s="9" t="str">
        <f t="shared" si="2"/>
        <v/>
      </c>
      <c r="B178"/>
      <c r="C178"/>
      <c r="D178"/>
      <c r="E178"/>
      <c r="F178"/>
      <c r="G178"/>
      <c r="H178"/>
      <c r="I178"/>
    </row>
    <row r="179" spans="1:9" ht="15">
      <c r="A179" s="9" t="str">
        <f t="shared" si="2"/>
        <v/>
      </c>
      <c r="B179"/>
      <c r="C179"/>
      <c r="D179"/>
      <c r="E179"/>
      <c r="F179"/>
      <c r="G179"/>
      <c r="H179"/>
      <c r="I179"/>
    </row>
    <row r="180" spans="1:9" ht="15">
      <c r="A180" s="9" t="str">
        <f t="shared" si="2"/>
        <v/>
      </c>
      <c r="B180"/>
      <c r="C180"/>
      <c r="D180"/>
      <c r="E180"/>
      <c r="F180"/>
      <c r="G180"/>
      <c r="H180"/>
      <c r="I180"/>
    </row>
    <row r="181" spans="1:9" ht="15">
      <c r="A181" s="9" t="str">
        <f t="shared" si="2"/>
        <v/>
      </c>
      <c r="B181"/>
      <c r="C181"/>
      <c r="D181"/>
      <c r="E181"/>
      <c r="F181"/>
      <c r="G181"/>
      <c r="H181"/>
      <c r="I181"/>
    </row>
    <row r="182" spans="1:9" ht="15">
      <c r="A182" s="9" t="str">
        <f t="shared" si="2"/>
        <v/>
      </c>
      <c r="B182"/>
      <c r="C182"/>
      <c r="D182"/>
      <c r="E182"/>
      <c r="F182"/>
      <c r="G182"/>
      <c r="H182"/>
      <c r="I182"/>
    </row>
    <row r="183" spans="1:9" ht="15">
      <c r="A183" s="9" t="str">
        <f t="shared" si="2"/>
        <v/>
      </c>
      <c r="B183"/>
      <c r="C183"/>
      <c r="D183"/>
      <c r="E183"/>
      <c r="F183"/>
      <c r="G183"/>
      <c r="H183"/>
      <c r="I183"/>
    </row>
    <row r="184" spans="1:9" ht="15">
      <c r="A184" s="9" t="str">
        <f t="shared" si="2"/>
        <v/>
      </c>
      <c r="B184"/>
      <c r="C184"/>
      <c r="D184"/>
      <c r="E184"/>
      <c r="F184"/>
      <c r="G184"/>
      <c r="H184"/>
      <c r="I184"/>
    </row>
    <row r="185" spans="1:9" ht="15">
      <c r="A185" s="9" t="str">
        <f t="shared" si="2"/>
        <v/>
      </c>
      <c r="B185"/>
      <c r="C185"/>
      <c r="D185"/>
      <c r="E185"/>
      <c r="F185"/>
      <c r="G185"/>
      <c r="H185"/>
      <c r="I185"/>
    </row>
    <row r="186" spans="1:9" ht="15">
      <c r="A186" s="9" t="str">
        <f t="shared" si="2"/>
        <v/>
      </c>
      <c r="B186"/>
      <c r="C186"/>
      <c r="D186"/>
      <c r="E186"/>
      <c r="F186"/>
      <c r="G186"/>
      <c r="H186"/>
      <c r="I186"/>
    </row>
    <row r="187" spans="1:9" ht="15">
      <c r="A187" s="9" t="str">
        <f t="shared" si="2"/>
        <v/>
      </c>
      <c r="B187"/>
      <c r="C187"/>
      <c r="D187"/>
      <c r="E187"/>
      <c r="F187"/>
      <c r="G187"/>
      <c r="H187"/>
      <c r="I187"/>
    </row>
    <row r="188" spans="1:9" ht="15">
      <c r="A188" s="9" t="str">
        <f t="shared" si="2"/>
        <v/>
      </c>
      <c r="B188"/>
      <c r="C188"/>
      <c r="D188"/>
      <c r="E188"/>
      <c r="F188"/>
      <c r="G188"/>
      <c r="H188"/>
      <c r="I188"/>
    </row>
    <row r="189" spans="1:9" ht="15">
      <c r="A189" s="9" t="str">
        <f t="shared" si="2"/>
        <v/>
      </c>
      <c r="B189"/>
      <c r="C189"/>
      <c r="D189"/>
      <c r="E189"/>
      <c r="F189"/>
      <c r="G189"/>
      <c r="H189"/>
      <c r="I189"/>
    </row>
    <row r="190" spans="1:9" ht="15">
      <c r="A190" s="9" t="str">
        <f t="shared" si="2"/>
        <v/>
      </c>
      <c r="B190"/>
      <c r="C190"/>
      <c r="D190"/>
      <c r="E190"/>
      <c r="F190"/>
      <c r="G190"/>
      <c r="H190"/>
      <c r="I190"/>
    </row>
    <row r="191" spans="1:9" ht="15">
      <c r="A191" s="9" t="str">
        <f t="shared" si="2"/>
        <v/>
      </c>
      <c r="B191"/>
      <c r="C191"/>
      <c r="D191"/>
      <c r="E191"/>
      <c r="F191"/>
      <c r="G191"/>
      <c r="H191"/>
      <c r="I191"/>
    </row>
    <row r="192" spans="1:9" ht="15">
      <c r="A192" s="9" t="str">
        <f t="shared" si="2"/>
        <v/>
      </c>
      <c r="B192"/>
      <c r="C192"/>
      <c r="D192"/>
      <c r="E192"/>
      <c r="F192"/>
      <c r="G192"/>
      <c r="H192"/>
      <c r="I192"/>
    </row>
    <row r="193" spans="1:15" ht="15">
      <c r="A193" s="9" t="str">
        <f t="shared" si="2"/>
        <v/>
      </c>
      <c r="B193"/>
      <c r="C193"/>
      <c r="D193"/>
      <c r="E193"/>
      <c r="F193"/>
      <c r="G193"/>
      <c r="H193"/>
      <c r="I193"/>
    </row>
    <row r="194" spans="1:15" ht="15">
      <c r="A194" s="9" t="str">
        <f t="shared" si="2"/>
        <v/>
      </c>
      <c r="B194"/>
      <c r="C194"/>
      <c r="D194"/>
      <c r="E194"/>
      <c r="F194"/>
      <c r="G194"/>
      <c r="H194"/>
      <c r="I194"/>
    </row>
    <row r="195" spans="1:15" ht="15">
      <c r="A195" s="9" t="str">
        <f t="shared" si="2"/>
        <v/>
      </c>
      <c r="B195"/>
      <c r="C195"/>
      <c r="D195"/>
      <c r="E195"/>
      <c r="F195"/>
      <c r="G195"/>
      <c r="H195"/>
      <c r="I195"/>
    </row>
    <row r="196" spans="1:15" ht="15">
      <c r="A196" s="9" t="str">
        <f t="shared" si="2"/>
        <v/>
      </c>
      <c r="B196"/>
      <c r="C196"/>
      <c r="D196"/>
      <c r="E196"/>
      <c r="F196"/>
      <c r="G196"/>
      <c r="H196"/>
      <c r="I196"/>
    </row>
    <row r="197" spans="1:15" ht="15">
      <c r="A197" s="9" t="str">
        <f t="shared" ref="A197:A224" si="3">B197&amp;C197&amp;D197&amp;E197&amp;F197&amp;G197&amp;H197</f>
        <v/>
      </c>
      <c r="B197"/>
      <c r="C197"/>
      <c r="D197"/>
      <c r="E197"/>
      <c r="F197"/>
      <c r="G197"/>
      <c r="H197"/>
      <c r="I197"/>
    </row>
    <row r="198" spans="1:15" ht="15">
      <c r="A198" s="9" t="str">
        <f t="shared" si="3"/>
        <v/>
      </c>
      <c r="B198"/>
      <c r="C198"/>
      <c r="D198"/>
      <c r="E198"/>
      <c r="F198"/>
      <c r="G198"/>
      <c r="H198"/>
      <c r="I198"/>
    </row>
    <row r="199" spans="1:15" ht="15">
      <c r="A199" s="9" t="str">
        <f t="shared" si="3"/>
        <v/>
      </c>
      <c r="B199"/>
      <c r="C199"/>
      <c r="D199"/>
      <c r="E199"/>
      <c r="F199"/>
      <c r="G199"/>
      <c r="H199"/>
      <c r="I199"/>
    </row>
    <row r="200" spans="1:15" ht="15">
      <c r="A200" s="9" t="str">
        <f t="shared" si="3"/>
        <v/>
      </c>
      <c r="B200"/>
      <c r="C200"/>
      <c r="D200"/>
      <c r="E200"/>
      <c r="F200"/>
      <c r="G200"/>
      <c r="H200"/>
      <c r="I200"/>
    </row>
    <row r="201" spans="1:15" ht="15">
      <c r="A201" s="9" t="str">
        <f t="shared" si="3"/>
        <v/>
      </c>
      <c r="B201"/>
      <c r="C201"/>
      <c r="D201"/>
      <c r="E201"/>
      <c r="F201"/>
      <c r="G201"/>
      <c r="H201"/>
      <c r="I201"/>
    </row>
    <row r="202" spans="1:15" ht="15">
      <c r="A202" s="9" t="str">
        <f t="shared" si="3"/>
        <v/>
      </c>
      <c r="B202"/>
      <c r="C202"/>
      <c r="D202"/>
      <c r="E202"/>
      <c r="F202"/>
      <c r="G202"/>
      <c r="H202"/>
      <c r="I202"/>
      <c r="L202" s="35"/>
      <c r="M202" s="35"/>
      <c r="O202" s="36"/>
    </row>
    <row r="203" spans="1:15" ht="15">
      <c r="A203" s="9" t="str">
        <f t="shared" si="3"/>
        <v/>
      </c>
      <c r="B203"/>
      <c r="C203"/>
      <c r="D203"/>
      <c r="E203"/>
      <c r="F203"/>
      <c r="G203"/>
      <c r="H203"/>
      <c r="I203"/>
      <c r="O203" s="35"/>
    </row>
    <row r="204" spans="1:15" ht="15">
      <c r="A204" s="9" t="str">
        <f t="shared" si="3"/>
        <v/>
      </c>
      <c r="B204"/>
      <c r="C204"/>
      <c r="D204"/>
      <c r="E204"/>
      <c r="F204"/>
      <c r="G204"/>
      <c r="H204"/>
      <c r="I204"/>
      <c r="O204" s="36"/>
    </row>
    <row r="205" spans="1:15" ht="15">
      <c r="A205" s="9" t="str">
        <f t="shared" si="3"/>
        <v/>
      </c>
      <c r="B205"/>
      <c r="C205"/>
      <c r="D205"/>
      <c r="E205"/>
      <c r="F205"/>
      <c r="G205"/>
      <c r="H205"/>
      <c r="I205"/>
      <c r="O205" s="35"/>
    </row>
    <row r="206" spans="1:15" ht="15">
      <c r="A206" s="9" t="str">
        <f t="shared" si="3"/>
        <v/>
      </c>
      <c r="B206"/>
      <c r="C206"/>
      <c r="D206"/>
      <c r="E206"/>
      <c r="F206"/>
      <c r="G206"/>
      <c r="H206"/>
      <c r="I206"/>
      <c r="O206" s="35"/>
    </row>
    <row r="207" spans="1:15" ht="15">
      <c r="A207" s="9" t="str">
        <f t="shared" si="3"/>
        <v/>
      </c>
      <c r="B207"/>
      <c r="C207"/>
      <c r="D207"/>
      <c r="E207"/>
      <c r="F207"/>
      <c r="G207"/>
      <c r="H207"/>
      <c r="I207"/>
    </row>
    <row r="208" spans="1:15" ht="15">
      <c r="A208" s="9" t="str">
        <f t="shared" si="3"/>
        <v/>
      </c>
      <c r="B208"/>
      <c r="C208"/>
      <c r="D208"/>
      <c r="E208"/>
      <c r="F208"/>
      <c r="G208"/>
      <c r="H208"/>
      <c r="I208"/>
    </row>
    <row r="209" spans="1:9" ht="15">
      <c r="A209" s="9" t="str">
        <f t="shared" si="3"/>
        <v/>
      </c>
      <c r="B209"/>
      <c r="C209"/>
      <c r="D209"/>
      <c r="E209"/>
      <c r="F209"/>
      <c r="G209"/>
      <c r="H209"/>
      <c r="I209"/>
    </row>
    <row r="210" spans="1:9" ht="15">
      <c r="A210" s="9" t="str">
        <f t="shared" si="3"/>
        <v/>
      </c>
      <c r="B210"/>
      <c r="C210"/>
      <c r="D210"/>
      <c r="E210"/>
      <c r="F210"/>
      <c r="G210"/>
      <c r="H210"/>
      <c r="I210"/>
    </row>
    <row r="211" spans="1:9" ht="15">
      <c r="A211" s="9" t="str">
        <f t="shared" si="3"/>
        <v/>
      </c>
      <c r="B211"/>
      <c r="C211"/>
      <c r="D211"/>
      <c r="E211"/>
      <c r="F211"/>
      <c r="G211"/>
      <c r="H211"/>
      <c r="I211"/>
    </row>
    <row r="212" spans="1:9" ht="15">
      <c r="A212" s="9" t="str">
        <f t="shared" si="3"/>
        <v/>
      </c>
      <c r="B212"/>
      <c r="C212"/>
      <c r="D212"/>
      <c r="E212"/>
      <c r="F212"/>
      <c r="G212"/>
      <c r="H212"/>
      <c r="I212"/>
    </row>
    <row r="213" spans="1:9" ht="15">
      <c r="A213" s="9" t="str">
        <f t="shared" si="3"/>
        <v/>
      </c>
      <c r="B213"/>
      <c r="C213"/>
      <c r="D213"/>
      <c r="E213"/>
      <c r="F213"/>
      <c r="G213"/>
      <c r="H213"/>
      <c r="I213"/>
    </row>
    <row r="214" spans="1:9" ht="15">
      <c r="A214" s="9" t="str">
        <f t="shared" si="3"/>
        <v/>
      </c>
      <c r="B214"/>
      <c r="C214"/>
      <c r="D214"/>
      <c r="E214"/>
      <c r="F214"/>
      <c r="G214"/>
      <c r="H214"/>
      <c r="I214"/>
    </row>
    <row r="215" spans="1:9" ht="15">
      <c r="A215" s="9" t="str">
        <f t="shared" si="3"/>
        <v/>
      </c>
      <c r="B215"/>
      <c r="C215"/>
      <c r="D215"/>
      <c r="E215"/>
      <c r="F215"/>
      <c r="G215"/>
      <c r="H215"/>
      <c r="I215"/>
    </row>
    <row r="216" spans="1:9" ht="15">
      <c r="A216" s="9" t="str">
        <f t="shared" si="3"/>
        <v/>
      </c>
      <c r="B216"/>
      <c r="C216"/>
      <c r="D216"/>
      <c r="E216"/>
      <c r="F216"/>
      <c r="G216"/>
      <c r="H216"/>
      <c r="I216"/>
    </row>
    <row r="217" spans="1:9" ht="15">
      <c r="A217" s="9" t="str">
        <f t="shared" si="3"/>
        <v/>
      </c>
      <c r="B217"/>
      <c r="C217"/>
      <c r="D217"/>
      <c r="E217"/>
      <c r="F217"/>
      <c r="G217"/>
      <c r="H217"/>
      <c r="I217"/>
    </row>
    <row r="218" spans="1:9" ht="15">
      <c r="A218" s="9" t="str">
        <f t="shared" si="3"/>
        <v/>
      </c>
      <c r="B218"/>
      <c r="C218"/>
      <c r="D218"/>
      <c r="E218"/>
      <c r="F218"/>
      <c r="G218"/>
      <c r="H218"/>
      <c r="I218"/>
    </row>
    <row r="219" spans="1:9" ht="15">
      <c r="A219" s="9" t="str">
        <f t="shared" si="3"/>
        <v/>
      </c>
      <c r="B219"/>
      <c r="C219"/>
      <c r="D219"/>
      <c r="E219"/>
      <c r="F219"/>
      <c r="G219"/>
      <c r="H219"/>
      <c r="I219"/>
    </row>
    <row r="220" spans="1:9" ht="15">
      <c r="A220" s="9" t="str">
        <f t="shared" si="3"/>
        <v/>
      </c>
      <c r="B220"/>
      <c r="C220"/>
      <c r="D220"/>
      <c r="E220"/>
      <c r="F220"/>
      <c r="G220"/>
      <c r="H220"/>
      <c r="I220"/>
    </row>
    <row r="221" spans="1:9" ht="15">
      <c r="A221" s="9" t="str">
        <f t="shared" si="3"/>
        <v/>
      </c>
      <c r="B221"/>
      <c r="C221"/>
      <c r="D221"/>
      <c r="E221"/>
      <c r="F221"/>
      <c r="G221"/>
      <c r="H221"/>
      <c r="I221"/>
    </row>
    <row r="222" spans="1:9" ht="15">
      <c r="A222" s="9" t="str">
        <f t="shared" si="3"/>
        <v/>
      </c>
      <c r="B222"/>
      <c r="C222"/>
      <c r="D222"/>
      <c r="E222"/>
      <c r="F222"/>
      <c r="G222"/>
      <c r="H222"/>
      <c r="I222"/>
    </row>
    <row r="223" spans="1:9" ht="15">
      <c r="A223" s="9" t="str">
        <f t="shared" si="3"/>
        <v/>
      </c>
      <c r="B223"/>
      <c r="C223"/>
      <c r="D223"/>
      <c r="E223"/>
      <c r="F223"/>
      <c r="G223"/>
      <c r="H223"/>
      <c r="I223"/>
    </row>
    <row r="224" spans="1:9" ht="15">
      <c r="A224" s="9" t="str">
        <f t="shared" si="3"/>
        <v/>
      </c>
      <c r="B224"/>
      <c r="C224"/>
      <c r="D224"/>
      <c r="E224"/>
      <c r="F224"/>
      <c r="G224"/>
      <c r="H224"/>
      <c r="I224"/>
    </row>
    <row r="225" spans="2:9" ht="15">
      <c r="B225"/>
      <c r="C225"/>
      <c r="D225"/>
      <c r="E225"/>
      <c r="F225"/>
      <c r="G225"/>
      <c r="H225"/>
      <c r="I225"/>
    </row>
    <row r="226" spans="2:9" ht="15">
      <c r="B226"/>
      <c r="C226"/>
      <c r="D226"/>
      <c r="E226"/>
      <c r="F226"/>
      <c r="G226"/>
      <c r="H226"/>
      <c r="I226"/>
    </row>
    <row r="227" spans="2:9" ht="15">
      <c r="B227"/>
      <c r="C227"/>
      <c r="D227"/>
      <c r="E227"/>
      <c r="F227"/>
      <c r="G227"/>
      <c r="H227"/>
      <c r="I227"/>
    </row>
    <row r="228" spans="2:9" ht="15">
      <c r="B228"/>
      <c r="C228"/>
      <c r="D228"/>
      <c r="E228"/>
      <c r="F228"/>
      <c r="G228"/>
      <c r="H228"/>
      <c r="I228"/>
    </row>
    <row r="229" spans="2:9" ht="15">
      <c r="B229"/>
      <c r="C229"/>
      <c r="D229"/>
      <c r="E229"/>
      <c r="F229"/>
      <c r="G229"/>
      <c r="H229"/>
      <c r="I229"/>
    </row>
    <row r="230" spans="2:9" ht="15">
      <c r="B230"/>
      <c r="C230"/>
      <c r="D230"/>
      <c r="E230"/>
      <c r="F230"/>
      <c r="G230"/>
      <c r="H230"/>
      <c r="I230"/>
    </row>
    <row r="231" spans="2:9" ht="15">
      <c r="B231"/>
      <c r="C231"/>
      <c r="D231"/>
      <c r="E231"/>
      <c r="F231"/>
      <c r="G231"/>
      <c r="H231"/>
      <c r="I231"/>
    </row>
    <row r="232" spans="2:9" ht="15">
      <c r="B232"/>
      <c r="C232"/>
      <c r="D232"/>
      <c r="E232"/>
      <c r="F232"/>
      <c r="G232"/>
      <c r="H232"/>
      <c r="I232"/>
    </row>
    <row r="233" spans="2:9" ht="15">
      <c r="B233"/>
      <c r="C233"/>
      <c r="D233"/>
      <c r="E233"/>
      <c r="F233"/>
      <c r="G233"/>
      <c r="H233"/>
      <c r="I233"/>
    </row>
    <row r="234" spans="2:9" ht="15">
      <c r="B234"/>
      <c r="C234"/>
      <c r="D234"/>
      <c r="E234"/>
      <c r="F234"/>
      <c r="G234"/>
      <c r="H234"/>
      <c r="I234"/>
    </row>
    <row r="235" spans="2:9" ht="15">
      <c r="B235"/>
      <c r="C235"/>
      <c r="D235"/>
      <c r="E235"/>
      <c r="F235"/>
      <c r="G235"/>
      <c r="H235"/>
      <c r="I235"/>
    </row>
    <row r="236" spans="2:9" ht="15">
      <c r="B236"/>
      <c r="C236"/>
      <c r="D236"/>
      <c r="E236"/>
      <c r="F236"/>
      <c r="G236"/>
      <c r="H236"/>
      <c r="I236"/>
    </row>
    <row r="237" spans="2:9" ht="15">
      <c r="B237"/>
      <c r="C237"/>
      <c r="D237"/>
      <c r="E237"/>
      <c r="F237"/>
      <c r="G237"/>
      <c r="H237"/>
      <c r="I237"/>
    </row>
    <row r="238" spans="2:9" ht="15">
      <c r="B238"/>
      <c r="C238"/>
      <c r="D238"/>
      <c r="E238"/>
      <c r="F238"/>
      <c r="G238"/>
      <c r="H238"/>
      <c r="I238"/>
    </row>
    <row r="239" spans="2:9" ht="15">
      <c r="B239"/>
      <c r="C239"/>
      <c r="D239"/>
      <c r="E239"/>
      <c r="F239"/>
      <c r="G239"/>
      <c r="H239"/>
      <c r="I239"/>
    </row>
    <row r="240" spans="2:9" ht="15">
      <c r="B240"/>
      <c r="C240"/>
      <c r="D240"/>
      <c r="E240"/>
      <c r="F240"/>
      <c r="G240"/>
      <c r="H240"/>
      <c r="I240"/>
    </row>
    <row r="241" spans="2:9" ht="15">
      <c r="B241"/>
      <c r="C241"/>
      <c r="D241"/>
      <c r="E241"/>
      <c r="F241"/>
      <c r="G241"/>
      <c r="H241"/>
      <c r="I241"/>
    </row>
    <row r="242" spans="2:9" ht="15">
      <c r="B242"/>
      <c r="C242"/>
      <c r="D242"/>
      <c r="E242"/>
      <c r="F242"/>
      <c r="G242"/>
      <c r="H242"/>
      <c r="I242"/>
    </row>
    <row r="243" spans="2:9" ht="15">
      <c r="B243"/>
      <c r="C243"/>
      <c r="D243"/>
      <c r="E243"/>
      <c r="F243"/>
      <c r="G243"/>
      <c r="H243"/>
      <c r="I243"/>
    </row>
    <row r="244" spans="2:9" ht="15">
      <c r="B244"/>
      <c r="C244"/>
      <c r="D244"/>
      <c r="E244"/>
      <c r="F244"/>
      <c r="G244"/>
      <c r="H244"/>
      <c r="I244"/>
    </row>
    <row r="245" spans="2:9" ht="15">
      <c r="B245"/>
      <c r="C245"/>
      <c r="D245"/>
      <c r="E245"/>
      <c r="F245"/>
      <c r="G245"/>
      <c r="H245"/>
      <c r="I245"/>
    </row>
    <row r="246" spans="2:9" ht="15">
      <c r="B246"/>
      <c r="C246"/>
      <c r="D246"/>
      <c r="E246"/>
      <c r="F246"/>
      <c r="G246"/>
      <c r="H246"/>
      <c r="I246"/>
    </row>
    <row r="247" spans="2:9" ht="15">
      <c r="B247"/>
      <c r="C247"/>
      <c r="D247"/>
      <c r="E247"/>
      <c r="F247"/>
      <c r="G247"/>
      <c r="H247"/>
      <c r="I247"/>
    </row>
    <row r="248" spans="2:9" ht="15">
      <c r="B248"/>
      <c r="C248"/>
      <c r="D248"/>
      <c r="E248"/>
      <c r="F248"/>
      <c r="G248"/>
      <c r="H248"/>
      <c r="I248"/>
    </row>
    <row r="249" spans="2:9" ht="15">
      <c r="B249"/>
      <c r="C249"/>
      <c r="D249"/>
      <c r="E249"/>
      <c r="F249"/>
      <c r="G249"/>
      <c r="H249"/>
      <c r="I249"/>
    </row>
    <row r="250" spans="2:9" ht="15">
      <c r="B250"/>
      <c r="C250"/>
      <c r="D250"/>
      <c r="E250"/>
      <c r="F250"/>
      <c r="G250"/>
      <c r="H250"/>
      <c r="I250"/>
    </row>
    <row r="251" spans="2:9" ht="15">
      <c r="B251"/>
      <c r="C251"/>
      <c r="D251"/>
      <c r="E251"/>
      <c r="F251"/>
      <c r="G251"/>
      <c r="H251"/>
      <c r="I251"/>
    </row>
    <row r="252" spans="2:9" ht="15">
      <c r="B252"/>
      <c r="C252"/>
      <c r="D252"/>
      <c r="E252"/>
      <c r="F252"/>
      <c r="G252"/>
      <c r="H252"/>
      <c r="I252"/>
    </row>
    <row r="253" spans="2:9" ht="15">
      <c r="B253"/>
      <c r="C253"/>
      <c r="D253"/>
      <c r="E253"/>
      <c r="F253"/>
      <c r="G253"/>
      <c r="H253"/>
      <c r="I253"/>
    </row>
    <row r="254" spans="2:9" ht="15">
      <c r="B254"/>
      <c r="C254"/>
      <c r="D254"/>
      <c r="E254"/>
      <c r="F254"/>
      <c r="G254"/>
      <c r="H254"/>
      <c r="I254"/>
    </row>
    <row r="255" spans="2:9" ht="15">
      <c r="B255"/>
      <c r="C255"/>
      <c r="D255"/>
      <c r="E255"/>
      <c r="F255"/>
      <c r="G255"/>
      <c r="H255"/>
      <c r="I255"/>
    </row>
    <row r="256" spans="2:9" ht="15">
      <c r="B256"/>
      <c r="C256"/>
      <c r="D256"/>
      <c r="E256"/>
      <c r="F256"/>
      <c r="G256"/>
      <c r="H256"/>
      <c r="I256"/>
    </row>
    <row r="257" spans="2:9" ht="15">
      <c r="B257"/>
      <c r="C257"/>
      <c r="D257"/>
      <c r="E257"/>
      <c r="F257"/>
      <c r="G257"/>
      <c r="H257"/>
      <c r="I257"/>
    </row>
    <row r="258" spans="2:9" ht="15">
      <c r="B258"/>
      <c r="C258"/>
      <c r="D258"/>
      <c r="E258"/>
      <c r="F258"/>
      <c r="G258"/>
      <c r="H258"/>
      <c r="I258"/>
    </row>
    <row r="259" spans="2:9" ht="15">
      <c r="B259"/>
      <c r="C259"/>
      <c r="D259"/>
      <c r="E259"/>
      <c r="F259"/>
      <c r="G259"/>
      <c r="H259"/>
      <c r="I259"/>
    </row>
    <row r="260" spans="2:9" ht="15">
      <c r="B260"/>
      <c r="C260"/>
      <c r="D260"/>
      <c r="E260"/>
      <c r="F260"/>
      <c r="G260"/>
      <c r="H260"/>
      <c r="I260"/>
    </row>
    <row r="261" spans="2:9" ht="15">
      <c r="B261"/>
      <c r="C261"/>
      <c r="D261"/>
      <c r="E261"/>
      <c r="F261"/>
      <c r="G261"/>
      <c r="H261"/>
      <c r="I261"/>
    </row>
    <row r="262" spans="2:9" ht="15">
      <c r="B262"/>
      <c r="C262"/>
      <c r="D262"/>
      <c r="E262"/>
      <c r="F262"/>
      <c r="G262"/>
      <c r="H262"/>
      <c r="I262"/>
    </row>
    <row r="263" spans="2:9" ht="15">
      <c r="B263"/>
      <c r="C263"/>
      <c r="D263"/>
      <c r="E263"/>
      <c r="F263"/>
      <c r="G263"/>
      <c r="H263"/>
      <c r="I263"/>
    </row>
    <row r="264" spans="2:9" ht="15">
      <c r="B264"/>
      <c r="C264"/>
      <c r="D264"/>
      <c r="E264"/>
      <c r="F264"/>
      <c r="G264"/>
      <c r="H264"/>
      <c r="I264"/>
    </row>
    <row r="265" spans="2:9" ht="15">
      <c r="B265"/>
      <c r="C265"/>
      <c r="D265"/>
      <c r="E265"/>
      <c r="F265"/>
      <c r="G265"/>
      <c r="H265"/>
      <c r="I265"/>
    </row>
    <row r="266" spans="2:9" ht="15">
      <c r="B266"/>
      <c r="C266"/>
      <c r="D266"/>
      <c r="E266"/>
      <c r="F266"/>
      <c r="G266"/>
      <c r="H266"/>
      <c r="I266"/>
    </row>
    <row r="267" spans="2:9" ht="15">
      <c r="B267"/>
      <c r="C267"/>
      <c r="D267"/>
      <c r="E267"/>
      <c r="F267"/>
      <c r="G267"/>
      <c r="H267"/>
      <c r="I267"/>
    </row>
    <row r="268" spans="2:9" ht="15">
      <c r="B268"/>
      <c r="C268"/>
      <c r="D268"/>
      <c r="E268"/>
      <c r="F268"/>
      <c r="G268"/>
      <c r="H268"/>
      <c r="I268"/>
    </row>
    <row r="269" spans="2:9" ht="15">
      <c r="B269"/>
      <c r="C269"/>
      <c r="D269"/>
      <c r="E269"/>
      <c r="F269"/>
      <c r="G269"/>
      <c r="H269"/>
      <c r="I269"/>
    </row>
    <row r="270" spans="2:9" ht="15">
      <c r="B270"/>
      <c r="C270"/>
      <c r="D270"/>
      <c r="E270"/>
      <c r="F270"/>
      <c r="G270"/>
      <c r="H270"/>
      <c r="I270"/>
    </row>
    <row r="271" spans="2:9" ht="15">
      <c r="B271"/>
      <c r="C271"/>
      <c r="D271"/>
      <c r="E271"/>
      <c r="F271"/>
      <c r="G271"/>
      <c r="H271"/>
      <c r="I271"/>
    </row>
    <row r="272" spans="2:9" ht="15">
      <c r="B272"/>
      <c r="C272"/>
      <c r="D272"/>
      <c r="E272"/>
      <c r="F272"/>
      <c r="G272"/>
      <c r="H272"/>
      <c r="I272"/>
    </row>
    <row r="273" spans="2:9" ht="15">
      <c r="B273"/>
      <c r="C273"/>
      <c r="D273"/>
      <c r="E273"/>
      <c r="F273"/>
      <c r="G273"/>
      <c r="H273"/>
      <c r="I273"/>
    </row>
    <row r="274" spans="2:9" ht="15">
      <c r="B274"/>
      <c r="C274"/>
      <c r="D274"/>
      <c r="E274"/>
      <c r="F274"/>
      <c r="G274"/>
      <c r="H274"/>
      <c r="I274"/>
    </row>
    <row r="275" spans="2:9" ht="15">
      <c r="B275"/>
      <c r="C275"/>
      <c r="D275"/>
      <c r="E275"/>
      <c r="F275"/>
      <c r="G275"/>
      <c r="H275"/>
      <c r="I275"/>
    </row>
    <row r="276" spans="2:9" ht="15">
      <c r="B276"/>
      <c r="C276"/>
      <c r="D276"/>
      <c r="E276"/>
      <c r="F276"/>
      <c r="G276"/>
      <c r="H276"/>
      <c r="I276"/>
    </row>
    <row r="277" spans="2:9" ht="15">
      <c r="B277"/>
      <c r="C277"/>
      <c r="D277"/>
      <c r="E277"/>
      <c r="F277"/>
      <c r="G277"/>
      <c r="H277"/>
      <c r="I277"/>
    </row>
    <row r="278" spans="2:9" ht="15">
      <c r="B278"/>
      <c r="C278"/>
      <c r="D278"/>
      <c r="E278"/>
      <c r="F278"/>
      <c r="G278"/>
      <c r="H278"/>
      <c r="I278"/>
    </row>
    <row r="279" spans="2:9" ht="15">
      <c r="B279"/>
      <c r="C279"/>
      <c r="D279"/>
      <c r="E279"/>
      <c r="F279"/>
      <c r="G279"/>
      <c r="H279"/>
      <c r="I279"/>
    </row>
    <row r="280" spans="2:9" ht="15">
      <c r="B280"/>
      <c r="C280"/>
      <c r="D280"/>
      <c r="E280"/>
      <c r="F280"/>
      <c r="G280"/>
      <c r="H280"/>
      <c r="I280"/>
    </row>
    <row r="281" spans="2:9" ht="15">
      <c r="B281"/>
      <c r="C281"/>
      <c r="D281"/>
      <c r="E281"/>
      <c r="F281"/>
      <c r="G281"/>
      <c r="H281"/>
      <c r="I281"/>
    </row>
    <row r="282" spans="2:9" ht="15">
      <c r="B282"/>
      <c r="C282"/>
      <c r="D282"/>
      <c r="E282"/>
      <c r="F282"/>
      <c r="G282"/>
      <c r="H282"/>
      <c r="I282"/>
    </row>
    <row r="283" spans="2:9" ht="15">
      <c r="B283"/>
      <c r="C283"/>
      <c r="D283"/>
      <c r="E283"/>
      <c r="F283"/>
      <c r="G283"/>
      <c r="H283"/>
      <c r="I283"/>
    </row>
    <row r="284" spans="2:9" ht="15">
      <c r="B284"/>
      <c r="C284"/>
      <c r="D284"/>
      <c r="E284"/>
      <c r="F284"/>
      <c r="G284"/>
      <c r="H284"/>
      <c r="I284"/>
    </row>
    <row r="285" spans="2:9" ht="15">
      <c r="B285"/>
      <c r="C285"/>
      <c r="D285"/>
      <c r="E285"/>
      <c r="F285"/>
      <c r="G285"/>
      <c r="H285"/>
      <c r="I285"/>
    </row>
    <row r="286" spans="2:9" ht="15">
      <c r="B286"/>
      <c r="C286"/>
      <c r="D286"/>
      <c r="E286"/>
      <c r="F286"/>
      <c r="G286"/>
      <c r="H286"/>
      <c r="I286"/>
    </row>
    <row r="287" spans="2:9" ht="15">
      <c r="B287"/>
      <c r="C287"/>
      <c r="D287"/>
      <c r="E287"/>
      <c r="F287"/>
      <c r="G287"/>
      <c r="H287"/>
      <c r="I287"/>
    </row>
    <row r="288" spans="2:9" ht="15">
      <c r="B288"/>
      <c r="C288"/>
      <c r="D288"/>
      <c r="E288"/>
      <c r="F288"/>
      <c r="G288"/>
      <c r="H288"/>
      <c r="I288"/>
    </row>
    <row r="289" spans="2:9" ht="15">
      <c r="B289"/>
      <c r="C289"/>
      <c r="D289"/>
      <c r="E289"/>
      <c r="F289"/>
      <c r="G289"/>
      <c r="H289"/>
      <c r="I289"/>
    </row>
    <row r="290" spans="2:9" ht="15">
      <c r="B290"/>
      <c r="C290"/>
      <c r="D290"/>
      <c r="E290"/>
      <c r="F290"/>
      <c r="G290"/>
      <c r="H290"/>
      <c r="I290"/>
    </row>
    <row r="291" spans="2:9" ht="15">
      <c r="B291"/>
      <c r="C291"/>
      <c r="D291"/>
      <c r="E291"/>
      <c r="F291"/>
      <c r="G291"/>
      <c r="H291"/>
      <c r="I291"/>
    </row>
    <row r="292" spans="2:9" ht="15">
      <c r="B292"/>
      <c r="C292"/>
      <c r="D292"/>
      <c r="E292"/>
      <c r="F292"/>
      <c r="G292"/>
      <c r="H292"/>
      <c r="I292"/>
    </row>
    <row r="293" spans="2:9" ht="15">
      <c r="B293"/>
      <c r="C293"/>
      <c r="D293"/>
      <c r="E293"/>
      <c r="F293"/>
      <c r="G293"/>
      <c r="H293"/>
      <c r="I293"/>
    </row>
    <row r="294" spans="2:9" ht="15">
      <c r="B294"/>
      <c r="C294"/>
      <c r="D294"/>
      <c r="E294"/>
      <c r="F294"/>
      <c r="G294"/>
      <c r="H294"/>
      <c r="I294"/>
    </row>
    <row r="295" spans="2:9" ht="15">
      <c r="B295"/>
      <c r="C295"/>
      <c r="D295"/>
      <c r="E295"/>
      <c r="F295"/>
      <c r="G295"/>
      <c r="H295"/>
      <c r="I295"/>
    </row>
    <row r="296" spans="2:9" ht="15">
      <c r="B296"/>
      <c r="C296"/>
      <c r="D296"/>
      <c r="E296"/>
      <c r="F296"/>
      <c r="G296"/>
      <c r="H296"/>
      <c r="I296"/>
    </row>
    <row r="297" spans="2:9" ht="15">
      <c r="B297"/>
      <c r="C297"/>
      <c r="D297"/>
      <c r="E297"/>
      <c r="F297"/>
      <c r="G297"/>
      <c r="H297"/>
      <c r="I297"/>
    </row>
    <row r="298" spans="2:9" ht="15">
      <c r="B298"/>
      <c r="C298"/>
      <c r="D298"/>
      <c r="E298"/>
      <c r="F298"/>
      <c r="G298"/>
      <c r="H298"/>
      <c r="I298"/>
    </row>
    <row r="299" spans="2:9" ht="15">
      <c r="B299"/>
      <c r="C299"/>
      <c r="D299"/>
      <c r="E299"/>
      <c r="F299"/>
      <c r="G299"/>
      <c r="H299"/>
      <c r="I299"/>
    </row>
    <row r="300" spans="2:9" ht="15">
      <c r="B300"/>
      <c r="C300"/>
      <c r="D300"/>
      <c r="E300"/>
      <c r="F300"/>
      <c r="G300"/>
      <c r="H300"/>
      <c r="I300"/>
    </row>
    <row r="301" spans="2:9" ht="15">
      <c r="B301"/>
      <c r="C301"/>
      <c r="D301"/>
      <c r="E301"/>
      <c r="F301"/>
      <c r="G301"/>
      <c r="H301"/>
      <c r="I301"/>
    </row>
    <row r="302" spans="2:9" ht="15">
      <c r="B302"/>
      <c r="C302"/>
      <c r="D302"/>
      <c r="E302"/>
      <c r="F302"/>
      <c r="G302"/>
      <c r="H302"/>
      <c r="I302"/>
    </row>
    <row r="303" spans="2:9" ht="15">
      <c r="B303"/>
      <c r="C303"/>
      <c r="D303"/>
      <c r="E303"/>
      <c r="F303"/>
      <c r="G303"/>
      <c r="H303"/>
      <c r="I303"/>
    </row>
    <row r="304" spans="2:9" ht="15">
      <c r="B304"/>
      <c r="C304"/>
      <c r="D304"/>
      <c r="E304"/>
      <c r="F304"/>
      <c r="G304"/>
      <c r="H304"/>
      <c r="I304"/>
    </row>
    <row r="305" spans="2:9" ht="15">
      <c r="B305"/>
      <c r="C305"/>
      <c r="D305"/>
      <c r="E305"/>
      <c r="F305"/>
      <c r="G305"/>
      <c r="H305"/>
      <c r="I305"/>
    </row>
    <row r="306" spans="2:9" ht="15">
      <c r="B306"/>
      <c r="C306"/>
      <c r="D306"/>
      <c r="E306"/>
      <c r="F306"/>
      <c r="G306"/>
      <c r="H306"/>
      <c r="I306"/>
    </row>
    <row r="307" spans="2:9" ht="15">
      <c r="B307"/>
      <c r="C307"/>
      <c r="D307"/>
      <c r="E307"/>
      <c r="F307"/>
      <c r="G307"/>
      <c r="H307"/>
      <c r="I307"/>
    </row>
    <row r="308" spans="2:9" ht="15">
      <c r="B308"/>
      <c r="C308"/>
      <c r="D308"/>
      <c r="E308"/>
      <c r="F308"/>
      <c r="G308"/>
      <c r="H308"/>
      <c r="I308"/>
    </row>
    <row r="309" spans="2:9" ht="15">
      <c r="B309"/>
      <c r="C309"/>
      <c r="D309"/>
      <c r="E309"/>
      <c r="F309"/>
      <c r="G309"/>
      <c r="H309"/>
      <c r="I309"/>
    </row>
    <row r="310" spans="2:9" ht="15">
      <c r="B310"/>
      <c r="C310"/>
      <c r="D310"/>
      <c r="E310"/>
      <c r="F310"/>
      <c r="G310"/>
      <c r="H310"/>
      <c r="I310"/>
    </row>
    <row r="311" spans="2:9" ht="15">
      <c r="B311"/>
      <c r="C311"/>
      <c r="D311"/>
      <c r="E311"/>
      <c r="F311"/>
      <c r="G311"/>
      <c r="H311"/>
      <c r="I311"/>
    </row>
    <row r="312" spans="2:9" ht="15">
      <c r="B312"/>
      <c r="C312"/>
      <c r="D312"/>
      <c r="E312"/>
      <c r="F312"/>
      <c r="G312"/>
      <c r="H312"/>
      <c r="I312"/>
    </row>
    <row r="313" spans="2:9" ht="15">
      <c r="B313"/>
      <c r="C313"/>
      <c r="D313"/>
      <c r="E313"/>
      <c r="F313"/>
      <c r="G313"/>
      <c r="H313"/>
      <c r="I313"/>
    </row>
    <row r="314" spans="2:9" ht="15">
      <c r="B314"/>
      <c r="C314"/>
      <c r="D314"/>
      <c r="E314"/>
      <c r="F314"/>
      <c r="G314"/>
      <c r="H314"/>
      <c r="I314"/>
    </row>
    <row r="315" spans="2:9" ht="15">
      <c r="B315"/>
      <c r="C315"/>
      <c r="D315"/>
      <c r="E315"/>
      <c r="F315"/>
      <c r="G315"/>
      <c r="H315"/>
      <c r="I315"/>
    </row>
    <row r="316" spans="2:9" ht="15">
      <c r="B316"/>
      <c r="C316"/>
      <c r="D316"/>
      <c r="E316"/>
      <c r="F316"/>
      <c r="G316"/>
      <c r="H316"/>
      <c r="I316"/>
    </row>
    <row r="317" spans="2:9" ht="15">
      <c r="B317"/>
      <c r="C317"/>
      <c r="D317"/>
      <c r="E317"/>
      <c r="F317"/>
      <c r="G317"/>
      <c r="H317"/>
      <c r="I317"/>
    </row>
    <row r="318" spans="2:9" ht="15">
      <c r="B318"/>
      <c r="C318"/>
      <c r="D318"/>
      <c r="E318"/>
      <c r="F318"/>
      <c r="G318"/>
      <c r="H318"/>
      <c r="I318"/>
    </row>
    <row r="319" spans="2:9" ht="15">
      <c r="B319"/>
      <c r="C319"/>
      <c r="D319"/>
      <c r="E319"/>
      <c r="F319"/>
      <c r="G319"/>
      <c r="H319"/>
      <c r="I319"/>
    </row>
    <row r="320" spans="2:9" ht="15">
      <c r="B320"/>
      <c r="C320"/>
      <c r="D320"/>
      <c r="E320"/>
      <c r="F320"/>
      <c r="G320"/>
      <c r="H320"/>
      <c r="I320"/>
    </row>
    <row r="321" spans="2:9" ht="15">
      <c r="B321"/>
      <c r="C321"/>
      <c r="D321"/>
      <c r="E321"/>
      <c r="F321"/>
      <c r="G321"/>
      <c r="H321"/>
      <c r="I321"/>
    </row>
    <row r="322" spans="2:9" ht="15">
      <c r="B322"/>
      <c r="C322"/>
      <c r="D322"/>
      <c r="E322"/>
      <c r="F322"/>
      <c r="G322"/>
      <c r="H322"/>
      <c r="I322"/>
    </row>
    <row r="323" spans="2:9" ht="15">
      <c r="B323"/>
      <c r="C323"/>
      <c r="D323"/>
      <c r="E323"/>
      <c r="F323"/>
      <c r="G323"/>
      <c r="H323"/>
      <c r="I323"/>
    </row>
    <row r="324" spans="2:9" ht="15">
      <c r="B324"/>
      <c r="C324"/>
      <c r="D324"/>
      <c r="E324"/>
      <c r="F324"/>
      <c r="G324"/>
      <c r="H324"/>
      <c r="I324"/>
    </row>
    <row r="325" spans="2:9" ht="15">
      <c r="B325"/>
      <c r="C325"/>
      <c r="D325"/>
      <c r="E325"/>
      <c r="F325"/>
      <c r="G325"/>
      <c r="H325"/>
      <c r="I325"/>
    </row>
    <row r="326" spans="2:9" ht="15">
      <c r="B326"/>
      <c r="C326"/>
      <c r="D326"/>
      <c r="E326"/>
      <c r="F326"/>
      <c r="G326"/>
      <c r="H326"/>
      <c r="I326"/>
    </row>
    <row r="327" spans="2:9" ht="15">
      <c r="B327"/>
      <c r="C327"/>
      <c r="D327"/>
      <c r="E327"/>
      <c r="F327"/>
      <c r="G327"/>
      <c r="H327"/>
      <c r="I327"/>
    </row>
    <row r="328" spans="2:9" ht="15">
      <c r="B328"/>
      <c r="C328"/>
      <c r="D328"/>
      <c r="E328"/>
      <c r="F328"/>
      <c r="G328"/>
      <c r="H328"/>
      <c r="I328"/>
    </row>
    <row r="329" spans="2:9" ht="15">
      <c r="B329"/>
      <c r="C329"/>
      <c r="D329"/>
      <c r="E329"/>
      <c r="F329"/>
      <c r="G329"/>
      <c r="H329"/>
      <c r="I329"/>
    </row>
    <row r="330" spans="2:9" ht="15">
      <c r="B330"/>
      <c r="C330"/>
      <c r="D330"/>
      <c r="E330"/>
      <c r="F330"/>
      <c r="G330"/>
      <c r="H330"/>
      <c r="I330"/>
    </row>
  </sheetData>
  <pageMargins left="0.7" right="0.7" top="0.75" bottom="0.75" header="0.3" footer="0.3"/>
  <pageSetup orientation="portrait" horizontalDpi="360" verticalDpi="36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dimension ref="A1:R31"/>
  <sheetViews>
    <sheetView topLeftCell="A7" zoomScale="66" zoomScaleNormal="66" workbookViewId="0">
      <selection activeCell="Q18" sqref="Q18"/>
    </sheetView>
  </sheetViews>
  <sheetFormatPr baseColWidth="10" defaultColWidth="11.42578125" defaultRowHeight="15"/>
  <cols>
    <col min="1" max="1" width="13.28515625" customWidth="1"/>
    <col min="2" max="2" width="14.42578125" customWidth="1"/>
    <col min="3" max="4" width="13" customWidth="1"/>
    <col min="5" max="5" width="13.42578125" customWidth="1"/>
    <col min="6" max="6" width="10.42578125" customWidth="1"/>
    <col min="7" max="8" width="8.7109375" customWidth="1"/>
    <col min="9" max="10" width="10.28515625" customWidth="1"/>
    <col min="11" max="11" width="20.42578125" customWidth="1"/>
    <col min="12" max="12" width="17.7109375" customWidth="1"/>
    <col min="13" max="13" width="19.85546875" customWidth="1"/>
    <col min="14" max="14" width="20.42578125" customWidth="1"/>
    <col min="15" max="15" width="17.7109375" customWidth="1"/>
    <col min="16" max="16" width="21.28515625" customWidth="1"/>
    <col min="17" max="17" width="42.7109375" customWidth="1"/>
    <col min="18" max="18" width="14.85546875" style="11" customWidth="1"/>
    <col min="257" max="257" width="13.28515625" customWidth="1"/>
    <col min="258" max="258" width="14.42578125" customWidth="1"/>
    <col min="259" max="260" width="13" customWidth="1"/>
    <col min="261" max="261" width="13.42578125" customWidth="1"/>
    <col min="262" max="262" width="10.42578125" customWidth="1"/>
    <col min="263" max="264" width="8.7109375" customWidth="1"/>
    <col min="265" max="266" width="10.28515625" customWidth="1"/>
    <col min="267" max="267" width="20.42578125" customWidth="1"/>
    <col min="268" max="268" width="17.7109375" customWidth="1"/>
    <col min="269" max="269" width="19.85546875" customWidth="1"/>
    <col min="270" max="270" width="20.42578125" customWidth="1"/>
    <col min="271" max="271" width="17.7109375" customWidth="1"/>
    <col min="272" max="272" width="19.28515625" customWidth="1"/>
    <col min="273" max="273" width="13.85546875" customWidth="1"/>
    <col min="274" max="274" width="14.85546875" customWidth="1"/>
    <col min="513" max="513" width="13.28515625" customWidth="1"/>
    <col min="514" max="514" width="14.42578125" customWidth="1"/>
    <col min="515" max="516" width="13" customWidth="1"/>
    <col min="517" max="517" width="13.42578125" customWidth="1"/>
    <col min="518" max="518" width="10.42578125" customWidth="1"/>
    <col min="519" max="520" width="8.7109375" customWidth="1"/>
    <col min="521" max="522" width="10.28515625" customWidth="1"/>
    <col min="523" max="523" width="20.42578125" customWidth="1"/>
    <col min="524" max="524" width="17.7109375" customWidth="1"/>
    <col min="525" max="525" width="19.85546875" customWidth="1"/>
    <col min="526" max="526" width="20.42578125" customWidth="1"/>
    <col min="527" max="527" width="17.7109375" customWidth="1"/>
    <col min="528" max="528" width="19.28515625" customWidth="1"/>
    <col min="529" max="529" width="13.85546875" customWidth="1"/>
    <col min="530" max="530" width="14.85546875" customWidth="1"/>
    <col min="769" max="769" width="13.28515625" customWidth="1"/>
    <col min="770" max="770" width="14.42578125" customWidth="1"/>
    <col min="771" max="772" width="13" customWidth="1"/>
    <col min="773" max="773" width="13.42578125" customWidth="1"/>
    <col min="774" max="774" width="10.42578125" customWidth="1"/>
    <col min="775" max="776" width="8.7109375" customWidth="1"/>
    <col min="777" max="778" width="10.28515625" customWidth="1"/>
    <col min="779" max="779" width="20.42578125" customWidth="1"/>
    <col min="780" max="780" width="17.7109375" customWidth="1"/>
    <col min="781" max="781" width="19.85546875" customWidth="1"/>
    <col min="782" max="782" width="20.42578125" customWidth="1"/>
    <col min="783" max="783" width="17.7109375" customWidth="1"/>
    <col min="784" max="784" width="19.28515625" customWidth="1"/>
    <col min="785" max="785" width="13.85546875" customWidth="1"/>
    <col min="786" max="786" width="14.85546875" customWidth="1"/>
    <col min="1025" max="1025" width="13.28515625" customWidth="1"/>
    <col min="1026" max="1026" width="14.42578125" customWidth="1"/>
    <col min="1027" max="1028" width="13" customWidth="1"/>
    <col min="1029" max="1029" width="13.42578125" customWidth="1"/>
    <col min="1030" max="1030" width="10.42578125" customWidth="1"/>
    <col min="1031" max="1032" width="8.7109375" customWidth="1"/>
    <col min="1033" max="1034" width="10.28515625" customWidth="1"/>
    <col min="1035" max="1035" width="20.42578125" customWidth="1"/>
    <col min="1036" max="1036" width="17.7109375" customWidth="1"/>
    <col min="1037" max="1037" width="19.85546875" customWidth="1"/>
    <col min="1038" max="1038" width="20.42578125" customWidth="1"/>
    <col min="1039" max="1039" width="17.7109375" customWidth="1"/>
    <col min="1040" max="1040" width="19.28515625" customWidth="1"/>
    <col min="1041" max="1041" width="13.85546875" customWidth="1"/>
    <col min="1042" max="1042" width="14.85546875" customWidth="1"/>
    <col min="1281" max="1281" width="13.28515625" customWidth="1"/>
    <col min="1282" max="1282" width="14.42578125" customWidth="1"/>
    <col min="1283" max="1284" width="13" customWidth="1"/>
    <col min="1285" max="1285" width="13.42578125" customWidth="1"/>
    <col min="1286" max="1286" width="10.42578125" customWidth="1"/>
    <col min="1287" max="1288" width="8.7109375" customWidth="1"/>
    <col min="1289" max="1290" width="10.28515625" customWidth="1"/>
    <col min="1291" max="1291" width="20.42578125" customWidth="1"/>
    <col min="1292" max="1292" width="17.7109375" customWidth="1"/>
    <col min="1293" max="1293" width="19.85546875" customWidth="1"/>
    <col min="1294" max="1294" width="20.42578125" customWidth="1"/>
    <col min="1295" max="1295" width="17.7109375" customWidth="1"/>
    <col min="1296" max="1296" width="19.28515625" customWidth="1"/>
    <col min="1297" max="1297" width="13.85546875" customWidth="1"/>
    <col min="1298" max="1298" width="14.85546875" customWidth="1"/>
    <col min="1537" max="1537" width="13.28515625" customWidth="1"/>
    <col min="1538" max="1538" width="14.42578125" customWidth="1"/>
    <col min="1539" max="1540" width="13" customWidth="1"/>
    <col min="1541" max="1541" width="13.42578125" customWidth="1"/>
    <col min="1542" max="1542" width="10.42578125" customWidth="1"/>
    <col min="1543" max="1544" width="8.7109375" customWidth="1"/>
    <col min="1545" max="1546" width="10.28515625" customWidth="1"/>
    <col min="1547" max="1547" width="20.42578125" customWidth="1"/>
    <col min="1548" max="1548" width="17.7109375" customWidth="1"/>
    <col min="1549" max="1549" width="19.85546875" customWidth="1"/>
    <col min="1550" max="1550" width="20.42578125" customWidth="1"/>
    <col min="1551" max="1551" width="17.7109375" customWidth="1"/>
    <col min="1552" max="1552" width="19.28515625" customWidth="1"/>
    <col min="1553" max="1553" width="13.85546875" customWidth="1"/>
    <col min="1554" max="1554" width="14.85546875" customWidth="1"/>
    <col min="1793" max="1793" width="13.28515625" customWidth="1"/>
    <col min="1794" max="1794" width="14.42578125" customWidth="1"/>
    <col min="1795" max="1796" width="13" customWidth="1"/>
    <col min="1797" max="1797" width="13.42578125" customWidth="1"/>
    <col min="1798" max="1798" width="10.42578125" customWidth="1"/>
    <col min="1799" max="1800" width="8.7109375" customWidth="1"/>
    <col min="1801" max="1802" width="10.28515625" customWidth="1"/>
    <col min="1803" max="1803" width="20.42578125" customWidth="1"/>
    <col min="1804" max="1804" width="17.7109375" customWidth="1"/>
    <col min="1805" max="1805" width="19.85546875" customWidth="1"/>
    <col min="1806" max="1806" width="20.42578125" customWidth="1"/>
    <col min="1807" max="1807" width="17.7109375" customWidth="1"/>
    <col min="1808" max="1808" width="19.28515625" customWidth="1"/>
    <col min="1809" max="1809" width="13.85546875" customWidth="1"/>
    <col min="1810" max="1810" width="14.85546875" customWidth="1"/>
    <col min="2049" max="2049" width="13.28515625" customWidth="1"/>
    <col min="2050" max="2050" width="14.42578125" customWidth="1"/>
    <col min="2051" max="2052" width="13" customWidth="1"/>
    <col min="2053" max="2053" width="13.42578125" customWidth="1"/>
    <col min="2054" max="2054" width="10.42578125" customWidth="1"/>
    <col min="2055" max="2056" width="8.7109375" customWidth="1"/>
    <col min="2057" max="2058" width="10.28515625" customWidth="1"/>
    <col min="2059" max="2059" width="20.42578125" customWidth="1"/>
    <col min="2060" max="2060" width="17.7109375" customWidth="1"/>
    <col min="2061" max="2061" width="19.85546875" customWidth="1"/>
    <col min="2062" max="2062" width="20.42578125" customWidth="1"/>
    <col min="2063" max="2063" width="17.7109375" customWidth="1"/>
    <col min="2064" max="2064" width="19.28515625" customWidth="1"/>
    <col min="2065" max="2065" width="13.85546875" customWidth="1"/>
    <col min="2066" max="2066" width="14.85546875" customWidth="1"/>
    <col min="2305" max="2305" width="13.28515625" customWidth="1"/>
    <col min="2306" max="2306" width="14.42578125" customWidth="1"/>
    <col min="2307" max="2308" width="13" customWidth="1"/>
    <col min="2309" max="2309" width="13.42578125" customWidth="1"/>
    <col min="2310" max="2310" width="10.42578125" customWidth="1"/>
    <col min="2311" max="2312" width="8.7109375" customWidth="1"/>
    <col min="2313" max="2314" width="10.28515625" customWidth="1"/>
    <col min="2315" max="2315" width="20.42578125" customWidth="1"/>
    <col min="2316" max="2316" width="17.7109375" customWidth="1"/>
    <col min="2317" max="2317" width="19.85546875" customWidth="1"/>
    <col min="2318" max="2318" width="20.42578125" customWidth="1"/>
    <col min="2319" max="2319" width="17.7109375" customWidth="1"/>
    <col min="2320" max="2320" width="19.28515625" customWidth="1"/>
    <col min="2321" max="2321" width="13.85546875" customWidth="1"/>
    <col min="2322" max="2322" width="14.85546875" customWidth="1"/>
    <col min="2561" max="2561" width="13.28515625" customWidth="1"/>
    <col min="2562" max="2562" width="14.42578125" customWidth="1"/>
    <col min="2563" max="2564" width="13" customWidth="1"/>
    <col min="2565" max="2565" width="13.42578125" customWidth="1"/>
    <col min="2566" max="2566" width="10.42578125" customWidth="1"/>
    <col min="2567" max="2568" width="8.7109375" customWidth="1"/>
    <col min="2569" max="2570" width="10.28515625" customWidth="1"/>
    <col min="2571" max="2571" width="20.42578125" customWidth="1"/>
    <col min="2572" max="2572" width="17.7109375" customWidth="1"/>
    <col min="2573" max="2573" width="19.85546875" customWidth="1"/>
    <col min="2574" max="2574" width="20.42578125" customWidth="1"/>
    <col min="2575" max="2575" width="17.7109375" customWidth="1"/>
    <col min="2576" max="2576" width="19.28515625" customWidth="1"/>
    <col min="2577" max="2577" width="13.85546875" customWidth="1"/>
    <col min="2578" max="2578" width="14.85546875" customWidth="1"/>
    <col min="2817" max="2817" width="13.28515625" customWidth="1"/>
    <col min="2818" max="2818" width="14.42578125" customWidth="1"/>
    <col min="2819" max="2820" width="13" customWidth="1"/>
    <col min="2821" max="2821" width="13.42578125" customWidth="1"/>
    <col min="2822" max="2822" width="10.42578125" customWidth="1"/>
    <col min="2823" max="2824" width="8.7109375" customWidth="1"/>
    <col min="2825" max="2826" width="10.28515625" customWidth="1"/>
    <col min="2827" max="2827" width="20.42578125" customWidth="1"/>
    <col min="2828" max="2828" width="17.7109375" customWidth="1"/>
    <col min="2829" max="2829" width="19.85546875" customWidth="1"/>
    <col min="2830" max="2830" width="20.42578125" customWidth="1"/>
    <col min="2831" max="2831" width="17.7109375" customWidth="1"/>
    <col min="2832" max="2832" width="19.28515625" customWidth="1"/>
    <col min="2833" max="2833" width="13.85546875" customWidth="1"/>
    <col min="2834" max="2834" width="14.85546875" customWidth="1"/>
    <col min="3073" max="3073" width="13.28515625" customWidth="1"/>
    <col min="3074" max="3074" width="14.42578125" customWidth="1"/>
    <col min="3075" max="3076" width="13" customWidth="1"/>
    <col min="3077" max="3077" width="13.42578125" customWidth="1"/>
    <col min="3078" max="3078" width="10.42578125" customWidth="1"/>
    <col min="3079" max="3080" width="8.7109375" customWidth="1"/>
    <col min="3081" max="3082" width="10.28515625" customWidth="1"/>
    <col min="3083" max="3083" width="20.42578125" customWidth="1"/>
    <col min="3084" max="3084" width="17.7109375" customWidth="1"/>
    <col min="3085" max="3085" width="19.85546875" customWidth="1"/>
    <col min="3086" max="3086" width="20.42578125" customWidth="1"/>
    <col min="3087" max="3087" width="17.7109375" customWidth="1"/>
    <col min="3088" max="3088" width="19.28515625" customWidth="1"/>
    <col min="3089" max="3089" width="13.85546875" customWidth="1"/>
    <col min="3090" max="3090" width="14.85546875" customWidth="1"/>
    <col min="3329" max="3329" width="13.28515625" customWidth="1"/>
    <col min="3330" max="3330" width="14.42578125" customWidth="1"/>
    <col min="3331" max="3332" width="13" customWidth="1"/>
    <col min="3333" max="3333" width="13.42578125" customWidth="1"/>
    <col min="3334" max="3334" width="10.42578125" customWidth="1"/>
    <col min="3335" max="3336" width="8.7109375" customWidth="1"/>
    <col min="3337" max="3338" width="10.28515625" customWidth="1"/>
    <col min="3339" max="3339" width="20.42578125" customWidth="1"/>
    <col min="3340" max="3340" width="17.7109375" customWidth="1"/>
    <col min="3341" max="3341" width="19.85546875" customWidth="1"/>
    <col min="3342" max="3342" width="20.42578125" customWidth="1"/>
    <col min="3343" max="3343" width="17.7109375" customWidth="1"/>
    <col min="3344" max="3344" width="19.28515625" customWidth="1"/>
    <col min="3345" max="3345" width="13.85546875" customWidth="1"/>
    <col min="3346" max="3346" width="14.85546875" customWidth="1"/>
    <col min="3585" max="3585" width="13.28515625" customWidth="1"/>
    <col min="3586" max="3586" width="14.42578125" customWidth="1"/>
    <col min="3587" max="3588" width="13" customWidth="1"/>
    <col min="3589" max="3589" width="13.42578125" customWidth="1"/>
    <col min="3590" max="3590" width="10.42578125" customWidth="1"/>
    <col min="3591" max="3592" width="8.7109375" customWidth="1"/>
    <col min="3593" max="3594" width="10.28515625" customWidth="1"/>
    <col min="3595" max="3595" width="20.42578125" customWidth="1"/>
    <col min="3596" max="3596" width="17.7109375" customWidth="1"/>
    <col min="3597" max="3597" width="19.85546875" customWidth="1"/>
    <col min="3598" max="3598" width="20.42578125" customWidth="1"/>
    <col min="3599" max="3599" width="17.7109375" customWidth="1"/>
    <col min="3600" max="3600" width="19.28515625" customWidth="1"/>
    <col min="3601" max="3601" width="13.85546875" customWidth="1"/>
    <col min="3602" max="3602" width="14.85546875" customWidth="1"/>
    <col min="3841" max="3841" width="13.28515625" customWidth="1"/>
    <col min="3842" max="3842" width="14.42578125" customWidth="1"/>
    <col min="3843" max="3844" width="13" customWidth="1"/>
    <col min="3845" max="3845" width="13.42578125" customWidth="1"/>
    <col min="3846" max="3846" width="10.42578125" customWidth="1"/>
    <col min="3847" max="3848" width="8.7109375" customWidth="1"/>
    <col min="3849" max="3850" width="10.28515625" customWidth="1"/>
    <col min="3851" max="3851" width="20.42578125" customWidth="1"/>
    <col min="3852" max="3852" width="17.7109375" customWidth="1"/>
    <col min="3853" max="3853" width="19.85546875" customWidth="1"/>
    <col min="3854" max="3854" width="20.42578125" customWidth="1"/>
    <col min="3855" max="3855" width="17.7109375" customWidth="1"/>
    <col min="3856" max="3856" width="19.28515625" customWidth="1"/>
    <col min="3857" max="3857" width="13.85546875" customWidth="1"/>
    <col min="3858" max="3858" width="14.85546875" customWidth="1"/>
    <col min="4097" max="4097" width="13.28515625" customWidth="1"/>
    <col min="4098" max="4098" width="14.42578125" customWidth="1"/>
    <col min="4099" max="4100" width="13" customWidth="1"/>
    <col min="4101" max="4101" width="13.42578125" customWidth="1"/>
    <col min="4102" max="4102" width="10.42578125" customWidth="1"/>
    <col min="4103" max="4104" width="8.7109375" customWidth="1"/>
    <col min="4105" max="4106" width="10.28515625" customWidth="1"/>
    <col min="4107" max="4107" width="20.42578125" customWidth="1"/>
    <col min="4108" max="4108" width="17.7109375" customWidth="1"/>
    <col min="4109" max="4109" width="19.85546875" customWidth="1"/>
    <col min="4110" max="4110" width="20.42578125" customWidth="1"/>
    <col min="4111" max="4111" width="17.7109375" customWidth="1"/>
    <col min="4112" max="4112" width="19.28515625" customWidth="1"/>
    <col min="4113" max="4113" width="13.85546875" customWidth="1"/>
    <col min="4114" max="4114" width="14.85546875" customWidth="1"/>
    <col min="4353" max="4353" width="13.28515625" customWidth="1"/>
    <col min="4354" max="4354" width="14.42578125" customWidth="1"/>
    <col min="4355" max="4356" width="13" customWidth="1"/>
    <col min="4357" max="4357" width="13.42578125" customWidth="1"/>
    <col min="4358" max="4358" width="10.42578125" customWidth="1"/>
    <col min="4359" max="4360" width="8.7109375" customWidth="1"/>
    <col min="4361" max="4362" width="10.28515625" customWidth="1"/>
    <col min="4363" max="4363" width="20.42578125" customWidth="1"/>
    <col min="4364" max="4364" width="17.7109375" customWidth="1"/>
    <col min="4365" max="4365" width="19.85546875" customWidth="1"/>
    <col min="4366" max="4366" width="20.42578125" customWidth="1"/>
    <col min="4367" max="4367" width="17.7109375" customWidth="1"/>
    <col min="4368" max="4368" width="19.28515625" customWidth="1"/>
    <col min="4369" max="4369" width="13.85546875" customWidth="1"/>
    <col min="4370" max="4370" width="14.85546875" customWidth="1"/>
    <col min="4609" max="4609" width="13.28515625" customWidth="1"/>
    <col min="4610" max="4610" width="14.42578125" customWidth="1"/>
    <col min="4611" max="4612" width="13" customWidth="1"/>
    <col min="4613" max="4613" width="13.42578125" customWidth="1"/>
    <col min="4614" max="4614" width="10.42578125" customWidth="1"/>
    <col min="4615" max="4616" width="8.7109375" customWidth="1"/>
    <col min="4617" max="4618" width="10.28515625" customWidth="1"/>
    <col min="4619" max="4619" width="20.42578125" customWidth="1"/>
    <col min="4620" max="4620" width="17.7109375" customWidth="1"/>
    <col min="4621" max="4621" width="19.85546875" customWidth="1"/>
    <col min="4622" max="4622" width="20.42578125" customWidth="1"/>
    <col min="4623" max="4623" width="17.7109375" customWidth="1"/>
    <col min="4624" max="4624" width="19.28515625" customWidth="1"/>
    <col min="4625" max="4625" width="13.85546875" customWidth="1"/>
    <col min="4626" max="4626" width="14.85546875" customWidth="1"/>
    <col min="4865" max="4865" width="13.28515625" customWidth="1"/>
    <col min="4866" max="4866" width="14.42578125" customWidth="1"/>
    <col min="4867" max="4868" width="13" customWidth="1"/>
    <col min="4869" max="4869" width="13.42578125" customWidth="1"/>
    <col min="4870" max="4870" width="10.42578125" customWidth="1"/>
    <col min="4871" max="4872" width="8.7109375" customWidth="1"/>
    <col min="4873" max="4874" width="10.28515625" customWidth="1"/>
    <col min="4875" max="4875" width="20.42578125" customWidth="1"/>
    <col min="4876" max="4876" width="17.7109375" customWidth="1"/>
    <col min="4877" max="4877" width="19.85546875" customWidth="1"/>
    <col min="4878" max="4878" width="20.42578125" customWidth="1"/>
    <col min="4879" max="4879" width="17.7109375" customWidth="1"/>
    <col min="4880" max="4880" width="19.28515625" customWidth="1"/>
    <col min="4881" max="4881" width="13.85546875" customWidth="1"/>
    <col min="4882" max="4882" width="14.85546875" customWidth="1"/>
    <col min="5121" max="5121" width="13.28515625" customWidth="1"/>
    <col min="5122" max="5122" width="14.42578125" customWidth="1"/>
    <col min="5123" max="5124" width="13" customWidth="1"/>
    <col min="5125" max="5125" width="13.42578125" customWidth="1"/>
    <col min="5126" max="5126" width="10.42578125" customWidth="1"/>
    <col min="5127" max="5128" width="8.7109375" customWidth="1"/>
    <col min="5129" max="5130" width="10.28515625" customWidth="1"/>
    <col min="5131" max="5131" width="20.42578125" customWidth="1"/>
    <col min="5132" max="5132" width="17.7109375" customWidth="1"/>
    <col min="5133" max="5133" width="19.85546875" customWidth="1"/>
    <col min="5134" max="5134" width="20.42578125" customWidth="1"/>
    <col min="5135" max="5135" width="17.7109375" customWidth="1"/>
    <col min="5136" max="5136" width="19.28515625" customWidth="1"/>
    <col min="5137" max="5137" width="13.85546875" customWidth="1"/>
    <col min="5138" max="5138" width="14.85546875" customWidth="1"/>
    <col min="5377" max="5377" width="13.28515625" customWidth="1"/>
    <col min="5378" max="5378" width="14.42578125" customWidth="1"/>
    <col min="5379" max="5380" width="13" customWidth="1"/>
    <col min="5381" max="5381" width="13.42578125" customWidth="1"/>
    <col min="5382" max="5382" width="10.42578125" customWidth="1"/>
    <col min="5383" max="5384" width="8.7109375" customWidth="1"/>
    <col min="5385" max="5386" width="10.28515625" customWidth="1"/>
    <col min="5387" max="5387" width="20.42578125" customWidth="1"/>
    <col min="5388" max="5388" width="17.7109375" customWidth="1"/>
    <col min="5389" max="5389" width="19.85546875" customWidth="1"/>
    <col min="5390" max="5390" width="20.42578125" customWidth="1"/>
    <col min="5391" max="5391" width="17.7109375" customWidth="1"/>
    <col min="5392" max="5392" width="19.28515625" customWidth="1"/>
    <col min="5393" max="5393" width="13.85546875" customWidth="1"/>
    <col min="5394" max="5394" width="14.85546875" customWidth="1"/>
    <col min="5633" max="5633" width="13.28515625" customWidth="1"/>
    <col min="5634" max="5634" width="14.42578125" customWidth="1"/>
    <col min="5635" max="5636" width="13" customWidth="1"/>
    <col min="5637" max="5637" width="13.42578125" customWidth="1"/>
    <col min="5638" max="5638" width="10.42578125" customWidth="1"/>
    <col min="5639" max="5640" width="8.7109375" customWidth="1"/>
    <col min="5641" max="5642" width="10.28515625" customWidth="1"/>
    <col min="5643" max="5643" width="20.42578125" customWidth="1"/>
    <col min="5644" max="5644" width="17.7109375" customWidth="1"/>
    <col min="5645" max="5645" width="19.85546875" customWidth="1"/>
    <col min="5646" max="5646" width="20.42578125" customWidth="1"/>
    <col min="5647" max="5647" width="17.7109375" customWidth="1"/>
    <col min="5648" max="5648" width="19.28515625" customWidth="1"/>
    <col min="5649" max="5649" width="13.85546875" customWidth="1"/>
    <col min="5650" max="5650" width="14.85546875" customWidth="1"/>
    <col min="5889" max="5889" width="13.28515625" customWidth="1"/>
    <col min="5890" max="5890" width="14.42578125" customWidth="1"/>
    <col min="5891" max="5892" width="13" customWidth="1"/>
    <col min="5893" max="5893" width="13.42578125" customWidth="1"/>
    <col min="5894" max="5894" width="10.42578125" customWidth="1"/>
    <col min="5895" max="5896" width="8.7109375" customWidth="1"/>
    <col min="5897" max="5898" width="10.28515625" customWidth="1"/>
    <col min="5899" max="5899" width="20.42578125" customWidth="1"/>
    <col min="5900" max="5900" width="17.7109375" customWidth="1"/>
    <col min="5901" max="5901" width="19.85546875" customWidth="1"/>
    <col min="5902" max="5902" width="20.42578125" customWidth="1"/>
    <col min="5903" max="5903" width="17.7109375" customWidth="1"/>
    <col min="5904" max="5904" width="19.28515625" customWidth="1"/>
    <col min="5905" max="5905" width="13.85546875" customWidth="1"/>
    <col min="5906" max="5906" width="14.85546875" customWidth="1"/>
    <col min="6145" max="6145" width="13.28515625" customWidth="1"/>
    <col min="6146" max="6146" width="14.42578125" customWidth="1"/>
    <col min="6147" max="6148" width="13" customWidth="1"/>
    <col min="6149" max="6149" width="13.42578125" customWidth="1"/>
    <col min="6150" max="6150" width="10.42578125" customWidth="1"/>
    <col min="6151" max="6152" width="8.7109375" customWidth="1"/>
    <col min="6153" max="6154" width="10.28515625" customWidth="1"/>
    <col min="6155" max="6155" width="20.42578125" customWidth="1"/>
    <col min="6156" max="6156" width="17.7109375" customWidth="1"/>
    <col min="6157" max="6157" width="19.85546875" customWidth="1"/>
    <col min="6158" max="6158" width="20.42578125" customWidth="1"/>
    <col min="6159" max="6159" width="17.7109375" customWidth="1"/>
    <col min="6160" max="6160" width="19.28515625" customWidth="1"/>
    <col min="6161" max="6161" width="13.85546875" customWidth="1"/>
    <col min="6162" max="6162" width="14.85546875" customWidth="1"/>
    <col min="6401" max="6401" width="13.28515625" customWidth="1"/>
    <col min="6402" max="6402" width="14.42578125" customWidth="1"/>
    <col min="6403" max="6404" width="13" customWidth="1"/>
    <col min="6405" max="6405" width="13.42578125" customWidth="1"/>
    <col min="6406" max="6406" width="10.42578125" customWidth="1"/>
    <col min="6407" max="6408" width="8.7109375" customWidth="1"/>
    <col min="6409" max="6410" width="10.28515625" customWidth="1"/>
    <col min="6411" max="6411" width="20.42578125" customWidth="1"/>
    <col min="6412" max="6412" width="17.7109375" customWidth="1"/>
    <col min="6413" max="6413" width="19.85546875" customWidth="1"/>
    <col min="6414" max="6414" width="20.42578125" customWidth="1"/>
    <col min="6415" max="6415" width="17.7109375" customWidth="1"/>
    <col min="6416" max="6416" width="19.28515625" customWidth="1"/>
    <col min="6417" max="6417" width="13.85546875" customWidth="1"/>
    <col min="6418" max="6418" width="14.85546875" customWidth="1"/>
    <col min="6657" max="6657" width="13.28515625" customWidth="1"/>
    <col min="6658" max="6658" width="14.42578125" customWidth="1"/>
    <col min="6659" max="6660" width="13" customWidth="1"/>
    <col min="6661" max="6661" width="13.42578125" customWidth="1"/>
    <col min="6662" max="6662" width="10.42578125" customWidth="1"/>
    <col min="6663" max="6664" width="8.7109375" customWidth="1"/>
    <col min="6665" max="6666" width="10.28515625" customWidth="1"/>
    <col min="6667" max="6667" width="20.42578125" customWidth="1"/>
    <col min="6668" max="6668" width="17.7109375" customWidth="1"/>
    <col min="6669" max="6669" width="19.85546875" customWidth="1"/>
    <col min="6670" max="6670" width="20.42578125" customWidth="1"/>
    <col min="6671" max="6671" width="17.7109375" customWidth="1"/>
    <col min="6672" max="6672" width="19.28515625" customWidth="1"/>
    <col min="6673" max="6673" width="13.85546875" customWidth="1"/>
    <col min="6674" max="6674" width="14.85546875" customWidth="1"/>
    <col min="6913" max="6913" width="13.28515625" customWidth="1"/>
    <col min="6914" max="6914" width="14.42578125" customWidth="1"/>
    <col min="6915" max="6916" width="13" customWidth="1"/>
    <col min="6917" max="6917" width="13.42578125" customWidth="1"/>
    <col min="6918" max="6918" width="10.42578125" customWidth="1"/>
    <col min="6919" max="6920" width="8.7109375" customWidth="1"/>
    <col min="6921" max="6922" width="10.28515625" customWidth="1"/>
    <col min="6923" max="6923" width="20.42578125" customWidth="1"/>
    <col min="6924" max="6924" width="17.7109375" customWidth="1"/>
    <col min="6925" max="6925" width="19.85546875" customWidth="1"/>
    <col min="6926" max="6926" width="20.42578125" customWidth="1"/>
    <col min="6927" max="6927" width="17.7109375" customWidth="1"/>
    <col min="6928" max="6928" width="19.28515625" customWidth="1"/>
    <col min="6929" max="6929" width="13.85546875" customWidth="1"/>
    <col min="6930" max="6930" width="14.85546875" customWidth="1"/>
    <col min="7169" max="7169" width="13.28515625" customWidth="1"/>
    <col min="7170" max="7170" width="14.42578125" customWidth="1"/>
    <col min="7171" max="7172" width="13" customWidth="1"/>
    <col min="7173" max="7173" width="13.42578125" customWidth="1"/>
    <col min="7174" max="7174" width="10.42578125" customWidth="1"/>
    <col min="7175" max="7176" width="8.7109375" customWidth="1"/>
    <col min="7177" max="7178" width="10.28515625" customWidth="1"/>
    <col min="7179" max="7179" width="20.42578125" customWidth="1"/>
    <col min="7180" max="7180" width="17.7109375" customWidth="1"/>
    <col min="7181" max="7181" width="19.85546875" customWidth="1"/>
    <col min="7182" max="7182" width="20.42578125" customWidth="1"/>
    <col min="7183" max="7183" width="17.7109375" customWidth="1"/>
    <col min="7184" max="7184" width="19.28515625" customWidth="1"/>
    <col min="7185" max="7185" width="13.85546875" customWidth="1"/>
    <col min="7186" max="7186" width="14.85546875" customWidth="1"/>
    <col min="7425" max="7425" width="13.28515625" customWidth="1"/>
    <col min="7426" max="7426" width="14.42578125" customWidth="1"/>
    <col min="7427" max="7428" width="13" customWidth="1"/>
    <col min="7429" max="7429" width="13.42578125" customWidth="1"/>
    <col min="7430" max="7430" width="10.42578125" customWidth="1"/>
    <col min="7431" max="7432" width="8.7109375" customWidth="1"/>
    <col min="7433" max="7434" width="10.28515625" customWidth="1"/>
    <col min="7435" max="7435" width="20.42578125" customWidth="1"/>
    <col min="7436" max="7436" width="17.7109375" customWidth="1"/>
    <col min="7437" max="7437" width="19.85546875" customWidth="1"/>
    <col min="7438" max="7438" width="20.42578125" customWidth="1"/>
    <col min="7439" max="7439" width="17.7109375" customWidth="1"/>
    <col min="7440" max="7440" width="19.28515625" customWidth="1"/>
    <col min="7441" max="7441" width="13.85546875" customWidth="1"/>
    <col min="7442" max="7442" width="14.85546875" customWidth="1"/>
    <col min="7681" max="7681" width="13.28515625" customWidth="1"/>
    <col min="7682" max="7682" width="14.42578125" customWidth="1"/>
    <col min="7683" max="7684" width="13" customWidth="1"/>
    <col min="7685" max="7685" width="13.42578125" customWidth="1"/>
    <col min="7686" max="7686" width="10.42578125" customWidth="1"/>
    <col min="7687" max="7688" width="8.7109375" customWidth="1"/>
    <col min="7689" max="7690" width="10.28515625" customWidth="1"/>
    <col min="7691" max="7691" width="20.42578125" customWidth="1"/>
    <col min="7692" max="7692" width="17.7109375" customWidth="1"/>
    <col min="7693" max="7693" width="19.85546875" customWidth="1"/>
    <col min="7694" max="7694" width="20.42578125" customWidth="1"/>
    <col min="7695" max="7695" width="17.7109375" customWidth="1"/>
    <col min="7696" max="7696" width="19.28515625" customWidth="1"/>
    <col min="7697" max="7697" width="13.85546875" customWidth="1"/>
    <col min="7698" max="7698" width="14.85546875" customWidth="1"/>
    <col min="7937" max="7937" width="13.28515625" customWidth="1"/>
    <col min="7938" max="7938" width="14.42578125" customWidth="1"/>
    <col min="7939" max="7940" width="13" customWidth="1"/>
    <col min="7941" max="7941" width="13.42578125" customWidth="1"/>
    <col min="7942" max="7942" width="10.42578125" customWidth="1"/>
    <col min="7943" max="7944" width="8.7109375" customWidth="1"/>
    <col min="7945" max="7946" width="10.28515625" customWidth="1"/>
    <col min="7947" max="7947" width="20.42578125" customWidth="1"/>
    <col min="7948" max="7948" width="17.7109375" customWidth="1"/>
    <col min="7949" max="7949" width="19.85546875" customWidth="1"/>
    <col min="7950" max="7950" width="20.42578125" customWidth="1"/>
    <col min="7951" max="7951" width="17.7109375" customWidth="1"/>
    <col min="7952" max="7952" width="19.28515625" customWidth="1"/>
    <col min="7953" max="7953" width="13.85546875" customWidth="1"/>
    <col min="7954" max="7954" width="14.85546875" customWidth="1"/>
    <col min="8193" max="8193" width="13.28515625" customWidth="1"/>
    <col min="8194" max="8194" width="14.42578125" customWidth="1"/>
    <col min="8195" max="8196" width="13" customWidth="1"/>
    <col min="8197" max="8197" width="13.42578125" customWidth="1"/>
    <col min="8198" max="8198" width="10.42578125" customWidth="1"/>
    <col min="8199" max="8200" width="8.7109375" customWidth="1"/>
    <col min="8201" max="8202" width="10.28515625" customWidth="1"/>
    <col min="8203" max="8203" width="20.42578125" customWidth="1"/>
    <col min="8204" max="8204" width="17.7109375" customWidth="1"/>
    <col min="8205" max="8205" width="19.85546875" customWidth="1"/>
    <col min="8206" max="8206" width="20.42578125" customWidth="1"/>
    <col min="8207" max="8207" width="17.7109375" customWidth="1"/>
    <col min="8208" max="8208" width="19.28515625" customWidth="1"/>
    <col min="8209" max="8209" width="13.85546875" customWidth="1"/>
    <col min="8210" max="8210" width="14.85546875" customWidth="1"/>
    <col min="8449" max="8449" width="13.28515625" customWidth="1"/>
    <col min="8450" max="8450" width="14.42578125" customWidth="1"/>
    <col min="8451" max="8452" width="13" customWidth="1"/>
    <col min="8453" max="8453" width="13.42578125" customWidth="1"/>
    <col min="8454" max="8454" width="10.42578125" customWidth="1"/>
    <col min="8455" max="8456" width="8.7109375" customWidth="1"/>
    <col min="8457" max="8458" width="10.28515625" customWidth="1"/>
    <col min="8459" max="8459" width="20.42578125" customWidth="1"/>
    <col min="8460" max="8460" width="17.7109375" customWidth="1"/>
    <col min="8461" max="8461" width="19.85546875" customWidth="1"/>
    <col min="8462" max="8462" width="20.42578125" customWidth="1"/>
    <col min="8463" max="8463" width="17.7109375" customWidth="1"/>
    <col min="8464" max="8464" width="19.28515625" customWidth="1"/>
    <col min="8465" max="8465" width="13.85546875" customWidth="1"/>
    <col min="8466" max="8466" width="14.85546875" customWidth="1"/>
    <col min="8705" max="8705" width="13.28515625" customWidth="1"/>
    <col min="8706" max="8706" width="14.42578125" customWidth="1"/>
    <col min="8707" max="8708" width="13" customWidth="1"/>
    <col min="8709" max="8709" width="13.42578125" customWidth="1"/>
    <col min="8710" max="8710" width="10.42578125" customWidth="1"/>
    <col min="8711" max="8712" width="8.7109375" customWidth="1"/>
    <col min="8713" max="8714" width="10.28515625" customWidth="1"/>
    <col min="8715" max="8715" width="20.42578125" customWidth="1"/>
    <col min="8716" max="8716" width="17.7109375" customWidth="1"/>
    <col min="8717" max="8717" width="19.85546875" customWidth="1"/>
    <col min="8718" max="8718" width="20.42578125" customWidth="1"/>
    <col min="8719" max="8719" width="17.7109375" customWidth="1"/>
    <col min="8720" max="8720" width="19.28515625" customWidth="1"/>
    <col min="8721" max="8721" width="13.85546875" customWidth="1"/>
    <col min="8722" max="8722" width="14.85546875" customWidth="1"/>
    <col min="8961" max="8961" width="13.28515625" customWidth="1"/>
    <col min="8962" max="8962" width="14.42578125" customWidth="1"/>
    <col min="8963" max="8964" width="13" customWidth="1"/>
    <col min="8965" max="8965" width="13.42578125" customWidth="1"/>
    <col min="8966" max="8966" width="10.42578125" customWidth="1"/>
    <col min="8967" max="8968" width="8.7109375" customWidth="1"/>
    <col min="8969" max="8970" width="10.28515625" customWidth="1"/>
    <col min="8971" max="8971" width="20.42578125" customWidth="1"/>
    <col min="8972" max="8972" width="17.7109375" customWidth="1"/>
    <col min="8973" max="8973" width="19.85546875" customWidth="1"/>
    <col min="8974" max="8974" width="20.42578125" customWidth="1"/>
    <col min="8975" max="8975" width="17.7109375" customWidth="1"/>
    <col min="8976" max="8976" width="19.28515625" customWidth="1"/>
    <col min="8977" max="8977" width="13.85546875" customWidth="1"/>
    <col min="8978" max="8978" width="14.85546875" customWidth="1"/>
    <col min="9217" max="9217" width="13.28515625" customWidth="1"/>
    <col min="9218" max="9218" width="14.42578125" customWidth="1"/>
    <col min="9219" max="9220" width="13" customWidth="1"/>
    <col min="9221" max="9221" width="13.42578125" customWidth="1"/>
    <col min="9222" max="9222" width="10.42578125" customWidth="1"/>
    <col min="9223" max="9224" width="8.7109375" customWidth="1"/>
    <col min="9225" max="9226" width="10.28515625" customWidth="1"/>
    <col min="9227" max="9227" width="20.42578125" customWidth="1"/>
    <col min="9228" max="9228" width="17.7109375" customWidth="1"/>
    <col min="9229" max="9229" width="19.85546875" customWidth="1"/>
    <col min="9230" max="9230" width="20.42578125" customWidth="1"/>
    <col min="9231" max="9231" width="17.7109375" customWidth="1"/>
    <col min="9232" max="9232" width="19.28515625" customWidth="1"/>
    <col min="9233" max="9233" width="13.85546875" customWidth="1"/>
    <col min="9234" max="9234" width="14.85546875" customWidth="1"/>
    <col min="9473" max="9473" width="13.28515625" customWidth="1"/>
    <col min="9474" max="9474" width="14.42578125" customWidth="1"/>
    <col min="9475" max="9476" width="13" customWidth="1"/>
    <col min="9477" max="9477" width="13.42578125" customWidth="1"/>
    <col min="9478" max="9478" width="10.42578125" customWidth="1"/>
    <col min="9479" max="9480" width="8.7109375" customWidth="1"/>
    <col min="9481" max="9482" width="10.28515625" customWidth="1"/>
    <col min="9483" max="9483" width="20.42578125" customWidth="1"/>
    <col min="9484" max="9484" width="17.7109375" customWidth="1"/>
    <col min="9485" max="9485" width="19.85546875" customWidth="1"/>
    <col min="9486" max="9486" width="20.42578125" customWidth="1"/>
    <col min="9487" max="9487" width="17.7109375" customWidth="1"/>
    <col min="9488" max="9488" width="19.28515625" customWidth="1"/>
    <col min="9489" max="9489" width="13.85546875" customWidth="1"/>
    <col min="9490" max="9490" width="14.85546875" customWidth="1"/>
    <col min="9729" max="9729" width="13.28515625" customWidth="1"/>
    <col min="9730" max="9730" width="14.42578125" customWidth="1"/>
    <col min="9731" max="9732" width="13" customWidth="1"/>
    <col min="9733" max="9733" width="13.42578125" customWidth="1"/>
    <col min="9734" max="9734" width="10.42578125" customWidth="1"/>
    <col min="9735" max="9736" width="8.7109375" customWidth="1"/>
    <col min="9737" max="9738" width="10.28515625" customWidth="1"/>
    <col min="9739" max="9739" width="20.42578125" customWidth="1"/>
    <col min="9740" max="9740" width="17.7109375" customWidth="1"/>
    <col min="9741" max="9741" width="19.85546875" customWidth="1"/>
    <col min="9742" max="9742" width="20.42578125" customWidth="1"/>
    <col min="9743" max="9743" width="17.7109375" customWidth="1"/>
    <col min="9744" max="9744" width="19.28515625" customWidth="1"/>
    <col min="9745" max="9745" width="13.85546875" customWidth="1"/>
    <col min="9746" max="9746" width="14.85546875" customWidth="1"/>
    <col min="9985" max="9985" width="13.28515625" customWidth="1"/>
    <col min="9986" max="9986" width="14.42578125" customWidth="1"/>
    <col min="9987" max="9988" width="13" customWidth="1"/>
    <col min="9989" max="9989" width="13.42578125" customWidth="1"/>
    <col min="9990" max="9990" width="10.42578125" customWidth="1"/>
    <col min="9991" max="9992" width="8.7109375" customWidth="1"/>
    <col min="9993" max="9994" width="10.28515625" customWidth="1"/>
    <col min="9995" max="9995" width="20.42578125" customWidth="1"/>
    <col min="9996" max="9996" width="17.7109375" customWidth="1"/>
    <col min="9997" max="9997" width="19.85546875" customWidth="1"/>
    <col min="9998" max="9998" width="20.42578125" customWidth="1"/>
    <col min="9999" max="9999" width="17.7109375" customWidth="1"/>
    <col min="10000" max="10000" width="19.28515625" customWidth="1"/>
    <col min="10001" max="10001" width="13.85546875" customWidth="1"/>
    <col min="10002" max="10002" width="14.85546875" customWidth="1"/>
    <col min="10241" max="10241" width="13.28515625" customWidth="1"/>
    <col min="10242" max="10242" width="14.42578125" customWidth="1"/>
    <col min="10243" max="10244" width="13" customWidth="1"/>
    <col min="10245" max="10245" width="13.42578125" customWidth="1"/>
    <col min="10246" max="10246" width="10.42578125" customWidth="1"/>
    <col min="10247" max="10248" width="8.7109375" customWidth="1"/>
    <col min="10249" max="10250" width="10.28515625" customWidth="1"/>
    <col min="10251" max="10251" width="20.42578125" customWidth="1"/>
    <col min="10252" max="10252" width="17.7109375" customWidth="1"/>
    <col min="10253" max="10253" width="19.85546875" customWidth="1"/>
    <col min="10254" max="10254" width="20.42578125" customWidth="1"/>
    <col min="10255" max="10255" width="17.7109375" customWidth="1"/>
    <col min="10256" max="10256" width="19.28515625" customWidth="1"/>
    <col min="10257" max="10257" width="13.85546875" customWidth="1"/>
    <col min="10258" max="10258" width="14.85546875" customWidth="1"/>
    <col min="10497" max="10497" width="13.28515625" customWidth="1"/>
    <col min="10498" max="10498" width="14.42578125" customWidth="1"/>
    <col min="10499" max="10500" width="13" customWidth="1"/>
    <col min="10501" max="10501" width="13.42578125" customWidth="1"/>
    <col min="10502" max="10502" width="10.42578125" customWidth="1"/>
    <col min="10503" max="10504" width="8.7109375" customWidth="1"/>
    <col min="10505" max="10506" width="10.28515625" customWidth="1"/>
    <col min="10507" max="10507" width="20.42578125" customWidth="1"/>
    <col min="10508" max="10508" width="17.7109375" customWidth="1"/>
    <col min="10509" max="10509" width="19.85546875" customWidth="1"/>
    <col min="10510" max="10510" width="20.42578125" customWidth="1"/>
    <col min="10511" max="10511" width="17.7109375" customWidth="1"/>
    <col min="10512" max="10512" width="19.28515625" customWidth="1"/>
    <col min="10513" max="10513" width="13.85546875" customWidth="1"/>
    <col min="10514" max="10514" width="14.85546875" customWidth="1"/>
    <col min="10753" max="10753" width="13.28515625" customWidth="1"/>
    <col min="10754" max="10754" width="14.42578125" customWidth="1"/>
    <col min="10755" max="10756" width="13" customWidth="1"/>
    <col min="10757" max="10757" width="13.42578125" customWidth="1"/>
    <col min="10758" max="10758" width="10.42578125" customWidth="1"/>
    <col min="10759" max="10760" width="8.7109375" customWidth="1"/>
    <col min="10761" max="10762" width="10.28515625" customWidth="1"/>
    <col min="10763" max="10763" width="20.42578125" customWidth="1"/>
    <col min="10764" max="10764" width="17.7109375" customWidth="1"/>
    <col min="10765" max="10765" width="19.85546875" customWidth="1"/>
    <col min="10766" max="10766" width="20.42578125" customWidth="1"/>
    <col min="10767" max="10767" width="17.7109375" customWidth="1"/>
    <col min="10768" max="10768" width="19.28515625" customWidth="1"/>
    <col min="10769" max="10769" width="13.85546875" customWidth="1"/>
    <col min="10770" max="10770" width="14.85546875" customWidth="1"/>
    <col min="11009" max="11009" width="13.28515625" customWidth="1"/>
    <col min="11010" max="11010" width="14.42578125" customWidth="1"/>
    <col min="11011" max="11012" width="13" customWidth="1"/>
    <col min="11013" max="11013" width="13.42578125" customWidth="1"/>
    <col min="11014" max="11014" width="10.42578125" customWidth="1"/>
    <col min="11015" max="11016" width="8.7109375" customWidth="1"/>
    <col min="11017" max="11018" width="10.28515625" customWidth="1"/>
    <col min="11019" max="11019" width="20.42578125" customWidth="1"/>
    <col min="11020" max="11020" width="17.7109375" customWidth="1"/>
    <col min="11021" max="11021" width="19.85546875" customWidth="1"/>
    <col min="11022" max="11022" width="20.42578125" customWidth="1"/>
    <col min="11023" max="11023" width="17.7109375" customWidth="1"/>
    <col min="11024" max="11024" width="19.28515625" customWidth="1"/>
    <col min="11025" max="11025" width="13.85546875" customWidth="1"/>
    <col min="11026" max="11026" width="14.85546875" customWidth="1"/>
    <col min="11265" max="11265" width="13.28515625" customWidth="1"/>
    <col min="11266" max="11266" width="14.42578125" customWidth="1"/>
    <col min="11267" max="11268" width="13" customWidth="1"/>
    <col min="11269" max="11269" width="13.42578125" customWidth="1"/>
    <col min="11270" max="11270" width="10.42578125" customWidth="1"/>
    <col min="11271" max="11272" width="8.7109375" customWidth="1"/>
    <col min="11273" max="11274" width="10.28515625" customWidth="1"/>
    <col min="11275" max="11275" width="20.42578125" customWidth="1"/>
    <col min="11276" max="11276" width="17.7109375" customWidth="1"/>
    <col min="11277" max="11277" width="19.85546875" customWidth="1"/>
    <col min="11278" max="11278" width="20.42578125" customWidth="1"/>
    <col min="11279" max="11279" width="17.7109375" customWidth="1"/>
    <col min="11280" max="11280" width="19.28515625" customWidth="1"/>
    <col min="11281" max="11281" width="13.85546875" customWidth="1"/>
    <col min="11282" max="11282" width="14.85546875" customWidth="1"/>
    <col min="11521" max="11521" width="13.28515625" customWidth="1"/>
    <col min="11522" max="11522" width="14.42578125" customWidth="1"/>
    <col min="11523" max="11524" width="13" customWidth="1"/>
    <col min="11525" max="11525" width="13.42578125" customWidth="1"/>
    <col min="11526" max="11526" width="10.42578125" customWidth="1"/>
    <col min="11527" max="11528" width="8.7109375" customWidth="1"/>
    <col min="11529" max="11530" width="10.28515625" customWidth="1"/>
    <col min="11531" max="11531" width="20.42578125" customWidth="1"/>
    <col min="11532" max="11532" width="17.7109375" customWidth="1"/>
    <col min="11533" max="11533" width="19.85546875" customWidth="1"/>
    <col min="11534" max="11534" width="20.42578125" customWidth="1"/>
    <col min="11535" max="11535" width="17.7109375" customWidth="1"/>
    <col min="11536" max="11536" width="19.28515625" customWidth="1"/>
    <col min="11537" max="11537" width="13.85546875" customWidth="1"/>
    <col min="11538" max="11538" width="14.85546875" customWidth="1"/>
    <col min="11777" max="11777" width="13.28515625" customWidth="1"/>
    <col min="11778" max="11778" width="14.42578125" customWidth="1"/>
    <col min="11779" max="11780" width="13" customWidth="1"/>
    <col min="11781" max="11781" width="13.42578125" customWidth="1"/>
    <col min="11782" max="11782" width="10.42578125" customWidth="1"/>
    <col min="11783" max="11784" width="8.7109375" customWidth="1"/>
    <col min="11785" max="11786" width="10.28515625" customWidth="1"/>
    <col min="11787" max="11787" width="20.42578125" customWidth="1"/>
    <col min="11788" max="11788" width="17.7109375" customWidth="1"/>
    <col min="11789" max="11789" width="19.85546875" customWidth="1"/>
    <col min="11790" max="11790" width="20.42578125" customWidth="1"/>
    <col min="11791" max="11791" width="17.7109375" customWidth="1"/>
    <col min="11792" max="11792" width="19.28515625" customWidth="1"/>
    <col min="11793" max="11793" width="13.85546875" customWidth="1"/>
    <col min="11794" max="11794" width="14.85546875" customWidth="1"/>
    <col min="12033" max="12033" width="13.28515625" customWidth="1"/>
    <col min="12034" max="12034" width="14.42578125" customWidth="1"/>
    <col min="12035" max="12036" width="13" customWidth="1"/>
    <col min="12037" max="12037" width="13.42578125" customWidth="1"/>
    <col min="12038" max="12038" width="10.42578125" customWidth="1"/>
    <col min="12039" max="12040" width="8.7109375" customWidth="1"/>
    <col min="12041" max="12042" width="10.28515625" customWidth="1"/>
    <col min="12043" max="12043" width="20.42578125" customWidth="1"/>
    <col min="12044" max="12044" width="17.7109375" customWidth="1"/>
    <col min="12045" max="12045" width="19.85546875" customWidth="1"/>
    <col min="12046" max="12046" width="20.42578125" customWidth="1"/>
    <col min="12047" max="12047" width="17.7109375" customWidth="1"/>
    <col min="12048" max="12048" width="19.28515625" customWidth="1"/>
    <col min="12049" max="12049" width="13.85546875" customWidth="1"/>
    <col min="12050" max="12050" width="14.85546875" customWidth="1"/>
    <col min="12289" max="12289" width="13.28515625" customWidth="1"/>
    <col min="12290" max="12290" width="14.42578125" customWidth="1"/>
    <col min="12291" max="12292" width="13" customWidth="1"/>
    <col min="12293" max="12293" width="13.42578125" customWidth="1"/>
    <col min="12294" max="12294" width="10.42578125" customWidth="1"/>
    <col min="12295" max="12296" width="8.7109375" customWidth="1"/>
    <col min="12297" max="12298" width="10.28515625" customWidth="1"/>
    <col min="12299" max="12299" width="20.42578125" customWidth="1"/>
    <col min="12300" max="12300" width="17.7109375" customWidth="1"/>
    <col min="12301" max="12301" width="19.85546875" customWidth="1"/>
    <col min="12302" max="12302" width="20.42578125" customWidth="1"/>
    <col min="12303" max="12303" width="17.7109375" customWidth="1"/>
    <col min="12304" max="12304" width="19.28515625" customWidth="1"/>
    <col min="12305" max="12305" width="13.85546875" customWidth="1"/>
    <col min="12306" max="12306" width="14.85546875" customWidth="1"/>
    <col min="12545" max="12545" width="13.28515625" customWidth="1"/>
    <col min="12546" max="12546" width="14.42578125" customWidth="1"/>
    <col min="12547" max="12548" width="13" customWidth="1"/>
    <col min="12549" max="12549" width="13.42578125" customWidth="1"/>
    <col min="12550" max="12550" width="10.42578125" customWidth="1"/>
    <col min="12551" max="12552" width="8.7109375" customWidth="1"/>
    <col min="12553" max="12554" width="10.28515625" customWidth="1"/>
    <col min="12555" max="12555" width="20.42578125" customWidth="1"/>
    <col min="12556" max="12556" width="17.7109375" customWidth="1"/>
    <col min="12557" max="12557" width="19.85546875" customWidth="1"/>
    <col min="12558" max="12558" width="20.42578125" customWidth="1"/>
    <col min="12559" max="12559" width="17.7109375" customWidth="1"/>
    <col min="12560" max="12560" width="19.28515625" customWidth="1"/>
    <col min="12561" max="12561" width="13.85546875" customWidth="1"/>
    <col min="12562" max="12562" width="14.85546875" customWidth="1"/>
    <col min="12801" max="12801" width="13.28515625" customWidth="1"/>
    <col min="12802" max="12802" width="14.42578125" customWidth="1"/>
    <col min="12803" max="12804" width="13" customWidth="1"/>
    <col min="12805" max="12805" width="13.42578125" customWidth="1"/>
    <col min="12806" max="12806" width="10.42578125" customWidth="1"/>
    <col min="12807" max="12808" width="8.7109375" customWidth="1"/>
    <col min="12809" max="12810" width="10.28515625" customWidth="1"/>
    <col min="12811" max="12811" width="20.42578125" customWidth="1"/>
    <col min="12812" max="12812" width="17.7109375" customWidth="1"/>
    <col min="12813" max="12813" width="19.85546875" customWidth="1"/>
    <col min="12814" max="12814" width="20.42578125" customWidth="1"/>
    <col min="12815" max="12815" width="17.7109375" customWidth="1"/>
    <col min="12816" max="12816" width="19.28515625" customWidth="1"/>
    <col min="12817" max="12817" width="13.85546875" customWidth="1"/>
    <col min="12818" max="12818" width="14.85546875" customWidth="1"/>
    <col min="13057" max="13057" width="13.28515625" customWidth="1"/>
    <col min="13058" max="13058" width="14.42578125" customWidth="1"/>
    <col min="13059" max="13060" width="13" customWidth="1"/>
    <col min="13061" max="13061" width="13.42578125" customWidth="1"/>
    <col min="13062" max="13062" width="10.42578125" customWidth="1"/>
    <col min="13063" max="13064" width="8.7109375" customWidth="1"/>
    <col min="13065" max="13066" width="10.28515625" customWidth="1"/>
    <col min="13067" max="13067" width="20.42578125" customWidth="1"/>
    <col min="13068" max="13068" width="17.7109375" customWidth="1"/>
    <col min="13069" max="13069" width="19.85546875" customWidth="1"/>
    <col min="13070" max="13070" width="20.42578125" customWidth="1"/>
    <col min="13071" max="13071" width="17.7109375" customWidth="1"/>
    <col min="13072" max="13072" width="19.28515625" customWidth="1"/>
    <col min="13073" max="13073" width="13.85546875" customWidth="1"/>
    <col min="13074" max="13074" width="14.85546875" customWidth="1"/>
    <col min="13313" max="13313" width="13.28515625" customWidth="1"/>
    <col min="13314" max="13314" width="14.42578125" customWidth="1"/>
    <col min="13315" max="13316" width="13" customWidth="1"/>
    <col min="13317" max="13317" width="13.42578125" customWidth="1"/>
    <col min="13318" max="13318" width="10.42578125" customWidth="1"/>
    <col min="13319" max="13320" width="8.7109375" customWidth="1"/>
    <col min="13321" max="13322" width="10.28515625" customWidth="1"/>
    <col min="13323" max="13323" width="20.42578125" customWidth="1"/>
    <col min="13324" max="13324" width="17.7109375" customWidth="1"/>
    <col min="13325" max="13325" width="19.85546875" customWidth="1"/>
    <col min="13326" max="13326" width="20.42578125" customWidth="1"/>
    <col min="13327" max="13327" width="17.7109375" customWidth="1"/>
    <col min="13328" max="13328" width="19.28515625" customWidth="1"/>
    <col min="13329" max="13329" width="13.85546875" customWidth="1"/>
    <col min="13330" max="13330" width="14.85546875" customWidth="1"/>
    <col min="13569" max="13569" width="13.28515625" customWidth="1"/>
    <col min="13570" max="13570" width="14.42578125" customWidth="1"/>
    <col min="13571" max="13572" width="13" customWidth="1"/>
    <col min="13573" max="13573" width="13.42578125" customWidth="1"/>
    <col min="13574" max="13574" width="10.42578125" customWidth="1"/>
    <col min="13575" max="13576" width="8.7109375" customWidth="1"/>
    <col min="13577" max="13578" width="10.28515625" customWidth="1"/>
    <col min="13579" max="13579" width="20.42578125" customWidth="1"/>
    <col min="13580" max="13580" width="17.7109375" customWidth="1"/>
    <col min="13581" max="13581" width="19.85546875" customWidth="1"/>
    <col min="13582" max="13582" width="20.42578125" customWidth="1"/>
    <col min="13583" max="13583" width="17.7109375" customWidth="1"/>
    <col min="13584" max="13584" width="19.28515625" customWidth="1"/>
    <col min="13585" max="13585" width="13.85546875" customWidth="1"/>
    <col min="13586" max="13586" width="14.85546875" customWidth="1"/>
    <col min="13825" max="13825" width="13.28515625" customWidth="1"/>
    <col min="13826" max="13826" width="14.42578125" customWidth="1"/>
    <col min="13827" max="13828" width="13" customWidth="1"/>
    <col min="13829" max="13829" width="13.42578125" customWidth="1"/>
    <col min="13830" max="13830" width="10.42578125" customWidth="1"/>
    <col min="13831" max="13832" width="8.7109375" customWidth="1"/>
    <col min="13833" max="13834" width="10.28515625" customWidth="1"/>
    <col min="13835" max="13835" width="20.42578125" customWidth="1"/>
    <col min="13836" max="13836" width="17.7109375" customWidth="1"/>
    <col min="13837" max="13837" width="19.85546875" customWidth="1"/>
    <col min="13838" max="13838" width="20.42578125" customWidth="1"/>
    <col min="13839" max="13839" width="17.7109375" customWidth="1"/>
    <col min="13840" max="13840" width="19.28515625" customWidth="1"/>
    <col min="13841" max="13841" width="13.85546875" customWidth="1"/>
    <col min="13842" max="13842" width="14.85546875" customWidth="1"/>
    <col min="14081" max="14081" width="13.28515625" customWidth="1"/>
    <col min="14082" max="14082" width="14.42578125" customWidth="1"/>
    <col min="14083" max="14084" width="13" customWidth="1"/>
    <col min="14085" max="14085" width="13.42578125" customWidth="1"/>
    <col min="14086" max="14086" width="10.42578125" customWidth="1"/>
    <col min="14087" max="14088" width="8.7109375" customWidth="1"/>
    <col min="14089" max="14090" width="10.28515625" customWidth="1"/>
    <col min="14091" max="14091" width="20.42578125" customWidth="1"/>
    <col min="14092" max="14092" width="17.7109375" customWidth="1"/>
    <col min="14093" max="14093" width="19.85546875" customWidth="1"/>
    <col min="14094" max="14094" width="20.42578125" customWidth="1"/>
    <col min="14095" max="14095" width="17.7109375" customWidth="1"/>
    <col min="14096" max="14096" width="19.28515625" customWidth="1"/>
    <col min="14097" max="14097" width="13.85546875" customWidth="1"/>
    <col min="14098" max="14098" width="14.85546875" customWidth="1"/>
    <col min="14337" max="14337" width="13.28515625" customWidth="1"/>
    <col min="14338" max="14338" width="14.42578125" customWidth="1"/>
    <col min="14339" max="14340" width="13" customWidth="1"/>
    <col min="14341" max="14341" width="13.42578125" customWidth="1"/>
    <col min="14342" max="14342" width="10.42578125" customWidth="1"/>
    <col min="14343" max="14344" width="8.7109375" customWidth="1"/>
    <col min="14345" max="14346" width="10.28515625" customWidth="1"/>
    <col min="14347" max="14347" width="20.42578125" customWidth="1"/>
    <col min="14348" max="14348" width="17.7109375" customWidth="1"/>
    <col min="14349" max="14349" width="19.85546875" customWidth="1"/>
    <col min="14350" max="14350" width="20.42578125" customWidth="1"/>
    <col min="14351" max="14351" width="17.7109375" customWidth="1"/>
    <col min="14352" max="14352" width="19.28515625" customWidth="1"/>
    <col min="14353" max="14353" width="13.85546875" customWidth="1"/>
    <col min="14354" max="14354" width="14.85546875" customWidth="1"/>
    <col min="14593" max="14593" width="13.28515625" customWidth="1"/>
    <col min="14594" max="14594" width="14.42578125" customWidth="1"/>
    <col min="14595" max="14596" width="13" customWidth="1"/>
    <col min="14597" max="14597" width="13.42578125" customWidth="1"/>
    <col min="14598" max="14598" width="10.42578125" customWidth="1"/>
    <col min="14599" max="14600" width="8.7109375" customWidth="1"/>
    <col min="14601" max="14602" width="10.28515625" customWidth="1"/>
    <col min="14603" max="14603" width="20.42578125" customWidth="1"/>
    <col min="14604" max="14604" width="17.7109375" customWidth="1"/>
    <col min="14605" max="14605" width="19.85546875" customWidth="1"/>
    <col min="14606" max="14606" width="20.42578125" customWidth="1"/>
    <col min="14607" max="14607" width="17.7109375" customWidth="1"/>
    <col min="14608" max="14608" width="19.28515625" customWidth="1"/>
    <col min="14609" max="14609" width="13.85546875" customWidth="1"/>
    <col min="14610" max="14610" width="14.85546875" customWidth="1"/>
    <col min="14849" max="14849" width="13.28515625" customWidth="1"/>
    <col min="14850" max="14850" width="14.42578125" customWidth="1"/>
    <col min="14851" max="14852" width="13" customWidth="1"/>
    <col min="14853" max="14853" width="13.42578125" customWidth="1"/>
    <col min="14854" max="14854" width="10.42578125" customWidth="1"/>
    <col min="14855" max="14856" width="8.7109375" customWidth="1"/>
    <col min="14857" max="14858" width="10.28515625" customWidth="1"/>
    <col min="14859" max="14859" width="20.42578125" customWidth="1"/>
    <col min="14860" max="14860" width="17.7109375" customWidth="1"/>
    <col min="14861" max="14861" width="19.85546875" customWidth="1"/>
    <col min="14862" max="14862" width="20.42578125" customWidth="1"/>
    <col min="14863" max="14863" width="17.7109375" customWidth="1"/>
    <col min="14864" max="14864" width="19.28515625" customWidth="1"/>
    <col min="14865" max="14865" width="13.85546875" customWidth="1"/>
    <col min="14866" max="14866" width="14.85546875" customWidth="1"/>
    <col min="15105" max="15105" width="13.28515625" customWidth="1"/>
    <col min="15106" max="15106" width="14.42578125" customWidth="1"/>
    <col min="15107" max="15108" width="13" customWidth="1"/>
    <col min="15109" max="15109" width="13.42578125" customWidth="1"/>
    <col min="15110" max="15110" width="10.42578125" customWidth="1"/>
    <col min="15111" max="15112" width="8.7109375" customWidth="1"/>
    <col min="15113" max="15114" width="10.28515625" customWidth="1"/>
    <col min="15115" max="15115" width="20.42578125" customWidth="1"/>
    <col min="15116" max="15116" width="17.7109375" customWidth="1"/>
    <col min="15117" max="15117" width="19.85546875" customWidth="1"/>
    <col min="15118" max="15118" width="20.42578125" customWidth="1"/>
    <col min="15119" max="15119" width="17.7109375" customWidth="1"/>
    <col min="15120" max="15120" width="19.28515625" customWidth="1"/>
    <col min="15121" max="15121" width="13.85546875" customWidth="1"/>
    <col min="15122" max="15122" width="14.85546875" customWidth="1"/>
    <col min="15361" max="15361" width="13.28515625" customWidth="1"/>
    <col min="15362" max="15362" width="14.42578125" customWidth="1"/>
    <col min="15363" max="15364" width="13" customWidth="1"/>
    <col min="15365" max="15365" width="13.42578125" customWidth="1"/>
    <col min="15366" max="15366" width="10.42578125" customWidth="1"/>
    <col min="15367" max="15368" width="8.7109375" customWidth="1"/>
    <col min="15369" max="15370" width="10.28515625" customWidth="1"/>
    <col min="15371" max="15371" width="20.42578125" customWidth="1"/>
    <col min="15372" max="15372" width="17.7109375" customWidth="1"/>
    <col min="15373" max="15373" width="19.85546875" customWidth="1"/>
    <col min="15374" max="15374" width="20.42578125" customWidth="1"/>
    <col min="15375" max="15375" width="17.7109375" customWidth="1"/>
    <col min="15376" max="15376" width="19.28515625" customWidth="1"/>
    <col min="15377" max="15377" width="13.85546875" customWidth="1"/>
    <col min="15378" max="15378" width="14.85546875" customWidth="1"/>
    <col min="15617" max="15617" width="13.28515625" customWidth="1"/>
    <col min="15618" max="15618" width="14.42578125" customWidth="1"/>
    <col min="15619" max="15620" width="13" customWidth="1"/>
    <col min="15621" max="15621" width="13.42578125" customWidth="1"/>
    <col min="15622" max="15622" width="10.42578125" customWidth="1"/>
    <col min="15623" max="15624" width="8.7109375" customWidth="1"/>
    <col min="15625" max="15626" width="10.28515625" customWidth="1"/>
    <col min="15627" max="15627" width="20.42578125" customWidth="1"/>
    <col min="15628" max="15628" width="17.7109375" customWidth="1"/>
    <col min="15629" max="15629" width="19.85546875" customWidth="1"/>
    <col min="15630" max="15630" width="20.42578125" customWidth="1"/>
    <col min="15631" max="15631" width="17.7109375" customWidth="1"/>
    <col min="15632" max="15632" width="19.28515625" customWidth="1"/>
    <col min="15633" max="15633" width="13.85546875" customWidth="1"/>
    <col min="15634" max="15634" width="14.85546875" customWidth="1"/>
    <col min="15873" max="15873" width="13.28515625" customWidth="1"/>
    <col min="15874" max="15874" width="14.42578125" customWidth="1"/>
    <col min="15875" max="15876" width="13" customWidth="1"/>
    <col min="15877" max="15877" width="13.42578125" customWidth="1"/>
    <col min="15878" max="15878" width="10.42578125" customWidth="1"/>
    <col min="15879" max="15880" width="8.7109375" customWidth="1"/>
    <col min="15881" max="15882" width="10.28515625" customWidth="1"/>
    <col min="15883" max="15883" width="20.42578125" customWidth="1"/>
    <col min="15884" max="15884" width="17.7109375" customWidth="1"/>
    <col min="15885" max="15885" width="19.85546875" customWidth="1"/>
    <col min="15886" max="15886" width="20.42578125" customWidth="1"/>
    <col min="15887" max="15887" width="17.7109375" customWidth="1"/>
    <col min="15888" max="15888" width="19.28515625" customWidth="1"/>
    <col min="15889" max="15889" width="13.85546875" customWidth="1"/>
    <col min="15890" max="15890" width="14.85546875" customWidth="1"/>
    <col min="16129" max="16129" width="13.28515625" customWidth="1"/>
    <col min="16130" max="16130" width="14.42578125" customWidth="1"/>
    <col min="16131" max="16132" width="13" customWidth="1"/>
    <col min="16133" max="16133" width="13.42578125" customWidth="1"/>
    <col min="16134" max="16134" width="10.42578125" customWidth="1"/>
    <col min="16135" max="16136" width="8.7109375" customWidth="1"/>
    <col min="16137" max="16138" width="10.28515625" customWidth="1"/>
    <col min="16139" max="16139" width="20.42578125" customWidth="1"/>
    <col min="16140" max="16140" width="17.7109375" customWidth="1"/>
    <col min="16141" max="16141" width="19.85546875" customWidth="1"/>
    <col min="16142" max="16142" width="20.42578125" customWidth="1"/>
    <col min="16143" max="16143" width="17.7109375" customWidth="1"/>
    <col min="16144" max="16144" width="19.28515625" customWidth="1"/>
    <col min="16145" max="16145" width="13.85546875" customWidth="1"/>
    <col min="16146" max="16146" width="14.85546875" customWidth="1"/>
  </cols>
  <sheetData>
    <row r="1" spans="1:16" ht="24" customHeight="1">
      <c r="A1" s="761" t="s">
        <v>0</v>
      </c>
      <c r="B1" s="761"/>
      <c r="C1" s="761"/>
      <c r="D1" s="761"/>
      <c r="E1" s="761"/>
      <c r="F1" s="761"/>
      <c r="G1" s="761"/>
      <c r="H1" s="761"/>
      <c r="I1" s="761"/>
      <c r="J1" s="761"/>
      <c r="K1" s="761"/>
      <c r="L1" s="761"/>
      <c r="M1" s="761"/>
      <c r="N1" s="761"/>
      <c r="O1" s="761"/>
      <c r="P1" s="761"/>
    </row>
    <row r="2" spans="1:16" ht="24" customHeight="1">
      <c r="A2" s="761" t="s">
        <v>2333</v>
      </c>
      <c r="B2" s="761"/>
      <c r="C2" s="761"/>
      <c r="D2" s="761"/>
      <c r="E2" s="761"/>
      <c r="F2" s="761"/>
      <c r="G2" s="761"/>
      <c r="H2" s="761"/>
      <c r="I2" s="761"/>
      <c r="J2" s="761"/>
      <c r="K2" s="761"/>
      <c r="L2" s="761"/>
      <c r="M2" s="761"/>
      <c r="N2" s="761"/>
      <c r="O2" s="761"/>
      <c r="P2" s="761"/>
    </row>
    <row r="3" spans="1:16" ht="24" customHeight="1">
      <c r="A3" s="761" t="s">
        <v>2334</v>
      </c>
      <c r="B3" s="761"/>
      <c r="C3" s="761"/>
      <c r="D3" s="761"/>
      <c r="E3" s="761"/>
      <c r="F3" s="761"/>
      <c r="G3" s="761"/>
      <c r="H3" s="761"/>
      <c r="I3" s="761"/>
      <c r="J3" s="761"/>
      <c r="K3" s="761"/>
      <c r="L3" s="761"/>
      <c r="M3" s="761"/>
      <c r="N3" s="761"/>
      <c r="O3" s="761"/>
      <c r="P3" s="761"/>
    </row>
    <row r="4" spans="1:16" ht="24" customHeight="1">
      <c r="A4" s="761" t="s">
        <v>2335</v>
      </c>
      <c r="B4" s="761"/>
      <c r="C4" s="761"/>
      <c r="D4" s="761"/>
      <c r="E4" s="761"/>
      <c r="F4" s="761"/>
      <c r="G4" s="761"/>
      <c r="H4" s="761"/>
      <c r="I4" s="761"/>
      <c r="J4" s="761"/>
      <c r="K4" s="761"/>
      <c r="L4" s="761"/>
      <c r="M4" s="761"/>
      <c r="N4" s="761"/>
      <c r="O4" s="761"/>
      <c r="P4" s="761"/>
    </row>
    <row r="5" spans="1:16" ht="36" customHeight="1">
      <c r="A5" s="13" t="s">
        <v>2272</v>
      </c>
      <c r="B5" s="14"/>
      <c r="C5" s="14"/>
      <c r="D5" s="14"/>
      <c r="E5" s="14"/>
      <c r="F5" s="14"/>
      <c r="G5" s="14"/>
      <c r="H5" s="14"/>
      <c r="I5" s="14"/>
      <c r="J5" s="14"/>
      <c r="K5" s="14"/>
      <c r="L5" s="14"/>
      <c r="M5" s="14"/>
      <c r="N5" s="14"/>
      <c r="O5" s="14"/>
      <c r="P5" s="14"/>
    </row>
    <row r="6" spans="1:16" ht="56.25" customHeight="1">
      <c r="A6" s="762" t="s">
        <v>2336</v>
      </c>
      <c r="B6" s="762"/>
      <c r="C6" s="763" t="s">
        <v>2337</v>
      </c>
      <c r="D6" s="763"/>
      <c r="E6" s="763"/>
      <c r="F6" s="763"/>
      <c r="G6" s="763"/>
      <c r="H6" s="763"/>
      <c r="I6" s="763"/>
      <c r="J6" s="763"/>
      <c r="K6" s="763"/>
      <c r="L6" s="763"/>
      <c r="M6" s="763"/>
      <c r="N6" s="763"/>
      <c r="O6" s="763"/>
      <c r="P6" s="763"/>
    </row>
    <row r="7" spans="1:16" ht="54.75" customHeight="1">
      <c r="A7" s="762" t="s">
        <v>2338</v>
      </c>
      <c r="B7" s="762"/>
      <c r="C7" s="763" t="s">
        <v>2339</v>
      </c>
      <c r="D7" s="763"/>
      <c r="E7" s="763"/>
      <c r="F7" s="763"/>
      <c r="G7" s="763"/>
      <c r="H7" s="763"/>
      <c r="I7" s="763"/>
      <c r="J7" s="763"/>
      <c r="K7" s="763"/>
      <c r="L7" s="763"/>
      <c r="M7" s="763"/>
      <c r="N7" s="763"/>
      <c r="O7" s="763"/>
      <c r="P7" s="763"/>
    </row>
    <row r="8" spans="1:16" ht="56.45" customHeight="1">
      <c r="A8" s="762" t="s">
        <v>2277</v>
      </c>
      <c r="B8" s="762"/>
      <c r="C8" s="764" t="s">
        <v>2340</v>
      </c>
      <c r="D8" s="764"/>
      <c r="E8" s="764"/>
      <c r="F8" s="764"/>
      <c r="G8" s="764"/>
      <c r="H8" s="764"/>
      <c r="I8" s="764"/>
      <c r="J8" s="764"/>
      <c r="K8" s="764"/>
      <c r="L8" s="764"/>
      <c r="M8" s="764"/>
      <c r="N8" s="764"/>
      <c r="O8" s="764"/>
      <c r="P8" s="764"/>
    </row>
    <row r="9" spans="1:16" ht="42.75" customHeight="1">
      <c r="A9" s="762" t="s">
        <v>2341</v>
      </c>
      <c r="B9" s="762"/>
      <c r="C9" s="765" t="s">
        <v>2280</v>
      </c>
      <c r="D9" s="765"/>
      <c r="E9" s="765"/>
      <c r="F9" s="765"/>
      <c r="G9" s="765"/>
      <c r="H9" s="765"/>
      <c r="I9" s="765"/>
      <c r="J9" s="765"/>
      <c r="K9" s="765"/>
      <c r="L9" s="765"/>
      <c r="M9" s="765"/>
      <c r="N9" s="765"/>
      <c r="O9" s="765"/>
      <c r="P9" s="765"/>
    </row>
    <row r="10" spans="1:16" ht="36" customHeight="1">
      <c r="A10" s="13" t="s">
        <v>2281</v>
      </c>
      <c r="B10" s="14"/>
      <c r="C10" s="14"/>
      <c r="D10" s="14"/>
      <c r="E10" s="14"/>
      <c r="F10" s="14"/>
      <c r="G10" s="14"/>
      <c r="H10" s="14"/>
      <c r="I10" s="14"/>
      <c r="J10" s="14"/>
      <c r="K10" s="14"/>
      <c r="L10" s="14"/>
      <c r="M10" s="14"/>
      <c r="N10" s="14"/>
      <c r="O10" s="14"/>
      <c r="P10" s="14"/>
    </row>
    <row r="11" spans="1:16" ht="43.5" customHeight="1">
      <c r="A11" s="762" t="s">
        <v>2342</v>
      </c>
      <c r="B11" s="762"/>
      <c r="C11" s="766">
        <f ca="1">TODAY()</f>
        <v>46174</v>
      </c>
      <c r="D11" s="766"/>
      <c r="E11" s="766"/>
      <c r="F11" s="766"/>
      <c r="G11" s="766"/>
      <c r="H11" s="766"/>
      <c r="I11" s="766"/>
      <c r="J11" s="762" t="s">
        <v>2343</v>
      </c>
      <c r="K11" s="762"/>
      <c r="L11" s="767" t="e">
        <f>IF(Q18="","",INDEX(#REF!,MATCH(Q18,#REF!,0)))</f>
        <v>#REF!</v>
      </c>
      <c r="M11" s="768"/>
      <c r="N11" s="768"/>
      <c r="O11" s="768"/>
      <c r="P11" s="768"/>
    </row>
    <row r="12" spans="1:16" ht="46.5" customHeight="1">
      <c r="A12" s="762" t="s">
        <v>2344</v>
      </c>
      <c r="B12" s="762"/>
      <c r="C12" s="767" t="e">
        <f>IF(Q18="","",INDEX(#REF!,MATCH(Q18,#REF!,0)))</f>
        <v>#REF!</v>
      </c>
      <c r="D12" s="767"/>
      <c r="E12" s="767"/>
      <c r="F12" s="767"/>
      <c r="G12" s="767"/>
      <c r="H12" s="767"/>
      <c r="I12" s="767"/>
      <c r="J12" s="762" t="s">
        <v>2345</v>
      </c>
      <c r="K12" s="762"/>
      <c r="L12" s="767" t="e">
        <f>IF(Q18="","",INDEX(#REF!,MATCH(Q18,#REF!,0)))</f>
        <v>#REF!</v>
      </c>
      <c r="M12" s="767"/>
      <c r="N12" s="762" t="s">
        <v>2346</v>
      </c>
      <c r="O12" s="762"/>
      <c r="P12" s="23" t="e">
        <f>IF(Q18="","",INDEX(#REF!,MATCH(Q18,#REF!,0)))</f>
        <v>#REF!</v>
      </c>
    </row>
    <row r="13" spans="1:16" ht="47.25" customHeight="1">
      <c r="A13" s="762" t="s">
        <v>2347</v>
      </c>
      <c r="B13" s="762"/>
      <c r="C13" s="767" t="e">
        <f>IF(Q18="","",INDEX(#REF!,MATCH(Q18,#REF!,0)))</f>
        <v>#REF!</v>
      </c>
      <c r="D13" s="767"/>
      <c r="E13" s="767"/>
      <c r="F13" s="767"/>
      <c r="G13" s="767"/>
      <c r="H13" s="767"/>
      <c r="I13" s="767"/>
      <c r="J13" s="762" t="s">
        <v>2348</v>
      </c>
      <c r="K13" s="762"/>
      <c r="L13" s="767" t="e">
        <f>IF(Q18="","",INDEX(#REF!,MATCH(Q18,#REF!,0)))</f>
        <v>#REF!</v>
      </c>
      <c r="M13" s="767"/>
      <c r="N13" s="767"/>
      <c r="O13" s="15" t="s">
        <v>2349</v>
      </c>
      <c r="P13" s="23" t="s">
        <v>349</v>
      </c>
    </row>
    <row r="14" spans="1:16" ht="36" customHeight="1">
      <c r="A14" s="13" t="s">
        <v>2287</v>
      </c>
      <c r="B14" s="14"/>
      <c r="C14" s="14"/>
      <c r="D14" s="14"/>
      <c r="E14" s="14"/>
      <c r="F14" s="14"/>
      <c r="G14" s="14"/>
      <c r="H14" s="14"/>
      <c r="I14" s="14"/>
      <c r="J14" s="14"/>
      <c r="K14" s="14"/>
      <c r="L14" s="14"/>
      <c r="M14" s="14"/>
      <c r="N14" s="14"/>
      <c r="O14" s="14"/>
      <c r="P14" s="14"/>
    </row>
    <row r="15" spans="1:16" ht="34.5" customHeight="1">
      <c r="A15" s="762" t="s">
        <v>2350</v>
      </c>
      <c r="B15" s="762"/>
      <c r="C15" s="769" t="s">
        <v>2351</v>
      </c>
      <c r="D15" s="770"/>
      <c r="E15" s="16" t="e">
        <f>IF(Q18="","",INDEX(#REF!,MATCH(Q18,#REF!,0)))</f>
        <v>#REF!</v>
      </c>
      <c r="F15" s="14"/>
      <c r="G15" s="14"/>
      <c r="H15" s="14"/>
      <c r="I15" s="14"/>
      <c r="J15" s="14"/>
      <c r="K15" s="14"/>
      <c r="L15" s="24"/>
      <c r="M15" s="14"/>
      <c r="N15" s="14"/>
      <c r="O15" s="14"/>
      <c r="P15" s="14"/>
    </row>
    <row r="16" spans="1:16">
      <c r="A16" s="771" t="s">
        <v>2352</v>
      </c>
      <c r="B16" s="771"/>
      <c r="C16" s="771"/>
      <c r="D16" s="771"/>
      <c r="E16" s="771"/>
      <c r="F16" s="771"/>
      <c r="G16" s="771"/>
      <c r="H16" s="771"/>
      <c r="I16" s="771"/>
      <c r="J16" s="771"/>
      <c r="K16" s="771"/>
      <c r="L16" s="771"/>
      <c r="M16" s="771"/>
      <c r="N16" s="771"/>
      <c r="O16" s="771"/>
      <c r="P16" s="771"/>
    </row>
    <row r="17" spans="1:18" s="9" customFormat="1" ht="42.75" customHeight="1">
      <c r="A17" s="17" t="s">
        <v>2353</v>
      </c>
      <c r="B17" s="17" t="s">
        <v>2354</v>
      </c>
      <c r="C17" s="17" t="s">
        <v>2355</v>
      </c>
      <c r="D17" s="17" t="s">
        <v>2356</v>
      </c>
      <c r="E17" s="17" t="s">
        <v>2357</v>
      </c>
      <c r="F17" s="17" t="s">
        <v>2358</v>
      </c>
      <c r="G17" s="17" t="s">
        <v>2359</v>
      </c>
      <c r="H17" s="17" t="s">
        <v>16</v>
      </c>
      <c r="I17" s="17" t="s">
        <v>2360</v>
      </c>
      <c r="J17" s="17" t="s">
        <v>2361</v>
      </c>
      <c r="K17" s="17" t="s">
        <v>2198</v>
      </c>
      <c r="L17" s="17" t="s">
        <v>2362</v>
      </c>
      <c r="M17" s="17" t="s">
        <v>2363</v>
      </c>
      <c r="N17" s="17" t="s">
        <v>2200</v>
      </c>
      <c r="O17" s="17" t="s">
        <v>2364</v>
      </c>
      <c r="P17" s="17" t="s">
        <v>2365</v>
      </c>
      <c r="R17" s="30"/>
    </row>
    <row r="18" spans="1:18" s="10" customFormat="1" ht="27" customHeight="1">
      <c r="A18" s="18" t="e">
        <f>IF(Q18="","",INDEX(#REF!,MATCH(Q18,#REF!,0)))</f>
        <v>#REF!</v>
      </c>
      <c r="B18" s="19" t="e">
        <f>IF(Q18="","",INDEX(#REF!,MATCH(Q18,#REF!,0)))</f>
        <v>#REF!</v>
      </c>
      <c r="C18" s="19" t="e">
        <f>IF(Q18="","",INDEX(#REF!,MATCH(Q18,#REF!,0)))</f>
        <v>#REF!</v>
      </c>
      <c r="D18" s="19" t="e">
        <f>IF(Q18="","",INDEX(#REF!,MATCH(Q18,#REF!,0)))</f>
        <v>#REF!</v>
      </c>
      <c r="E18" s="19" t="e">
        <f>IF(Q18="","",INDEX(#REF!,MATCH(Q18,#REF!,0)))</f>
        <v>#REF!</v>
      </c>
      <c r="F18" s="20" t="e">
        <f>IF(Q18="","",INDEX(#REF!,MATCH(Q18,#REF!,0)))</f>
        <v>#REF!</v>
      </c>
      <c r="G18" s="20" t="e">
        <f>IF(Q18="","",INDEX(#REF!,MATCH(Q18,#REF!,0)))</f>
        <v>#REF!</v>
      </c>
      <c r="H18" s="19" t="e">
        <f>IF(Q18="","",INDEX(#REF!,MATCH(Q18,#REF!,0)))</f>
        <v>#REF!</v>
      </c>
      <c r="I18" s="19" t="e">
        <f>IF(Q18="","",INDEX(#REF!,MATCH(Q18,#REF!,0)))</f>
        <v>#REF!</v>
      </c>
      <c r="J18" s="19" t="e">
        <f>IF(Q18="","",INDEX(#REF!,MATCH(Q18,#REF!,0)))</f>
        <v>#REF!</v>
      </c>
      <c r="K18" s="25">
        <v>0</v>
      </c>
      <c r="L18" s="25">
        <v>0</v>
      </c>
      <c r="M18" s="26">
        <f>+K18+L18</f>
        <v>0</v>
      </c>
      <c r="N18" s="25">
        <v>0</v>
      </c>
      <c r="O18" s="25">
        <v>0</v>
      </c>
      <c r="P18" s="26">
        <f>+N18+O18</f>
        <v>0</v>
      </c>
      <c r="Q18" s="31" t="e">
        <f>+#REF!</f>
        <v>#REF!</v>
      </c>
      <c r="R18" s="32"/>
    </row>
    <row r="19" spans="1:18" s="10" customFormat="1" ht="27" customHeight="1">
      <c r="A19" s="18" t="str">
        <f>IF(Q19="","",INDEX(#REF!,MATCH(Q19,#REF!,0)))</f>
        <v/>
      </c>
      <c r="B19" s="19" t="str">
        <f>IF(Q19="","",INDEX(#REF!,MATCH(Q19,#REF!,0)))</f>
        <v/>
      </c>
      <c r="C19" s="19" t="str">
        <f>IF(Q19="","",INDEX(#REF!,MATCH(Q19,#REF!,0)))</f>
        <v/>
      </c>
      <c r="D19" s="19" t="str">
        <f>IF(Q19="","",INDEX(#REF!,MATCH(Q19,#REF!,0)))</f>
        <v/>
      </c>
      <c r="E19" s="19" t="str">
        <f>IF(Q19="","",INDEX(#REF!,MATCH(Q19,#REF!,0)))</f>
        <v/>
      </c>
      <c r="F19" s="20" t="str">
        <f>IF(Q19="","",INDEX(#REF!,MATCH(Q19,#REF!,0)))</f>
        <v/>
      </c>
      <c r="G19" s="20" t="str">
        <f>IF(Q19="","",INDEX(#REF!,MATCH(Q19,#REF!,0)))</f>
        <v/>
      </c>
      <c r="H19" s="19" t="str">
        <f>IF(Q19="","",INDEX(#REF!,MATCH(Q19,#REF!,0)))</f>
        <v/>
      </c>
      <c r="I19" s="19" t="str">
        <f>IF(Q19="","",INDEX(#REF!,MATCH(Q19,#REF!,0)))</f>
        <v/>
      </c>
      <c r="J19" s="19" t="str">
        <f>IF(Q19="","",INDEX(#REF!,MATCH(Q19,#REF!,0)))</f>
        <v/>
      </c>
      <c r="K19" s="25">
        <v>0</v>
      </c>
      <c r="L19" s="25">
        <v>0</v>
      </c>
      <c r="M19" s="26">
        <f>+K19+L19</f>
        <v>0</v>
      </c>
      <c r="N19" s="25">
        <v>0</v>
      </c>
      <c r="O19" s="25">
        <v>0</v>
      </c>
      <c r="P19" s="26">
        <f>+N19+O19</f>
        <v>0</v>
      </c>
      <c r="R19" s="32"/>
    </row>
    <row r="20" spans="1:18" s="10" customFormat="1" ht="27" customHeight="1">
      <c r="A20" s="18" t="str">
        <f>IF(Q20="","",INDEX(#REF!,MATCH(Q20,#REF!,0)))</f>
        <v/>
      </c>
      <c r="B20" s="19" t="str">
        <f>IF(Q20="","",INDEX(#REF!,MATCH(Q20,#REF!,0)))</f>
        <v/>
      </c>
      <c r="C20" s="19" t="str">
        <f>IF(Q20="","",INDEX(#REF!,MATCH(Q20,#REF!,0)))</f>
        <v/>
      </c>
      <c r="D20" s="19" t="str">
        <f>IF(Q20="","",INDEX(#REF!,MATCH(Q20,#REF!,0)))</f>
        <v/>
      </c>
      <c r="E20" s="19" t="str">
        <f>IF(Q20="","",INDEX(#REF!,MATCH(Q20,#REF!,0)))</f>
        <v/>
      </c>
      <c r="F20" s="20" t="str">
        <f>IF(Q20="","",INDEX(#REF!,MATCH(Q20,#REF!,0)))</f>
        <v/>
      </c>
      <c r="G20" s="20" t="str">
        <f>IF(Q20="","",INDEX(#REF!,MATCH(Q20,#REF!,0)))</f>
        <v/>
      </c>
      <c r="H20" s="19" t="str">
        <f>IF(Q20="","",INDEX(#REF!,MATCH(Q20,#REF!,0)))</f>
        <v/>
      </c>
      <c r="I20" s="19" t="str">
        <f>IF(Q20="","",INDEX(#REF!,MATCH(Q20,#REF!,0)))</f>
        <v/>
      </c>
      <c r="J20" s="19" t="str">
        <f>IF(Q20="","",INDEX(#REF!,MATCH(Q20,#REF!,0)))</f>
        <v/>
      </c>
      <c r="K20" s="25">
        <v>0</v>
      </c>
      <c r="L20" s="25">
        <v>0</v>
      </c>
      <c r="M20" s="26">
        <f>+K20+L20</f>
        <v>0</v>
      </c>
      <c r="N20" s="25">
        <v>0</v>
      </c>
      <c r="O20" s="25">
        <v>0</v>
      </c>
      <c r="P20" s="26">
        <f>+N20+O20</f>
        <v>0</v>
      </c>
      <c r="R20" s="32"/>
    </row>
    <row r="21" spans="1:18" s="10" customFormat="1" ht="27" customHeight="1">
      <c r="A21" s="18" t="str">
        <f>IF(Q21="","",INDEX(#REF!,MATCH(Q21,#REF!,0)))</f>
        <v/>
      </c>
      <c r="B21" s="19" t="str">
        <f>IF(Q21="","",INDEX(#REF!,MATCH(Q21,#REF!,0)))</f>
        <v/>
      </c>
      <c r="C21" s="19" t="str">
        <f>IF(Q21="","",INDEX(#REF!,MATCH(Q21,#REF!,0)))</f>
        <v/>
      </c>
      <c r="D21" s="19" t="str">
        <f>IF(Q21="","",INDEX(#REF!,MATCH(Q21,#REF!,0)))</f>
        <v/>
      </c>
      <c r="E21" s="19" t="str">
        <f>IF(Q21="","",INDEX(#REF!,MATCH(Q21,#REF!,0)))</f>
        <v/>
      </c>
      <c r="F21" s="20" t="str">
        <f>IF(Q21="","",INDEX(#REF!,MATCH(Q21,#REF!,0)))</f>
        <v/>
      </c>
      <c r="G21" s="20" t="str">
        <f>IF(Q21="","",INDEX(#REF!,MATCH(Q21,#REF!,0)))</f>
        <v/>
      </c>
      <c r="H21" s="19" t="str">
        <f>IF(Q21="","",INDEX(#REF!,MATCH(Q21,#REF!,0)))</f>
        <v/>
      </c>
      <c r="I21" s="19" t="str">
        <f>IF(Q21="","",INDEX(#REF!,MATCH(Q21,#REF!,0)))</f>
        <v/>
      </c>
      <c r="J21" s="19" t="str">
        <f>IF(Q21="","",INDEX(#REF!,MATCH(Q21,#REF!,0)))</f>
        <v/>
      </c>
      <c r="K21" s="25">
        <v>0</v>
      </c>
      <c r="L21" s="25">
        <v>0</v>
      </c>
      <c r="M21" s="26">
        <f>+K21+L21</f>
        <v>0</v>
      </c>
      <c r="N21" s="25">
        <v>0</v>
      </c>
      <c r="O21" s="25">
        <v>0</v>
      </c>
      <c r="P21" s="26">
        <f>+N21+O21</f>
        <v>0</v>
      </c>
      <c r="R21" s="32"/>
    </row>
    <row r="22" spans="1:18" ht="26.25" customHeight="1">
      <c r="A22" s="762" t="s">
        <v>34</v>
      </c>
      <c r="B22" s="762"/>
      <c r="C22" s="762"/>
      <c r="D22" s="762"/>
      <c r="E22" s="762"/>
      <c r="F22" s="762"/>
      <c r="G22" s="762"/>
      <c r="H22" s="762"/>
      <c r="I22" s="762"/>
      <c r="J22" s="762"/>
      <c r="K22" s="27">
        <f t="shared" ref="K22:P22" si="0">SUM(K18:K19)</f>
        <v>0</v>
      </c>
      <c r="L22" s="27">
        <f t="shared" si="0"/>
        <v>0</v>
      </c>
      <c r="M22" s="28">
        <f t="shared" si="0"/>
        <v>0</v>
      </c>
      <c r="N22" s="27">
        <f t="shared" si="0"/>
        <v>0</v>
      </c>
      <c r="O22" s="27">
        <f t="shared" si="0"/>
        <v>0</v>
      </c>
      <c r="P22" s="28">
        <f t="shared" si="0"/>
        <v>0</v>
      </c>
    </row>
    <row r="23" spans="1:18" ht="36" customHeight="1">
      <c r="A23" s="13" t="s">
        <v>2366</v>
      </c>
      <c r="B23" s="14"/>
      <c r="C23" s="14"/>
      <c r="D23" s="14"/>
      <c r="E23" s="14"/>
      <c r="F23" s="14"/>
      <c r="G23" s="14"/>
      <c r="H23" s="14"/>
      <c r="I23" s="14"/>
      <c r="J23" s="14"/>
      <c r="K23" s="14"/>
      <c r="L23" s="14"/>
      <c r="M23" s="14"/>
      <c r="N23" s="14"/>
      <c r="O23" s="14"/>
      <c r="P23" s="14"/>
    </row>
    <row r="24" spans="1:18" ht="52.5" customHeight="1">
      <c r="A24" s="762" t="s">
        <v>2367</v>
      </c>
      <c r="B24" s="762"/>
      <c r="C24" s="762"/>
      <c r="D24" s="762"/>
      <c r="E24" s="762"/>
      <c r="F24" s="762"/>
      <c r="G24" s="762"/>
      <c r="H24" s="762"/>
      <c r="I24" s="762"/>
      <c r="J24" s="762"/>
      <c r="K24" s="779" t="s">
        <v>2368</v>
      </c>
      <c r="L24" s="15" t="s">
        <v>2369</v>
      </c>
      <c r="M24" s="29"/>
      <c r="N24" s="779" t="s">
        <v>2370</v>
      </c>
      <c r="O24" s="15" t="s">
        <v>2369</v>
      </c>
      <c r="P24" s="29" t="s">
        <v>2371</v>
      </c>
    </row>
    <row r="25" spans="1:18" ht="111" customHeight="1">
      <c r="A25" s="772" t="e">
        <f>IF(Q18="","",INDEX(#REF!,MATCH(Q18,#REF!,0)))</f>
        <v>#REF!</v>
      </c>
      <c r="B25" s="773"/>
      <c r="C25" s="773"/>
      <c r="D25" s="773"/>
      <c r="E25" s="773"/>
      <c r="F25" s="773"/>
      <c r="G25" s="773"/>
      <c r="H25" s="773"/>
      <c r="I25" s="773"/>
      <c r="J25" s="773"/>
      <c r="K25" s="779"/>
      <c r="L25" s="15" t="s">
        <v>44</v>
      </c>
      <c r="M25" s="29" t="s">
        <v>2372</v>
      </c>
      <c r="N25" s="779"/>
      <c r="O25" s="15" t="s">
        <v>44</v>
      </c>
      <c r="P25" s="29"/>
    </row>
    <row r="26" spans="1:18">
      <c r="A26" s="13"/>
      <c r="B26" s="13"/>
      <c r="C26" s="21"/>
      <c r="D26" s="22"/>
      <c r="E26" s="12"/>
      <c r="F26" s="22"/>
      <c r="G26" s="12"/>
      <c r="H26" s="12"/>
      <c r="I26" s="12"/>
      <c r="J26" s="12"/>
      <c r="K26" s="14"/>
      <c r="L26" s="14"/>
      <c r="M26" s="14"/>
      <c r="N26" s="14"/>
      <c r="O26" s="14"/>
      <c r="P26" s="14"/>
    </row>
    <row r="27" spans="1:18" ht="30.75" customHeight="1">
      <c r="A27" s="774" t="s">
        <v>2312</v>
      </c>
      <c r="B27" s="774"/>
      <c r="C27" s="775" t="s">
        <v>2373</v>
      </c>
      <c r="D27" s="775"/>
      <c r="E27" s="775"/>
      <c r="F27" s="775"/>
      <c r="G27" s="775"/>
      <c r="H27" s="775"/>
      <c r="I27" s="775"/>
      <c r="J27" s="775"/>
      <c r="K27" s="775"/>
      <c r="L27" s="775"/>
      <c r="M27" s="775"/>
      <c r="N27" s="775"/>
      <c r="O27" s="775"/>
      <c r="P27" s="775"/>
    </row>
    <row r="28" spans="1:18">
      <c r="A28" s="14"/>
      <c r="B28" s="14"/>
      <c r="C28" s="14"/>
      <c r="D28" s="14"/>
      <c r="E28" s="14"/>
      <c r="F28" s="14"/>
      <c r="G28" s="14"/>
      <c r="H28" s="14"/>
      <c r="I28" s="14"/>
      <c r="J28" s="14"/>
      <c r="K28" s="14"/>
      <c r="L28" s="14"/>
      <c r="M28" s="14"/>
      <c r="N28" s="14"/>
      <c r="O28" s="14"/>
      <c r="P28" s="14"/>
    </row>
    <row r="29" spans="1:18" ht="23.25" customHeight="1">
      <c r="A29" s="762" t="s">
        <v>2374</v>
      </c>
      <c r="B29" s="762"/>
      <c r="C29" s="762"/>
      <c r="D29" s="762"/>
      <c r="E29" s="762"/>
      <c r="F29" s="762" t="s">
        <v>2318</v>
      </c>
      <c r="G29" s="762"/>
      <c r="H29" s="762"/>
      <c r="I29" s="762"/>
      <c r="J29" s="762"/>
      <c r="K29" s="762" t="s">
        <v>2319</v>
      </c>
      <c r="L29" s="762"/>
      <c r="M29" s="762"/>
      <c r="N29" s="762"/>
      <c r="O29" s="762" t="s">
        <v>2320</v>
      </c>
      <c r="P29" s="762"/>
    </row>
    <row r="30" spans="1:18" ht="140.25" customHeight="1">
      <c r="A30" s="780" t="s">
        <v>2375</v>
      </c>
      <c r="B30" s="780"/>
      <c r="C30" s="780"/>
      <c r="D30" s="780"/>
      <c r="E30" s="780"/>
      <c r="F30" s="777" t="s">
        <v>2376</v>
      </c>
      <c r="G30" s="777"/>
      <c r="H30" s="777"/>
      <c r="I30" s="777"/>
      <c r="J30" s="777"/>
      <c r="K30" s="777"/>
      <c r="L30" s="777"/>
      <c r="M30" s="777"/>
      <c r="N30" s="777"/>
      <c r="O30" s="778">
        <f ca="1">+C11</f>
        <v>46174</v>
      </c>
      <c r="P30" s="778"/>
    </row>
    <row r="31" spans="1:18" ht="140.25" customHeight="1">
      <c r="A31" s="776" t="s">
        <v>2377</v>
      </c>
      <c r="B31" s="776"/>
      <c r="C31" s="776"/>
      <c r="D31" s="776"/>
      <c r="E31" s="776"/>
      <c r="F31" s="777" t="s">
        <v>2376</v>
      </c>
      <c r="G31" s="777"/>
      <c r="H31" s="777"/>
      <c r="I31" s="777"/>
      <c r="J31" s="777"/>
      <c r="K31" s="777"/>
      <c r="L31" s="777"/>
      <c r="M31" s="777"/>
      <c r="N31" s="777"/>
      <c r="O31" s="778">
        <f ca="1">+O30</f>
        <v>46174</v>
      </c>
      <c r="P31" s="778"/>
    </row>
  </sheetData>
  <mergeCells count="47">
    <mergeCell ref="A31:E31"/>
    <mergeCell ref="F31:J31"/>
    <mergeCell ref="K31:N31"/>
    <mergeCell ref="O31:P31"/>
    <mergeCell ref="K24:K25"/>
    <mergeCell ref="N24:N25"/>
    <mergeCell ref="A29:E29"/>
    <mergeCell ref="F29:J29"/>
    <mergeCell ref="K29:N29"/>
    <mergeCell ref="O29:P29"/>
    <mergeCell ref="A30:E30"/>
    <mergeCell ref="F30:J30"/>
    <mergeCell ref="K30:N30"/>
    <mergeCell ref="O30:P30"/>
    <mergeCell ref="A16:P16"/>
    <mergeCell ref="A22:J22"/>
    <mergeCell ref="A24:J24"/>
    <mergeCell ref="A25:J25"/>
    <mergeCell ref="A27:B27"/>
    <mergeCell ref="C27:P27"/>
    <mergeCell ref="A13:B13"/>
    <mergeCell ref="C13:I13"/>
    <mergeCell ref="J13:K13"/>
    <mergeCell ref="L13:N13"/>
    <mergeCell ref="A15:B15"/>
    <mergeCell ref="C15:D15"/>
    <mergeCell ref="A11:B11"/>
    <mergeCell ref="C11:I11"/>
    <mergeCell ref="J11:K11"/>
    <mergeCell ref="L11:P11"/>
    <mergeCell ref="A12:B12"/>
    <mergeCell ref="C12:I12"/>
    <mergeCell ref="J12:K12"/>
    <mergeCell ref="L12:M12"/>
    <mergeCell ref="N12:O12"/>
    <mergeCell ref="A7:B7"/>
    <mergeCell ref="C7:P7"/>
    <mergeCell ref="A8:B8"/>
    <mergeCell ref="C8:P8"/>
    <mergeCell ref="A9:B9"/>
    <mergeCell ref="C9:P9"/>
    <mergeCell ref="A1:P1"/>
    <mergeCell ref="A2:P2"/>
    <mergeCell ref="A3:P3"/>
    <mergeCell ref="A4:P4"/>
    <mergeCell ref="A6:B6"/>
    <mergeCell ref="C6:P6"/>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59</vt:i4>
      </vt:variant>
    </vt:vector>
  </HeadingPairs>
  <TitlesOfParts>
    <vt:vector size="69" baseType="lpstr">
      <vt:lpstr>Matriz Ingresos</vt:lpstr>
      <vt:lpstr>POA_GC_2025</vt:lpstr>
      <vt:lpstr>CATALOGO</vt:lpstr>
      <vt:lpstr>REPROGRAM</vt:lpstr>
      <vt:lpstr>CERT_ACT_POA</vt:lpstr>
      <vt:lpstr>CERT_PRES</vt:lpstr>
      <vt:lpstr>V_2025_REV</vt:lpstr>
      <vt:lpstr>CUADRE_POA</vt:lpstr>
      <vt:lpstr>INF REF</vt:lpstr>
      <vt:lpstr>LPOA</vt:lpstr>
      <vt:lpstr>AC</vt:lpstr>
      <vt:lpstr>V_2025_REV!Actividad</vt:lpstr>
      <vt:lpstr>V_2025_REV!Área_de_impresión</vt:lpstr>
      <vt:lpstr>AUT_AVAL</vt:lpstr>
      <vt:lpstr>CAL</vt:lpstr>
      <vt:lpstr>CERT_POA</vt:lpstr>
      <vt:lpstr>COMPRA</vt:lpstr>
      <vt:lpstr>COORD_ZONAL_1</vt:lpstr>
      <vt:lpstr>COORD_ZONAL_2</vt:lpstr>
      <vt:lpstr>COORD_ZONAL_3</vt:lpstr>
      <vt:lpstr>COORD_ZONAL_4</vt:lpstr>
      <vt:lpstr>COORD_ZONAL_5</vt:lpstr>
      <vt:lpstr>COORD_ZONAL_6</vt:lpstr>
      <vt:lpstr>COORD_ZONAL_7</vt:lpstr>
      <vt:lpstr>COORD_ZONAL_8</vt:lpstr>
      <vt:lpstr>COORD_ZONAL_9</vt:lpstr>
      <vt:lpstr>CORRIENTE</vt:lpstr>
      <vt:lpstr>Ejecutor</vt:lpstr>
      <vt:lpstr>EOD</vt:lpstr>
      <vt:lpstr>FUENTE</vt:lpstr>
      <vt:lpstr>GOB</vt:lpstr>
      <vt:lpstr>INF</vt:lpstr>
      <vt:lpstr>INVERSION</vt:lpstr>
      <vt:lpstr>Item_Ingreso</vt:lpstr>
      <vt:lpstr>MATRIZ</vt:lpstr>
      <vt:lpstr>OE_1</vt:lpstr>
      <vt:lpstr>OE_2</vt:lpstr>
      <vt:lpstr>OE_3</vt:lpstr>
      <vt:lpstr>OE_4</vt:lpstr>
      <vt:lpstr>OE_5</vt:lpstr>
      <vt:lpstr>OE_6</vt:lpstr>
      <vt:lpstr>OE_7</vt:lpstr>
      <vt:lpstr>Organico</vt:lpstr>
      <vt:lpstr>PROCED</vt:lpstr>
      <vt:lpstr>PROG</vt:lpstr>
      <vt:lpstr>Prog_Inst</vt:lpstr>
      <vt:lpstr>PROM</vt:lpstr>
      <vt:lpstr>PROV</vt:lpstr>
      <vt:lpstr>REGIMEN</vt:lpstr>
      <vt:lpstr>SP_ADMINISTRACIÓN_CENTRAL</vt:lpstr>
      <vt:lpstr>SP_GOBERNANZA</vt:lpstr>
      <vt:lpstr>SP_PROVISION</vt:lpstr>
      <vt:lpstr>SP_VIGILANCIA</vt:lpstr>
      <vt:lpstr>T_PRODUC</vt:lpstr>
      <vt:lpstr>TIPO_REF</vt:lpstr>
      <vt:lpstr>U_EJEC</vt:lpstr>
      <vt:lpstr>UOCZ</vt:lpstr>
      <vt:lpstr>UOPC</vt:lpstr>
      <vt:lpstr>VIG</vt:lpstr>
      <vt:lpstr>ZONA_1</vt:lpstr>
      <vt:lpstr>ZONA_2</vt:lpstr>
      <vt:lpstr>ZONA_3</vt:lpstr>
      <vt:lpstr>ZONA_4</vt:lpstr>
      <vt:lpstr>ZONA_5</vt:lpstr>
      <vt:lpstr>ZONA_6</vt:lpstr>
      <vt:lpstr>ZONA_7</vt:lpstr>
      <vt:lpstr>ZONA_8</vt:lpstr>
      <vt:lpstr>ZONA_9</vt:lpstr>
      <vt:lpstr>ZONAS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Estefania Tenorio;Carlos Amán Garzón</dc:creator>
  <cp:lastModifiedBy>QUIOMARY PONCE MINAYA</cp:lastModifiedBy>
  <cp:lastPrinted>2024-10-14T17:20:00Z</cp:lastPrinted>
  <dcterms:created xsi:type="dcterms:W3CDTF">2022-07-15T16:55:00Z</dcterms:created>
  <dcterms:modified xsi:type="dcterms:W3CDTF">2026-06-01T20:58:50Z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CCB31E0B94184253911FEA6310EB3B61_13</vt:lpwstr>
  </property>
  <property fmtid="{D5CDD505-2E9C-101B-9397-08002B2CF9AE}" pid="3" name="KSOProductBuildVer">
    <vt:lpwstr>3082-12.2.0.21931</vt:lpwstr>
  </property>
</Properties>
</file>